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ml.chartshap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ml.chartshape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ml.chartshape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7.xml" ContentType="application/vnd.openxmlformats-officedocument.drawing+xml"/>
  <Override PartName="/xl/charts/chart25.xml" ContentType="application/vnd.openxmlformats-officedocument.drawingml.chart+xml"/>
  <Override PartName="/xl/drawings/drawing18.xml" ContentType="application/vnd.openxmlformats-officedocument.drawingml.chartshapes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drawings/drawing20.xml" ContentType="application/vnd.openxmlformats-officedocument.drawingml.chartshape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drawings/drawing22.xml" ContentType="application/vnd.openxmlformats-officedocument.drawingml.chartshapes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3.xml" ContentType="application/vnd.openxmlformats-officedocument.drawing+xml"/>
  <Override PartName="/xl/charts/chart34.xml" ContentType="application/vnd.openxmlformats-officedocument.drawingml.chart+xml"/>
  <Override PartName="/xl/drawings/drawing24.xml" ContentType="application/vnd.openxmlformats-officedocument.drawingml.chartshape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5.xml" ContentType="application/vnd.openxmlformats-officedocument.drawing+xml"/>
  <Override PartName="/xl/charts/chart37.xml" ContentType="application/vnd.openxmlformats-officedocument.drawingml.chart+xml"/>
  <Override PartName="/xl/drawings/drawing26.xml" ContentType="application/vnd.openxmlformats-officedocument.drawingml.chartshapes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drawings/drawing28.xml" ContentType="application/vnd.openxmlformats-officedocument.drawingml.chartshape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9.xml" ContentType="application/vnd.openxmlformats-officedocument.drawing+xml"/>
  <Override PartName="/xl/charts/chart43.xml" ContentType="application/vnd.openxmlformats-officedocument.drawingml.chart+xml"/>
  <Override PartName="/xl/drawings/drawing30.xml" ContentType="application/vnd.openxmlformats-officedocument.drawingml.chartshapes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33.xml" ContentType="application/vnd.openxmlformats-officedocument.drawing+xml"/>
  <Override PartName="/xl/charts/chart49.xml" ContentType="application/vnd.openxmlformats-officedocument.drawingml.chart+xml"/>
  <Override PartName="/xl/drawings/drawing34.xml" ContentType="application/vnd.openxmlformats-officedocument.drawingml.chartshapes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35.xml" ContentType="application/vnd.openxmlformats-officedocument.drawing+xml"/>
  <Override PartName="/xl/charts/chart52.xml" ContentType="application/vnd.openxmlformats-officedocument.drawingml.chart+xml"/>
  <Override PartName="/xl/drawings/drawing36.xml" ContentType="application/vnd.openxmlformats-officedocument.drawingml.chartshape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drawings/drawing38.xml" ContentType="application/vnd.openxmlformats-officedocument.drawingml.chartshapes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39.xml" ContentType="application/vnd.openxmlformats-officedocument.drawing+xml"/>
  <Override PartName="/xl/charts/chart58.xml" ContentType="application/vnd.openxmlformats-officedocument.drawingml.chart+xml"/>
  <Override PartName="/xl/drawings/drawing40.xml" ContentType="application/vnd.openxmlformats-officedocument.drawingml.chartshape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41.xml" ContentType="application/vnd.openxmlformats-officedocument.drawing+xml"/>
  <Override PartName="/xl/charts/chart61.xml" ContentType="application/vnd.openxmlformats-officedocument.drawingml.chart+xml"/>
  <Override PartName="/xl/drawings/drawing42.xml" ContentType="application/vnd.openxmlformats-officedocument.drawingml.chartshapes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43.xml" ContentType="application/vnd.openxmlformats-officedocument.drawing+xml"/>
  <Override PartName="/xl/charts/chart64.xml" ContentType="application/vnd.openxmlformats-officedocument.drawingml.chart+xml"/>
  <Override PartName="/xl/drawings/drawing44.xml" ContentType="application/vnd.openxmlformats-officedocument.drawingml.chartshape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45.xml" ContentType="application/vnd.openxmlformats-officedocument.drawing+xml"/>
  <Override PartName="/xl/charts/chart67.xml" ContentType="application/vnd.openxmlformats-officedocument.drawingml.chart+xml"/>
  <Override PartName="/xl/drawings/drawing46.xml" ContentType="application/vnd.openxmlformats-officedocument.drawingml.chartshapes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raig/Documents/GitHub/Open-Source-Petrophysics/Thomeer_Eds_spreadsheet/"/>
    </mc:Choice>
  </mc:AlternateContent>
  <xr:revisionPtr revIDLastSave="0" documentId="13_ncr:1_{7DE7A077-1CD4-3B43-8B5A-D3A99BA4C232}" xr6:coauthVersionLast="47" xr6:coauthVersionMax="47" xr10:uidLastSave="{00000000-0000-0000-0000-000000000000}"/>
  <bookViews>
    <workbookView xWindow="5660" yWindow="3000" windowWidth="30240" windowHeight="17780" activeTab="8" xr2:uid="{00000000-000D-0000-FFFF-FFFF00000000}"/>
  </bookViews>
  <sheets>
    <sheet name="PPGD_MICP SDGM313 lower" sheetId="24" r:id="rId1"/>
    <sheet name="269e" sheetId="1" r:id="rId2"/>
    <sheet name="270e" sheetId="2" r:id="rId3"/>
    <sheet name="275e" sheetId="3" r:id="rId4"/>
    <sheet name="278e" sheetId="4" r:id="rId5"/>
    <sheet name="279e" sheetId="5" r:id="rId6"/>
    <sheet name="291e" sheetId="6" r:id="rId7"/>
    <sheet name="292e" sheetId="7" r:id="rId8"/>
    <sheet name="351e" sheetId="8" r:id="rId9"/>
    <sheet name="365e" sheetId="9" r:id="rId10"/>
    <sheet name="366e" sheetId="10" r:id="rId11"/>
    <sheet name="398e" sheetId="11" r:id="rId12"/>
    <sheet name="401e" sheetId="12" r:id="rId13"/>
    <sheet name="407e" sheetId="13" r:id="rId14"/>
    <sheet name="426e" sheetId="14" r:id="rId15"/>
    <sheet name="452e" sheetId="15" r:id="rId16"/>
    <sheet name="486e" sheetId="16" r:id="rId17"/>
    <sheet name="492e" sheetId="17" r:id="rId18"/>
    <sheet name="493e" sheetId="18" r:id="rId19"/>
    <sheet name="495e" sheetId="19" r:id="rId20"/>
    <sheet name="496e" sheetId="20" r:id="rId21"/>
    <sheet name="497e" sheetId="21" r:id="rId22"/>
    <sheet name="500e" sheetId="22" r:id="rId23"/>
    <sheet name="505e" sheetId="23" r:id="rId24"/>
  </sheets>
  <externalReferences>
    <externalReference r:id="rId25"/>
  </externalReferences>
  <definedNames>
    <definedName name="_scenchg_count" localSheetId="1" hidden="1">5</definedName>
    <definedName name="_scenchg_count" localSheetId="2" hidden="1">5</definedName>
    <definedName name="_scenchg_count" localSheetId="3" hidden="1">5</definedName>
    <definedName name="_scenchg_count" localSheetId="4" hidden="1">5</definedName>
    <definedName name="_scenchg_count" localSheetId="5" hidden="1">5</definedName>
    <definedName name="_scenchg_count" localSheetId="6" hidden="1">5</definedName>
    <definedName name="_scenchg_count" localSheetId="7" hidden="1">5</definedName>
    <definedName name="_scenchg_count" localSheetId="8" hidden="1">5</definedName>
    <definedName name="_scenchg_count" localSheetId="9" hidden="1">5</definedName>
    <definedName name="_scenchg_count" localSheetId="10" hidden="1">5</definedName>
    <definedName name="_scenchg_count" localSheetId="11" hidden="1">5</definedName>
    <definedName name="_scenchg_count" localSheetId="12" hidden="1">5</definedName>
    <definedName name="_scenchg_count" localSheetId="13" hidden="1">5</definedName>
    <definedName name="_scenchg_count" localSheetId="14" hidden="1">5</definedName>
    <definedName name="_scenchg_count" localSheetId="15" hidden="1">5</definedName>
    <definedName name="_scenchg_count" localSheetId="16" hidden="1">5</definedName>
    <definedName name="_scenchg_count" localSheetId="17" hidden="1">5</definedName>
    <definedName name="_scenchg_count" localSheetId="18" hidden="1">5</definedName>
    <definedName name="_scenchg_count" localSheetId="19" hidden="1">5</definedName>
    <definedName name="_scenchg_count" localSheetId="20" hidden="1">5</definedName>
    <definedName name="_scenchg_count" localSheetId="21" hidden="1">5</definedName>
    <definedName name="_scenchg_count" localSheetId="22" hidden="1">5</definedName>
    <definedName name="_scenchg_count" localSheetId="23" hidden="1">5</definedName>
    <definedName name="_scenchg1" localSheetId="1" hidden="1">'269e'!$E$4</definedName>
    <definedName name="_scenchg1" localSheetId="2" hidden="1">'270e'!$E$4</definedName>
    <definedName name="_scenchg1" localSheetId="3" hidden="1">'275e'!$E$4</definedName>
    <definedName name="_scenchg1" localSheetId="4" hidden="1">'278e'!$E$4</definedName>
    <definedName name="_scenchg1" localSheetId="5" hidden="1">'279e'!$E$4</definedName>
    <definedName name="_scenchg1" localSheetId="6" hidden="1">'291e'!$E$4</definedName>
    <definedName name="_scenchg1" localSheetId="7" hidden="1">'292e'!$E$4</definedName>
    <definedName name="_scenchg1" localSheetId="8" hidden="1">'351e'!$E$4</definedName>
    <definedName name="_scenchg1" localSheetId="9" hidden="1">'365e'!$E$4</definedName>
    <definedName name="_scenchg1" localSheetId="10" hidden="1">'366e'!$E$4</definedName>
    <definedName name="_scenchg1" localSheetId="11" hidden="1">'398e'!$E$4</definedName>
    <definedName name="_scenchg1" localSheetId="12" hidden="1">'401e'!$E$4</definedName>
    <definedName name="_scenchg1" localSheetId="13" hidden="1">'407e'!$E$4</definedName>
    <definedName name="_scenchg1" localSheetId="14" hidden="1">'426e'!$E$4</definedName>
    <definedName name="_scenchg1" localSheetId="15" hidden="1">'452e'!$E$4</definedName>
    <definedName name="_scenchg1" localSheetId="16" hidden="1">'486e'!$E$4</definedName>
    <definedName name="_scenchg1" localSheetId="17" hidden="1">'492e'!$E$4</definedName>
    <definedName name="_scenchg1" localSheetId="18" hidden="1">'493e'!$E$4</definedName>
    <definedName name="_scenchg1" localSheetId="19" hidden="1">'495e'!$E$4</definedName>
    <definedName name="_scenchg1" localSheetId="20" hidden="1">'496e'!$E$4</definedName>
    <definedName name="_scenchg1" localSheetId="21" hidden="1">'497e'!$E$4</definedName>
    <definedName name="_scenchg1" localSheetId="22" hidden="1">'500e'!$E$4</definedName>
    <definedName name="_scenchg1" localSheetId="23" hidden="1">'505e'!$E$4</definedName>
    <definedName name="_scenchg2" localSheetId="1" hidden="1">'269e'!$F$4</definedName>
    <definedName name="_scenchg2" localSheetId="2" hidden="1">'270e'!$F$4</definedName>
    <definedName name="_scenchg2" localSheetId="3" hidden="1">'275e'!$F$4</definedName>
    <definedName name="_scenchg2" localSheetId="4" hidden="1">'278e'!$F$4</definedName>
    <definedName name="_scenchg2" localSheetId="5" hidden="1">'279e'!$F$4</definedName>
    <definedName name="_scenchg2" localSheetId="6" hidden="1">'291e'!$F$4</definedName>
    <definedName name="_scenchg2" localSheetId="7" hidden="1">'292e'!$F$4</definedName>
    <definedName name="_scenchg2" localSheetId="8" hidden="1">'351e'!$F$4</definedName>
    <definedName name="_scenchg2" localSheetId="9" hidden="1">'365e'!$F$4</definedName>
    <definedName name="_scenchg2" localSheetId="10" hidden="1">'366e'!$F$4</definedName>
    <definedName name="_scenchg2" localSheetId="11" hidden="1">'398e'!$F$4</definedName>
    <definedName name="_scenchg2" localSheetId="12" hidden="1">'401e'!$F$4</definedName>
    <definedName name="_scenchg2" localSheetId="13" hidden="1">'407e'!$F$4</definedName>
    <definedName name="_scenchg2" localSheetId="14" hidden="1">'426e'!$F$4</definedName>
    <definedName name="_scenchg2" localSheetId="15" hidden="1">'452e'!$F$4</definedName>
    <definedName name="_scenchg2" localSheetId="16" hidden="1">'486e'!$F$4</definedName>
    <definedName name="_scenchg2" localSheetId="17" hidden="1">'492e'!$F$4</definedName>
    <definedName name="_scenchg2" localSheetId="18" hidden="1">'493e'!$F$4</definedName>
    <definedName name="_scenchg2" localSheetId="19" hidden="1">'495e'!$F$4</definedName>
    <definedName name="_scenchg2" localSheetId="20" hidden="1">'496e'!$F$4</definedName>
    <definedName name="_scenchg2" localSheetId="21" hidden="1">'497e'!$F$4</definedName>
    <definedName name="_scenchg2" localSheetId="22" hidden="1">'500e'!$F$4</definedName>
    <definedName name="_scenchg2" localSheetId="23" hidden="1">'505e'!$F$4</definedName>
    <definedName name="_scenchg3" localSheetId="1" hidden="1">'269e'!$G$4</definedName>
    <definedName name="_scenchg3" localSheetId="2" hidden="1">'270e'!$G$4</definedName>
    <definedName name="_scenchg3" localSheetId="3" hidden="1">'275e'!$G$4</definedName>
    <definedName name="_scenchg3" localSheetId="4" hidden="1">'278e'!$G$4</definedName>
    <definedName name="_scenchg3" localSheetId="5" hidden="1">'279e'!$G$4</definedName>
    <definedName name="_scenchg3" localSheetId="6" hidden="1">'291e'!$G$4</definedName>
    <definedName name="_scenchg3" localSheetId="7" hidden="1">'292e'!$G$4</definedName>
    <definedName name="_scenchg3" localSheetId="8" hidden="1">'351e'!$G$4</definedName>
    <definedName name="_scenchg3" localSheetId="9" hidden="1">'365e'!$G$4</definedName>
    <definedName name="_scenchg3" localSheetId="10" hidden="1">'366e'!$G$4</definedName>
    <definedName name="_scenchg3" localSheetId="11" hidden="1">'398e'!$G$4</definedName>
    <definedName name="_scenchg3" localSheetId="12" hidden="1">'401e'!$G$4</definedName>
    <definedName name="_scenchg3" localSheetId="13" hidden="1">'407e'!$G$4</definedName>
    <definedName name="_scenchg3" localSheetId="14" hidden="1">'426e'!$G$4</definedName>
    <definedName name="_scenchg3" localSheetId="15" hidden="1">'452e'!$G$4</definedName>
    <definedName name="_scenchg3" localSheetId="16" hidden="1">'486e'!$G$4</definedName>
    <definedName name="_scenchg3" localSheetId="17" hidden="1">'492e'!$G$4</definedName>
    <definedName name="_scenchg3" localSheetId="18" hidden="1">'493e'!$G$4</definedName>
    <definedName name="_scenchg3" localSheetId="19" hidden="1">'495e'!$G$4</definedName>
    <definedName name="_scenchg3" localSheetId="20" hidden="1">'496e'!$G$4</definedName>
    <definedName name="_scenchg3" localSheetId="21" hidden="1">'497e'!$G$4</definedName>
    <definedName name="_scenchg3" localSheetId="22" hidden="1">'500e'!$G$4</definedName>
    <definedName name="_scenchg3" localSheetId="23" hidden="1">'505e'!$G$4</definedName>
    <definedName name="_scenchg4" localSheetId="1" hidden="1">'269e'!$H$4</definedName>
    <definedName name="_scenchg4" localSheetId="2" hidden="1">'270e'!$H$4</definedName>
    <definedName name="_scenchg4" localSheetId="3" hidden="1">'275e'!$H$4</definedName>
    <definedName name="_scenchg4" localSheetId="4" hidden="1">'278e'!$H$4</definedName>
    <definedName name="_scenchg4" localSheetId="5" hidden="1">'279e'!$H$4</definedName>
    <definedName name="_scenchg4" localSheetId="6" hidden="1">'291e'!$H$4</definedName>
    <definedName name="_scenchg4" localSheetId="7" hidden="1">'292e'!$H$4</definedName>
    <definedName name="_scenchg4" localSheetId="8" hidden="1">'351e'!$H$4</definedName>
    <definedName name="_scenchg4" localSheetId="9" hidden="1">'365e'!$H$4</definedName>
    <definedName name="_scenchg4" localSheetId="10" hidden="1">'366e'!$H$4</definedName>
    <definedName name="_scenchg4" localSheetId="11" hidden="1">'398e'!$H$4</definedName>
    <definedName name="_scenchg4" localSheetId="12" hidden="1">'401e'!$H$4</definedName>
    <definedName name="_scenchg4" localSheetId="13" hidden="1">'407e'!$H$4</definedName>
    <definedName name="_scenchg4" localSheetId="14" hidden="1">'426e'!$H$4</definedName>
    <definedName name="_scenchg4" localSheetId="15" hidden="1">'452e'!$H$4</definedName>
    <definedName name="_scenchg4" localSheetId="16" hidden="1">'486e'!$H$4</definedName>
    <definedName name="_scenchg4" localSheetId="17" hidden="1">'492e'!$H$4</definedName>
    <definedName name="_scenchg4" localSheetId="18" hidden="1">'493e'!$H$4</definedName>
    <definedName name="_scenchg4" localSheetId="19" hidden="1">'495e'!$H$4</definedName>
    <definedName name="_scenchg4" localSheetId="20" hidden="1">'496e'!$H$4</definedName>
    <definedName name="_scenchg4" localSheetId="21" hidden="1">'497e'!$H$4</definedName>
    <definedName name="_scenchg4" localSheetId="22" hidden="1">'500e'!$H$4</definedName>
    <definedName name="_scenchg4" localSheetId="23" hidden="1">'505e'!$H$4</definedName>
    <definedName name="_scenchg5" localSheetId="1" hidden="1">'269e'!$I$4</definedName>
    <definedName name="_scenchg5" localSheetId="2" hidden="1">'270e'!$I$4</definedName>
    <definedName name="_scenchg5" localSheetId="3" hidden="1">'275e'!$I$4</definedName>
    <definedName name="_scenchg5" localSheetId="4" hidden="1">'278e'!$I$4</definedName>
    <definedName name="_scenchg5" localSheetId="5" hidden="1">'279e'!$I$4</definedName>
    <definedName name="_scenchg5" localSheetId="6" hidden="1">'291e'!$I$4</definedName>
    <definedName name="_scenchg5" localSheetId="7" hidden="1">'292e'!$I$4</definedName>
    <definedName name="_scenchg5" localSheetId="8" hidden="1">'351e'!$I$4</definedName>
    <definedName name="_scenchg5" localSheetId="9" hidden="1">'365e'!$I$4</definedName>
    <definedName name="_scenchg5" localSheetId="10" hidden="1">'366e'!$I$4</definedName>
    <definedName name="_scenchg5" localSheetId="11" hidden="1">'398e'!$I$4</definedName>
    <definedName name="_scenchg5" localSheetId="12" hidden="1">'401e'!$I$4</definedName>
    <definedName name="_scenchg5" localSheetId="13" hidden="1">'407e'!$I$4</definedName>
    <definedName name="_scenchg5" localSheetId="14" hidden="1">'426e'!$I$4</definedName>
    <definedName name="_scenchg5" localSheetId="15" hidden="1">'452e'!$I$4</definedName>
    <definedName name="_scenchg5" localSheetId="16" hidden="1">'486e'!$I$4</definedName>
    <definedName name="_scenchg5" localSheetId="17" hidden="1">'492e'!$I$4</definedName>
    <definedName name="_scenchg5" localSheetId="18" hidden="1">'493e'!$I$4</definedName>
    <definedName name="_scenchg5" localSheetId="19" hidden="1">'495e'!$I$4</definedName>
    <definedName name="_scenchg5" localSheetId="20" hidden="1">'496e'!$I$4</definedName>
    <definedName name="_scenchg5" localSheetId="21" hidden="1">'497e'!$I$4</definedName>
    <definedName name="_scenchg5" localSheetId="22" hidden="1">'500e'!$I$4</definedName>
    <definedName name="_scenchg5" localSheetId="23" hidden="1">'505e'!$I$4</definedName>
    <definedName name="CHART_AREA" localSheetId="1">'269e'!$AB$6</definedName>
    <definedName name="CHART_AREA" localSheetId="2">'270e'!$AB$6</definedName>
    <definedName name="CHART_AREA" localSheetId="3">'275e'!$AB$6</definedName>
    <definedName name="CHART_AREA" localSheetId="4">'278e'!$AB$6</definedName>
    <definedName name="CHART_AREA" localSheetId="5">'279e'!$AB$6</definedName>
    <definedName name="CHART_AREA" localSheetId="6">'291e'!$AB$6</definedName>
    <definedName name="CHART_AREA" localSheetId="7">'292e'!$AB$6</definedName>
    <definedName name="CHART_AREA" localSheetId="8">'351e'!$AB$6</definedName>
    <definedName name="CHART_AREA" localSheetId="9">'365e'!$AB$6</definedName>
    <definedName name="CHART_AREA" localSheetId="10">'366e'!$AB$6</definedName>
    <definedName name="CHART_AREA" localSheetId="11">'398e'!$AB$6</definedName>
    <definedName name="CHART_AREA" localSheetId="12">'401e'!$AB$6</definedName>
    <definedName name="CHART_AREA" localSheetId="13">'407e'!$AB$6</definedName>
    <definedName name="CHART_AREA" localSheetId="14">'426e'!$AB$6</definedName>
    <definedName name="CHART_AREA" localSheetId="15">'452e'!$AB$6</definedName>
    <definedName name="CHART_AREA" localSheetId="16">'486e'!$AB$6</definedName>
    <definedName name="CHART_AREA" localSheetId="17">'492e'!$AB$6</definedName>
    <definedName name="CHART_AREA" localSheetId="18">'493e'!$AB$6</definedName>
    <definedName name="CHART_AREA" localSheetId="19">'495e'!$AB$6</definedName>
    <definedName name="CHART_AREA" localSheetId="20">'496e'!$AB$6</definedName>
    <definedName name="CHART_AREA" localSheetId="21">'497e'!$AB$6</definedName>
    <definedName name="CHART_AREA" localSheetId="22">'500e'!$AB$6</definedName>
    <definedName name="CHART_AREA" localSheetId="23">'505e'!$AB$6</definedName>
    <definedName name="CHART_AREA">[1]THOMfit200_76!$AA$6</definedName>
    <definedName name="CHART_DATA" localSheetId="1">'269e'!$E$243</definedName>
    <definedName name="CHART_DATA" localSheetId="2">'270e'!$E$243</definedName>
    <definedName name="CHART_DATA" localSheetId="3">'275e'!$E$243</definedName>
    <definedName name="CHART_DATA" localSheetId="4">'278e'!$E$243</definedName>
    <definedName name="CHART_DATA" localSheetId="5">'279e'!$E$243</definedName>
    <definedName name="CHART_DATA" localSheetId="6">'291e'!$E$243</definedName>
    <definedName name="CHART_DATA" localSheetId="7">'292e'!$E$243</definedName>
    <definedName name="CHART_DATA" localSheetId="8">'351e'!$E$243</definedName>
    <definedName name="CHART_DATA" localSheetId="9">'365e'!$E$243</definedName>
    <definedName name="CHART_DATA" localSheetId="10">'366e'!$E$243</definedName>
    <definedName name="CHART_DATA" localSheetId="11">'398e'!$E$243</definedName>
    <definedName name="CHART_DATA" localSheetId="12">'401e'!$E$243</definedName>
    <definedName name="CHART_DATA" localSheetId="13">'407e'!$E$243</definedName>
    <definedName name="CHART_DATA" localSheetId="14">'426e'!$E$243</definedName>
    <definedName name="CHART_DATA" localSheetId="15">'452e'!$E$243</definedName>
    <definedName name="CHART_DATA" localSheetId="16">'486e'!$E$243</definedName>
    <definedName name="CHART_DATA" localSheetId="17">'492e'!$E$243</definedName>
    <definedName name="CHART_DATA" localSheetId="18">'493e'!$E$243</definedName>
    <definedName name="CHART_DATA" localSheetId="19">'495e'!$E$243</definedName>
    <definedName name="CHART_DATA" localSheetId="20">'496e'!$E$243</definedName>
    <definedName name="CHART_DATA" localSheetId="21">'497e'!$E$243</definedName>
    <definedName name="CHART_DATA" localSheetId="22">'500e'!$E$243</definedName>
    <definedName name="CHART_DATA" localSheetId="23">'505e'!$E$243</definedName>
    <definedName name="CHART_DATA">[1]THOMfit200_76!$E$321</definedName>
    <definedName name="FWL_SCALE" localSheetId="1">'269e'!$O$252:$P$255</definedName>
    <definedName name="FWL_SCALE" localSheetId="2">'270e'!$O$252:$P$255</definedName>
    <definedName name="FWL_SCALE" localSheetId="3">'275e'!$O$252:$P$255</definedName>
    <definedName name="FWL_SCALE" localSheetId="4">'278e'!$O$252:$P$255</definedName>
    <definedName name="FWL_SCALE" localSheetId="5">'279e'!$O$252:$P$255</definedName>
    <definedName name="FWL_SCALE" localSheetId="6">'291e'!$O$252:$P$255</definedName>
    <definedName name="FWL_SCALE" localSheetId="7">'292e'!$O$252:$P$255</definedName>
    <definedName name="FWL_SCALE" localSheetId="8">'351e'!$O$252:$P$255</definedName>
    <definedName name="FWL_SCALE" localSheetId="9">'365e'!$O$252:$P$255</definedName>
    <definedName name="FWL_SCALE" localSheetId="10">'366e'!$O$252:$P$255</definedName>
    <definedName name="FWL_SCALE" localSheetId="11">'398e'!$O$252:$P$255</definedName>
    <definedName name="FWL_SCALE" localSheetId="12">'401e'!$O$252:$P$255</definedName>
    <definedName name="FWL_SCALE" localSheetId="13">'407e'!$O$252:$P$255</definedName>
    <definedName name="FWL_SCALE" localSheetId="14">'426e'!$O$252:$P$255</definedName>
    <definedName name="FWL_SCALE" localSheetId="15">'452e'!$O$252:$P$255</definedName>
    <definedName name="FWL_SCALE" localSheetId="16">'486e'!$O$252:$P$255</definedName>
    <definedName name="FWL_SCALE" localSheetId="17">'492e'!$O$252:$P$255</definedName>
    <definedName name="FWL_SCALE" localSheetId="18">'493e'!$O$252:$P$255</definedName>
    <definedName name="FWL_SCALE" localSheetId="19">'495e'!$O$252:$P$255</definedName>
    <definedName name="FWL_SCALE" localSheetId="20">'496e'!$O$252:$P$255</definedName>
    <definedName name="FWL_SCALE" localSheetId="21">'497e'!$O$252:$P$255</definedName>
    <definedName name="FWL_SCALE" localSheetId="22">'500e'!$O$252:$P$255</definedName>
    <definedName name="FWL_SCALE" localSheetId="23">'505e'!$O$252:$P$255</definedName>
    <definedName name="FWL_SCALE">[1]THOMfit200_76!$O$330:$P$333</definedName>
    <definedName name="_xlnm.Print_Area" localSheetId="1">'269e'!$A$1:$O$42</definedName>
    <definedName name="_xlnm.Print_Area" localSheetId="2">'270e'!$A$1:$O$42</definedName>
    <definedName name="_xlnm.Print_Area" localSheetId="3">'275e'!$A$1:$O$42</definedName>
    <definedName name="_xlnm.Print_Area" localSheetId="4">'278e'!$A$1:$O$42</definedName>
    <definedName name="_xlnm.Print_Area" localSheetId="5">'279e'!$A$1:$O$42</definedName>
    <definedName name="_xlnm.Print_Area" localSheetId="6">'291e'!$A$1:$O$42</definedName>
    <definedName name="_xlnm.Print_Area" localSheetId="7">'292e'!$A$1:$O$42</definedName>
    <definedName name="_xlnm.Print_Area" localSheetId="8">'351e'!$A$1:$O$42</definedName>
    <definedName name="_xlnm.Print_Area" localSheetId="9">'365e'!$A$1:$O$42</definedName>
    <definedName name="_xlnm.Print_Area" localSheetId="10">'366e'!$A$1:$O$42</definedName>
    <definedName name="_xlnm.Print_Area" localSheetId="11">'398e'!$A$1:$O$42</definedName>
    <definedName name="_xlnm.Print_Area" localSheetId="12">'401e'!$A$1:$O$42</definedName>
    <definedName name="_xlnm.Print_Area" localSheetId="13">'407e'!$A$1:$O$42</definedName>
    <definedName name="_xlnm.Print_Area" localSheetId="14">'426e'!$A$1:$O$42</definedName>
    <definedName name="_xlnm.Print_Area" localSheetId="15">'452e'!$A$1:$O$42</definedName>
    <definedName name="_xlnm.Print_Area" localSheetId="16">'486e'!$A$1:$O$42</definedName>
    <definedName name="_xlnm.Print_Area" localSheetId="17">'492e'!$A$1:$O$42</definedName>
    <definedName name="_xlnm.Print_Area" localSheetId="18">'493e'!$A$1:$O$42</definedName>
    <definedName name="_xlnm.Print_Area" localSheetId="19">'495e'!$A$1:$O$42</definedName>
    <definedName name="_xlnm.Print_Area" localSheetId="20">'496e'!$A$1:$O$42</definedName>
    <definedName name="_xlnm.Print_Area" localSheetId="21">'497e'!$A$1:$O$42</definedName>
    <definedName name="_xlnm.Print_Area" localSheetId="22">'500e'!$A$1:$O$42</definedName>
    <definedName name="_xlnm.Print_Area" localSheetId="23">'505e'!$A$1:$O$42</definedName>
    <definedName name="range">#REF!</definedName>
    <definedName name="Rock_Type">#REF!</definedName>
    <definedName name="scen_change" localSheetId="1" hidden="1">'269e'!$E$4:$I$4</definedName>
    <definedName name="scen_change" localSheetId="2" hidden="1">'270e'!$E$4:$I$4</definedName>
    <definedName name="scen_change" localSheetId="3" hidden="1">'275e'!$E$4:$I$4</definedName>
    <definedName name="scen_change" localSheetId="4" hidden="1">'278e'!$E$4:$I$4</definedName>
    <definedName name="scen_change" localSheetId="5" hidden="1">'279e'!$E$4:$I$4</definedName>
    <definedName name="scen_change" localSheetId="6" hidden="1">'291e'!$E$4:$I$4</definedName>
    <definedName name="scen_change" localSheetId="7" hidden="1">'292e'!$E$4:$I$4</definedName>
    <definedName name="scen_change" localSheetId="8" hidden="1">'351e'!$E$4:$I$4</definedName>
    <definedName name="scen_change" localSheetId="9" hidden="1">'365e'!$E$4:$I$4</definedName>
    <definedName name="scen_change" localSheetId="10" hidden="1">'366e'!$E$4:$I$4</definedName>
    <definedName name="scen_change" localSheetId="11" hidden="1">'398e'!$E$4:$I$4</definedName>
    <definedName name="scen_change" localSheetId="12" hidden="1">'401e'!$E$4:$I$4</definedName>
    <definedName name="scen_change" localSheetId="13" hidden="1">'407e'!$E$4:$I$4</definedName>
    <definedName name="scen_change" localSheetId="14" hidden="1">'426e'!$E$4:$I$4</definedName>
    <definedName name="scen_change" localSheetId="15" hidden="1">'452e'!$E$4:$I$4</definedName>
    <definedName name="scen_change" localSheetId="16" hidden="1">'486e'!$E$4:$I$4</definedName>
    <definedName name="scen_change" localSheetId="17" hidden="1">'492e'!$E$4:$I$4</definedName>
    <definedName name="scen_change" localSheetId="18" hidden="1">'493e'!$E$4:$I$4</definedName>
    <definedName name="scen_change" localSheetId="19" hidden="1">'495e'!$E$4:$I$4</definedName>
    <definedName name="scen_change" localSheetId="20" hidden="1">'496e'!$E$4:$I$4</definedName>
    <definedName name="scen_change" localSheetId="21" hidden="1">'497e'!$E$4:$I$4</definedName>
    <definedName name="scen_change" localSheetId="22" hidden="1">'500e'!$E$4:$I$4</definedName>
    <definedName name="scen_change" localSheetId="23" hidden="1">'505e'!$E$4:$I$4</definedName>
    <definedName name="scen_result" localSheetId="1" hidden="1">#VALUE!</definedName>
    <definedName name="scen_result" localSheetId="2" hidden="1">#VALUE!</definedName>
    <definedName name="scen_result" localSheetId="3" hidden="1">#VALUE!</definedName>
    <definedName name="scen_result" localSheetId="4" hidden="1">#VALUE!</definedName>
    <definedName name="scen_result" localSheetId="5" hidden="1">#VALUE!</definedName>
    <definedName name="scen_result" localSheetId="6" hidden="1">#VALUE!</definedName>
    <definedName name="scen_result" localSheetId="7" hidden="1">#VALUE!</definedName>
    <definedName name="scen_result" localSheetId="8" hidden="1">#VALUE!</definedName>
    <definedName name="scen_result" localSheetId="9" hidden="1">#VALUE!</definedName>
    <definedName name="scen_result" localSheetId="10" hidden="1">#VALUE!</definedName>
    <definedName name="scen_result" localSheetId="11" hidden="1">#VALUE!</definedName>
    <definedName name="scen_result" localSheetId="12" hidden="1">#VALUE!</definedName>
    <definedName name="scen_result" localSheetId="13" hidden="1">#VALUE!</definedName>
    <definedName name="scen_result" localSheetId="14" hidden="1">#VALUE!</definedName>
    <definedName name="scen_result" localSheetId="15" hidden="1">#VALUE!</definedName>
    <definedName name="scen_result" localSheetId="16" hidden="1">#VALUE!</definedName>
    <definedName name="scen_result" localSheetId="17" hidden="1">#VALUE!</definedName>
    <definedName name="scen_result" localSheetId="18" hidden="1">#VALUE!</definedName>
    <definedName name="scen_result" localSheetId="19" hidden="1">#VALUE!</definedName>
    <definedName name="scen_result" localSheetId="20" hidden="1">#VALUE!</definedName>
    <definedName name="scen_result" localSheetId="21" hidden="1">#VALUE!</definedName>
    <definedName name="scen_result" localSheetId="22" hidden="1">#VALUE!</definedName>
    <definedName name="scen_result" localSheetId="23" hidden="1">#VALUE!</definedName>
    <definedName name="solver_adj" localSheetId="1" hidden="1">'269e'!$E$4:$G$4</definedName>
    <definedName name="solver_adj" localSheetId="2" hidden="1">'270e'!$E$4:$G$4</definedName>
    <definedName name="solver_adj" localSheetId="3" hidden="1">'275e'!$M$4</definedName>
    <definedName name="solver_adj" localSheetId="4" hidden="1">'278e'!$M$4</definedName>
    <definedName name="solver_adj" localSheetId="5" hidden="1">'279e'!$G$4</definedName>
    <definedName name="solver_adj" localSheetId="6" hidden="1">'291e'!$K$4:$M$4</definedName>
    <definedName name="solver_adj" localSheetId="7" hidden="1">'292e'!$M$4</definedName>
    <definedName name="solver_adj" localSheetId="8" hidden="1">'351e'!$J$4</definedName>
    <definedName name="solver_adj" localSheetId="9" hidden="1">'365e'!$G$4</definedName>
    <definedName name="solver_adj" localSheetId="10" hidden="1">'366e'!$M$4</definedName>
    <definedName name="solver_adj" localSheetId="11" hidden="1">'398e'!$E$4:$G$4</definedName>
    <definedName name="solver_adj" localSheetId="12" hidden="1">'401e'!$J$4</definedName>
    <definedName name="solver_adj" localSheetId="13" hidden="1">'407e'!$J$4</definedName>
    <definedName name="solver_adj" localSheetId="14" hidden="1">'426e'!$G$4,'426e'!$J$4</definedName>
    <definedName name="solver_adj" localSheetId="15" hidden="1">'452e'!$E$4:$F$4</definedName>
    <definedName name="solver_adj" localSheetId="16" hidden="1">'486e'!$E$4:$G$4</definedName>
    <definedName name="solver_adj" localSheetId="17" hidden="1">'492e'!$E$4:$G$4</definedName>
    <definedName name="solver_adj" localSheetId="18" hidden="1">'493e'!$E$4:$G$4</definedName>
    <definedName name="solver_adj" localSheetId="19" hidden="1">'495e'!$E$4:$J$4</definedName>
    <definedName name="solver_adj" localSheetId="20" hidden="1">'496e'!$E$4:$G$4</definedName>
    <definedName name="solver_adj" localSheetId="21" hidden="1">'497e'!$E$4:$G$4</definedName>
    <definedName name="solver_adj" localSheetId="22" hidden="1">'500e'!$E$4:$G$4</definedName>
    <definedName name="solver_adj" localSheetId="23" hidden="1">'505e'!$E$4:$G$4</definedName>
    <definedName name="solver_cvg" localSheetId="1" hidden="1">0.001</definedName>
    <definedName name="solver_cvg" localSheetId="2" hidden="1">0.001</definedName>
    <definedName name="solver_cvg" localSheetId="3" hidden="1">0.001</definedName>
    <definedName name="solver_cvg" localSheetId="4" hidden="1">0.001</definedName>
    <definedName name="solver_cvg" localSheetId="5" hidden="1">0.001</definedName>
    <definedName name="solver_cvg" localSheetId="6" hidden="1">0.001</definedName>
    <definedName name="solver_cvg" localSheetId="7" hidden="1">0.001</definedName>
    <definedName name="solver_cvg" localSheetId="8" hidden="1">0.001</definedName>
    <definedName name="solver_cvg" localSheetId="9" hidden="1">0.001</definedName>
    <definedName name="solver_cvg" localSheetId="10" hidden="1">0.001</definedName>
    <definedName name="solver_cvg" localSheetId="11" hidden="1">0.001</definedName>
    <definedName name="solver_cvg" localSheetId="12" hidden="1">0.001</definedName>
    <definedName name="solver_cvg" localSheetId="13" hidden="1">0.001</definedName>
    <definedName name="solver_cvg" localSheetId="14" hidden="1">0.001</definedName>
    <definedName name="solver_cvg" localSheetId="15" hidden="1">0.001</definedName>
    <definedName name="solver_cvg" localSheetId="16" hidden="1">0.001</definedName>
    <definedName name="solver_cvg" localSheetId="17" hidden="1">0.001</definedName>
    <definedName name="solver_cvg" localSheetId="18" hidden="1">0.001</definedName>
    <definedName name="solver_cvg" localSheetId="19" hidden="1">0.001</definedName>
    <definedName name="solver_cvg" localSheetId="20" hidden="1">0.001</definedName>
    <definedName name="solver_cvg" localSheetId="21" hidden="1">0.001</definedName>
    <definedName name="solver_cvg" localSheetId="22" hidden="1">0.001</definedName>
    <definedName name="solver_cvg" localSheetId="23" hidden="1">0.001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10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itr" localSheetId="6" hidden="1">100</definedName>
    <definedName name="solver_itr" localSheetId="7" hidden="1">100</definedName>
    <definedName name="solver_itr" localSheetId="8" hidden="1">100</definedName>
    <definedName name="solver_itr" localSheetId="9" hidden="1">100</definedName>
    <definedName name="solver_itr" localSheetId="10" hidden="1">100</definedName>
    <definedName name="solver_itr" localSheetId="11" hidden="1">100</definedName>
    <definedName name="solver_itr" localSheetId="12" hidden="1">100</definedName>
    <definedName name="solver_itr" localSheetId="13" hidden="1">100</definedName>
    <definedName name="solver_itr" localSheetId="14" hidden="1">100</definedName>
    <definedName name="solver_itr" localSheetId="15" hidden="1">100</definedName>
    <definedName name="solver_itr" localSheetId="16" hidden="1">100</definedName>
    <definedName name="solver_itr" localSheetId="17" hidden="1">100</definedName>
    <definedName name="solver_itr" localSheetId="18" hidden="1">100</definedName>
    <definedName name="solver_itr" localSheetId="19" hidden="1">100</definedName>
    <definedName name="solver_itr" localSheetId="20" hidden="1">100</definedName>
    <definedName name="solver_itr" localSheetId="21" hidden="1">100</definedName>
    <definedName name="solver_itr" localSheetId="22" hidden="1">100</definedName>
    <definedName name="solver_itr" localSheetId="23" hidden="1">100</definedName>
    <definedName name="solver_lhs1" localSheetId="1" hidden="1">'269e'!$E$4</definedName>
    <definedName name="solver_lhs1" localSheetId="2" hidden="1">'270e'!$G$4</definedName>
    <definedName name="solver_lhs1" localSheetId="3" hidden="1">'275e'!$E$4</definedName>
    <definedName name="solver_lhs1" localSheetId="4" hidden="1">'278e'!$E$4</definedName>
    <definedName name="solver_lhs1" localSheetId="5" hidden="1">'279e'!$E$4</definedName>
    <definedName name="solver_lhs1" localSheetId="6" hidden="1">'291e'!$E$4</definedName>
    <definedName name="solver_lhs1" localSheetId="7" hidden="1">'292e'!$H$4</definedName>
    <definedName name="solver_lhs1" localSheetId="8" hidden="1">'351e'!$E$4</definedName>
    <definedName name="solver_lhs1" localSheetId="9" hidden="1">'365e'!$E$4</definedName>
    <definedName name="solver_lhs1" localSheetId="10" hidden="1">'366e'!$E$4</definedName>
    <definedName name="solver_lhs1" localSheetId="11" hidden="1">'398e'!$E$4</definedName>
    <definedName name="solver_lhs1" localSheetId="12" hidden="1">'401e'!$E$4</definedName>
    <definedName name="solver_lhs1" localSheetId="13" hidden="1">'407e'!$E$4</definedName>
    <definedName name="solver_lhs1" localSheetId="14" hidden="1">'426e'!$E$4</definedName>
    <definedName name="solver_lhs1" localSheetId="15" hidden="1">'452e'!$H$4</definedName>
    <definedName name="solver_lhs1" localSheetId="16" hidden="1">'486e'!$E$4</definedName>
    <definedName name="solver_lhs1" localSheetId="17" hidden="1">'492e'!$E$4</definedName>
    <definedName name="solver_lhs1" localSheetId="18" hidden="1">'493e'!$E$4</definedName>
    <definedName name="solver_lhs1" localSheetId="19" hidden="1">'495e'!$E$4</definedName>
    <definedName name="solver_lhs1" localSheetId="20" hidden="1">'496e'!$E$4</definedName>
    <definedName name="solver_lhs1" localSheetId="21" hidden="1">'497e'!$E$4</definedName>
    <definedName name="solver_lhs1" localSheetId="22" hidden="1">'500e'!$E$4</definedName>
    <definedName name="solver_lhs1" localSheetId="23" hidden="1">'505e'!$E$4</definedName>
    <definedName name="solver_lhs2" localSheetId="1" hidden="1">'269e'!$F$4</definedName>
    <definedName name="solver_lhs2" localSheetId="2" hidden="1">'270e'!$F$4</definedName>
    <definedName name="solver_lhs2" localSheetId="3" hidden="1">'275e'!$F$4</definedName>
    <definedName name="solver_lhs2" localSheetId="4" hidden="1">'278e'!$F$4</definedName>
    <definedName name="solver_lhs2" localSheetId="5" hidden="1">'279e'!$F$4</definedName>
    <definedName name="solver_lhs2" localSheetId="6" hidden="1">'291e'!$F$4</definedName>
    <definedName name="solver_lhs2" localSheetId="7" hidden="1">'292e'!$I$4</definedName>
    <definedName name="solver_lhs2" localSheetId="8" hidden="1">'351e'!$F$4</definedName>
    <definedName name="solver_lhs2" localSheetId="9" hidden="1">'365e'!$F$4</definedName>
    <definedName name="solver_lhs2" localSheetId="10" hidden="1">'366e'!$F$4</definedName>
    <definedName name="solver_lhs2" localSheetId="11" hidden="1">'398e'!$F$4</definedName>
    <definedName name="solver_lhs2" localSheetId="12" hidden="1">'401e'!$F$4</definedName>
    <definedName name="solver_lhs2" localSheetId="13" hidden="1">'407e'!$F$4</definedName>
    <definedName name="solver_lhs2" localSheetId="14" hidden="1">'426e'!$F$4</definedName>
    <definedName name="solver_lhs2" localSheetId="15" hidden="1">'452e'!$I$4</definedName>
    <definedName name="solver_lhs2" localSheetId="16" hidden="1">'486e'!$F$4</definedName>
    <definedName name="solver_lhs2" localSheetId="17" hidden="1">'492e'!$F$4</definedName>
    <definedName name="solver_lhs2" localSheetId="18" hidden="1">'493e'!$F$4</definedName>
    <definedName name="solver_lhs2" localSheetId="19" hidden="1">'495e'!$F$4</definedName>
    <definedName name="solver_lhs2" localSheetId="20" hidden="1">'496e'!$F$4</definedName>
    <definedName name="solver_lhs2" localSheetId="21" hidden="1">'497e'!$F$4</definedName>
    <definedName name="solver_lhs2" localSheetId="22" hidden="1">'500e'!$F$4</definedName>
    <definedName name="solver_lhs2" localSheetId="23" hidden="1">'505e'!$F$4</definedName>
    <definedName name="solver_lhs3" localSheetId="1" hidden="1">'269e'!$G$4</definedName>
    <definedName name="solver_lhs3" localSheetId="2" hidden="1">'270e'!$E$4</definedName>
    <definedName name="solver_lhs3" localSheetId="3" hidden="1">'275e'!$G$4</definedName>
    <definedName name="solver_lhs3" localSheetId="4" hidden="1">'278e'!$G$4</definedName>
    <definedName name="solver_lhs3" localSheetId="5" hidden="1">'279e'!$G$4</definedName>
    <definedName name="solver_lhs3" localSheetId="6" hidden="1">'291e'!$G$4</definedName>
    <definedName name="solver_lhs3" localSheetId="7" hidden="1">'292e'!$J$4</definedName>
    <definedName name="solver_lhs3" localSheetId="8" hidden="1">'351e'!$G$4</definedName>
    <definedName name="solver_lhs3" localSheetId="9" hidden="1">'365e'!$G$4</definedName>
    <definedName name="solver_lhs3" localSheetId="10" hidden="1">'366e'!$G$4</definedName>
    <definedName name="solver_lhs3" localSheetId="11" hidden="1">'398e'!$G$4</definedName>
    <definedName name="solver_lhs3" localSheetId="12" hidden="1">'401e'!$G$4</definedName>
    <definedName name="solver_lhs3" localSheetId="13" hidden="1">'407e'!$G$4</definedName>
    <definedName name="solver_lhs3" localSheetId="14" hidden="1">'426e'!$G$4</definedName>
    <definedName name="solver_lhs3" localSheetId="15" hidden="1">'452e'!$J$4</definedName>
    <definedName name="solver_lhs3" localSheetId="16" hidden="1">'486e'!$G$4</definedName>
    <definedName name="solver_lhs3" localSheetId="17" hidden="1">'492e'!$G$4</definedName>
    <definedName name="solver_lhs3" localSheetId="18" hidden="1">'493e'!$G$4</definedName>
    <definedName name="solver_lhs3" localSheetId="19" hidden="1">'495e'!$G$4</definedName>
    <definedName name="solver_lhs3" localSheetId="20" hidden="1">'496e'!$G$4</definedName>
    <definedName name="solver_lhs3" localSheetId="21" hidden="1">'497e'!$G$4</definedName>
    <definedName name="solver_lhs3" localSheetId="22" hidden="1">'500e'!$G$4</definedName>
    <definedName name="solver_lhs3" localSheetId="23" hidden="1">'505e'!$G$4</definedName>
    <definedName name="solver_lhs4" localSheetId="1" hidden="1">'269e'!$D$4</definedName>
    <definedName name="solver_lhs4" localSheetId="2" hidden="1">'270e'!$E$4</definedName>
    <definedName name="solver_lhs4" localSheetId="3" hidden="1">'275e'!$H$4</definedName>
    <definedName name="solver_lhs4" localSheetId="4" hidden="1">'278e'!$M$4</definedName>
    <definedName name="solver_lhs4" localSheetId="5" hidden="1">'279e'!$J$4</definedName>
    <definedName name="solver_lhs4" localSheetId="6" hidden="1">'291e'!$M$4</definedName>
    <definedName name="solver_lhs4" localSheetId="7" hidden="1">'292e'!$K$4</definedName>
    <definedName name="solver_lhs4" localSheetId="8" hidden="1">'351e'!$H$4</definedName>
    <definedName name="solver_lhs4" localSheetId="9" hidden="1">'365e'!$K$4</definedName>
    <definedName name="solver_lhs4" localSheetId="10" hidden="1">'366e'!$K$4</definedName>
    <definedName name="solver_lhs4" localSheetId="11" hidden="1">'398e'!$J$4</definedName>
    <definedName name="solver_lhs4" localSheetId="12" hidden="1">'401e'!$H$4</definedName>
    <definedName name="solver_lhs4" localSheetId="13" hidden="1">'407e'!$H$4</definedName>
    <definedName name="solver_lhs4" localSheetId="14" hidden="1">'426e'!$H$4</definedName>
    <definedName name="solver_lhs4" localSheetId="15" hidden="1">'452e'!$K$4</definedName>
    <definedName name="solver_lhs4" localSheetId="16" hidden="1">'486e'!$J$4</definedName>
    <definedName name="solver_lhs4" localSheetId="18" hidden="1">'493e'!$J$4</definedName>
    <definedName name="solver_lhs4" localSheetId="19" hidden="1">'495e'!$H$4</definedName>
    <definedName name="solver_lhs4" localSheetId="20" hidden="1">'496e'!$M$4</definedName>
    <definedName name="solver_lhs4" localSheetId="21" hidden="1">'497e'!$J$4</definedName>
    <definedName name="solver_lhs4" localSheetId="22" hidden="1">'500e'!$J$4</definedName>
    <definedName name="solver_lhs4" localSheetId="23" hidden="1">'505e'!$J$4</definedName>
    <definedName name="solver_lhs5" localSheetId="2" hidden="1">'270e'!$F$4</definedName>
    <definedName name="solver_lhs5" localSheetId="3" hidden="1">'275e'!$I$4</definedName>
    <definedName name="solver_lhs5" localSheetId="4" hidden="1">'278e'!$L$4</definedName>
    <definedName name="solver_lhs5" localSheetId="5" hidden="1">'279e'!$I$4</definedName>
    <definedName name="solver_lhs5" localSheetId="6" hidden="1">'291e'!$L$4</definedName>
    <definedName name="solver_lhs5" localSheetId="7" hidden="1">'292e'!$L$4</definedName>
    <definedName name="solver_lhs5" localSheetId="8" hidden="1">'351e'!$I$4</definedName>
    <definedName name="solver_lhs5" localSheetId="9" hidden="1">'365e'!$L$4</definedName>
    <definedName name="solver_lhs5" localSheetId="10" hidden="1">'366e'!$L$4</definedName>
    <definedName name="solver_lhs5" localSheetId="11" hidden="1">'398e'!$I$4</definedName>
    <definedName name="solver_lhs5" localSheetId="12" hidden="1">'401e'!$I$4</definedName>
    <definedName name="solver_lhs5" localSheetId="13" hidden="1">'407e'!$I$4</definedName>
    <definedName name="solver_lhs5" localSheetId="14" hidden="1">'426e'!$I$4</definedName>
    <definedName name="solver_lhs5" localSheetId="15" hidden="1">'452e'!$L$4</definedName>
    <definedName name="solver_lhs5" localSheetId="16" hidden="1">'486e'!$I$4</definedName>
    <definedName name="solver_lhs5" localSheetId="18" hidden="1">'493e'!$I$4</definedName>
    <definedName name="solver_lhs5" localSheetId="19" hidden="1">'495e'!$I$4</definedName>
    <definedName name="solver_lhs5" localSheetId="20" hidden="1">'496e'!$L$4</definedName>
    <definedName name="solver_lhs5" localSheetId="21" hidden="1">'497e'!$I$4</definedName>
    <definedName name="solver_lhs5" localSheetId="22" hidden="1">'500e'!$I$4</definedName>
    <definedName name="solver_lhs5" localSheetId="23" hidden="1">'505e'!$I$4</definedName>
    <definedName name="solver_lhs6" localSheetId="2" hidden="1">'270e'!$G$4</definedName>
    <definedName name="solver_lhs6" localSheetId="3" hidden="1">'275e'!$J$4</definedName>
    <definedName name="solver_lhs6" localSheetId="4" hidden="1">'278e'!$K$4</definedName>
    <definedName name="solver_lhs6" localSheetId="5" hidden="1">'279e'!$J$4</definedName>
    <definedName name="solver_lhs6" localSheetId="6" hidden="1">'291e'!$K$4</definedName>
    <definedName name="solver_lhs6" localSheetId="7" hidden="1">'292e'!$M$4</definedName>
    <definedName name="solver_lhs6" localSheetId="8" hidden="1">'351e'!$J$4</definedName>
    <definedName name="solver_lhs6" localSheetId="9" hidden="1">'365e'!$M$4</definedName>
    <definedName name="solver_lhs6" localSheetId="10" hidden="1">'366e'!$M$4</definedName>
    <definedName name="solver_lhs6" localSheetId="11" hidden="1">'398e'!$J$4</definedName>
    <definedName name="solver_lhs6" localSheetId="12" hidden="1">'401e'!$J$4</definedName>
    <definedName name="solver_lhs6" localSheetId="13" hidden="1">'407e'!$J$4</definedName>
    <definedName name="solver_lhs6" localSheetId="14" hidden="1">'426e'!$J$4</definedName>
    <definedName name="solver_lhs6" localSheetId="15" hidden="1">'452e'!$M$4</definedName>
    <definedName name="solver_lhs6" localSheetId="16" hidden="1">'486e'!$J$4</definedName>
    <definedName name="solver_lhs6" localSheetId="18" hidden="1">'493e'!$J$4</definedName>
    <definedName name="solver_lhs6" localSheetId="19" hidden="1">'495e'!$J$4</definedName>
    <definedName name="solver_lhs6" localSheetId="20" hidden="1">'496e'!$K$4</definedName>
    <definedName name="solver_lhs6" localSheetId="21" hidden="1">'497e'!$J$4</definedName>
    <definedName name="solver_lhs6" localSheetId="22" hidden="1">'500e'!$J$4</definedName>
    <definedName name="solver_lhs6" localSheetId="23" hidden="1">'505e'!$J$4</definedName>
    <definedName name="solver_lhs7" localSheetId="4" hidden="1">'278e'!$K$4</definedName>
    <definedName name="solver_lhs7" localSheetId="6" hidden="1">'291e'!$K$4</definedName>
    <definedName name="solver_lhs7" localSheetId="7" hidden="1">'292e'!$E$4</definedName>
    <definedName name="solver_lhs7" localSheetId="14" hidden="1">'426e'!$K$4</definedName>
    <definedName name="solver_lhs7" localSheetId="15" hidden="1">'452e'!$E$4</definedName>
    <definedName name="solver_lhs7" localSheetId="20" hidden="1">'496e'!$K$4</definedName>
    <definedName name="solver_lhs8" localSheetId="4" hidden="1">'278e'!$L$4</definedName>
    <definedName name="solver_lhs8" localSheetId="6" hidden="1">'291e'!$L$4</definedName>
    <definedName name="solver_lhs8" localSheetId="7" hidden="1">'292e'!$F$4</definedName>
    <definedName name="solver_lhs8" localSheetId="14" hidden="1">'426e'!$L$4</definedName>
    <definedName name="solver_lhs8" localSheetId="15" hidden="1">'452e'!$F$4</definedName>
    <definedName name="solver_lhs8" localSheetId="20" hidden="1">'496e'!$L$4</definedName>
    <definedName name="solver_lhs9" localSheetId="4" hidden="1">'278e'!$M$4</definedName>
    <definedName name="solver_lhs9" localSheetId="6" hidden="1">'291e'!$M$4</definedName>
    <definedName name="solver_lhs9" localSheetId="7" hidden="1">'292e'!$G$4</definedName>
    <definedName name="solver_lhs9" localSheetId="14" hidden="1">'426e'!$M$4</definedName>
    <definedName name="solver_lhs9" localSheetId="15" hidden="1">'452e'!$G$4</definedName>
    <definedName name="solver_lhs9" localSheetId="20" hidden="1">'496e'!$M$4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lin" localSheetId="4" hidden="1">2</definedName>
    <definedName name="solver_lin" localSheetId="5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23" hidden="1">2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23" hidden="1">1</definedName>
    <definedName name="solver_num" localSheetId="1" hidden="1">3</definedName>
    <definedName name="solver_num" localSheetId="2" hidden="1">3</definedName>
    <definedName name="solver_num" localSheetId="3" hidden="1">6</definedName>
    <definedName name="solver_num" localSheetId="4" hidden="1">3</definedName>
    <definedName name="solver_num" localSheetId="5" hidden="1">3</definedName>
    <definedName name="solver_num" localSheetId="6" hidden="1">3</definedName>
    <definedName name="solver_num" localSheetId="7" hidden="1">6</definedName>
    <definedName name="solver_num" localSheetId="8" hidden="1">6</definedName>
    <definedName name="solver_num" localSheetId="9" hidden="1">3</definedName>
    <definedName name="solver_num" localSheetId="10" hidden="1">3</definedName>
    <definedName name="solver_num" localSheetId="11" hidden="1">3</definedName>
    <definedName name="solver_num" localSheetId="12" hidden="1">6</definedName>
    <definedName name="solver_num" localSheetId="13" hidden="1">6</definedName>
    <definedName name="solver_num" localSheetId="14" hidden="1">9</definedName>
    <definedName name="solver_num" localSheetId="15" hidden="1">9</definedName>
    <definedName name="solver_num" localSheetId="16" hidden="1">3</definedName>
    <definedName name="solver_num" localSheetId="17" hidden="1">3</definedName>
    <definedName name="solver_num" localSheetId="18" hidden="1">3</definedName>
    <definedName name="solver_num" localSheetId="19" hidden="1">6</definedName>
    <definedName name="solver_num" localSheetId="20" hidden="1">3</definedName>
    <definedName name="solver_num" localSheetId="21" hidden="1">3</definedName>
    <definedName name="solver_num" localSheetId="22" hidden="1">3</definedName>
    <definedName name="solver_num" localSheetId="23" hidden="1">3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opt" localSheetId="1" hidden="1">'269e'!$C$7</definedName>
    <definedName name="solver_opt" localSheetId="2" hidden="1">'270e'!$C$7</definedName>
    <definedName name="solver_opt" localSheetId="3" hidden="1">'275e'!$C$7</definedName>
    <definedName name="solver_opt" localSheetId="4" hidden="1">'278e'!$C$7</definedName>
    <definedName name="solver_opt" localSheetId="5" hidden="1">'279e'!$C$7</definedName>
    <definedName name="solver_opt" localSheetId="6" hidden="1">'291e'!$P$6</definedName>
    <definedName name="solver_opt" localSheetId="7" hidden="1">'292e'!$P$6</definedName>
    <definedName name="solver_opt" localSheetId="8" hidden="1">'351e'!$C$7</definedName>
    <definedName name="solver_opt" localSheetId="9" hidden="1">'365e'!$P$6</definedName>
    <definedName name="solver_opt" localSheetId="10" hidden="1">'366e'!$P$6</definedName>
    <definedName name="solver_opt" localSheetId="11" hidden="1">'398e'!$C$7</definedName>
    <definedName name="solver_opt" localSheetId="12" hidden="1">'401e'!$C$7</definedName>
    <definedName name="solver_opt" localSheetId="13" hidden="1">'407e'!$C$7</definedName>
    <definedName name="solver_opt" localSheetId="14" hidden="1">'426e'!$C$7</definedName>
    <definedName name="solver_opt" localSheetId="15" hidden="1">'452e'!$P$6</definedName>
    <definedName name="solver_opt" localSheetId="16" hidden="1">'486e'!$C$7</definedName>
    <definedName name="solver_opt" localSheetId="17" hidden="1">'492e'!$C$7</definedName>
    <definedName name="solver_opt" localSheetId="18" hidden="1">'493e'!$C$7</definedName>
    <definedName name="solver_opt" localSheetId="19" hidden="1">'495e'!$C$7</definedName>
    <definedName name="solver_opt" localSheetId="20" hidden="1">'496e'!$C$7</definedName>
    <definedName name="solver_opt" localSheetId="21" hidden="1">'497e'!$C$7</definedName>
    <definedName name="solver_opt" localSheetId="22" hidden="1">'500e'!$C$7</definedName>
    <definedName name="solver_opt" localSheetId="23" hidden="1">'505e'!$C$7</definedName>
    <definedName name="solver_pre" localSheetId="1" hidden="1">0.001</definedName>
    <definedName name="solver_pre" localSheetId="2" hidden="1">0.001</definedName>
    <definedName name="solver_pre" localSheetId="3" hidden="1">0.001</definedName>
    <definedName name="solver_pre" localSheetId="4" hidden="1">0.001</definedName>
    <definedName name="solver_pre" localSheetId="5" hidden="1">0.001</definedName>
    <definedName name="solver_pre" localSheetId="6" hidden="1">0.001</definedName>
    <definedName name="solver_pre" localSheetId="7" hidden="1">0.001</definedName>
    <definedName name="solver_pre" localSheetId="8" hidden="1">0.001</definedName>
    <definedName name="solver_pre" localSheetId="9" hidden="1">0.001</definedName>
    <definedName name="solver_pre" localSheetId="10" hidden="1">0.001</definedName>
    <definedName name="solver_pre" localSheetId="11" hidden="1">0.001</definedName>
    <definedName name="solver_pre" localSheetId="12" hidden="1">0.001</definedName>
    <definedName name="solver_pre" localSheetId="13" hidden="1">0.001</definedName>
    <definedName name="solver_pre" localSheetId="14" hidden="1">0.001</definedName>
    <definedName name="solver_pre" localSheetId="15" hidden="1">0.001</definedName>
    <definedName name="solver_pre" localSheetId="16" hidden="1">0.001</definedName>
    <definedName name="solver_pre" localSheetId="17" hidden="1">0.001</definedName>
    <definedName name="solver_pre" localSheetId="18" hidden="1">0.000001</definedName>
    <definedName name="solver_pre" localSheetId="19" hidden="1">0.001</definedName>
    <definedName name="solver_pre" localSheetId="20" hidden="1">0.001</definedName>
    <definedName name="solver_pre" localSheetId="21" hidden="1">0.001</definedName>
    <definedName name="solver_pre" localSheetId="22" hidden="1">0.001</definedName>
    <definedName name="solver_pre" localSheetId="23" hidden="1">0.001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1" localSheetId="5" hidden="1">3</definedName>
    <definedName name="solver_rel1" localSheetId="6" hidden="1">3</definedName>
    <definedName name="solver_rel1" localSheetId="7" hidden="1">3</definedName>
    <definedName name="solver_rel1" localSheetId="8" hidden="1">3</definedName>
    <definedName name="solver_rel1" localSheetId="9" hidden="1">3</definedName>
    <definedName name="solver_rel1" localSheetId="10" hidden="1">3</definedName>
    <definedName name="solver_rel1" localSheetId="11" hidden="1">3</definedName>
    <definedName name="solver_rel1" localSheetId="12" hidden="1">3</definedName>
    <definedName name="solver_rel1" localSheetId="13" hidden="1">3</definedName>
    <definedName name="solver_rel1" localSheetId="14" hidden="1">3</definedName>
    <definedName name="solver_rel1" localSheetId="15" hidden="1">3</definedName>
    <definedName name="solver_rel1" localSheetId="16" hidden="1">3</definedName>
    <definedName name="solver_rel1" localSheetId="17" hidden="1">3</definedName>
    <definedName name="solver_rel1" localSheetId="18" hidden="1">3</definedName>
    <definedName name="solver_rel1" localSheetId="19" hidden="1">3</definedName>
    <definedName name="solver_rel1" localSheetId="20" hidden="1">3</definedName>
    <definedName name="solver_rel1" localSheetId="21" hidden="1">3</definedName>
    <definedName name="solver_rel1" localSheetId="22" hidden="1">3</definedName>
    <definedName name="solver_rel1" localSheetId="23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3" localSheetId="1" hidden="1">3</definedName>
    <definedName name="solver_rel3" localSheetId="2" hidden="1">3</definedName>
    <definedName name="solver_rel3" localSheetId="3" hidden="1">3</definedName>
    <definedName name="solver_rel3" localSheetId="4" hidden="1">3</definedName>
    <definedName name="solver_rel3" localSheetId="5" hidden="1">3</definedName>
    <definedName name="solver_rel3" localSheetId="6" hidden="1">3</definedName>
    <definedName name="solver_rel3" localSheetId="7" hidden="1">3</definedName>
    <definedName name="solver_rel3" localSheetId="8" hidden="1">3</definedName>
    <definedName name="solver_rel3" localSheetId="9" hidden="1">3</definedName>
    <definedName name="solver_rel3" localSheetId="10" hidden="1">3</definedName>
    <definedName name="solver_rel3" localSheetId="11" hidden="1">3</definedName>
    <definedName name="solver_rel3" localSheetId="12" hidden="1">3</definedName>
    <definedName name="solver_rel3" localSheetId="13" hidden="1">3</definedName>
    <definedName name="solver_rel3" localSheetId="14" hidden="1">3</definedName>
    <definedName name="solver_rel3" localSheetId="15" hidden="1">3</definedName>
    <definedName name="solver_rel3" localSheetId="16" hidden="1">3</definedName>
    <definedName name="solver_rel3" localSheetId="17" hidden="1">3</definedName>
    <definedName name="solver_rel3" localSheetId="18" hidden="1">3</definedName>
    <definedName name="solver_rel3" localSheetId="19" hidden="1">3</definedName>
    <definedName name="solver_rel3" localSheetId="20" hidden="1">3</definedName>
    <definedName name="solver_rel3" localSheetId="21" hidden="1">3</definedName>
    <definedName name="solver_rel3" localSheetId="22" hidden="1">3</definedName>
    <definedName name="solver_rel3" localSheetId="23" hidden="1">3</definedName>
    <definedName name="solver_rel4" localSheetId="1" hidden="1">3</definedName>
    <definedName name="solver_rel4" localSheetId="2" hidden="1">3</definedName>
    <definedName name="solver_rel4" localSheetId="3" hidden="1">3</definedName>
    <definedName name="solver_rel4" localSheetId="4" hidden="1">3</definedName>
    <definedName name="solver_rel4" localSheetId="5" hidden="1">3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4" localSheetId="9" hidden="1">3</definedName>
    <definedName name="solver_rel4" localSheetId="10" hidden="1">3</definedName>
    <definedName name="solver_rel4" localSheetId="11" hidden="1">3</definedName>
    <definedName name="solver_rel4" localSheetId="12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22" hidden="1">3</definedName>
    <definedName name="solver_rel4" localSheetId="23" hidden="1">3</definedName>
    <definedName name="solver_rel5" localSheetId="2" hidden="1">3</definedName>
    <definedName name="solver_rel5" localSheetId="3" hidden="1">3</definedName>
    <definedName name="solver_rel5" localSheetId="4" hidden="1">3</definedName>
    <definedName name="solver_rel5" localSheetId="5" hidden="1">3</definedName>
    <definedName name="solver_rel5" localSheetId="6" hidden="1">3</definedName>
    <definedName name="solver_rel5" localSheetId="7" hidden="1">3</definedName>
    <definedName name="solver_rel5" localSheetId="8" hidden="1">3</definedName>
    <definedName name="solver_rel5" localSheetId="9" hidden="1">3</definedName>
    <definedName name="solver_rel5" localSheetId="10" hidden="1">3</definedName>
    <definedName name="solver_rel5" localSheetId="11" hidden="1">3</definedName>
    <definedName name="solver_rel5" localSheetId="12" hidden="1">3</definedName>
    <definedName name="solver_rel5" localSheetId="13" hidden="1">3</definedName>
    <definedName name="solver_rel5" localSheetId="14" hidden="1">3</definedName>
    <definedName name="solver_rel5" localSheetId="15" hidden="1">3</definedName>
    <definedName name="solver_rel5" localSheetId="16" hidden="1">3</definedName>
    <definedName name="solver_rel5" localSheetId="18" hidden="1">3</definedName>
    <definedName name="solver_rel5" localSheetId="19" hidden="1">3</definedName>
    <definedName name="solver_rel5" localSheetId="20" hidden="1">3</definedName>
    <definedName name="solver_rel5" localSheetId="21" hidden="1">3</definedName>
    <definedName name="solver_rel5" localSheetId="22" hidden="1">3</definedName>
    <definedName name="solver_rel5" localSheetId="23" hidden="1">3</definedName>
    <definedName name="solver_rel6" localSheetId="2" hidden="1">3</definedName>
    <definedName name="solver_rel6" localSheetId="3" hidden="1">3</definedName>
    <definedName name="solver_rel6" localSheetId="4" hidden="1">3</definedName>
    <definedName name="solver_rel6" localSheetId="5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23" hidden="1">3</definedName>
    <definedName name="solver_rel7" localSheetId="4" hidden="1">3</definedName>
    <definedName name="solver_rel7" localSheetId="6" hidden="1">3</definedName>
    <definedName name="solver_rel7" localSheetId="7" hidden="1">3</definedName>
    <definedName name="solver_rel7" localSheetId="14" hidden="1">3</definedName>
    <definedName name="solver_rel7" localSheetId="15" hidden="1">3</definedName>
    <definedName name="solver_rel7" localSheetId="20" hidden="1">3</definedName>
    <definedName name="solver_rel8" localSheetId="4" hidden="1">3</definedName>
    <definedName name="solver_rel8" localSheetId="6" hidden="1">3</definedName>
    <definedName name="solver_rel8" localSheetId="7" hidden="1">3</definedName>
    <definedName name="solver_rel8" localSheetId="14" hidden="1">3</definedName>
    <definedName name="solver_rel8" localSheetId="15" hidden="1">3</definedName>
    <definedName name="solver_rel8" localSheetId="20" hidden="1">3</definedName>
    <definedName name="solver_rel9" localSheetId="4" hidden="1">3</definedName>
    <definedName name="solver_rel9" localSheetId="6" hidden="1">3</definedName>
    <definedName name="solver_rel9" localSheetId="7" hidden="1">3</definedName>
    <definedName name="solver_rel9" localSheetId="14" hidden="1">3</definedName>
    <definedName name="solver_rel9" localSheetId="15" hidden="1">3</definedName>
    <definedName name="solver_rel9" localSheetId="20" hidden="1">3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hs1" localSheetId="5" hidden="1">0</definedName>
    <definedName name="solver_rhs1" localSheetId="6" hidden="1">0</definedName>
    <definedName name="solver_rhs1" localSheetId="7" hidden="1">0</definedName>
    <definedName name="solver_rhs1" localSheetId="8" hidden="1">0</definedName>
    <definedName name="solver_rhs1" localSheetId="9" hidden="1">0</definedName>
    <definedName name="solver_rhs1" localSheetId="10" hidden="1">0</definedName>
    <definedName name="solver_rhs1" localSheetId="11" hidden="1">0</definedName>
    <definedName name="solver_rhs1" localSheetId="12" hidden="1">0</definedName>
    <definedName name="solver_rhs1" localSheetId="13" hidden="1">0</definedName>
    <definedName name="solver_rhs1" localSheetId="14" hidden="1">0</definedName>
    <definedName name="solver_rhs1" localSheetId="15" hidden="1">0</definedName>
    <definedName name="solver_rhs1" localSheetId="16" hidden="1">0</definedName>
    <definedName name="solver_rhs1" localSheetId="17" hidden="1">0</definedName>
    <definedName name="solver_rhs1" localSheetId="18" hidden="1">0</definedName>
    <definedName name="solver_rhs1" localSheetId="19" hidden="1">0</definedName>
    <definedName name="solver_rhs1" localSheetId="20" hidden="1">0</definedName>
    <definedName name="solver_rhs1" localSheetId="21" hidden="1">0</definedName>
    <definedName name="solver_rhs1" localSheetId="22" hidden="1">0</definedName>
    <definedName name="solver_rhs1" localSheetId="23" hidden="1">0</definedName>
    <definedName name="solver_rhs2" localSheetId="1" hidden="1">0</definedName>
    <definedName name="solver_rhs2" localSheetId="2" hidden="1">0</definedName>
    <definedName name="solver_rhs2" localSheetId="3" hidden="1">0</definedName>
    <definedName name="solver_rhs2" localSheetId="4" hidden="1">0</definedName>
    <definedName name="solver_rhs2" localSheetId="5" hidden="1">0</definedName>
    <definedName name="solver_rhs2" localSheetId="6" hidden="1">0</definedName>
    <definedName name="solver_rhs2" localSheetId="7" hidden="1">0</definedName>
    <definedName name="solver_rhs2" localSheetId="8" hidden="1">0</definedName>
    <definedName name="solver_rhs2" localSheetId="9" hidden="1">0</definedName>
    <definedName name="solver_rhs2" localSheetId="10" hidden="1">0</definedName>
    <definedName name="solver_rhs2" localSheetId="11" hidden="1">0</definedName>
    <definedName name="solver_rhs2" localSheetId="12" hidden="1">0</definedName>
    <definedName name="solver_rhs2" localSheetId="13" hidden="1">0</definedName>
    <definedName name="solver_rhs2" localSheetId="14" hidden="1">0</definedName>
    <definedName name="solver_rhs2" localSheetId="15" hidden="1">0</definedName>
    <definedName name="solver_rhs2" localSheetId="16" hidden="1">0</definedName>
    <definedName name="solver_rhs2" localSheetId="17" hidden="1">0</definedName>
    <definedName name="solver_rhs2" localSheetId="18" hidden="1">0</definedName>
    <definedName name="solver_rhs2" localSheetId="19" hidden="1">0</definedName>
    <definedName name="solver_rhs2" localSheetId="20" hidden="1">0</definedName>
    <definedName name="solver_rhs2" localSheetId="21" hidden="1">0</definedName>
    <definedName name="solver_rhs2" localSheetId="22" hidden="1">0</definedName>
    <definedName name="solver_rhs2" localSheetId="23" hidden="1">0</definedName>
    <definedName name="solver_rhs3" localSheetId="1" hidden="1">0</definedName>
    <definedName name="solver_rhs3" localSheetId="2" hidden="1">0</definedName>
    <definedName name="solver_rhs3" localSheetId="3" hidden="1">0</definedName>
    <definedName name="solver_rhs3" localSheetId="4" hidden="1">0</definedName>
    <definedName name="solver_rhs3" localSheetId="5" hidden="1">0</definedName>
    <definedName name="solver_rhs3" localSheetId="6" hidden="1">0</definedName>
    <definedName name="solver_rhs3" localSheetId="7" hidden="1">0</definedName>
    <definedName name="solver_rhs3" localSheetId="8" hidden="1">0</definedName>
    <definedName name="solver_rhs3" localSheetId="9" hidden="1">0</definedName>
    <definedName name="solver_rhs3" localSheetId="10" hidden="1">0</definedName>
    <definedName name="solver_rhs3" localSheetId="11" hidden="1">0</definedName>
    <definedName name="solver_rhs3" localSheetId="12" hidden="1">0</definedName>
    <definedName name="solver_rhs3" localSheetId="13" hidden="1">0</definedName>
    <definedName name="solver_rhs3" localSheetId="14" hidden="1">0</definedName>
    <definedName name="solver_rhs3" localSheetId="15" hidden="1">0</definedName>
    <definedName name="solver_rhs3" localSheetId="16" hidden="1">0</definedName>
    <definedName name="solver_rhs3" localSheetId="17" hidden="1">0</definedName>
    <definedName name="solver_rhs3" localSheetId="18" hidden="1">0</definedName>
    <definedName name="solver_rhs3" localSheetId="19" hidden="1">0</definedName>
    <definedName name="solver_rhs3" localSheetId="20" hidden="1">0</definedName>
    <definedName name="solver_rhs3" localSheetId="21" hidden="1">0</definedName>
    <definedName name="solver_rhs3" localSheetId="22" hidden="1">0</definedName>
    <definedName name="solver_rhs3" localSheetId="23" hidden="1">0</definedName>
    <definedName name="solver_rhs4" localSheetId="1" hidden="1">0</definedName>
    <definedName name="solver_rhs4" localSheetId="2" hidden="1">0</definedName>
    <definedName name="solver_rhs4" localSheetId="3" hidden="1">0</definedName>
    <definedName name="solver_rhs4" localSheetId="4" hidden="1">0</definedName>
    <definedName name="solver_rhs4" localSheetId="5" hidden="1">0</definedName>
    <definedName name="solver_rhs4" localSheetId="6" hidden="1">0</definedName>
    <definedName name="solver_rhs4" localSheetId="7" hidden="1">0</definedName>
    <definedName name="solver_rhs4" localSheetId="8" hidden="1">0</definedName>
    <definedName name="solver_rhs4" localSheetId="9" hidden="1">0</definedName>
    <definedName name="solver_rhs4" localSheetId="10" hidden="1">0</definedName>
    <definedName name="solver_rhs4" localSheetId="11" hidden="1">0</definedName>
    <definedName name="solver_rhs4" localSheetId="12" hidden="1">0</definedName>
    <definedName name="solver_rhs4" localSheetId="13" hidden="1">0</definedName>
    <definedName name="solver_rhs4" localSheetId="14" hidden="1">0</definedName>
    <definedName name="solver_rhs4" localSheetId="15" hidden="1">0</definedName>
    <definedName name="solver_rhs4" localSheetId="16" hidden="1">0</definedName>
    <definedName name="solver_rhs4" localSheetId="18" hidden="1">0</definedName>
    <definedName name="solver_rhs4" localSheetId="19" hidden="1">0</definedName>
    <definedName name="solver_rhs4" localSheetId="20" hidden="1">0</definedName>
    <definedName name="solver_rhs4" localSheetId="21" hidden="1">0</definedName>
    <definedName name="solver_rhs4" localSheetId="22" hidden="1">0</definedName>
    <definedName name="solver_rhs4" localSheetId="23" hidden="1">0</definedName>
    <definedName name="solver_rhs5" localSheetId="2" hidden="1">0</definedName>
    <definedName name="solver_rhs5" localSheetId="3" hidden="1">0</definedName>
    <definedName name="solver_rhs5" localSheetId="4" hidden="1">0</definedName>
    <definedName name="solver_rhs5" localSheetId="5" hidden="1">0</definedName>
    <definedName name="solver_rhs5" localSheetId="6" hidden="1">0</definedName>
    <definedName name="solver_rhs5" localSheetId="7" hidden="1">0</definedName>
    <definedName name="solver_rhs5" localSheetId="8" hidden="1">0</definedName>
    <definedName name="solver_rhs5" localSheetId="9" hidden="1">0</definedName>
    <definedName name="solver_rhs5" localSheetId="10" hidden="1">0</definedName>
    <definedName name="solver_rhs5" localSheetId="11" hidden="1">0</definedName>
    <definedName name="solver_rhs5" localSheetId="12" hidden="1">0</definedName>
    <definedName name="solver_rhs5" localSheetId="13" hidden="1">0</definedName>
    <definedName name="solver_rhs5" localSheetId="14" hidden="1">0</definedName>
    <definedName name="solver_rhs5" localSheetId="15" hidden="1">0</definedName>
    <definedName name="solver_rhs5" localSheetId="16" hidden="1">0</definedName>
    <definedName name="solver_rhs5" localSheetId="18" hidden="1">0</definedName>
    <definedName name="solver_rhs5" localSheetId="19" hidden="1">0</definedName>
    <definedName name="solver_rhs5" localSheetId="20" hidden="1">0</definedName>
    <definedName name="solver_rhs5" localSheetId="21" hidden="1">0</definedName>
    <definedName name="solver_rhs5" localSheetId="22" hidden="1">0</definedName>
    <definedName name="solver_rhs5" localSheetId="23" hidden="1">0</definedName>
    <definedName name="solver_rhs6" localSheetId="2" hidden="1">0</definedName>
    <definedName name="solver_rhs6" localSheetId="3" hidden="1">0</definedName>
    <definedName name="solver_rhs6" localSheetId="4" hidden="1">0</definedName>
    <definedName name="solver_rhs6" localSheetId="5" hidden="1">0</definedName>
    <definedName name="solver_rhs6" localSheetId="6" hidden="1">0</definedName>
    <definedName name="solver_rhs6" localSheetId="7" hidden="1">0</definedName>
    <definedName name="solver_rhs6" localSheetId="8" hidden="1">0</definedName>
    <definedName name="solver_rhs6" localSheetId="9" hidden="1">0</definedName>
    <definedName name="solver_rhs6" localSheetId="10" hidden="1">0</definedName>
    <definedName name="solver_rhs6" localSheetId="11" hidden="1">0</definedName>
    <definedName name="solver_rhs6" localSheetId="12" hidden="1">0</definedName>
    <definedName name="solver_rhs6" localSheetId="13" hidden="1">0</definedName>
    <definedName name="solver_rhs6" localSheetId="14" hidden="1">0</definedName>
    <definedName name="solver_rhs6" localSheetId="15" hidden="1">0</definedName>
    <definedName name="solver_rhs6" localSheetId="16" hidden="1">0</definedName>
    <definedName name="solver_rhs6" localSheetId="18" hidden="1">0</definedName>
    <definedName name="solver_rhs6" localSheetId="19" hidden="1">0</definedName>
    <definedName name="solver_rhs6" localSheetId="20" hidden="1">0</definedName>
    <definedName name="solver_rhs6" localSheetId="21" hidden="1">0</definedName>
    <definedName name="solver_rhs6" localSheetId="22" hidden="1">0</definedName>
    <definedName name="solver_rhs6" localSheetId="23" hidden="1">0</definedName>
    <definedName name="solver_rhs7" localSheetId="4" hidden="1">0</definedName>
    <definedName name="solver_rhs7" localSheetId="6" hidden="1">0</definedName>
    <definedName name="solver_rhs7" localSheetId="7" hidden="1">0</definedName>
    <definedName name="solver_rhs7" localSheetId="14" hidden="1">0</definedName>
    <definedName name="solver_rhs7" localSheetId="15" hidden="1">0</definedName>
    <definedName name="solver_rhs7" localSheetId="20" hidden="1">0</definedName>
    <definedName name="solver_rhs8" localSheetId="4" hidden="1">0</definedName>
    <definedName name="solver_rhs8" localSheetId="6" hidden="1">0</definedName>
    <definedName name="solver_rhs8" localSheetId="7" hidden="1">0</definedName>
    <definedName name="solver_rhs8" localSheetId="14" hidden="1">0</definedName>
    <definedName name="solver_rhs8" localSheetId="15" hidden="1">0</definedName>
    <definedName name="solver_rhs8" localSheetId="20" hidden="1">0</definedName>
    <definedName name="solver_rhs9" localSheetId="4" hidden="1">0</definedName>
    <definedName name="solver_rhs9" localSheetId="6" hidden="1">0</definedName>
    <definedName name="solver_rhs9" localSheetId="7" hidden="1">0</definedName>
    <definedName name="solver_rhs9" localSheetId="14" hidden="1">0</definedName>
    <definedName name="solver_rhs9" localSheetId="15" hidden="1">0</definedName>
    <definedName name="solver_rhs9" localSheetId="20" hidden="1">0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2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23" hidden="1">1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tim" localSheetId="1" hidden="1">240</definedName>
    <definedName name="solver_tim" localSheetId="2" hidden="1">240</definedName>
    <definedName name="solver_tim" localSheetId="3" hidden="1">240</definedName>
    <definedName name="solver_tim" localSheetId="4" hidden="1">240</definedName>
    <definedName name="solver_tim" localSheetId="5" hidden="1">240</definedName>
    <definedName name="solver_tim" localSheetId="6" hidden="1">240</definedName>
    <definedName name="solver_tim" localSheetId="7" hidden="1">240</definedName>
    <definedName name="solver_tim" localSheetId="8" hidden="1">240</definedName>
    <definedName name="solver_tim" localSheetId="9" hidden="1">240</definedName>
    <definedName name="solver_tim" localSheetId="10" hidden="1">240</definedName>
    <definedName name="solver_tim" localSheetId="11" hidden="1">240</definedName>
    <definedName name="solver_tim" localSheetId="12" hidden="1">240</definedName>
    <definedName name="solver_tim" localSheetId="13" hidden="1">240</definedName>
    <definedName name="solver_tim" localSheetId="14" hidden="1">240</definedName>
    <definedName name="solver_tim" localSheetId="15" hidden="1">240</definedName>
    <definedName name="solver_tim" localSheetId="16" hidden="1">240</definedName>
    <definedName name="solver_tim" localSheetId="17" hidden="1">240</definedName>
    <definedName name="solver_tim" localSheetId="18" hidden="1">100</definedName>
    <definedName name="solver_tim" localSheetId="19" hidden="1">240</definedName>
    <definedName name="solver_tim" localSheetId="20" hidden="1">240</definedName>
    <definedName name="solver_tim" localSheetId="21" hidden="1">240</definedName>
    <definedName name="solver_tim" localSheetId="22" hidden="1">240</definedName>
    <definedName name="solver_tim" localSheetId="23" hidden="1">240</definedName>
    <definedName name="solver_tmp" localSheetId="1" hidden="1">0</definedName>
    <definedName name="solver_tmp" localSheetId="2" hidden="1">0</definedName>
    <definedName name="solver_tmp" localSheetId="3" hidden="1">0</definedName>
    <definedName name="solver_tmp" localSheetId="5" hidden="1">0</definedName>
    <definedName name="solver_tmp" localSheetId="6" hidden="1">0</definedName>
    <definedName name="solver_tmp" localSheetId="7" hidden="1">0</definedName>
    <definedName name="solver_tmp" localSheetId="8" hidden="1">0</definedName>
    <definedName name="solver_tmp" localSheetId="9" hidden="1">0</definedName>
    <definedName name="solver_tmp" localSheetId="10" hidden="1">0</definedName>
    <definedName name="solver_tmp" localSheetId="11" hidden="1">0</definedName>
    <definedName name="solver_tmp" localSheetId="12" hidden="1">0</definedName>
    <definedName name="solver_tmp" localSheetId="13" hidden="1">0</definedName>
    <definedName name="solver_tmp" localSheetId="14" hidden="1">0</definedName>
    <definedName name="solver_tmp" localSheetId="15" hidden="1">0</definedName>
    <definedName name="solver_tmp" localSheetId="16" hidden="1">0</definedName>
    <definedName name="solver_tmp" localSheetId="17" hidden="1">0</definedName>
    <definedName name="solver_tmp" localSheetId="18" hidden="1">0</definedName>
    <definedName name="solver_tmp" localSheetId="19" hidden="1">0</definedName>
    <definedName name="solver_tmp" localSheetId="20" hidden="1">0</definedName>
    <definedName name="solver_tmp" localSheetId="21" hidden="1">0</definedName>
    <definedName name="solver_tmp" localSheetId="22" hidden="1">0</definedName>
    <definedName name="solver_tmp" localSheetId="23" hidden="1">0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ol" localSheetId="5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23" hidden="1">0.05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23" hidden="1">2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23" hidden="1">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1" i="24" l="1"/>
  <c r="N81" i="24"/>
  <c r="O80" i="24"/>
  <c r="N80" i="24"/>
  <c r="O79" i="24"/>
  <c r="N79" i="24"/>
  <c r="O78" i="24"/>
  <c r="N78" i="24"/>
  <c r="O77" i="24"/>
  <c r="N77" i="24"/>
  <c r="O76" i="24"/>
  <c r="N76" i="24"/>
  <c r="O75" i="24"/>
  <c r="N75" i="24"/>
  <c r="O74" i="24"/>
  <c r="N74" i="24"/>
  <c r="O73" i="24"/>
  <c r="N73" i="24"/>
  <c r="O72" i="24"/>
  <c r="N72" i="24"/>
  <c r="O71" i="24"/>
  <c r="N71" i="24"/>
  <c r="O70" i="24"/>
  <c r="N70" i="24"/>
  <c r="O69" i="24"/>
  <c r="N69" i="24"/>
  <c r="O68" i="24"/>
  <c r="N68" i="24"/>
  <c r="O67" i="24"/>
  <c r="N67" i="24"/>
  <c r="O66" i="24"/>
  <c r="N66" i="24"/>
  <c r="O65" i="24"/>
  <c r="N65" i="24"/>
  <c r="O64" i="24"/>
  <c r="N64" i="24"/>
  <c r="O63" i="24"/>
  <c r="N63" i="24"/>
  <c r="O62" i="24"/>
  <c r="N62" i="24"/>
  <c r="O61" i="24"/>
  <c r="N61" i="24"/>
  <c r="O60" i="24"/>
  <c r="N60" i="24"/>
  <c r="O59" i="24"/>
  <c r="N59" i="24"/>
  <c r="D8" i="1"/>
  <c r="G8" i="1"/>
  <c r="D9" i="1"/>
  <c r="E9" i="1"/>
  <c r="F9" i="1"/>
  <c r="D10" i="1"/>
  <c r="E10" i="1"/>
  <c r="F10" i="1"/>
  <c r="G10" i="1"/>
  <c r="K10" i="1"/>
  <c r="D11" i="1"/>
  <c r="E11" i="1"/>
  <c r="F11" i="1"/>
  <c r="D12" i="1"/>
  <c r="E12" i="1"/>
  <c r="F12" i="1"/>
  <c r="D13" i="1"/>
  <c r="E13" i="1"/>
  <c r="F13" i="1"/>
  <c r="G13" i="1"/>
  <c r="K13" i="1"/>
  <c r="D14" i="1"/>
  <c r="E14" i="1"/>
  <c r="F14" i="1"/>
  <c r="D15" i="1"/>
  <c r="E15" i="1"/>
  <c r="F15" i="1"/>
  <c r="G15" i="1"/>
  <c r="I15" i="1"/>
  <c r="J15" i="1"/>
  <c r="K15" i="1"/>
  <c r="D16" i="1"/>
  <c r="G16" i="1"/>
  <c r="E16" i="1"/>
  <c r="F16" i="1"/>
  <c r="D17" i="1"/>
  <c r="E17" i="1"/>
  <c r="F17" i="1"/>
  <c r="D18" i="1"/>
  <c r="E18" i="1"/>
  <c r="F18" i="1"/>
  <c r="G18" i="1"/>
  <c r="K18" i="1"/>
  <c r="D19" i="1"/>
  <c r="E19" i="1"/>
  <c r="F19" i="1"/>
  <c r="D20" i="1"/>
  <c r="E20" i="1"/>
  <c r="F20" i="1"/>
  <c r="D21" i="1"/>
  <c r="E21" i="1"/>
  <c r="F21" i="1"/>
  <c r="G21" i="1"/>
  <c r="K21" i="1"/>
  <c r="D22" i="1"/>
  <c r="E22" i="1"/>
  <c r="F22" i="1"/>
  <c r="D23" i="1"/>
  <c r="E23" i="1"/>
  <c r="F23" i="1"/>
  <c r="G23" i="1"/>
  <c r="I23" i="1"/>
  <c r="J23" i="1"/>
  <c r="K23" i="1"/>
  <c r="L23" i="1"/>
  <c r="M23" i="1"/>
  <c r="N23" i="1"/>
  <c r="O23" i="1"/>
  <c r="D24" i="1"/>
  <c r="G24" i="1"/>
  <c r="E24" i="1"/>
  <c r="F24" i="1"/>
  <c r="D25" i="1"/>
  <c r="E25" i="1"/>
  <c r="F25" i="1"/>
  <c r="D26" i="1"/>
  <c r="E26" i="1"/>
  <c r="F26" i="1"/>
  <c r="G26" i="1"/>
  <c r="K26" i="1"/>
  <c r="D27" i="1"/>
  <c r="E27" i="1"/>
  <c r="F27" i="1"/>
  <c r="D28" i="1"/>
  <c r="E28" i="1"/>
  <c r="F28" i="1"/>
  <c r="D29" i="1"/>
  <c r="E29" i="1"/>
  <c r="F29" i="1"/>
  <c r="G29" i="1"/>
  <c r="K29" i="1"/>
  <c r="D30" i="1"/>
  <c r="E30" i="1"/>
  <c r="F30" i="1"/>
  <c r="D31" i="1"/>
  <c r="E31" i="1"/>
  <c r="F31" i="1"/>
  <c r="G31" i="1"/>
  <c r="K31" i="1"/>
  <c r="D32" i="1"/>
  <c r="G32" i="1"/>
  <c r="E32" i="1"/>
  <c r="F32" i="1"/>
  <c r="D33" i="1"/>
  <c r="E33" i="1"/>
  <c r="F33" i="1"/>
  <c r="D34" i="1"/>
  <c r="E34" i="1"/>
  <c r="F34" i="1"/>
  <c r="G34" i="1"/>
  <c r="K34" i="1"/>
  <c r="D35" i="1"/>
  <c r="E35" i="1"/>
  <c r="F35" i="1"/>
  <c r="D36" i="1"/>
  <c r="E36" i="1"/>
  <c r="F36" i="1"/>
  <c r="D37" i="1"/>
  <c r="E37" i="1"/>
  <c r="F37" i="1"/>
  <c r="G37" i="1"/>
  <c r="K37" i="1"/>
  <c r="D38" i="1"/>
  <c r="E38" i="1"/>
  <c r="F38" i="1"/>
  <c r="D39" i="1"/>
  <c r="E39" i="1"/>
  <c r="F39" i="1"/>
  <c r="G39" i="1"/>
  <c r="I39" i="1"/>
  <c r="J39" i="1"/>
  <c r="K39" i="1"/>
  <c r="D40" i="1"/>
  <c r="G40" i="1"/>
  <c r="E40" i="1"/>
  <c r="F40" i="1"/>
  <c r="D41" i="1"/>
  <c r="E41" i="1"/>
  <c r="F41" i="1"/>
  <c r="D42" i="1"/>
  <c r="E42" i="1"/>
  <c r="F42" i="1"/>
  <c r="G42" i="1"/>
  <c r="K42" i="1"/>
  <c r="D43" i="1"/>
  <c r="E43" i="1"/>
  <c r="F43" i="1"/>
  <c r="D44" i="1"/>
  <c r="E44" i="1"/>
  <c r="F44" i="1"/>
  <c r="D45" i="1"/>
  <c r="E45" i="1"/>
  <c r="F45" i="1"/>
  <c r="G45" i="1"/>
  <c r="K45" i="1"/>
  <c r="D46" i="1"/>
  <c r="E46" i="1"/>
  <c r="F46" i="1"/>
  <c r="D47" i="1"/>
  <c r="E47" i="1"/>
  <c r="F47" i="1"/>
  <c r="G47" i="1"/>
  <c r="I47" i="1"/>
  <c r="J47" i="1"/>
  <c r="K47" i="1"/>
  <c r="D48" i="1"/>
  <c r="G48" i="1"/>
  <c r="E48" i="1"/>
  <c r="F48" i="1"/>
  <c r="D49" i="1"/>
  <c r="E49" i="1"/>
  <c r="F49" i="1"/>
  <c r="D50" i="1"/>
  <c r="E50" i="1"/>
  <c r="F50" i="1"/>
  <c r="G50" i="1"/>
  <c r="D51" i="1"/>
  <c r="D52" i="1"/>
  <c r="E52" i="1"/>
  <c r="F52" i="1"/>
  <c r="G52" i="1"/>
  <c r="K52" i="1"/>
  <c r="I52" i="1"/>
  <c r="J52" i="1"/>
  <c r="D53" i="1"/>
  <c r="E53" i="1"/>
  <c r="F53" i="1"/>
  <c r="G53" i="1"/>
  <c r="K53" i="1"/>
  <c r="D54" i="1"/>
  <c r="E54" i="1"/>
  <c r="F54" i="1"/>
  <c r="D55" i="1"/>
  <c r="E55" i="1"/>
  <c r="F55" i="1"/>
  <c r="G55" i="1"/>
  <c r="K55" i="1"/>
  <c r="D56" i="1"/>
  <c r="G56" i="1"/>
  <c r="D57" i="1"/>
  <c r="E57" i="1"/>
  <c r="F57" i="1"/>
  <c r="D58" i="1"/>
  <c r="E58" i="1"/>
  <c r="F58" i="1"/>
  <c r="G58" i="1"/>
  <c r="D59" i="1"/>
  <c r="D60" i="1"/>
  <c r="E60" i="1"/>
  <c r="F60" i="1"/>
  <c r="G60" i="1"/>
  <c r="K60" i="1"/>
  <c r="I60" i="1"/>
  <c r="J60" i="1"/>
  <c r="D61" i="1"/>
  <c r="G61" i="1"/>
  <c r="E61" i="1"/>
  <c r="F61" i="1"/>
  <c r="D62" i="1"/>
  <c r="E62" i="1"/>
  <c r="F62" i="1"/>
  <c r="D63" i="1"/>
  <c r="E63" i="1"/>
  <c r="F63" i="1"/>
  <c r="G63" i="1"/>
  <c r="I63" i="1"/>
  <c r="J63" i="1"/>
  <c r="K63" i="1"/>
  <c r="L63" i="1"/>
  <c r="M63" i="1"/>
  <c r="N63" i="1"/>
  <c r="O63" i="1"/>
  <c r="D64" i="1"/>
  <c r="G64" i="1"/>
  <c r="E64" i="1"/>
  <c r="F64" i="1"/>
  <c r="D65" i="1"/>
  <c r="E65" i="1"/>
  <c r="F65" i="1"/>
  <c r="D66" i="1"/>
  <c r="E66" i="1"/>
  <c r="F66" i="1"/>
  <c r="G66" i="1"/>
  <c r="D67" i="1"/>
  <c r="D68" i="1"/>
  <c r="E68" i="1"/>
  <c r="F68" i="1"/>
  <c r="G68" i="1"/>
  <c r="K68" i="1"/>
  <c r="L68" i="1"/>
  <c r="M68" i="1"/>
  <c r="N68" i="1"/>
  <c r="O68" i="1"/>
  <c r="I68" i="1"/>
  <c r="J68" i="1"/>
  <c r="D69" i="1"/>
  <c r="E69" i="1"/>
  <c r="F69" i="1"/>
  <c r="D70" i="1"/>
  <c r="D71" i="1"/>
  <c r="E71" i="1"/>
  <c r="F71" i="1"/>
  <c r="G71" i="1"/>
  <c r="K71" i="1"/>
  <c r="L71" i="1"/>
  <c r="M71" i="1"/>
  <c r="N71" i="1"/>
  <c r="O71" i="1"/>
  <c r="I71" i="1"/>
  <c r="J71" i="1"/>
  <c r="D72" i="1"/>
  <c r="G72" i="1"/>
  <c r="D73" i="1"/>
  <c r="E73" i="1"/>
  <c r="F73" i="1"/>
  <c r="D74" i="1"/>
  <c r="E74" i="1"/>
  <c r="F74" i="1"/>
  <c r="G74" i="1"/>
  <c r="K74" i="1"/>
  <c r="D75" i="1"/>
  <c r="G75" i="1"/>
  <c r="K75" i="1"/>
  <c r="D76" i="1"/>
  <c r="E76" i="1"/>
  <c r="F76" i="1"/>
  <c r="D77" i="1"/>
  <c r="G77" i="1"/>
  <c r="E77" i="1"/>
  <c r="F77" i="1"/>
  <c r="D78" i="1"/>
  <c r="E78" i="1"/>
  <c r="F78" i="1"/>
  <c r="G78" i="1"/>
  <c r="K78" i="1"/>
  <c r="L78" i="1"/>
  <c r="M78" i="1"/>
  <c r="N78" i="1"/>
  <c r="O78" i="1"/>
  <c r="I78" i="1"/>
  <c r="J78" i="1"/>
  <c r="D79" i="1"/>
  <c r="E79" i="1"/>
  <c r="F79" i="1"/>
  <c r="G79" i="1"/>
  <c r="I79" i="1"/>
  <c r="J79" i="1"/>
  <c r="K79" i="1"/>
  <c r="L79" i="1"/>
  <c r="M79" i="1"/>
  <c r="N79" i="1"/>
  <c r="O79" i="1"/>
  <c r="D80" i="1"/>
  <c r="G80" i="1"/>
  <c r="E80" i="1"/>
  <c r="F80" i="1"/>
  <c r="D81" i="1"/>
  <c r="E81" i="1"/>
  <c r="F81" i="1"/>
  <c r="G81" i="1"/>
  <c r="I81" i="1"/>
  <c r="J81" i="1"/>
  <c r="D82" i="1"/>
  <c r="G82" i="1"/>
  <c r="D83" i="1"/>
  <c r="E83" i="1"/>
  <c r="F83" i="1"/>
  <c r="D84" i="1"/>
  <c r="E84" i="1"/>
  <c r="F84" i="1"/>
  <c r="D85" i="1"/>
  <c r="G85" i="1"/>
  <c r="E85" i="1"/>
  <c r="F85" i="1"/>
  <c r="D86" i="1"/>
  <c r="E86" i="1"/>
  <c r="F86" i="1"/>
  <c r="G86" i="1"/>
  <c r="K86" i="1"/>
  <c r="L86" i="1"/>
  <c r="M86" i="1"/>
  <c r="N86" i="1"/>
  <c r="O86" i="1"/>
  <c r="I86" i="1"/>
  <c r="J86" i="1"/>
  <c r="D87" i="1"/>
  <c r="E87" i="1"/>
  <c r="F87" i="1"/>
  <c r="G87" i="1"/>
  <c r="I87" i="1"/>
  <c r="J87" i="1"/>
  <c r="K87" i="1"/>
  <c r="D88" i="1"/>
  <c r="G88" i="1"/>
  <c r="E88" i="1"/>
  <c r="F88" i="1"/>
  <c r="D89" i="1"/>
  <c r="E89" i="1"/>
  <c r="F89" i="1"/>
  <c r="G89" i="1"/>
  <c r="I89" i="1"/>
  <c r="J89" i="1"/>
  <c r="D90" i="1"/>
  <c r="G90" i="1"/>
  <c r="D91" i="1"/>
  <c r="E91" i="1"/>
  <c r="F91" i="1"/>
  <c r="D92" i="1"/>
  <c r="E92" i="1"/>
  <c r="F92" i="1"/>
  <c r="D93" i="1"/>
  <c r="G93" i="1"/>
  <c r="E93" i="1"/>
  <c r="F93" i="1"/>
  <c r="D94" i="1"/>
  <c r="E94" i="1"/>
  <c r="F94" i="1"/>
  <c r="G94" i="1"/>
  <c r="I94" i="1"/>
  <c r="J94" i="1"/>
  <c r="K94" i="1"/>
  <c r="D95" i="1"/>
  <c r="E95" i="1"/>
  <c r="F95" i="1"/>
  <c r="G95" i="1"/>
  <c r="I95" i="1"/>
  <c r="J95" i="1"/>
  <c r="K95" i="1"/>
  <c r="D96" i="1"/>
  <c r="G96" i="1"/>
  <c r="E96" i="1"/>
  <c r="F96" i="1"/>
  <c r="D97" i="1"/>
  <c r="E97" i="1"/>
  <c r="F97" i="1"/>
  <c r="G97" i="1"/>
  <c r="I97" i="1"/>
  <c r="J97" i="1"/>
  <c r="D98" i="1"/>
  <c r="G98" i="1"/>
  <c r="D99" i="1"/>
  <c r="E99" i="1"/>
  <c r="F99" i="1"/>
  <c r="D100" i="1"/>
  <c r="E100" i="1"/>
  <c r="F100" i="1"/>
  <c r="D101" i="1"/>
  <c r="G101" i="1"/>
  <c r="E101" i="1"/>
  <c r="F101" i="1"/>
  <c r="D102" i="1"/>
  <c r="E102" i="1"/>
  <c r="F102" i="1"/>
  <c r="G102" i="1"/>
  <c r="K102" i="1"/>
  <c r="D103" i="1"/>
  <c r="E103" i="1"/>
  <c r="F103" i="1"/>
  <c r="G103" i="1"/>
  <c r="I103" i="1"/>
  <c r="J103" i="1"/>
  <c r="K103" i="1"/>
  <c r="D104" i="1"/>
  <c r="G104" i="1"/>
  <c r="E104" i="1"/>
  <c r="F104" i="1"/>
  <c r="D105" i="1"/>
  <c r="E105" i="1"/>
  <c r="F105" i="1"/>
  <c r="G105" i="1"/>
  <c r="I105" i="1"/>
  <c r="J105" i="1"/>
  <c r="D106" i="1"/>
  <c r="G106" i="1"/>
  <c r="D107" i="1"/>
  <c r="E107" i="1"/>
  <c r="F107" i="1"/>
  <c r="D108" i="1"/>
  <c r="E108" i="1"/>
  <c r="F108" i="1"/>
  <c r="D109" i="1"/>
  <c r="G109" i="1"/>
  <c r="E109" i="1"/>
  <c r="F109" i="1"/>
  <c r="D110" i="1"/>
  <c r="E110" i="1"/>
  <c r="F110" i="1"/>
  <c r="G110" i="1"/>
  <c r="K110" i="1"/>
  <c r="D111" i="1"/>
  <c r="E111" i="1"/>
  <c r="F111" i="1"/>
  <c r="G111" i="1"/>
  <c r="I111" i="1"/>
  <c r="J111" i="1"/>
  <c r="K111" i="1"/>
  <c r="D112" i="1"/>
  <c r="G112" i="1"/>
  <c r="E112" i="1"/>
  <c r="F112" i="1"/>
  <c r="D113" i="1"/>
  <c r="E113" i="1"/>
  <c r="F113" i="1"/>
  <c r="G113" i="1"/>
  <c r="D114" i="1"/>
  <c r="E114" i="1"/>
  <c r="F114" i="1"/>
  <c r="G114" i="1"/>
  <c r="D115" i="1"/>
  <c r="D116" i="1"/>
  <c r="E116" i="1"/>
  <c r="F116" i="1"/>
  <c r="D117" i="1"/>
  <c r="G117" i="1"/>
  <c r="E117" i="1"/>
  <c r="F117" i="1"/>
  <c r="D118" i="1"/>
  <c r="E118" i="1"/>
  <c r="F118" i="1"/>
  <c r="G118" i="1"/>
  <c r="K118" i="1"/>
  <c r="D119" i="1"/>
  <c r="E119" i="1"/>
  <c r="F119" i="1"/>
  <c r="G119" i="1"/>
  <c r="K119" i="1"/>
  <c r="D120" i="1"/>
  <c r="G120" i="1"/>
  <c r="E120" i="1"/>
  <c r="F120" i="1"/>
  <c r="D121" i="1"/>
  <c r="E121" i="1"/>
  <c r="F121" i="1"/>
  <c r="G121" i="1"/>
  <c r="D122" i="1"/>
  <c r="E122" i="1"/>
  <c r="F122" i="1"/>
  <c r="G122" i="1"/>
  <c r="D123" i="1"/>
  <c r="D124" i="1"/>
  <c r="E124" i="1"/>
  <c r="F124" i="1"/>
  <c r="D125" i="1"/>
  <c r="G125" i="1"/>
  <c r="E125" i="1"/>
  <c r="F125" i="1"/>
  <c r="D342" i="1"/>
  <c r="L342" i="1"/>
  <c r="X5" i="1"/>
  <c r="Y5" i="1"/>
  <c r="X6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9" i="1"/>
  <c r="AC42" i="1"/>
  <c r="O4" i="1"/>
  <c r="AC15" i="1"/>
  <c r="AC40" i="1"/>
  <c r="AC38" i="1"/>
  <c r="G5" i="1"/>
  <c r="AC19" i="1"/>
  <c r="AK2" i="1"/>
  <c r="AJ2" i="1"/>
  <c r="AC35" i="1"/>
  <c r="AC33" i="1"/>
  <c r="AC31" i="1"/>
  <c r="AC26" i="1"/>
  <c r="AC24" i="1"/>
  <c r="AC22" i="1"/>
  <c r="AC28" i="1"/>
  <c r="AC17" i="1"/>
  <c r="AC13" i="1"/>
  <c r="AC11" i="1"/>
  <c r="AC9" i="1"/>
  <c r="AA23" i="1"/>
  <c r="AA63" i="1"/>
  <c r="AA68" i="1"/>
  <c r="AA71" i="1"/>
  <c r="AA78" i="1"/>
  <c r="AA79" i="1"/>
  <c r="AB79" i="1"/>
  <c r="AA86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9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D260" i="1"/>
  <c r="L260" i="1"/>
  <c r="D261" i="1"/>
  <c r="L261" i="1"/>
  <c r="D262" i="1"/>
  <c r="L262" i="1"/>
  <c r="D263" i="1"/>
  <c r="L263" i="1"/>
  <c r="D264" i="1"/>
  <c r="L264" i="1"/>
  <c r="D265" i="1"/>
  <c r="L265" i="1"/>
  <c r="D266" i="1"/>
  <c r="L266" i="1"/>
  <c r="D267" i="1"/>
  <c r="L267" i="1"/>
  <c r="D268" i="1"/>
  <c r="L268" i="1"/>
  <c r="D269" i="1"/>
  <c r="L269" i="1"/>
  <c r="D270" i="1"/>
  <c r="L270" i="1"/>
  <c r="D271" i="1"/>
  <c r="L271" i="1"/>
  <c r="D272" i="1"/>
  <c r="L272" i="1"/>
  <c r="D273" i="1"/>
  <c r="L273" i="1"/>
  <c r="D274" i="1"/>
  <c r="L274" i="1"/>
  <c r="D275" i="1"/>
  <c r="L275" i="1"/>
  <c r="D276" i="1"/>
  <c r="L276" i="1"/>
  <c r="D277" i="1"/>
  <c r="L277" i="1"/>
  <c r="D278" i="1"/>
  <c r="L278" i="1"/>
  <c r="D279" i="1"/>
  <c r="L279" i="1"/>
  <c r="D280" i="1"/>
  <c r="L280" i="1"/>
  <c r="D281" i="1"/>
  <c r="L281" i="1"/>
  <c r="D282" i="1"/>
  <c r="L282" i="1"/>
  <c r="D283" i="1"/>
  <c r="L283" i="1"/>
  <c r="D284" i="1"/>
  <c r="L284" i="1"/>
  <c r="D285" i="1"/>
  <c r="L285" i="1"/>
  <c r="D286" i="1"/>
  <c r="L286" i="1"/>
  <c r="D287" i="1"/>
  <c r="L287" i="1"/>
  <c r="D288" i="1"/>
  <c r="L288" i="1"/>
  <c r="D289" i="1"/>
  <c r="L289" i="1"/>
  <c r="D290" i="1"/>
  <c r="L290" i="1"/>
  <c r="D291" i="1"/>
  <c r="L291" i="1"/>
  <c r="D292" i="1"/>
  <c r="L292" i="1"/>
  <c r="D293" i="1"/>
  <c r="L293" i="1"/>
  <c r="D294" i="1"/>
  <c r="L294" i="1"/>
  <c r="D295" i="1"/>
  <c r="L295" i="1"/>
  <c r="D296" i="1"/>
  <c r="L296" i="1"/>
  <c r="D297" i="1"/>
  <c r="L297" i="1"/>
  <c r="D298" i="1"/>
  <c r="L298" i="1"/>
  <c r="D299" i="1"/>
  <c r="L299" i="1"/>
  <c r="D300" i="1"/>
  <c r="L300" i="1"/>
  <c r="D301" i="1"/>
  <c r="L301" i="1"/>
  <c r="D302" i="1"/>
  <c r="L302" i="1"/>
  <c r="D303" i="1"/>
  <c r="L303" i="1"/>
  <c r="D304" i="1"/>
  <c r="L304" i="1"/>
  <c r="D305" i="1"/>
  <c r="L305" i="1"/>
  <c r="D306" i="1"/>
  <c r="L306" i="1"/>
  <c r="D307" i="1"/>
  <c r="L307" i="1"/>
  <c r="D308" i="1"/>
  <c r="L308" i="1"/>
  <c r="D309" i="1"/>
  <c r="L309" i="1"/>
  <c r="D310" i="1"/>
  <c r="L310" i="1"/>
  <c r="D311" i="1"/>
  <c r="L311" i="1"/>
  <c r="D312" i="1"/>
  <c r="L312" i="1"/>
  <c r="D313" i="1"/>
  <c r="L313" i="1"/>
  <c r="D314" i="1"/>
  <c r="L314" i="1"/>
  <c r="D315" i="1"/>
  <c r="L315" i="1"/>
  <c r="D316" i="1"/>
  <c r="L316" i="1"/>
  <c r="D317" i="1"/>
  <c r="L317" i="1"/>
  <c r="D318" i="1"/>
  <c r="L318" i="1"/>
  <c r="D319" i="1"/>
  <c r="L319" i="1"/>
  <c r="D320" i="1"/>
  <c r="L320" i="1"/>
  <c r="D321" i="1"/>
  <c r="L321" i="1"/>
  <c r="D322" i="1"/>
  <c r="L322" i="1"/>
  <c r="D323" i="1"/>
  <c r="L323" i="1"/>
  <c r="D324" i="1"/>
  <c r="L324" i="1"/>
  <c r="D325" i="1"/>
  <c r="L325" i="1"/>
  <c r="D326" i="1"/>
  <c r="L326" i="1"/>
  <c r="D327" i="1"/>
  <c r="L327" i="1"/>
  <c r="D328" i="1"/>
  <c r="L328" i="1"/>
  <c r="D329" i="1"/>
  <c r="L329" i="1"/>
  <c r="D330" i="1"/>
  <c r="L330" i="1"/>
  <c r="D331" i="1"/>
  <c r="L331" i="1"/>
  <c r="D332" i="1"/>
  <c r="L332" i="1"/>
  <c r="D333" i="1"/>
  <c r="L333" i="1"/>
  <c r="D334" i="1"/>
  <c r="L334" i="1"/>
  <c r="D335" i="1"/>
  <c r="L335" i="1"/>
  <c r="D336" i="1"/>
  <c r="L336" i="1"/>
  <c r="D337" i="1"/>
  <c r="L337" i="1"/>
  <c r="D338" i="1"/>
  <c r="L338" i="1"/>
  <c r="D339" i="1"/>
  <c r="L339" i="1"/>
  <c r="D340" i="1"/>
  <c r="L340" i="1"/>
  <c r="D341" i="1"/>
  <c r="L341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B260" i="1"/>
  <c r="C260" i="1"/>
  <c r="E260" i="1"/>
  <c r="F260" i="1"/>
  <c r="H260" i="1"/>
  <c r="I232" i="1"/>
  <c r="I240" i="1"/>
  <c r="I256" i="1"/>
  <c r="J260" i="1"/>
  <c r="B261" i="1"/>
  <c r="C261" i="1"/>
  <c r="E261" i="1"/>
  <c r="F261" i="1"/>
  <c r="H261" i="1"/>
  <c r="J261" i="1"/>
  <c r="B262" i="1"/>
  <c r="C262" i="1"/>
  <c r="E262" i="1"/>
  <c r="F262" i="1"/>
  <c r="G262" i="1"/>
  <c r="H262" i="1"/>
  <c r="J262" i="1"/>
  <c r="B263" i="1"/>
  <c r="C263" i="1"/>
  <c r="E263" i="1"/>
  <c r="F263" i="1"/>
  <c r="H263" i="1"/>
  <c r="J263" i="1"/>
  <c r="B264" i="1"/>
  <c r="C264" i="1"/>
  <c r="E264" i="1"/>
  <c r="F264" i="1"/>
  <c r="G264" i="1"/>
  <c r="H264" i="1"/>
  <c r="I264" i="1"/>
  <c r="J264" i="1"/>
  <c r="B265" i="1"/>
  <c r="C265" i="1"/>
  <c r="E265" i="1"/>
  <c r="F265" i="1"/>
  <c r="G265" i="1"/>
  <c r="H265" i="1"/>
  <c r="J265" i="1"/>
  <c r="B266" i="1"/>
  <c r="C266" i="1"/>
  <c r="E266" i="1"/>
  <c r="F266" i="1"/>
  <c r="H266" i="1"/>
  <c r="J266" i="1"/>
  <c r="B267" i="1"/>
  <c r="C267" i="1"/>
  <c r="E267" i="1"/>
  <c r="F267" i="1"/>
  <c r="G267" i="1"/>
  <c r="H267" i="1"/>
  <c r="J267" i="1"/>
  <c r="B268" i="1"/>
  <c r="C268" i="1"/>
  <c r="F268" i="1"/>
  <c r="H268" i="1"/>
  <c r="J268" i="1"/>
  <c r="B269" i="1"/>
  <c r="C269" i="1"/>
  <c r="E269" i="1"/>
  <c r="F269" i="1"/>
  <c r="G269" i="1"/>
  <c r="H269" i="1"/>
  <c r="I269" i="1"/>
  <c r="J269" i="1"/>
  <c r="B270" i="1"/>
  <c r="C270" i="1"/>
  <c r="E270" i="1"/>
  <c r="F270" i="1"/>
  <c r="G270" i="1"/>
  <c r="H270" i="1"/>
  <c r="J270" i="1"/>
  <c r="B271" i="1"/>
  <c r="C271" i="1"/>
  <c r="E271" i="1"/>
  <c r="F271" i="1"/>
  <c r="H271" i="1"/>
  <c r="J271" i="1"/>
  <c r="B272" i="1"/>
  <c r="C272" i="1"/>
  <c r="E272" i="1"/>
  <c r="F272" i="1"/>
  <c r="G272" i="1"/>
  <c r="H272" i="1"/>
  <c r="J272" i="1"/>
  <c r="B273" i="1"/>
  <c r="C273" i="1"/>
  <c r="F273" i="1"/>
  <c r="G273" i="1"/>
  <c r="H273" i="1"/>
  <c r="J273" i="1"/>
  <c r="B274" i="1"/>
  <c r="C274" i="1"/>
  <c r="E274" i="1"/>
  <c r="F274" i="1"/>
  <c r="H274" i="1"/>
  <c r="J274" i="1"/>
  <c r="B275" i="1"/>
  <c r="C275" i="1"/>
  <c r="E275" i="1"/>
  <c r="F275" i="1"/>
  <c r="G275" i="1"/>
  <c r="H275" i="1"/>
  <c r="J275" i="1"/>
  <c r="B276" i="1"/>
  <c r="C276" i="1"/>
  <c r="F276" i="1"/>
  <c r="H276" i="1"/>
  <c r="J276" i="1"/>
  <c r="B277" i="1"/>
  <c r="C277" i="1"/>
  <c r="E277" i="1"/>
  <c r="F277" i="1"/>
  <c r="G277" i="1"/>
  <c r="H277" i="1"/>
  <c r="I277" i="1"/>
  <c r="J277" i="1"/>
  <c r="B278" i="1"/>
  <c r="C278" i="1"/>
  <c r="E278" i="1"/>
  <c r="F278" i="1"/>
  <c r="G278" i="1"/>
  <c r="H278" i="1"/>
  <c r="J278" i="1"/>
  <c r="B279" i="1"/>
  <c r="C279" i="1"/>
  <c r="E279" i="1"/>
  <c r="F279" i="1"/>
  <c r="H279" i="1"/>
  <c r="J279" i="1"/>
  <c r="B280" i="1"/>
  <c r="C280" i="1"/>
  <c r="E280" i="1"/>
  <c r="F280" i="1"/>
  <c r="G280" i="1"/>
  <c r="H280" i="1"/>
  <c r="I280" i="1"/>
  <c r="J280" i="1"/>
  <c r="K280" i="1"/>
  <c r="B281" i="1"/>
  <c r="C281" i="1"/>
  <c r="E281" i="1"/>
  <c r="F281" i="1"/>
  <c r="G281" i="1"/>
  <c r="H281" i="1"/>
  <c r="J281" i="1"/>
  <c r="B282" i="1"/>
  <c r="C282" i="1"/>
  <c r="E282" i="1"/>
  <c r="F282" i="1"/>
  <c r="H282" i="1"/>
  <c r="J282" i="1"/>
  <c r="B283" i="1"/>
  <c r="C283" i="1"/>
  <c r="E283" i="1"/>
  <c r="F283" i="1"/>
  <c r="G283" i="1"/>
  <c r="H283" i="1"/>
  <c r="J283" i="1"/>
  <c r="B284" i="1"/>
  <c r="C284" i="1"/>
  <c r="F284" i="1"/>
  <c r="H284" i="1"/>
  <c r="J284" i="1"/>
  <c r="B285" i="1"/>
  <c r="C285" i="1"/>
  <c r="E285" i="1"/>
  <c r="F285" i="1"/>
  <c r="G285" i="1"/>
  <c r="H285" i="1"/>
  <c r="I285" i="1"/>
  <c r="J285" i="1"/>
  <c r="K285" i="1"/>
  <c r="B286" i="1"/>
  <c r="C286" i="1"/>
  <c r="E286" i="1"/>
  <c r="F286" i="1"/>
  <c r="H286" i="1"/>
  <c r="J286" i="1"/>
  <c r="B287" i="1"/>
  <c r="C287" i="1"/>
  <c r="F287" i="1"/>
  <c r="H287" i="1"/>
  <c r="J287" i="1"/>
  <c r="B288" i="1"/>
  <c r="C288" i="1"/>
  <c r="E288" i="1"/>
  <c r="F288" i="1"/>
  <c r="G288" i="1"/>
  <c r="H288" i="1"/>
  <c r="I288" i="1"/>
  <c r="J288" i="1"/>
  <c r="K288" i="1"/>
  <c r="B289" i="1"/>
  <c r="C289" i="1"/>
  <c r="F289" i="1"/>
  <c r="G289" i="1"/>
  <c r="H289" i="1"/>
  <c r="J289" i="1"/>
  <c r="B290" i="1"/>
  <c r="C290" i="1"/>
  <c r="E290" i="1"/>
  <c r="F290" i="1"/>
  <c r="H290" i="1"/>
  <c r="J290" i="1"/>
  <c r="B291" i="1"/>
  <c r="C291" i="1"/>
  <c r="E291" i="1"/>
  <c r="F291" i="1"/>
  <c r="G291" i="1"/>
  <c r="H291" i="1"/>
  <c r="J291" i="1"/>
  <c r="B292" i="1"/>
  <c r="C292" i="1"/>
  <c r="F292" i="1"/>
  <c r="G292" i="1"/>
  <c r="H292" i="1"/>
  <c r="J292" i="1"/>
  <c r="B293" i="1"/>
  <c r="C293" i="1"/>
  <c r="E293" i="1"/>
  <c r="F293" i="1"/>
  <c r="H293" i="1"/>
  <c r="J293" i="1"/>
  <c r="B294" i="1"/>
  <c r="C294" i="1"/>
  <c r="E294" i="1"/>
  <c r="F294" i="1"/>
  <c r="G294" i="1"/>
  <c r="H294" i="1"/>
  <c r="J294" i="1"/>
  <c r="B295" i="1"/>
  <c r="C295" i="1"/>
  <c r="E295" i="1"/>
  <c r="F295" i="1"/>
  <c r="G295" i="1"/>
  <c r="H295" i="1"/>
  <c r="I295" i="1"/>
  <c r="J295" i="1"/>
  <c r="K295" i="1"/>
  <c r="B296" i="1"/>
  <c r="C296" i="1"/>
  <c r="E296" i="1"/>
  <c r="F296" i="1"/>
  <c r="G296" i="1"/>
  <c r="H296" i="1"/>
  <c r="I296" i="1"/>
  <c r="J296" i="1"/>
  <c r="K296" i="1"/>
  <c r="B297" i="1"/>
  <c r="C297" i="1"/>
  <c r="E297" i="1"/>
  <c r="F297" i="1"/>
  <c r="G297" i="1"/>
  <c r="H297" i="1"/>
  <c r="J297" i="1"/>
  <c r="B298" i="1"/>
  <c r="C298" i="1"/>
  <c r="E298" i="1"/>
  <c r="F298" i="1"/>
  <c r="G298" i="1"/>
  <c r="H298" i="1"/>
  <c r="I298" i="1"/>
  <c r="J298" i="1"/>
  <c r="B299" i="1"/>
  <c r="C299" i="1"/>
  <c r="F299" i="1"/>
  <c r="G299" i="1"/>
  <c r="H299" i="1"/>
  <c r="J299" i="1"/>
  <c r="B300" i="1"/>
  <c r="C300" i="1"/>
  <c r="E300" i="1"/>
  <c r="F300" i="1"/>
  <c r="H300" i="1"/>
  <c r="J300" i="1"/>
  <c r="B301" i="1"/>
  <c r="C301" i="1"/>
  <c r="E301" i="1"/>
  <c r="F301" i="1"/>
  <c r="H301" i="1"/>
  <c r="J301" i="1"/>
  <c r="B302" i="1"/>
  <c r="C302" i="1"/>
  <c r="E302" i="1"/>
  <c r="F302" i="1"/>
  <c r="G302" i="1"/>
  <c r="H302" i="1"/>
  <c r="J302" i="1"/>
  <c r="B303" i="1"/>
  <c r="C303" i="1"/>
  <c r="E303" i="1"/>
  <c r="F303" i="1"/>
  <c r="G303" i="1"/>
  <c r="H303" i="1"/>
  <c r="I303" i="1"/>
  <c r="J303" i="1"/>
  <c r="K303" i="1"/>
  <c r="B304" i="1"/>
  <c r="C304" i="1"/>
  <c r="E304" i="1"/>
  <c r="F304" i="1"/>
  <c r="G304" i="1"/>
  <c r="H304" i="1"/>
  <c r="I304" i="1"/>
  <c r="J304" i="1"/>
  <c r="B305" i="1"/>
  <c r="C305" i="1"/>
  <c r="E305" i="1"/>
  <c r="F305" i="1"/>
  <c r="G305" i="1"/>
  <c r="H305" i="1"/>
  <c r="J305" i="1"/>
  <c r="B306" i="1"/>
  <c r="C306" i="1"/>
  <c r="E306" i="1"/>
  <c r="F306" i="1"/>
  <c r="G306" i="1"/>
  <c r="H306" i="1"/>
  <c r="I306" i="1"/>
  <c r="J306" i="1"/>
  <c r="B307" i="1"/>
  <c r="C307" i="1"/>
  <c r="F307" i="1"/>
  <c r="G307" i="1"/>
  <c r="H307" i="1"/>
  <c r="J307" i="1"/>
  <c r="B308" i="1"/>
  <c r="C308" i="1"/>
  <c r="E308" i="1"/>
  <c r="F308" i="1"/>
  <c r="H308" i="1"/>
  <c r="J308" i="1"/>
  <c r="B309" i="1"/>
  <c r="C309" i="1"/>
  <c r="E309" i="1"/>
  <c r="F309" i="1"/>
  <c r="H309" i="1"/>
  <c r="J309" i="1"/>
  <c r="B310" i="1"/>
  <c r="C310" i="1"/>
  <c r="E310" i="1"/>
  <c r="F310" i="1"/>
  <c r="G310" i="1"/>
  <c r="H310" i="1"/>
  <c r="J310" i="1"/>
  <c r="B311" i="1"/>
  <c r="C311" i="1"/>
  <c r="E311" i="1"/>
  <c r="F311" i="1"/>
  <c r="G311" i="1"/>
  <c r="H311" i="1"/>
  <c r="I311" i="1"/>
  <c r="J311" i="1"/>
  <c r="B312" i="1"/>
  <c r="C312" i="1"/>
  <c r="E312" i="1"/>
  <c r="F312" i="1"/>
  <c r="G312" i="1"/>
  <c r="H312" i="1"/>
  <c r="I312" i="1"/>
  <c r="J312" i="1"/>
  <c r="B313" i="1"/>
  <c r="C313" i="1"/>
  <c r="E313" i="1"/>
  <c r="F313" i="1"/>
  <c r="G313" i="1"/>
  <c r="H313" i="1"/>
  <c r="J313" i="1"/>
  <c r="B314" i="1"/>
  <c r="C314" i="1"/>
  <c r="E314" i="1"/>
  <c r="F314" i="1"/>
  <c r="G314" i="1"/>
  <c r="H314" i="1"/>
  <c r="I314" i="1"/>
  <c r="J314" i="1"/>
  <c r="B315" i="1"/>
  <c r="C315" i="1"/>
  <c r="F315" i="1"/>
  <c r="G315" i="1"/>
  <c r="H315" i="1"/>
  <c r="J315" i="1"/>
  <c r="B316" i="1"/>
  <c r="C316" i="1"/>
  <c r="E316" i="1"/>
  <c r="F316" i="1"/>
  <c r="H316" i="1"/>
  <c r="J316" i="1"/>
  <c r="B317" i="1"/>
  <c r="C317" i="1"/>
  <c r="E317" i="1"/>
  <c r="F317" i="1"/>
  <c r="H317" i="1"/>
  <c r="J317" i="1"/>
  <c r="B318" i="1"/>
  <c r="C318" i="1"/>
  <c r="E318" i="1"/>
  <c r="F318" i="1"/>
  <c r="G318" i="1"/>
  <c r="H318" i="1"/>
  <c r="J318" i="1"/>
  <c r="B319" i="1"/>
  <c r="C319" i="1"/>
  <c r="E319" i="1"/>
  <c r="F319" i="1"/>
  <c r="G319" i="1"/>
  <c r="H319" i="1"/>
  <c r="J319" i="1"/>
  <c r="B320" i="1"/>
  <c r="C320" i="1"/>
  <c r="E320" i="1"/>
  <c r="F320" i="1"/>
  <c r="G320" i="1"/>
  <c r="H320" i="1"/>
  <c r="I320" i="1"/>
  <c r="J320" i="1"/>
  <c r="B321" i="1"/>
  <c r="C321" i="1"/>
  <c r="E321" i="1"/>
  <c r="F321" i="1"/>
  <c r="G321" i="1"/>
  <c r="H321" i="1"/>
  <c r="J321" i="1"/>
  <c r="B322" i="1"/>
  <c r="C322" i="1"/>
  <c r="E322" i="1"/>
  <c r="F322" i="1"/>
  <c r="G322" i="1"/>
  <c r="H322" i="1"/>
  <c r="I322" i="1"/>
  <c r="J322" i="1"/>
  <c r="B323" i="1"/>
  <c r="C323" i="1"/>
  <c r="F323" i="1"/>
  <c r="G323" i="1"/>
  <c r="H323" i="1"/>
  <c r="J323" i="1"/>
  <c r="B324" i="1"/>
  <c r="C324" i="1"/>
  <c r="E324" i="1"/>
  <c r="F324" i="1"/>
  <c r="H324" i="1"/>
  <c r="J324" i="1"/>
  <c r="B325" i="1"/>
  <c r="C325" i="1"/>
  <c r="E325" i="1"/>
  <c r="F325" i="1"/>
  <c r="H325" i="1"/>
  <c r="J325" i="1"/>
  <c r="B326" i="1"/>
  <c r="C326" i="1"/>
  <c r="E326" i="1"/>
  <c r="F326" i="1"/>
  <c r="G326" i="1"/>
  <c r="H326" i="1"/>
  <c r="J326" i="1"/>
  <c r="B327" i="1"/>
  <c r="C327" i="1"/>
  <c r="E327" i="1"/>
  <c r="F327" i="1"/>
  <c r="G327" i="1"/>
  <c r="H327" i="1"/>
  <c r="J327" i="1"/>
  <c r="B328" i="1"/>
  <c r="C328" i="1"/>
  <c r="E328" i="1"/>
  <c r="F328" i="1"/>
  <c r="G328" i="1"/>
  <c r="H328" i="1"/>
  <c r="I328" i="1"/>
  <c r="J328" i="1"/>
  <c r="B329" i="1"/>
  <c r="C329" i="1"/>
  <c r="E329" i="1"/>
  <c r="F329" i="1"/>
  <c r="G329" i="1"/>
  <c r="H329" i="1"/>
  <c r="J329" i="1"/>
  <c r="B330" i="1"/>
  <c r="C330" i="1"/>
  <c r="E330" i="1"/>
  <c r="F330" i="1"/>
  <c r="G330" i="1"/>
  <c r="H330" i="1"/>
  <c r="J330" i="1"/>
  <c r="B331" i="1"/>
  <c r="C331" i="1"/>
  <c r="E331" i="1"/>
  <c r="F331" i="1"/>
  <c r="G331" i="1"/>
  <c r="H331" i="1"/>
  <c r="J331" i="1"/>
  <c r="B332" i="1"/>
  <c r="C332" i="1"/>
  <c r="F332" i="1"/>
  <c r="H332" i="1"/>
  <c r="J332" i="1"/>
  <c r="B333" i="1"/>
  <c r="C333" i="1"/>
  <c r="E333" i="1"/>
  <c r="F333" i="1"/>
  <c r="H333" i="1"/>
  <c r="J333" i="1"/>
  <c r="B334" i="1"/>
  <c r="C334" i="1"/>
  <c r="E334" i="1"/>
  <c r="F334" i="1"/>
  <c r="G334" i="1"/>
  <c r="H334" i="1"/>
  <c r="J334" i="1"/>
  <c r="B335" i="1"/>
  <c r="C335" i="1"/>
  <c r="E335" i="1"/>
  <c r="F335" i="1"/>
  <c r="G335" i="1"/>
  <c r="H335" i="1"/>
  <c r="J335" i="1"/>
  <c r="B336" i="1"/>
  <c r="C336" i="1"/>
  <c r="E336" i="1"/>
  <c r="F336" i="1"/>
  <c r="G336" i="1"/>
  <c r="H336" i="1"/>
  <c r="J336" i="1"/>
  <c r="B337" i="1"/>
  <c r="C337" i="1"/>
  <c r="E337" i="1"/>
  <c r="F337" i="1"/>
  <c r="G337" i="1"/>
  <c r="H337" i="1"/>
  <c r="J337" i="1"/>
  <c r="B338" i="1"/>
  <c r="C338" i="1"/>
  <c r="E338" i="1"/>
  <c r="F338" i="1"/>
  <c r="G338" i="1"/>
  <c r="H338" i="1"/>
  <c r="J338" i="1"/>
  <c r="B339" i="1"/>
  <c r="C339" i="1"/>
  <c r="E339" i="1"/>
  <c r="F339" i="1"/>
  <c r="G339" i="1"/>
  <c r="H339" i="1"/>
  <c r="J339" i="1"/>
  <c r="B340" i="1"/>
  <c r="C340" i="1"/>
  <c r="F340" i="1"/>
  <c r="H340" i="1"/>
  <c r="J340" i="1"/>
  <c r="B341" i="1"/>
  <c r="C341" i="1"/>
  <c r="E341" i="1"/>
  <c r="F341" i="1"/>
  <c r="H341" i="1"/>
  <c r="J341" i="1"/>
  <c r="B342" i="1"/>
  <c r="C342" i="1"/>
  <c r="E342" i="1"/>
  <c r="F342" i="1"/>
  <c r="G342" i="1"/>
  <c r="H342" i="1"/>
  <c r="J342" i="1"/>
  <c r="T43" i="1"/>
  <c r="R43" i="1"/>
  <c r="X43" i="1"/>
  <c r="T44" i="1"/>
  <c r="R44" i="1"/>
  <c r="X44" i="1"/>
  <c r="H45" i="1"/>
  <c r="T45" i="1"/>
  <c r="R45" i="1"/>
  <c r="X45" i="1"/>
  <c r="T46" i="1"/>
  <c r="R46" i="1"/>
  <c r="X46" i="1"/>
  <c r="H47" i="1"/>
  <c r="T47" i="1"/>
  <c r="R47" i="1"/>
  <c r="X47" i="1"/>
  <c r="H48" i="1"/>
  <c r="T48" i="1"/>
  <c r="R48" i="1"/>
  <c r="X48" i="1"/>
  <c r="T49" i="1"/>
  <c r="R49" i="1"/>
  <c r="X49" i="1"/>
  <c r="H50" i="1"/>
  <c r="T50" i="1"/>
  <c r="R50" i="1"/>
  <c r="X50" i="1"/>
  <c r="T51" i="1"/>
  <c r="R51" i="1"/>
  <c r="X51" i="1"/>
  <c r="H52" i="1"/>
  <c r="T52" i="1"/>
  <c r="R52" i="1"/>
  <c r="X52" i="1"/>
  <c r="H53" i="1"/>
  <c r="T53" i="1"/>
  <c r="R53" i="1"/>
  <c r="X53" i="1"/>
  <c r="T54" i="1"/>
  <c r="R54" i="1"/>
  <c r="X54" i="1"/>
  <c r="H55" i="1"/>
  <c r="T55" i="1"/>
  <c r="R55" i="1"/>
  <c r="X55" i="1"/>
  <c r="T56" i="1"/>
  <c r="R56" i="1"/>
  <c r="X56" i="1"/>
  <c r="T57" i="1"/>
  <c r="R57" i="1"/>
  <c r="X57" i="1"/>
  <c r="H58" i="1"/>
  <c r="T58" i="1"/>
  <c r="R58" i="1"/>
  <c r="X58" i="1"/>
  <c r="T59" i="1"/>
  <c r="R59" i="1"/>
  <c r="X59" i="1"/>
  <c r="H60" i="1"/>
  <c r="T60" i="1"/>
  <c r="R60" i="1"/>
  <c r="X60" i="1"/>
  <c r="H61" i="1"/>
  <c r="T61" i="1"/>
  <c r="R61" i="1"/>
  <c r="X61" i="1"/>
  <c r="T62" i="1"/>
  <c r="R62" i="1"/>
  <c r="X62" i="1"/>
  <c r="H63" i="1"/>
  <c r="T63" i="1"/>
  <c r="R63" i="1"/>
  <c r="X63" i="1"/>
  <c r="H64" i="1"/>
  <c r="T64" i="1"/>
  <c r="R64" i="1"/>
  <c r="X64" i="1"/>
  <c r="T65" i="1"/>
  <c r="R65" i="1"/>
  <c r="X65" i="1"/>
  <c r="H66" i="1"/>
  <c r="T66" i="1"/>
  <c r="R66" i="1"/>
  <c r="X66" i="1"/>
  <c r="T67" i="1"/>
  <c r="R67" i="1"/>
  <c r="X67" i="1"/>
  <c r="H68" i="1"/>
  <c r="T68" i="1"/>
  <c r="R68" i="1"/>
  <c r="X68" i="1"/>
  <c r="T69" i="1"/>
  <c r="R69" i="1"/>
  <c r="X69" i="1"/>
  <c r="T70" i="1"/>
  <c r="R70" i="1"/>
  <c r="X70" i="1"/>
  <c r="H71" i="1"/>
  <c r="T71" i="1"/>
  <c r="R71" i="1"/>
  <c r="X71" i="1"/>
  <c r="T72" i="1"/>
  <c r="R72" i="1"/>
  <c r="X72" i="1"/>
  <c r="T73" i="1"/>
  <c r="R73" i="1"/>
  <c r="X73" i="1"/>
  <c r="H74" i="1"/>
  <c r="T74" i="1"/>
  <c r="R74" i="1"/>
  <c r="X74" i="1"/>
  <c r="T75" i="1"/>
  <c r="R75" i="1"/>
  <c r="X75" i="1"/>
  <c r="T76" i="1"/>
  <c r="R76" i="1"/>
  <c r="X76" i="1"/>
  <c r="H77" i="1"/>
  <c r="T77" i="1"/>
  <c r="R77" i="1"/>
  <c r="X77" i="1"/>
  <c r="H78" i="1"/>
  <c r="T78" i="1"/>
  <c r="R78" i="1"/>
  <c r="X78" i="1"/>
  <c r="H79" i="1"/>
  <c r="T79" i="1"/>
  <c r="R79" i="1"/>
  <c r="X79" i="1"/>
  <c r="H80" i="1"/>
  <c r="T80" i="1"/>
  <c r="R80" i="1"/>
  <c r="X80" i="1"/>
  <c r="H81" i="1"/>
  <c r="T81" i="1"/>
  <c r="R81" i="1"/>
  <c r="X81" i="1"/>
  <c r="T82" i="1"/>
  <c r="R82" i="1"/>
  <c r="X82" i="1"/>
  <c r="T83" i="1"/>
  <c r="R83" i="1"/>
  <c r="X83" i="1"/>
  <c r="T84" i="1"/>
  <c r="R84" i="1"/>
  <c r="X84" i="1"/>
  <c r="H85" i="1"/>
  <c r="T85" i="1"/>
  <c r="R85" i="1"/>
  <c r="X85" i="1"/>
  <c r="H86" i="1"/>
  <c r="T86" i="1"/>
  <c r="R86" i="1"/>
  <c r="X86" i="1"/>
  <c r="H87" i="1"/>
  <c r="T87" i="1"/>
  <c r="R87" i="1"/>
  <c r="X87" i="1"/>
  <c r="H88" i="1"/>
  <c r="T88" i="1"/>
  <c r="R88" i="1"/>
  <c r="X88" i="1"/>
  <c r="H89" i="1"/>
  <c r="T89" i="1"/>
  <c r="R89" i="1"/>
  <c r="X89" i="1"/>
  <c r="T90" i="1"/>
  <c r="R90" i="1"/>
  <c r="X90" i="1"/>
  <c r="T91" i="1"/>
  <c r="R91" i="1"/>
  <c r="X91" i="1"/>
  <c r="T92" i="1"/>
  <c r="R92" i="1"/>
  <c r="X92" i="1"/>
  <c r="H93" i="1"/>
  <c r="T93" i="1"/>
  <c r="R93" i="1"/>
  <c r="X93" i="1"/>
  <c r="H94" i="1"/>
  <c r="T94" i="1"/>
  <c r="R94" i="1"/>
  <c r="X94" i="1"/>
  <c r="H95" i="1"/>
  <c r="T95" i="1"/>
  <c r="R95" i="1"/>
  <c r="X95" i="1"/>
  <c r="H96" i="1"/>
  <c r="T96" i="1"/>
  <c r="R96" i="1"/>
  <c r="X96" i="1"/>
  <c r="H97" i="1"/>
  <c r="T97" i="1"/>
  <c r="R97" i="1"/>
  <c r="X97" i="1"/>
  <c r="T98" i="1"/>
  <c r="R98" i="1"/>
  <c r="X98" i="1"/>
  <c r="T99" i="1"/>
  <c r="R99" i="1"/>
  <c r="X99" i="1"/>
  <c r="T100" i="1"/>
  <c r="R100" i="1"/>
  <c r="X100" i="1"/>
  <c r="H101" i="1"/>
  <c r="T101" i="1"/>
  <c r="R101" i="1"/>
  <c r="X101" i="1"/>
  <c r="H102" i="1"/>
  <c r="T102" i="1"/>
  <c r="R102" i="1"/>
  <c r="X102" i="1"/>
  <c r="H103" i="1"/>
  <c r="T103" i="1"/>
  <c r="R103" i="1"/>
  <c r="X103" i="1"/>
  <c r="H104" i="1"/>
  <c r="T104" i="1"/>
  <c r="R104" i="1"/>
  <c r="X104" i="1"/>
  <c r="H105" i="1"/>
  <c r="T105" i="1"/>
  <c r="R105" i="1"/>
  <c r="X105" i="1"/>
  <c r="T106" i="1"/>
  <c r="R106" i="1"/>
  <c r="X106" i="1"/>
  <c r="T107" i="1"/>
  <c r="R107" i="1"/>
  <c r="X107" i="1"/>
  <c r="T108" i="1"/>
  <c r="R108" i="1"/>
  <c r="X108" i="1"/>
  <c r="H109" i="1"/>
  <c r="T109" i="1"/>
  <c r="R109" i="1"/>
  <c r="X109" i="1"/>
  <c r="H110" i="1"/>
  <c r="T110" i="1"/>
  <c r="R110" i="1"/>
  <c r="X110" i="1"/>
  <c r="H111" i="1"/>
  <c r="T111" i="1"/>
  <c r="R111" i="1"/>
  <c r="X111" i="1"/>
  <c r="H112" i="1"/>
  <c r="T112" i="1"/>
  <c r="R112" i="1"/>
  <c r="X112" i="1"/>
  <c r="H113" i="1"/>
  <c r="T113" i="1"/>
  <c r="R113" i="1"/>
  <c r="X113" i="1"/>
  <c r="H114" i="1"/>
  <c r="T114" i="1"/>
  <c r="R114" i="1"/>
  <c r="X114" i="1"/>
  <c r="T115" i="1"/>
  <c r="R115" i="1"/>
  <c r="X115" i="1"/>
  <c r="T116" i="1"/>
  <c r="R116" i="1"/>
  <c r="X116" i="1"/>
  <c r="H117" i="1"/>
  <c r="T117" i="1"/>
  <c r="R117" i="1"/>
  <c r="X117" i="1"/>
  <c r="H118" i="1"/>
  <c r="T118" i="1"/>
  <c r="R118" i="1"/>
  <c r="X118" i="1"/>
  <c r="H119" i="1"/>
  <c r="T119" i="1"/>
  <c r="R119" i="1"/>
  <c r="X119" i="1"/>
  <c r="H120" i="1"/>
  <c r="T120" i="1"/>
  <c r="R120" i="1"/>
  <c r="X120" i="1"/>
  <c r="H121" i="1"/>
  <c r="T121" i="1"/>
  <c r="R121" i="1"/>
  <c r="X121" i="1"/>
  <c r="H122" i="1"/>
  <c r="T122" i="1"/>
  <c r="R122" i="1"/>
  <c r="X122" i="1"/>
  <c r="T123" i="1"/>
  <c r="R123" i="1"/>
  <c r="X123" i="1"/>
  <c r="T124" i="1"/>
  <c r="R124" i="1"/>
  <c r="X124" i="1"/>
  <c r="H125" i="1"/>
  <c r="T125" i="1"/>
  <c r="R125" i="1"/>
  <c r="X125" i="1"/>
  <c r="T8" i="1"/>
  <c r="R8" i="1"/>
  <c r="W8" i="1"/>
  <c r="X8" i="1"/>
  <c r="T9" i="1"/>
  <c r="R9" i="1"/>
  <c r="W9" i="1"/>
  <c r="X9" i="1"/>
  <c r="H10" i="1"/>
  <c r="T10" i="1"/>
  <c r="R10" i="1"/>
  <c r="W10" i="1"/>
  <c r="X10" i="1"/>
  <c r="T11" i="1"/>
  <c r="R11" i="1"/>
  <c r="W11" i="1"/>
  <c r="X11" i="1"/>
  <c r="T12" i="1"/>
  <c r="R12" i="1"/>
  <c r="W12" i="1"/>
  <c r="X12" i="1"/>
  <c r="H13" i="1"/>
  <c r="T13" i="1"/>
  <c r="R13" i="1"/>
  <c r="W13" i="1"/>
  <c r="X13" i="1"/>
  <c r="T14" i="1"/>
  <c r="R14" i="1"/>
  <c r="W14" i="1"/>
  <c r="X14" i="1"/>
  <c r="H15" i="1"/>
  <c r="T15" i="1"/>
  <c r="R15" i="1"/>
  <c r="W15" i="1"/>
  <c r="X15" i="1"/>
  <c r="H16" i="1"/>
  <c r="T16" i="1"/>
  <c r="R16" i="1"/>
  <c r="W16" i="1"/>
  <c r="X16" i="1"/>
  <c r="T17" i="1"/>
  <c r="R17" i="1"/>
  <c r="W17" i="1"/>
  <c r="X17" i="1"/>
  <c r="H18" i="1"/>
  <c r="T18" i="1"/>
  <c r="R18" i="1"/>
  <c r="W18" i="1"/>
  <c r="X18" i="1"/>
  <c r="T19" i="1"/>
  <c r="R19" i="1"/>
  <c r="W19" i="1"/>
  <c r="X19" i="1"/>
  <c r="T20" i="1"/>
  <c r="R20" i="1"/>
  <c r="W20" i="1"/>
  <c r="X20" i="1"/>
  <c r="H21" i="1"/>
  <c r="T21" i="1"/>
  <c r="R21" i="1"/>
  <c r="W21" i="1"/>
  <c r="X21" i="1"/>
  <c r="T22" i="1"/>
  <c r="R22" i="1"/>
  <c r="W22" i="1"/>
  <c r="X22" i="1"/>
  <c r="H23" i="1"/>
  <c r="T23" i="1"/>
  <c r="R23" i="1"/>
  <c r="W23" i="1"/>
  <c r="X23" i="1"/>
  <c r="H24" i="1"/>
  <c r="T24" i="1"/>
  <c r="R24" i="1"/>
  <c r="W24" i="1"/>
  <c r="X24" i="1"/>
  <c r="T25" i="1"/>
  <c r="R25" i="1"/>
  <c r="W25" i="1"/>
  <c r="X25" i="1"/>
  <c r="H26" i="1"/>
  <c r="T26" i="1"/>
  <c r="R26" i="1"/>
  <c r="W26" i="1"/>
  <c r="X26" i="1"/>
  <c r="T27" i="1"/>
  <c r="R27" i="1"/>
  <c r="W27" i="1"/>
  <c r="X27" i="1"/>
  <c r="T28" i="1"/>
  <c r="R28" i="1"/>
  <c r="W28" i="1"/>
  <c r="X28" i="1"/>
  <c r="H29" i="1"/>
  <c r="T29" i="1"/>
  <c r="R29" i="1"/>
  <c r="W29" i="1"/>
  <c r="X29" i="1"/>
  <c r="T30" i="1"/>
  <c r="R30" i="1"/>
  <c r="W30" i="1"/>
  <c r="X30" i="1"/>
  <c r="H31" i="1"/>
  <c r="T31" i="1"/>
  <c r="R31" i="1"/>
  <c r="X31" i="1"/>
  <c r="H32" i="1"/>
  <c r="T32" i="1"/>
  <c r="R32" i="1"/>
  <c r="X32" i="1"/>
  <c r="T33" i="1"/>
  <c r="R33" i="1"/>
  <c r="X33" i="1"/>
  <c r="H34" i="1"/>
  <c r="T34" i="1"/>
  <c r="R34" i="1"/>
  <c r="X34" i="1"/>
  <c r="T35" i="1"/>
  <c r="R35" i="1"/>
  <c r="X35" i="1"/>
  <c r="T36" i="1"/>
  <c r="R36" i="1"/>
  <c r="X36" i="1"/>
  <c r="H37" i="1"/>
  <c r="T37" i="1"/>
  <c r="R37" i="1"/>
  <c r="X37" i="1"/>
  <c r="T38" i="1"/>
  <c r="R38" i="1"/>
  <c r="X38" i="1"/>
  <c r="H39" i="1"/>
  <c r="T39" i="1"/>
  <c r="R39" i="1"/>
  <c r="X39" i="1"/>
  <c r="H40" i="1"/>
  <c r="T40" i="1"/>
  <c r="R40" i="1"/>
  <c r="X40" i="1"/>
  <c r="T41" i="1"/>
  <c r="R41" i="1"/>
  <c r="X41" i="1"/>
  <c r="H42" i="1"/>
  <c r="T42" i="1"/>
  <c r="R42" i="1"/>
  <c r="X42" i="1"/>
  <c r="A224" i="1"/>
  <c r="B224" i="1"/>
  <c r="C224" i="1"/>
  <c r="D224" i="1"/>
  <c r="E224" i="1"/>
  <c r="F224" i="1"/>
  <c r="G224" i="1"/>
  <c r="H224" i="1"/>
  <c r="I224" i="1"/>
  <c r="J224" i="1"/>
  <c r="A225" i="1"/>
  <c r="B225" i="1"/>
  <c r="C225" i="1"/>
  <c r="D225" i="1"/>
  <c r="L225" i="1"/>
  <c r="F225" i="1"/>
  <c r="G225" i="1"/>
  <c r="H225" i="1"/>
  <c r="J225" i="1"/>
  <c r="A226" i="1"/>
  <c r="B226" i="1"/>
  <c r="C226" i="1"/>
  <c r="D226" i="1"/>
  <c r="L226" i="1"/>
  <c r="E226" i="1"/>
  <c r="F226" i="1"/>
  <c r="H226" i="1"/>
  <c r="J226" i="1"/>
  <c r="A227" i="1"/>
  <c r="B227" i="1"/>
  <c r="C227" i="1"/>
  <c r="D227" i="1"/>
  <c r="E227" i="1"/>
  <c r="F227" i="1"/>
  <c r="G227" i="1"/>
  <c r="H227" i="1"/>
  <c r="J227" i="1"/>
  <c r="L227" i="1"/>
  <c r="A228" i="1"/>
  <c r="B228" i="1"/>
  <c r="C228" i="1"/>
  <c r="D228" i="1"/>
  <c r="L228" i="1"/>
  <c r="E228" i="1"/>
  <c r="F228" i="1"/>
  <c r="H228" i="1"/>
  <c r="J228" i="1"/>
  <c r="A229" i="1"/>
  <c r="B229" i="1"/>
  <c r="C229" i="1"/>
  <c r="D229" i="1"/>
  <c r="L229" i="1"/>
  <c r="E229" i="1"/>
  <c r="F229" i="1"/>
  <c r="H229" i="1"/>
  <c r="J229" i="1"/>
  <c r="A230" i="1"/>
  <c r="B230" i="1"/>
  <c r="C230" i="1"/>
  <c r="D230" i="1"/>
  <c r="E230" i="1"/>
  <c r="F230" i="1"/>
  <c r="G230" i="1"/>
  <c r="H230" i="1"/>
  <c r="J230" i="1"/>
  <c r="L230" i="1"/>
  <c r="A231" i="1"/>
  <c r="B231" i="1"/>
  <c r="C231" i="1"/>
  <c r="D231" i="1"/>
  <c r="E231" i="1"/>
  <c r="F231" i="1"/>
  <c r="H231" i="1"/>
  <c r="J231" i="1"/>
  <c r="L231" i="1"/>
  <c r="A232" i="1"/>
  <c r="B232" i="1"/>
  <c r="C232" i="1"/>
  <c r="D232" i="1"/>
  <c r="L232" i="1"/>
  <c r="E232" i="1"/>
  <c r="F232" i="1"/>
  <c r="G232" i="1"/>
  <c r="H232" i="1"/>
  <c r="J232" i="1"/>
  <c r="A233" i="1"/>
  <c r="B233" i="1"/>
  <c r="C233" i="1"/>
  <c r="D233" i="1"/>
  <c r="L233" i="1"/>
  <c r="E233" i="1"/>
  <c r="F233" i="1"/>
  <c r="G233" i="1"/>
  <c r="H233" i="1"/>
  <c r="J233" i="1"/>
  <c r="A234" i="1"/>
  <c r="B234" i="1"/>
  <c r="C234" i="1"/>
  <c r="D234" i="1"/>
  <c r="L234" i="1"/>
  <c r="E234" i="1"/>
  <c r="F234" i="1"/>
  <c r="H234" i="1"/>
  <c r="J234" i="1"/>
  <c r="A235" i="1"/>
  <c r="B235" i="1"/>
  <c r="C235" i="1"/>
  <c r="D235" i="1"/>
  <c r="E235" i="1"/>
  <c r="F235" i="1"/>
  <c r="G235" i="1"/>
  <c r="H235" i="1"/>
  <c r="J235" i="1"/>
  <c r="L235" i="1"/>
  <c r="A236" i="1"/>
  <c r="B236" i="1"/>
  <c r="C236" i="1"/>
  <c r="D236" i="1"/>
  <c r="L236" i="1"/>
  <c r="E236" i="1"/>
  <c r="F236" i="1"/>
  <c r="H236" i="1"/>
  <c r="J236" i="1"/>
  <c r="A237" i="1"/>
  <c r="B237" i="1"/>
  <c r="C237" i="1"/>
  <c r="D237" i="1"/>
  <c r="L237" i="1"/>
  <c r="E237" i="1"/>
  <c r="F237" i="1"/>
  <c r="H237" i="1"/>
  <c r="J237" i="1"/>
  <c r="A238" i="1"/>
  <c r="B238" i="1"/>
  <c r="C238" i="1"/>
  <c r="D238" i="1"/>
  <c r="E238" i="1"/>
  <c r="F238" i="1"/>
  <c r="G238" i="1"/>
  <c r="H238" i="1"/>
  <c r="J238" i="1"/>
  <c r="L238" i="1"/>
  <c r="A239" i="1"/>
  <c r="B239" i="1"/>
  <c r="C239" i="1"/>
  <c r="D239" i="1"/>
  <c r="E239" i="1"/>
  <c r="F239" i="1"/>
  <c r="H239" i="1"/>
  <c r="J239" i="1"/>
  <c r="L239" i="1"/>
  <c r="A240" i="1"/>
  <c r="B240" i="1"/>
  <c r="C240" i="1"/>
  <c r="D240" i="1"/>
  <c r="L240" i="1"/>
  <c r="E240" i="1"/>
  <c r="F240" i="1"/>
  <c r="G240" i="1"/>
  <c r="H240" i="1"/>
  <c r="J240" i="1"/>
  <c r="K240" i="1"/>
  <c r="A241" i="1"/>
  <c r="B241" i="1"/>
  <c r="C241" i="1"/>
  <c r="D241" i="1"/>
  <c r="L241" i="1"/>
  <c r="E241" i="1"/>
  <c r="F241" i="1"/>
  <c r="G241" i="1"/>
  <c r="H241" i="1"/>
  <c r="J241" i="1"/>
  <c r="A242" i="1"/>
  <c r="B242" i="1"/>
  <c r="C242" i="1"/>
  <c r="D242" i="1"/>
  <c r="L242" i="1"/>
  <c r="E242" i="1"/>
  <c r="F242" i="1"/>
  <c r="H242" i="1"/>
  <c r="J242" i="1"/>
  <c r="A243" i="1"/>
  <c r="B243" i="1"/>
  <c r="C243" i="1"/>
  <c r="D243" i="1"/>
  <c r="E243" i="1"/>
  <c r="F243" i="1"/>
  <c r="G243" i="1"/>
  <c r="H243" i="1"/>
  <c r="J243" i="1"/>
  <c r="L243" i="1"/>
  <c r="A244" i="1"/>
  <c r="B244" i="1"/>
  <c r="C244" i="1"/>
  <c r="D244" i="1"/>
  <c r="L244" i="1"/>
  <c r="E244" i="1"/>
  <c r="F244" i="1"/>
  <c r="H244" i="1"/>
  <c r="J244" i="1"/>
  <c r="A245" i="1"/>
  <c r="B245" i="1"/>
  <c r="C245" i="1"/>
  <c r="D245" i="1"/>
  <c r="L245" i="1"/>
  <c r="E245" i="1"/>
  <c r="F245" i="1"/>
  <c r="H245" i="1"/>
  <c r="J245" i="1"/>
  <c r="A246" i="1"/>
  <c r="B246" i="1"/>
  <c r="C246" i="1"/>
  <c r="D246" i="1"/>
  <c r="E246" i="1"/>
  <c r="F246" i="1"/>
  <c r="G246" i="1"/>
  <c r="H246" i="1"/>
  <c r="J246" i="1"/>
  <c r="L246" i="1"/>
  <c r="A247" i="1"/>
  <c r="B247" i="1"/>
  <c r="C247" i="1"/>
  <c r="D247" i="1"/>
  <c r="E247" i="1"/>
  <c r="F247" i="1"/>
  <c r="H247" i="1"/>
  <c r="J247" i="1"/>
  <c r="L247" i="1"/>
  <c r="A248" i="1"/>
  <c r="B248" i="1"/>
  <c r="C248" i="1"/>
  <c r="D248" i="1"/>
  <c r="L248" i="1"/>
  <c r="E248" i="1"/>
  <c r="F248" i="1"/>
  <c r="G248" i="1"/>
  <c r="H248" i="1"/>
  <c r="J248" i="1"/>
  <c r="A249" i="1"/>
  <c r="B249" i="1"/>
  <c r="C249" i="1"/>
  <c r="D249" i="1"/>
  <c r="L249" i="1"/>
  <c r="E249" i="1"/>
  <c r="F249" i="1"/>
  <c r="G249" i="1"/>
  <c r="H249" i="1"/>
  <c r="J249" i="1"/>
  <c r="A250" i="1"/>
  <c r="B250" i="1"/>
  <c r="C250" i="1"/>
  <c r="D250" i="1"/>
  <c r="L250" i="1"/>
  <c r="E250" i="1"/>
  <c r="F250" i="1"/>
  <c r="H250" i="1"/>
  <c r="J250" i="1"/>
  <c r="A251" i="1"/>
  <c r="B251" i="1"/>
  <c r="C251" i="1"/>
  <c r="D251" i="1"/>
  <c r="E251" i="1"/>
  <c r="F251" i="1"/>
  <c r="G251" i="1"/>
  <c r="H251" i="1"/>
  <c r="J251" i="1"/>
  <c r="L251" i="1"/>
  <c r="A252" i="1"/>
  <c r="B252" i="1"/>
  <c r="C252" i="1"/>
  <c r="D252" i="1"/>
  <c r="E252" i="1"/>
  <c r="F252" i="1"/>
  <c r="H252" i="1"/>
  <c r="J252" i="1"/>
  <c r="L252" i="1"/>
  <c r="P252" i="1"/>
  <c r="S252" i="1"/>
  <c r="A253" i="1"/>
  <c r="B253" i="1"/>
  <c r="C253" i="1"/>
  <c r="D253" i="1"/>
  <c r="E253" i="1"/>
  <c r="F253" i="1"/>
  <c r="H253" i="1"/>
  <c r="J253" i="1"/>
  <c r="L253" i="1"/>
  <c r="P253" i="1"/>
  <c r="S253" i="1"/>
  <c r="A254" i="1"/>
  <c r="B254" i="1"/>
  <c r="C254" i="1"/>
  <c r="D254" i="1"/>
  <c r="L254" i="1"/>
  <c r="E254" i="1"/>
  <c r="F254" i="1"/>
  <c r="G254" i="1"/>
  <c r="H254" i="1"/>
  <c r="J254" i="1"/>
  <c r="P254" i="1"/>
  <c r="S254" i="1"/>
  <c r="A255" i="1"/>
  <c r="B255" i="1"/>
  <c r="C255" i="1"/>
  <c r="D255" i="1"/>
  <c r="L255" i="1"/>
  <c r="E255" i="1"/>
  <c r="F255" i="1"/>
  <c r="H255" i="1"/>
  <c r="J255" i="1"/>
  <c r="P255" i="1"/>
  <c r="S255" i="1"/>
  <c r="A256" i="1"/>
  <c r="B256" i="1"/>
  <c r="C256" i="1"/>
  <c r="D256" i="1"/>
  <c r="L256" i="1"/>
  <c r="E256" i="1"/>
  <c r="F256" i="1"/>
  <c r="G256" i="1"/>
  <c r="H256" i="1"/>
  <c r="J256" i="1"/>
  <c r="A257" i="1"/>
  <c r="B257" i="1"/>
  <c r="C257" i="1"/>
  <c r="D257" i="1"/>
  <c r="L257" i="1"/>
  <c r="E257" i="1"/>
  <c r="F257" i="1"/>
  <c r="G257" i="1"/>
  <c r="H257" i="1"/>
  <c r="J257" i="1"/>
  <c r="A258" i="1"/>
  <c r="B258" i="1"/>
  <c r="C258" i="1"/>
  <c r="D258" i="1"/>
  <c r="L258" i="1"/>
  <c r="E258" i="1"/>
  <c r="F258" i="1"/>
  <c r="H258" i="1"/>
  <c r="J258" i="1"/>
  <c r="A259" i="1"/>
  <c r="B259" i="1"/>
  <c r="C259" i="1"/>
  <c r="D259" i="1"/>
  <c r="E259" i="1"/>
  <c r="F259" i="1"/>
  <c r="G259" i="1"/>
  <c r="H259" i="1"/>
  <c r="J259" i="1"/>
  <c r="L259" i="1"/>
  <c r="D8" i="2"/>
  <c r="G8" i="2"/>
  <c r="I8" i="2"/>
  <c r="J8" i="2"/>
  <c r="E8" i="2"/>
  <c r="F8" i="2"/>
  <c r="D9" i="2"/>
  <c r="G9" i="2"/>
  <c r="K9" i="2"/>
  <c r="D10" i="2"/>
  <c r="E10" i="2"/>
  <c r="F10" i="2"/>
  <c r="D11" i="2"/>
  <c r="E11" i="2"/>
  <c r="F11" i="2"/>
  <c r="G11" i="2"/>
  <c r="K11" i="2"/>
  <c r="D12" i="2"/>
  <c r="G12" i="2"/>
  <c r="I12" i="2"/>
  <c r="J12" i="2"/>
  <c r="E12" i="2"/>
  <c r="F12" i="2"/>
  <c r="D13" i="2"/>
  <c r="G13" i="2"/>
  <c r="K13" i="2"/>
  <c r="E13" i="2"/>
  <c r="F13" i="2"/>
  <c r="D14" i="2"/>
  <c r="G14" i="2"/>
  <c r="K14" i="2"/>
  <c r="E14" i="2"/>
  <c r="F14" i="2"/>
  <c r="D15" i="2"/>
  <c r="E15" i="2"/>
  <c r="F15" i="2"/>
  <c r="D16" i="2"/>
  <c r="G16" i="2"/>
  <c r="I16" i="2"/>
  <c r="J16" i="2"/>
  <c r="E16" i="2"/>
  <c r="F16" i="2"/>
  <c r="D17" i="2"/>
  <c r="G17" i="2"/>
  <c r="K17" i="2"/>
  <c r="L17" i="2"/>
  <c r="M17" i="2"/>
  <c r="N17" i="2"/>
  <c r="O17" i="2"/>
  <c r="E17" i="2"/>
  <c r="F17" i="2"/>
  <c r="I17" i="2"/>
  <c r="J17" i="2"/>
  <c r="D18" i="2"/>
  <c r="E18" i="2"/>
  <c r="G18" i="2"/>
  <c r="K18" i="2"/>
  <c r="I18" i="2"/>
  <c r="J18" i="2"/>
  <c r="F18" i="2"/>
  <c r="D19" i="2"/>
  <c r="E19" i="2"/>
  <c r="G19" i="2"/>
  <c r="K19" i="2"/>
  <c r="I19" i="2"/>
  <c r="J19" i="2"/>
  <c r="L19" i="2"/>
  <c r="M19" i="2"/>
  <c r="N19" i="2"/>
  <c r="O19" i="2"/>
  <c r="F19" i="2"/>
  <c r="D20" i="2"/>
  <c r="G20" i="2"/>
  <c r="K20" i="2"/>
  <c r="E20" i="2"/>
  <c r="F20" i="2"/>
  <c r="D21" i="2"/>
  <c r="G21" i="2"/>
  <c r="K21" i="2"/>
  <c r="E21" i="2"/>
  <c r="F21" i="2"/>
  <c r="I21" i="2"/>
  <c r="J21" i="2"/>
  <c r="L21" i="2"/>
  <c r="M21" i="2"/>
  <c r="N21" i="2"/>
  <c r="O21" i="2"/>
  <c r="D22" i="2"/>
  <c r="G22" i="2"/>
  <c r="D23" i="2"/>
  <c r="E23" i="2"/>
  <c r="F23" i="2"/>
  <c r="D24" i="2"/>
  <c r="G24" i="2"/>
  <c r="I24" i="2"/>
  <c r="J24" i="2"/>
  <c r="E24" i="2"/>
  <c r="F24" i="2"/>
  <c r="D25" i="2"/>
  <c r="G25" i="2"/>
  <c r="K25" i="2"/>
  <c r="E25" i="2"/>
  <c r="F25" i="2"/>
  <c r="D26" i="2"/>
  <c r="E26" i="2"/>
  <c r="F26" i="2"/>
  <c r="D27" i="2"/>
  <c r="E27" i="2"/>
  <c r="F27" i="2"/>
  <c r="G27" i="2"/>
  <c r="D28" i="2"/>
  <c r="G28" i="2"/>
  <c r="E28" i="2"/>
  <c r="F28" i="2"/>
  <c r="D29" i="2"/>
  <c r="G29" i="2"/>
  <c r="K29" i="2"/>
  <c r="E29" i="2"/>
  <c r="F29" i="2"/>
  <c r="D30" i="2"/>
  <c r="G30" i="2"/>
  <c r="K30" i="2"/>
  <c r="E30" i="2"/>
  <c r="F30" i="2"/>
  <c r="I30" i="2"/>
  <c r="J30" i="2"/>
  <c r="D31" i="2"/>
  <c r="E31" i="2"/>
  <c r="F31" i="2"/>
  <c r="D32" i="2"/>
  <c r="G32" i="2"/>
  <c r="I32" i="2"/>
  <c r="E32" i="2"/>
  <c r="F32" i="2"/>
  <c r="J32" i="2"/>
  <c r="D33" i="2"/>
  <c r="G33" i="2"/>
  <c r="K33" i="2"/>
  <c r="D34" i="2"/>
  <c r="E34" i="2"/>
  <c r="F34" i="2"/>
  <c r="D35" i="2"/>
  <c r="E35" i="2"/>
  <c r="G35" i="2"/>
  <c r="K35" i="2"/>
  <c r="I35" i="2"/>
  <c r="J35" i="2"/>
  <c r="L35" i="2"/>
  <c r="M35" i="2"/>
  <c r="N35" i="2"/>
  <c r="O35" i="2"/>
  <c r="F35" i="2"/>
  <c r="D36" i="2"/>
  <c r="G36" i="2"/>
  <c r="K36" i="2"/>
  <c r="E36" i="2"/>
  <c r="D37" i="2"/>
  <c r="G37" i="2"/>
  <c r="K37" i="2"/>
  <c r="E37" i="2"/>
  <c r="F37" i="2"/>
  <c r="D38" i="2"/>
  <c r="G38" i="2"/>
  <c r="E38" i="2"/>
  <c r="F38" i="2"/>
  <c r="D39" i="2"/>
  <c r="E39" i="2"/>
  <c r="F39" i="2"/>
  <c r="D40" i="2"/>
  <c r="G40" i="2"/>
  <c r="E40" i="2"/>
  <c r="F40" i="2"/>
  <c r="D41" i="2"/>
  <c r="G41" i="2"/>
  <c r="I41" i="2"/>
  <c r="J41" i="2"/>
  <c r="K41" i="2"/>
  <c r="E41" i="2"/>
  <c r="F41" i="2"/>
  <c r="D42" i="2"/>
  <c r="G42" i="2"/>
  <c r="I42" i="2"/>
  <c r="J42" i="2"/>
  <c r="E42" i="2"/>
  <c r="F42" i="2"/>
  <c r="D43" i="2"/>
  <c r="G43" i="2"/>
  <c r="K43" i="2"/>
  <c r="E43" i="2"/>
  <c r="F43" i="2"/>
  <c r="D44" i="2"/>
  <c r="G44" i="2"/>
  <c r="D45" i="2"/>
  <c r="E45" i="2"/>
  <c r="G45" i="2"/>
  <c r="I45" i="2"/>
  <c r="J45" i="2"/>
  <c r="F45" i="2"/>
  <c r="D46" i="2"/>
  <c r="G46" i="2"/>
  <c r="K46" i="2"/>
  <c r="E46" i="2"/>
  <c r="D47" i="2"/>
  <c r="G47" i="2"/>
  <c r="K47" i="2"/>
  <c r="L47" i="2"/>
  <c r="M47" i="2"/>
  <c r="N47" i="2"/>
  <c r="O47" i="2"/>
  <c r="E47" i="2"/>
  <c r="F47" i="2"/>
  <c r="I47" i="2"/>
  <c r="J47" i="2"/>
  <c r="D48" i="2"/>
  <c r="E48" i="2"/>
  <c r="F48" i="2"/>
  <c r="D49" i="2"/>
  <c r="G49" i="2"/>
  <c r="K49" i="2"/>
  <c r="L49" i="2"/>
  <c r="M49" i="2"/>
  <c r="N49" i="2"/>
  <c r="O49" i="2"/>
  <c r="E49" i="2"/>
  <c r="F49" i="2"/>
  <c r="I49" i="2"/>
  <c r="J49" i="2"/>
  <c r="D50" i="2"/>
  <c r="G50" i="2"/>
  <c r="I50" i="2"/>
  <c r="J50" i="2"/>
  <c r="E50" i="2"/>
  <c r="F50" i="2"/>
  <c r="D51" i="2"/>
  <c r="G51" i="2"/>
  <c r="K51" i="2"/>
  <c r="D52" i="2"/>
  <c r="G52" i="2"/>
  <c r="K52" i="2"/>
  <c r="E52" i="2"/>
  <c r="F52" i="2"/>
  <c r="D53" i="2"/>
  <c r="E53" i="2"/>
  <c r="F53" i="2"/>
  <c r="D54" i="2"/>
  <c r="G54" i="2"/>
  <c r="K54" i="2"/>
  <c r="E54" i="2"/>
  <c r="F54" i="2"/>
  <c r="D55" i="2"/>
  <c r="E55" i="2"/>
  <c r="F55" i="2"/>
  <c r="D56" i="2"/>
  <c r="E56" i="2"/>
  <c r="F56" i="2"/>
  <c r="D57" i="2"/>
  <c r="G57" i="2"/>
  <c r="K57" i="2"/>
  <c r="E57" i="2"/>
  <c r="F57" i="2"/>
  <c r="D58" i="2"/>
  <c r="G58" i="2"/>
  <c r="D59" i="2"/>
  <c r="G59" i="2"/>
  <c r="K59" i="2"/>
  <c r="D60" i="2"/>
  <c r="G60" i="2"/>
  <c r="D61" i="2"/>
  <c r="E61" i="2"/>
  <c r="F61" i="2"/>
  <c r="D62" i="2"/>
  <c r="G62" i="2"/>
  <c r="K62" i="2"/>
  <c r="E62" i="2"/>
  <c r="F62" i="2"/>
  <c r="I62" i="2"/>
  <c r="J62" i="2"/>
  <c r="D63" i="2"/>
  <c r="G63" i="2"/>
  <c r="K63" i="2"/>
  <c r="E63" i="2"/>
  <c r="F63" i="2"/>
  <c r="D64" i="2"/>
  <c r="E64" i="2"/>
  <c r="F64" i="2"/>
  <c r="D65" i="2"/>
  <c r="G65" i="2"/>
  <c r="K65" i="2"/>
  <c r="E65" i="2"/>
  <c r="F65" i="2"/>
  <c r="D66" i="2"/>
  <c r="G66" i="2"/>
  <c r="I66" i="2"/>
  <c r="J66" i="2"/>
  <c r="E66" i="2"/>
  <c r="F66" i="2"/>
  <c r="D67" i="2"/>
  <c r="G67" i="2"/>
  <c r="K67" i="2"/>
  <c r="D68" i="2"/>
  <c r="G68" i="2"/>
  <c r="I68" i="2"/>
  <c r="J68" i="2"/>
  <c r="E68" i="2"/>
  <c r="F68" i="2"/>
  <c r="D69" i="2"/>
  <c r="E69" i="2"/>
  <c r="F69" i="2"/>
  <c r="D70" i="2"/>
  <c r="G70" i="2"/>
  <c r="I70" i="2"/>
  <c r="J70" i="2"/>
  <c r="L70" i="2"/>
  <c r="M70" i="2"/>
  <c r="N70" i="2"/>
  <c r="O70" i="2"/>
  <c r="K70" i="2"/>
  <c r="E70" i="2"/>
  <c r="F70" i="2"/>
  <c r="D71" i="2"/>
  <c r="E71" i="2"/>
  <c r="F71" i="2"/>
  <c r="G71" i="2"/>
  <c r="K71" i="2"/>
  <c r="D72" i="2"/>
  <c r="E72" i="2"/>
  <c r="F72" i="2"/>
  <c r="D73" i="2"/>
  <c r="G73" i="2"/>
  <c r="K73" i="2"/>
  <c r="L73" i="2"/>
  <c r="M73" i="2"/>
  <c r="N73" i="2"/>
  <c r="O73" i="2"/>
  <c r="E73" i="2"/>
  <c r="I73" i="2"/>
  <c r="J73" i="2"/>
  <c r="F73" i="2"/>
  <c r="D74" i="2"/>
  <c r="G74" i="2"/>
  <c r="E74" i="2"/>
  <c r="F74" i="2"/>
  <c r="D75" i="2"/>
  <c r="G75" i="2"/>
  <c r="K75" i="2"/>
  <c r="E75" i="2"/>
  <c r="F75" i="2"/>
  <c r="I75" i="2"/>
  <c r="J75" i="2"/>
  <c r="L75" i="2"/>
  <c r="M75" i="2"/>
  <c r="N75" i="2"/>
  <c r="O75" i="2"/>
  <c r="D76" i="2"/>
  <c r="G76" i="2"/>
  <c r="E76" i="2"/>
  <c r="F76" i="2"/>
  <c r="D77" i="2"/>
  <c r="E77" i="2"/>
  <c r="F77" i="2"/>
  <c r="D78" i="2"/>
  <c r="G78" i="2"/>
  <c r="K78" i="2"/>
  <c r="E78" i="2"/>
  <c r="F78" i="2"/>
  <c r="I78" i="2"/>
  <c r="J78" i="2"/>
  <c r="D79" i="2"/>
  <c r="G79" i="2"/>
  <c r="K79" i="2"/>
  <c r="E79" i="2"/>
  <c r="F79" i="2"/>
  <c r="D80" i="2"/>
  <c r="E80" i="2"/>
  <c r="F80" i="2"/>
  <c r="D81" i="2"/>
  <c r="G81" i="2"/>
  <c r="K81" i="2"/>
  <c r="L81" i="2"/>
  <c r="M81" i="2"/>
  <c r="N81" i="2"/>
  <c r="O81" i="2"/>
  <c r="E81" i="2"/>
  <c r="F81" i="2"/>
  <c r="I81" i="2"/>
  <c r="J81" i="2"/>
  <c r="D82" i="2"/>
  <c r="G82" i="2"/>
  <c r="I82" i="2"/>
  <c r="J82" i="2"/>
  <c r="E82" i="2"/>
  <c r="F82" i="2"/>
  <c r="D83" i="2"/>
  <c r="G83" i="2"/>
  <c r="K83" i="2"/>
  <c r="D84" i="2"/>
  <c r="G84" i="2"/>
  <c r="I84" i="2"/>
  <c r="J84" i="2"/>
  <c r="E84" i="2"/>
  <c r="F84" i="2"/>
  <c r="D85" i="2"/>
  <c r="E85" i="2"/>
  <c r="F85" i="2"/>
  <c r="D86" i="2"/>
  <c r="G86" i="2"/>
  <c r="I86" i="2"/>
  <c r="J86" i="2"/>
  <c r="L86" i="2"/>
  <c r="M86" i="2"/>
  <c r="N86" i="2"/>
  <c r="K86" i="2"/>
  <c r="E86" i="2"/>
  <c r="F86" i="2"/>
  <c r="O86" i="2"/>
  <c r="D87" i="2"/>
  <c r="E87" i="2"/>
  <c r="F87" i="2"/>
  <c r="G87" i="2"/>
  <c r="K87" i="2"/>
  <c r="D88" i="2"/>
  <c r="G88" i="2"/>
  <c r="E88" i="2"/>
  <c r="F88" i="2"/>
  <c r="D89" i="2"/>
  <c r="D90" i="2"/>
  <c r="E90" i="2"/>
  <c r="F90" i="2"/>
  <c r="G90" i="2"/>
  <c r="K90" i="2"/>
  <c r="D91" i="2"/>
  <c r="G91" i="2"/>
  <c r="K91" i="2"/>
  <c r="D92" i="2"/>
  <c r="G92" i="2"/>
  <c r="E92" i="2"/>
  <c r="F92" i="2"/>
  <c r="D93" i="2"/>
  <c r="G93" i="2"/>
  <c r="K93" i="2"/>
  <c r="D94" i="2"/>
  <c r="G94" i="2"/>
  <c r="E94" i="2"/>
  <c r="F94" i="2"/>
  <c r="D95" i="2"/>
  <c r="D96" i="2"/>
  <c r="G96" i="2"/>
  <c r="E96" i="2"/>
  <c r="F96" i="2"/>
  <c r="D97" i="2"/>
  <c r="D98" i="2"/>
  <c r="G98" i="2"/>
  <c r="K98" i="2"/>
  <c r="E98" i="2"/>
  <c r="F98" i="2"/>
  <c r="D99" i="2"/>
  <c r="D100" i="2"/>
  <c r="G100" i="2"/>
  <c r="E100" i="2"/>
  <c r="F100" i="2"/>
  <c r="D101" i="2"/>
  <c r="G101" i="2"/>
  <c r="K101" i="2"/>
  <c r="D102" i="2"/>
  <c r="G102" i="2"/>
  <c r="E102" i="2"/>
  <c r="F102" i="2"/>
  <c r="D103" i="2"/>
  <c r="D104" i="2"/>
  <c r="G104" i="2"/>
  <c r="E104" i="2"/>
  <c r="F104" i="2"/>
  <c r="D105" i="2"/>
  <c r="D106" i="2"/>
  <c r="G106" i="2"/>
  <c r="E106" i="2"/>
  <c r="F106" i="2"/>
  <c r="D107" i="2"/>
  <c r="D108" i="2"/>
  <c r="G108" i="2"/>
  <c r="E108" i="2"/>
  <c r="F108" i="2"/>
  <c r="D109" i="2"/>
  <c r="D110" i="2"/>
  <c r="G110" i="2"/>
  <c r="E110" i="2"/>
  <c r="F110" i="2"/>
  <c r="D111" i="2"/>
  <c r="D112" i="2"/>
  <c r="G112" i="2"/>
  <c r="E112" i="2"/>
  <c r="F112" i="2"/>
  <c r="D113" i="2"/>
  <c r="D114" i="2"/>
  <c r="G114" i="2"/>
  <c r="E114" i="2"/>
  <c r="F114" i="2"/>
  <c r="D115" i="2"/>
  <c r="D116" i="2"/>
  <c r="G116" i="2"/>
  <c r="E116" i="2"/>
  <c r="F116" i="2"/>
  <c r="D117" i="2"/>
  <c r="D118" i="2"/>
  <c r="G118" i="2"/>
  <c r="E118" i="2"/>
  <c r="F118" i="2"/>
  <c r="D119" i="2"/>
  <c r="D120" i="2"/>
  <c r="G120" i="2"/>
  <c r="E120" i="2"/>
  <c r="F120" i="2"/>
  <c r="D121" i="2"/>
  <c r="D122" i="2"/>
  <c r="G122" i="2"/>
  <c r="E122" i="2"/>
  <c r="F122" i="2"/>
  <c r="D123" i="2"/>
  <c r="D124" i="2"/>
  <c r="G124" i="2"/>
  <c r="K124" i="2"/>
  <c r="E124" i="2"/>
  <c r="F124" i="2"/>
  <c r="D125" i="2"/>
  <c r="E125" i="2"/>
  <c r="G125" i="2"/>
  <c r="I125" i="2"/>
  <c r="K125" i="2"/>
  <c r="F125" i="2"/>
  <c r="D342" i="2"/>
  <c r="L342" i="2"/>
  <c r="X5" i="2"/>
  <c r="Y5" i="2"/>
  <c r="X6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9" i="2"/>
  <c r="AC42" i="2"/>
  <c r="O4" i="2"/>
  <c r="AC15" i="2"/>
  <c r="AC40" i="2"/>
  <c r="AC38" i="2"/>
  <c r="G5" i="2"/>
  <c r="AC19" i="2"/>
  <c r="AK2" i="2"/>
  <c r="AJ2" i="2"/>
  <c r="AC35" i="2"/>
  <c r="AC33" i="2"/>
  <c r="AC31" i="2"/>
  <c r="AC26" i="2"/>
  <c r="AC24" i="2"/>
  <c r="AC22" i="2"/>
  <c r="AC28" i="2"/>
  <c r="AC17" i="2"/>
  <c r="AC13" i="2"/>
  <c r="AC11" i="2"/>
  <c r="AC9" i="2"/>
  <c r="AA17" i="2"/>
  <c r="AA19" i="2"/>
  <c r="AA21" i="2"/>
  <c r="AA35" i="2"/>
  <c r="AA47" i="2"/>
  <c r="AA49" i="2"/>
  <c r="AA70" i="2"/>
  <c r="AA73" i="2"/>
  <c r="AA75" i="2"/>
  <c r="AA81" i="2"/>
  <c r="AA86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9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I225" i="2"/>
  <c r="D260" i="2"/>
  <c r="L260" i="2"/>
  <c r="D261" i="2"/>
  <c r="L261" i="2"/>
  <c r="D262" i="2"/>
  <c r="L262" i="2"/>
  <c r="D263" i="2"/>
  <c r="L263" i="2"/>
  <c r="D264" i="2"/>
  <c r="L264" i="2"/>
  <c r="D265" i="2"/>
  <c r="L265" i="2"/>
  <c r="D266" i="2"/>
  <c r="L266" i="2"/>
  <c r="D267" i="2"/>
  <c r="L267" i="2"/>
  <c r="D268" i="2"/>
  <c r="L268" i="2"/>
  <c r="D269" i="2"/>
  <c r="L269" i="2"/>
  <c r="D270" i="2"/>
  <c r="L270" i="2"/>
  <c r="D271" i="2"/>
  <c r="L271" i="2"/>
  <c r="D272" i="2"/>
  <c r="L272" i="2"/>
  <c r="D273" i="2"/>
  <c r="L273" i="2"/>
  <c r="D274" i="2"/>
  <c r="L274" i="2"/>
  <c r="D275" i="2"/>
  <c r="L275" i="2"/>
  <c r="D276" i="2"/>
  <c r="L276" i="2"/>
  <c r="D277" i="2"/>
  <c r="L277" i="2"/>
  <c r="D278" i="2"/>
  <c r="L278" i="2"/>
  <c r="D279" i="2"/>
  <c r="L279" i="2"/>
  <c r="D280" i="2"/>
  <c r="L280" i="2"/>
  <c r="D281" i="2"/>
  <c r="L281" i="2"/>
  <c r="D282" i="2"/>
  <c r="L282" i="2"/>
  <c r="D283" i="2"/>
  <c r="L283" i="2"/>
  <c r="D284" i="2"/>
  <c r="L284" i="2"/>
  <c r="D285" i="2"/>
  <c r="L285" i="2"/>
  <c r="D286" i="2"/>
  <c r="L286" i="2"/>
  <c r="D287" i="2"/>
  <c r="L287" i="2"/>
  <c r="D288" i="2"/>
  <c r="L288" i="2"/>
  <c r="D289" i="2"/>
  <c r="L289" i="2"/>
  <c r="D290" i="2"/>
  <c r="L290" i="2"/>
  <c r="D291" i="2"/>
  <c r="L291" i="2"/>
  <c r="D292" i="2"/>
  <c r="L292" i="2"/>
  <c r="D293" i="2"/>
  <c r="L293" i="2"/>
  <c r="D294" i="2"/>
  <c r="L294" i="2"/>
  <c r="D295" i="2"/>
  <c r="L295" i="2"/>
  <c r="D296" i="2"/>
  <c r="L296" i="2"/>
  <c r="D297" i="2"/>
  <c r="L297" i="2"/>
  <c r="D298" i="2"/>
  <c r="L298" i="2"/>
  <c r="D299" i="2"/>
  <c r="L299" i="2"/>
  <c r="D300" i="2"/>
  <c r="L300" i="2"/>
  <c r="D301" i="2"/>
  <c r="L301" i="2"/>
  <c r="D302" i="2"/>
  <c r="L302" i="2"/>
  <c r="D303" i="2"/>
  <c r="L303" i="2"/>
  <c r="D304" i="2"/>
  <c r="L304" i="2"/>
  <c r="D305" i="2"/>
  <c r="L305" i="2"/>
  <c r="D306" i="2"/>
  <c r="L306" i="2"/>
  <c r="D307" i="2"/>
  <c r="L307" i="2"/>
  <c r="D308" i="2"/>
  <c r="L308" i="2"/>
  <c r="D309" i="2"/>
  <c r="L309" i="2"/>
  <c r="D310" i="2"/>
  <c r="L310" i="2"/>
  <c r="D311" i="2"/>
  <c r="L311" i="2"/>
  <c r="D312" i="2"/>
  <c r="L312" i="2"/>
  <c r="D313" i="2"/>
  <c r="L313" i="2"/>
  <c r="D314" i="2"/>
  <c r="L314" i="2"/>
  <c r="D315" i="2"/>
  <c r="L315" i="2"/>
  <c r="D316" i="2"/>
  <c r="L316" i="2"/>
  <c r="D317" i="2"/>
  <c r="L317" i="2"/>
  <c r="D318" i="2"/>
  <c r="L318" i="2"/>
  <c r="D319" i="2"/>
  <c r="L319" i="2"/>
  <c r="D320" i="2"/>
  <c r="L320" i="2"/>
  <c r="D321" i="2"/>
  <c r="L321" i="2"/>
  <c r="D322" i="2"/>
  <c r="L322" i="2"/>
  <c r="D323" i="2"/>
  <c r="L323" i="2"/>
  <c r="D324" i="2"/>
  <c r="L324" i="2"/>
  <c r="D325" i="2"/>
  <c r="L325" i="2"/>
  <c r="D326" i="2"/>
  <c r="L326" i="2"/>
  <c r="D327" i="2"/>
  <c r="L327" i="2"/>
  <c r="D328" i="2"/>
  <c r="L328" i="2"/>
  <c r="D329" i="2"/>
  <c r="L329" i="2"/>
  <c r="D330" i="2"/>
  <c r="L330" i="2"/>
  <c r="D331" i="2"/>
  <c r="L331" i="2"/>
  <c r="D332" i="2"/>
  <c r="L332" i="2"/>
  <c r="D333" i="2"/>
  <c r="L333" i="2"/>
  <c r="D334" i="2"/>
  <c r="L334" i="2"/>
  <c r="D335" i="2"/>
  <c r="L335" i="2"/>
  <c r="D336" i="2"/>
  <c r="L336" i="2"/>
  <c r="D337" i="2"/>
  <c r="L337" i="2"/>
  <c r="D338" i="2"/>
  <c r="L338" i="2"/>
  <c r="D339" i="2"/>
  <c r="L339" i="2"/>
  <c r="D340" i="2"/>
  <c r="L340" i="2"/>
  <c r="D341" i="2"/>
  <c r="L341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B260" i="2"/>
  <c r="C260" i="2"/>
  <c r="E260" i="2"/>
  <c r="F260" i="2"/>
  <c r="G260" i="2"/>
  <c r="H260" i="2"/>
  <c r="I229" i="2"/>
  <c r="I233" i="2"/>
  <c r="I234" i="2"/>
  <c r="I235" i="2"/>
  <c r="I236" i="2"/>
  <c r="I238" i="2"/>
  <c r="I241" i="2"/>
  <c r="I247" i="2"/>
  <c r="I249" i="2"/>
  <c r="I252" i="2"/>
  <c r="I258" i="2"/>
  <c r="I259" i="2"/>
  <c r="J260" i="2"/>
  <c r="B261" i="2"/>
  <c r="C261" i="2"/>
  <c r="F261" i="2"/>
  <c r="G261" i="2"/>
  <c r="H261" i="2"/>
  <c r="J261" i="2"/>
  <c r="B262" i="2"/>
  <c r="C262" i="2"/>
  <c r="E262" i="2"/>
  <c r="F262" i="2"/>
  <c r="G262" i="2"/>
  <c r="H262" i="2"/>
  <c r="I262" i="2"/>
  <c r="J262" i="2"/>
  <c r="B263" i="2"/>
  <c r="C263" i="2"/>
  <c r="E263" i="2"/>
  <c r="F263" i="2"/>
  <c r="G263" i="2"/>
  <c r="H263" i="2"/>
  <c r="J263" i="2"/>
  <c r="B264" i="2"/>
  <c r="C264" i="2"/>
  <c r="E264" i="2"/>
  <c r="F264" i="2"/>
  <c r="G264" i="2"/>
  <c r="H264" i="2"/>
  <c r="I264" i="2"/>
  <c r="J264" i="2"/>
  <c r="K264" i="2"/>
  <c r="B265" i="2"/>
  <c r="C265" i="2"/>
  <c r="E265" i="2"/>
  <c r="F265" i="2"/>
  <c r="H265" i="2"/>
  <c r="J265" i="2"/>
  <c r="B266" i="2"/>
  <c r="C266" i="2"/>
  <c r="E266" i="2"/>
  <c r="F266" i="2"/>
  <c r="G266" i="2"/>
  <c r="H266" i="2"/>
  <c r="I266" i="2"/>
  <c r="J266" i="2"/>
  <c r="K266" i="2"/>
  <c r="B267" i="2"/>
  <c r="C267" i="2"/>
  <c r="E267" i="2"/>
  <c r="F267" i="2"/>
  <c r="G267" i="2"/>
  <c r="H267" i="2"/>
  <c r="I267" i="2"/>
  <c r="J267" i="2"/>
  <c r="B268" i="2"/>
  <c r="C268" i="2"/>
  <c r="F268" i="2"/>
  <c r="G268" i="2"/>
  <c r="H268" i="2"/>
  <c r="J268" i="2"/>
  <c r="B269" i="2"/>
  <c r="C269" i="2"/>
  <c r="E269" i="2"/>
  <c r="F269" i="2"/>
  <c r="G269" i="2"/>
  <c r="H269" i="2"/>
  <c r="J269" i="2"/>
  <c r="B270" i="2"/>
  <c r="C270" i="2"/>
  <c r="E270" i="2"/>
  <c r="F270" i="2"/>
  <c r="H270" i="2"/>
  <c r="J270" i="2"/>
  <c r="B271" i="2"/>
  <c r="C271" i="2"/>
  <c r="E271" i="2"/>
  <c r="F271" i="2"/>
  <c r="G271" i="2"/>
  <c r="H271" i="2"/>
  <c r="J271" i="2"/>
  <c r="B272" i="2"/>
  <c r="C272" i="2"/>
  <c r="E272" i="2"/>
  <c r="F272" i="2"/>
  <c r="H272" i="2"/>
  <c r="J272" i="2"/>
  <c r="B273" i="2"/>
  <c r="C273" i="2"/>
  <c r="E273" i="2"/>
  <c r="F273" i="2"/>
  <c r="H273" i="2"/>
  <c r="J273" i="2"/>
  <c r="B274" i="2"/>
  <c r="C274" i="2"/>
  <c r="E274" i="2"/>
  <c r="F274" i="2"/>
  <c r="G274" i="2"/>
  <c r="H274" i="2"/>
  <c r="J274" i="2"/>
  <c r="B275" i="2"/>
  <c r="C275" i="2"/>
  <c r="F275" i="2"/>
  <c r="G275" i="2"/>
  <c r="H275" i="2"/>
  <c r="J275" i="2"/>
  <c r="B276" i="2"/>
  <c r="C276" i="2"/>
  <c r="F276" i="2"/>
  <c r="G276" i="2"/>
  <c r="H276" i="2"/>
  <c r="J276" i="2"/>
  <c r="B277" i="2"/>
  <c r="C277" i="2"/>
  <c r="F277" i="2"/>
  <c r="G277" i="2"/>
  <c r="H277" i="2"/>
  <c r="J277" i="2"/>
  <c r="B278" i="2"/>
  <c r="C278" i="2"/>
  <c r="E278" i="2"/>
  <c r="F278" i="2"/>
  <c r="H278" i="2"/>
  <c r="J278" i="2"/>
  <c r="B279" i="2"/>
  <c r="C279" i="2"/>
  <c r="E279" i="2"/>
  <c r="F279" i="2"/>
  <c r="G279" i="2"/>
  <c r="H279" i="2"/>
  <c r="I279" i="2"/>
  <c r="J279" i="2"/>
  <c r="B280" i="2"/>
  <c r="C280" i="2"/>
  <c r="E280" i="2"/>
  <c r="F280" i="2"/>
  <c r="G280" i="2"/>
  <c r="H280" i="2"/>
  <c r="J280" i="2"/>
  <c r="B281" i="2"/>
  <c r="C281" i="2"/>
  <c r="E281" i="2"/>
  <c r="F281" i="2"/>
  <c r="H281" i="2"/>
  <c r="J281" i="2"/>
  <c r="B282" i="2"/>
  <c r="C282" i="2"/>
  <c r="E282" i="2"/>
  <c r="F282" i="2"/>
  <c r="G282" i="2"/>
  <c r="H282" i="2"/>
  <c r="J282" i="2"/>
  <c r="B283" i="2"/>
  <c r="C283" i="2"/>
  <c r="E283" i="2"/>
  <c r="F283" i="2"/>
  <c r="G283" i="2"/>
  <c r="H283" i="2"/>
  <c r="I283" i="2"/>
  <c r="J283" i="2"/>
  <c r="B284" i="2"/>
  <c r="C284" i="2"/>
  <c r="F284" i="2"/>
  <c r="G284" i="2"/>
  <c r="H284" i="2"/>
  <c r="J284" i="2"/>
  <c r="B285" i="2"/>
  <c r="C285" i="2"/>
  <c r="E285" i="2"/>
  <c r="F285" i="2"/>
  <c r="G285" i="2"/>
  <c r="H285" i="2"/>
  <c r="I285" i="2"/>
  <c r="J285" i="2"/>
  <c r="B286" i="2"/>
  <c r="C286" i="2"/>
  <c r="E286" i="2"/>
  <c r="F286" i="2"/>
  <c r="H286" i="2"/>
  <c r="J286" i="2"/>
  <c r="B287" i="2"/>
  <c r="C287" i="2"/>
  <c r="E287" i="2"/>
  <c r="F287" i="2"/>
  <c r="G287" i="2"/>
  <c r="H287" i="2"/>
  <c r="I287" i="2"/>
  <c r="J287" i="2"/>
  <c r="K287" i="2"/>
  <c r="B288" i="2"/>
  <c r="C288" i="2"/>
  <c r="E288" i="2"/>
  <c r="F288" i="2"/>
  <c r="G288" i="2"/>
  <c r="H288" i="2"/>
  <c r="J288" i="2"/>
  <c r="B289" i="2"/>
  <c r="C289" i="2"/>
  <c r="E289" i="2"/>
  <c r="F289" i="2"/>
  <c r="H289" i="2"/>
  <c r="J289" i="2"/>
  <c r="B290" i="2"/>
  <c r="C290" i="2"/>
  <c r="E290" i="2"/>
  <c r="F290" i="2"/>
  <c r="G290" i="2"/>
  <c r="H290" i="2"/>
  <c r="I290" i="2"/>
  <c r="J290" i="2"/>
  <c r="K290" i="2"/>
  <c r="B291" i="2"/>
  <c r="C291" i="2"/>
  <c r="E291" i="2"/>
  <c r="F291" i="2"/>
  <c r="G291" i="2"/>
  <c r="H291" i="2"/>
  <c r="J291" i="2"/>
  <c r="B292" i="2"/>
  <c r="C292" i="2"/>
  <c r="E292" i="2"/>
  <c r="F292" i="2"/>
  <c r="G292" i="2"/>
  <c r="H292" i="2"/>
  <c r="I292" i="2"/>
  <c r="J292" i="2"/>
  <c r="K292" i="2"/>
  <c r="B293" i="2"/>
  <c r="C293" i="2"/>
  <c r="E293" i="2"/>
  <c r="F293" i="2"/>
  <c r="G293" i="2"/>
  <c r="H293" i="2"/>
  <c r="J293" i="2"/>
  <c r="B294" i="2"/>
  <c r="C294" i="2"/>
  <c r="E294" i="2"/>
  <c r="F294" i="2"/>
  <c r="H294" i="2"/>
  <c r="J294" i="2"/>
  <c r="B295" i="2"/>
  <c r="C295" i="2"/>
  <c r="E295" i="2"/>
  <c r="F295" i="2"/>
  <c r="G295" i="2"/>
  <c r="H295" i="2"/>
  <c r="I295" i="2"/>
  <c r="J295" i="2"/>
  <c r="B296" i="2"/>
  <c r="C296" i="2"/>
  <c r="E296" i="2"/>
  <c r="F296" i="2"/>
  <c r="G296" i="2"/>
  <c r="H296" i="2"/>
  <c r="J296" i="2"/>
  <c r="B297" i="2"/>
  <c r="C297" i="2"/>
  <c r="E297" i="2"/>
  <c r="F297" i="2"/>
  <c r="H297" i="2"/>
  <c r="J297" i="2"/>
  <c r="B298" i="2"/>
  <c r="C298" i="2"/>
  <c r="E298" i="2"/>
  <c r="F298" i="2"/>
  <c r="G298" i="2"/>
  <c r="H298" i="2"/>
  <c r="I298" i="2"/>
  <c r="J298" i="2"/>
  <c r="K298" i="2"/>
  <c r="B299" i="2"/>
  <c r="C299" i="2"/>
  <c r="E299" i="2"/>
  <c r="F299" i="2"/>
  <c r="G299" i="2"/>
  <c r="H299" i="2"/>
  <c r="I299" i="2"/>
  <c r="J299" i="2"/>
  <c r="B300" i="2"/>
  <c r="C300" i="2"/>
  <c r="F300" i="2"/>
  <c r="G300" i="2"/>
  <c r="H300" i="2"/>
  <c r="J300" i="2"/>
  <c r="B301" i="2"/>
  <c r="C301" i="2"/>
  <c r="E301" i="2"/>
  <c r="F301" i="2"/>
  <c r="G301" i="2"/>
  <c r="H301" i="2"/>
  <c r="I301" i="2"/>
  <c r="J301" i="2"/>
  <c r="B302" i="2"/>
  <c r="C302" i="2"/>
  <c r="E302" i="2"/>
  <c r="F302" i="2"/>
  <c r="H302" i="2"/>
  <c r="J302" i="2"/>
  <c r="B303" i="2"/>
  <c r="C303" i="2"/>
  <c r="E303" i="2"/>
  <c r="F303" i="2"/>
  <c r="G303" i="2"/>
  <c r="H303" i="2"/>
  <c r="I303" i="2"/>
  <c r="J303" i="2"/>
  <c r="K303" i="2"/>
  <c r="B304" i="2"/>
  <c r="C304" i="2"/>
  <c r="E304" i="2"/>
  <c r="F304" i="2"/>
  <c r="G304" i="2"/>
  <c r="H304" i="2"/>
  <c r="J304" i="2"/>
  <c r="B305" i="2"/>
  <c r="C305" i="2"/>
  <c r="E305" i="2"/>
  <c r="F305" i="2"/>
  <c r="G305" i="2"/>
  <c r="H305" i="2"/>
  <c r="J305" i="2"/>
  <c r="B306" i="2"/>
  <c r="C306" i="2"/>
  <c r="F306" i="2"/>
  <c r="H306" i="2"/>
  <c r="J306" i="2"/>
  <c r="B307" i="2"/>
  <c r="C307" i="2"/>
  <c r="E307" i="2"/>
  <c r="F307" i="2"/>
  <c r="G307" i="2"/>
  <c r="H307" i="2"/>
  <c r="J307" i="2"/>
  <c r="B308" i="2"/>
  <c r="C308" i="2"/>
  <c r="F308" i="2"/>
  <c r="G308" i="2"/>
  <c r="H308" i="2"/>
  <c r="J308" i="2"/>
  <c r="B309" i="2"/>
  <c r="C309" i="2"/>
  <c r="E309" i="2"/>
  <c r="F309" i="2"/>
  <c r="G309" i="2"/>
  <c r="H309" i="2"/>
  <c r="J309" i="2"/>
  <c r="B310" i="2"/>
  <c r="C310" i="2"/>
  <c r="F310" i="2"/>
  <c r="G310" i="2"/>
  <c r="H310" i="2"/>
  <c r="J310" i="2"/>
  <c r="B311" i="2"/>
  <c r="C311" i="2"/>
  <c r="E311" i="2"/>
  <c r="F311" i="2"/>
  <c r="G311" i="2"/>
  <c r="H311" i="2"/>
  <c r="J311" i="2"/>
  <c r="B312" i="2"/>
  <c r="C312" i="2"/>
  <c r="F312" i="2"/>
  <c r="H312" i="2"/>
  <c r="J312" i="2"/>
  <c r="B313" i="2"/>
  <c r="C313" i="2"/>
  <c r="E313" i="2"/>
  <c r="F313" i="2"/>
  <c r="G313" i="2"/>
  <c r="H313" i="2"/>
  <c r="J313" i="2"/>
  <c r="B314" i="2"/>
  <c r="C314" i="2"/>
  <c r="F314" i="2"/>
  <c r="H314" i="2"/>
  <c r="J314" i="2"/>
  <c r="B315" i="2"/>
  <c r="C315" i="2"/>
  <c r="E315" i="2"/>
  <c r="F315" i="2"/>
  <c r="G315" i="2"/>
  <c r="H315" i="2"/>
  <c r="J315" i="2"/>
  <c r="B316" i="2"/>
  <c r="C316" i="2"/>
  <c r="F316" i="2"/>
  <c r="H316" i="2"/>
  <c r="J316" i="2"/>
  <c r="B317" i="2"/>
  <c r="C317" i="2"/>
  <c r="E317" i="2"/>
  <c r="F317" i="2"/>
  <c r="G317" i="2"/>
  <c r="H317" i="2"/>
  <c r="J317" i="2"/>
  <c r="B318" i="2"/>
  <c r="C318" i="2"/>
  <c r="F318" i="2"/>
  <c r="G318" i="2"/>
  <c r="H318" i="2"/>
  <c r="J318" i="2"/>
  <c r="B319" i="2"/>
  <c r="C319" i="2"/>
  <c r="E319" i="2"/>
  <c r="F319" i="2"/>
  <c r="G319" i="2"/>
  <c r="H319" i="2"/>
  <c r="J319" i="2"/>
  <c r="B320" i="2"/>
  <c r="C320" i="2"/>
  <c r="F320" i="2"/>
  <c r="H320" i="2"/>
  <c r="J320" i="2"/>
  <c r="B321" i="2"/>
  <c r="C321" i="2"/>
  <c r="E321" i="2"/>
  <c r="F321" i="2"/>
  <c r="G321" i="2"/>
  <c r="H321" i="2"/>
  <c r="J321" i="2"/>
  <c r="B322" i="2"/>
  <c r="C322" i="2"/>
  <c r="F322" i="2"/>
  <c r="H322" i="2"/>
  <c r="J322" i="2"/>
  <c r="B323" i="2"/>
  <c r="C323" i="2"/>
  <c r="E323" i="2"/>
  <c r="F323" i="2"/>
  <c r="G323" i="2"/>
  <c r="H323" i="2"/>
  <c r="J323" i="2"/>
  <c r="B324" i="2"/>
  <c r="C324" i="2"/>
  <c r="F324" i="2"/>
  <c r="H324" i="2"/>
  <c r="J324" i="2"/>
  <c r="B325" i="2"/>
  <c r="C325" i="2"/>
  <c r="E325" i="2"/>
  <c r="F325" i="2"/>
  <c r="G325" i="2"/>
  <c r="H325" i="2"/>
  <c r="J325" i="2"/>
  <c r="B326" i="2"/>
  <c r="C326" i="2"/>
  <c r="F326" i="2"/>
  <c r="H326" i="2"/>
  <c r="J326" i="2"/>
  <c r="B327" i="2"/>
  <c r="C327" i="2"/>
  <c r="E327" i="2"/>
  <c r="F327" i="2"/>
  <c r="G327" i="2"/>
  <c r="H327" i="2"/>
  <c r="J327" i="2"/>
  <c r="B328" i="2"/>
  <c r="C328" i="2"/>
  <c r="F328" i="2"/>
  <c r="H328" i="2"/>
  <c r="J328" i="2"/>
  <c r="B329" i="2"/>
  <c r="C329" i="2"/>
  <c r="E329" i="2"/>
  <c r="F329" i="2"/>
  <c r="G329" i="2"/>
  <c r="H329" i="2"/>
  <c r="J329" i="2"/>
  <c r="B330" i="2"/>
  <c r="C330" i="2"/>
  <c r="F330" i="2"/>
  <c r="H330" i="2"/>
  <c r="J330" i="2"/>
  <c r="B331" i="2"/>
  <c r="C331" i="2"/>
  <c r="E331" i="2"/>
  <c r="F331" i="2"/>
  <c r="G331" i="2"/>
  <c r="H331" i="2"/>
  <c r="J331" i="2"/>
  <c r="B332" i="2"/>
  <c r="C332" i="2"/>
  <c r="F332" i="2"/>
  <c r="H332" i="2"/>
  <c r="J332" i="2"/>
  <c r="B333" i="2"/>
  <c r="C333" i="2"/>
  <c r="E333" i="2"/>
  <c r="F333" i="2"/>
  <c r="G333" i="2"/>
  <c r="H333" i="2"/>
  <c r="J333" i="2"/>
  <c r="B334" i="2"/>
  <c r="C334" i="2"/>
  <c r="F334" i="2"/>
  <c r="H334" i="2"/>
  <c r="J334" i="2"/>
  <c r="B335" i="2"/>
  <c r="C335" i="2"/>
  <c r="E335" i="2"/>
  <c r="F335" i="2"/>
  <c r="G335" i="2"/>
  <c r="H335" i="2"/>
  <c r="J335" i="2"/>
  <c r="B336" i="2"/>
  <c r="C336" i="2"/>
  <c r="F336" i="2"/>
  <c r="H336" i="2"/>
  <c r="J336" i="2"/>
  <c r="B337" i="2"/>
  <c r="C337" i="2"/>
  <c r="E337" i="2"/>
  <c r="F337" i="2"/>
  <c r="G337" i="2"/>
  <c r="H337" i="2"/>
  <c r="J337" i="2"/>
  <c r="B338" i="2"/>
  <c r="C338" i="2"/>
  <c r="F338" i="2"/>
  <c r="H338" i="2"/>
  <c r="J338" i="2"/>
  <c r="B339" i="2"/>
  <c r="C339" i="2"/>
  <c r="E339" i="2"/>
  <c r="F339" i="2"/>
  <c r="G339" i="2"/>
  <c r="H339" i="2"/>
  <c r="J339" i="2"/>
  <c r="B340" i="2"/>
  <c r="C340" i="2"/>
  <c r="F340" i="2"/>
  <c r="H340" i="2"/>
  <c r="J340" i="2"/>
  <c r="B341" i="2"/>
  <c r="C341" i="2"/>
  <c r="E341" i="2"/>
  <c r="F341" i="2"/>
  <c r="G341" i="2"/>
  <c r="H341" i="2"/>
  <c r="J341" i="2"/>
  <c r="B342" i="2"/>
  <c r="C342" i="2"/>
  <c r="E342" i="2"/>
  <c r="F342" i="2"/>
  <c r="G342" i="2"/>
  <c r="H342" i="2"/>
  <c r="J342" i="2"/>
  <c r="H43" i="2"/>
  <c r="T43" i="2"/>
  <c r="R43" i="2"/>
  <c r="X43" i="2"/>
  <c r="T44" i="2"/>
  <c r="R44" i="2"/>
  <c r="X44" i="2"/>
  <c r="H45" i="2"/>
  <c r="T45" i="2"/>
  <c r="R45" i="2"/>
  <c r="X45" i="2"/>
  <c r="T46" i="2"/>
  <c r="R46" i="2"/>
  <c r="X46" i="2"/>
  <c r="H47" i="2"/>
  <c r="T47" i="2"/>
  <c r="R47" i="2"/>
  <c r="X47" i="2"/>
  <c r="T48" i="2"/>
  <c r="R48" i="2"/>
  <c r="X48" i="2"/>
  <c r="H49" i="2"/>
  <c r="T49" i="2"/>
  <c r="R49" i="2"/>
  <c r="X49" i="2"/>
  <c r="H50" i="2"/>
  <c r="T50" i="2"/>
  <c r="R50" i="2"/>
  <c r="X50" i="2"/>
  <c r="T51" i="2"/>
  <c r="R51" i="2"/>
  <c r="X51" i="2"/>
  <c r="H52" i="2"/>
  <c r="T52" i="2"/>
  <c r="R52" i="2"/>
  <c r="X52" i="2"/>
  <c r="T53" i="2"/>
  <c r="R53" i="2"/>
  <c r="X53" i="2"/>
  <c r="H54" i="2"/>
  <c r="T54" i="2"/>
  <c r="R54" i="2"/>
  <c r="X54" i="2"/>
  <c r="T55" i="2"/>
  <c r="R55" i="2"/>
  <c r="X55" i="2"/>
  <c r="T56" i="2"/>
  <c r="R56" i="2"/>
  <c r="X56" i="2"/>
  <c r="H57" i="2"/>
  <c r="T57" i="2"/>
  <c r="R57" i="2"/>
  <c r="X57" i="2"/>
  <c r="T58" i="2"/>
  <c r="R58" i="2"/>
  <c r="X58" i="2"/>
  <c r="T59" i="2"/>
  <c r="R59" i="2"/>
  <c r="X59" i="2"/>
  <c r="T60" i="2"/>
  <c r="R60" i="2"/>
  <c r="X60" i="2"/>
  <c r="T61" i="2"/>
  <c r="R61" i="2"/>
  <c r="X61" i="2"/>
  <c r="H62" i="2"/>
  <c r="T62" i="2"/>
  <c r="R62" i="2"/>
  <c r="X62" i="2"/>
  <c r="H63" i="2"/>
  <c r="T63" i="2"/>
  <c r="R63" i="2"/>
  <c r="X63" i="2"/>
  <c r="T64" i="2"/>
  <c r="R64" i="2"/>
  <c r="X64" i="2"/>
  <c r="H65" i="2"/>
  <c r="T65" i="2"/>
  <c r="R65" i="2"/>
  <c r="X65" i="2"/>
  <c r="H66" i="2"/>
  <c r="T66" i="2"/>
  <c r="R66" i="2"/>
  <c r="X66" i="2"/>
  <c r="T67" i="2"/>
  <c r="R67" i="2"/>
  <c r="X67" i="2"/>
  <c r="H68" i="2"/>
  <c r="T68" i="2"/>
  <c r="R68" i="2"/>
  <c r="X68" i="2"/>
  <c r="T69" i="2"/>
  <c r="R69" i="2"/>
  <c r="X69" i="2"/>
  <c r="H70" i="2"/>
  <c r="T70" i="2"/>
  <c r="R70" i="2"/>
  <c r="X70" i="2"/>
  <c r="H71" i="2"/>
  <c r="T71" i="2"/>
  <c r="R71" i="2"/>
  <c r="X71" i="2"/>
  <c r="T72" i="2"/>
  <c r="R72" i="2"/>
  <c r="X72" i="2"/>
  <c r="H73" i="2"/>
  <c r="T73" i="2"/>
  <c r="R73" i="2"/>
  <c r="X73" i="2"/>
  <c r="H74" i="2"/>
  <c r="T74" i="2"/>
  <c r="R74" i="2"/>
  <c r="X74" i="2"/>
  <c r="H75" i="2"/>
  <c r="T75" i="2"/>
  <c r="R75" i="2"/>
  <c r="X75" i="2"/>
  <c r="H76" i="2"/>
  <c r="T76" i="2"/>
  <c r="R76" i="2"/>
  <c r="X76" i="2"/>
  <c r="T77" i="2"/>
  <c r="R77" i="2"/>
  <c r="X77" i="2"/>
  <c r="H78" i="2"/>
  <c r="T78" i="2"/>
  <c r="R78" i="2"/>
  <c r="X78" i="2"/>
  <c r="H79" i="2"/>
  <c r="T79" i="2"/>
  <c r="R79" i="2"/>
  <c r="X79" i="2"/>
  <c r="T80" i="2"/>
  <c r="R80" i="2"/>
  <c r="X80" i="2"/>
  <c r="H81" i="2"/>
  <c r="T81" i="2"/>
  <c r="R81" i="2"/>
  <c r="X81" i="2"/>
  <c r="H82" i="2"/>
  <c r="T82" i="2"/>
  <c r="R82" i="2"/>
  <c r="X82" i="2"/>
  <c r="T83" i="2"/>
  <c r="R83" i="2"/>
  <c r="X83" i="2"/>
  <c r="H84" i="2"/>
  <c r="T84" i="2"/>
  <c r="R84" i="2"/>
  <c r="X84" i="2"/>
  <c r="T85" i="2"/>
  <c r="R85" i="2"/>
  <c r="X85" i="2"/>
  <c r="H86" i="2"/>
  <c r="T86" i="2"/>
  <c r="R86" i="2"/>
  <c r="X86" i="2"/>
  <c r="H87" i="2"/>
  <c r="T87" i="2"/>
  <c r="R87" i="2"/>
  <c r="X87" i="2"/>
  <c r="H88" i="2"/>
  <c r="T88" i="2"/>
  <c r="R88" i="2"/>
  <c r="X88" i="2"/>
  <c r="T89" i="2"/>
  <c r="R89" i="2"/>
  <c r="X89" i="2"/>
  <c r="H90" i="2"/>
  <c r="T90" i="2"/>
  <c r="R90" i="2"/>
  <c r="X90" i="2"/>
  <c r="T91" i="2"/>
  <c r="R91" i="2"/>
  <c r="X91" i="2"/>
  <c r="H92" i="2"/>
  <c r="T92" i="2"/>
  <c r="R92" i="2"/>
  <c r="X92" i="2"/>
  <c r="T93" i="2"/>
  <c r="R93" i="2"/>
  <c r="X93" i="2"/>
  <c r="H94" i="2"/>
  <c r="T94" i="2"/>
  <c r="R94" i="2"/>
  <c r="X94" i="2"/>
  <c r="T95" i="2"/>
  <c r="R95" i="2"/>
  <c r="X95" i="2"/>
  <c r="H96" i="2"/>
  <c r="T96" i="2"/>
  <c r="R96" i="2"/>
  <c r="X96" i="2"/>
  <c r="T97" i="2"/>
  <c r="R97" i="2"/>
  <c r="X97" i="2"/>
  <c r="H98" i="2"/>
  <c r="T98" i="2"/>
  <c r="R98" i="2"/>
  <c r="X98" i="2"/>
  <c r="T99" i="2"/>
  <c r="R99" i="2"/>
  <c r="X99" i="2"/>
  <c r="H100" i="2"/>
  <c r="T100" i="2"/>
  <c r="R100" i="2"/>
  <c r="X100" i="2"/>
  <c r="T101" i="2"/>
  <c r="R101" i="2"/>
  <c r="X101" i="2"/>
  <c r="H102" i="2"/>
  <c r="T102" i="2"/>
  <c r="R102" i="2"/>
  <c r="X102" i="2"/>
  <c r="T103" i="2"/>
  <c r="R103" i="2"/>
  <c r="X103" i="2"/>
  <c r="H104" i="2"/>
  <c r="T104" i="2"/>
  <c r="R104" i="2"/>
  <c r="X104" i="2"/>
  <c r="T105" i="2"/>
  <c r="R105" i="2"/>
  <c r="X105" i="2"/>
  <c r="H106" i="2"/>
  <c r="T106" i="2"/>
  <c r="R106" i="2"/>
  <c r="X106" i="2"/>
  <c r="T107" i="2"/>
  <c r="R107" i="2"/>
  <c r="X107" i="2"/>
  <c r="H108" i="2"/>
  <c r="T108" i="2"/>
  <c r="R108" i="2"/>
  <c r="X108" i="2"/>
  <c r="T109" i="2"/>
  <c r="R109" i="2"/>
  <c r="X109" i="2"/>
  <c r="H110" i="2"/>
  <c r="T110" i="2"/>
  <c r="R110" i="2"/>
  <c r="X110" i="2"/>
  <c r="T111" i="2"/>
  <c r="R111" i="2"/>
  <c r="X111" i="2"/>
  <c r="H112" i="2"/>
  <c r="T112" i="2"/>
  <c r="R112" i="2"/>
  <c r="X112" i="2"/>
  <c r="T113" i="2"/>
  <c r="R113" i="2"/>
  <c r="X113" i="2"/>
  <c r="H114" i="2"/>
  <c r="T114" i="2"/>
  <c r="R114" i="2"/>
  <c r="X114" i="2"/>
  <c r="T115" i="2"/>
  <c r="R115" i="2"/>
  <c r="X115" i="2"/>
  <c r="H116" i="2"/>
  <c r="T116" i="2"/>
  <c r="R116" i="2"/>
  <c r="X116" i="2"/>
  <c r="T117" i="2"/>
  <c r="R117" i="2"/>
  <c r="X117" i="2"/>
  <c r="H118" i="2"/>
  <c r="T118" i="2"/>
  <c r="R118" i="2"/>
  <c r="X118" i="2"/>
  <c r="T119" i="2"/>
  <c r="R119" i="2"/>
  <c r="X119" i="2"/>
  <c r="H120" i="2"/>
  <c r="T120" i="2"/>
  <c r="R120" i="2"/>
  <c r="X120" i="2"/>
  <c r="T121" i="2"/>
  <c r="R121" i="2"/>
  <c r="X121" i="2"/>
  <c r="H122" i="2"/>
  <c r="T122" i="2"/>
  <c r="R122" i="2"/>
  <c r="X122" i="2"/>
  <c r="T123" i="2"/>
  <c r="R123" i="2"/>
  <c r="X123" i="2"/>
  <c r="H124" i="2"/>
  <c r="T124" i="2"/>
  <c r="R124" i="2"/>
  <c r="X124" i="2"/>
  <c r="H125" i="2"/>
  <c r="T125" i="2"/>
  <c r="R125" i="2"/>
  <c r="X125" i="2"/>
  <c r="H8" i="2"/>
  <c r="T8" i="2"/>
  <c r="R8" i="2"/>
  <c r="W8" i="2"/>
  <c r="X8" i="2"/>
  <c r="T9" i="2"/>
  <c r="R9" i="2"/>
  <c r="W9" i="2"/>
  <c r="X9" i="2"/>
  <c r="T10" i="2"/>
  <c r="R10" i="2"/>
  <c r="W10" i="2"/>
  <c r="X10" i="2"/>
  <c r="H11" i="2"/>
  <c r="T11" i="2"/>
  <c r="R11" i="2"/>
  <c r="W11" i="2"/>
  <c r="X11" i="2"/>
  <c r="H12" i="2"/>
  <c r="T12" i="2"/>
  <c r="R12" i="2"/>
  <c r="W12" i="2"/>
  <c r="X12" i="2"/>
  <c r="H13" i="2"/>
  <c r="T13" i="2"/>
  <c r="R13" i="2"/>
  <c r="W13" i="2"/>
  <c r="X13" i="2"/>
  <c r="H14" i="2"/>
  <c r="T14" i="2"/>
  <c r="R14" i="2"/>
  <c r="W14" i="2"/>
  <c r="X14" i="2"/>
  <c r="T15" i="2"/>
  <c r="R15" i="2"/>
  <c r="W15" i="2"/>
  <c r="X15" i="2"/>
  <c r="H16" i="2"/>
  <c r="T16" i="2"/>
  <c r="R16" i="2"/>
  <c r="W16" i="2"/>
  <c r="X16" i="2"/>
  <c r="H17" i="2"/>
  <c r="T17" i="2"/>
  <c r="R17" i="2"/>
  <c r="W17" i="2"/>
  <c r="X17" i="2"/>
  <c r="H18" i="2"/>
  <c r="T18" i="2"/>
  <c r="R18" i="2"/>
  <c r="W18" i="2"/>
  <c r="X18" i="2"/>
  <c r="H19" i="2"/>
  <c r="T19" i="2"/>
  <c r="R19" i="2"/>
  <c r="W19" i="2"/>
  <c r="X19" i="2"/>
  <c r="H20" i="2"/>
  <c r="T20" i="2"/>
  <c r="R20" i="2"/>
  <c r="W20" i="2"/>
  <c r="X20" i="2"/>
  <c r="H21" i="2"/>
  <c r="T21" i="2"/>
  <c r="R21" i="2"/>
  <c r="W21" i="2"/>
  <c r="X21" i="2"/>
  <c r="T22" i="2"/>
  <c r="R22" i="2"/>
  <c r="W22" i="2"/>
  <c r="X22" i="2"/>
  <c r="T23" i="2"/>
  <c r="R23" i="2"/>
  <c r="W23" i="2"/>
  <c r="X23" i="2"/>
  <c r="H24" i="2"/>
  <c r="T24" i="2"/>
  <c r="R24" i="2"/>
  <c r="W24" i="2"/>
  <c r="X24" i="2"/>
  <c r="H25" i="2"/>
  <c r="T25" i="2"/>
  <c r="R25" i="2"/>
  <c r="W25" i="2"/>
  <c r="X25" i="2"/>
  <c r="T26" i="2"/>
  <c r="R26" i="2"/>
  <c r="W26" i="2"/>
  <c r="X26" i="2"/>
  <c r="H27" i="2"/>
  <c r="T27" i="2"/>
  <c r="R27" i="2"/>
  <c r="W27" i="2"/>
  <c r="X27" i="2"/>
  <c r="H28" i="2"/>
  <c r="T28" i="2"/>
  <c r="R28" i="2"/>
  <c r="W28" i="2"/>
  <c r="X28" i="2"/>
  <c r="H29" i="2"/>
  <c r="T29" i="2"/>
  <c r="R29" i="2"/>
  <c r="W29" i="2"/>
  <c r="X29" i="2"/>
  <c r="H30" i="2"/>
  <c r="T30" i="2"/>
  <c r="R30" i="2"/>
  <c r="W30" i="2"/>
  <c r="X30" i="2"/>
  <c r="T31" i="2"/>
  <c r="R31" i="2"/>
  <c r="X31" i="2"/>
  <c r="H32" i="2"/>
  <c r="T32" i="2"/>
  <c r="R32" i="2"/>
  <c r="X32" i="2"/>
  <c r="T33" i="2"/>
  <c r="R33" i="2"/>
  <c r="X33" i="2"/>
  <c r="T34" i="2"/>
  <c r="R34" i="2"/>
  <c r="X34" i="2"/>
  <c r="H35" i="2"/>
  <c r="T35" i="2"/>
  <c r="R35" i="2"/>
  <c r="X35" i="2"/>
  <c r="T36" i="2"/>
  <c r="R36" i="2"/>
  <c r="X36" i="2"/>
  <c r="H37" i="2"/>
  <c r="T37" i="2"/>
  <c r="R37" i="2"/>
  <c r="X37" i="2"/>
  <c r="H38" i="2"/>
  <c r="T38" i="2"/>
  <c r="R38" i="2"/>
  <c r="X38" i="2"/>
  <c r="T39" i="2"/>
  <c r="R39" i="2"/>
  <c r="X39" i="2"/>
  <c r="H40" i="2"/>
  <c r="T40" i="2"/>
  <c r="R40" i="2"/>
  <c r="X40" i="2"/>
  <c r="H41" i="2"/>
  <c r="T41" i="2"/>
  <c r="R41" i="2"/>
  <c r="X41" i="2"/>
  <c r="H42" i="2"/>
  <c r="T42" i="2"/>
  <c r="R42" i="2"/>
  <c r="X42" i="2"/>
  <c r="A224" i="2"/>
  <c r="B224" i="2"/>
  <c r="C224" i="2"/>
  <c r="D224" i="2"/>
  <c r="E224" i="2"/>
  <c r="F224" i="2"/>
  <c r="G224" i="2"/>
  <c r="H224" i="2"/>
  <c r="I224" i="2"/>
  <c r="J224" i="2"/>
  <c r="A225" i="2"/>
  <c r="B225" i="2"/>
  <c r="C225" i="2"/>
  <c r="D225" i="2"/>
  <c r="L225" i="2"/>
  <c r="E225" i="2"/>
  <c r="F225" i="2"/>
  <c r="G225" i="2"/>
  <c r="H225" i="2"/>
  <c r="J225" i="2"/>
  <c r="A226" i="2"/>
  <c r="B226" i="2"/>
  <c r="C226" i="2"/>
  <c r="D226" i="2"/>
  <c r="F226" i="2"/>
  <c r="G226" i="2"/>
  <c r="H226" i="2"/>
  <c r="J226" i="2"/>
  <c r="L226" i="2"/>
  <c r="A227" i="2"/>
  <c r="B227" i="2"/>
  <c r="C227" i="2"/>
  <c r="D227" i="2"/>
  <c r="E227" i="2"/>
  <c r="F227" i="2"/>
  <c r="H227" i="2"/>
  <c r="J227" i="2"/>
  <c r="L227" i="2"/>
  <c r="A228" i="2"/>
  <c r="B228" i="2"/>
  <c r="C228" i="2"/>
  <c r="D228" i="2"/>
  <c r="L228" i="2"/>
  <c r="E228" i="2"/>
  <c r="F228" i="2"/>
  <c r="G228" i="2"/>
  <c r="H228" i="2"/>
  <c r="J228" i="2"/>
  <c r="A229" i="2"/>
  <c r="B229" i="2"/>
  <c r="C229" i="2"/>
  <c r="D229" i="2"/>
  <c r="L229" i="2"/>
  <c r="E229" i="2"/>
  <c r="F229" i="2"/>
  <c r="G229" i="2"/>
  <c r="H229" i="2"/>
  <c r="J229" i="2"/>
  <c r="A230" i="2"/>
  <c r="B230" i="2"/>
  <c r="C230" i="2"/>
  <c r="D230" i="2"/>
  <c r="L230" i="2"/>
  <c r="E230" i="2"/>
  <c r="F230" i="2"/>
  <c r="G230" i="2"/>
  <c r="H230" i="2"/>
  <c r="J230" i="2"/>
  <c r="A231" i="2"/>
  <c r="B231" i="2"/>
  <c r="C231" i="2"/>
  <c r="D231" i="2"/>
  <c r="E231" i="2"/>
  <c r="F231" i="2"/>
  <c r="G231" i="2"/>
  <c r="H231" i="2"/>
  <c r="J231" i="2"/>
  <c r="L231" i="2"/>
  <c r="A232" i="2"/>
  <c r="B232" i="2"/>
  <c r="C232" i="2"/>
  <c r="D232" i="2"/>
  <c r="L232" i="2"/>
  <c r="E232" i="2"/>
  <c r="F232" i="2"/>
  <c r="H232" i="2"/>
  <c r="J232" i="2"/>
  <c r="A233" i="2"/>
  <c r="B233" i="2"/>
  <c r="C233" i="2"/>
  <c r="D233" i="2"/>
  <c r="L233" i="2"/>
  <c r="E233" i="2"/>
  <c r="F233" i="2"/>
  <c r="G233" i="2"/>
  <c r="H233" i="2"/>
  <c r="J233" i="2"/>
  <c r="A234" i="2"/>
  <c r="B234" i="2"/>
  <c r="C234" i="2"/>
  <c r="D234" i="2"/>
  <c r="E234" i="2"/>
  <c r="F234" i="2"/>
  <c r="G234" i="2"/>
  <c r="H234" i="2"/>
  <c r="J234" i="2"/>
  <c r="K234" i="2"/>
  <c r="L234" i="2"/>
  <c r="A235" i="2"/>
  <c r="B235" i="2"/>
  <c r="C235" i="2"/>
  <c r="D235" i="2"/>
  <c r="E235" i="2"/>
  <c r="F235" i="2"/>
  <c r="G235" i="2"/>
  <c r="H235" i="2"/>
  <c r="J235" i="2"/>
  <c r="L235" i="2"/>
  <c r="A236" i="2"/>
  <c r="B236" i="2"/>
  <c r="C236" i="2"/>
  <c r="D236" i="2"/>
  <c r="L236" i="2"/>
  <c r="E236" i="2"/>
  <c r="F236" i="2"/>
  <c r="G236" i="2"/>
  <c r="H236" i="2"/>
  <c r="J236" i="2"/>
  <c r="K236" i="2"/>
  <c r="A237" i="2"/>
  <c r="B237" i="2"/>
  <c r="C237" i="2"/>
  <c r="D237" i="2"/>
  <c r="L237" i="2"/>
  <c r="E237" i="2"/>
  <c r="F237" i="2"/>
  <c r="G237" i="2"/>
  <c r="H237" i="2"/>
  <c r="J237" i="2"/>
  <c r="A238" i="2"/>
  <c r="B238" i="2"/>
  <c r="C238" i="2"/>
  <c r="D238" i="2"/>
  <c r="L238" i="2"/>
  <c r="E238" i="2"/>
  <c r="F238" i="2"/>
  <c r="G238" i="2"/>
  <c r="H238" i="2"/>
  <c r="J238" i="2"/>
  <c r="K238" i="2"/>
  <c r="A239" i="2"/>
  <c r="B239" i="2"/>
  <c r="C239" i="2"/>
  <c r="D239" i="2"/>
  <c r="F239" i="2"/>
  <c r="G239" i="2"/>
  <c r="H239" i="2"/>
  <c r="J239" i="2"/>
  <c r="L239" i="2"/>
  <c r="A240" i="2"/>
  <c r="B240" i="2"/>
  <c r="C240" i="2"/>
  <c r="D240" i="2"/>
  <c r="L240" i="2"/>
  <c r="E240" i="2"/>
  <c r="F240" i="2"/>
  <c r="H240" i="2"/>
  <c r="J240" i="2"/>
  <c r="A241" i="2"/>
  <c r="B241" i="2"/>
  <c r="C241" i="2"/>
  <c r="D241" i="2"/>
  <c r="L241" i="2"/>
  <c r="E241" i="2"/>
  <c r="F241" i="2"/>
  <c r="G241" i="2"/>
  <c r="H241" i="2"/>
  <c r="J241" i="2"/>
  <c r="A242" i="2"/>
  <c r="B242" i="2"/>
  <c r="C242" i="2"/>
  <c r="D242" i="2"/>
  <c r="E242" i="2"/>
  <c r="F242" i="2"/>
  <c r="G242" i="2"/>
  <c r="H242" i="2"/>
  <c r="J242" i="2"/>
  <c r="L242" i="2"/>
  <c r="A243" i="2"/>
  <c r="B243" i="2"/>
  <c r="C243" i="2"/>
  <c r="D243" i="2"/>
  <c r="E243" i="2"/>
  <c r="F243" i="2"/>
  <c r="H243" i="2"/>
  <c r="J243" i="2"/>
  <c r="L243" i="2"/>
  <c r="A244" i="2"/>
  <c r="B244" i="2"/>
  <c r="C244" i="2"/>
  <c r="D244" i="2"/>
  <c r="L244" i="2"/>
  <c r="E244" i="2"/>
  <c r="F244" i="2"/>
  <c r="G244" i="2"/>
  <c r="H244" i="2"/>
  <c r="J244" i="2"/>
  <c r="A245" i="2"/>
  <c r="B245" i="2"/>
  <c r="C245" i="2"/>
  <c r="D245" i="2"/>
  <c r="L245" i="2"/>
  <c r="E245" i="2"/>
  <c r="F245" i="2"/>
  <c r="G245" i="2"/>
  <c r="H245" i="2"/>
  <c r="J245" i="2"/>
  <c r="A246" i="2"/>
  <c r="B246" i="2"/>
  <c r="C246" i="2"/>
  <c r="D246" i="2"/>
  <c r="L246" i="2"/>
  <c r="E246" i="2"/>
  <c r="F246" i="2"/>
  <c r="G246" i="2"/>
  <c r="H246" i="2"/>
  <c r="J246" i="2"/>
  <c r="A247" i="2"/>
  <c r="B247" i="2"/>
  <c r="C247" i="2"/>
  <c r="D247" i="2"/>
  <c r="E247" i="2"/>
  <c r="F247" i="2"/>
  <c r="G247" i="2"/>
  <c r="H247" i="2"/>
  <c r="J247" i="2"/>
  <c r="L247" i="2"/>
  <c r="A248" i="2"/>
  <c r="B248" i="2"/>
  <c r="C248" i="2"/>
  <c r="D248" i="2"/>
  <c r="L248" i="2"/>
  <c r="E248" i="2"/>
  <c r="F248" i="2"/>
  <c r="H248" i="2"/>
  <c r="J248" i="2"/>
  <c r="A249" i="2"/>
  <c r="B249" i="2"/>
  <c r="C249" i="2"/>
  <c r="D249" i="2"/>
  <c r="L249" i="2"/>
  <c r="E249" i="2"/>
  <c r="F249" i="2"/>
  <c r="G249" i="2"/>
  <c r="H249" i="2"/>
  <c r="J249" i="2"/>
  <c r="A250" i="2"/>
  <c r="B250" i="2"/>
  <c r="C250" i="2"/>
  <c r="D250" i="2"/>
  <c r="F250" i="2"/>
  <c r="G250" i="2"/>
  <c r="H250" i="2"/>
  <c r="J250" i="2"/>
  <c r="L250" i="2"/>
  <c r="A251" i="2"/>
  <c r="B251" i="2"/>
  <c r="C251" i="2"/>
  <c r="D251" i="2"/>
  <c r="E251" i="2"/>
  <c r="F251" i="2"/>
  <c r="H251" i="2"/>
  <c r="J251" i="2"/>
  <c r="L251" i="2"/>
  <c r="A252" i="2"/>
  <c r="B252" i="2"/>
  <c r="C252" i="2"/>
  <c r="D252" i="2"/>
  <c r="L252" i="2"/>
  <c r="E252" i="2"/>
  <c r="F252" i="2"/>
  <c r="G252" i="2"/>
  <c r="H252" i="2"/>
  <c r="J252" i="2"/>
  <c r="K252" i="2"/>
  <c r="P252" i="2"/>
  <c r="S252" i="2"/>
  <c r="A253" i="2"/>
  <c r="B253" i="2"/>
  <c r="C253" i="2"/>
  <c r="D253" i="2"/>
  <c r="E253" i="2"/>
  <c r="F253" i="2"/>
  <c r="G253" i="2"/>
  <c r="H253" i="2"/>
  <c r="J253" i="2"/>
  <c r="L253" i="2"/>
  <c r="P253" i="2"/>
  <c r="S253" i="2"/>
  <c r="A254" i="2"/>
  <c r="B254" i="2"/>
  <c r="C254" i="2"/>
  <c r="D254" i="2"/>
  <c r="E254" i="2"/>
  <c r="F254" i="2"/>
  <c r="G254" i="2"/>
  <c r="H254" i="2"/>
  <c r="J254" i="2"/>
  <c r="L254" i="2"/>
  <c r="P254" i="2"/>
  <c r="S254" i="2"/>
  <c r="A255" i="2"/>
  <c r="B255" i="2"/>
  <c r="C255" i="2"/>
  <c r="D255" i="2"/>
  <c r="L255" i="2"/>
  <c r="E255" i="2"/>
  <c r="F255" i="2"/>
  <c r="G255" i="2"/>
  <c r="H255" i="2"/>
  <c r="J255" i="2"/>
  <c r="P255" i="2"/>
  <c r="S255" i="2"/>
  <c r="A256" i="2"/>
  <c r="B256" i="2"/>
  <c r="C256" i="2"/>
  <c r="D256" i="2"/>
  <c r="L256" i="2"/>
  <c r="E256" i="2"/>
  <c r="F256" i="2"/>
  <c r="H256" i="2"/>
  <c r="J256" i="2"/>
  <c r="A257" i="2"/>
  <c r="B257" i="2"/>
  <c r="C257" i="2"/>
  <c r="D257" i="2"/>
  <c r="L257" i="2"/>
  <c r="E257" i="2"/>
  <c r="F257" i="2"/>
  <c r="G257" i="2"/>
  <c r="H257" i="2"/>
  <c r="J257" i="2"/>
  <c r="A258" i="2"/>
  <c r="B258" i="2"/>
  <c r="C258" i="2"/>
  <c r="D258" i="2"/>
  <c r="L258" i="2"/>
  <c r="E258" i="2"/>
  <c r="F258" i="2"/>
  <c r="G258" i="2"/>
  <c r="H258" i="2"/>
  <c r="J258" i="2"/>
  <c r="A259" i="2"/>
  <c r="B259" i="2"/>
  <c r="C259" i="2"/>
  <c r="D259" i="2"/>
  <c r="E259" i="2"/>
  <c r="F259" i="2"/>
  <c r="G259" i="2"/>
  <c r="H259" i="2"/>
  <c r="J259" i="2"/>
  <c r="L259" i="2"/>
  <c r="D8" i="3"/>
  <c r="G8" i="3"/>
  <c r="I8" i="3"/>
  <c r="J8" i="3"/>
  <c r="K8" i="3"/>
  <c r="E8" i="3"/>
  <c r="F8" i="3"/>
  <c r="D9" i="3"/>
  <c r="E9" i="3"/>
  <c r="G9" i="3"/>
  <c r="D10" i="3"/>
  <c r="G10" i="3"/>
  <c r="K10" i="3"/>
  <c r="E10" i="3"/>
  <c r="I10" i="3"/>
  <c r="J10" i="3"/>
  <c r="L10" i="3"/>
  <c r="M10" i="3"/>
  <c r="N10" i="3"/>
  <c r="O10" i="3"/>
  <c r="D11" i="3"/>
  <c r="E11" i="3"/>
  <c r="F11" i="3"/>
  <c r="G11" i="3"/>
  <c r="D12" i="3"/>
  <c r="G12" i="3"/>
  <c r="K12" i="3"/>
  <c r="E12" i="3"/>
  <c r="D13" i="3"/>
  <c r="E13" i="3"/>
  <c r="G13" i="3"/>
  <c r="D14" i="3"/>
  <c r="G14" i="3"/>
  <c r="E14" i="3"/>
  <c r="D15" i="3"/>
  <c r="E15" i="3"/>
  <c r="G15" i="3"/>
  <c r="D16" i="3"/>
  <c r="G16" i="3"/>
  <c r="K16" i="3"/>
  <c r="E16" i="3"/>
  <c r="F16" i="3"/>
  <c r="D17" i="3"/>
  <c r="E17" i="3"/>
  <c r="G17" i="3"/>
  <c r="D18" i="3"/>
  <c r="G18" i="3"/>
  <c r="E18" i="3"/>
  <c r="D19" i="3"/>
  <c r="E19" i="3"/>
  <c r="F19" i="3"/>
  <c r="G19" i="3"/>
  <c r="D20" i="3"/>
  <c r="G20" i="3"/>
  <c r="K20" i="3"/>
  <c r="E20" i="3"/>
  <c r="D21" i="3"/>
  <c r="E21" i="3"/>
  <c r="G21" i="3"/>
  <c r="D22" i="3"/>
  <c r="G22" i="3"/>
  <c r="E22" i="3"/>
  <c r="D23" i="3"/>
  <c r="E23" i="3"/>
  <c r="G23" i="3"/>
  <c r="D24" i="3"/>
  <c r="G24" i="3"/>
  <c r="K24" i="3"/>
  <c r="E24" i="3"/>
  <c r="F24" i="3"/>
  <c r="D25" i="3"/>
  <c r="E25" i="3"/>
  <c r="G25" i="3"/>
  <c r="D26" i="3"/>
  <c r="G26" i="3"/>
  <c r="E26" i="3"/>
  <c r="D27" i="3"/>
  <c r="E27" i="3"/>
  <c r="F27" i="3"/>
  <c r="G27" i="3"/>
  <c r="D28" i="3"/>
  <c r="G28" i="3"/>
  <c r="K28" i="3"/>
  <c r="E28" i="3"/>
  <c r="D29" i="3"/>
  <c r="E29" i="3"/>
  <c r="G29" i="3"/>
  <c r="D30" i="3"/>
  <c r="G30" i="3"/>
  <c r="E30" i="3"/>
  <c r="D31" i="3"/>
  <c r="E31" i="3"/>
  <c r="G31" i="3"/>
  <c r="D32" i="3"/>
  <c r="G32" i="3"/>
  <c r="K32" i="3"/>
  <c r="E32" i="3"/>
  <c r="F32" i="3"/>
  <c r="D33" i="3"/>
  <c r="E33" i="3"/>
  <c r="G33" i="3"/>
  <c r="D34" i="3"/>
  <c r="G34" i="3"/>
  <c r="E34" i="3"/>
  <c r="D35" i="3"/>
  <c r="E35" i="3"/>
  <c r="G35" i="3"/>
  <c r="D36" i="3"/>
  <c r="G36" i="3"/>
  <c r="K36" i="3"/>
  <c r="E36" i="3"/>
  <c r="D37" i="3"/>
  <c r="E37" i="3"/>
  <c r="G37" i="3"/>
  <c r="D38" i="3"/>
  <c r="G38" i="3"/>
  <c r="E38" i="3"/>
  <c r="D39" i="3"/>
  <c r="E39" i="3"/>
  <c r="G39" i="3"/>
  <c r="D40" i="3"/>
  <c r="G40" i="3"/>
  <c r="K40" i="3"/>
  <c r="E40" i="3"/>
  <c r="D41" i="3"/>
  <c r="E41" i="3"/>
  <c r="G41" i="3"/>
  <c r="D42" i="3"/>
  <c r="G42" i="3"/>
  <c r="E42" i="3"/>
  <c r="D43" i="3"/>
  <c r="E43" i="3"/>
  <c r="G43" i="3"/>
  <c r="D44" i="3"/>
  <c r="G44" i="3"/>
  <c r="K44" i="3"/>
  <c r="E44" i="3"/>
  <c r="D45" i="3"/>
  <c r="E45" i="3"/>
  <c r="D46" i="3"/>
  <c r="G46" i="3"/>
  <c r="E46" i="3"/>
  <c r="D47" i="3"/>
  <c r="E47" i="3"/>
  <c r="G47" i="3"/>
  <c r="K47" i="3"/>
  <c r="D48" i="3"/>
  <c r="G48" i="3"/>
  <c r="I48" i="3"/>
  <c r="J48" i="3"/>
  <c r="K48" i="3"/>
  <c r="L48" i="3"/>
  <c r="M48" i="3"/>
  <c r="E48" i="3"/>
  <c r="D49" i="3"/>
  <c r="E49" i="3"/>
  <c r="D50" i="3"/>
  <c r="G50" i="3"/>
  <c r="E50" i="3"/>
  <c r="D51" i="3"/>
  <c r="E51" i="3"/>
  <c r="G51" i="3"/>
  <c r="K51" i="3"/>
  <c r="I51" i="3"/>
  <c r="J51" i="3"/>
  <c r="D52" i="3"/>
  <c r="G52" i="3"/>
  <c r="I52" i="3"/>
  <c r="J52" i="3"/>
  <c r="K52" i="3"/>
  <c r="E52" i="3"/>
  <c r="D53" i="3"/>
  <c r="E53" i="3"/>
  <c r="D54" i="3"/>
  <c r="G54" i="3"/>
  <c r="E54" i="3"/>
  <c r="D55" i="3"/>
  <c r="E55" i="3"/>
  <c r="G55" i="3"/>
  <c r="K55" i="3"/>
  <c r="D56" i="3"/>
  <c r="G56" i="3"/>
  <c r="K56" i="3"/>
  <c r="E56" i="3"/>
  <c r="D57" i="3"/>
  <c r="E57" i="3"/>
  <c r="G57" i="3"/>
  <c r="D58" i="3"/>
  <c r="G58" i="3"/>
  <c r="E58" i="3"/>
  <c r="D59" i="3"/>
  <c r="E59" i="3"/>
  <c r="G59" i="3"/>
  <c r="K59" i="3"/>
  <c r="D60" i="3"/>
  <c r="G60" i="3"/>
  <c r="I60" i="3"/>
  <c r="J60" i="3"/>
  <c r="K60" i="3"/>
  <c r="E60" i="3"/>
  <c r="D61" i="3"/>
  <c r="E61" i="3"/>
  <c r="G61" i="3"/>
  <c r="D62" i="3"/>
  <c r="G62" i="3"/>
  <c r="E62" i="3"/>
  <c r="D63" i="3"/>
  <c r="E63" i="3"/>
  <c r="G63" i="3"/>
  <c r="K63" i="3"/>
  <c r="D64" i="3"/>
  <c r="G64" i="3"/>
  <c r="I64" i="3"/>
  <c r="J64" i="3"/>
  <c r="K64" i="3"/>
  <c r="E64" i="3"/>
  <c r="D65" i="3"/>
  <c r="E65" i="3"/>
  <c r="G65" i="3"/>
  <c r="D66" i="3"/>
  <c r="G66" i="3"/>
  <c r="E66" i="3"/>
  <c r="D67" i="3"/>
  <c r="E67" i="3"/>
  <c r="I67" i="3"/>
  <c r="G67" i="3"/>
  <c r="K67" i="3"/>
  <c r="D68" i="3"/>
  <c r="G68" i="3"/>
  <c r="K68" i="3"/>
  <c r="E68" i="3"/>
  <c r="D69" i="3"/>
  <c r="E69" i="3"/>
  <c r="D70" i="3"/>
  <c r="G70" i="3"/>
  <c r="E70" i="3"/>
  <c r="D71" i="3"/>
  <c r="E71" i="3"/>
  <c r="I71" i="3"/>
  <c r="G71" i="3"/>
  <c r="K71" i="3"/>
  <c r="D72" i="3"/>
  <c r="G72" i="3"/>
  <c r="I72" i="3"/>
  <c r="J72" i="3"/>
  <c r="K72" i="3"/>
  <c r="L72" i="3"/>
  <c r="M72" i="3"/>
  <c r="E72" i="3"/>
  <c r="D73" i="3"/>
  <c r="E73" i="3"/>
  <c r="G73" i="3"/>
  <c r="D74" i="3"/>
  <c r="G74" i="3"/>
  <c r="E74" i="3"/>
  <c r="D75" i="3"/>
  <c r="G75" i="3"/>
  <c r="K75" i="3"/>
  <c r="E75" i="3"/>
  <c r="D76" i="3"/>
  <c r="G76" i="3"/>
  <c r="K76" i="3"/>
  <c r="E76" i="3"/>
  <c r="D77" i="3"/>
  <c r="E77" i="3"/>
  <c r="G77" i="3"/>
  <c r="D78" i="3"/>
  <c r="G78" i="3"/>
  <c r="E78" i="3"/>
  <c r="D79" i="3"/>
  <c r="G79" i="3"/>
  <c r="K79" i="3"/>
  <c r="E79" i="3"/>
  <c r="D80" i="3"/>
  <c r="G80" i="3"/>
  <c r="K80" i="3"/>
  <c r="E80" i="3"/>
  <c r="D81" i="3"/>
  <c r="E81" i="3"/>
  <c r="G81" i="3"/>
  <c r="D82" i="3"/>
  <c r="G82" i="3"/>
  <c r="E82" i="3"/>
  <c r="D83" i="3"/>
  <c r="G83" i="3"/>
  <c r="K83" i="3"/>
  <c r="E83" i="3"/>
  <c r="D84" i="3"/>
  <c r="G84" i="3"/>
  <c r="K84" i="3"/>
  <c r="E84" i="3"/>
  <c r="D85" i="3"/>
  <c r="E85" i="3"/>
  <c r="G85" i="3"/>
  <c r="D86" i="3"/>
  <c r="G86" i="3"/>
  <c r="E86" i="3"/>
  <c r="D87" i="3"/>
  <c r="G87" i="3"/>
  <c r="K87" i="3"/>
  <c r="E87" i="3"/>
  <c r="I87" i="3"/>
  <c r="J87" i="3"/>
  <c r="D88" i="3"/>
  <c r="G88" i="3"/>
  <c r="I88" i="3"/>
  <c r="J88" i="3"/>
  <c r="E88" i="3"/>
  <c r="D89" i="3"/>
  <c r="E89" i="3"/>
  <c r="G89" i="3"/>
  <c r="D90" i="3"/>
  <c r="G90" i="3"/>
  <c r="E90" i="3"/>
  <c r="D91" i="3"/>
  <c r="G91" i="3"/>
  <c r="K91" i="3"/>
  <c r="E91" i="3"/>
  <c r="D92" i="3"/>
  <c r="G92" i="3"/>
  <c r="K92" i="3"/>
  <c r="E92" i="3"/>
  <c r="D93" i="3"/>
  <c r="E93" i="3"/>
  <c r="D94" i="3"/>
  <c r="G94" i="3"/>
  <c r="E94" i="3"/>
  <c r="D95" i="3"/>
  <c r="G95" i="3"/>
  <c r="K95" i="3"/>
  <c r="E95" i="3"/>
  <c r="D96" i="3"/>
  <c r="G96" i="3"/>
  <c r="K96" i="3"/>
  <c r="E96" i="3"/>
  <c r="D97" i="3"/>
  <c r="E97" i="3"/>
  <c r="G97" i="3"/>
  <c r="D98" i="3"/>
  <c r="G98" i="3"/>
  <c r="E98" i="3"/>
  <c r="D99" i="3"/>
  <c r="G99" i="3"/>
  <c r="K99" i="3"/>
  <c r="E99" i="3"/>
  <c r="I99" i="3"/>
  <c r="J99" i="3"/>
  <c r="D100" i="3"/>
  <c r="G100" i="3"/>
  <c r="I100" i="3"/>
  <c r="J100" i="3"/>
  <c r="K100" i="3"/>
  <c r="L100" i="3"/>
  <c r="E100" i="3"/>
  <c r="M100" i="3"/>
  <c r="N100" i="3"/>
  <c r="O100" i="3"/>
  <c r="D101" i="3"/>
  <c r="E101" i="3"/>
  <c r="G101" i="3"/>
  <c r="D102" i="3"/>
  <c r="G102" i="3"/>
  <c r="E102" i="3"/>
  <c r="D103" i="3"/>
  <c r="G103" i="3"/>
  <c r="K103" i="3"/>
  <c r="E103" i="3"/>
  <c r="I103" i="3"/>
  <c r="J103" i="3"/>
  <c r="D104" i="3"/>
  <c r="G104" i="3"/>
  <c r="K104" i="3"/>
  <c r="E104" i="3"/>
  <c r="F104" i="3"/>
  <c r="D105" i="3"/>
  <c r="E105" i="3"/>
  <c r="D106" i="3"/>
  <c r="G106" i="3"/>
  <c r="E106" i="3"/>
  <c r="D107" i="3"/>
  <c r="G107" i="3"/>
  <c r="K107" i="3"/>
  <c r="E107" i="3"/>
  <c r="D108" i="3"/>
  <c r="G108" i="3"/>
  <c r="K108" i="3"/>
  <c r="E108" i="3"/>
  <c r="D109" i="3"/>
  <c r="E109" i="3"/>
  <c r="D110" i="3"/>
  <c r="G110" i="3"/>
  <c r="K110" i="3"/>
  <c r="E110" i="3"/>
  <c r="D111" i="3"/>
  <c r="G111" i="3"/>
  <c r="E111" i="3"/>
  <c r="F111" i="3"/>
  <c r="D112" i="3"/>
  <c r="G112" i="3"/>
  <c r="K112" i="3"/>
  <c r="E112" i="3"/>
  <c r="D113" i="3"/>
  <c r="E113" i="3"/>
  <c r="G113" i="3"/>
  <c r="K113" i="3"/>
  <c r="I113" i="3"/>
  <c r="J113" i="3"/>
  <c r="D114" i="3"/>
  <c r="G114" i="3"/>
  <c r="I114" i="3"/>
  <c r="E114" i="3"/>
  <c r="J114" i="3"/>
  <c r="D115" i="3"/>
  <c r="G115" i="3"/>
  <c r="K115" i="3"/>
  <c r="E115" i="3"/>
  <c r="D116" i="3"/>
  <c r="G116" i="3"/>
  <c r="K116" i="3"/>
  <c r="E116" i="3"/>
  <c r="D117" i="3"/>
  <c r="E117" i="3"/>
  <c r="G117" i="3"/>
  <c r="K117" i="3"/>
  <c r="D118" i="3"/>
  <c r="G118" i="3"/>
  <c r="K118" i="3"/>
  <c r="E118" i="3"/>
  <c r="D119" i="3"/>
  <c r="G119" i="3"/>
  <c r="K119" i="3"/>
  <c r="E119" i="3"/>
  <c r="I119" i="3"/>
  <c r="J119" i="3"/>
  <c r="D120" i="3"/>
  <c r="G120" i="3"/>
  <c r="K120" i="3"/>
  <c r="E120" i="3"/>
  <c r="D121" i="3"/>
  <c r="E121" i="3"/>
  <c r="D122" i="3"/>
  <c r="G122" i="3"/>
  <c r="K122" i="3"/>
  <c r="E122" i="3"/>
  <c r="D123" i="3"/>
  <c r="E123" i="3"/>
  <c r="G123" i="3"/>
  <c r="K123" i="3"/>
  <c r="D124" i="3"/>
  <c r="G124" i="3"/>
  <c r="I124" i="3"/>
  <c r="J124" i="3"/>
  <c r="K124" i="3"/>
  <c r="L124" i="3"/>
  <c r="M124" i="3"/>
  <c r="E124" i="3"/>
  <c r="D125" i="3"/>
  <c r="E125" i="3"/>
  <c r="G125" i="3"/>
  <c r="K125" i="3"/>
  <c r="F9" i="3"/>
  <c r="F10" i="3"/>
  <c r="F12" i="3"/>
  <c r="F13" i="3"/>
  <c r="F14" i="3"/>
  <c r="F15" i="3"/>
  <c r="F17" i="3"/>
  <c r="F18" i="3"/>
  <c r="F20" i="3"/>
  <c r="F21" i="3"/>
  <c r="F22" i="3"/>
  <c r="F23" i="3"/>
  <c r="F25" i="3"/>
  <c r="F26" i="3"/>
  <c r="F28" i="3"/>
  <c r="F29" i="3"/>
  <c r="F30" i="3"/>
  <c r="F31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5" i="3"/>
  <c r="F106" i="3"/>
  <c r="F107" i="3"/>
  <c r="F108" i="3"/>
  <c r="F109" i="3"/>
  <c r="F110" i="3"/>
  <c r="D342" i="3"/>
  <c r="L342" i="3"/>
  <c r="X5" i="3"/>
  <c r="Y5" i="3"/>
  <c r="X6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9" i="3"/>
  <c r="AC42" i="3"/>
  <c r="O4" i="3"/>
  <c r="AC15" i="3"/>
  <c r="AC40" i="3"/>
  <c r="AC38" i="3"/>
  <c r="G5" i="3"/>
  <c r="AC19" i="3"/>
  <c r="AK2" i="3"/>
  <c r="AJ2" i="3"/>
  <c r="AC35" i="3"/>
  <c r="AC33" i="3"/>
  <c r="AC31" i="3"/>
  <c r="AC26" i="3"/>
  <c r="AC24" i="3"/>
  <c r="AC22" i="3"/>
  <c r="AC28" i="3"/>
  <c r="AC17" i="3"/>
  <c r="AC13" i="3"/>
  <c r="AC11" i="3"/>
  <c r="AC9" i="3"/>
  <c r="AA10" i="3"/>
  <c r="AA100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9" i="3"/>
  <c r="F112" i="3"/>
  <c r="F113" i="3"/>
  <c r="F114" i="3"/>
  <c r="F115" i="3"/>
  <c r="F116" i="3"/>
  <c r="F117" i="3"/>
  <c r="F118" i="3"/>
  <c r="F119" i="3"/>
  <c r="F120" i="3"/>
  <c r="F121" i="3"/>
  <c r="F122" i="3"/>
  <c r="F124" i="3"/>
  <c r="F125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I225" i="3"/>
  <c r="D260" i="3"/>
  <c r="L260" i="3"/>
  <c r="D261" i="3"/>
  <c r="L261" i="3"/>
  <c r="D262" i="3"/>
  <c r="L262" i="3"/>
  <c r="D263" i="3"/>
  <c r="L263" i="3"/>
  <c r="D264" i="3"/>
  <c r="L264" i="3"/>
  <c r="D265" i="3"/>
  <c r="L265" i="3"/>
  <c r="D266" i="3"/>
  <c r="L266" i="3"/>
  <c r="D267" i="3"/>
  <c r="L267" i="3"/>
  <c r="D268" i="3"/>
  <c r="L268" i="3"/>
  <c r="D269" i="3"/>
  <c r="L269" i="3"/>
  <c r="D270" i="3"/>
  <c r="L270" i="3"/>
  <c r="D271" i="3"/>
  <c r="L271" i="3"/>
  <c r="D272" i="3"/>
  <c r="L272" i="3"/>
  <c r="D273" i="3"/>
  <c r="L273" i="3"/>
  <c r="D274" i="3"/>
  <c r="L274" i="3"/>
  <c r="D275" i="3"/>
  <c r="L275" i="3"/>
  <c r="D276" i="3"/>
  <c r="L276" i="3"/>
  <c r="D277" i="3"/>
  <c r="L277" i="3"/>
  <c r="D278" i="3"/>
  <c r="L278" i="3"/>
  <c r="D279" i="3"/>
  <c r="L279" i="3"/>
  <c r="D280" i="3"/>
  <c r="L280" i="3"/>
  <c r="D281" i="3"/>
  <c r="L281" i="3"/>
  <c r="D282" i="3"/>
  <c r="L282" i="3"/>
  <c r="D283" i="3"/>
  <c r="L283" i="3"/>
  <c r="D284" i="3"/>
  <c r="L284" i="3"/>
  <c r="D285" i="3"/>
  <c r="L285" i="3"/>
  <c r="D286" i="3"/>
  <c r="L286" i="3"/>
  <c r="D287" i="3"/>
  <c r="L287" i="3"/>
  <c r="D288" i="3"/>
  <c r="L288" i="3"/>
  <c r="D289" i="3"/>
  <c r="L289" i="3"/>
  <c r="D290" i="3"/>
  <c r="L290" i="3"/>
  <c r="D291" i="3"/>
  <c r="L291" i="3"/>
  <c r="D292" i="3"/>
  <c r="L292" i="3"/>
  <c r="D293" i="3"/>
  <c r="L293" i="3"/>
  <c r="D294" i="3"/>
  <c r="L294" i="3"/>
  <c r="D295" i="3"/>
  <c r="L295" i="3"/>
  <c r="D296" i="3"/>
  <c r="L296" i="3"/>
  <c r="D297" i="3"/>
  <c r="L297" i="3"/>
  <c r="D298" i="3"/>
  <c r="L298" i="3"/>
  <c r="D299" i="3"/>
  <c r="L299" i="3"/>
  <c r="D300" i="3"/>
  <c r="L300" i="3"/>
  <c r="D301" i="3"/>
  <c r="L301" i="3"/>
  <c r="D302" i="3"/>
  <c r="L302" i="3"/>
  <c r="D303" i="3"/>
  <c r="L303" i="3"/>
  <c r="D304" i="3"/>
  <c r="L304" i="3"/>
  <c r="D305" i="3"/>
  <c r="L305" i="3"/>
  <c r="D306" i="3"/>
  <c r="L306" i="3"/>
  <c r="D307" i="3"/>
  <c r="L307" i="3"/>
  <c r="D308" i="3"/>
  <c r="L308" i="3"/>
  <c r="D309" i="3"/>
  <c r="L309" i="3"/>
  <c r="D310" i="3"/>
  <c r="L310" i="3"/>
  <c r="D311" i="3"/>
  <c r="L311" i="3"/>
  <c r="D312" i="3"/>
  <c r="L312" i="3"/>
  <c r="D313" i="3"/>
  <c r="L313" i="3"/>
  <c r="D314" i="3"/>
  <c r="L314" i="3"/>
  <c r="D315" i="3"/>
  <c r="L315" i="3"/>
  <c r="D316" i="3"/>
  <c r="L316" i="3"/>
  <c r="D317" i="3"/>
  <c r="L317" i="3"/>
  <c r="D318" i="3"/>
  <c r="L318" i="3"/>
  <c r="D319" i="3"/>
  <c r="L319" i="3"/>
  <c r="D320" i="3"/>
  <c r="L320" i="3"/>
  <c r="D321" i="3"/>
  <c r="L321" i="3"/>
  <c r="D322" i="3"/>
  <c r="L322" i="3"/>
  <c r="D323" i="3"/>
  <c r="L323" i="3"/>
  <c r="D324" i="3"/>
  <c r="L324" i="3"/>
  <c r="D325" i="3"/>
  <c r="L325" i="3"/>
  <c r="D326" i="3"/>
  <c r="L326" i="3"/>
  <c r="D327" i="3"/>
  <c r="L327" i="3"/>
  <c r="D328" i="3"/>
  <c r="L328" i="3"/>
  <c r="D329" i="3"/>
  <c r="L329" i="3"/>
  <c r="D330" i="3"/>
  <c r="L330" i="3"/>
  <c r="D331" i="3"/>
  <c r="L331" i="3"/>
  <c r="D332" i="3"/>
  <c r="L332" i="3"/>
  <c r="D333" i="3"/>
  <c r="L333" i="3"/>
  <c r="D334" i="3"/>
  <c r="L334" i="3"/>
  <c r="D335" i="3"/>
  <c r="L335" i="3"/>
  <c r="D336" i="3"/>
  <c r="L336" i="3"/>
  <c r="D337" i="3"/>
  <c r="L337" i="3"/>
  <c r="D338" i="3"/>
  <c r="L338" i="3"/>
  <c r="D339" i="3"/>
  <c r="L339" i="3"/>
  <c r="D340" i="3"/>
  <c r="L340" i="3"/>
  <c r="D341" i="3"/>
  <c r="L341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B260" i="3"/>
  <c r="C260" i="3"/>
  <c r="E260" i="3"/>
  <c r="F260" i="3"/>
  <c r="G260" i="3"/>
  <c r="H260" i="3"/>
  <c r="I227" i="3"/>
  <c r="J260" i="3"/>
  <c r="B261" i="3"/>
  <c r="C261" i="3"/>
  <c r="E261" i="3"/>
  <c r="F261" i="3"/>
  <c r="G261" i="3"/>
  <c r="H261" i="3"/>
  <c r="J261" i="3"/>
  <c r="B262" i="3"/>
  <c r="C262" i="3"/>
  <c r="E262" i="3"/>
  <c r="F262" i="3"/>
  <c r="H262" i="3"/>
  <c r="J262" i="3"/>
  <c r="B263" i="3"/>
  <c r="C263" i="3"/>
  <c r="E263" i="3"/>
  <c r="F263" i="3"/>
  <c r="G263" i="3"/>
  <c r="H263" i="3"/>
  <c r="J263" i="3"/>
  <c r="B264" i="3"/>
  <c r="C264" i="3"/>
  <c r="E264" i="3"/>
  <c r="F264" i="3"/>
  <c r="G264" i="3"/>
  <c r="H264" i="3"/>
  <c r="J264" i="3"/>
  <c r="B265" i="3"/>
  <c r="C265" i="3"/>
  <c r="E265" i="3"/>
  <c r="F265" i="3"/>
  <c r="G265" i="3"/>
  <c r="H265" i="3"/>
  <c r="I265" i="3"/>
  <c r="J265" i="3"/>
  <c r="B266" i="3"/>
  <c r="C266" i="3"/>
  <c r="E266" i="3"/>
  <c r="F266" i="3"/>
  <c r="H266" i="3"/>
  <c r="J266" i="3"/>
  <c r="B267" i="3"/>
  <c r="C267" i="3"/>
  <c r="E267" i="3"/>
  <c r="F267" i="3"/>
  <c r="G267" i="3"/>
  <c r="H267" i="3"/>
  <c r="J267" i="3"/>
  <c r="B268" i="3"/>
  <c r="C268" i="3"/>
  <c r="E268" i="3"/>
  <c r="F268" i="3"/>
  <c r="G268" i="3"/>
  <c r="H268" i="3"/>
  <c r="I268" i="3"/>
  <c r="J268" i="3"/>
  <c r="B269" i="3"/>
  <c r="C269" i="3"/>
  <c r="E269" i="3"/>
  <c r="F269" i="3"/>
  <c r="G269" i="3"/>
  <c r="H269" i="3"/>
  <c r="I269" i="3"/>
  <c r="J269" i="3"/>
  <c r="B270" i="3"/>
  <c r="C270" i="3"/>
  <c r="E270" i="3"/>
  <c r="F270" i="3"/>
  <c r="H270" i="3"/>
  <c r="J270" i="3"/>
  <c r="B271" i="3"/>
  <c r="C271" i="3"/>
  <c r="E271" i="3"/>
  <c r="F271" i="3"/>
  <c r="G271" i="3"/>
  <c r="H271" i="3"/>
  <c r="J271" i="3"/>
  <c r="B272" i="3"/>
  <c r="C272" i="3"/>
  <c r="E272" i="3"/>
  <c r="F272" i="3"/>
  <c r="G272" i="3"/>
  <c r="H272" i="3"/>
  <c r="J272" i="3"/>
  <c r="B273" i="3"/>
  <c r="C273" i="3"/>
  <c r="E273" i="3"/>
  <c r="F273" i="3"/>
  <c r="G273" i="3"/>
  <c r="H273" i="3"/>
  <c r="J273" i="3"/>
  <c r="B274" i="3"/>
  <c r="C274" i="3"/>
  <c r="E274" i="3"/>
  <c r="F274" i="3"/>
  <c r="G274" i="3"/>
  <c r="H274" i="3"/>
  <c r="J274" i="3"/>
  <c r="B275" i="3"/>
  <c r="C275" i="3"/>
  <c r="E275" i="3"/>
  <c r="F275" i="3"/>
  <c r="G275" i="3"/>
  <c r="H275" i="3"/>
  <c r="J275" i="3"/>
  <c r="B276" i="3"/>
  <c r="C276" i="3"/>
  <c r="E276" i="3"/>
  <c r="F276" i="3"/>
  <c r="G276" i="3"/>
  <c r="H276" i="3"/>
  <c r="J276" i="3"/>
  <c r="B277" i="3"/>
  <c r="C277" i="3"/>
  <c r="E277" i="3"/>
  <c r="F277" i="3"/>
  <c r="G277" i="3"/>
  <c r="H277" i="3"/>
  <c r="I277" i="3"/>
  <c r="J277" i="3"/>
  <c r="B278" i="3"/>
  <c r="C278" i="3"/>
  <c r="E278" i="3"/>
  <c r="F278" i="3"/>
  <c r="G278" i="3"/>
  <c r="H278" i="3"/>
  <c r="J278" i="3"/>
  <c r="B279" i="3"/>
  <c r="C279" i="3"/>
  <c r="E279" i="3"/>
  <c r="F279" i="3"/>
  <c r="G279" i="3"/>
  <c r="H279" i="3"/>
  <c r="J279" i="3"/>
  <c r="B280" i="3"/>
  <c r="C280" i="3"/>
  <c r="E280" i="3"/>
  <c r="F280" i="3"/>
  <c r="G280" i="3"/>
  <c r="H280" i="3"/>
  <c r="J280" i="3"/>
  <c r="B281" i="3"/>
  <c r="C281" i="3"/>
  <c r="E281" i="3"/>
  <c r="F281" i="3"/>
  <c r="G281" i="3"/>
  <c r="H281" i="3"/>
  <c r="I281" i="3"/>
  <c r="J281" i="3"/>
  <c r="B282" i="3"/>
  <c r="C282" i="3"/>
  <c r="E282" i="3"/>
  <c r="F282" i="3"/>
  <c r="G282" i="3"/>
  <c r="H282" i="3"/>
  <c r="J282" i="3"/>
  <c r="B283" i="3"/>
  <c r="C283" i="3"/>
  <c r="E283" i="3"/>
  <c r="F283" i="3"/>
  <c r="G283" i="3"/>
  <c r="H283" i="3"/>
  <c r="J283" i="3"/>
  <c r="B284" i="3"/>
  <c r="C284" i="3"/>
  <c r="E284" i="3"/>
  <c r="F284" i="3"/>
  <c r="G284" i="3"/>
  <c r="H284" i="3"/>
  <c r="J284" i="3"/>
  <c r="B285" i="3"/>
  <c r="C285" i="3"/>
  <c r="E285" i="3"/>
  <c r="F285" i="3"/>
  <c r="G285" i="3"/>
  <c r="H285" i="3"/>
  <c r="J285" i="3"/>
  <c r="B286" i="3"/>
  <c r="C286" i="3"/>
  <c r="E286" i="3"/>
  <c r="F286" i="3"/>
  <c r="H286" i="3"/>
  <c r="J286" i="3"/>
  <c r="B287" i="3"/>
  <c r="C287" i="3"/>
  <c r="E287" i="3"/>
  <c r="F287" i="3"/>
  <c r="G287" i="3"/>
  <c r="H287" i="3"/>
  <c r="J287" i="3"/>
  <c r="B288" i="3"/>
  <c r="C288" i="3"/>
  <c r="E288" i="3"/>
  <c r="F288" i="3"/>
  <c r="G288" i="3"/>
  <c r="H288" i="3"/>
  <c r="J288" i="3"/>
  <c r="B289" i="3"/>
  <c r="C289" i="3"/>
  <c r="E289" i="3"/>
  <c r="F289" i="3"/>
  <c r="G289" i="3"/>
  <c r="H289" i="3"/>
  <c r="I289" i="3"/>
  <c r="J289" i="3"/>
  <c r="K289" i="3"/>
  <c r="B290" i="3"/>
  <c r="C290" i="3"/>
  <c r="E290" i="3"/>
  <c r="F290" i="3"/>
  <c r="G290" i="3"/>
  <c r="H290" i="3"/>
  <c r="J290" i="3"/>
  <c r="B291" i="3"/>
  <c r="C291" i="3"/>
  <c r="E291" i="3"/>
  <c r="F291" i="3"/>
  <c r="G291" i="3"/>
  <c r="H291" i="3"/>
  <c r="J291" i="3"/>
  <c r="B292" i="3"/>
  <c r="C292" i="3"/>
  <c r="E292" i="3"/>
  <c r="F292" i="3"/>
  <c r="G292" i="3"/>
  <c r="H292" i="3"/>
  <c r="J292" i="3"/>
  <c r="B293" i="3"/>
  <c r="C293" i="3"/>
  <c r="E293" i="3"/>
  <c r="F293" i="3"/>
  <c r="G293" i="3"/>
  <c r="H293" i="3"/>
  <c r="J293" i="3"/>
  <c r="B294" i="3"/>
  <c r="C294" i="3"/>
  <c r="E294" i="3"/>
  <c r="F294" i="3"/>
  <c r="G294" i="3"/>
  <c r="H294" i="3"/>
  <c r="J294" i="3"/>
  <c r="B295" i="3"/>
  <c r="C295" i="3"/>
  <c r="E295" i="3"/>
  <c r="F295" i="3"/>
  <c r="G295" i="3"/>
  <c r="H295" i="3"/>
  <c r="J295" i="3"/>
  <c r="B296" i="3"/>
  <c r="C296" i="3"/>
  <c r="E296" i="3"/>
  <c r="F296" i="3"/>
  <c r="G296" i="3"/>
  <c r="H296" i="3"/>
  <c r="J296" i="3"/>
  <c r="B297" i="3"/>
  <c r="C297" i="3"/>
  <c r="E297" i="3"/>
  <c r="F297" i="3"/>
  <c r="G297" i="3"/>
  <c r="H297" i="3"/>
  <c r="J297" i="3"/>
  <c r="B298" i="3"/>
  <c r="C298" i="3"/>
  <c r="E298" i="3"/>
  <c r="F298" i="3"/>
  <c r="G298" i="3"/>
  <c r="H298" i="3"/>
  <c r="J298" i="3"/>
  <c r="B299" i="3"/>
  <c r="C299" i="3"/>
  <c r="E299" i="3"/>
  <c r="F299" i="3"/>
  <c r="G299" i="3"/>
  <c r="H299" i="3"/>
  <c r="J299" i="3"/>
  <c r="B300" i="3"/>
  <c r="C300" i="3"/>
  <c r="E300" i="3"/>
  <c r="F300" i="3"/>
  <c r="G300" i="3"/>
  <c r="H300" i="3"/>
  <c r="J300" i="3"/>
  <c r="B301" i="3"/>
  <c r="C301" i="3"/>
  <c r="E301" i="3"/>
  <c r="F301" i="3"/>
  <c r="G301" i="3"/>
  <c r="H301" i="3"/>
  <c r="J301" i="3"/>
  <c r="B302" i="3"/>
  <c r="C302" i="3"/>
  <c r="E302" i="3"/>
  <c r="F302" i="3"/>
  <c r="G302" i="3"/>
  <c r="H302" i="3"/>
  <c r="J302" i="3"/>
  <c r="B303" i="3"/>
  <c r="C303" i="3"/>
  <c r="E303" i="3"/>
  <c r="F303" i="3"/>
  <c r="G303" i="3"/>
  <c r="H303" i="3"/>
  <c r="J303" i="3"/>
  <c r="B304" i="3"/>
  <c r="C304" i="3"/>
  <c r="E304" i="3"/>
  <c r="F304" i="3"/>
  <c r="G304" i="3"/>
  <c r="H304" i="3"/>
  <c r="I304" i="3"/>
  <c r="J304" i="3"/>
  <c r="B305" i="3"/>
  <c r="C305" i="3"/>
  <c r="E305" i="3"/>
  <c r="F305" i="3"/>
  <c r="G305" i="3"/>
  <c r="H305" i="3"/>
  <c r="I305" i="3"/>
  <c r="J305" i="3"/>
  <c r="B306" i="3"/>
  <c r="C306" i="3"/>
  <c r="E306" i="3"/>
  <c r="F306" i="3"/>
  <c r="G306" i="3"/>
  <c r="H306" i="3"/>
  <c r="J306" i="3"/>
  <c r="B307" i="3"/>
  <c r="C307" i="3"/>
  <c r="E307" i="3"/>
  <c r="F307" i="3"/>
  <c r="G307" i="3"/>
  <c r="H307" i="3"/>
  <c r="J307" i="3"/>
  <c r="B308" i="3"/>
  <c r="C308" i="3"/>
  <c r="E308" i="3"/>
  <c r="F308" i="3"/>
  <c r="G308" i="3"/>
  <c r="H308" i="3"/>
  <c r="J308" i="3"/>
  <c r="B309" i="3"/>
  <c r="C309" i="3"/>
  <c r="E309" i="3"/>
  <c r="F309" i="3"/>
  <c r="G309" i="3"/>
  <c r="H309" i="3"/>
  <c r="J309" i="3"/>
  <c r="B310" i="3"/>
  <c r="C310" i="3"/>
  <c r="E310" i="3"/>
  <c r="F310" i="3"/>
  <c r="H310" i="3"/>
  <c r="J310" i="3"/>
  <c r="B311" i="3"/>
  <c r="C311" i="3"/>
  <c r="E311" i="3"/>
  <c r="F311" i="3"/>
  <c r="G311" i="3"/>
  <c r="H311" i="3"/>
  <c r="J311" i="3"/>
  <c r="B312" i="3"/>
  <c r="C312" i="3"/>
  <c r="E312" i="3"/>
  <c r="F312" i="3"/>
  <c r="G312" i="3"/>
  <c r="H312" i="3"/>
  <c r="J312" i="3"/>
  <c r="B313" i="3"/>
  <c r="C313" i="3"/>
  <c r="E313" i="3"/>
  <c r="F313" i="3"/>
  <c r="G313" i="3"/>
  <c r="H313" i="3"/>
  <c r="J313" i="3"/>
  <c r="B314" i="3"/>
  <c r="C314" i="3"/>
  <c r="E314" i="3"/>
  <c r="F314" i="3"/>
  <c r="G314" i="3"/>
  <c r="H314" i="3"/>
  <c r="J314" i="3"/>
  <c r="B315" i="3"/>
  <c r="C315" i="3"/>
  <c r="E315" i="3"/>
  <c r="F315" i="3"/>
  <c r="G315" i="3"/>
  <c r="H315" i="3"/>
  <c r="J315" i="3"/>
  <c r="B316" i="3"/>
  <c r="C316" i="3"/>
  <c r="E316" i="3"/>
  <c r="F316" i="3"/>
  <c r="G316" i="3"/>
  <c r="H316" i="3"/>
  <c r="I316" i="3"/>
  <c r="J316" i="3"/>
  <c r="B317" i="3"/>
  <c r="C317" i="3"/>
  <c r="E317" i="3"/>
  <c r="F317" i="3"/>
  <c r="G317" i="3"/>
  <c r="H317" i="3"/>
  <c r="I317" i="3"/>
  <c r="J317" i="3"/>
  <c r="K317" i="3"/>
  <c r="B318" i="3"/>
  <c r="C318" i="3"/>
  <c r="E318" i="3"/>
  <c r="F318" i="3"/>
  <c r="G318" i="3"/>
  <c r="H318" i="3"/>
  <c r="J318" i="3"/>
  <c r="B319" i="3"/>
  <c r="C319" i="3"/>
  <c r="E319" i="3"/>
  <c r="F319" i="3"/>
  <c r="G319" i="3"/>
  <c r="H319" i="3"/>
  <c r="J319" i="3"/>
  <c r="B320" i="3"/>
  <c r="C320" i="3"/>
  <c r="E320" i="3"/>
  <c r="F320" i="3"/>
  <c r="G320" i="3"/>
  <c r="H320" i="3"/>
  <c r="I320" i="3"/>
  <c r="J320" i="3"/>
  <c r="B321" i="3"/>
  <c r="C321" i="3"/>
  <c r="E321" i="3"/>
  <c r="F321" i="3"/>
  <c r="G321" i="3"/>
  <c r="H321" i="3"/>
  <c r="J321" i="3"/>
  <c r="B322" i="3"/>
  <c r="C322" i="3"/>
  <c r="E322" i="3"/>
  <c r="F322" i="3"/>
  <c r="H322" i="3"/>
  <c r="J322" i="3"/>
  <c r="B323" i="3"/>
  <c r="C323" i="3"/>
  <c r="E323" i="3"/>
  <c r="F323" i="3"/>
  <c r="G323" i="3"/>
  <c r="H323" i="3"/>
  <c r="J323" i="3"/>
  <c r="B324" i="3"/>
  <c r="C324" i="3"/>
  <c r="E324" i="3"/>
  <c r="F324" i="3"/>
  <c r="G324" i="3"/>
  <c r="H324" i="3"/>
  <c r="J324" i="3"/>
  <c r="B325" i="3"/>
  <c r="C325" i="3"/>
  <c r="E325" i="3"/>
  <c r="F325" i="3"/>
  <c r="G325" i="3"/>
  <c r="H325" i="3"/>
  <c r="J325" i="3"/>
  <c r="B326" i="3"/>
  <c r="C326" i="3"/>
  <c r="E326" i="3"/>
  <c r="F326" i="3"/>
  <c r="H326" i="3"/>
  <c r="J326" i="3"/>
  <c r="B327" i="3"/>
  <c r="C327" i="3"/>
  <c r="E327" i="3"/>
  <c r="F327" i="3"/>
  <c r="G327" i="3"/>
  <c r="H327" i="3"/>
  <c r="J327" i="3"/>
  <c r="B328" i="3"/>
  <c r="C328" i="3"/>
  <c r="E328" i="3"/>
  <c r="F328" i="3"/>
  <c r="G328" i="3"/>
  <c r="H328" i="3"/>
  <c r="J328" i="3"/>
  <c r="B329" i="3"/>
  <c r="C329" i="3"/>
  <c r="E329" i="3"/>
  <c r="F329" i="3"/>
  <c r="G329" i="3"/>
  <c r="H329" i="3"/>
  <c r="J329" i="3"/>
  <c r="B330" i="3"/>
  <c r="C330" i="3"/>
  <c r="E330" i="3"/>
  <c r="F330" i="3"/>
  <c r="G330" i="3"/>
  <c r="H330" i="3"/>
  <c r="I330" i="3"/>
  <c r="J330" i="3"/>
  <c r="B331" i="3"/>
  <c r="C331" i="3"/>
  <c r="E331" i="3"/>
  <c r="F331" i="3"/>
  <c r="G331" i="3"/>
  <c r="H331" i="3"/>
  <c r="I331" i="3"/>
  <c r="J331" i="3"/>
  <c r="B332" i="3"/>
  <c r="C332" i="3"/>
  <c r="E332" i="3"/>
  <c r="F332" i="3"/>
  <c r="G332" i="3"/>
  <c r="H332" i="3"/>
  <c r="J332" i="3"/>
  <c r="B333" i="3"/>
  <c r="C333" i="3"/>
  <c r="E333" i="3"/>
  <c r="F333" i="3"/>
  <c r="G333" i="3"/>
  <c r="H333" i="3"/>
  <c r="J333" i="3"/>
  <c r="B334" i="3"/>
  <c r="C334" i="3"/>
  <c r="E334" i="3"/>
  <c r="F334" i="3"/>
  <c r="G334" i="3"/>
  <c r="H334" i="3"/>
  <c r="J334" i="3"/>
  <c r="B335" i="3"/>
  <c r="C335" i="3"/>
  <c r="E335" i="3"/>
  <c r="F335" i="3"/>
  <c r="G335" i="3"/>
  <c r="H335" i="3"/>
  <c r="J335" i="3"/>
  <c r="B336" i="3"/>
  <c r="C336" i="3"/>
  <c r="E336" i="3"/>
  <c r="F336" i="3"/>
  <c r="G336" i="3"/>
  <c r="H336" i="3"/>
  <c r="I336" i="3"/>
  <c r="J336" i="3"/>
  <c r="B337" i="3"/>
  <c r="C337" i="3"/>
  <c r="E337" i="3"/>
  <c r="F337" i="3"/>
  <c r="G337" i="3"/>
  <c r="H337" i="3"/>
  <c r="J337" i="3"/>
  <c r="B338" i="3"/>
  <c r="C338" i="3"/>
  <c r="E338" i="3"/>
  <c r="F338" i="3"/>
  <c r="H338" i="3"/>
  <c r="J338" i="3"/>
  <c r="B339" i="3"/>
  <c r="C339" i="3"/>
  <c r="E339" i="3"/>
  <c r="F339" i="3"/>
  <c r="G339" i="3"/>
  <c r="H339" i="3"/>
  <c r="J339" i="3"/>
  <c r="B340" i="3"/>
  <c r="C340" i="3"/>
  <c r="E340" i="3"/>
  <c r="F340" i="3"/>
  <c r="G340" i="3"/>
  <c r="H340" i="3"/>
  <c r="J340" i="3"/>
  <c r="B341" i="3"/>
  <c r="C341" i="3"/>
  <c r="E341" i="3"/>
  <c r="F341" i="3"/>
  <c r="G341" i="3"/>
  <c r="H341" i="3"/>
  <c r="I341" i="3"/>
  <c r="J341" i="3"/>
  <c r="K341" i="3"/>
  <c r="B342" i="3"/>
  <c r="C342" i="3"/>
  <c r="E342" i="3"/>
  <c r="F342" i="3"/>
  <c r="G342" i="3"/>
  <c r="H342" i="3"/>
  <c r="J342" i="3"/>
  <c r="H43" i="3"/>
  <c r="T43" i="3"/>
  <c r="R43" i="3"/>
  <c r="X43" i="3"/>
  <c r="H44" i="3"/>
  <c r="T44" i="3"/>
  <c r="R44" i="3"/>
  <c r="X44" i="3"/>
  <c r="T45" i="3"/>
  <c r="R45" i="3"/>
  <c r="X45" i="3"/>
  <c r="H46" i="3"/>
  <c r="T46" i="3"/>
  <c r="R46" i="3"/>
  <c r="X46" i="3"/>
  <c r="H47" i="3"/>
  <c r="T47" i="3"/>
  <c r="R47" i="3"/>
  <c r="X47" i="3"/>
  <c r="H48" i="3"/>
  <c r="T48" i="3"/>
  <c r="R48" i="3"/>
  <c r="X48" i="3"/>
  <c r="T49" i="3"/>
  <c r="R49" i="3"/>
  <c r="X49" i="3"/>
  <c r="H50" i="3"/>
  <c r="T50" i="3"/>
  <c r="R50" i="3"/>
  <c r="X50" i="3"/>
  <c r="H51" i="3"/>
  <c r="T51" i="3"/>
  <c r="R51" i="3"/>
  <c r="X51" i="3"/>
  <c r="H52" i="3"/>
  <c r="T52" i="3"/>
  <c r="R52" i="3"/>
  <c r="X52" i="3"/>
  <c r="T53" i="3"/>
  <c r="R53" i="3"/>
  <c r="X53" i="3"/>
  <c r="H54" i="3"/>
  <c r="T54" i="3"/>
  <c r="R54" i="3"/>
  <c r="X54" i="3"/>
  <c r="H55" i="3"/>
  <c r="T55" i="3"/>
  <c r="R55" i="3"/>
  <c r="X55" i="3"/>
  <c r="H56" i="3"/>
  <c r="T56" i="3"/>
  <c r="R56" i="3"/>
  <c r="X56" i="3"/>
  <c r="H57" i="3"/>
  <c r="T57" i="3"/>
  <c r="R57" i="3"/>
  <c r="X57" i="3"/>
  <c r="H58" i="3"/>
  <c r="T58" i="3"/>
  <c r="R58" i="3"/>
  <c r="X58" i="3"/>
  <c r="H59" i="3"/>
  <c r="T59" i="3"/>
  <c r="R59" i="3"/>
  <c r="X59" i="3"/>
  <c r="H60" i="3"/>
  <c r="T60" i="3"/>
  <c r="R60" i="3"/>
  <c r="X60" i="3"/>
  <c r="H61" i="3"/>
  <c r="T61" i="3"/>
  <c r="R61" i="3"/>
  <c r="X61" i="3"/>
  <c r="H62" i="3"/>
  <c r="T62" i="3"/>
  <c r="R62" i="3"/>
  <c r="X62" i="3"/>
  <c r="H63" i="3"/>
  <c r="T63" i="3"/>
  <c r="R63" i="3"/>
  <c r="X63" i="3"/>
  <c r="H64" i="3"/>
  <c r="T64" i="3"/>
  <c r="R64" i="3"/>
  <c r="X64" i="3"/>
  <c r="H65" i="3"/>
  <c r="T65" i="3"/>
  <c r="R65" i="3"/>
  <c r="X65" i="3"/>
  <c r="H66" i="3"/>
  <c r="T66" i="3"/>
  <c r="R66" i="3"/>
  <c r="X66" i="3"/>
  <c r="H67" i="3"/>
  <c r="T67" i="3"/>
  <c r="R67" i="3"/>
  <c r="X67" i="3"/>
  <c r="H68" i="3"/>
  <c r="T68" i="3"/>
  <c r="R68" i="3"/>
  <c r="X68" i="3"/>
  <c r="T69" i="3"/>
  <c r="R69" i="3"/>
  <c r="X69" i="3"/>
  <c r="H70" i="3"/>
  <c r="T70" i="3"/>
  <c r="R70" i="3"/>
  <c r="X70" i="3"/>
  <c r="H71" i="3"/>
  <c r="T71" i="3"/>
  <c r="R71" i="3"/>
  <c r="X71" i="3"/>
  <c r="H72" i="3"/>
  <c r="T72" i="3"/>
  <c r="R72" i="3"/>
  <c r="X72" i="3"/>
  <c r="H73" i="3"/>
  <c r="T73" i="3"/>
  <c r="R73" i="3"/>
  <c r="X73" i="3"/>
  <c r="H74" i="3"/>
  <c r="T74" i="3"/>
  <c r="R74" i="3"/>
  <c r="X74" i="3"/>
  <c r="H75" i="3"/>
  <c r="T75" i="3"/>
  <c r="R75" i="3"/>
  <c r="X75" i="3"/>
  <c r="H76" i="3"/>
  <c r="T76" i="3"/>
  <c r="R76" i="3"/>
  <c r="X76" i="3"/>
  <c r="H77" i="3"/>
  <c r="T77" i="3"/>
  <c r="R77" i="3"/>
  <c r="X77" i="3"/>
  <c r="H78" i="3"/>
  <c r="T78" i="3"/>
  <c r="R78" i="3"/>
  <c r="X78" i="3"/>
  <c r="H79" i="3"/>
  <c r="T79" i="3"/>
  <c r="R79" i="3"/>
  <c r="X79" i="3"/>
  <c r="H80" i="3"/>
  <c r="T80" i="3"/>
  <c r="R80" i="3"/>
  <c r="X80" i="3"/>
  <c r="H81" i="3"/>
  <c r="T81" i="3"/>
  <c r="R81" i="3"/>
  <c r="X81" i="3"/>
  <c r="H82" i="3"/>
  <c r="T82" i="3"/>
  <c r="R82" i="3"/>
  <c r="X82" i="3"/>
  <c r="H83" i="3"/>
  <c r="T83" i="3"/>
  <c r="R83" i="3"/>
  <c r="X83" i="3"/>
  <c r="H84" i="3"/>
  <c r="T84" i="3"/>
  <c r="R84" i="3"/>
  <c r="X84" i="3"/>
  <c r="H85" i="3"/>
  <c r="T85" i="3"/>
  <c r="R85" i="3"/>
  <c r="X85" i="3"/>
  <c r="H86" i="3"/>
  <c r="T86" i="3"/>
  <c r="R86" i="3"/>
  <c r="X86" i="3"/>
  <c r="H87" i="3"/>
  <c r="T87" i="3"/>
  <c r="R87" i="3"/>
  <c r="X87" i="3"/>
  <c r="H88" i="3"/>
  <c r="T88" i="3"/>
  <c r="R88" i="3"/>
  <c r="X88" i="3"/>
  <c r="H89" i="3"/>
  <c r="T89" i="3"/>
  <c r="R89" i="3"/>
  <c r="X89" i="3"/>
  <c r="H90" i="3"/>
  <c r="T90" i="3"/>
  <c r="R90" i="3"/>
  <c r="X90" i="3"/>
  <c r="H91" i="3"/>
  <c r="T91" i="3"/>
  <c r="R91" i="3"/>
  <c r="X91" i="3"/>
  <c r="H92" i="3"/>
  <c r="T92" i="3"/>
  <c r="R92" i="3"/>
  <c r="X92" i="3"/>
  <c r="T93" i="3"/>
  <c r="R93" i="3"/>
  <c r="X93" i="3"/>
  <c r="H94" i="3"/>
  <c r="T94" i="3"/>
  <c r="R94" i="3"/>
  <c r="X94" i="3"/>
  <c r="H95" i="3"/>
  <c r="T95" i="3"/>
  <c r="R95" i="3"/>
  <c r="X95" i="3"/>
  <c r="H96" i="3"/>
  <c r="T96" i="3"/>
  <c r="R96" i="3"/>
  <c r="X96" i="3"/>
  <c r="H97" i="3"/>
  <c r="T97" i="3"/>
  <c r="R97" i="3"/>
  <c r="X97" i="3"/>
  <c r="H98" i="3"/>
  <c r="T98" i="3"/>
  <c r="R98" i="3"/>
  <c r="X98" i="3"/>
  <c r="H99" i="3"/>
  <c r="T99" i="3"/>
  <c r="R99" i="3"/>
  <c r="X99" i="3"/>
  <c r="H100" i="3"/>
  <c r="T100" i="3"/>
  <c r="R100" i="3"/>
  <c r="X100" i="3"/>
  <c r="H101" i="3"/>
  <c r="T101" i="3"/>
  <c r="R101" i="3"/>
  <c r="X101" i="3"/>
  <c r="H102" i="3"/>
  <c r="T102" i="3"/>
  <c r="R102" i="3"/>
  <c r="X102" i="3"/>
  <c r="H103" i="3"/>
  <c r="T103" i="3"/>
  <c r="R103" i="3"/>
  <c r="X103" i="3"/>
  <c r="H104" i="3"/>
  <c r="T104" i="3"/>
  <c r="R104" i="3"/>
  <c r="X104" i="3"/>
  <c r="T105" i="3"/>
  <c r="R105" i="3"/>
  <c r="X105" i="3"/>
  <c r="H106" i="3"/>
  <c r="T106" i="3"/>
  <c r="R106" i="3"/>
  <c r="X106" i="3"/>
  <c r="H107" i="3"/>
  <c r="T107" i="3"/>
  <c r="R107" i="3"/>
  <c r="X107" i="3"/>
  <c r="H108" i="3"/>
  <c r="T108" i="3"/>
  <c r="R108" i="3"/>
  <c r="X108" i="3"/>
  <c r="T109" i="3"/>
  <c r="R109" i="3"/>
  <c r="X109" i="3"/>
  <c r="H110" i="3"/>
  <c r="T110" i="3"/>
  <c r="R110" i="3"/>
  <c r="X110" i="3"/>
  <c r="H111" i="3"/>
  <c r="T111" i="3"/>
  <c r="R111" i="3"/>
  <c r="X111" i="3"/>
  <c r="H112" i="3"/>
  <c r="T112" i="3"/>
  <c r="R112" i="3"/>
  <c r="X112" i="3"/>
  <c r="H113" i="3"/>
  <c r="T113" i="3"/>
  <c r="R113" i="3"/>
  <c r="X113" i="3"/>
  <c r="H114" i="3"/>
  <c r="T114" i="3"/>
  <c r="R114" i="3"/>
  <c r="X114" i="3"/>
  <c r="H115" i="3"/>
  <c r="T115" i="3"/>
  <c r="R115" i="3"/>
  <c r="X115" i="3"/>
  <c r="H116" i="3"/>
  <c r="T116" i="3"/>
  <c r="R116" i="3"/>
  <c r="X116" i="3"/>
  <c r="H117" i="3"/>
  <c r="T117" i="3"/>
  <c r="R117" i="3"/>
  <c r="X117" i="3"/>
  <c r="H118" i="3"/>
  <c r="T118" i="3"/>
  <c r="R118" i="3"/>
  <c r="X118" i="3"/>
  <c r="H119" i="3"/>
  <c r="T119" i="3"/>
  <c r="R119" i="3"/>
  <c r="X119" i="3"/>
  <c r="H120" i="3"/>
  <c r="T120" i="3"/>
  <c r="R120" i="3"/>
  <c r="X120" i="3"/>
  <c r="T121" i="3"/>
  <c r="R121" i="3"/>
  <c r="X121" i="3"/>
  <c r="H122" i="3"/>
  <c r="T122" i="3"/>
  <c r="R122" i="3"/>
  <c r="X122" i="3"/>
  <c r="T123" i="3"/>
  <c r="R123" i="3"/>
  <c r="X123" i="3"/>
  <c r="H124" i="3"/>
  <c r="T124" i="3"/>
  <c r="R124" i="3"/>
  <c r="X124" i="3"/>
  <c r="H125" i="3"/>
  <c r="T125" i="3"/>
  <c r="R125" i="3"/>
  <c r="X125" i="3"/>
  <c r="H8" i="3"/>
  <c r="T8" i="3"/>
  <c r="R8" i="3"/>
  <c r="W8" i="3"/>
  <c r="X8" i="3"/>
  <c r="H9" i="3"/>
  <c r="T9" i="3"/>
  <c r="R9" i="3"/>
  <c r="W9" i="3"/>
  <c r="X9" i="3"/>
  <c r="H10" i="3"/>
  <c r="T10" i="3"/>
  <c r="R10" i="3"/>
  <c r="W10" i="3"/>
  <c r="X10" i="3"/>
  <c r="H11" i="3"/>
  <c r="T11" i="3"/>
  <c r="R11" i="3"/>
  <c r="W11" i="3"/>
  <c r="X11" i="3"/>
  <c r="H12" i="3"/>
  <c r="T12" i="3"/>
  <c r="R12" i="3"/>
  <c r="W12" i="3"/>
  <c r="X12" i="3"/>
  <c r="H13" i="3"/>
  <c r="T13" i="3"/>
  <c r="R13" i="3"/>
  <c r="W13" i="3"/>
  <c r="X13" i="3"/>
  <c r="H14" i="3"/>
  <c r="T14" i="3"/>
  <c r="R14" i="3"/>
  <c r="W14" i="3"/>
  <c r="X14" i="3"/>
  <c r="H15" i="3"/>
  <c r="T15" i="3"/>
  <c r="R15" i="3"/>
  <c r="W15" i="3"/>
  <c r="X15" i="3"/>
  <c r="H16" i="3"/>
  <c r="T16" i="3"/>
  <c r="R16" i="3"/>
  <c r="W16" i="3"/>
  <c r="X16" i="3"/>
  <c r="H17" i="3"/>
  <c r="T17" i="3"/>
  <c r="R17" i="3"/>
  <c r="W17" i="3"/>
  <c r="X17" i="3"/>
  <c r="H18" i="3"/>
  <c r="T18" i="3"/>
  <c r="R18" i="3"/>
  <c r="W18" i="3"/>
  <c r="X18" i="3"/>
  <c r="H19" i="3"/>
  <c r="T19" i="3"/>
  <c r="R19" i="3"/>
  <c r="W19" i="3"/>
  <c r="X19" i="3"/>
  <c r="H20" i="3"/>
  <c r="T20" i="3"/>
  <c r="R20" i="3"/>
  <c r="W20" i="3"/>
  <c r="X20" i="3"/>
  <c r="H21" i="3"/>
  <c r="T21" i="3"/>
  <c r="R21" i="3"/>
  <c r="W21" i="3"/>
  <c r="X21" i="3"/>
  <c r="H22" i="3"/>
  <c r="T22" i="3"/>
  <c r="R22" i="3"/>
  <c r="W22" i="3"/>
  <c r="X22" i="3"/>
  <c r="H23" i="3"/>
  <c r="T23" i="3"/>
  <c r="R23" i="3"/>
  <c r="W23" i="3"/>
  <c r="X23" i="3"/>
  <c r="H24" i="3"/>
  <c r="T24" i="3"/>
  <c r="R24" i="3"/>
  <c r="W24" i="3"/>
  <c r="X24" i="3"/>
  <c r="H25" i="3"/>
  <c r="T25" i="3"/>
  <c r="R25" i="3"/>
  <c r="W25" i="3"/>
  <c r="X25" i="3"/>
  <c r="H26" i="3"/>
  <c r="T26" i="3"/>
  <c r="R26" i="3"/>
  <c r="W26" i="3"/>
  <c r="X26" i="3"/>
  <c r="H27" i="3"/>
  <c r="T27" i="3"/>
  <c r="R27" i="3"/>
  <c r="W27" i="3"/>
  <c r="X27" i="3"/>
  <c r="H28" i="3"/>
  <c r="T28" i="3"/>
  <c r="R28" i="3"/>
  <c r="W28" i="3"/>
  <c r="X28" i="3"/>
  <c r="H29" i="3"/>
  <c r="T29" i="3"/>
  <c r="R29" i="3"/>
  <c r="W29" i="3"/>
  <c r="X29" i="3"/>
  <c r="H30" i="3"/>
  <c r="T30" i="3"/>
  <c r="R30" i="3"/>
  <c r="W30" i="3"/>
  <c r="X30" i="3"/>
  <c r="H31" i="3"/>
  <c r="T31" i="3"/>
  <c r="R31" i="3"/>
  <c r="X31" i="3"/>
  <c r="H32" i="3"/>
  <c r="T32" i="3"/>
  <c r="R32" i="3"/>
  <c r="X32" i="3"/>
  <c r="H33" i="3"/>
  <c r="T33" i="3"/>
  <c r="R33" i="3"/>
  <c r="X33" i="3"/>
  <c r="H34" i="3"/>
  <c r="T34" i="3"/>
  <c r="R34" i="3"/>
  <c r="X34" i="3"/>
  <c r="H35" i="3"/>
  <c r="T35" i="3"/>
  <c r="R35" i="3"/>
  <c r="X35" i="3"/>
  <c r="H36" i="3"/>
  <c r="T36" i="3"/>
  <c r="R36" i="3"/>
  <c r="X36" i="3"/>
  <c r="H37" i="3"/>
  <c r="T37" i="3"/>
  <c r="R37" i="3"/>
  <c r="X37" i="3"/>
  <c r="H38" i="3"/>
  <c r="T38" i="3"/>
  <c r="R38" i="3"/>
  <c r="X38" i="3"/>
  <c r="H39" i="3"/>
  <c r="T39" i="3"/>
  <c r="R39" i="3"/>
  <c r="X39" i="3"/>
  <c r="H40" i="3"/>
  <c r="T40" i="3"/>
  <c r="R40" i="3"/>
  <c r="X40" i="3"/>
  <c r="H41" i="3"/>
  <c r="T41" i="3"/>
  <c r="R41" i="3"/>
  <c r="X41" i="3"/>
  <c r="H42" i="3"/>
  <c r="T42" i="3"/>
  <c r="R42" i="3"/>
  <c r="X42" i="3"/>
  <c r="A224" i="3"/>
  <c r="B224" i="3"/>
  <c r="C224" i="3"/>
  <c r="D224" i="3"/>
  <c r="E224" i="3"/>
  <c r="F224" i="3"/>
  <c r="G224" i="3"/>
  <c r="H224" i="3"/>
  <c r="I224" i="3"/>
  <c r="J224" i="3"/>
  <c r="A225" i="3"/>
  <c r="B225" i="3"/>
  <c r="C225" i="3"/>
  <c r="D225" i="3"/>
  <c r="L225" i="3"/>
  <c r="E225" i="3"/>
  <c r="F225" i="3"/>
  <c r="G225" i="3"/>
  <c r="H225" i="3"/>
  <c r="J225" i="3"/>
  <c r="A226" i="3"/>
  <c r="B226" i="3"/>
  <c r="C226" i="3"/>
  <c r="D226" i="3"/>
  <c r="L226" i="3"/>
  <c r="E226" i="3"/>
  <c r="F226" i="3"/>
  <c r="G226" i="3"/>
  <c r="H226" i="3"/>
  <c r="J226" i="3"/>
  <c r="A227" i="3"/>
  <c r="B227" i="3"/>
  <c r="C227" i="3"/>
  <c r="D227" i="3"/>
  <c r="E227" i="3"/>
  <c r="F227" i="3"/>
  <c r="G227" i="3"/>
  <c r="H227" i="3"/>
  <c r="J227" i="3"/>
  <c r="K227" i="3"/>
  <c r="L227" i="3"/>
  <c r="A228" i="3"/>
  <c r="B228" i="3"/>
  <c r="C228" i="3"/>
  <c r="D228" i="3"/>
  <c r="L228" i="3"/>
  <c r="E228" i="3"/>
  <c r="F228" i="3"/>
  <c r="G228" i="3"/>
  <c r="H228" i="3"/>
  <c r="J228" i="3"/>
  <c r="A229" i="3"/>
  <c r="B229" i="3"/>
  <c r="C229" i="3"/>
  <c r="D229" i="3"/>
  <c r="L229" i="3"/>
  <c r="E229" i="3"/>
  <c r="F229" i="3"/>
  <c r="G229" i="3"/>
  <c r="H229" i="3"/>
  <c r="J229" i="3"/>
  <c r="A230" i="3"/>
  <c r="B230" i="3"/>
  <c r="C230" i="3"/>
  <c r="D230" i="3"/>
  <c r="L230" i="3"/>
  <c r="E230" i="3"/>
  <c r="F230" i="3"/>
  <c r="G230" i="3"/>
  <c r="H230" i="3"/>
  <c r="J230" i="3"/>
  <c r="A231" i="3"/>
  <c r="B231" i="3"/>
  <c r="C231" i="3"/>
  <c r="D231" i="3"/>
  <c r="E231" i="3"/>
  <c r="F231" i="3"/>
  <c r="G231" i="3"/>
  <c r="H231" i="3"/>
  <c r="J231" i="3"/>
  <c r="L231" i="3"/>
  <c r="A232" i="3"/>
  <c r="B232" i="3"/>
  <c r="C232" i="3"/>
  <c r="D232" i="3"/>
  <c r="L232" i="3"/>
  <c r="E232" i="3"/>
  <c r="F232" i="3"/>
  <c r="G232" i="3"/>
  <c r="H232" i="3"/>
  <c r="J232" i="3"/>
  <c r="A233" i="3"/>
  <c r="B233" i="3"/>
  <c r="C233" i="3"/>
  <c r="D233" i="3"/>
  <c r="L233" i="3"/>
  <c r="E233" i="3"/>
  <c r="F233" i="3"/>
  <c r="G233" i="3"/>
  <c r="H233" i="3"/>
  <c r="J233" i="3"/>
  <c r="A234" i="3"/>
  <c r="B234" i="3"/>
  <c r="C234" i="3"/>
  <c r="D234" i="3"/>
  <c r="E234" i="3"/>
  <c r="F234" i="3"/>
  <c r="G234" i="3"/>
  <c r="H234" i="3"/>
  <c r="J234" i="3"/>
  <c r="L234" i="3"/>
  <c r="A235" i="3"/>
  <c r="B235" i="3"/>
  <c r="C235" i="3"/>
  <c r="D235" i="3"/>
  <c r="E235" i="3"/>
  <c r="F235" i="3"/>
  <c r="G235" i="3"/>
  <c r="H235" i="3"/>
  <c r="J235" i="3"/>
  <c r="L235" i="3"/>
  <c r="A236" i="3"/>
  <c r="B236" i="3"/>
  <c r="C236" i="3"/>
  <c r="D236" i="3"/>
  <c r="L236" i="3"/>
  <c r="E236" i="3"/>
  <c r="F236" i="3"/>
  <c r="G236" i="3"/>
  <c r="H236" i="3"/>
  <c r="J236" i="3"/>
  <c r="A237" i="3"/>
  <c r="B237" i="3"/>
  <c r="C237" i="3"/>
  <c r="D237" i="3"/>
  <c r="L237" i="3"/>
  <c r="E237" i="3"/>
  <c r="F237" i="3"/>
  <c r="G237" i="3"/>
  <c r="H237" i="3"/>
  <c r="J237" i="3"/>
  <c r="A238" i="3"/>
  <c r="B238" i="3"/>
  <c r="C238" i="3"/>
  <c r="D238" i="3"/>
  <c r="L238" i="3"/>
  <c r="E238" i="3"/>
  <c r="F238" i="3"/>
  <c r="G238" i="3"/>
  <c r="H238" i="3"/>
  <c r="J238" i="3"/>
  <c r="A239" i="3"/>
  <c r="B239" i="3"/>
  <c r="C239" i="3"/>
  <c r="D239" i="3"/>
  <c r="E239" i="3"/>
  <c r="F239" i="3"/>
  <c r="G239" i="3"/>
  <c r="H239" i="3"/>
  <c r="J239" i="3"/>
  <c r="L239" i="3"/>
  <c r="A240" i="3"/>
  <c r="B240" i="3"/>
  <c r="C240" i="3"/>
  <c r="D240" i="3"/>
  <c r="L240" i="3"/>
  <c r="E240" i="3"/>
  <c r="F240" i="3"/>
  <c r="G240" i="3"/>
  <c r="H240" i="3"/>
  <c r="J240" i="3"/>
  <c r="A241" i="3"/>
  <c r="B241" i="3"/>
  <c r="C241" i="3"/>
  <c r="D241" i="3"/>
  <c r="L241" i="3"/>
  <c r="E241" i="3"/>
  <c r="F241" i="3"/>
  <c r="G241" i="3"/>
  <c r="H241" i="3"/>
  <c r="J241" i="3"/>
  <c r="A242" i="3"/>
  <c r="B242" i="3"/>
  <c r="C242" i="3"/>
  <c r="D242" i="3"/>
  <c r="E242" i="3"/>
  <c r="F242" i="3"/>
  <c r="G242" i="3"/>
  <c r="H242" i="3"/>
  <c r="J242" i="3"/>
  <c r="L242" i="3"/>
  <c r="A243" i="3"/>
  <c r="B243" i="3"/>
  <c r="C243" i="3"/>
  <c r="D243" i="3"/>
  <c r="E243" i="3"/>
  <c r="F243" i="3"/>
  <c r="G243" i="3"/>
  <c r="H243" i="3"/>
  <c r="J243" i="3"/>
  <c r="L243" i="3"/>
  <c r="A244" i="3"/>
  <c r="B244" i="3"/>
  <c r="C244" i="3"/>
  <c r="D244" i="3"/>
  <c r="L244" i="3"/>
  <c r="E244" i="3"/>
  <c r="F244" i="3"/>
  <c r="G244" i="3"/>
  <c r="H244" i="3"/>
  <c r="J244" i="3"/>
  <c r="A245" i="3"/>
  <c r="B245" i="3"/>
  <c r="C245" i="3"/>
  <c r="D245" i="3"/>
  <c r="L245" i="3"/>
  <c r="E245" i="3"/>
  <c r="F245" i="3"/>
  <c r="G245" i="3"/>
  <c r="H245" i="3"/>
  <c r="J245" i="3"/>
  <c r="A246" i="3"/>
  <c r="B246" i="3"/>
  <c r="C246" i="3"/>
  <c r="D246" i="3"/>
  <c r="L246" i="3"/>
  <c r="E246" i="3"/>
  <c r="F246" i="3"/>
  <c r="G246" i="3"/>
  <c r="H246" i="3"/>
  <c r="J246" i="3"/>
  <c r="A247" i="3"/>
  <c r="B247" i="3"/>
  <c r="C247" i="3"/>
  <c r="D247" i="3"/>
  <c r="E247" i="3"/>
  <c r="F247" i="3"/>
  <c r="G247" i="3"/>
  <c r="H247" i="3"/>
  <c r="J247" i="3"/>
  <c r="L247" i="3"/>
  <c r="A248" i="3"/>
  <c r="B248" i="3"/>
  <c r="C248" i="3"/>
  <c r="D248" i="3"/>
  <c r="L248" i="3"/>
  <c r="E248" i="3"/>
  <c r="F248" i="3"/>
  <c r="G248" i="3"/>
  <c r="H248" i="3"/>
  <c r="J248" i="3"/>
  <c r="A249" i="3"/>
  <c r="B249" i="3"/>
  <c r="C249" i="3"/>
  <c r="D249" i="3"/>
  <c r="L249" i="3"/>
  <c r="E249" i="3"/>
  <c r="F249" i="3"/>
  <c r="G249" i="3"/>
  <c r="H249" i="3"/>
  <c r="J249" i="3"/>
  <c r="A250" i="3"/>
  <c r="B250" i="3"/>
  <c r="C250" i="3"/>
  <c r="D250" i="3"/>
  <c r="E250" i="3"/>
  <c r="F250" i="3"/>
  <c r="G250" i="3"/>
  <c r="H250" i="3"/>
  <c r="J250" i="3"/>
  <c r="L250" i="3"/>
  <c r="A251" i="3"/>
  <c r="B251" i="3"/>
  <c r="C251" i="3"/>
  <c r="D251" i="3"/>
  <c r="E251" i="3"/>
  <c r="F251" i="3"/>
  <c r="G251" i="3"/>
  <c r="H251" i="3"/>
  <c r="J251" i="3"/>
  <c r="L251" i="3"/>
  <c r="A252" i="3"/>
  <c r="B252" i="3"/>
  <c r="C252" i="3"/>
  <c r="D252" i="3"/>
  <c r="L252" i="3"/>
  <c r="E252" i="3"/>
  <c r="F252" i="3"/>
  <c r="G252" i="3"/>
  <c r="H252" i="3"/>
  <c r="J252" i="3"/>
  <c r="P252" i="3"/>
  <c r="S252" i="3"/>
  <c r="A253" i="3"/>
  <c r="B253" i="3"/>
  <c r="C253" i="3"/>
  <c r="D253" i="3"/>
  <c r="E253" i="3"/>
  <c r="F253" i="3"/>
  <c r="G253" i="3"/>
  <c r="H253" i="3"/>
  <c r="J253" i="3"/>
  <c r="L253" i="3"/>
  <c r="P253" i="3"/>
  <c r="S253" i="3"/>
  <c r="A254" i="3"/>
  <c r="B254" i="3"/>
  <c r="C254" i="3"/>
  <c r="D254" i="3"/>
  <c r="E254" i="3"/>
  <c r="F254" i="3"/>
  <c r="G254" i="3"/>
  <c r="H254" i="3"/>
  <c r="J254" i="3"/>
  <c r="L254" i="3"/>
  <c r="P254" i="3"/>
  <c r="S254" i="3"/>
  <c r="A255" i="3"/>
  <c r="B255" i="3"/>
  <c r="C255" i="3"/>
  <c r="D255" i="3"/>
  <c r="L255" i="3"/>
  <c r="E255" i="3"/>
  <c r="F255" i="3"/>
  <c r="G255" i="3"/>
  <c r="H255" i="3"/>
  <c r="J255" i="3"/>
  <c r="P255" i="3"/>
  <c r="S255" i="3"/>
  <c r="A256" i="3"/>
  <c r="B256" i="3"/>
  <c r="C256" i="3"/>
  <c r="D256" i="3"/>
  <c r="L256" i="3"/>
  <c r="E256" i="3"/>
  <c r="F256" i="3"/>
  <c r="G256" i="3"/>
  <c r="H256" i="3"/>
  <c r="J256" i="3"/>
  <c r="A257" i="3"/>
  <c r="B257" i="3"/>
  <c r="C257" i="3"/>
  <c r="D257" i="3"/>
  <c r="L257" i="3"/>
  <c r="E257" i="3"/>
  <c r="F257" i="3"/>
  <c r="G257" i="3"/>
  <c r="H257" i="3"/>
  <c r="J257" i="3"/>
  <c r="A258" i="3"/>
  <c r="B258" i="3"/>
  <c r="C258" i="3"/>
  <c r="D258" i="3"/>
  <c r="L258" i="3"/>
  <c r="E258" i="3"/>
  <c r="F258" i="3"/>
  <c r="G258" i="3"/>
  <c r="H258" i="3"/>
  <c r="J258" i="3"/>
  <c r="A259" i="3"/>
  <c r="B259" i="3"/>
  <c r="C259" i="3"/>
  <c r="D259" i="3"/>
  <c r="E259" i="3"/>
  <c r="F259" i="3"/>
  <c r="G259" i="3"/>
  <c r="H259" i="3"/>
  <c r="J259" i="3"/>
  <c r="L259" i="3"/>
  <c r="D8" i="4"/>
  <c r="E8" i="4"/>
  <c r="G8" i="4"/>
  <c r="K8" i="4"/>
  <c r="I8" i="4"/>
  <c r="J8" i="4"/>
  <c r="D9" i="4"/>
  <c r="G9" i="4"/>
  <c r="K9" i="4"/>
  <c r="E9" i="4"/>
  <c r="D10" i="4"/>
  <c r="E10" i="4"/>
  <c r="F10" i="4"/>
  <c r="G10" i="4"/>
  <c r="K10" i="4"/>
  <c r="I10" i="4"/>
  <c r="J10" i="4"/>
  <c r="D11" i="4"/>
  <c r="G11" i="4"/>
  <c r="K11" i="4"/>
  <c r="E11" i="4"/>
  <c r="D12" i="4"/>
  <c r="E12" i="4"/>
  <c r="G12" i="4"/>
  <c r="K12" i="4"/>
  <c r="I12" i="4"/>
  <c r="J12" i="4"/>
  <c r="D13" i="4"/>
  <c r="G13" i="4"/>
  <c r="K13" i="4"/>
  <c r="E13" i="4"/>
  <c r="D14" i="4"/>
  <c r="E14" i="4"/>
  <c r="F14" i="4"/>
  <c r="G14" i="4"/>
  <c r="K14" i="4"/>
  <c r="D15" i="4"/>
  <c r="G15" i="4"/>
  <c r="K15" i="4"/>
  <c r="E15" i="4"/>
  <c r="D16" i="4"/>
  <c r="E16" i="4"/>
  <c r="I16" i="4"/>
  <c r="G16" i="4"/>
  <c r="K16" i="4"/>
  <c r="D17" i="4"/>
  <c r="G17" i="4"/>
  <c r="K17" i="4"/>
  <c r="E17" i="4"/>
  <c r="D18" i="4"/>
  <c r="E18" i="4"/>
  <c r="F18" i="4"/>
  <c r="G18" i="4"/>
  <c r="K18" i="4"/>
  <c r="D19" i="4"/>
  <c r="G19" i="4"/>
  <c r="K19" i="4"/>
  <c r="E19" i="4"/>
  <c r="D20" i="4"/>
  <c r="E20" i="4"/>
  <c r="I20" i="4"/>
  <c r="G20" i="4"/>
  <c r="K20" i="4"/>
  <c r="D21" i="4"/>
  <c r="G21" i="4"/>
  <c r="K21" i="4"/>
  <c r="E21" i="4"/>
  <c r="D22" i="4"/>
  <c r="E22" i="4"/>
  <c r="F22" i="4"/>
  <c r="G22" i="4"/>
  <c r="K22" i="4"/>
  <c r="D23" i="4"/>
  <c r="G23" i="4"/>
  <c r="K23" i="4"/>
  <c r="E23" i="4"/>
  <c r="D24" i="4"/>
  <c r="E24" i="4"/>
  <c r="I24" i="4"/>
  <c r="G24" i="4"/>
  <c r="K24" i="4"/>
  <c r="D25" i="4"/>
  <c r="G25" i="4"/>
  <c r="K25" i="4"/>
  <c r="E25" i="4"/>
  <c r="D26" i="4"/>
  <c r="E26" i="4"/>
  <c r="F26" i="4"/>
  <c r="G26" i="4"/>
  <c r="K26" i="4"/>
  <c r="D27" i="4"/>
  <c r="G27" i="4"/>
  <c r="K27" i="4"/>
  <c r="E27" i="4"/>
  <c r="D28" i="4"/>
  <c r="E28" i="4"/>
  <c r="I28" i="4"/>
  <c r="G28" i="4"/>
  <c r="K28" i="4"/>
  <c r="D29" i="4"/>
  <c r="G29" i="4"/>
  <c r="K29" i="4"/>
  <c r="E29" i="4"/>
  <c r="D30" i="4"/>
  <c r="E30" i="4"/>
  <c r="F30" i="4"/>
  <c r="G30" i="4"/>
  <c r="K30" i="4"/>
  <c r="D31" i="4"/>
  <c r="G31" i="4"/>
  <c r="K31" i="4"/>
  <c r="E31" i="4"/>
  <c r="F31" i="4"/>
  <c r="H31" i="4"/>
  <c r="D32" i="4"/>
  <c r="E32" i="4"/>
  <c r="I32" i="4"/>
  <c r="G32" i="4"/>
  <c r="K32" i="4"/>
  <c r="D33" i="4"/>
  <c r="G33" i="4"/>
  <c r="K33" i="4"/>
  <c r="E33" i="4"/>
  <c r="D34" i="4"/>
  <c r="E34" i="4"/>
  <c r="I34" i="4"/>
  <c r="G34" i="4"/>
  <c r="K34" i="4"/>
  <c r="D35" i="4"/>
  <c r="G35" i="4"/>
  <c r="K35" i="4"/>
  <c r="E35" i="4"/>
  <c r="D36" i="4"/>
  <c r="E36" i="4"/>
  <c r="I36" i="4"/>
  <c r="G36" i="4"/>
  <c r="K36" i="4"/>
  <c r="D37" i="4"/>
  <c r="G37" i="4"/>
  <c r="K37" i="4"/>
  <c r="E37" i="4"/>
  <c r="D38" i="4"/>
  <c r="E38" i="4"/>
  <c r="F38" i="4"/>
  <c r="G38" i="4"/>
  <c r="K38" i="4"/>
  <c r="D39" i="4"/>
  <c r="D40" i="4"/>
  <c r="E40" i="4"/>
  <c r="G40" i="4"/>
  <c r="D41" i="4"/>
  <c r="D42" i="4"/>
  <c r="E42" i="4"/>
  <c r="D43" i="4"/>
  <c r="D44" i="4"/>
  <c r="G44" i="4"/>
  <c r="K44" i="4"/>
  <c r="E44" i="4"/>
  <c r="D45" i="4"/>
  <c r="D46" i="4"/>
  <c r="E46" i="4"/>
  <c r="D47" i="4"/>
  <c r="D48" i="4"/>
  <c r="G48" i="4"/>
  <c r="K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D68" i="4"/>
  <c r="G68" i="4"/>
  <c r="I68" i="4"/>
  <c r="E68" i="4"/>
  <c r="D69" i="4"/>
  <c r="D70" i="4"/>
  <c r="E70" i="4"/>
  <c r="D71" i="4"/>
  <c r="D72" i="4"/>
  <c r="G72" i="4"/>
  <c r="E72" i="4"/>
  <c r="I72" i="4"/>
  <c r="D73" i="4"/>
  <c r="D74" i="4"/>
  <c r="E74" i="4"/>
  <c r="D75" i="4"/>
  <c r="D76" i="4"/>
  <c r="G76" i="4"/>
  <c r="E76" i="4"/>
  <c r="D77" i="4"/>
  <c r="D78" i="4"/>
  <c r="E78" i="4"/>
  <c r="I78" i="4"/>
  <c r="D79" i="4"/>
  <c r="D80" i="4"/>
  <c r="G80" i="4"/>
  <c r="K80" i="4"/>
  <c r="E80" i="4"/>
  <c r="D81" i="4"/>
  <c r="D82" i="4"/>
  <c r="E82" i="4"/>
  <c r="D83" i="4"/>
  <c r="D84" i="4"/>
  <c r="E84" i="4"/>
  <c r="D85" i="4"/>
  <c r="D86" i="4"/>
  <c r="E86" i="4"/>
  <c r="D87" i="4"/>
  <c r="D88" i="4"/>
  <c r="E88" i="4"/>
  <c r="D89" i="4"/>
  <c r="D90" i="4"/>
  <c r="E90" i="4"/>
  <c r="D91" i="4"/>
  <c r="D92" i="4"/>
  <c r="E92" i="4"/>
  <c r="D93" i="4"/>
  <c r="D94" i="4"/>
  <c r="E94" i="4"/>
  <c r="I94" i="4"/>
  <c r="D95" i="4"/>
  <c r="D96" i="4"/>
  <c r="E96" i="4"/>
  <c r="D97" i="4"/>
  <c r="D98" i="4"/>
  <c r="E98" i="4"/>
  <c r="D99" i="4"/>
  <c r="D100" i="4"/>
  <c r="E100" i="4"/>
  <c r="D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G42" i="4"/>
  <c r="I42" i="4"/>
  <c r="J42" i="4"/>
  <c r="L42" i="4"/>
  <c r="M42" i="4"/>
  <c r="K42" i="4"/>
  <c r="I44" i="4"/>
  <c r="J44" i="4"/>
  <c r="G46" i="4"/>
  <c r="I46" i="4"/>
  <c r="J46" i="4"/>
  <c r="L46" i="4"/>
  <c r="M46" i="4"/>
  <c r="K46" i="4"/>
  <c r="G66" i="4"/>
  <c r="K66" i="4"/>
  <c r="L66" i="4"/>
  <c r="M66" i="4"/>
  <c r="I66" i="4"/>
  <c r="J66" i="4"/>
  <c r="K68" i="4"/>
  <c r="G70" i="4"/>
  <c r="K70" i="4"/>
  <c r="L70" i="4"/>
  <c r="M70" i="4"/>
  <c r="I70" i="4"/>
  <c r="J70" i="4"/>
  <c r="K72" i="4"/>
  <c r="G74" i="4"/>
  <c r="K74" i="4"/>
  <c r="L74" i="4"/>
  <c r="M74" i="4"/>
  <c r="I74" i="4"/>
  <c r="J74" i="4"/>
  <c r="K76" i="4"/>
  <c r="L76" i="4"/>
  <c r="M76" i="4"/>
  <c r="I76" i="4"/>
  <c r="J76" i="4"/>
  <c r="G78" i="4"/>
  <c r="K78" i="4"/>
  <c r="G82" i="4"/>
  <c r="K82" i="4"/>
  <c r="I82" i="4"/>
  <c r="J82" i="4"/>
  <c r="G84" i="4"/>
  <c r="K84" i="4"/>
  <c r="I84" i="4"/>
  <c r="J84" i="4"/>
  <c r="G86" i="4"/>
  <c r="K86" i="4"/>
  <c r="L86" i="4"/>
  <c r="M86" i="4"/>
  <c r="I86" i="4"/>
  <c r="J86" i="4"/>
  <c r="G88" i="4"/>
  <c r="K88" i="4"/>
  <c r="I88" i="4"/>
  <c r="J88" i="4"/>
  <c r="G90" i="4"/>
  <c r="K90" i="4"/>
  <c r="L90" i="4"/>
  <c r="M90" i="4"/>
  <c r="I90" i="4"/>
  <c r="J90" i="4"/>
  <c r="G92" i="4"/>
  <c r="K92" i="4"/>
  <c r="L92" i="4"/>
  <c r="M92" i="4"/>
  <c r="I92" i="4"/>
  <c r="J92" i="4"/>
  <c r="G94" i="4"/>
  <c r="K94" i="4"/>
  <c r="G96" i="4"/>
  <c r="K96" i="4"/>
  <c r="L96" i="4"/>
  <c r="M96" i="4"/>
  <c r="I96" i="4"/>
  <c r="J96" i="4"/>
  <c r="G98" i="4"/>
  <c r="K98" i="4"/>
  <c r="L98" i="4"/>
  <c r="M98" i="4"/>
  <c r="I98" i="4"/>
  <c r="J98" i="4"/>
  <c r="G100" i="4"/>
  <c r="K100" i="4"/>
  <c r="I100" i="4"/>
  <c r="J100" i="4"/>
  <c r="L100" i="4"/>
  <c r="M100" i="4"/>
  <c r="N100" i="4"/>
  <c r="O100" i="4"/>
  <c r="G102" i="4"/>
  <c r="K102" i="4"/>
  <c r="L102" i="4"/>
  <c r="M102" i="4"/>
  <c r="I102" i="4"/>
  <c r="J102" i="4"/>
  <c r="F8" i="4"/>
  <c r="F9" i="4"/>
  <c r="F11" i="4"/>
  <c r="F12" i="4"/>
  <c r="F13" i="4"/>
  <c r="F15" i="4"/>
  <c r="F16" i="4"/>
  <c r="F17" i="4"/>
  <c r="F19" i="4"/>
  <c r="F20" i="4"/>
  <c r="F21" i="4"/>
  <c r="F23" i="4"/>
  <c r="F24" i="4"/>
  <c r="F25" i="4"/>
  <c r="F27" i="4"/>
  <c r="F28" i="4"/>
  <c r="F29" i="4"/>
  <c r="F32" i="4"/>
  <c r="F33" i="4"/>
  <c r="F34" i="4"/>
  <c r="F35" i="4"/>
  <c r="F36" i="4"/>
  <c r="F37" i="4"/>
  <c r="F40" i="4"/>
  <c r="F42" i="4"/>
  <c r="F44" i="4"/>
  <c r="F46" i="4"/>
  <c r="F48" i="4"/>
  <c r="F49" i="4"/>
  <c r="G49" i="4"/>
  <c r="K49" i="4"/>
  <c r="F50" i="4"/>
  <c r="G50" i="4"/>
  <c r="K50" i="4"/>
  <c r="F51" i="4"/>
  <c r="G51" i="4"/>
  <c r="K51" i="4"/>
  <c r="L51" i="4"/>
  <c r="M51" i="4"/>
  <c r="I51" i="4"/>
  <c r="J51" i="4"/>
  <c r="F52" i="4"/>
  <c r="G52" i="4"/>
  <c r="K52" i="4"/>
  <c r="F53" i="4"/>
  <c r="G53" i="4"/>
  <c r="K53" i="4"/>
  <c r="F54" i="4"/>
  <c r="G54" i="4"/>
  <c r="K54" i="4"/>
  <c r="F55" i="4"/>
  <c r="G55" i="4"/>
  <c r="K55" i="4"/>
  <c r="L55" i="4"/>
  <c r="M55" i="4"/>
  <c r="I55" i="4"/>
  <c r="J55" i="4"/>
  <c r="F56" i="4"/>
  <c r="G56" i="4"/>
  <c r="K56" i="4"/>
  <c r="I56" i="4"/>
  <c r="J56" i="4"/>
  <c r="L56" i="4"/>
  <c r="M56" i="4"/>
  <c r="F57" i="4"/>
  <c r="G57" i="4"/>
  <c r="I57" i="4"/>
  <c r="K57" i="4"/>
  <c r="F58" i="4"/>
  <c r="G58" i="4"/>
  <c r="K58" i="4"/>
  <c r="F59" i="4"/>
  <c r="G59" i="4"/>
  <c r="K59" i="4"/>
  <c r="L59" i="4"/>
  <c r="M59" i="4"/>
  <c r="I59" i="4"/>
  <c r="J59" i="4"/>
  <c r="F60" i="4"/>
  <c r="G60" i="4"/>
  <c r="K60" i="4"/>
  <c r="F61" i="4"/>
  <c r="G61" i="4"/>
  <c r="K61" i="4"/>
  <c r="F62" i="4"/>
  <c r="G62" i="4"/>
  <c r="K62" i="4"/>
  <c r="F63" i="4"/>
  <c r="G63" i="4"/>
  <c r="K63" i="4"/>
  <c r="L63" i="4"/>
  <c r="M63" i="4"/>
  <c r="I63" i="4"/>
  <c r="J63" i="4"/>
  <c r="F64" i="4"/>
  <c r="G64" i="4"/>
  <c r="K64" i="4"/>
  <c r="I64" i="4"/>
  <c r="J64" i="4"/>
  <c r="L64" i="4"/>
  <c r="M64" i="4"/>
  <c r="F65" i="4"/>
  <c r="G65" i="4"/>
  <c r="I65" i="4"/>
  <c r="K65" i="4"/>
  <c r="F66" i="4"/>
  <c r="F68" i="4"/>
  <c r="F70" i="4"/>
  <c r="F72" i="4"/>
  <c r="F74" i="4"/>
  <c r="F76" i="4"/>
  <c r="F78" i="4"/>
  <c r="F80" i="4"/>
  <c r="F82" i="4"/>
  <c r="F84" i="4"/>
  <c r="F86" i="4"/>
  <c r="F88" i="4"/>
  <c r="F90" i="4"/>
  <c r="F92" i="4"/>
  <c r="F94" i="4"/>
  <c r="F96" i="4"/>
  <c r="F98" i="4"/>
  <c r="F100" i="4"/>
  <c r="F102" i="4"/>
  <c r="F103" i="4"/>
  <c r="G103" i="4"/>
  <c r="K103" i="4"/>
  <c r="L103" i="4"/>
  <c r="M103" i="4"/>
  <c r="I103" i="4"/>
  <c r="J103" i="4"/>
  <c r="F104" i="4"/>
  <c r="G104" i="4"/>
  <c r="K104" i="4"/>
  <c r="I104" i="4"/>
  <c r="J104" i="4"/>
  <c r="F105" i="4"/>
  <c r="G105" i="4"/>
  <c r="I105" i="4"/>
  <c r="K105" i="4"/>
  <c r="F106" i="4"/>
  <c r="G106" i="4"/>
  <c r="K106" i="4"/>
  <c r="F107" i="4"/>
  <c r="G107" i="4"/>
  <c r="K107" i="4"/>
  <c r="I107" i="4"/>
  <c r="J107" i="4"/>
  <c r="F108" i="4"/>
  <c r="G108" i="4"/>
  <c r="K108" i="4"/>
  <c r="F109" i="4"/>
  <c r="G109" i="4"/>
  <c r="K109" i="4"/>
  <c r="F110" i="4"/>
  <c r="G110" i="4"/>
  <c r="K110" i="4"/>
  <c r="F111" i="4"/>
  <c r="G111" i="4"/>
  <c r="K111" i="4"/>
  <c r="L111" i="4"/>
  <c r="M111" i="4"/>
  <c r="I111" i="4"/>
  <c r="J111" i="4"/>
  <c r="F112" i="4"/>
  <c r="G112" i="4"/>
  <c r="K112" i="4"/>
  <c r="I112" i="4"/>
  <c r="J112" i="4"/>
  <c r="F113" i="4"/>
  <c r="G113" i="4"/>
  <c r="I113" i="4"/>
  <c r="K113" i="4"/>
  <c r="F114" i="4"/>
  <c r="G114" i="4"/>
  <c r="K114" i="4"/>
  <c r="F115" i="4"/>
  <c r="G115" i="4"/>
  <c r="K115" i="4"/>
  <c r="I115" i="4"/>
  <c r="J115" i="4"/>
  <c r="F116" i="4"/>
  <c r="G116" i="4"/>
  <c r="K116" i="4"/>
  <c r="F117" i="4"/>
  <c r="G117" i="4"/>
  <c r="K117" i="4"/>
  <c r="F118" i="4"/>
  <c r="G118" i="4"/>
  <c r="K118" i="4"/>
  <c r="F119" i="4"/>
  <c r="G119" i="4"/>
  <c r="K119" i="4"/>
  <c r="L119" i="4"/>
  <c r="M119" i="4"/>
  <c r="I119" i="4"/>
  <c r="J119" i="4"/>
  <c r="F120" i="4"/>
  <c r="G120" i="4"/>
  <c r="K120" i="4"/>
  <c r="L120" i="4"/>
  <c r="M120" i="4"/>
  <c r="I120" i="4"/>
  <c r="J120" i="4"/>
  <c r="F121" i="4"/>
  <c r="G121" i="4"/>
  <c r="I121" i="4"/>
  <c r="K121" i="4"/>
  <c r="D122" i="4"/>
  <c r="G122" i="4"/>
  <c r="E122" i="4"/>
  <c r="F122" i="4"/>
  <c r="D123" i="4"/>
  <c r="E123" i="4"/>
  <c r="D124" i="4"/>
  <c r="E124" i="4"/>
  <c r="G124" i="4"/>
  <c r="K124" i="4"/>
  <c r="D125" i="4"/>
  <c r="G125" i="4"/>
  <c r="D342" i="4"/>
  <c r="L342" i="4"/>
  <c r="X5" i="4"/>
  <c r="Y5" i="4"/>
  <c r="X6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9" i="4"/>
  <c r="AC42" i="4"/>
  <c r="O4" i="4"/>
  <c r="AC15" i="4"/>
  <c r="AC40" i="4"/>
  <c r="AC38" i="4"/>
  <c r="G5" i="4"/>
  <c r="AC19" i="4"/>
  <c r="AK2" i="4"/>
  <c r="AJ2" i="4"/>
  <c r="AC35" i="4"/>
  <c r="AC33" i="4"/>
  <c r="AC31" i="4"/>
  <c r="AC26" i="4"/>
  <c r="AC24" i="4"/>
  <c r="AC22" i="4"/>
  <c r="AC28" i="4"/>
  <c r="AC17" i="4"/>
  <c r="AC13" i="4"/>
  <c r="AC11" i="4"/>
  <c r="AC9" i="4"/>
  <c r="AA100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9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I225" i="4"/>
  <c r="D260" i="4"/>
  <c r="L260" i="4"/>
  <c r="D261" i="4"/>
  <c r="L261" i="4"/>
  <c r="D262" i="4"/>
  <c r="L262" i="4"/>
  <c r="D263" i="4"/>
  <c r="L263" i="4"/>
  <c r="D264" i="4"/>
  <c r="L264" i="4"/>
  <c r="D265" i="4"/>
  <c r="L265" i="4"/>
  <c r="D266" i="4"/>
  <c r="L266" i="4"/>
  <c r="D267" i="4"/>
  <c r="L267" i="4"/>
  <c r="D268" i="4"/>
  <c r="L268" i="4"/>
  <c r="D269" i="4"/>
  <c r="L269" i="4"/>
  <c r="D270" i="4"/>
  <c r="L270" i="4"/>
  <c r="D271" i="4"/>
  <c r="L271" i="4"/>
  <c r="D272" i="4"/>
  <c r="L272" i="4"/>
  <c r="D273" i="4"/>
  <c r="L273" i="4"/>
  <c r="D274" i="4"/>
  <c r="L274" i="4"/>
  <c r="D275" i="4"/>
  <c r="L275" i="4"/>
  <c r="D276" i="4"/>
  <c r="L276" i="4"/>
  <c r="D277" i="4"/>
  <c r="L277" i="4"/>
  <c r="D278" i="4"/>
  <c r="L278" i="4"/>
  <c r="D279" i="4"/>
  <c r="L279" i="4"/>
  <c r="D280" i="4"/>
  <c r="L280" i="4"/>
  <c r="D281" i="4"/>
  <c r="L281" i="4"/>
  <c r="D282" i="4"/>
  <c r="L282" i="4"/>
  <c r="D283" i="4"/>
  <c r="L283" i="4"/>
  <c r="D284" i="4"/>
  <c r="L284" i="4"/>
  <c r="D285" i="4"/>
  <c r="L285" i="4"/>
  <c r="D286" i="4"/>
  <c r="L286" i="4"/>
  <c r="D287" i="4"/>
  <c r="L287" i="4"/>
  <c r="D288" i="4"/>
  <c r="L288" i="4"/>
  <c r="D289" i="4"/>
  <c r="L289" i="4"/>
  <c r="D290" i="4"/>
  <c r="L290" i="4"/>
  <c r="D291" i="4"/>
  <c r="L291" i="4"/>
  <c r="D292" i="4"/>
  <c r="L292" i="4"/>
  <c r="D293" i="4"/>
  <c r="L293" i="4"/>
  <c r="D294" i="4"/>
  <c r="L294" i="4"/>
  <c r="D295" i="4"/>
  <c r="L295" i="4"/>
  <c r="D296" i="4"/>
  <c r="L296" i="4"/>
  <c r="D297" i="4"/>
  <c r="L297" i="4"/>
  <c r="D298" i="4"/>
  <c r="L298" i="4"/>
  <c r="D299" i="4"/>
  <c r="L299" i="4"/>
  <c r="D300" i="4"/>
  <c r="L300" i="4"/>
  <c r="D301" i="4"/>
  <c r="L301" i="4"/>
  <c r="D302" i="4"/>
  <c r="L302" i="4"/>
  <c r="D303" i="4"/>
  <c r="L303" i="4"/>
  <c r="D304" i="4"/>
  <c r="L304" i="4"/>
  <c r="D305" i="4"/>
  <c r="L305" i="4"/>
  <c r="D306" i="4"/>
  <c r="L306" i="4"/>
  <c r="D307" i="4"/>
  <c r="L307" i="4"/>
  <c r="D308" i="4"/>
  <c r="L308" i="4"/>
  <c r="D309" i="4"/>
  <c r="L309" i="4"/>
  <c r="D310" i="4"/>
  <c r="L310" i="4"/>
  <c r="D311" i="4"/>
  <c r="L311" i="4"/>
  <c r="D312" i="4"/>
  <c r="L312" i="4"/>
  <c r="D313" i="4"/>
  <c r="L313" i="4"/>
  <c r="D314" i="4"/>
  <c r="L314" i="4"/>
  <c r="D315" i="4"/>
  <c r="L315" i="4"/>
  <c r="D316" i="4"/>
  <c r="L316" i="4"/>
  <c r="D317" i="4"/>
  <c r="L317" i="4"/>
  <c r="D318" i="4"/>
  <c r="L318" i="4"/>
  <c r="D319" i="4"/>
  <c r="L319" i="4"/>
  <c r="D320" i="4"/>
  <c r="L320" i="4"/>
  <c r="D321" i="4"/>
  <c r="L321" i="4"/>
  <c r="D322" i="4"/>
  <c r="L322" i="4"/>
  <c r="D323" i="4"/>
  <c r="L323" i="4"/>
  <c r="D324" i="4"/>
  <c r="L324" i="4"/>
  <c r="D325" i="4"/>
  <c r="L325" i="4"/>
  <c r="D326" i="4"/>
  <c r="L326" i="4"/>
  <c r="D327" i="4"/>
  <c r="L327" i="4"/>
  <c r="D328" i="4"/>
  <c r="L328" i="4"/>
  <c r="D329" i="4"/>
  <c r="L329" i="4"/>
  <c r="D330" i="4"/>
  <c r="L330" i="4"/>
  <c r="D331" i="4"/>
  <c r="L331" i="4"/>
  <c r="D332" i="4"/>
  <c r="L332" i="4"/>
  <c r="D333" i="4"/>
  <c r="L333" i="4"/>
  <c r="D334" i="4"/>
  <c r="L334" i="4"/>
  <c r="D335" i="4"/>
  <c r="L335" i="4"/>
  <c r="D336" i="4"/>
  <c r="L336" i="4"/>
  <c r="D337" i="4"/>
  <c r="L337" i="4"/>
  <c r="D338" i="4"/>
  <c r="L338" i="4"/>
  <c r="D339" i="4"/>
  <c r="L339" i="4"/>
  <c r="D340" i="4"/>
  <c r="L340" i="4"/>
  <c r="D341" i="4"/>
  <c r="L341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B260" i="4"/>
  <c r="C260" i="4"/>
  <c r="F260" i="4"/>
  <c r="H260" i="4"/>
  <c r="I227" i="4"/>
  <c r="I229" i="4"/>
  <c r="I259" i="4"/>
  <c r="J260" i="4"/>
  <c r="B261" i="4"/>
  <c r="C261" i="4"/>
  <c r="E261" i="4"/>
  <c r="F261" i="4"/>
  <c r="G261" i="4"/>
  <c r="H261" i="4"/>
  <c r="I261" i="4"/>
  <c r="J261" i="4"/>
  <c r="B262" i="4"/>
  <c r="C262" i="4"/>
  <c r="F262" i="4"/>
  <c r="H262" i="4"/>
  <c r="J262" i="4"/>
  <c r="B263" i="4"/>
  <c r="C263" i="4"/>
  <c r="E263" i="4"/>
  <c r="F263" i="4"/>
  <c r="G263" i="4"/>
  <c r="H263" i="4"/>
  <c r="I263" i="4"/>
  <c r="J263" i="4"/>
  <c r="B264" i="4"/>
  <c r="C264" i="4"/>
  <c r="F264" i="4"/>
  <c r="H264" i="4"/>
  <c r="J264" i="4"/>
  <c r="B265" i="4"/>
  <c r="C265" i="4"/>
  <c r="E265" i="4"/>
  <c r="F265" i="4"/>
  <c r="G265" i="4"/>
  <c r="H265" i="4"/>
  <c r="J265" i="4"/>
  <c r="B266" i="4"/>
  <c r="C266" i="4"/>
  <c r="E266" i="4"/>
  <c r="F266" i="4"/>
  <c r="G266" i="4"/>
  <c r="H266" i="4"/>
  <c r="J266" i="4"/>
  <c r="B267" i="4"/>
  <c r="C267" i="4"/>
  <c r="E267" i="4"/>
  <c r="F267" i="4"/>
  <c r="G267" i="4"/>
  <c r="H267" i="4"/>
  <c r="J267" i="4"/>
  <c r="B268" i="4"/>
  <c r="C268" i="4"/>
  <c r="E268" i="4"/>
  <c r="F268" i="4"/>
  <c r="G268" i="4"/>
  <c r="H268" i="4"/>
  <c r="I268" i="4"/>
  <c r="J268" i="4"/>
  <c r="B269" i="4"/>
  <c r="C269" i="4"/>
  <c r="E269" i="4"/>
  <c r="F269" i="4"/>
  <c r="G269" i="4"/>
  <c r="H269" i="4"/>
  <c r="J269" i="4"/>
  <c r="B270" i="4"/>
  <c r="C270" i="4"/>
  <c r="E270" i="4"/>
  <c r="F270" i="4"/>
  <c r="G270" i="4"/>
  <c r="H270" i="4"/>
  <c r="J270" i="4"/>
  <c r="B271" i="4"/>
  <c r="C271" i="4"/>
  <c r="E271" i="4"/>
  <c r="F271" i="4"/>
  <c r="G271" i="4"/>
  <c r="H271" i="4"/>
  <c r="J271" i="4"/>
  <c r="B272" i="4"/>
  <c r="C272" i="4"/>
  <c r="E272" i="4"/>
  <c r="F272" i="4"/>
  <c r="G272" i="4"/>
  <c r="H272" i="4"/>
  <c r="I272" i="4"/>
  <c r="J272" i="4"/>
  <c r="B273" i="4"/>
  <c r="C273" i="4"/>
  <c r="E273" i="4"/>
  <c r="F273" i="4"/>
  <c r="G273" i="4"/>
  <c r="H273" i="4"/>
  <c r="I273" i="4"/>
  <c r="J273" i="4"/>
  <c r="B274" i="4"/>
  <c r="C274" i="4"/>
  <c r="E274" i="4"/>
  <c r="F274" i="4"/>
  <c r="G274" i="4"/>
  <c r="H274" i="4"/>
  <c r="J274" i="4"/>
  <c r="B275" i="4"/>
  <c r="C275" i="4"/>
  <c r="E275" i="4"/>
  <c r="F275" i="4"/>
  <c r="G275" i="4"/>
  <c r="H275" i="4"/>
  <c r="J275" i="4"/>
  <c r="B276" i="4"/>
  <c r="C276" i="4"/>
  <c r="E276" i="4"/>
  <c r="F276" i="4"/>
  <c r="G276" i="4"/>
  <c r="H276" i="4"/>
  <c r="I276" i="4"/>
  <c r="J276" i="4"/>
  <c r="B277" i="4"/>
  <c r="C277" i="4"/>
  <c r="E277" i="4"/>
  <c r="F277" i="4"/>
  <c r="G277" i="4"/>
  <c r="H277" i="4"/>
  <c r="J277" i="4"/>
  <c r="B278" i="4"/>
  <c r="C278" i="4"/>
  <c r="E278" i="4"/>
  <c r="F278" i="4"/>
  <c r="G278" i="4"/>
  <c r="H278" i="4"/>
  <c r="J278" i="4"/>
  <c r="B279" i="4"/>
  <c r="C279" i="4"/>
  <c r="E279" i="4"/>
  <c r="F279" i="4"/>
  <c r="G279" i="4"/>
  <c r="H279" i="4"/>
  <c r="J279" i="4"/>
  <c r="B280" i="4"/>
  <c r="C280" i="4"/>
  <c r="E280" i="4"/>
  <c r="F280" i="4"/>
  <c r="G280" i="4"/>
  <c r="H280" i="4"/>
  <c r="I280" i="4"/>
  <c r="J280" i="4"/>
  <c r="B281" i="4"/>
  <c r="C281" i="4"/>
  <c r="E281" i="4"/>
  <c r="F281" i="4"/>
  <c r="G281" i="4"/>
  <c r="H281" i="4"/>
  <c r="I281" i="4"/>
  <c r="J281" i="4"/>
  <c r="B282" i="4"/>
  <c r="C282" i="4"/>
  <c r="E282" i="4"/>
  <c r="F282" i="4"/>
  <c r="G282" i="4"/>
  <c r="H282" i="4"/>
  <c r="J282" i="4"/>
  <c r="B283" i="4"/>
  <c r="C283" i="4"/>
  <c r="E283" i="4"/>
  <c r="F283" i="4"/>
  <c r="G283" i="4"/>
  <c r="H283" i="4"/>
  <c r="I283" i="4"/>
  <c r="J283" i="4"/>
  <c r="B284" i="4"/>
  <c r="C284" i="4"/>
  <c r="F284" i="4"/>
  <c r="H284" i="4"/>
  <c r="J284" i="4"/>
  <c r="B285" i="4"/>
  <c r="C285" i="4"/>
  <c r="E285" i="4"/>
  <c r="F285" i="4"/>
  <c r="G285" i="4"/>
  <c r="H285" i="4"/>
  <c r="J285" i="4"/>
  <c r="B286" i="4"/>
  <c r="C286" i="4"/>
  <c r="F286" i="4"/>
  <c r="H286" i="4"/>
  <c r="J286" i="4"/>
  <c r="B287" i="4"/>
  <c r="C287" i="4"/>
  <c r="E287" i="4"/>
  <c r="F287" i="4"/>
  <c r="G287" i="4"/>
  <c r="H287" i="4"/>
  <c r="I287" i="4"/>
  <c r="J287" i="4"/>
  <c r="B288" i="4"/>
  <c r="C288" i="4"/>
  <c r="F288" i="4"/>
  <c r="H288" i="4"/>
  <c r="J288" i="4"/>
  <c r="B289" i="4"/>
  <c r="C289" i="4"/>
  <c r="E289" i="4"/>
  <c r="F289" i="4"/>
  <c r="G289" i="4"/>
  <c r="H289" i="4"/>
  <c r="J289" i="4"/>
  <c r="B290" i="4"/>
  <c r="C290" i="4"/>
  <c r="F290" i="4"/>
  <c r="H290" i="4"/>
  <c r="J290" i="4"/>
  <c r="B291" i="4"/>
  <c r="C291" i="4"/>
  <c r="E291" i="4"/>
  <c r="F291" i="4"/>
  <c r="G291" i="4"/>
  <c r="H291" i="4"/>
  <c r="I291" i="4"/>
  <c r="J291" i="4"/>
  <c r="B292" i="4"/>
  <c r="C292" i="4"/>
  <c r="F292" i="4"/>
  <c r="H292" i="4"/>
  <c r="J292" i="4"/>
  <c r="B293" i="4"/>
  <c r="C293" i="4"/>
  <c r="E293" i="4"/>
  <c r="F293" i="4"/>
  <c r="G293" i="4"/>
  <c r="H293" i="4"/>
  <c r="I293" i="4"/>
  <c r="J293" i="4"/>
  <c r="B294" i="4"/>
  <c r="C294" i="4"/>
  <c r="F294" i="4"/>
  <c r="H294" i="4"/>
  <c r="J294" i="4"/>
  <c r="B295" i="4"/>
  <c r="C295" i="4"/>
  <c r="E295" i="4"/>
  <c r="F295" i="4"/>
  <c r="G295" i="4"/>
  <c r="H295" i="4"/>
  <c r="J295" i="4"/>
  <c r="B296" i="4"/>
  <c r="C296" i="4"/>
  <c r="F296" i="4"/>
  <c r="H296" i="4"/>
  <c r="J296" i="4"/>
  <c r="B297" i="4"/>
  <c r="C297" i="4"/>
  <c r="E297" i="4"/>
  <c r="F297" i="4"/>
  <c r="G297" i="4"/>
  <c r="H297" i="4"/>
  <c r="J297" i="4"/>
  <c r="B298" i="4"/>
  <c r="C298" i="4"/>
  <c r="F298" i="4"/>
  <c r="H298" i="4"/>
  <c r="J298" i="4"/>
  <c r="B299" i="4"/>
  <c r="C299" i="4"/>
  <c r="E299" i="4"/>
  <c r="F299" i="4"/>
  <c r="G299" i="4"/>
  <c r="H299" i="4"/>
  <c r="I299" i="4"/>
  <c r="J299" i="4"/>
  <c r="B300" i="4"/>
  <c r="C300" i="4"/>
  <c r="F300" i="4"/>
  <c r="H300" i="4"/>
  <c r="J300" i="4"/>
  <c r="B301" i="4"/>
  <c r="C301" i="4"/>
  <c r="E301" i="4"/>
  <c r="F301" i="4"/>
  <c r="G301" i="4"/>
  <c r="H301" i="4"/>
  <c r="I301" i="4"/>
  <c r="J301" i="4"/>
  <c r="B302" i="4"/>
  <c r="C302" i="4"/>
  <c r="F302" i="4"/>
  <c r="H302" i="4"/>
  <c r="J302" i="4"/>
  <c r="B303" i="4"/>
  <c r="C303" i="4"/>
  <c r="E303" i="4"/>
  <c r="F303" i="4"/>
  <c r="G303" i="4"/>
  <c r="H303" i="4"/>
  <c r="I303" i="4"/>
  <c r="J303" i="4"/>
  <c r="B304" i="4"/>
  <c r="C304" i="4"/>
  <c r="F304" i="4"/>
  <c r="H304" i="4"/>
  <c r="J304" i="4"/>
  <c r="B305" i="4"/>
  <c r="C305" i="4"/>
  <c r="E305" i="4"/>
  <c r="F305" i="4"/>
  <c r="G305" i="4"/>
  <c r="H305" i="4"/>
  <c r="I305" i="4"/>
  <c r="J305" i="4"/>
  <c r="B306" i="4"/>
  <c r="C306" i="4"/>
  <c r="F306" i="4"/>
  <c r="H306" i="4"/>
  <c r="J306" i="4"/>
  <c r="B307" i="4"/>
  <c r="C307" i="4"/>
  <c r="E307" i="4"/>
  <c r="F307" i="4"/>
  <c r="G307" i="4"/>
  <c r="H307" i="4"/>
  <c r="I307" i="4"/>
  <c r="J307" i="4"/>
  <c r="B308" i="4"/>
  <c r="C308" i="4"/>
  <c r="F308" i="4"/>
  <c r="H308" i="4"/>
  <c r="J308" i="4"/>
  <c r="B309" i="4"/>
  <c r="C309" i="4"/>
  <c r="E309" i="4"/>
  <c r="F309" i="4"/>
  <c r="G309" i="4"/>
  <c r="H309" i="4"/>
  <c r="I309" i="4"/>
  <c r="J309" i="4"/>
  <c r="B310" i="4"/>
  <c r="C310" i="4"/>
  <c r="F310" i="4"/>
  <c r="H310" i="4"/>
  <c r="J310" i="4"/>
  <c r="B311" i="4"/>
  <c r="C311" i="4"/>
  <c r="E311" i="4"/>
  <c r="F311" i="4"/>
  <c r="G311" i="4"/>
  <c r="H311" i="4"/>
  <c r="J311" i="4"/>
  <c r="B312" i="4"/>
  <c r="C312" i="4"/>
  <c r="F312" i="4"/>
  <c r="H312" i="4"/>
  <c r="J312" i="4"/>
  <c r="B313" i="4"/>
  <c r="C313" i="4"/>
  <c r="E313" i="4"/>
  <c r="F313" i="4"/>
  <c r="G313" i="4"/>
  <c r="H313" i="4"/>
  <c r="I313" i="4"/>
  <c r="J313" i="4"/>
  <c r="B314" i="4"/>
  <c r="C314" i="4"/>
  <c r="F314" i="4"/>
  <c r="H314" i="4"/>
  <c r="J314" i="4"/>
  <c r="B315" i="4"/>
  <c r="C315" i="4"/>
  <c r="E315" i="4"/>
  <c r="F315" i="4"/>
  <c r="G315" i="4"/>
  <c r="H315" i="4"/>
  <c r="I315" i="4"/>
  <c r="J315" i="4"/>
  <c r="B316" i="4"/>
  <c r="C316" i="4"/>
  <c r="F316" i="4"/>
  <c r="H316" i="4"/>
  <c r="J316" i="4"/>
  <c r="B317" i="4"/>
  <c r="C317" i="4"/>
  <c r="E317" i="4"/>
  <c r="F317" i="4"/>
  <c r="G317" i="4"/>
  <c r="H317" i="4"/>
  <c r="I317" i="4"/>
  <c r="J317" i="4"/>
  <c r="K317" i="4"/>
  <c r="B318" i="4"/>
  <c r="C318" i="4"/>
  <c r="F318" i="4"/>
  <c r="H318" i="4"/>
  <c r="J318" i="4"/>
  <c r="B319" i="4"/>
  <c r="C319" i="4"/>
  <c r="E319" i="4"/>
  <c r="F319" i="4"/>
  <c r="G319" i="4"/>
  <c r="H319" i="4"/>
  <c r="I319" i="4"/>
  <c r="J319" i="4"/>
  <c r="B320" i="4"/>
  <c r="C320" i="4"/>
  <c r="E320" i="4"/>
  <c r="F320" i="4"/>
  <c r="G320" i="4"/>
  <c r="H320" i="4"/>
  <c r="I320" i="4"/>
  <c r="J320" i="4"/>
  <c r="B321" i="4"/>
  <c r="C321" i="4"/>
  <c r="E321" i="4"/>
  <c r="F321" i="4"/>
  <c r="G321" i="4"/>
  <c r="H321" i="4"/>
  <c r="I321" i="4"/>
  <c r="J321" i="4"/>
  <c r="B322" i="4"/>
  <c r="C322" i="4"/>
  <c r="E322" i="4"/>
  <c r="F322" i="4"/>
  <c r="G322" i="4"/>
  <c r="H322" i="4"/>
  <c r="J322" i="4"/>
  <c r="B323" i="4"/>
  <c r="C323" i="4"/>
  <c r="E323" i="4"/>
  <c r="F323" i="4"/>
  <c r="G323" i="4"/>
  <c r="H323" i="4"/>
  <c r="J323" i="4"/>
  <c r="B324" i="4"/>
  <c r="C324" i="4"/>
  <c r="E324" i="4"/>
  <c r="F324" i="4"/>
  <c r="G324" i="4"/>
  <c r="H324" i="4"/>
  <c r="I324" i="4"/>
  <c r="J324" i="4"/>
  <c r="B325" i="4"/>
  <c r="C325" i="4"/>
  <c r="E325" i="4"/>
  <c r="F325" i="4"/>
  <c r="G325" i="4"/>
  <c r="H325" i="4"/>
  <c r="J325" i="4"/>
  <c r="B326" i="4"/>
  <c r="C326" i="4"/>
  <c r="E326" i="4"/>
  <c r="F326" i="4"/>
  <c r="G326" i="4"/>
  <c r="H326" i="4"/>
  <c r="J326" i="4"/>
  <c r="B327" i="4"/>
  <c r="C327" i="4"/>
  <c r="E327" i="4"/>
  <c r="F327" i="4"/>
  <c r="G327" i="4"/>
  <c r="H327" i="4"/>
  <c r="J327" i="4"/>
  <c r="B328" i="4"/>
  <c r="C328" i="4"/>
  <c r="E328" i="4"/>
  <c r="F328" i="4"/>
  <c r="G328" i="4"/>
  <c r="H328" i="4"/>
  <c r="I328" i="4"/>
  <c r="J328" i="4"/>
  <c r="B329" i="4"/>
  <c r="C329" i="4"/>
  <c r="E329" i="4"/>
  <c r="F329" i="4"/>
  <c r="G329" i="4"/>
  <c r="H329" i="4"/>
  <c r="I329" i="4"/>
  <c r="J329" i="4"/>
  <c r="B330" i="4"/>
  <c r="C330" i="4"/>
  <c r="E330" i="4"/>
  <c r="F330" i="4"/>
  <c r="G330" i="4"/>
  <c r="H330" i="4"/>
  <c r="J330" i="4"/>
  <c r="B331" i="4"/>
  <c r="C331" i="4"/>
  <c r="E331" i="4"/>
  <c r="F331" i="4"/>
  <c r="G331" i="4"/>
  <c r="H331" i="4"/>
  <c r="J331" i="4"/>
  <c r="B332" i="4"/>
  <c r="C332" i="4"/>
  <c r="E332" i="4"/>
  <c r="F332" i="4"/>
  <c r="G332" i="4"/>
  <c r="H332" i="4"/>
  <c r="I332" i="4"/>
  <c r="J332" i="4"/>
  <c r="B333" i="4"/>
  <c r="C333" i="4"/>
  <c r="E333" i="4"/>
  <c r="F333" i="4"/>
  <c r="G333" i="4"/>
  <c r="H333" i="4"/>
  <c r="J333" i="4"/>
  <c r="B334" i="4"/>
  <c r="C334" i="4"/>
  <c r="E334" i="4"/>
  <c r="F334" i="4"/>
  <c r="G334" i="4"/>
  <c r="H334" i="4"/>
  <c r="J334" i="4"/>
  <c r="B335" i="4"/>
  <c r="C335" i="4"/>
  <c r="E335" i="4"/>
  <c r="F335" i="4"/>
  <c r="G335" i="4"/>
  <c r="H335" i="4"/>
  <c r="J335" i="4"/>
  <c r="B336" i="4"/>
  <c r="C336" i="4"/>
  <c r="E336" i="4"/>
  <c r="F336" i="4"/>
  <c r="G336" i="4"/>
  <c r="H336" i="4"/>
  <c r="I336" i="4"/>
  <c r="J336" i="4"/>
  <c r="B337" i="4"/>
  <c r="C337" i="4"/>
  <c r="E337" i="4"/>
  <c r="F337" i="4"/>
  <c r="G337" i="4"/>
  <c r="H337" i="4"/>
  <c r="I337" i="4"/>
  <c r="J337" i="4"/>
  <c r="B338" i="4"/>
  <c r="C338" i="4"/>
  <c r="E338" i="4"/>
  <c r="F338" i="4"/>
  <c r="G338" i="4"/>
  <c r="H338" i="4"/>
  <c r="J338" i="4"/>
  <c r="B339" i="4"/>
  <c r="C339" i="4"/>
  <c r="E339" i="4"/>
  <c r="F339" i="4"/>
  <c r="H339" i="4"/>
  <c r="J339" i="4"/>
  <c r="B340" i="4"/>
  <c r="C340" i="4"/>
  <c r="F340" i="4"/>
  <c r="H340" i="4"/>
  <c r="J340" i="4"/>
  <c r="B341" i="4"/>
  <c r="C341" i="4"/>
  <c r="F341" i="4"/>
  <c r="G341" i="4"/>
  <c r="H341" i="4"/>
  <c r="J341" i="4"/>
  <c r="B342" i="4"/>
  <c r="C342" i="4"/>
  <c r="F342" i="4"/>
  <c r="H342" i="4"/>
  <c r="J342" i="4"/>
  <c r="T43" i="4"/>
  <c r="R43" i="4"/>
  <c r="X43" i="4"/>
  <c r="H44" i="4"/>
  <c r="T44" i="4"/>
  <c r="R44" i="4"/>
  <c r="X44" i="4"/>
  <c r="T45" i="4"/>
  <c r="R45" i="4"/>
  <c r="X45" i="4"/>
  <c r="H46" i="4"/>
  <c r="T46" i="4"/>
  <c r="R46" i="4"/>
  <c r="X46" i="4"/>
  <c r="T47" i="4"/>
  <c r="R47" i="4"/>
  <c r="X47" i="4"/>
  <c r="H48" i="4"/>
  <c r="T48" i="4"/>
  <c r="R48" i="4"/>
  <c r="X48" i="4"/>
  <c r="H49" i="4"/>
  <c r="T49" i="4"/>
  <c r="R49" i="4"/>
  <c r="X49" i="4"/>
  <c r="H50" i="4"/>
  <c r="T50" i="4"/>
  <c r="R50" i="4"/>
  <c r="X50" i="4"/>
  <c r="H51" i="4"/>
  <c r="T51" i="4"/>
  <c r="R51" i="4"/>
  <c r="X51" i="4"/>
  <c r="H52" i="4"/>
  <c r="T52" i="4"/>
  <c r="R52" i="4"/>
  <c r="X52" i="4"/>
  <c r="H53" i="4"/>
  <c r="T53" i="4"/>
  <c r="R53" i="4"/>
  <c r="X53" i="4"/>
  <c r="H54" i="4"/>
  <c r="T54" i="4"/>
  <c r="R54" i="4"/>
  <c r="X54" i="4"/>
  <c r="H55" i="4"/>
  <c r="T55" i="4"/>
  <c r="R55" i="4"/>
  <c r="X55" i="4"/>
  <c r="H56" i="4"/>
  <c r="T56" i="4"/>
  <c r="R56" i="4"/>
  <c r="X56" i="4"/>
  <c r="H57" i="4"/>
  <c r="T57" i="4"/>
  <c r="R57" i="4"/>
  <c r="X57" i="4"/>
  <c r="H58" i="4"/>
  <c r="T58" i="4"/>
  <c r="R58" i="4"/>
  <c r="X58" i="4"/>
  <c r="H59" i="4"/>
  <c r="T59" i="4"/>
  <c r="R59" i="4"/>
  <c r="X59" i="4"/>
  <c r="H60" i="4"/>
  <c r="T60" i="4"/>
  <c r="R60" i="4"/>
  <c r="X60" i="4"/>
  <c r="H61" i="4"/>
  <c r="T61" i="4"/>
  <c r="R61" i="4"/>
  <c r="X61" i="4"/>
  <c r="H62" i="4"/>
  <c r="T62" i="4"/>
  <c r="R62" i="4"/>
  <c r="X62" i="4"/>
  <c r="H63" i="4"/>
  <c r="T63" i="4"/>
  <c r="R63" i="4"/>
  <c r="X63" i="4"/>
  <c r="H64" i="4"/>
  <c r="T64" i="4"/>
  <c r="R64" i="4"/>
  <c r="X64" i="4"/>
  <c r="H65" i="4"/>
  <c r="T65" i="4"/>
  <c r="R65" i="4"/>
  <c r="X65" i="4"/>
  <c r="H66" i="4"/>
  <c r="T66" i="4"/>
  <c r="R66" i="4"/>
  <c r="X66" i="4"/>
  <c r="T67" i="4"/>
  <c r="R67" i="4"/>
  <c r="X67" i="4"/>
  <c r="H68" i="4"/>
  <c r="T68" i="4"/>
  <c r="R68" i="4"/>
  <c r="X68" i="4"/>
  <c r="T69" i="4"/>
  <c r="R69" i="4"/>
  <c r="X69" i="4"/>
  <c r="H70" i="4"/>
  <c r="T70" i="4"/>
  <c r="R70" i="4"/>
  <c r="X70" i="4"/>
  <c r="T71" i="4"/>
  <c r="R71" i="4"/>
  <c r="X71" i="4"/>
  <c r="H72" i="4"/>
  <c r="T72" i="4"/>
  <c r="R72" i="4"/>
  <c r="X72" i="4"/>
  <c r="T73" i="4"/>
  <c r="R73" i="4"/>
  <c r="X73" i="4"/>
  <c r="H74" i="4"/>
  <c r="T74" i="4"/>
  <c r="R74" i="4"/>
  <c r="X74" i="4"/>
  <c r="T75" i="4"/>
  <c r="R75" i="4"/>
  <c r="X75" i="4"/>
  <c r="H76" i="4"/>
  <c r="T76" i="4"/>
  <c r="R76" i="4"/>
  <c r="X76" i="4"/>
  <c r="T77" i="4"/>
  <c r="R77" i="4"/>
  <c r="X77" i="4"/>
  <c r="H78" i="4"/>
  <c r="T78" i="4"/>
  <c r="R78" i="4"/>
  <c r="X78" i="4"/>
  <c r="T79" i="4"/>
  <c r="R79" i="4"/>
  <c r="X79" i="4"/>
  <c r="H80" i="4"/>
  <c r="T80" i="4"/>
  <c r="R80" i="4"/>
  <c r="X80" i="4"/>
  <c r="T81" i="4"/>
  <c r="R81" i="4"/>
  <c r="X81" i="4"/>
  <c r="H82" i="4"/>
  <c r="T82" i="4"/>
  <c r="R82" i="4"/>
  <c r="X82" i="4"/>
  <c r="T83" i="4"/>
  <c r="R83" i="4"/>
  <c r="X83" i="4"/>
  <c r="H84" i="4"/>
  <c r="T84" i="4"/>
  <c r="R84" i="4"/>
  <c r="X84" i="4"/>
  <c r="T85" i="4"/>
  <c r="R85" i="4"/>
  <c r="X85" i="4"/>
  <c r="H86" i="4"/>
  <c r="T86" i="4"/>
  <c r="R86" i="4"/>
  <c r="X86" i="4"/>
  <c r="T87" i="4"/>
  <c r="R87" i="4"/>
  <c r="X87" i="4"/>
  <c r="H88" i="4"/>
  <c r="T88" i="4"/>
  <c r="R88" i="4"/>
  <c r="X88" i="4"/>
  <c r="T89" i="4"/>
  <c r="R89" i="4"/>
  <c r="X89" i="4"/>
  <c r="H90" i="4"/>
  <c r="T90" i="4"/>
  <c r="R90" i="4"/>
  <c r="X90" i="4"/>
  <c r="T91" i="4"/>
  <c r="R91" i="4"/>
  <c r="X91" i="4"/>
  <c r="H92" i="4"/>
  <c r="T92" i="4"/>
  <c r="R92" i="4"/>
  <c r="X92" i="4"/>
  <c r="T93" i="4"/>
  <c r="R93" i="4"/>
  <c r="X93" i="4"/>
  <c r="H94" i="4"/>
  <c r="T94" i="4"/>
  <c r="R94" i="4"/>
  <c r="X94" i="4"/>
  <c r="T95" i="4"/>
  <c r="R95" i="4"/>
  <c r="X95" i="4"/>
  <c r="H96" i="4"/>
  <c r="T96" i="4"/>
  <c r="R96" i="4"/>
  <c r="X96" i="4"/>
  <c r="T97" i="4"/>
  <c r="R97" i="4"/>
  <c r="X97" i="4"/>
  <c r="H98" i="4"/>
  <c r="T98" i="4"/>
  <c r="R98" i="4"/>
  <c r="X98" i="4"/>
  <c r="T99" i="4"/>
  <c r="R99" i="4"/>
  <c r="X99" i="4"/>
  <c r="H100" i="4"/>
  <c r="T100" i="4"/>
  <c r="R100" i="4"/>
  <c r="X100" i="4"/>
  <c r="T101" i="4"/>
  <c r="R101" i="4"/>
  <c r="X101" i="4"/>
  <c r="H102" i="4"/>
  <c r="T102" i="4"/>
  <c r="R102" i="4"/>
  <c r="X102" i="4"/>
  <c r="H103" i="4"/>
  <c r="T103" i="4"/>
  <c r="R103" i="4"/>
  <c r="X103" i="4"/>
  <c r="H104" i="4"/>
  <c r="T104" i="4"/>
  <c r="R104" i="4"/>
  <c r="X104" i="4"/>
  <c r="H105" i="4"/>
  <c r="T105" i="4"/>
  <c r="R105" i="4"/>
  <c r="X105" i="4"/>
  <c r="H106" i="4"/>
  <c r="T106" i="4"/>
  <c r="R106" i="4"/>
  <c r="X106" i="4"/>
  <c r="H107" i="4"/>
  <c r="T107" i="4"/>
  <c r="R107" i="4"/>
  <c r="X107" i="4"/>
  <c r="H108" i="4"/>
  <c r="T108" i="4"/>
  <c r="R108" i="4"/>
  <c r="X108" i="4"/>
  <c r="H109" i="4"/>
  <c r="T109" i="4"/>
  <c r="R109" i="4"/>
  <c r="X109" i="4"/>
  <c r="H110" i="4"/>
  <c r="T110" i="4"/>
  <c r="R110" i="4"/>
  <c r="X110" i="4"/>
  <c r="H111" i="4"/>
  <c r="T111" i="4"/>
  <c r="R111" i="4"/>
  <c r="X111" i="4"/>
  <c r="H112" i="4"/>
  <c r="T112" i="4"/>
  <c r="R112" i="4"/>
  <c r="X112" i="4"/>
  <c r="H113" i="4"/>
  <c r="T113" i="4"/>
  <c r="R113" i="4"/>
  <c r="X113" i="4"/>
  <c r="H114" i="4"/>
  <c r="T114" i="4"/>
  <c r="R114" i="4"/>
  <c r="X114" i="4"/>
  <c r="H115" i="4"/>
  <c r="T115" i="4"/>
  <c r="R115" i="4"/>
  <c r="X115" i="4"/>
  <c r="H116" i="4"/>
  <c r="T116" i="4"/>
  <c r="R116" i="4"/>
  <c r="X116" i="4"/>
  <c r="H117" i="4"/>
  <c r="T117" i="4"/>
  <c r="R117" i="4"/>
  <c r="X117" i="4"/>
  <c r="H118" i="4"/>
  <c r="T118" i="4"/>
  <c r="R118" i="4"/>
  <c r="X118" i="4"/>
  <c r="H119" i="4"/>
  <c r="T119" i="4"/>
  <c r="R119" i="4"/>
  <c r="X119" i="4"/>
  <c r="H120" i="4"/>
  <c r="T120" i="4"/>
  <c r="R120" i="4"/>
  <c r="X120" i="4"/>
  <c r="H121" i="4"/>
  <c r="T121" i="4"/>
  <c r="R121" i="4"/>
  <c r="X121" i="4"/>
  <c r="T122" i="4"/>
  <c r="R122" i="4"/>
  <c r="X122" i="4"/>
  <c r="T123" i="4"/>
  <c r="R123" i="4"/>
  <c r="X123" i="4"/>
  <c r="T124" i="4"/>
  <c r="R124" i="4"/>
  <c r="X124" i="4"/>
  <c r="T125" i="4"/>
  <c r="R125" i="4"/>
  <c r="X125" i="4"/>
  <c r="H8" i="4"/>
  <c r="T8" i="4"/>
  <c r="R8" i="4"/>
  <c r="W8" i="4"/>
  <c r="X8" i="4"/>
  <c r="H9" i="4"/>
  <c r="T9" i="4"/>
  <c r="R9" i="4"/>
  <c r="W9" i="4"/>
  <c r="X9" i="4"/>
  <c r="H10" i="4"/>
  <c r="T10" i="4"/>
  <c r="R10" i="4"/>
  <c r="W10" i="4"/>
  <c r="X10" i="4"/>
  <c r="H11" i="4"/>
  <c r="T11" i="4"/>
  <c r="R11" i="4"/>
  <c r="W11" i="4"/>
  <c r="X11" i="4"/>
  <c r="H12" i="4"/>
  <c r="T12" i="4"/>
  <c r="R12" i="4"/>
  <c r="W12" i="4"/>
  <c r="X12" i="4"/>
  <c r="H13" i="4"/>
  <c r="T13" i="4"/>
  <c r="R13" i="4"/>
  <c r="W13" i="4"/>
  <c r="X13" i="4"/>
  <c r="H14" i="4"/>
  <c r="T14" i="4"/>
  <c r="R14" i="4"/>
  <c r="W14" i="4"/>
  <c r="X14" i="4"/>
  <c r="H15" i="4"/>
  <c r="T15" i="4"/>
  <c r="R15" i="4"/>
  <c r="W15" i="4"/>
  <c r="X15" i="4"/>
  <c r="H16" i="4"/>
  <c r="T16" i="4"/>
  <c r="R16" i="4"/>
  <c r="W16" i="4"/>
  <c r="X16" i="4"/>
  <c r="H17" i="4"/>
  <c r="T17" i="4"/>
  <c r="R17" i="4"/>
  <c r="W17" i="4"/>
  <c r="X17" i="4"/>
  <c r="H18" i="4"/>
  <c r="T18" i="4"/>
  <c r="R18" i="4"/>
  <c r="W18" i="4"/>
  <c r="X18" i="4"/>
  <c r="H19" i="4"/>
  <c r="T19" i="4"/>
  <c r="R19" i="4"/>
  <c r="W19" i="4"/>
  <c r="X19" i="4"/>
  <c r="H20" i="4"/>
  <c r="T20" i="4"/>
  <c r="R20" i="4"/>
  <c r="W20" i="4"/>
  <c r="X20" i="4"/>
  <c r="H21" i="4"/>
  <c r="T21" i="4"/>
  <c r="R21" i="4"/>
  <c r="W21" i="4"/>
  <c r="X21" i="4"/>
  <c r="H22" i="4"/>
  <c r="T22" i="4"/>
  <c r="R22" i="4"/>
  <c r="W22" i="4"/>
  <c r="X22" i="4"/>
  <c r="H23" i="4"/>
  <c r="T23" i="4"/>
  <c r="R23" i="4"/>
  <c r="W23" i="4"/>
  <c r="X23" i="4"/>
  <c r="H24" i="4"/>
  <c r="T24" i="4"/>
  <c r="R24" i="4"/>
  <c r="W24" i="4"/>
  <c r="X24" i="4"/>
  <c r="H25" i="4"/>
  <c r="T25" i="4"/>
  <c r="R25" i="4"/>
  <c r="W25" i="4"/>
  <c r="X25" i="4"/>
  <c r="H26" i="4"/>
  <c r="T26" i="4"/>
  <c r="R26" i="4"/>
  <c r="W26" i="4"/>
  <c r="X26" i="4"/>
  <c r="H27" i="4"/>
  <c r="T27" i="4"/>
  <c r="R27" i="4"/>
  <c r="W27" i="4"/>
  <c r="X27" i="4"/>
  <c r="H28" i="4"/>
  <c r="T28" i="4"/>
  <c r="R28" i="4"/>
  <c r="W28" i="4"/>
  <c r="X28" i="4"/>
  <c r="H29" i="4"/>
  <c r="T29" i="4"/>
  <c r="R29" i="4"/>
  <c r="W29" i="4"/>
  <c r="X29" i="4"/>
  <c r="H30" i="4"/>
  <c r="T30" i="4"/>
  <c r="R30" i="4"/>
  <c r="W30" i="4"/>
  <c r="X30" i="4"/>
  <c r="T31" i="4"/>
  <c r="R31" i="4"/>
  <c r="X31" i="4"/>
  <c r="H32" i="4"/>
  <c r="T32" i="4"/>
  <c r="R32" i="4"/>
  <c r="X32" i="4"/>
  <c r="H33" i="4"/>
  <c r="T33" i="4"/>
  <c r="R33" i="4"/>
  <c r="X33" i="4"/>
  <c r="H34" i="4"/>
  <c r="T34" i="4"/>
  <c r="R34" i="4"/>
  <c r="X34" i="4"/>
  <c r="H35" i="4"/>
  <c r="T35" i="4"/>
  <c r="R35" i="4"/>
  <c r="X35" i="4"/>
  <c r="H36" i="4"/>
  <c r="T36" i="4"/>
  <c r="R36" i="4"/>
  <c r="X36" i="4"/>
  <c r="H37" i="4"/>
  <c r="T37" i="4"/>
  <c r="R37" i="4"/>
  <c r="X37" i="4"/>
  <c r="H38" i="4"/>
  <c r="T38" i="4"/>
  <c r="R38" i="4"/>
  <c r="X38" i="4"/>
  <c r="T39" i="4"/>
  <c r="R39" i="4"/>
  <c r="X39" i="4"/>
  <c r="H40" i="4"/>
  <c r="T40" i="4"/>
  <c r="R40" i="4"/>
  <c r="X40" i="4"/>
  <c r="T41" i="4"/>
  <c r="R41" i="4"/>
  <c r="X41" i="4"/>
  <c r="H42" i="4"/>
  <c r="T42" i="4"/>
  <c r="R42" i="4"/>
  <c r="X42" i="4"/>
  <c r="A224" i="4"/>
  <c r="B224" i="4"/>
  <c r="C224" i="4"/>
  <c r="D224" i="4"/>
  <c r="E224" i="4"/>
  <c r="F224" i="4"/>
  <c r="G224" i="4"/>
  <c r="H224" i="4"/>
  <c r="I224" i="4"/>
  <c r="J224" i="4"/>
  <c r="A225" i="4"/>
  <c r="B225" i="4"/>
  <c r="C225" i="4"/>
  <c r="D225" i="4"/>
  <c r="L225" i="4"/>
  <c r="E225" i="4"/>
  <c r="F225" i="4"/>
  <c r="G225" i="4"/>
  <c r="H225" i="4"/>
  <c r="J225" i="4"/>
  <c r="A226" i="4"/>
  <c r="B226" i="4"/>
  <c r="C226" i="4"/>
  <c r="D226" i="4"/>
  <c r="E226" i="4"/>
  <c r="F226" i="4"/>
  <c r="G226" i="4"/>
  <c r="H226" i="4"/>
  <c r="J226" i="4"/>
  <c r="L226" i="4"/>
  <c r="A227" i="4"/>
  <c r="B227" i="4"/>
  <c r="C227" i="4"/>
  <c r="D227" i="4"/>
  <c r="E227" i="4"/>
  <c r="F227" i="4"/>
  <c r="G227" i="4"/>
  <c r="H227" i="4"/>
  <c r="J227" i="4"/>
  <c r="L227" i="4"/>
  <c r="A228" i="4"/>
  <c r="B228" i="4"/>
  <c r="C228" i="4"/>
  <c r="D228" i="4"/>
  <c r="L228" i="4"/>
  <c r="E228" i="4"/>
  <c r="F228" i="4"/>
  <c r="G228" i="4"/>
  <c r="H228" i="4"/>
  <c r="J228" i="4"/>
  <c r="A229" i="4"/>
  <c r="B229" i="4"/>
  <c r="C229" i="4"/>
  <c r="D229" i="4"/>
  <c r="L229" i="4"/>
  <c r="E229" i="4"/>
  <c r="F229" i="4"/>
  <c r="G229" i="4"/>
  <c r="H229" i="4"/>
  <c r="J229" i="4"/>
  <c r="A230" i="4"/>
  <c r="B230" i="4"/>
  <c r="C230" i="4"/>
  <c r="D230" i="4"/>
  <c r="L230" i="4"/>
  <c r="E230" i="4"/>
  <c r="F230" i="4"/>
  <c r="G230" i="4"/>
  <c r="H230" i="4"/>
  <c r="J230" i="4"/>
  <c r="A231" i="4"/>
  <c r="B231" i="4"/>
  <c r="C231" i="4"/>
  <c r="D231" i="4"/>
  <c r="E231" i="4"/>
  <c r="F231" i="4"/>
  <c r="G231" i="4"/>
  <c r="H231" i="4"/>
  <c r="J231" i="4"/>
  <c r="L231" i="4"/>
  <c r="A232" i="4"/>
  <c r="B232" i="4"/>
  <c r="C232" i="4"/>
  <c r="D232" i="4"/>
  <c r="L232" i="4"/>
  <c r="E232" i="4"/>
  <c r="F232" i="4"/>
  <c r="G232" i="4"/>
  <c r="H232" i="4"/>
  <c r="J232" i="4"/>
  <c r="A233" i="4"/>
  <c r="B233" i="4"/>
  <c r="C233" i="4"/>
  <c r="D233" i="4"/>
  <c r="L233" i="4"/>
  <c r="E233" i="4"/>
  <c r="F233" i="4"/>
  <c r="G233" i="4"/>
  <c r="H233" i="4"/>
  <c r="J233" i="4"/>
  <c r="A234" i="4"/>
  <c r="B234" i="4"/>
  <c r="C234" i="4"/>
  <c r="D234" i="4"/>
  <c r="E234" i="4"/>
  <c r="F234" i="4"/>
  <c r="G234" i="4"/>
  <c r="H234" i="4"/>
  <c r="J234" i="4"/>
  <c r="L234" i="4"/>
  <c r="A235" i="4"/>
  <c r="B235" i="4"/>
  <c r="C235" i="4"/>
  <c r="D235" i="4"/>
  <c r="E235" i="4"/>
  <c r="F235" i="4"/>
  <c r="G235" i="4"/>
  <c r="H235" i="4"/>
  <c r="J235" i="4"/>
  <c r="L235" i="4"/>
  <c r="A236" i="4"/>
  <c r="B236" i="4"/>
  <c r="C236" i="4"/>
  <c r="D236" i="4"/>
  <c r="E236" i="4"/>
  <c r="F236" i="4"/>
  <c r="G236" i="4"/>
  <c r="H236" i="4"/>
  <c r="J236" i="4"/>
  <c r="L236" i="4"/>
  <c r="A237" i="4"/>
  <c r="B237" i="4"/>
  <c r="C237" i="4"/>
  <c r="D237" i="4"/>
  <c r="L237" i="4"/>
  <c r="E237" i="4"/>
  <c r="F237" i="4"/>
  <c r="G237" i="4"/>
  <c r="H237" i="4"/>
  <c r="J237" i="4"/>
  <c r="A238" i="4"/>
  <c r="B238" i="4"/>
  <c r="C238" i="4"/>
  <c r="D238" i="4"/>
  <c r="L238" i="4"/>
  <c r="E238" i="4"/>
  <c r="F238" i="4"/>
  <c r="G238" i="4"/>
  <c r="H238" i="4"/>
  <c r="J238" i="4"/>
  <c r="A239" i="4"/>
  <c r="B239" i="4"/>
  <c r="C239" i="4"/>
  <c r="D239" i="4"/>
  <c r="E239" i="4"/>
  <c r="F239" i="4"/>
  <c r="G239" i="4"/>
  <c r="H239" i="4"/>
  <c r="J239" i="4"/>
  <c r="L239" i="4"/>
  <c r="A240" i="4"/>
  <c r="B240" i="4"/>
  <c r="C240" i="4"/>
  <c r="D240" i="4"/>
  <c r="L240" i="4"/>
  <c r="E240" i="4"/>
  <c r="F240" i="4"/>
  <c r="G240" i="4"/>
  <c r="H240" i="4"/>
  <c r="J240" i="4"/>
  <c r="A241" i="4"/>
  <c r="B241" i="4"/>
  <c r="C241" i="4"/>
  <c r="D241" i="4"/>
  <c r="L241" i="4"/>
  <c r="E241" i="4"/>
  <c r="F241" i="4"/>
  <c r="G241" i="4"/>
  <c r="H241" i="4"/>
  <c r="J241" i="4"/>
  <c r="A242" i="4"/>
  <c r="B242" i="4"/>
  <c r="C242" i="4"/>
  <c r="D242" i="4"/>
  <c r="E242" i="4"/>
  <c r="F242" i="4"/>
  <c r="G242" i="4"/>
  <c r="H242" i="4"/>
  <c r="J242" i="4"/>
  <c r="L242" i="4"/>
  <c r="A243" i="4"/>
  <c r="B243" i="4"/>
  <c r="C243" i="4"/>
  <c r="D243" i="4"/>
  <c r="E243" i="4"/>
  <c r="F243" i="4"/>
  <c r="G243" i="4"/>
  <c r="H243" i="4"/>
  <c r="J243" i="4"/>
  <c r="L243" i="4"/>
  <c r="A244" i="4"/>
  <c r="B244" i="4"/>
  <c r="C244" i="4"/>
  <c r="D244" i="4"/>
  <c r="E244" i="4"/>
  <c r="F244" i="4"/>
  <c r="G244" i="4"/>
  <c r="H244" i="4"/>
  <c r="J244" i="4"/>
  <c r="L244" i="4"/>
  <c r="A245" i="4"/>
  <c r="B245" i="4"/>
  <c r="C245" i="4"/>
  <c r="D245" i="4"/>
  <c r="L245" i="4"/>
  <c r="E245" i="4"/>
  <c r="F245" i="4"/>
  <c r="G245" i="4"/>
  <c r="H245" i="4"/>
  <c r="J245" i="4"/>
  <c r="A246" i="4"/>
  <c r="B246" i="4"/>
  <c r="C246" i="4"/>
  <c r="D246" i="4"/>
  <c r="L246" i="4"/>
  <c r="E246" i="4"/>
  <c r="F246" i="4"/>
  <c r="G246" i="4"/>
  <c r="H246" i="4"/>
  <c r="J246" i="4"/>
  <c r="A247" i="4"/>
  <c r="B247" i="4"/>
  <c r="C247" i="4"/>
  <c r="D247" i="4"/>
  <c r="E247" i="4"/>
  <c r="F247" i="4"/>
  <c r="G247" i="4"/>
  <c r="H247" i="4"/>
  <c r="J247" i="4"/>
  <c r="L247" i="4"/>
  <c r="A248" i="4"/>
  <c r="B248" i="4"/>
  <c r="C248" i="4"/>
  <c r="D248" i="4"/>
  <c r="L248" i="4"/>
  <c r="E248" i="4"/>
  <c r="F248" i="4"/>
  <c r="G248" i="4"/>
  <c r="H248" i="4"/>
  <c r="J248" i="4"/>
  <c r="A249" i="4"/>
  <c r="B249" i="4"/>
  <c r="C249" i="4"/>
  <c r="D249" i="4"/>
  <c r="L249" i="4"/>
  <c r="E249" i="4"/>
  <c r="F249" i="4"/>
  <c r="G249" i="4"/>
  <c r="H249" i="4"/>
  <c r="J249" i="4"/>
  <c r="A250" i="4"/>
  <c r="B250" i="4"/>
  <c r="C250" i="4"/>
  <c r="D250" i="4"/>
  <c r="E250" i="4"/>
  <c r="F250" i="4"/>
  <c r="G250" i="4"/>
  <c r="H250" i="4"/>
  <c r="J250" i="4"/>
  <c r="L250" i="4"/>
  <c r="A251" i="4"/>
  <c r="B251" i="4"/>
  <c r="C251" i="4"/>
  <c r="D251" i="4"/>
  <c r="E251" i="4"/>
  <c r="F251" i="4"/>
  <c r="G251" i="4"/>
  <c r="H251" i="4"/>
  <c r="J251" i="4"/>
  <c r="L251" i="4"/>
  <c r="A252" i="4"/>
  <c r="B252" i="4"/>
  <c r="C252" i="4"/>
  <c r="D252" i="4"/>
  <c r="E252" i="4"/>
  <c r="F252" i="4"/>
  <c r="G252" i="4"/>
  <c r="H252" i="4"/>
  <c r="J252" i="4"/>
  <c r="L252" i="4"/>
  <c r="P252" i="4"/>
  <c r="S252" i="4"/>
  <c r="A253" i="4"/>
  <c r="B253" i="4"/>
  <c r="C253" i="4"/>
  <c r="D253" i="4"/>
  <c r="E253" i="4"/>
  <c r="F253" i="4"/>
  <c r="G253" i="4"/>
  <c r="H253" i="4"/>
  <c r="J253" i="4"/>
  <c r="L253" i="4"/>
  <c r="P253" i="4"/>
  <c r="S253" i="4"/>
  <c r="A254" i="4"/>
  <c r="B254" i="4"/>
  <c r="C254" i="4"/>
  <c r="D254" i="4"/>
  <c r="E254" i="4"/>
  <c r="F254" i="4"/>
  <c r="G254" i="4"/>
  <c r="H254" i="4"/>
  <c r="J254" i="4"/>
  <c r="L254" i="4"/>
  <c r="P254" i="4"/>
  <c r="S254" i="4"/>
  <c r="A255" i="4"/>
  <c r="B255" i="4"/>
  <c r="C255" i="4"/>
  <c r="D255" i="4"/>
  <c r="E255" i="4"/>
  <c r="F255" i="4"/>
  <c r="G255" i="4"/>
  <c r="H255" i="4"/>
  <c r="J255" i="4"/>
  <c r="L255" i="4"/>
  <c r="P255" i="4"/>
  <c r="S255" i="4"/>
  <c r="A256" i="4"/>
  <c r="B256" i="4"/>
  <c r="C256" i="4"/>
  <c r="D256" i="4"/>
  <c r="L256" i="4"/>
  <c r="F256" i="4"/>
  <c r="H256" i="4"/>
  <c r="J256" i="4"/>
  <c r="A257" i="4"/>
  <c r="B257" i="4"/>
  <c r="C257" i="4"/>
  <c r="D257" i="4"/>
  <c r="L257" i="4"/>
  <c r="E257" i="4"/>
  <c r="F257" i="4"/>
  <c r="G257" i="4"/>
  <c r="H257" i="4"/>
  <c r="J257" i="4"/>
  <c r="A258" i="4"/>
  <c r="B258" i="4"/>
  <c r="C258" i="4"/>
  <c r="D258" i="4"/>
  <c r="L258" i="4"/>
  <c r="F258" i="4"/>
  <c r="H258" i="4"/>
  <c r="J258" i="4"/>
  <c r="A259" i="4"/>
  <c r="B259" i="4"/>
  <c r="C259" i="4"/>
  <c r="D259" i="4"/>
  <c r="E259" i="4"/>
  <c r="F259" i="4"/>
  <c r="G259" i="4"/>
  <c r="H259" i="4"/>
  <c r="J259" i="4"/>
  <c r="K259" i="4"/>
  <c r="L259" i="4"/>
  <c r="D8" i="5"/>
  <c r="E8" i="5"/>
  <c r="I8" i="5"/>
  <c r="J8" i="5"/>
  <c r="L8" i="5"/>
  <c r="M8" i="5"/>
  <c r="N8" i="5"/>
  <c r="O8" i="5"/>
  <c r="G8" i="5"/>
  <c r="K8" i="5"/>
  <c r="D9" i="5"/>
  <c r="G9" i="5"/>
  <c r="D10" i="5"/>
  <c r="E10" i="5"/>
  <c r="G10" i="5"/>
  <c r="I10" i="5"/>
  <c r="J10" i="5"/>
  <c r="D11" i="5"/>
  <c r="G11" i="5"/>
  <c r="D12" i="5"/>
  <c r="E12" i="5"/>
  <c r="F12" i="5"/>
  <c r="D13" i="5"/>
  <c r="G13" i="5"/>
  <c r="K13" i="5"/>
  <c r="D14" i="5"/>
  <c r="E14" i="5"/>
  <c r="G14" i="5"/>
  <c r="I14" i="5"/>
  <c r="J14" i="5"/>
  <c r="K14" i="5"/>
  <c r="L14" i="5"/>
  <c r="M14" i="5"/>
  <c r="N14" i="5"/>
  <c r="O14" i="5"/>
  <c r="D15" i="5"/>
  <c r="E15" i="5"/>
  <c r="G15" i="5"/>
  <c r="K15" i="5"/>
  <c r="L15" i="5"/>
  <c r="M15" i="5"/>
  <c r="I15" i="5"/>
  <c r="J15" i="5"/>
  <c r="D16" i="5"/>
  <c r="E16" i="5"/>
  <c r="G16" i="5"/>
  <c r="I16" i="5"/>
  <c r="J16" i="5"/>
  <c r="D17" i="5"/>
  <c r="E17" i="5"/>
  <c r="F17" i="5"/>
  <c r="D18" i="5"/>
  <c r="E18" i="5"/>
  <c r="G18" i="5"/>
  <c r="I18" i="5"/>
  <c r="J18" i="5"/>
  <c r="K18" i="5"/>
  <c r="L18" i="5"/>
  <c r="M18" i="5"/>
  <c r="N18" i="5"/>
  <c r="O18" i="5"/>
  <c r="D19" i="5"/>
  <c r="E19" i="5"/>
  <c r="F19" i="5"/>
  <c r="G19" i="5"/>
  <c r="K19" i="5"/>
  <c r="L19" i="5"/>
  <c r="M19" i="5"/>
  <c r="I19" i="5"/>
  <c r="J19" i="5"/>
  <c r="D20" i="5"/>
  <c r="G20" i="5"/>
  <c r="E20" i="5"/>
  <c r="F20" i="5"/>
  <c r="D21" i="5"/>
  <c r="E21" i="5"/>
  <c r="F21" i="5"/>
  <c r="D22" i="5"/>
  <c r="E22" i="5"/>
  <c r="G22" i="5"/>
  <c r="I22" i="5"/>
  <c r="J22" i="5"/>
  <c r="K22" i="5"/>
  <c r="D23" i="5"/>
  <c r="E23" i="5"/>
  <c r="G23" i="5"/>
  <c r="K23" i="5"/>
  <c r="I23" i="5"/>
  <c r="J23" i="5"/>
  <c r="D24" i="5"/>
  <c r="G24" i="5"/>
  <c r="E24" i="5"/>
  <c r="D25" i="5"/>
  <c r="E25" i="5"/>
  <c r="F25" i="5"/>
  <c r="D26" i="5"/>
  <c r="E26" i="5"/>
  <c r="G26" i="5"/>
  <c r="I26" i="5"/>
  <c r="J26" i="5"/>
  <c r="K26" i="5"/>
  <c r="L26" i="5"/>
  <c r="M26" i="5"/>
  <c r="N26" i="5"/>
  <c r="O26" i="5"/>
  <c r="D27" i="5"/>
  <c r="E27" i="5"/>
  <c r="F27" i="5"/>
  <c r="G27" i="5"/>
  <c r="K27" i="5"/>
  <c r="L27" i="5"/>
  <c r="M27" i="5"/>
  <c r="I27" i="5"/>
  <c r="J27" i="5"/>
  <c r="F8" i="5"/>
  <c r="F10" i="5"/>
  <c r="F14" i="5"/>
  <c r="F15" i="5"/>
  <c r="F16" i="5"/>
  <c r="F18" i="5"/>
  <c r="F22" i="5"/>
  <c r="F23" i="5"/>
  <c r="F24" i="5"/>
  <c r="F26" i="5"/>
  <c r="D28" i="5"/>
  <c r="G28" i="5"/>
  <c r="K28" i="5"/>
  <c r="E28" i="5"/>
  <c r="F28" i="5"/>
  <c r="I28" i="5"/>
  <c r="J28" i="5"/>
  <c r="D29" i="5"/>
  <c r="E29" i="5"/>
  <c r="F29" i="5"/>
  <c r="G29" i="5"/>
  <c r="D30" i="5"/>
  <c r="G30" i="5"/>
  <c r="D31" i="5"/>
  <c r="G31" i="5"/>
  <c r="K31" i="5"/>
  <c r="E31" i="5"/>
  <c r="F31" i="5"/>
  <c r="D32" i="5"/>
  <c r="E32" i="5"/>
  <c r="F32" i="5"/>
  <c r="D33" i="5"/>
  <c r="G33" i="5"/>
  <c r="E33" i="5"/>
  <c r="F33" i="5"/>
  <c r="D34" i="5"/>
  <c r="G34" i="5"/>
  <c r="D35" i="5"/>
  <c r="G35" i="5"/>
  <c r="D36" i="5"/>
  <c r="G36" i="5"/>
  <c r="K36" i="5"/>
  <c r="E36" i="5"/>
  <c r="F36" i="5"/>
  <c r="I36" i="5"/>
  <c r="J36" i="5"/>
  <c r="D37" i="5"/>
  <c r="E37" i="5"/>
  <c r="F37" i="5"/>
  <c r="G37" i="5"/>
  <c r="D38" i="5"/>
  <c r="G38" i="5"/>
  <c r="D39" i="5"/>
  <c r="G39" i="5"/>
  <c r="K39" i="5"/>
  <c r="E39" i="5"/>
  <c r="F39" i="5"/>
  <c r="D40" i="5"/>
  <c r="E40" i="5"/>
  <c r="F40" i="5"/>
  <c r="D41" i="5"/>
  <c r="G41" i="5"/>
  <c r="E41" i="5"/>
  <c r="F41" i="5"/>
  <c r="D42" i="5"/>
  <c r="G42" i="5"/>
  <c r="D43" i="5"/>
  <c r="G43" i="5"/>
  <c r="D44" i="5"/>
  <c r="G44" i="5"/>
  <c r="K44" i="5"/>
  <c r="E44" i="5"/>
  <c r="F44" i="5"/>
  <c r="I44" i="5"/>
  <c r="J44" i="5"/>
  <c r="D45" i="5"/>
  <c r="E45" i="5"/>
  <c r="F45" i="5"/>
  <c r="G45" i="5"/>
  <c r="D46" i="5"/>
  <c r="G46" i="5"/>
  <c r="D47" i="5"/>
  <c r="G47" i="5"/>
  <c r="K47" i="5"/>
  <c r="E47" i="5"/>
  <c r="F47" i="5"/>
  <c r="D48" i="5"/>
  <c r="E48" i="5"/>
  <c r="F48" i="5"/>
  <c r="D49" i="5"/>
  <c r="G49" i="5"/>
  <c r="E49" i="5"/>
  <c r="F49" i="5"/>
  <c r="D50" i="5"/>
  <c r="G50" i="5"/>
  <c r="D51" i="5"/>
  <c r="G51" i="5"/>
  <c r="D52" i="5"/>
  <c r="G52" i="5"/>
  <c r="K52" i="5"/>
  <c r="E52" i="5"/>
  <c r="F52" i="5"/>
  <c r="I52" i="5"/>
  <c r="J52" i="5"/>
  <c r="D53" i="5"/>
  <c r="E53" i="5"/>
  <c r="F53" i="5"/>
  <c r="G53" i="5"/>
  <c r="D54" i="5"/>
  <c r="G54" i="5"/>
  <c r="E54" i="5"/>
  <c r="F54" i="5"/>
  <c r="D55" i="5"/>
  <c r="G55" i="5"/>
  <c r="K55" i="5"/>
  <c r="E55" i="5"/>
  <c r="F55" i="5"/>
  <c r="D56" i="5"/>
  <c r="E56" i="5"/>
  <c r="F56" i="5"/>
  <c r="D57" i="5"/>
  <c r="G57" i="5"/>
  <c r="E57" i="5"/>
  <c r="F57" i="5"/>
  <c r="D58" i="5"/>
  <c r="G58" i="5"/>
  <c r="D59" i="5"/>
  <c r="G59" i="5"/>
  <c r="D60" i="5"/>
  <c r="G60" i="5"/>
  <c r="K60" i="5"/>
  <c r="L60" i="5"/>
  <c r="M60" i="5"/>
  <c r="N60" i="5"/>
  <c r="O60" i="5"/>
  <c r="E60" i="5"/>
  <c r="F60" i="5"/>
  <c r="I60" i="5"/>
  <c r="J60" i="5"/>
  <c r="D61" i="5"/>
  <c r="E61" i="5"/>
  <c r="F61" i="5"/>
  <c r="G61" i="5"/>
  <c r="D62" i="5"/>
  <c r="G62" i="5"/>
  <c r="E62" i="5"/>
  <c r="F62" i="5"/>
  <c r="D63" i="5"/>
  <c r="G63" i="5"/>
  <c r="K63" i="5"/>
  <c r="E63" i="5"/>
  <c r="F63" i="5"/>
  <c r="D64" i="5"/>
  <c r="D65" i="5"/>
  <c r="G65" i="5"/>
  <c r="E65" i="5"/>
  <c r="F65" i="5"/>
  <c r="D66" i="5"/>
  <c r="G66" i="5"/>
  <c r="K66" i="5"/>
  <c r="D67" i="5"/>
  <c r="G67" i="5"/>
  <c r="D68" i="5"/>
  <c r="G68" i="5"/>
  <c r="K68" i="5"/>
  <c r="E68" i="5"/>
  <c r="F68" i="5"/>
  <c r="I68" i="5"/>
  <c r="J68" i="5"/>
  <c r="D69" i="5"/>
  <c r="E69" i="5"/>
  <c r="F69" i="5"/>
  <c r="H69" i="5"/>
  <c r="G69" i="5"/>
  <c r="D70" i="5"/>
  <c r="G70" i="5"/>
  <c r="E70" i="5"/>
  <c r="F70" i="5"/>
  <c r="D71" i="5"/>
  <c r="G71" i="5"/>
  <c r="K71" i="5"/>
  <c r="E71" i="5"/>
  <c r="F71" i="5"/>
  <c r="D72" i="5"/>
  <c r="D73" i="5"/>
  <c r="G73" i="5"/>
  <c r="E73" i="5"/>
  <c r="F73" i="5"/>
  <c r="D74" i="5"/>
  <c r="G74" i="5"/>
  <c r="K74" i="5"/>
  <c r="D75" i="5"/>
  <c r="G75" i="5"/>
  <c r="D76" i="5"/>
  <c r="G76" i="5"/>
  <c r="K76" i="5"/>
  <c r="E76" i="5"/>
  <c r="F76" i="5"/>
  <c r="I76" i="5"/>
  <c r="J76" i="5"/>
  <c r="D77" i="5"/>
  <c r="E77" i="5"/>
  <c r="F77" i="5"/>
  <c r="H77" i="5"/>
  <c r="G77" i="5"/>
  <c r="D78" i="5"/>
  <c r="G78" i="5"/>
  <c r="E78" i="5"/>
  <c r="F78" i="5"/>
  <c r="D79" i="5"/>
  <c r="G79" i="5"/>
  <c r="K79" i="5"/>
  <c r="E79" i="5"/>
  <c r="F79" i="5"/>
  <c r="H79" i="5"/>
  <c r="D80" i="5"/>
  <c r="D81" i="5"/>
  <c r="G81" i="5"/>
  <c r="E81" i="5"/>
  <c r="F81" i="5"/>
  <c r="D82" i="5"/>
  <c r="D83" i="5"/>
  <c r="G83" i="5"/>
  <c r="D84" i="5"/>
  <c r="G84" i="5"/>
  <c r="K84" i="5"/>
  <c r="L84" i="5"/>
  <c r="M84" i="5"/>
  <c r="N84" i="5"/>
  <c r="O84" i="5"/>
  <c r="E84" i="5"/>
  <c r="F84" i="5"/>
  <c r="I84" i="5"/>
  <c r="J84" i="5"/>
  <c r="D85" i="5"/>
  <c r="E85" i="5"/>
  <c r="G85" i="5"/>
  <c r="F85" i="5"/>
  <c r="D86" i="5"/>
  <c r="G86" i="5"/>
  <c r="K86" i="5"/>
  <c r="E86" i="5"/>
  <c r="F86" i="5"/>
  <c r="D87" i="5"/>
  <c r="G87" i="5"/>
  <c r="E87" i="5"/>
  <c r="F87" i="5"/>
  <c r="H87" i="5"/>
  <c r="D88" i="5"/>
  <c r="D89" i="5"/>
  <c r="G89" i="5"/>
  <c r="E89" i="5"/>
  <c r="F89" i="5"/>
  <c r="D90" i="5"/>
  <c r="D91" i="5"/>
  <c r="G91" i="5"/>
  <c r="D92" i="5"/>
  <c r="G92" i="5"/>
  <c r="K92" i="5"/>
  <c r="L92" i="5"/>
  <c r="M92" i="5"/>
  <c r="N92" i="5"/>
  <c r="O92" i="5"/>
  <c r="E92" i="5"/>
  <c r="F92" i="5"/>
  <c r="I92" i="5"/>
  <c r="J92" i="5"/>
  <c r="D93" i="5"/>
  <c r="E93" i="5"/>
  <c r="G93" i="5"/>
  <c r="F93" i="5"/>
  <c r="D94" i="5"/>
  <c r="G94" i="5"/>
  <c r="K94" i="5"/>
  <c r="E94" i="5"/>
  <c r="F94" i="5"/>
  <c r="D95" i="5"/>
  <c r="G95" i="5"/>
  <c r="E95" i="5"/>
  <c r="F95" i="5"/>
  <c r="D96" i="5"/>
  <c r="D97" i="5"/>
  <c r="G97" i="5"/>
  <c r="E97" i="5"/>
  <c r="F97" i="5"/>
  <c r="D98" i="5"/>
  <c r="D99" i="5"/>
  <c r="G99" i="5"/>
  <c r="D100" i="5"/>
  <c r="G100" i="5"/>
  <c r="K100" i="5"/>
  <c r="L100" i="5"/>
  <c r="M100" i="5"/>
  <c r="N100" i="5"/>
  <c r="O100" i="5"/>
  <c r="E100" i="5"/>
  <c r="F100" i="5"/>
  <c r="I100" i="5"/>
  <c r="J100" i="5"/>
  <c r="D101" i="5"/>
  <c r="E101" i="5"/>
  <c r="G101" i="5"/>
  <c r="F101" i="5"/>
  <c r="D102" i="5"/>
  <c r="G102" i="5"/>
  <c r="K102" i="5"/>
  <c r="E102" i="5"/>
  <c r="F102" i="5"/>
  <c r="D103" i="5"/>
  <c r="G103" i="5"/>
  <c r="E103" i="5"/>
  <c r="F103" i="5"/>
  <c r="D104" i="5"/>
  <c r="D105" i="5"/>
  <c r="G105" i="5"/>
  <c r="E105" i="5"/>
  <c r="F105" i="5"/>
  <c r="D106" i="5"/>
  <c r="D107" i="5"/>
  <c r="G107" i="5"/>
  <c r="D108" i="5"/>
  <c r="G108" i="5"/>
  <c r="K108" i="5"/>
  <c r="E108" i="5"/>
  <c r="F108" i="5"/>
  <c r="I108" i="5"/>
  <c r="J108" i="5"/>
  <c r="D109" i="5"/>
  <c r="E109" i="5"/>
  <c r="F109" i="5"/>
  <c r="D110" i="5"/>
  <c r="G110" i="5"/>
  <c r="K110" i="5"/>
  <c r="E110" i="5"/>
  <c r="F110" i="5"/>
  <c r="D111" i="5"/>
  <c r="G111" i="5"/>
  <c r="K111" i="5"/>
  <c r="E111" i="5"/>
  <c r="F111" i="5"/>
  <c r="H111" i="5"/>
  <c r="D112" i="5"/>
  <c r="D113" i="5"/>
  <c r="G113" i="5"/>
  <c r="K113" i="5"/>
  <c r="E113" i="5"/>
  <c r="F113" i="5"/>
  <c r="D114" i="5"/>
  <c r="E114" i="5"/>
  <c r="F114" i="5"/>
  <c r="D115" i="5"/>
  <c r="G115" i="5"/>
  <c r="D116" i="5"/>
  <c r="G116" i="5"/>
  <c r="K116" i="5"/>
  <c r="E116" i="5"/>
  <c r="I116" i="5"/>
  <c r="D117" i="5"/>
  <c r="E117" i="5"/>
  <c r="F117" i="5"/>
  <c r="D118" i="5"/>
  <c r="G118" i="5"/>
  <c r="K118" i="5"/>
  <c r="E118" i="5"/>
  <c r="F118" i="5"/>
  <c r="D119" i="5"/>
  <c r="G119" i="5"/>
  <c r="I119" i="5"/>
  <c r="J119" i="5"/>
  <c r="E119" i="5"/>
  <c r="F119" i="5"/>
  <c r="H119" i="5"/>
  <c r="D120" i="5"/>
  <c r="D121" i="5"/>
  <c r="G121" i="5"/>
  <c r="K121" i="5"/>
  <c r="E121" i="5"/>
  <c r="F121" i="5"/>
  <c r="D122" i="5"/>
  <c r="E122" i="5"/>
  <c r="F122" i="5"/>
  <c r="D123" i="5"/>
  <c r="G123" i="5"/>
  <c r="K123" i="5"/>
  <c r="D124" i="5"/>
  <c r="G124" i="5"/>
  <c r="K124" i="5"/>
  <c r="E124" i="5"/>
  <c r="I124" i="5"/>
  <c r="D125" i="5"/>
  <c r="E125" i="5"/>
  <c r="F125" i="5"/>
  <c r="D342" i="5"/>
  <c r="L342" i="5"/>
  <c r="X5" i="5"/>
  <c r="Y5" i="5"/>
  <c r="X6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9" i="5"/>
  <c r="AC42" i="5"/>
  <c r="O4" i="5"/>
  <c r="AC15" i="5"/>
  <c r="AC40" i="5"/>
  <c r="AC38" i="5"/>
  <c r="G5" i="5"/>
  <c r="AC19" i="5"/>
  <c r="AK2" i="5"/>
  <c r="AJ2" i="5"/>
  <c r="AC35" i="5"/>
  <c r="AC33" i="5"/>
  <c r="AC31" i="5"/>
  <c r="AC26" i="5"/>
  <c r="AC24" i="5"/>
  <c r="AC22" i="5"/>
  <c r="AC28" i="5"/>
  <c r="AC17" i="5"/>
  <c r="AC13" i="5"/>
  <c r="AC11" i="5"/>
  <c r="AC9" i="5"/>
  <c r="AA14" i="5"/>
  <c r="AA18" i="5"/>
  <c r="AA26" i="5"/>
  <c r="AA60" i="5"/>
  <c r="AA84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7" i="5"/>
  <c r="Z98" i="5"/>
  <c r="Z99" i="5"/>
  <c r="Z100" i="5"/>
  <c r="Z101" i="5"/>
  <c r="Z102" i="5"/>
  <c r="Z103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AA8" i="5"/>
  <c r="Z9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I225" i="5"/>
  <c r="D260" i="5"/>
  <c r="L260" i="5"/>
  <c r="D261" i="5"/>
  <c r="L261" i="5"/>
  <c r="D262" i="5"/>
  <c r="L262" i="5"/>
  <c r="D263" i="5"/>
  <c r="L263" i="5"/>
  <c r="D264" i="5"/>
  <c r="L264" i="5"/>
  <c r="D265" i="5"/>
  <c r="L265" i="5"/>
  <c r="D266" i="5"/>
  <c r="L266" i="5"/>
  <c r="D267" i="5"/>
  <c r="L267" i="5"/>
  <c r="D268" i="5"/>
  <c r="L268" i="5"/>
  <c r="D269" i="5"/>
  <c r="L269" i="5"/>
  <c r="D270" i="5"/>
  <c r="L270" i="5"/>
  <c r="D271" i="5"/>
  <c r="L271" i="5"/>
  <c r="D272" i="5"/>
  <c r="L272" i="5"/>
  <c r="D273" i="5"/>
  <c r="L273" i="5"/>
  <c r="D274" i="5"/>
  <c r="L274" i="5"/>
  <c r="D275" i="5"/>
  <c r="L275" i="5"/>
  <c r="D276" i="5"/>
  <c r="L276" i="5"/>
  <c r="D277" i="5"/>
  <c r="L277" i="5"/>
  <c r="D278" i="5"/>
  <c r="L278" i="5"/>
  <c r="D279" i="5"/>
  <c r="L279" i="5"/>
  <c r="D280" i="5"/>
  <c r="L280" i="5"/>
  <c r="D281" i="5"/>
  <c r="L281" i="5"/>
  <c r="D282" i="5"/>
  <c r="L282" i="5"/>
  <c r="D283" i="5"/>
  <c r="L283" i="5"/>
  <c r="D284" i="5"/>
  <c r="L284" i="5"/>
  <c r="D285" i="5"/>
  <c r="L285" i="5"/>
  <c r="D286" i="5"/>
  <c r="L286" i="5"/>
  <c r="D287" i="5"/>
  <c r="L287" i="5"/>
  <c r="D288" i="5"/>
  <c r="L288" i="5"/>
  <c r="D289" i="5"/>
  <c r="L289" i="5"/>
  <c r="D290" i="5"/>
  <c r="L290" i="5"/>
  <c r="D291" i="5"/>
  <c r="L291" i="5"/>
  <c r="D292" i="5"/>
  <c r="L292" i="5"/>
  <c r="D293" i="5"/>
  <c r="L293" i="5"/>
  <c r="D294" i="5"/>
  <c r="L294" i="5"/>
  <c r="D295" i="5"/>
  <c r="L295" i="5"/>
  <c r="D296" i="5"/>
  <c r="L296" i="5"/>
  <c r="D297" i="5"/>
  <c r="L297" i="5"/>
  <c r="D298" i="5"/>
  <c r="L298" i="5"/>
  <c r="D299" i="5"/>
  <c r="L299" i="5"/>
  <c r="D300" i="5"/>
  <c r="L300" i="5"/>
  <c r="D301" i="5"/>
  <c r="L301" i="5"/>
  <c r="D302" i="5"/>
  <c r="L302" i="5"/>
  <c r="D303" i="5"/>
  <c r="L303" i="5"/>
  <c r="D304" i="5"/>
  <c r="L304" i="5"/>
  <c r="D305" i="5"/>
  <c r="L305" i="5"/>
  <c r="D306" i="5"/>
  <c r="L306" i="5"/>
  <c r="D307" i="5"/>
  <c r="L307" i="5"/>
  <c r="D308" i="5"/>
  <c r="L308" i="5"/>
  <c r="D309" i="5"/>
  <c r="L309" i="5"/>
  <c r="D310" i="5"/>
  <c r="L310" i="5"/>
  <c r="D311" i="5"/>
  <c r="L311" i="5"/>
  <c r="D312" i="5"/>
  <c r="L312" i="5"/>
  <c r="D313" i="5"/>
  <c r="L313" i="5"/>
  <c r="D314" i="5"/>
  <c r="L314" i="5"/>
  <c r="D315" i="5"/>
  <c r="L315" i="5"/>
  <c r="D316" i="5"/>
  <c r="L316" i="5"/>
  <c r="D317" i="5"/>
  <c r="L317" i="5"/>
  <c r="D318" i="5"/>
  <c r="L318" i="5"/>
  <c r="D319" i="5"/>
  <c r="L319" i="5"/>
  <c r="D320" i="5"/>
  <c r="L320" i="5"/>
  <c r="D321" i="5"/>
  <c r="L321" i="5"/>
  <c r="D322" i="5"/>
  <c r="L322" i="5"/>
  <c r="D323" i="5"/>
  <c r="L323" i="5"/>
  <c r="D324" i="5"/>
  <c r="L324" i="5"/>
  <c r="D325" i="5"/>
  <c r="L325" i="5"/>
  <c r="D326" i="5"/>
  <c r="L326" i="5"/>
  <c r="D327" i="5"/>
  <c r="L327" i="5"/>
  <c r="D328" i="5"/>
  <c r="L328" i="5"/>
  <c r="D329" i="5"/>
  <c r="L329" i="5"/>
  <c r="D330" i="5"/>
  <c r="L330" i="5"/>
  <c r="D331" i="5"/>
  <c r="L331" i="5"/>
  <c r="D332" i="5"/>
  <c r="L332" i="5"/>
  <c r="D333" i="5"/>
  <c r="L333" i="5"/>
  <c r="D334" i="5"/>
  <c r="L334" i="5"/>
  <c r="D335" i="5"/>
  <c r="L335" i="5"/>
  <c r="D336" i="5"/>
  <c r="L336" i="5"/>
  <c r="D337" i="5"/>
  <c r="L337" i="5"/>
  <c r="D338" i="5"/>
  <c r="L338" i="5"/>
  <c r="D339" i="5"/>
  <c r="L339" i="5"/>
  <c r="D340" i="5"/>
  <c r="L340" i="5"/>
  <c r="D341" i="5"/>
  <c r="L341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B260" i="5"/>
  <c r="C260" i="5"/>
  <c r="F260" i="5"/>
  <c r="G260" i="5"/>
  <c r="H260" i="5"/>
  <c r="I227" i="5"/>
  <c r="I231" i="5"/>
  <c r="I232" i="5"/>
  <c r="I233" i="5"/>
  <c r="I235" i="5"/>
  <c r="I236" i="5"/>
  <c r="I239" i="5"/>
  <c r="I240" i="5"/>
  <c r="I243" i="5"/>
  <c r="I244" i="5"/>
  <c r="I245" i="5"/>
  <c r="I253" i="5"/>
  <c r="J260" i="5"/>
  <c r="B261" i="5"/>
  <c r="C261" i="5"/>
  <c r="E261" i="5"/>
  <c r="F261" i="5"/>
  <c r="G261" i="5"/>
  <c r="H261" i="5"/>
  <c r="I261" i="5"/>
  <c r="J261" i="5"/>
  <c r="B262" i="5"/>
  <c r="C262" i="5"/>
  <c r="E262" i="5"/>
  <c r="F262" i="5"/>
  <c r="G262" i="5"/>
  <c r="H262" i="5"/>
  <c r="J262" i="5"/>
  <c r="B263" i="5"/>
  <c r="C263" i="5"/>
  <c r="F263" i="5"/>
  <c r="G263" i="5"/>
  <c r="H263" i="5"/>
  <c r="J263" i="5"/>
  <c r="B264" i="5"/>
  <c r="C264" i="5"/>
  <c r="E264" i="5"/>
  <c r="F264" i="5"/>
  <c r="G264" i="5"/>
  <c r="H264" i="5"/>
  <c r="J264" i="5"/>
  <c r="B265" i="5"/>
  <c r="C265" i="5"/>
  <c r="E265" i="5"/>
  <c r="F265" i="5"/>
  <c r="H265" i="5"/>
  <c r="J265" i="5"/>
  <c r="B266" i="5"/>
  <c r="C266" i="5"/>
  <c r="E266" i="5"/>
  <c r="F266" i="5"/>
  <c r="G266" i="5"/>
  <c r="H266" i="5"/>
  <c r="J266" i="5"/>
  <c r="B267" i="5"/>
  <c r="C267" i="5"/>
  <c r="F267" i="5"/>
  <c r="G267" i="5"/>
  <c r="H267" i="5"/>
  <c r="J267" i="5"/>
  <c r="B268" i="5"/>
  <c r="C268" i="5"/>
  <c r="F268" i="5"/>
  <c r="G268" i="5"/>
  <c r="H268" i="5"/>
  <c r="J268" i="5"/>
  <c r="B269" i="5"/>
  <c r="C269" i="5"/>
  <c r="E269" i="5"/>
  <c r="F269" i="5"/>
  <c r="G269" i="5"/>
  <c r="H269" i="5"/>
  <c r="I269" i="5"/>
  <c r="J269" i="5"/>
  <c r="B270" i="5"/>
  <c r="C270" i="5"/>
  <c r="E270" i="5"/>
  <c r="F270" i="5"/>
  <c r="G270" i="5"/>
  <c r="H270" i="5"/>
  <c r="J270" i="5"/>
  <c r="B271" i="5"/>
  <c r="C271" i="5"/>
  <c r="E271" i="5"/>
  <c r="F271" i="5"/>
  <c r="G271" i="5"/>
  <c r="H271" i="5"/>
  <c r="J271" i="5"/>
  <c r="B272" i="5"/>
  <c r="C272" i="5"/>
  <c r="E272" i="5"/>
  <c r="F272" i="5"/>
  <c r="G272" i="5"/>
  <c r="H272" i="5"/>
  <c r="J272" i="5"/>
  <c r="B273" i="5"/>
  <c r="C273" i="5"/>
  <c r="E273" i="5"/>
  <c r="F273" i="5"/>
  <c r="H273" i="5"/>
  <c r="J273" i="5"/>
  <c r="B274" i="5"/>
  <c r="C274" i="5"/>
  <c r="E274" i="5"/>
  <c r="F274" i="5"/>
  <c r="G274" i="5"/>
  <c r="H274" i="5"/>
  <c r="J274" i="5"/>
  <c r="B275" i="5"/>
  <c r="C275" i="5"/>
  <c r="F275" i="5"/>
  <c r="G275" i="5"/>
  <c r="H275" i="5"/>
  <c r="J275" i="5"/>
  <c r="B276" i="5"/>
  <c r="C276" i="5"/>
  <c r="F276" i="5"/>
  <c r="G276" i="5"/>
  <c r="H276" i="5"/>
  <c r="J276" i="5"/>
  <c r="B277" i="5"/>
  <c r="C277" i="5"/>
  <c r="E277" i="5"/>
  <c r="F277" i="5"/>
  <c r="G277" i="5"/>
  <c r="H277" i="5"/>
  <c r="I277" i="5"/>
  <c r="J277" i="5"/>
  <c r="K277" i="5"/>
  <c r="B278" i="5"/>
  <c r="C278" i="5"/>
  <c r="E278" i="5"/>
  <c r="F278" i="5"/>
  <c r="G278" i="5"/>
  <c r="H278" i="5"/>
  <c r="J278" i="5"/>
  <c r="B279" i="5"/>
  <c r="C279" i="5"/>
  <c r="E279" i="5"/>
  <c r="F279" i="5"/>
  <c r="G279" i="5"/>
  <c r="H279" i="5"/>
  <c r="J279" i="5"/>
  <c r="B280" i="5"/>
  <c r="C280" i="5"/>
  <c r="E280" i="5"/>
  <c r="F280" i="5"/>
  <c r="G280" i="5"/>
  <c r="H280" i="5"/>
  <c r="J280" i="5"/>
  <c r="B281" i="5"/>
  <c r="C281" i="5"/>
  <c r="F281" i="5"/>
  <c r="H281" i="5"/>
  <c r="J281" i="5"/>
  <c r="B282" i="5"/>
  <c r="C282" i="5"/>
  <c r="E282" i="5"/>
  <c r="F282" i="5"/>
  <c r="G282" i="5"/>
  <c r="H282" i="5"/>
  <c r="J282" i="5"/>
  <c r="B283" i="5"/>
  <c r="C283" i="5"/>
  <c r="F283" i="5"/>
  <c r="G283" i="5"/>
  <c r="H283" i="5"/>
  <c r="J283" i="5"/>
  <c r="B284" i="5"/>
  <c r="C284" i="5"/>
  <c r="F284" i="5"/>
  <c r="G284" i="5"/>
  <c r="H284" i="5"/>
  <c r="J284" i="5"/>
  <c r="B285" i="5"/>
  <c r="C285" i="5"/>
  <c r="E285" i="5"/>
  <c r="F285" i="5"/>
  <c r="G285" i="5"/>
  <c r="H285" i="5"/>
  <c r="I285" i="5"/>
  <c r="J285" i="5"/>
  <c r="B286" i="5"/>
  <c r="C286" i="5"/>
  <c r="E286" i="5"/>
  <c r="F286" i="5"/>
  <c r="G286" i="5"/>
  <c r="H286" i="5"/>
  <c r="J286" i="5"/>
  <c r="B287" i="5"/>
  <c r="C287" i="5"/>
  <c r="E287" i="5"/>
  <c r="F287" i="5"/>
  <c r="G287" i="5"/>
  <c r="H287" i="5"/>
  <c r="J287" i="5"/>
  <c r="B288" i="5"/>
  <c r="C288" i="5"/>
  <c r="E288" i="5"/>
  <c r="F288" i="5"/>
  <c r="G288" i="5"/>
  <c r="H288" i="5"/>
  <c r="J288" i="5"/>
  <c r="B289" i="5"/>
  <c r="C289" i="5"/>
  <c r="F289" i="5"/>
  <c r="H289" i="5"/>
  <c r="J289" i="5"/>
  <c r="B290" i="5"/>
  <c r="C290" i="5"/>
  <c r="E290" i="5"/>
  <c r="F290" i="5"/>
  <c r="G290" i="5"/>
  <c r="H290" i="5"/>
  <c r="J290" i="5"/>
  <c r="B291" i="5"/>
  <c r="C291" i="5"/>
  <c r="F291" i="5"/>
  <c r="G291" i="5"/>
  <c r="H291" i="5"/>
  <c r="J291" i="5"/>
  <c r="B292" i="5"/>
  <c r="C292" i="5"/>
  <c r="F292" i="5"/>
  <c r="G292" i="5"/>
  <c r="H292" i="5"/>
  <c r="J292" i="5"/>
  <c r="B293" i="5"/>
  <c r="C293" i="5"/>
  <c r="E293" i="5"/>
  <c r="F293" i="5"/>
  <c r="G293" i="5"/>
  <c r="H293" i="5"/>
  <c r="I293" i="5"/>
  <c r="J293" i="5"/>
  <c r="B294" i="5"/>
  <c r="C294" i="5"/>
  <c r="E294" i="5"/>
  <c r="F294" i="5"/>
  <c r="G294" i="5"/>
  <c r="H294" i="5"/>
  <c r="J294" i="5"/>
  <c r="B295" i="5"/>
  <c r="C295" i="5"/>
  <c r="E295" i="5"/>
  <c r="F295" i="5"/>
  <c r="G295" i="5"/>
  <c r="H295" i="5"/>
  <c r="J295" i="5"/>
  <c r="B296" i="5"/>
  <c r="C296" i="5"/>
  <c r="E296" i="5"/>
  <c r="F296" i="5"/>
  <c r="G296" i="5"/>
  <c r="H296" i="5"/>
  <c r="J296" i="5"/>
  <c r="B297" i="5"/>
  <c r="C297" i="5"/>
  <c r="F297" i="5"/>
  <c r="H297" i="5"/>
  <c r="J297" i="5"/>
  <c r="B298" i="5"/>
  <c r="C298" i="5"/>
  <c r="E298" i="5"/>
  <c r="F298" i="5"/>
  <c r="G298" i="5"/>
  <c r="H298" i="5"/>
  <c r="J298" i="5"/>
  <c r="B299" i="5"/>
  <c r="C299" i="5"/>
  <c r="F299" i="5"/>
  <c r="H299" i="5"/>
  <c r="J299" i="5"/>
  <c r="B300" i="5"/>
  <c r="C300" i="5"/>
  <c r="F300" i="5"/>
  <c r="G300" i="5"/>
  <c r="H300" i="5"/>
  <c r="J300" i="5"/>
  <c r="B301" i="5"/>
  <c r="C301" i="5"/>
  <c r="E301" i="5"/>
  <c r="F301" i="5"/>
  <c r="G301" i="5"/>
  <c r="H301" i="5"/>
  <c r="I301" i="5"/>
  <c r="J301" i="5"/>
  <c r="K301" i="5"/>
  <c r="B302" i="5"/>
  <c r="C302" i="5"/>
  <c r="E302" i="5"/>
  <c r="F302" i="5"/>
  <c r="G302" i="5"/>
  <c r="H302" i="5"/>
  <c r="J302" i="5"/>
  <c r="B303" i="5"/>
  <c r="C303" i="5"/>
  <c r="E303" i="5"/>
  <c r="F303" i="5"/>
  <c r="G303" i="5"/>
  <c r="H303" i="5"/>
  <c r="J303" i="5"/>
  <c r="B304" i="5"/>
  <c r="C304" i="5"/>
  <c r="E304" i="5"/>
  <c r="F304" i="5"/>
  <c r="G304" i="5"/>
  <c r="H304" i="5"/>
  <c r="J304" i="5"/>
  <c r="B305" i="5"/>
  <c r="C305" i="5"/>
  <c r="F305" i="5"/>
  <c r="H305" i="5"/>
  <c r="J305" i="5"/>
  <c r="B306" i="5"/>
  <c r="C306" i="5"/>
  <c r="E306" i="5"/>
  <c r="F306" i="5"/>
  <c r="G306" i="5"/>
  <c r="H306" i="5"/>
  <c r="J306" i="5"/>
  <c r="B307" i="5"/>
  <c r="C307" i="5"/>
  <c r="F307" i="5"/>
  <c r="H307" i="5"/>
  <c r="J307" i="5"/>
  <c r="B308" i="5"/>
  <c r="C308" i="5"/>
  <c r="F308" i="5"/>
  <c r="G308" i="5"/>
  <c r="H308" i="5"/>
  <c r="J308" i="5"/>
  <c r="B309" i="5"/>
  <c r="C309" i="5"/>
  <c r="E309" i="5"/>
  <c r="F309" i="5"/>
  <c r="G309" i="5"/>
  <c r="H309" i="5"/>
  <c r="I309" i="5"/>
  <c r="J309" i="5"/>
  <c r="K309" i="5"/>
  <c r="B310" i="5"/>
  <c r="C310" i="5"/>
  <c r="E310" i="5"/>
  <c r="F310" i="5"/>
  <c r="G310" i="5"/>
  <c r="H310" i="5"/>
  <c r="J310" i="5"/>
  <c r="B311" i="5"/>
  <c r="C311" i="5"/>
  <c r="E311" i="5"/>
  <c r="F311" i="5"/>
  <c r="G311" i="5"/>
  <c r="H311" i="5"/>
  <c r="J311" i="5"/>
  <c r="B312" i="5"/>
  <c r="C312" i="5"/>
  <c r="E312" i="5"/>
  <c r="F312" i="5"/>
  <c r="G312" i="5"/>
  <c r="H312" i="5"/>
  <c r="J312" i="5"/>
  <c r="B313" i="5"/>
  <c r="C313" i="5"/>
  <c r="F313" i="5"/>
  <c r="H313" i="5"/>
  <c r="J313" i="5"/>
  <c r="B314" i="5"/>
  <c r="C314" i="5"/>
  <c r="E314" i="5"/>
  <c r="F314" i="5"/>
  <c r="G314" i="5"/>
  <c r="H314" i="5"/>
  <c r="J314" i="5"/>
  <c r="B315" i="5"/>
  <c r="C315" i="5"/>
  <c r="F315" i="5"/>
  <c r="H315" i="5"/>
  <c r="J315" i="5"/>
  <c r="B316" i="5"/>
  <c r="C316" i="5"/>
  <c r="F316" i="5"/>
  <c r="G316" i="5"/>
  <c r="H316" i="5"/>
  <c r="J316" i="5"/>
  <c r="B317" i="5"/>
  <c r="C317" i="5"/>
  <c r="E317" i="5"/>
  <c r="F317" i="5"/>
  <c r="G317" i="5"/>
  <c r="H317" i="5"/>
  <c r="I317" i="5"/>
  <c r="J317" i="5"/>
  <c r="K317" i="5"/>
  <c r="B318" i="5"/>
  <c r="C318" i="5"/>
  <c r="E318" i="5"/>
  <c r="F318" i="5"/>
  <c r="G318" i="5"/>
  <c r="H318" i="5"/>
  <c r="J318" i="5"/>
  <c r="B319" i="5"/>
  <c r="C319" i="5"/>
  <c r="E319" i="5"/>
  <c r="F319" i="5"/>
  <c r="G319" i="5"/>
  <c r="H319" i="5"/>
  <c r="J319" i="5"/>
  <c r="B320" i="5"/>
  <c r="C320" i="5"/>
  <c r="E320" i="5"/>
  <c r="F320" i="5"/>
  <c r="G320" i="5"/>
  <c r="H320" i="5"/>
  <c r="J320" i="5"/>
  <c r="B321" i="5"/>
  <c r="C321" i="5"/>
  <c r="F321" i="5"/>
  <c r="H321" i="5"/>
  <c r="J321" i="5"/>
  <c r="B322" i="5"/>
  <c r="C322" i="5"/>
  <c r="E322" i="5"/>
  <c r="F322" i="5"/>
  <c r="G322" i="5"/>
  <c r="H322" i="5"/>
  <c r="J322" i="5"/>
  <c r="B323" i="5"/>
  <c r="C323" i="5"/>
  <c r="F323" i="5"/>
  <c r="H323" i="5"/>
  <c r="J323" i="5"/>
  <c r="B324" i="5"/>
  <c r="C324" i="5"/>
  <c r="F324" i="5"/>
  <c r="G324" i="5"/>
  <c r="H324" i="5"/>
  <c r="J324" i="5"/>
  <c r="B325" i="5"/>
  <c r="C325" i="5"/>
  <c r="E325" i="5"/>
  <c r="F325" i="5"/>
  <c r="G325" i="5"/>
  <c r="H325" i="5"/>
  <c r="I325" i="5"/>
  <c r="J325" i="5"/>
  <c r="B326" i="5"/>
  <c r="C326" i="5"/>
  <c r="E326" i="5"/>
  <c r="F326" i="5"/>
  <c r="H326" i="5"/>
  <c r="J326" i="5"/>
  <c r="B327" i="5"/>
  <c r="C327" i="5"/>
  <c r="E327" i="5"/>
  <c r="F327" i="5"/>
  <c r="G327" i="5"/>
  <c r="H327" i="5"/>
  <c r="J327" i="5"/>
  <c r="B328" i="5"/>
  <c r="C328" i="5"/>
  <c r="E328" i="5"/>
  <c r="F328" i="5"/>
  <c r="G328" i="5"/>
  <c r="H328" i="5"/>
  <c r="J328" i="5"/>
  <c r="B329" i="5"/>
  <c r="C329" i="5"/>
  <c r="F329" i="5"/>
  <c r="H329" i="5"/>
  <c r="J329" i="5"/>
  <c r="B330" i="5"/>
  <c r="C330" i="5"/>
  <c r="E330" i="5"/>
  <c r="F330" i="5"/>
  <c r="G330" i="5"/>
  <c r="H330" i="5"/>
  <c r="J330" i="5"/>
  <c r="B331" i="5"/>
  <c r="C331" i="5"/>
  <c r="E331" i="5"/>
  <c r="F331" i="5"/>
  <c r="H331" i="5"/>
  <c r="J331" i="5"/>
  <c r="B332" i="5"/>
  <c r="C332" i="5"/>
  <c r="F332" i="5"/>
  <c r="G332" i="5"/>
  <c r="H332" i="5"/>
  <c r="J332" i="5"/>
  <c r="B333" i="5"/>
  <c r="C333" i="5"/>
  <c r="E333" i="5"/>
  <c r="F333" i="5"/>
  <c r="G333" i="5"/>
  <c r="H333" i="5"/>
  <c r="J333" i="5"/>
  <c r="B334" i="5"/>
  <c r="C334" i="5"/>
  <c r="E334" i="5"/>
  <c r="F334" i="5"/>
  <c r="H334" i="5"/>
  <c r="J334" i="5"/>
  <c r="B335" i="5"/>
  <c r="C335" i="5"/>
  <c r="E335" i="5"/>
  <c r="F335" i="5"/>
  <c r="G335" i="5"/>
  <c r="H335" i="5"/>
  <c r="J335" i="5"/>
  <c r="B336" i="5"/>
  <c r="C336" i="5"/>
  <c r="E336" i="5"/>
  <c r="F336" i="5"/>
  <c r="G336" i="5"/>
  <c r="H336" i="5"/>
  <c r="I336" i="5"/>
  <c r="J336" i="5"/>
  <c r="B337" i="5"/>
  <c r="C337" i="5"/>
  <c r="F337" i="5"/>
  <c r="H337" i="5"/>
  <c r="J337" i="5"/>
  <c r="B338" i="5"/>
  <c r="C338" i="5"/>
  <c r="E338" i="5"/>
  <c r="F338" i="5"/>
  <c r="G338" i="5"/>
  <c r="H338" i="5"/>
  <c r="J338" i="5"/>
  <c r="B339" i="5"/>
  <c r="C339" i="5"/>
  <c r="E339" i="5"/>
  <c r="F339" i="5"/>
  <c r="H339" i="5"/>
  <c r="J339" i="5"/>
  <c r="B340" i="5"/>
  <c r="C340" i="5"/>
  <c r="F340" i="5"/>
  <c r="G340" i="5"/>
  <c r="H340" i="5"/>
  <c r="J340" i="5"/>
  <c r="B341" i="5"/>
  <c r="C341" i="5"/>
  <c r="E341" i="5"/>
  <c r="F341" i="5"/>
  <c r="G341" i="5"/>
  <c r="H341" i="5"/>
  <c r="J341" i="5"/>
  <c r="B342" i="5"/>
  <c r="C342" i="5"/>
  <c r="E342" i="5"/>
  <c r="F342" i="5"/>
  <c r="H342" i="5"/>
  <c r="J342" i="5"/>
  <c r="T43" i="5"/>
  <c r="R43" i="5"/>
  <c r="X43" i="5"/>
  <c r="H44" i="5"/>
  <c r="T44" i="5"/>
  <c r="R44" i="5"/>
  <c r="X44" i="5"/>
  <c r="H45" i="5"/>
  <c r="T45" i="5"/>
  <c r="R45" i="5"/>
  <c r="X45" i="5"/>
  <c r="T46" i="5"/>
  <c r="R46" i="5"/>
  <c r="X46" i="5"/>
  <c r="H47" i="5"/>
  <c r="T47" i="5"/>
  <c r="R47" i="5"/>
  <c r="X47" i="5"/>
  <c r="T48" i="5"/>
  <c r="R48" i="5"/>
  <c r="X48" i="5"/>
  <c r="H49" i="5"/>
  <c r="T49" i="5"/>
  <c r="R49" i="5"/>
  <c r="X49" i="5"/>
  <c r="T50" i="5"/>
  <c r="R50" i="5"/>
  <c r="X50" i="5"/>
  <c r="T51" i="5"/>
  <c r="R51" i="5"/>
  <c r="X51" i="5"/>
  <c r="H52" i="5"/>
  <c r="T52" i="5"/>
  <c r="R52" i="5"/>
  <c r="X52" i="5"/>
  <c r="H53" i="5"/>
  <c r="T53" i="5"/>
  <c r="R53" i="5"/>
  <c r="X53" i="5"/>
  <c r="H54" i="5"/>
  <c r="T54" i="5"/>
  <c r="R54" i="5"/>
  <c r="X54" i="5"/>
  <c r="H55" i="5"/>
  <c r="T55" i="5"/>
  <c r="R55" i="5"/>
  <c r="X55" i="5"/>
  <c r="T56" i="5"/>
  <c r="R56" i="5"/>
  <c r="X56" i="5"/>
  <c r="H57" i="5"/>
  <c r="T57" i="5"/>
  <c r="R57" i="5"/>
  <c r="X57" i="5"/>
  <c r="T58" i="5"/>
  <c r="R58" i="5"/>
  <c r="X58" i="5"/>
  <c r="T59" i="5"/>
  <c r="R59" i="5"/>
  <c r="X59" i="5"/>
  <c r="H60" i="5"/>
  <c r="T60" i="5"/>
  <c r="R60" i="5"/>
  <c r="X60" i="5"/>
  <c r="H61" i="5"/>
  <c r="T61" i="5"/>
  <c r="R61" i="5"/>
  <c r="X61" i="5"/>
  <c r="H62" i="5"/>
  <c r="T62" i="5"/>
  <c r="R62" i="5"/>
  <c r="X62" i="5"/>
  <c r="H63" i="5"/>
  <c r="T63" i="5"/>
  <c r="R63" i="5"/>
  <c r="X63" i="5"/>
  <c r="T64" i="5"/>
  <c r="R64" i="5"/>
  <c r="X64" i="5"/>
  <c r="H65" i="5"/>
  <c r="T65" i="5"/>
  <c r="R65" i="5"/>
  <c r="X65" i="5"/>
  <c r="T66" i="5"/>
  <c r="R66" i="5"/>
  <c r="X66" i="5"/>
  <c r="T67" i="5"/>
  <c r="R67" i="5"/>
  <c r="X67" i="5"/>
  <c r="H68" i="5"/>
  <c r="T68" i="5"/>
  <c r="R68" i="5"/>
  <c r="X68" i="5"/>
  <c r="T69" i="5"/>
  <c r="R69" i="5"/>
  <c r="X69" i="5"/>
  <c r="H70" i="5"/>
  <c r="T70" i="5"/>
  <c r="R70" i="5"/>
  <c r="X70" i="5"/>
  <c r="H71" i="5"/>
  <c r="T71" i="5"/>
  <c r="R71" i="5"/>
  <c r="X71" i="5"/>
  <c r="T72" i="5"/>
  <c r="R72" i="5"/>
  <c r="X72" i="5"/>
  <c r="H73" i="5"/>
  <c r="T73" i="5"/>
  <c r="R73" i="5"/>
  <c r="X73" i="5"/>
  <c r="T74" i="5"/>
  <c r="R74" i="5"/>
  <c r="X74" i="5"/>
  <c r="T75" i="5"/>
  <c r="R75" i="5"/>
  <c r="X75" i="5"/>
  <c r="H76" i="5"/>
  <c r="T76" i="5"/>
  <c r="R76" i="5"/>
  <c r="X76" i="5"/>
  <c r="T77" i="5"/>
  <c r="R77" i="5"/>
  <c r="X77" i="5"/>
  <c r="H78" i="5"/>
  <c r="T78" i="5"/>
  <c r="R78" i="5"/>
  <c r="X78" i="5"/>
  <c r="T79" i="5"/>
  <c r="R79" i="5"/>
  <c r="X79" i="5"/>
  <c r="T80" i="5"/>
  <c r="R80" i="5"/>
  <c r="X80" i="5"/>
  <c r="H81" i="5"/>
  <c r="T81" i="5"/>
  <c r="R81" i="5"/>
  <c r="X81" i="5"/>
  <c r="T82" i="5"/>
  <c r="R82" i="5"/>
  <c r="X82" i="5"/>
  <c r="T83" i="5"/>
  <c r="R83" i="5"/>
  <c r="X83" i="5"/>
  <c r="H84" i="5"/>
  <c r="T84" i="5"/>
  <c r="R84" i="5"/>
  <c r="X84" i="5"/>
  <c r="H85" i="5"/>
  <c r="T85" i="5"/>
  <c r="R85" i="5"/>
  <c r="X85" i="5"/>
  <c r="H86" i="5"/>
  <c r="T86" i="5"/>
  <c r="R86" i="5"/>
  <c r="X86" i="5"/>
  <c r="T87" i="5"/>
  <c r="R87" i="5"/>
  <c r="X87" i="5"/>
  <c r="T88" i="5"/>
  <c r="R88" i="5"/>
  <c r="X88" i="5"/>
  <c r="H89" i="5"/>
  <c r="T89" i="5"/>
  <c r="R89" i="5"/>
  <c r="X89" i="5"/>
  <c r="T90" i="5"/>
  <c r="R90" i="5"/>
  <c r="X90" i="5"/>
  <c r="T91" i="5"/>
  <c r="R91" i="5"/>
  <c r="X91" i="5"/>
  <c r="H92" i="5"/>
  <c r="T92" i="5"/>
  <c r="R92" i="5"/>
  <c r="X92" i="5"/>
  <c r="H93" i="5"/>
  <c r="T93" i="5"/>
  <c r="R93" i="5"/>
  <c r="X93" i="5"/>
  <c r="H94" i="5"/>
  <c r="T94" i="5"/>
  <c r="R94" i="5"/>
  <c r="X94" i="5"/>
  <c r="H95" i="5"/>
  <c r="T95" i="5"/>
  <c r="R95" i="5"/>
  <c r="X95" i="5"/>
  <c r="T96" i="5"/>
  <c r="R96" i="5"/>
  <c r="X96" i="5"/>
  <c r="H97" i="5"/>
  <c r="T97" i="5"/>
  <c r="R97" i="5"/>
  <c r="X97" i="5"/>
  <c r="T98" i="5"/>
  <c r="R98" i="5"/>
  <c r="X98" i="5"/>
  <c r="T99" i="5"/>
  <c r="R99" i="5"/>
  <c r="X99" i="5"/>
  <c r="H100" i="5"/>
  <c r="T100" i="5"/>
  <c r="R100" i="5"/>
  <c r="X100" i="5"/>
  <c r="H101" i="5"/>
  <c r="T101" i="5"/>
  <c r="R101" i="5"/>
  <c r="X101" i="5"/>
  <c r="H102" i="5"/>
  <c r="T102" i="5"/>
  <c r="R102" i="5"/>
  <c r="X102" i="5"/>
  <c r="H103" i="5"/>
  <c r="T103" i="5"/>
  <c r="R103" i="5"/>
  <c r="X103" i="5"/>
  <c r="T104" i="5"/>
  <c r="R104" i="5"/>
  <c r="X104" i="5"/>
  <c r="H105" i="5"/>
  <c r="T105" i="5"/>
  <c r="R105" i="5"/>
  <c r="X105" i="5"/>
  <c r="T106" i="5"/>
  <c r="R106" i="5"/>
  <c r="X106" i="5"/>
  <c r="T107" i="5"/>
  <c r="R107" i="5"/>
  <c r="X107" i="5"/>
  <c r="H108" i="5"/>
  <c r="T108" i="5"/>
  <c r="R108" i="5"/>
  <c r="X108" i="5"/>
  <c r="T109" i="5"/>
  <c r="R109" i="5"/>
  <c r="X109" i="5"/>
  <c r="H110" i="5"/>
  <c r="T110" i="5"/>
  <c r="R110" i="5"/>
  <c r="X110" i="5"/>
  <c r="T111" i="5"/>
  <c r="R111" i="5"/>
  <c r="X111" i="5"/>
  <c r="T112" i="5"/>
  <c r="R112" i="5"/>
  <c r="X112" i="5"/>
  <c r="H113" i="5"/>
  <c r="T113" i="5"/>
  <c r="R113" i="5"/>
  <c r="X113" i="5"/>
  <c r="T114" i="5"/>
  <c r="R114" i="5"/>
  <c r="X114" i="5"/>
  <c r="T115" i="5"/>
  <c r="R115" i="5"/>
  <c r="X115" i="5"/>
  <c r="T116" i="5"/>
  <c r="R116" i="5"/>
  <c r="X116" i="5"/>
  <c r="T117" i="5"/>
  <c r="R117" i="5"/>
  <c r="X117" i="5"/>
  <c r="H118" i="5"/>
  <c r="T118" i="5"/>
  <c r="R118" i="5"/>
  <c r="X118" i="5"/>
  <c r="T119" i="5"/>
  <c r="R119" i="5"/>
  <c r="X119" i="5"/>
  <c r="T120" i="5"/>
  <c r="R120" i="5"/>
  <c r="X120" i="5"/>
  <c r="H121" i="5"/>
  <c r="T121" i="5"/>
  <c r="R121" i="5"/>
  <c r="X121" i="5"/>
  <c r="T122" i="5"/>
  <c r="R122" i="5"/>
  <c r="X122" i="5"/>
  <c r="T123" i="5"/>
  <c r="R123" i="5"/>
  <c r="X123" i="5"/>
  <c r="T124" i="5"/>
  <c r="R124" i="5"/>
  <c r="X124" i="5"/>
  <c r="T125" i="5"/>
  <c r="R125" i="5"/>
  <c r="X125" i="5"/>
  <c r="H8" i="5"/>
  <c r="T8" i="5"/>
  <c r="R8" i="5"/>
  <c r="W8" i="5"/>
  <c r="X8" i="5"/>
  <c r="T9" i="5"/>
  <c r="R9" i="5"/>
  <c r="W9" i="5"/>
  <c r="X9" i="5"/>
  <c r="H10" i="5"/>
  <c r="T10" i="5"/>
  <c r="R10" i="5"/>
  <c r="W10" i="5"/>
  <c r="X10" i="5"/>
  <c r="T11" i="5"/>
  <c r="R11" i="5"/>
  <c r="W11" i="5"/>
  <c r="X11" i="5"/>
  <c r="T12" i="5"/>
  <c r="R12" i="5"/>
  <c r="W12" i="5"/>
  <c r="X12" i="5"/>
  <c r="T13" i="5"/>
  <c r="R13" i="5"/>
  <c r="W13" i="5"/>
  <c r="X13" i="5"/>
  <c r="H14" i="5"/>
  <c r="T14" i="5"/>
  <c r="R14" i="5"/>
  <c r="W14" i="5"/>
  <c r="X14" i="5"/>
  <c r="H15" i="5"/>
  <c r="T15" i="5"/>
  <c r="R15" i="5"/>
  <c r="W15" i="5"/>
  <c r="X15" i="5"/>
  <c r="H16" i="5"/>
  <c r="T16" i="5"/>
  <c r="R16" i="5"/>
  <c r="W16" i="5"/>
  <c r="X16" i="5"/>
  <c r="T17" i="5"/>
  <c r="R17" i="5"/>
  <c r="W17" i="5"/>
  <c r="X17" i="5"/>
  <c r="H18" i="5"/>
  <c r="T18" i="5"/>
  <c r="R18" i="5"/>
  <c r="W18" i="5"/>
  <c r="X18" i="5"/>
  <c r="H19" i="5"/>
  <c r="T19" i="5"/>
  <c r="R19" i="5"/>
  <c r="W19" i="5"/>
  <c r="X19" i="5"/>
  <c r="H20" i="5"/>
  <c r="T20" i="5"/>
  <c r="R20" i="5"/>
  <c r="W20" i="5"/>
  <c r="X20" i="5"/>
  <c r="T21" i="5"/>
  <c r="R21" i="5"/>
  <c r="W21" i="5"/>
  <c r="X21" i="5"/>
  <c r="H22" i="5"/>
  <c r="T22" i="5"/>
  <c r="R22" i="5"/>
  <c r="W22" i="5"/>
  <c r="X22" i="5"/>
  <c r="H23" i="5"/>
  <c r="T23" i="5"/>
  <c r="R23" i="5"/>
  <c r="W23" i="5"/>
  <c r="X23" i="5"/>
  <c r="H24" i="5"/>
  <c r="T24" i="5"/>
  <c r="R24" i="5"/>
  <c r="W24" i="5"/>
  <c r="X24" i="5"/>
  <c r="T25" i="5"/>
  <c r="R25" i="5"/>
  <c r="W25" i="5"/>
  <c r="X25" i="5"/>
  <c r="H26" i="5"/>
  <c r="T26" i="5"/>
  <c r="R26" i="5"/>
  <c r="W26" i="5"/>
  <c r="X26" i="5"/>
  <c r="H27" i="5"/>
  <c r="T27" i="5"/>
  <c r="R27" i="5"/>
  <c r="W27" i="5"/>
  <c r="X27" i="5"/>
  <c r="H28" i="5"/>
  <c r="T28" i="5"/>
  <c r="R28" i="5"/>
  <c r="W28" i="5"/>
  <c r="X28" i="5"/>
  <c r="H29" i="5"/>
  <c r="T29" i="5"/>
  <c r="R29" i="5"/>
  <c r="W29" i="5"/>
  <c r="X29" i="5"/>
  <c r="T30" i="5"/>
  <c r="R30" i="5"/>
  <c r="W30" i="5"/>
  <c r="X30" i="5"/>
  <c r="H31" i="5"/>
  <c r="T31" i="5"/>
  <c r="R31" i="5"/>
  <c r="X31" i="5"/>
  <c r="T32" i="5"/>
  <c r="R32" i="5"/>
  <c r="X32" i="5"/>
  <c r="H33" i="5"/>
  <c r="T33" i="5"/>
  <c r="R33" i="5"/>
  <c r="X33" i="5"/>
  <c r="T34" i="5"/>
  <c r="R34" i="5"/>
  <c r="X34" i="5"/>
  <c r="T35" i="5"/>
  <c r="R35" i="5"/>
  <c r="X35" i="5"/>
  <c r="H36" i="5"/>
  <c r="T36" i="5"/>
  <c r="R36" i="5"/>
  <c r="X36" i="5"/>
  <c r="H37" i="5"/>
  <c r="T37" i="5"/>
  <c r="R37" i="5"/>
  <c r="X37" i="5"/>
  <c r="T38" i="5"/>
  <c r="R38" i="5"/>
  <c r="X38" i="5"/>
  <c r="H39" i="5"/>
  <c r="T39" i="5"/>
  <c r="R39" i="5"/>
  <c r="X39" i="5"/>
  <c r="T40" i="5"/>
  <c r="R40" i="5"/>
  <c r="X40" i="5"/>
  <c r="H41" i="5"/>
  <c r="T41" i="5"/>
  <c r="R41" i="5"/>
  <c r="X41" i="5"/>
  <c r="T42" i="5"/>
  <c r="R42" i="5"/>
  <c r="X42" i="5"/>
  <c r="A224" i="5"/>
  <c r="B224" i="5"/>
  <c r="C224" i="5"/>
  <c r="D224" i="5"/>
  <c r="E224" i="5"/>
  <c r="F224" i="5"/>
  <c r="G224" i="5"/>
  <c r="H224" i="5"/>
  <c r="I224" i="5"/>
  <c r="J224" i="5"/>
  <c r="A225" i="5"/>
  <c r="B225" i="5"/>
  <c r="C225" i="5"/>
  <c r="D225" i="5"/>
  <c r="L225" i="5"/>
  <c r="E225" i="5"/>
  <c r="F225" i="5"/>
  <c r="G225" i="5"/>
  <c r="H225" i="5"/>
  <c r="J225" i="5"/>
  <c r="K225" i="5"/>
  <c r="A226" i="5"/>
  <c r="B226" i="5"/>
  <c r="C226" i="5"/>
  <c r="D226" i="5"/>
  <c r="F226" i="5"/>
  <c r="G226" i="5"/>
  <c r="H226" i="5"/>
  <c r="J226" i="5"/>
  <c r="L226" i="5"/>
  <c r="A227" i="5"/>
  <c r="B227" i="5"/>
  <c r="C227" i="5"/>
  <c r="D227" i="5"/>
  <c r="E227" i="5"/>
  <c r="F227" i="5"/>
  <c r="G227" i="5"/>
  <c r="H227" i="5"/>
  <c r="J227" i="5"/>
  <c r="L227" i="5"/>
  <c r="A228" i="5"/>
  <c r="B228" i="5"/>
  <c r="C228" i="5"/>
  <c r="D228" i="5"/>
  <c r="L228" i="5"/>
  <c r="F228" i="5"/>
  <c r="G228" i="5"/>
  <c r="H228" i="5"/>
  <c r="J228" i="5"/>
  <c r="A229" i="5"/>
  <c r="B229" i="5"/>
  <c r="C229" i="5"/>
  <c r="D229" i="5"/>
  <c r="L229" i="5"/>
  <c r="E229" i="5"/>
  <c r="F229" i="5"/>
  <c r="H229" i="5"/>
  <c r="J229" i="5"/>
  <c r="A230" i="5"/>
  <c r="B230" i="5"/>
  <c r="C230" i="5"/>
  <c r="D230" i="5"/>
  <c r="L230" i="5"/>
  <c r="F230" i="5"/>
  <c r="G230" i="5"/>
  <c r="H230" i="5"/>
  <c r="J230" i="5"/>
  <c r="A231" i="5"/>
  <c r="B231" i="5"/>
  <c r="C231" i="5"/>
  <c r="D231" i="5"/>
  <c r="E231" i="5"/>
  <c r="F231" i="5"/>
  <c r="G231" i="5"/>
  <c r="H231" i="5"/>
  <c r="J231" i="5"/>
  <c r="K231" i="5"/>
  <c r="L231" i="5"/>
  <c r="A232" i="5"/>
  <c r="B232" i="5"/>
  <c r="C232" i="5"/>
  <c r="D232" i="5"/>
  <c r="L232" i="5"/>
  <c r="E232" i="5"/>
  <c r="F232" i="5"/>
  <c r="G232" i="5"/>
  <c r="H232" i="5"/>
  <c r="J232" i="5"/>
  <c r="K232" i="5"/>
  <c r="A233" i="5"/>
  <c r="B233" i="5"/>
  <c r="C233" i="5"/>
  <c r="D233" i="5"/>
  <c r="L233" i="5"/>
  <c r="E233" i="5"/>
  <c r="F233" i="5"/>
  <c r="G233" i="5"/>
  <c r="H233" i="5"/>
  <c r="J233" i="5"/>
  <c r="A234" i="5"/>
  <c r="B234" i="5"/>
  <c r="C234" i="5"/>
  <c r="D234" i="5"/>
  <c r="E234" i="5"/>
  <c r="F234" i="5"/>
  <c r="H234" i="5"/>
  <c r="J234" i="5"/>
  <c r="L234" i="5"/>
  <c r="A235" i="5"/>
  <c r="B235" i="5"/>
  <c r="C235" i="5"/>
  <c r="D235" i="5"/>
  <c r="E235" i="5"/>
  <c r="F235" i="5"/>
  <c r="G235" i="5"/>
  <c r="H235" i="5"/>
  <c r="J235" i="5"/>
  <c r="K235" i="5"/>
  <c r="L235" i="5"/>
  <c r="A236" i="5"/>
  <c r="B236" i="5"/>
  <c r="C236" i="5"/>
  <c r="D236" i="5"/>
  <c r="L236" i="5"/>
  <c r="E236" i="5"/>
  <c r="F236" i="5"/>
  <c r="G236" i="5"/>
  <c r="H236" i="5"/>
  <c r="J236" i="5"/>
  <c r="K236" i="5"/>
  <c r="A237" i="5"/>
  <c r="B237" i="5"/>
  <c r="C237" i="5"/>
  <c r="D237" i="5"/>
  <c r="L237" i="5"/>
  <c r="E237" i="5"/>
  <c r="F237" i="5"/>
  <c r="G237" i="5"/>
  <c r="H237" i="5"/>
  <c r="J237" i="5"/>
  <c r="A238" i="5"/>
  <c r="B238" i="5"/>
  <c r="C238" i="5"/>
  <c r="D238" i="5"/>
  <c r="L238" i="5"/>
  <c r="E238" i="5"/>
  <c r="F238" i="5"/>
  <c r="H238" i="5"/>
  <c r="J238" i="5"/>
  <c r="A239" i="5"/>
  <c r="B239" i="5"/>
  <c r="C239" i="5"/>
  <c r="D239" i="5"/>
  <c r="E239" i="5"/>
  <c r="F239" i="5"/>
  <c r="G239" i="5"/>
  <c r="H239" i="5"/>
  <c r="J239" i="5"/>
  <c r="L239" i="5"/>
  <c r="A240" i="5"/>
  <c r="B240" i="5"/>
  <c r="C240" i="5"/>
  <c r="D240" i="5"/>
  <c r="L240" i="5"/>
  <c r="E240" i="5"/>
  <c r="F240" i="5"/>
  <c r="G240" i="5"/>
  <c r="H240" i="5"/>
  <c r="J240" i="5"/>
  <c r="A241" i="5"/>
  <c r="B241" i="5"/>
  <c r="C241" i="5"/>
  <c r="D241" i="5"/>
  <c r="L241" i="5"/>
  <c r="E241" i="5"/>
  <c r="F241" i="5"/>
  <c r="G241" i="5"/>
  <c r="H241" i="5"/>
  <c r="J241" i="5"/>
  <c r="A242" i="5"/>
  <c r="B242" i="5"/>
  <c r="C242" i="5"/>
  <c r="D242" i="5"/>
  <c r="E242" i="5"/>
  <c r="F242" i="5"/>
  <c r="H242" i="5"/>
  <c r="J242" i="5"/>
  <c r="L242" i="5"/>
  <c r="A243" i="5"/>
  <c r="B243" i="5"/>
  <c r="C243" i="5"/>
  <c r="D243" i="5"/>
  <c r="E243" i="5"/>
  <c r="F243" i="5"/>
  <c r="G243" i="5"/>
  <c r="H243" i="5"/>
  <c r="J243" i="5"/>
  <c r="K243" i="5"/>
  <c r="L243" i="5"/>
  <c r="A244" i="5"/>
  <c r="B244" i="5"/>
  <c r="C244" i="5"/>
  <c r="D244" i="5"/>
  <c r="L244" i="5"/>
  <c r="E244" i="5"/>
  <c r="F244" i="5"/>
  <c r="G244" i="5"/>
  <c r="H244" i="5"/>
  <c r="J244" i="5"/>
  <c r="K244" i="5"/>
  <c r="A245" i="5"/>
  <c r="B245" i="5"/>
  <c r="C245" i="5"/>
  <c r="D245" i="5"/>
  <c r="L245" i="5"/>
  <c r="E245" i="5"/>
  <c r="F245" i="5"/>
  <c r="G245" i="5"/>
  <c r="H245" i="5"/>
  <c r="J245" i="5"/>
  <c r="A246" i="5"/>
  <c r="B246" i="5"/>
  <c r="C246" i="5"/>
  <c r="D246" i="5"/>
  <c r="L246" i="5"/>
  <c r="E246" i="5"/>
  <c r="F246" i="5"/>
  <c r="G246" i="5"/>
  <c r="H246" i="5"/>
  <c r="J246" i="5"/>
  <c r="A247" i="5"/>
  <c r="B247" i="5"/>
  <c r="C247" i="5"/>
  <c r="D247" i="5"/>
  <c r="F247" i="5"/>
  <c r="G247" i="5"/>
  <c r="H247" i="5"/>
  <c r="J247" i="5"/>
  <c r="L247" i="5"/>
  <c r="A248" i="5"/>
  <c r="B248" i="5"/>
  <c r="C248" i="5"/>
  <c r="D248" i="5"/>
  <c r="L248" i="5"/>
  <c r="E248" i="5"/>
  <c r="F248" i="5"/>
  <c r="G248" i="5"/>
  <c r="H248" i="5"/>
  <c r="J248" i="5"/>
  <c r="A249" i="5"/>
  <c r="B249" i="5"/>
  <c r="C249" i="5"/>
  <c r="D249" i="5"/>
  <c r="L249" i="5"/>
  <c r="E249" i="5"/>
  <c r="F249" i="5"/>
  <c r="H249" i="5"/>
  <c r="J249" i="5"/>
  <c r="A250" i="5"/>
  <c r="B250" i="5"/>
  <c r="C250" i="5"/>
  <c r="D250" i="5"/>
  <c r="E250" i="5"/>
  <c r="F250" i="5"/>
  <c r="G250" i="5"/>
  <c r="H250" i="5"/>
  <c r="J250" i="5"/>
  <c r="L250" i="5"/>
  <c r="A251" i="5"/>
  <c r="B251" i="5"/>
  <c r="C251" i="5"/>
  <c r="D251" i="5"/>
  <c r="F251" i="5"/>
  <c r="G251" i="5"/>
  <c r="H251" i="5"/>
  <c r="J251" i="5"/>
  <c r="L251" i="5"/>
  <c r="A252" i="5"/>
  <c r="B252" i="5"/>
  <c r="C252" i="5"/>
  <c r="D252" i="5"/>
  <c r="L252" i="5"/>
  <c r="F252" i="5"/>
  <c r="G252" i="5"/>
  <c r="H252" i="5"/>
  <c r="J252" i="5"/>
  <c r="P252" i="5"/>
  <c r="S252" i="5"/>
  <c r="A253" i="5"/>
  <c r="B253" i="5"/>
  <c r="C253" i="5"/>
  <c r="D253" i="5"/>
  <c r="E253" i="5"/>
  <c r="F253" i="5"/>
  <c r="G253" i="5"/>
  <c r="H253" i="5"/>
  <c r="J253" i="5"/>
  <c r="L253" i="5"/>
  <c r="P253" i="5"/>
  <c r="S253" i="5"/>
  <c r="A254" i="5"/>
  <c r="B254" i="5"/>
  <c r="C254" i="5"/>
  <c r="D254" i="5"/>
  <c r="E254" i="5"/>
  <c r="F254" i="5"/>
  <c r="G254" i="5"/>
  <c r="H254" i="5"/>
  <c r="J254" i="5"/>
  <c r="L254" i="5"/>
  <c r="P254" i="5"/>
  <c r="S254" i="5"/>
  <c r="A255" i="5"/>
  <c r="B255" i="5"/>
  <c r="C255" i="5"/>
  <c r="D255" i="5"/>
  <c r="L255" i="5"/>
  <c r="F255" i="5"/>
  <c r="G255" i="5"/>
  <c r="H255" i="5"/>
  <c r="J255" i="5"/>
  <c r="P255" i="5"/>
  <c r="S255" i="5"/>
  <c r="A256" i="5"/>
  <c r="B256" i="5"/>
  <c r="C256" i="5"/>
  <c r="D256" i="5"/>
  <c r="L256" i="5"/>
  <c r="E256" i="5"/>
  <c r="F256" i="5"/>
  <c r="G256" i="5"/>
  <c r="H256" i="5"/>
  <c r="J256" i="5"/>
  <c r="A257" i="5"/>
  <c r="B257" i="5"/>
  <c r="C257" i="5"/>
  <c r="D257" i="5"/>
  <c r="L257" i="5"/>
  <c r="E257" i="5"/>
  <c r="F257" i="5"/>
  <c r="H257" i="5"/>
  <c r="J257" i="5"/>
  <c r="A258" i="5"/>
  <c r="B258" i="5"/>
  <c r="C258" i="5"/>
  <c r="D258" i="5"/>
  <c r="E258" i="5"/>
  <c r="F258" i="5"/>
  <c r="G258" i="5"/>
  <c r="H258" i="5"/>
  <c r="J258" i="5"/>
  <c r="L258" i="5"/>
  <c r="A259" i="5"/>
  <c r="B259" i="5"/>
  <c r="C259" i="5"/>
  <c r="D259" i="5"/>
  <c r="F259" i="5"/>
  <c r="G259" i="5"/>
  <c r="H259" i="5"/>
  <c r="J259" i="5"/>
  <c r="L259" i="5"/>
  <c r="D8" i="6"/>
  <c r="G8" i="6"/>
  <c r="K8" i="6"/>
  <c r="E8" i="6"/>
  <c r="I8" i="6"/>
  <c r="J8" i="6"/>
  <c r="D9" i="6"/>
  <c r="E9" i="6"/>
  <c r="G9" i="6"/>
  <c r="D10" i="6"/>
  <c r="G10" i="6"/>
  <c r="E10" i="6"/>
  <c r="D11" i="6"/>
  <c r="E11" i="6"/>
  <c r="G11" i="6"/>
  <c r="D12" i="6"/>
  <c r="G12" i="6"/>
  <c r="I12" i="6"/>
  <c r="J12" i="6"/>
  <c r="E12" i="6"/>
  <c r="D13" i="6"/>
  <c r="E13" i="6"/>
  <c r="G13" i="6"/>
  <c r="D14" i="6"/>
  <c r="G14" i="6"/>
  <c r="E14" i="6"/>
  <c r="D15" i="6"/>
  <c r="E15" i="6"/>
  <c r="G15" i="6"/>
  <c r="K15" i="6"/>
  <c r="D16" i="6"/>
  <c r="G16" i="6"/>
  <c r="K16" i="6"/>
  <c r="E16" i="6"/>
  <c r="D17" i="6"/>
  <c r="E17" i="6"/>
  <c r="D18" i="6"/>
  <c r="G18" i="6"/>
  <c r="E18" i="6"/>
  <c r="D19" i="6"/>
  <c r="E19" i="6"/>
  <c r="G19" i="6"/>
  <c r="K19" i="6"/>
  <c r="D20" i="6"/>
  <c r="G20" i="6"/>
  <c r="K20" i="6"/>
  <c r="E20" i="6"/>
  <c r="D21" i="6"/>
  <c r="E21" i="6"/>
  <c r="D22" i="6"/>
  <c r="G22" i="6"/>
  <c r="E22" i="6"/>
  <c r="D23" i="6"/>
  <c r="E23" i="6"/>
  <c r="G23" i="6"/>
  <c r="K23" i="6"/>
  <c r="I23" i="6"/>
  <c r="J23" i="6"/>
  <c r="D24" i="6"/>
  <c r="G24" i="6"/>
  <c r="K24" i="6"/>
  <c r="E24" i="6"/>
  <c r="D25" i="6"/>
  <c r="E25" i="6"/>
  <c r="G25" i="6"/>
  <c r="D26" i="6"/>
  <c r="G26" i="6"/>
  <c r="E26" i="6"/>
  <c r="D27" i="6"/>
  <c r="E27" i="6"/>
  <c r="I27" i="6"/>
  <c r="G27" i="6"/>
  <c r="K27" i="6"/>
  <c r="D28" i="6"/>
  <c r="G28" i="6"/>
  <c r="I28" i="6"/>
  <c r="J28" i="6"/>
  <c r="E28" i="6"/>
  <c r="D29" i="6"/>
  <c r="E29" i="6"/>
  <c r="G29" i="6"/>
  <c r="D30" i="6"/>
  <c r="G30" i="6"/>
  <c r="E30" i="6"/>
  <c r="D31" i="6"/>
  <c r="E31" i="6"/>
  <c r="G31" i="6"/>
  <c r="K31" i="6"/>
  <c r="D32" i="6"/>
  <c r="G32" i="6"/>
  <c r="K32" i="6"/>
  <c r="E32" i="6"/>
  <c r="D33" i="6"/>
  <c r="E33" i="6"/>
  <c r="D34" i="6"/>
  <c r="G34" i="6"/>
  <c r="E34" i="6"/>
  <c r="D35" i="6"/>
  <c r="E35" i="6"/>
  <c r="G35" i="6"/>
  <c r="K35" i="6"/>
  <c r="D36" i="6"/>
  <c r="G36" i="6"/>
  <c r="K36" i="6"/>
  <c r="E36" i="6"/>
  <c r="D37" i="6"/>
  <c r="E37" i="6"/>
  <c r="D38" i="6"/>
  <c r="G38" i="6"/>
  <c r="D39" i="6"/>
  <c r="G39" i="6"/>
  <c r="K39" i="6"/>
  <c r="E39" i="6"/>
  <c r="I39" i="6"/>
  <c r="J39" i="6"/>
  <c r="D40" i="6"/>
  <c r="G40" i="6"/>
  <c r="I40" i="6"/>
  <c r="J40" i="6"/>
  <c r="E40" i="6"/>
  <c r="D41" i="6"/>
  <c r="D42" i="6"/>
  <c r="G42" i="6"/>
  <c r="K42" i="6"/>
  <c r="D43" i="6"/>
  <c r="G43" i="6"/>
  <c r="K43" i="6"/>
  <c r="D44" i="6"/>
  <c r="G44" i="6"/>
  <c r="I44" i="6"/>
  <c r="J44" i="6"/>
  <c r="E44" i="6"/>
  <c r="D45" i="6"/>
  <c r="E45" i="6"/>
  <c r="G45" i="6"/>
  <c r="K45" i="6"/>
  <c r="D46" i="6"/>
  <c r="G46" i="6"/>
  <c r="K46" i="6"/>
  <c r="D47" i="6"/>
  <c r="G47" i="6"/>
  <c r="K47" i="6"/>
  <c r="D48" i="6"/>
  <c r="G48" i="6"/>
  <c r="K48" i="6"/>
  <c r="E48" i="6"/>
  <c r="D49" i="6"/>
  <c r="E49" i="6"/>
  <c r="D50" i="6"/>
  <c r="E50" i="6"/>
  <c r="G50" i="6"/>
  <c r="K50" i="6"/>
  <c r="D51" i="6"/>
  <c r="G51" i="6"/>
  <c r="D52" i="6"/>
  <c r="G52" i="6"/>
  <c r="E52" i="6"/>
  <c r="D53" i="6"/>
  <c r="G53" i="6"/>
  <c r="I53" i="6"/>
  <c r="J53" i="6"/>
  <c r="E53" i="6"/>
  <c r="D54" i="6"/>
  <c r="E54" i="6"/>
  <c r="G54" i="6"/>
  <c r="K54" i="6"/>
  <c r="D55" i="6"/>
  <c r="G55" i="6"/>
  <c r="D56" i="6"/>
  <c r="G56" i="6"/>
  <c r="E56" i="6"/>
  <c r="D57" i="6"/>
  <c r="G57" i="6"/>
  <c r="I57" i="6"/>
  <c r="J57" i="6"/>
  <c r="E57" i="6"/>
  <c r="D58" i="6"/>
  <c r="E58" i="6"/>
  <c r="G58" i="6"/>
  <c r="K58" i="6"/>
  <c r="D59" i="6"/>
  <c r="G59" i="6"/>
  <c r="D60" i="6"/>
  <c r="G60" i="6"/>
  <c r="E60" i="6"/>
  <c r="D61" i="6"/>
  <c r="G61" i="6"/>
  <c r="I61" i="6"/>
  <c r="J61" i="6"/>
  <c r="E61" i="6"/>
  <c r="D62" i="6"/>
  <c r="E62" i="6"/>
  <c r="E279" i="6"/>
  <c r="G62" i="6"/>
  <c r="K62" i="6"/>
  <c r="D63" i="6"/>
  <c r="G63" i="6"/>
  <c r="D64" i="6"/>
  <c r="G64" i="6"/>
  <c r="E64" i="6"/>
  <c r="D65" i="6"/>
  <c r="G65" i="6"/>
  <c r="I65" i="6"/>
  <c r="J65" i="6"/>
  <c r="E65" i="6"/>
  <c r="D66" i="6"/>
  <c r="E66" i="6"/>
  <c r="F66" i="6"/>
  <c r="G66" i="6"/>
  <c r="K66" i="6"/>
  <c r="D67" i="6"/>
  <c r="G67" i="6"/>
  <c r="D68" i="6"/>
  <c r="G68" i="6"/>
  <c r="E68" i="6"/>
  <c r="D69" i="6"/>
  <c r="G69" i="6"/>
  <c r="I69" i="6"/>
  <c r="J69" i="6"/>
  <c r="E69" i="6"/>
  <c r="D70" i="6"/>
  <c r="E70" i="6"/>
  <c r="G70" i="6"/>
  <c r="K70" i="6"/>
  <c r="D71" i="6"/>
  <c r="G71" i="6"/>
  <c r="D72" i="6"/>
  <c r="G72" i="6"/>
  <c r="E72" i="6"/>
  <c r="D73" i="6"/>
  <c r="G73" i="6"/>
  <c r="I73" i="6"/>
  <c r="J73" i="6"/>
  <c r="E73" i="6"/>
  <c r="D74" i="6"/>
  <c r="E74" i="6"/>
  <c r="F74" i="6"/>
  <c r="G74" i="6"/>
  <c r="K74" i="6"/>
  <c r="D75" i="6"/>
  <c r="G75" i="6"/>
  <c r="D76" i="6"/>
  <c r="G76" i="6"/>
  <c r="E76" i="6"/>
  <c r="D77" i="6"/>
  <c r="G77" i="6"/>
  <c r="I77" i="6"/>
  <c r="J77" i="6"/>
  <c r="E77" i="6"/>
  <c r="D78" i="6"/>
  <c r="E78" i="6"/>
  <c r="G78" i="6"/>
  <c r="K78" i="6"/>
  <c r="D79" i="6"/>
  <c r="G79" i="6"/>
  <c r="D80" i="6"/>
  <c r="G80" i="6"/>
  <c r="E80" i="6"/>
  <c r="D81" i="6"/>
  <c r="G81" i="6"/>
  <c r="I81" i="6"/>
  <c r="J81" i="6"/>
  <c r="E81" i="6"/>
  <c r="D82" i="6"/>
  <c r="E82" i="6"/>
  <c r="F82" i="6"/>
  <c r="G82" i="6"/>
  <c r="K82" i="6"/>
  <c r="D83" i="6"/>
  <c r="G83" i="6"/>
  <c r="D84" i="6"/>
  <c r="G84" i="6"/>
  <c r="E84" i="6"/>
  <c r="D85" i="6"/>
  <c r="G85" i="6"/>
  <c r="I85" i="6"/>
  <c r="J85" i="6"/>
  <c r="E85" i="6"/>
  <c r="D86" i="6"/>
  <c r="E86" i="6"/>
  <c r="G86" i="6"/>
  <c r="K86" i="6"/>
  <c r="D87" i="6"/>
  <c r="G87" i="6"/>
  <c r="D88" i="6"/>
  <c r="G88" i="6"/>
  <c r="E88" i="6"/>
  <c r="D89" i="6"/>
  <c r="G89" i="6"/>
  <c r="I89" i="6"/>
  <c r="J89" i="6"/>
  <c r="E89" i="6"/>
  <c r="D90" i="6"/>
  <c r="E90" i="6"/>
  <c r="F90" i="6"/>
  <c r="G90" i="6"/>
  <c r="K90" i="6"/>
  <c r="D91" i="6"/>
  <c r="G91" i="6"/>
  <c r="D92" i="6"/>
  <c r="G92" i="6"/>
  <c r="E92" i="6"/>
  <c r="D93" i="6"/>
  <c r="G93" i="6"/>
  <c r="I93" i="6"/>
  <c r="J93" i="6"/>
  <c r="E93" i="6"/>
  <c r="D94" i="6"/>
  <c r="E94" i="6"/>
  <c r="G94" i="6"/>
  <c r="K94" i="6"/>
  <c r="D95" i="6"/>
  <c r="G95" i="6"/>
  <c r="D96" i="6"/>
  <c r="G96" i="6"/>
  <c r="E96" i="6"/>
  <c r="D97" i="6"/>
  <c r="G97" i="6"/>
  <c r="I97" i="6"/>
  <c r="J97" i="6"/>
  <c r="E97" i="6"/>
  <c r="D98" i="6"/>
  <c r="E98" i="6"/>
  <c r="F98" i="6"/>
  <c r="G98" i="6"/>
  <c r="K98" i="6"/>
  <c r="D99" i="6"/>
  <c r="G99" i="6"/>
  <c r="D100" i="6"/>
  <c r="G100" i="6"/>
  <c r="E100" i="6"/>
  <c r="D101" i="6"/>
  <c r="G101" i="6"/>
  <c r="I101" i="6"/>
  <c r="J101" i="6"/>
  <c r="E101" i="6"/>
  <c r="D102" i="6"/>
  <c r="E102" i="6"/>
  <c r="G102" i="6"/>
  <c r="K102" i="6"/>
  <c r="D103" i="6"/>
  <c r="G103" i="6"/>
  <c r="D104" i="6"/>
  <c r="G104" i="6"/>
  <c r="E104" i="6"/>
  <c r="D105" i="6"/>
  <c r="G105" i="6"/>
  <c r="I105" i="6"/>
  <c r="J105" i="6"/>
  <c r="E105" i="6"/>
  <c r="D106" i="6"/>
  <c r="E106" i="6"/>
  <c r="F106" i="6"/>
  <c r="G106" i="6"/>
  <c r="K106" i="6"/>
  <c r="D107" i="6"/>
  <c r="G107" i="6"/>
  <c r="D108" i="6"/>
  <c r="G108" i="6"/>
  <c r="E108" i="6"/>
  <c r="D109" i="6"/>
  <c r="G109" i="6"/>
  <c r="I109" i="6"/>
  <c r="J109" i="6"/>
  <c r="E109" i="6"/>
  <c r="D110" i="6"/>
  <c r="E110" i="6"/>
  <c r="G110" i="6"/>
  <c r="K110" i="6"/>
  <c r="D111" i="6"/>
  <c r="G111" i="6"/>
  <c r="D112" i="6"/>
  <c r="G112" i="6"/>
  <c r="E112" i="6"/>
  <c r="F112" i="6"/>
  <c r="D113" i="6"/>
  <c r="G113" i="6"/>
  <c r="I113" i="6"/>
  <c r="J113" i="6"/>
  <c r="E113" i="6"/>
  <c r="D114" i="6"/>
  <c r="E114" i="6"/>
  <c r="F114" i="6"/>
  <c r="G114" i="6"/>
  <c r="K114" i="6"/>
  <c r="D115" i="6"/>
  <c r="G115" i="6"/>
  <c r="D116" i="6"/>
  <c r="G116" i="6"/>
  <c r="E116" i="6"/>
  <c r="D117" i="6"/>
  <c r="G117" i="6"/>
  <c r="I117" i="6"/>
  <c r="J117" i="6"/>
  <c r="E117" i="6"/>
  <c r="D118" i="6"/>
  <c r="E118" i="6"/>
  <c r="G118" i="6"/>
  <c r="K118" i="6"/>
  <c r="D119" i="6"/>
  <c r="G119" i="6"/>
  <c r="D120" i="6"/>
  <c r="G120" i="6"/>
  <c r="E120" i="6"/>
  <c r="F120" i="6"/>
  <c r="D121" i="6"/>
  <c r="G121" i="6"/>
  <c r="I121" i="6"/>
  <c r="J121" i="6"/>
  <c r="E121" i="6"/>
  <c r="D122" i="6"/>
  <c r="E122" i="6"/>
  <c r="F122" i="6"/>
  <c r="G122" i="6"/>
  <c r="K122" i="6"/>
  <c r="D123" i="6"/>
  <c r="G123" i="6"/>
  <c r="B340" i="6"/>
  <c r="B341" i="6"/>
  <c r="D342" i="6"/>
  <c r="L342" i="6"/>
  <c r="X5" i="6"/>
  <c r="Y5" i="6"/>
  <c r="X6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9" i="6"/>
  <c r="AC42" i="6"/>
  <c r="O4" i="6"/>
  <c r="AC15" i="6"/>
  <c r="AC40" i="6"/>
  <c r="AC38" i="6"/>
  <c r="G5" i="6"/>
  <c r="AC19" i="6"/>
  <c r="AK2" i="6"/>
  <c r="AJ2" i="6"/>
  <c r="AC35" i="6"/>
  <c r="AC33" i="6"/>
  <c r="AC31" i="6"/>
  <c r="AC26" i="6"/>
  <c r="AC24" i="6"/>
  <c r="AC22" i="6"/>
  <c r="AC28" i="6"/>
  <c r="AC17" i="6"/>
  <c r="AC13" i="6"/>
  <c r="AC11" i="6"/>
  <c r="AC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9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I225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4" i="6"/>
  <c r="F45" i="6"/>
  <c r="F48" i="6"/>
  <c r="F49" i="6"/>
  <c r="F52" i="6"/>
  <c r="F53" i="6"/>
  <c r="F54" i="6"/>
  <c r="F56" i="6"/>
  <c r="F57" i="6"/>
  <c r="F60" i="6"/>
  <c r="F61" i="6"/>
  <c r="F62" i="6"/>
  <c r="F64" i="6"/>
  <c r="F65" i="6"/>
  <c r="F68" i="6"/>
  <c r="F69" i="6"/>
  <c r="F70" i="6"/>
  <c r="F72" i="6"/>
  <c r="F73" i="6"/>
  <c r="F76" i="6"/>
  <c r="F77" i="6"/>
  <c r="F78" i="6"/>
  <c r="F80" i="6"/>
  <c r="F81" i="6"/>
  <c r="F84" i="6"/>
  <c r="F85" i="6"/>
  <c r="F86" i="6"/>
  <c r="F88" i="6"/>
  <c r="F89" i="6"/>
  <c r="F92" i="6"/>
  <c r="F93" i="6"/>
  <c r="F94" i="6"/>
  <c r="F96" i="6"/>
  <c r="F97" i="6"/>
  <c r="F100" i="6"/>
  <c r="F101" i="6"/>
  <c r="F102" i="6"/>
  <c r="F104" i="6"/>
  <c r="F105" i="6"/>
  <c r="F108" i="6"/>
  <c r="F109" i="6"/>
  <c r="F110" i="6"/>
  <c r="F113" i="6"/>
  <c r="F116" i="6"/>
  <c r="F117" i="6"/>
  <c r="F118" i="6"/>
  <c r="F121" i="6"/>
  <c r="D260" i="6"/>
  <c r="L260" i="6"/>
  <c r="D261" i="6"/>
  <c r="L261" i="6"/>
  <c r="D262" i="6"/>
  <c r="L262" i="6"/>
  <c r="D263" i="6"/>
  <c r="L263" i="6"/>
  <c r="D264" i="6"/>
  <c r="L264" i="6"/>
  <c r="D265" i="6"/>
  <c r="L265" i="6"/>
  <c r="D266" i="6"/>
  <c r="L266" i="6"/>
  <c r="D267" i="6"/>
  <c r="L267" i="6"/>
  <c r="D268" i="6"/>
  <c r="L268" i="6"/>
  <c r="D269" i="6"/>
  <c r="L269" i="6"/>
  <c r="D270" i="6"/>
  <c r="L270" i="6"/>
  <c r="D271" i="6"/>
  <c r="L271" i="6"/>
  <c r="D272" i="6"/>
  <c r="L272" i="6"/>
  <c r="D273" i="6"/>
  <c r="L273" i="6"/>
  <c r="D274" i="6"/>
  <c r="L274" i="6"/>
  <c r="D275" i="6"/>
  <c r="L275" i="6"/>
  <c r="D276" i="6"/>
  <c r="L276" i="6"/>
  <c r="D277" i="6"/>
  <c r="L277" i="6"/>
  <c r="D278" i="6"/>
  <c r="L278" i="6"/>
  <c r="D279" i="6"/>
  <c r="L279" i="6"/>
  <c r="D280" i="6"/>
  <c r="L280" i="6"/>
  <c r="D281" i="6"/>
  <c r="L281" i="6"/>
  <c r="D282" i="6"/>
  <c r="L282" i="6"/>
  <c r="D283" i="6"/>
  <c r="L283" i="6"/>
  <c r="D284" i="6"/>
  <c r="L284" i="6"/>
  <c r="D285" i="6"/>
  <c r="L285" i="6"/>
  <c r="D286" i="6"/>
  <c r="L286" i="6"/>
  <c r="D287" i="6"/>
  <c r="L287" i="6"/>
  <c r="D288" i="6"/>
  <c r="L288" i="6"/>
  <c r="D289" i="6"/>
  <c r="L289" i="6"/>
  <c r="D290" i="6"/>
  <c r="L290" i="6"/>
  <c r="D291" i="6"/>
  <c r="L291" i="6"/>
  <c r="D292" i="6"/>
  <c r="L292" i="6"/>
  <c r="D293" i="6"/>
  <c r="L293" i="6"/>
  <c r="D294" i="6"/>
  <c r="L294" i="6"/>
  <c r="D295" i="6"/>
  <c r="L295" i="6"/>
  <c r="D296" i="6"/>
  <c r="L296" i="6"/>
  <c r="D297" i="6"/>
  <c r="L297" i="6"/>
  <c r="D298" i="6"/>
  <c r="L298" i="6"/>
  <c r="D299" i="6"/>
  <c r="L299" i="6"/>
  <c r="D300" i="6"/>
  <c r="L300" i="6"/>
  <c r="D301" i="6"/>
  <c r="L301" i="6"/>
  <c r="D302" i="6"/>
  <c r="L302" i="6"/>
  <c r="D303" i="6"/>
  <c r="L303" i="6"/>
  <c r="D304" i="6"/>
  <c r="L304" i="6"/>
  <c r="D305" i="6"/>
  <c r="L305" i="6"/>
  <c r="D306" i="6"/>
  <c r="L306" i="6"/>
  <c r="D307" i="6"/>
  <c r="L307" i="6"/>
  <c r="D308" i="6"/>
  <c r="L308" i="6"/>
  <c r="D309" i="6"/>
  <c r="L309" i="6"/>
  <c r="D310" i="6"/>
  <c r="L310" i="6"/>
  <c r="D311" i="6"/>
  <c r="L311" i="6"/>
  <c r="D312" i="6"/>
  <c r="L312" i="6"/>
  <c r="D313" i="6"/>
  <c r="L313" i="6"/>
  <c r="D314" i="6"/>
  <c r="L314" i="6"/>
  <c r="D315" i="6"/>
  <c r="L315" i="6"/>
  <c r="D316" i="6"/>
  <c r="L316" i="6"/>
  <c r="D317" i="6"/>
  <c r="L317" i="6"/>
  <c r="D318" i="6"/>
  <c r="L318" i="6"/>
  <c r="D319" i="6"/>
  <c r="L319" i="6"/>
  <c r="D320" i="6"/>
  <c r="L320" i="6"/>
  <c r="D321" i="6"/>
  <c r="L321" i="6"/>
  <c r="D322" i="6"/>
  <c r="L322" i="6"/>
  <c r="D323" i="6"/>
  <c r="L323" i="6"/>
  <c r="D324" i="6"/>
  <c r="L324" i="6"/>
  <c r="D325" i="6"/>
  <c r="L325" i="6"/>
  <c r="D326" i="6"/>
  <c r="L326" i="6"/>
  <c r="D327" i="6"/>
  <c r="L327" i="6"/>
  <c r="D328" i="6"/>
  <c r="L328" i="6"/>
  <c r="D329" i="6"/>
  <c r="L329" i="6"/>
  <c r="D330" i="6"/>
  <c r="L330" i="6"/>
  <c r="D331" i="6"/>
  <c r="L331" i="6"/>
  <c r="D332" i="6"/>
  <c r="L332" i="6"/>
  <c r="D333" i="6"/>
  <c r="L333" i="6"/>
  <c r="D334" i="6"/>
  <c r="L334" i="6"/>
  <c r="D335" i="6"/>
  <c r="L335" i="6"/>
  <c r="D336" i="6"/>
  <c r="L336" i="6"/>
  <c r="D337" i="6"/>
  <c r="L337" i="6"/>
  <c r="D338" i="6"/>
  <c r="L338" i="6"/>
  <c r="D339" i="6"/>
  <c r="L339" i="6"/>
  <c r="D340" i="6"/>
  <c r="L340" i="6"/>
  <c r="D341" i="6"/>
  <c r="L341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B260" i="6"/>
  <c r="C260" i="6"/>
  <c r="F260" i="6"/>
  <c r="G260" i="6"/>
  <c r="H260" i="6"/>
  <c r="I229" i="6"/>
  <c r="I240" i="6"/>
  <c r="I245" i="6"/>
  <c r="I256" i="6"/>
  <c r="I257" i="6"/>
  <c r="J260" i="6"/>
  <c r="B261" i="6"/>
  <c r="C261" i="6"/>
  <c r="E261" i="6"/>
  <c r="F261" i="6"/>
  <c r="G261" i="6"/>
  <c r="H261" i="6"/>
  <c r="I261" i="6"/>
  <c r="J261" i="6"/>
  <c r="B262" i="6"/>
  <c r="C262" i="6"/>
  <c r="E262" i="6"/>
  <c r="F262" i="6"/>
  <c r="G262" i="6"/>
  <c r="H262" i="6"/>
  <c r="J262" i="6"/>
  <c r="B263" i="6"/>
  <c r="C263" i="6"/>
  <c r="F263" i="6"/>
  <c r="G263" i="6"/>
  <c r="H263" i="6"/>
  <c r="J263" i="6"/>
  <c r="B264" i="6"/>
  <c r="C264" i="6"/>
  <c r="F264" i="6"/>
  <c r="G264" i="6"/>
  <c r="H264" i="6"/>
  <c r="J264" i="6"/>
  <c r="B265" i="6"/>
  <c r="C265" i="6"/>
  <c r="E265" i="6"/>
  <c r="F265" i="6"/>
  <c r="G265" i="6"/>
  <c r="H265" i="6"/>
  <c r="J265" i="6"/>
  <c r="B266" i="6"/>
  <c r="C266" i="6"/>
  <c r="E266" i="6"/>
  <c r="F266" i="6"/>
  <c r="H266" i="6"/>
  <c r="J266" i="6"/>
  <c r="B267" i="6"/>
  <c r="C267" i="6"/>
  <c r="E267" i="6"/>
  <c r="F267" i="6"/>
  <c r="G267" i="6"/>
  <c r="H267" i="6"/>
  <c r="J267" i="6"/>
  <c r="B268" i="6"/>
  <c r="C268" i="6"/>
  <c r="F268" i="6"/>
  <c r="G268" i="6"/>
  <c r="H268" i="6"/>
  <c r="J268" i="6"/>
  <c r="B269" i="6"/>
  <c r="C269" i="6"/>
  <c r="E269" i="6"/>
  <c r="F269" i="6"/>
  <c r="H269" i="6"/>
  <c r="J269" i="6"/>
  <c r="B270" i="6"/>
  <c r="C270" i="6"/>
  <c r="E270" i="6"/>
  <c r="F270" i="6"/>
  <c r="G270" i="6"/>
  <c r="H270" i="6"/>
  <c r="I270" i="6"/>
  <c r="J270" i="6"/>
  <c r="B271" i="6"/>
  <c r="C271" i="6"/>
  <c r="F271" i="6"/>
  <c r="G271" i="6"/>
  <c r="H271" i="6"/>
  <c r="J271" i="6"/>
  <c r="B272" i="6"/>
  <c r="C272" i="6"/>
  <c r="F272" i="6"/>
  <c r="G272" i="6"/>
  <c r="H272" i="6"/>
  <c r="J272" i="6"/>
  <c r="B273" i="6"/>
  <c r="C273" i="6"/>
  <c r="E273" i="6"/>
  <c r="F273" i="6"/>
  <c r="G273" i="6"/>
  <c r="H273" i="6"/>
  <c r="J273" i="6"/>
  <c r="B274" i="6"/>
  <c r="C274" i="6"/>
  <c r="E274" i="6"/>
  <c r="F274" i="6"/>
  <c r="G274" i="6"/>
  <c r="H274" i="6"/>
  <c r="I274" i="6"/>
  <c r="J274" i="6"/>
  <c r="B275" i="6"/>
  <c r="C275" i="6"/>
  <c r="E275" i="6"/>
  <c r="F275" i="6"/>
  <c r="G275" i="6"/>
  <c r="H275" i="6"/>
  <c r="J275" i="6"/>
  <c r="B276" i="6"/>
  <c r="C276" i="6"/>
  <c r="F276" i="6"/>
  <c r="G276" i="6"/>
  <c r="H276" i="6"/>
  <c r="J276" i="6"/>
  <c r="B277" i="6"/>
  <c r="C277" i="6"/>
  <c r="E277" i="6"/>
  <c r="F277" i="6"/>
  <c r="H277" i="6"/>
  <c r="J277" i="6"/>
  <c r="B278" i="6"/>
  <c r="C278" i="6"/>
  <c r="E278" i="6"/>
  <c r="F278" i="6"/>
  <c r="G278" i="6"/>
  <c r="H278" i="6"/>
  <c r="I278" i="6"/>
  <c r="J278" i="6"/>
  <c r="B279" i="6"/>
  <c r="C279" i="6"/>
  <c r="F279" i="6"/>
  <c r="G279" i="6"/>
  <c r="H279" i="6"/>
  <c r="J279" i="6"/>
  <c r="B280" i="6"/>
  <c r="C280" i="6"/>
  <c r="F280" i="6"/>
  <c r="G280" i="6"/>
  <c r="H280" i="6"/>
  <c r="J280" i="6"/>
  <c r="B281" i="6"/>
  <c r="C281" i="6"/>
  <c r="E281" i="6"/>
  <c r="F281" i="6"/>
  <c r="G281" i="6"/>
  <c r="H281" i="6"/>
  <c r="J281" i="6"/>
  <c r="B282" i="6"/>
  <c r="C282" i="6"/>
  <c r="E282" i="6"/>
  <c r="F282" i="6"/>
  <c r="G282" i="6"/>
  <c r="H282" i="6"/>
  <c r="I282" i="6"/>
  <c r="J282" i="6"/>
  <c r="B283" i="6"/>
  <c r="C283" i="6"/>
  <c r="E283" i="6"/>
  <c r="F283" i="6"/>
  <c r="G283" i="6"/>
  <c r="H283" i="6"/>
  <c r="J283" i="6"/>
  <c r="B284" i="6"/>
  <c r="C284" i="6"/>
  <c r="F284" i="6"/>
  <c r="G284" i="6"/>
  <c r="H284" i="6"/>
  <c r="J284" i="6"/>
  <c r="B285" i="6"/>
  <c r="C285" i="6"/>
  <c r="E285" i="6"/>
  <c r="F285" i="6"/>
  <c r="G285" i="6"/>
  <c r="H285" i="6"/>
  <c r="J285" i="6"/>
  <c r="B286" i="6"/>
  <c r="C286" i="6"/>
  <c r="E286" i="6"/>
  <c r="F286" i="6"/>
  <c r="G286" i="6"/>
  <c r="H286" i="6"/>
  <c r="I286" i="6"/>
  <c r="J286" i="6"/>
  <c r="B287" i="6"/>
  <c r="C287" i="6"/>
  <c r="E287" i="6"/>
  <c r="F287" i="6"/>
  <c r="G287" i="6"/>
  <c r="H287" i="6"/>
  <c r="J287" i="6"/>
  <c r="B288" i="6"/>
  <c r="C288" i="6"/>
  <c r="F288" i="6"/>
  <c r="G288" i="6"/>
  <c r="H288" i="6"/>
  <c r="J288" i="6"/>
  <c r="B289" i="6"/>
  <c r="C289" i="6"/>
  <c r="E289" i="6"/>
  <c r="F289" i="6"/>
  <c r="G289" i="6"/>
  <c r="H289" i="6"/>
  <c r="J289" i="6"/>
  <c r="B290" i="6"/>
  <c r="C290" i="6"/>
  <c r="E290" i="6"/>
  <c r="F290" i="6"/>
  <c r="G290" i="6"/>
  <c r="H290" i="6"/>
  <c r="I290" i="6"/>
  <c r="J290" i="6"/>
  <c r="B291" i="6"/>
  <c r="C291" i="6"/>
  <c r="E291" i="6"/>
  <c r="F291" i="6"/>
  <c r="G291" i="6"/>
  <c r="H291" i="6"/>
  <c r="J291" i="6"/>
  <c r="B292" i="6"/>
  <c r="C292" i="6"/>
  <c r="F292" i="6"/>
  <c r="G292" i="6"/>
  <c r="H292" i="6"/>
  <c r="J292" i="6"/>
  <c r="B293" i="6"/>
  <c r="C293" i="6"/>
  <c r="E293" i="6"/>
  <c r="F293" i="6"/>
  <c r="G293" i="6"/>
  <c r="H293" i="6"/>
  <c r="J293" i="6"/>
  <c r="B294" i="6"/>
  <c r="C294" i="6"/>
  <c r="E294" i="6"/>
  <c r="F294" i="6"/>
  <c r="G294" i="6"/>
  <c r="H294" i="6"/>
  <c r="I294" i="6"/>
  <c r="J294" i="6"/>
  <c r="B295" i="6"/>
  <c r="C295" i="6"/>
  <c r="E295" i="6"/>
  <c r="F295" i="6"/>
  <c r="G295" i="6"/>
  <c r="H295" i="6"/>
  <c r="J295" i="6"/>
  <c r="B296" i="6"/>
  <c r="C296" i="6"/>
  <c r="F296" i="6"/>
  <c r="G296" i="6"/>
  <c r="H296" i="6"/>
  <c r="J296" i="6"/>
  <c r="B297" i="6"/>
  <c r="C297" i="6"/>
  <c r="E297" i="6"/>
  <c r="F297" i="6"/>
  <c r="G297" i="6"/>
  <c r="H297" i="6"/>
  <c r="J297" i="6"/>
  <c r="B298" i="6"/>
  <c r="C298" i="6"/>
  <c r="E298" i="6"/>
  <c r="F298" i="6"/>
  <c r="G298" i="6"/>
  <c r="H298" i="6"/>
  <c r="I298" i="6"/>
  <c r="J298" i="6"/>
  <c r="B299" i="6"/>
  <c r="C299" i="6"/>
  <c r="E299" i="6"/>
  <c r="F299" i="6"/>
  <c r="G299" i="6"/>
  <c r="H299" i="6"/>
  <c r="J299" i="6"/>
  <c r="B300" i="6"/>
  <c r="C300" i="6"/>
  <c r="F300" i="6"/>
  <c r="G300" i="6"/>
  <c r="H300" i="6"/>
  <c r="J300" i="6"/>
  <c r="B301" i="6"/>
  <c r="C301" i="6"/>
  <c r="E301" i="6"/>
  <c r="F301" i="6"/>
  <c r="G301" i="6"/>
  <c r="H301" i="6"/>
  <c r="J301" i="6"/>
  <c r="B302" i="6"/>
  <c r="C302" i="6"/>
  <c r="E302" i="6"/>
  <c r="F302" i="6"/>
  <c r="G302" i="6"/>
  <c r="H302" i="6"/>
  <c r="I302" i="6"/>
  <c r="J302" i="6"/>
  <c r="B303" i="6"/>
  <c r="C303" i="6"/>
  <c r="E303" i="6"/>
  <c r="F303" i="6"/>
  <c r="G303" i="6"/>
  <c r="H303" i="6"/>
  <c r="J303" i="6"/>
  <c r="B304" i="6"/>
  <c r="C304" i="6"/>
  <c r="F304" i="6"/>
  <c r="G304" i="6"/>
  <c r="H304" i="6"/>
  <c r="J304" i="6"/>
  <c r="B305" i="6"/>
  <c r="C305" i="6"/>
  <c r="E305" i="6"/>
  <c r="F305" i="6"/>
  <c r="G305" i="6"/>
  <c r="H305" i="6"/>
  <c r="J305" i="6"/>
  <c r="B306" i="6"/>
  <c r="C306" i="6"/>
  <c r="E306" i="6"/>
  <c r="F306" i="6"/>
  <c r="G306" i="6"/>
  <c r="H306" i="6"/>
  <c r="I306" i="6"/>
  <c r="J306" i="6"/>
  <c r="B307" i="6"/>
  <c r="C307" i="6"/>
  <c r="E307" i="6"/>
  <c r="F307" i="6"/>
  <c r="G307" i="6"/>
  <c r="H307" i="6"/>
  <c r="J307" i="6"/>
  <c r="B308" i="6"/>
  <c r="C308" i="6"/>
  <c r="F308" i="6"/>
  <c r="G308" i="6"/>
  <c r="H308" i="6"/>
  <c r="J308" i="6"/>
  <c r="B309" i="6"/>
  <c r="C309" i="6"/>
  <c r="E309" i="6"/>
  <c r="F309" i="6"/>
  <c r="G309" i="6"/>
  <c r="H309" i="6"/>
  <c r="J309" i="6"/>
  <c r="B310" i="6"/>
  <c r="C310" i="6"/>
  <c r="E310" i="6"/>
  <c r="F310" i="6"/>
  <c r="G310" i="6"/>
  <c r="H310" i="6"/>
  <c r="I310" i="6"/>
  <c r="J310" i="6"/>
  <c r="B311" i="6"/>
  <c r="C311" i="6"/>
  <c r="E311" i="6"/>
  <c r="F311" i="6"/>
  <c r="G311" i="6"/>
  <c r="H311" i="6"/>
  <c r="J311" i="6"/>
  <c r="B312" i="6"/>
  <c r="C312" i="6"/>
  <c r="F312" i="6"/>
  <c r="G312" i="6"/>
  <c r="H312" i="6"/>
  <c r="J312" i="6"/>
  <c r="B313" i="6"/>
  <c r="C313" i="6"/>
  <c r="E313" i="6"/>
  <c r="F313" i="6"/>
  <c r="G313" i="6"/>
  <c r="H313" i="6"/>
  <c r="J313" i="6"/>
  <c r="B314" i="6"/>
  <c r="C314" i="6"/>
  <c r="E314" i="6"/>
  <c r="F314" i="6"/>
  <c r="G314" i="6"/>
  <c r="H314" i="6"/>
  <c r="I314" i="6"/>
  <c r="J314" i="6"/>
  <c r="B315" i="6"/>
  <c r="C315" i="6"/>
  <c r="E315" i="6"/>
  <c r="F315" i="6"/>
  <c r="G315" i="6"/>
  <c r="H315" i="6"/>
  <c r="J315" i="6"/>
  <c r="B316" i="6"/>
  <c r="C316" i="6"/>
  <c r="F316" i="6"/>
  <c r="G316" i="6"/>
  <c r="H316" i="6"/>
  <c r="J316" i="6"/>
  <c r="B317" i="6"/>
  <c r="C317" i="6"/>
  <c r="E317" i="6"/>
  <c r="F317" i="6"/>
  <c r="G317" i="6"/>
  <c r="H317" i="6"/>
  <c r="J317" i="6"/>
  <c r="B318" i="6"/>
  <c r="C318" i="6"/>
  <c r="E318" i="6"/>
  <c r="F318" i="6"/>
  <c r="G318" i="6"/>
  <c r="H318" i="6"/>
  <c r="I318" i="6"/>
  <c r="J318" i="6"/>
  <c r="B319" i="6"/>
  <c r="C319" i="6"/>
  <c r="E319" i="6"/>
  <c r="F319" i="6"/>
  <c r="G319" i="6"/>
  <c r="H319" i="6"/>
  <c r="J319" i="6"/>
  <c r="B320" i="6"/>
  <c r="C320" i="6"/>
  <c r="F320" i="6"/>
  <c r="G320" i="6"/>
  <c r="H320" i="6"/>
  <c r="J320" i="6"/>
  <c r="B321" i="6"/>
  <c r="C321" i="6"/>
  <c r="E321" i="6"/>
  <c r="F321" i="6"/>
  <c r="G321" i="6"/>
  <c r="H321" i="6"/>
  <c r="J321" i="6"/>
  <c r="B322" i="6"/>
  <c r="C322" i="6"/>
  <c r="E322" i="6"/>
  <c r="F322" i="6"/>
  <c r="G322" i="6"/>
  <c r="H322" i="6"/>
  <c r="I322" i="6"/>
  <c r="J322" i="6"/>
  <c r="B323" i="6"/>
  <c r="C323" i="6"/>
  <c r="E323" i="6"/>
  <c r="F323" i="6"/>
  <c r="G323" i="6"/>
  <c r="H323" i="6"/>
  <c r="J323" i="6"/>
  <c r="B324" i="6"/>
  <c r="C324" i="6"/>
  <c r="F324" i="6"/>
  <c r="G324" i="6"/>
  <c r="H324" i="6"/>
  <c r="J324" i="6"/>
  <c r="B325" i="6"/>
  <c r="C325" i="6"/>
  <c r="E325" i="6"/>
  <c r="F325" i="6"/>
  <c r="G325" i="6"/>
  <c r="H325" i="6"/>
  <c r="J325" i="6"/>
  <c r="B326" i="6"/>
  <c r="C326" i="6"/>
  <c r="E326" i="6"/>
  <c r="F326" i="6"/>
  <c r="G326" i="6"/>
  <c r="H326" i="6"/>
  <c r="I326" i="6"/>
  <c r="J326" i="6"/>
  <c r="B327" i="6"/>
  <c r="C327" i="6"/>
  <c r="E327" i="6"/>
  <c r="F327" i="6"/>
  <c r="G327" i="6"/>
  <c r="H327" i="6"/>
  <c r="J327" i="6"/>
  <c r="B328" i="6"/>
  <c r="C328" i="6"/>
  <c r="F328" i="6"/>
  <c r="G328" i="6"/>
  <c r="H328" i="6"/>
  <c r="J328" i="6"/>
  <c r="B329" i="6"/>
  <c r="C329" i="6"/>
  <c r="E329" i="6"/>
  <c r="F329" i="6"/>
  <c r="G329" i="6"/>
  <c r="H329" i="6"/>
  <c r="J329" i="6"/>
  <c r="B330" i="6"/>
  <c r="C330" i="6"/>
  <c r="E330" i="6"/>
  <c r="F330" i="6"/>
  <c r="G330" i="6"/>
  <c r="H330" i="6"/>
  <c r="I330" i="6"/>
  <c r="J330" i="6"/>
  <c r="B331" i="6"/>
  <c r="C331" i="6"/>
  <c r="E331" i="6"/>
  <c r="F331" i="6"/>
  <c r="G331" i="6"/>
  <c r="H331" i="6"/>
  <c r="J331" i="6"/>
  <c r="B332" i="6"/>
  <c r="C332" i="6"/>
  <c r="F332" i="6"/>
  <c r="G332" i="6"/>
  <c r="H332" i="6"/>
  <c r="J332" i="6"/>
  <c r="B333" i="6"/>
  <c r="C333" i="6"/>
  <c r="E333" i="6"/>
  <c r="F333" i="6"/>
  <c r="G333" i="6"/>
  <c r="H333" i="6"/>
  <c r="J333" i="6"/>
  <c r="B334" i="6"/>
  <c r="C334" i="6"/>
  <c r="E334" i="6"/>
  <c r="F334" i="6"/>
  <c r="G334" i="6"/>
  <c r="H334" i="6"/>
  <c r="I334" i="6"/>
  <c r="J334" i="6"/>
  <c r="B335" i="6"/>
  <c r="C335" i="6"/>
  <c r="E335" i="6"/>
  <c r="F335" i="6"/>
  <c r="G335" i="6"/>
  <c r="H335" i="6"/>
  <c r="J335" i="6"/>
  <c r="B336" i="6"/>
  <c r="C336" i="6"/>
  <c r="F336" i="6"/>
  <c r="G336" i="6"/>
  <c r="H336" i="6"/>
  <c r="J336" i="6"/>
  <c r="B337" i="6"/>
  <c r="C337" i="6"/>
  <c r="E337" i="6"/>
  <c r="F337" i="6"/>
  <c r="G337" i="6"/>
  <c r="H337" i="6"/>
  <c r="J337" i="6"/>
  <c r="B338" i="6"/>
  <c r="C338" i="6"/>
  <c r="E338" i="6"/>
  <c r="F338" i="6"/>
  <c r="G338" i="6"/>
  <c r="H338" i="6"/>
  <c r="I338" i="6"/>
  <c r="J338" i="6"/>
  <c r="B339" i="6"/>
  <c r="C339" i="6"/>
  <c r="E339" i="6"/>
  <c r="F339" i="6"/>
  <c r="G339" i="6"/>
  <c r="H339" i="6"/>
  <c r="J339" i="6"/>
  <c r="C340" i="6"/>
  <c r="F340" i="6"/>
  <c r="G340" i="6"/>
  <c r="H340" i="6"/>
  <c r="J340" i="6"/>
  <c r="C341" i="6"/>
  <c r="E341" i="6"/>
  <c r="F341" i="6"/>
  <c r="G341" i="6"/>
  <c r="H341" i="6"/>
  <c r="I341" i="6"/>
  <c r="J341" i="6"/>
  <c r="K341" i="6"/>
  <c r="B342" i="6"/>
  <c r="C342" i="6"/>
  <c r="E342" i="6"/>
  <c r="F342" i="6"/>
  <c r="G342" i="6"/>
  <c r="H342" i="6"/>
  <c r="I342" i="6"/>
  <c r="J342" i="6"/>
  <c r="K342" i="6"/>
  <c r="T43" i="6"/>
  <c r="R43" i="6"/>
  <c r="X43" i="6"/>
  <c r="H44" i="6"/>
  <c r="T44" i="6"/>
  <c r="R44" i="6"/>
  <c r="X44" i="6"/>
  <c r="H45" i="6"/>
  <c r="T45" i="6"/>
  <c r="R45" i="6"/>
  <c r="X45" i="6"/>
  <c r="T46" i="6"/>
  <c r="R46" i="6"/>
  <c r="X46" i="6"/>
  <c r="T47" i="6"/>
  <c r="R47" i="6"/>
  <c r="X47" i="6"/>
  <c r="H48" i="6"/>
  <c r="T48" i="6"/>
  <c r="R48" i="6"/>
  <c r="X48" i="6"/>
  <c r="T49" i="6"/>
  <c r="R49" i="6"/>
  <c r="X49" i="6"/>
  <c r="T50" i="6"/>
  <c r="R50" i="6"/>
  <c r="X50" i="6"/>
  <c r="T51" i="6"/>
  <c r="R51" i="6"/>
  <c r="X51" i="6"/>
  <c r="H52" i="6"/>
  <c r="T52" i="6"/>
  <c r="R52" i="6"/>
  <c r="X52" i="6"/>
  <c r="H53" i="6"/>
  <c r="T53" i="6"/>
  <c r="R53" i="6"/>
  <c r="X53" i="6"/>
  <c r="H54" i="6"/>
  <c r="T54" i="6"/>
  <c r="R54" i="6"/>
  <c r="X54" i="6"/>
  <c r="T55" i="6"/>
  <c r="R55" i="6"/>
  <c r="X55" i="6"/>
  <c r="H56" i="6"/>
  <c r="T56" i="6"/>
  <c r="R56" i="6"/>
  <c r="X56" i="6"/>
  <c r="H57" i="6"/>
  <c r="T57" i="6"/>
  <c r="R57" i="6"/>
  <c r="X57" i="6"/>
  <c r="T58" i="6"/>
  <c r="R58" i="6"/>
  <c r="X58" i="6"/>
  <c r="T59" i="6"/>
  <c r="R59" i="6"/>
  <c r="X59" i="6"/>
  <c r="H60" i="6"/>
  <c r="T60" i="6"/>
  <c r="R60" i="6"/>
  <c r="X60" i="6"/>
  <c r="H61" i="6"/>
  <c r="T61" i="6"/>
  <c r="R61" i="6"/>
  <c r="X61" i="6"/>
  <c r="H62" i="6"/>
  <c r="T62" i="6"/>
  <c r="R62" i="6"/>
  <c r="X62" i="6"/>
  <c r="T63" i="6"/>
  <c r="R63" i="6"/>
  <c r="X63" i="6"/>
  <c r="H64" i="6"/>
  <c r="T64" i="6"/>
  <c r="R64" i="6"/>
  <c r="X64" i="6"/>
  <c r="H65" i="6"/>
  <c r="T65" i="6"/>
  <c r="R65" i="6"/>
  <c r="X65" i="6"/>
  <c r="H66" i="6"/>
  <c r="T66" i="6"/>
  <c r="R66" i="6"/>
  <c r="X66" i="6"/>
  <c r="T67" i="6"/>
  <c r="R67" i="6"/>
  <c r="X67" i="6"/>
  <c r="H68" i="6"/>
  <c r="T68" i="6"/>
  <c r="R68" i="6"/>
  <c r="X68" i="6"/>
  <c r="H69" i="6"/>
  <c r="T69" i="6"/>
  <c r="R69" i="6"/>
  <c r="X69" i="6"/>
  <c r="H70" i="6"/>
  <c r="T70" i="6"/>
  <c r="R70" i="6"/>
  <c r="X70" i="6"/>
  <c r="T71" i="6"/>
  <c r="R71" i="6"/>
  <c r="X71" i="6"/>
  <c r="H72" i="6"/>
  <c r="T72" i="6"/>
  <c r="R72" i="6"/>
  <c r="X72" i="6"/>
  <c r="H73" i="6"/>
  <c r="T73" i="6"/>
  <c r="R73" i="6"/>
  <c r="X73" i="6"/>
  <c r="H74" i="6"/>
  <c r="T74" i="6"/>
  <c r="R74" i="6"/>
  <c r="X74" i="6"/>
  <c r="T75" i="6"/>
  <c r="R75" i="6"/>
  <c r="X75" i="6"/>
  <c r="H76" i="6"/>
  <c r="T76" i="6"/>
  <c r="R76" i="6"/>
  <c r="X76" i="6"/>
  <c r="H77" i="6"/>
  <c r="T77" i="6"/>
  <c r="R77" i="6"/>
  <c r="X77" i="6"/>
  <c r="H78" i="6"/>
  <c r="T78" i="6"/>
  <c r="R78" i="6"/>
  <c r="X78" i="6"/>
  <c r="T79" i="6"/>
  <c r="R79" i="6"/>
  <c r="X79" i="6"/>
  <c r="H80" i="6"/>
  <c r="T80" i="6"/>
  <c r="R80" i="6"/>
  <c r="X80" i="6"/>
  <c r="H81" i="6"/>
  <c r="T81" i="6"/>
  <c r="R81" i="6"/>
  <c r="X81" i="6"/>
  <c r="H82" i="6"/>
  <c r="T82" i="6"/>
  <c r="R82" i="6"/>
  <c r="X82" i="6"/>
  <c r="T83" i="6"/>
  <c r="R83" i="6"/>
  <c r="X83" i="6"/>
  <c r="H84" i="6"/>
  <c r="T84" i="6"/>
  <c r="R84" i="6"/>
  <c r="X84" i="6"/>
  <c r="H85" i="6"/>
  <c r="T85" i="6"/>
  <c r="R85" i="6"/>
  <c r="X85" i="6"/>
  <c r="H86" i="6"/>
  <c r="T86" i="6"/>
  <c r="R86" i="6"/>
  <c r="X86" i="6"/>
  <c r="T87" i="6"/>
  <c r="R87" i="6"/>
  <c r="X87" i="6"/>
  <c r="H88" i="6"/>
  <c r="T88" i="6"/>
  <c r="R88" i="6"/>
  <c r="X88" i="6"/>
  <c r="H89" i="6"/>
  <c r="T89" i="6"/>
  <c r="R89" i="6"/>
  <c r="X89" i="6"/>
  <c r="H90" i="6"/>
  <c r="T90" i="6"/>
  <c r="R90" i="6"/>
  <c r="X90" i="6"/>
  <c r="T91" i="6"/>
  <c r="R91" i="6"/>
  <c r="X91" i="6"/>
  <c r="H92" i="6"/>
  <c r="T92" i="6"/>
  <c r="R92" i="6"/>
  <c r="X92" i="6"/>
  <c r="H93" i="6"/>
  <c r="T93" i="6"/>
  <c r="R93" i="6"/>
  <c r="X93" i="6"/>
  <c r="H94" i="6"/>
  <c r="T94" i="6"/>
  <c r="R94" i="6"/>
  <c r="X94" i="6"/>
  <c r="T95" i="6"/>
  <c r="R95" i="6"/>
  <c r="X95" i="6"/>
  <c r="H96" i="6"/>
  <c r="T96" i="6"/>
  <c r="R96" i="6"/>
  <c r="X96" i="6"/>
  <c r="H97" i="6"/>
  <c r="T97" i="6"/>
  <c r="R97" i="6"/>
  <c r="X97" i="6"/>
  <c r="H98" i="6"/>
  <c r="T98" i="6"/>
  <c r="R98" i="6"/>
  <c r="X98" i="6"/>
  <c r="T99" i="6"/>
  <c r="R99" i="6"/>
  <c r="X99" i="6"/>
  <c r="H100" i="6"/>
  <c r="T100" i="6"/>
  <c r="R100" i="6"/>
  <c r="X100" i="6"/>
  <c r="H101" i="6"/>
  <c r="T101" i="6"/>
  <c r="R101" i="6"/>
  <c r="X101" i="6"/>
  <c r="H102" i="6"/>
  <c r="T102" i="6"/>
  <c r="R102" i="6"/>
  <c r="X102" i="6"/>
  <c r="T103" i="6"/>
  <c r="R103" i="6"/>
  <c r="X103" i="6"/>
  <c r="H104" i="6"/>
  <c r="T104" i="6"/>
  <c r="R104" i="6"/>
  <c r="X104" i="6"/>
  <c r="H105" i="6"/>
  <c r="T105" i="6"/>
  <c r="R105" i="6"/>
  <c r="X105" i="6"/>
  <c r="H106" i="6"/>
  <c r="T106" i="6"/>
  <c r="R106" i="6"/>
  <c r="X106" i="6"/>
  <c r="T107" i="6"/>
  <c r="R107" i="6"/>
  <c r="X107" i="6"/>
  <c r="H108" i="6"/>
  <c r="T108" i="6"/>
  <c r="R108" i="6"/>
  <c r="X108" i="6"/>
  <c r="H109" i="6"/>
  <c r="T109" i="6"/>
  <c r="R109" i="6"/>
  <c r="X109" i="6"/>
  <c r="H110" i="6"/>
  <c r="T110" i="6"/>
  <c r="R110" i="6"/>
  <c r="X110" i="6"/>
  <c r="T111" i="6"/>
  <c r="R111" i="6"/>
  <c r="X111" i="6"/>
  <c r="H112" i="6"/>
  <c r="T112" i="6"/>
  <c r="R112" i="6"/>
  <c r="X112" i="6"/>
  <c r="H113" i="6"/>
  <c r="T113" i="6"/>
  <c r="R113" i="6"/>
  <c r="X113" i="6"/>
  <c r="H114" i="6"/>
  <c r="T114" i="6"/>
  <c r="R114" i="6"/>
  <c r="X114" i="6"/>
  <c r="T115" i="6"/>
  <c r="R115" i="6"/>
  <c r="X115" i="6"/>
  <c r="H116" i="6"/>
  <c r="T116" i="6"/>
  <c r="R116" i="6"/>
  <c r="X116" i="6"/>
  <c r="H117" i="6"/>
  <c r="T117" i="6"/>
  <c r="R117" i="6"/>
  <c r="X117" i="6"/>
  <c r="H118" i="6"/>
  <c r="T118" i="6"/>
  <c r="R118" i="6"/>
  <c r="X118" i="6"/>
  <c r="T119" i="6"/>
  <c r="R119" i="6"/>
  <c r="X119" i="6"/>
  <c r="H120" i="6"/>
  <c r="T120" i="6"/>
  <c r="R120" i="6"/>
  <c r="X120" i="6"/>
  <c r="H121" i="6"/>
  <c r="T121" i="6"/>
  <c r="R121" i="6"/>
  <c r="X121" i="6"/>
  <c r="H122" i="6"/>
  <c r="T122" i="6"/>
  <c r="R122" i="6"/>
  <c r="X122" i="6"/>
  <c r="T123" i="6"/>
  <c r="R123" i="6"/>
  <c r="X123" i="6"/>
  <c r="H8" i="6"/>
  <c r="T8" i="6"/>
  <c r="R8" i="6"/>
  <c r="W8" i="6"/>
  <c r="X8" i="6"/>
  <c r="H9" i="6"/>
  <c r="T9" i="6"/>
  <c r="R9" i="6"/>
  <c r="W9" i="6"/>
  <c r="X9" i="6"/>
  <c r="H10" i="6"/>
  <c r="T10" i="6"/>
  <c r="R10" i="6"/>
  <c r="W10" i="6"/>
  <c r="X10" i="6"/>
  <c r="H11" i="6"/>
  <c r="T11" i="6"/>
  <c r="R11" i="6"/>
  <c r="W11" i="6"/>
  <c r="X11" i="6"/>
  <c r="H12" i="6"/>
  <c r="T12" i="6"/>
  <c r="R12" i="6"/>
  <c r="W12" i="6"/>
  <c r="X12" i="6"/>
  <c r="H13" i="6"/>
  <c r="T13" i="6"/>
  <c r="R13" i="6"/>
  <c r="W13" i="6"/>
  <c r="X13" i="6"/>
  <c r="H14" i="6"/>
  <c r="T14" i="6"/>
  <c r="R14" i="6"/>
  <c r="W14" i="6"/>
  <c r="X14" i="6"/>
  <c r="H15" i="6"/>
  <c r="T15" i="6"/>
  <c r="R15" i="6"/>
  <c r="W15" i="6"/>
  <c r="X15" i="6"/>
  <c r="H16" i="6"/>
  <c r="T16" i="6"/>
  <c r="R16" i="6"/>
  <c r="W16" i="6"/>
  <c r="X16" i="6"/>
  <c r="T17" i="6"/>
  <c r="R17" i="6"/>
  <c r="W17" i="6"/>
  <c r="X17" i="6"/>
  <c r="H18" i="6"/>
  <c r="T18" i="6"/>
  <c r="R18" i="6"/>
  <c r="W18" i="6"/>
  <c r="X18" i="6"/>
  <c r="H19" i="6"/>
  <c r="T19" i="6"/>
  <c r="R19" i="6"/>
  <c r="W19" i="6"/>
  <c r="X19" i="6"/>
  <c r="H20" i="6"/>
  <c r="T20" i="6"/>
  <c r="R20" i="6"/>
  <c r="W20" i="6"/>
  <c r="X20" i="6"/>
  <c r="T21" i="6"/>
  <c r="R21" i="6"/>
  <c r="W21" i="6"/>
  <c r="X21" i="6"/>
  <c r="H22" i="6"/>
  <c r="T22" i="6"/>
  <c r="R22" i="6"/>
  <c r="W22" i="6"/>
  <c r="X22" i="6"/>
  <c r="H23" i="6"/>
  <c r="T23" i="6"/>
  <c r="R23" i="6"/>
  <c r="W23" i="6"/>
  <c r="X23" i="6"/>
  <c r="H24" i="6"/>
  <c r="T24" i="6"/>
  <c r="R24" i="6"/>
  <c r="W24" i="6"/>
  <c r="X24" i="6"/>
  <c r="H25" i="6"/>
  <c r="T25" i="6"/>
  <c r="R25" i="6"/>
  <c r="W25" i="6"/>
  <c r="X25" i="6"/>
  <c r="H26" i="6"/>
  <c r="T26" i="6"/>
  <c r="R26" i="6"/>
  <c r="W26" i="6"/>
  <c r="X26" i="6"/>
  <c r="H27" i="6"/>
  <c r="T27" i="6"/>
  <c r="R27" i="6"/>
  <c r="W27" i="6"/>
  <c r="X27" i="6"/>
  <c r="H28" i="6"/>
  <c r="T28" i="6"/>
  <c r="R28" i="6"/>
  <c r="W28" i="6"/>
  <c r="X28" i="6"/>
  <c r="H29" i="6"/>
  <c r="T29" i="6"/>
  <c r="R29" i="6"/>
  <c r="W29" i="6"/>
  <c r="X29" i="6"/>
  <c r="H30" i="6"/>
  <c r="T30" i="6"/>
  <c r="R30" i="6"/>
  <c r="W30" i="6"/>
  <c r="X30" i="6"/>
  <c r="H31" i="6"/>
  <c r="T31" i="6"/>
  <c r="R31" i="6"/>
  <c r="X31" i="6"/>
  <c r="H32" i="6"/>
  <c r="T32" i="6"/>
  <c r="R32" i="6"/>
  <c r="X32" i="6"/>
  <c r="T33" i="6"/>
  <c r="R33" i="6"/>
  <c r="X33" i="6"/>
  <c r="H34" i="6"/>
  <c r="T34" i="6"/>
  <c r="R34" i="6"/>
  <c r="X34" i="6"/>
  <c r="H35" i="6"/>
  <c r="T35" i="6"/>
  <c r="R35" i="6"/>
  <c r="X35" i="6"/>
  <c r="H36" i="6"/>
  <c r="T36" i="6"/>
  <c r="R36" i="6"/>
  <c r="X36" i="6"/>
  <c r="T37" i="6"/>
  <c r="R37" i="6"/>
  <c r="X37" i="6"/>
  <c r="T38" i="6"/>
  <c r="R38" i="6"/>
  <c r="X38" i="6"/>
  <c r="H39" i="6"/>
  <c r="T39" i="6"/>
  <c r="R39" i="6"/>
  <c r="X39" i="6"/>
  <c r="H40" i="6"/>
  <c r="T40" i="6"/>
  <c r="R40" i="6"/>
  <c r="X40" i="6"/>
  <c r="T41" i="6"/>
  <c r="R41" i="6"/>
  <c r="X41" i="6"/>
  <c r="T42" i="6"/>
  <c r="R42" i="6"/>
  <c r="X42" i="6"/>
  <c r="A224" i="6"/>
  <c r="B224" i="6"/>
  <c r="C224" i="6"/>
  <c r="D224" i="6"/>
  <c r="E224" i="6"/>
  <c r="F224" i="6"/>
  <c r="G224" i="6"/>
  <c r="H224" i="6"/>
  <c r="I224" i="6"/>
  <c r="J224" i="6"/>
  <c r="A225" i="6"/>
  <c r="B225" i="6"/>
  <c r="C225" i="6"/>
  <c r="D225" i="6"/>
  <c r="L225" i="6"/>
  <c r="E225" i="6"/>
  <c r="F225" i="6"/>
  <c r="G225" i="6"/>
  <c r="H225" i="6"/>
  <c r="J225" i="6"/>
  <c r="A226" i="6"/>
  <c r="B226" i="6"/>
  <c r="C226" i="6"/>
  <c r="D226" i="6"/>
  <c r="L226" i="6"/>
  <c r="E226" i="6"/>
  <c r="F226" i="6"/>
  <c r="G226" i="6"/>
  <c r="H226" i="6"/>
  <c r="J226" i="6"/>
  <c r="A227" i="6"/>
  <c r="B227" i="6"/>
  <c r="C227" i="6"/>
  <c r="D227" i="6"/>
  <c r="E227" i="6"/>
  <c r="F227" i="6"/>
  <c r="G227" i="6"/>
  <c r="H227" i="6"/>
  <c r="J227" i="6"/>
  <c r="L227" i="6"/>
  <c r="A228" i="6"/>
  <c r="B228" i="6"/>
  <c r="C228" i="6"/>
  <c r="D228" i="6"/>
  <c r="L228" i="6"/>
  <c r="E228" i="6"/>
  <c r="F228" i="6"/>
  <c r="G228" i="6"/>
  <c r="H228" i="6"/>
  <c r="J228" i="6"/>
  <c r="A229" i="6"/>
  <c r="B229" i="6"/>
  <c r="C229" i="6"/>
  <c r="D229" i="6"/>
  <c r="L229" i="6"/>
  <c r="E229" i="6"/>
  <c r="F229" i="6"/>
  <c r="G229" i="6"/>
  <c r="H229" i="6"/>
  <c r="J229" i="6"/>
  <c r="A230" i="6"/>
  <c r="B230" i="6"/>
  <c r="C230" i="6"/>
  <c r="D230" i="6"/>
  <c r="L230" i="6"/>
  <c r="E230" i="6"/>
  <c r="F230" i="6"/>
  <c r="G230" i="6"/>
  <c r="H230" i="6"/>
  <c r="J230" i="6"/>
  <c r="A231" i="6"/>
  <c r="B231" i="6"/>
  <c r="C231" i="6"/>
  <c r="D231" i="6"/>
  <c r="E231" i="6"/>
  <c r="F231" i="6"/>
  <c r="G231" i="6"/>
  <c r="H231" i="6"/>
  <c r="J231" i="6"/>
  <c r="L231" i="6"/>
  <c r="A232" i="6"/>
  <c r="B232" i="6"/>
  <c r="C232" i="6"/>
  <c r="D232" i="6"/>
  <c r="L232" i="6"/>
  <c r="E232" i="6"/>
  <c r="F232" i="6"/>
  <c r="G232" i="6"/>
  <c r="H232" i="6"/>
  <c r="J232" i="6"/>
  <c r="A233" i="6"/>
  <c r="B233" i="6"/>
  <c r="C233" i="6"/>
  <c r="D233" i="6"/>
  <c r="L233" i="6"/>
  <c r="E233" i="6"/>
  <c r="F233" i="6"/>
  <c r="G233" i="6"/>
  <c r="H233" i="6"/>
  <c r="J233" i="6"/>
  <c r="A234" i="6"/>
  <c r="B234" i="6"/>
  <c r="C234" i="6"/>
  <c r="D234" i="6"/>
  <c r="L234" i="6"/>
  <c r="E234" i="6"/>
  <c r="F234" i="6"/>
  <c r="H234" i="6"/>
  <c r="J234" i="6"/>
  <c r="A235" i="6"/>
  <c r="B235" i="6"/>
  <c r="C235" i="6"/>
  <c r="D235" i="6"/>
  <c r="E235" i="6"/>
  <c r="F235" i="6"/>
  <c r="G235" i="6"/>
  <c r="H235" i="6"/>
  <c r="J235" i="6"/>
  <c r="L235" i="6"/>
  <c r="A236" i="6"/>
  <c r="B236" i="6"/>
  <c r="C236" i="6"/>
  <c r="D236" i="6"/>
  <c r="L236" i="6"/>
  <c r="E236" i="6"/>
  <c r="F236" i="6"/>
  <c r="G236" i="6"/>
  <c r="H236" i="6"/>
  <c r="J236" i="6"/>
  <c r="A237" i="6"/>
  <c r="B237" i="6"/>
  <c r="C237" i="6"/>
  <c r="D237" i="6"/>
  <c r="L237" i="6"/>
  <c r="E237" i="6"/>
  <c r="F237" i="6"/>
  <c r="G237" i="6"/>
  <c r="H237" i="6"/>
  <c r="J237" i="6"/>
  <c r="A238" i="6"/>
  <c r="B238" i="6"/>
  <c r="C238" i="6"/>
  <c r="D238" i="6"/>
  <c r="L238" i="6"/>
  <c r="E238" i="6"/>
  <c r="F238" i="6"/>
  <c r="H238" i="6"/>
  <c r="J238" i="6"/>
  <c r="A239" i="6"/>
  <c r="B239" i="6"/>
  <c r="C239" i="6"/>
  <c r="D239" i="6"/>
  <c r="E239" i="6"/>
  <c r="F239" i="6"/>
  <c r="G239" i="6"/>
  <c r="H239" i="6"/>
  <c r="J239" i="6"/>
  <c r="L239" i="6"/>
  <c r="A240" i="6"/>
  <c r="B240" i="6"/>
  <c r="C240" i="6"/>
  <c r="D240" i="6"/>
  <c r="L240" i="6"/>
  <c r="E240" i="6"/>
  <c r="F240" i="6"/>
  <c r="G240" i="6"/>
  <c r="H240" i="6"/>
  <c r="J240" i="6"/>
  <c r="A241" i="6"/>
  <c r="B241" i="6"/>
  <c r="C241" i="6"/>
  <c r="D241" i="6"/>
  <c r="L241" i="6"/>
  <c r="E241" i="6"/>
  <c r="F241" i="6"/>
  <c r="G241" i="6"/>
  <c r="H241" i="6"/>
  <c r="J241" i="6"/>
  <c r="A242" i="6"/>
  <c r="B242" i="6"/>
  <c r="C242" i="6"/>
  <c r="D242" i="6"/>
  <c r="L242" i="6"/>
  <c r="E242" i="6"/>
  <c r="F242" i="6"/>
  <c r="G242" i="6"/>
  <c r="H242" i="6"/>
  <c r="J242" i="6"/>
  <c r="A243" i="6"/>
  <c r="B243" i="6"/>
  <c r="C243" i="6"/>
  <c r="D243" i="6"/>
  <c r="E243" i="6"/>
  <c r="F243" i="6"/>
  <c r="G243" i="6"/>
  <c r="H243" i="6"/>
  <c r="J243" i="6"/>
  <c r="L243" i="6"/>
  <c r="A244" i="6"/>
  <c r="B244" i="6"/>
  <c r="C244" i="6"/>
  <c r="D244" i="6"/>
  <c r="L244" i="6"/>
  <c r="E244" i="6"/>
  <c r="F244" i="6"/>
  <c r="G244" i="6"/>
  <c r="H244" i="6"/>
  <c r="J244" i="6"/>
  <c r="A245" i="6"/>
  <c r="B245" i="6"/>
  <c r="C245" i="6"/>
  <c r="D245" i="6"/>
  <c r="L245" i="6"/>
  <c r="E245" i="6"/>
  <c r="F245" i="6"/>
  <c r="G245" i="6"/>
  <c r="H245" i="6"/>
  <c r="J245" i="6"/>
  <c r="A246" i="6"/>
  <c r="B246" i="6"/>
  <c r="C246" i="6"/>
  <c r="D246" i="6"/>
  <c r="L246" i="6"/>
  <c r="E246" i="6"/>
  <c r="F246" i="6"/>
  <c r="G246" i="6"/>
  <c r="H246" i="6"/>
  <c r="J246" i="6"/>
  <c r="A247" i="6"/>
  <c r="B247" i="6"/>
  <c r="C247" i="6"/>
  <c r="D247" i="6"/>
  <c r="E247" i="6"/>
  <c r="F247" i="6"/>
  <c r="G247" i="6"/>
  <c r="H247" i="6"/>
  <c r="J247" i="6"/>
  <c r="L247" i="6"/>
  <c r="A248" i="6"/>
  <c r="B248" i="6"/>
  <c r="C248" i="6"/>
  <c r="D248" i="6"/>
  <c r="L248" i="6"/>
  <c r="E248" i="6"/>
  <c r="F248" i="6"/>
  <c r="G248" i="6"/>
  <c r="H248" i="6"/>
  <c r="J248" i="6"/>
  <c r="A249" i="6"/>
  <c r="B249" i="6"/>
  <c r="C249" i="6"/>
  <c r="D249" i="6"/>
  <c r="L249" i="6"/>
  <c r="E249" i="6"/>
  <c r="F249" i="6"/>
  <c r="G249" i="6"/>
  <c r="H249" i="6"/>
  <c r="J249" i="6"/>
  <c r="A250" i="6"/>
  <c r="B250" i="6"/>
  <c r="C250" i="6"/>
  <c r="D250" i="6"/>
  <c r="L250" i="6"/>
  <c r="E250" i="6"/>
  <c r="F250" i="6"/>
  <c r="H250" i="6"/>
  <c r="J250" i="6"/>
  <c r="A251" i="6"/>
  <c r="B251" i="6"/>
  <c r="C251" i="6"/>
  <c r="D251" i="6"/>
  <c r="E251" i="6"/>
  <c r="F251" i="6"/>
  <c r="G251" i="6"/>
  <c r="H251" i="6"/>
  <c r="J251" i="6"/>
  <c r="L251" i="6"/>
  <c r="A252" i="6"/>
  <c r="B252" i="6"/>
  <c r="C252" i="6"/>
  <c r="D252" i="6"/>
  <c r="L252" i="6"/>
  <c r="E252" i="6"/>
  <c r="F252" i="6"/>
  <c r="G252" i="6"/>
  <c r="H252" i="6"/>
  <c r="J252" i="6"/>
  <c r="P252" i="6"/>
  <c r="S252" i="6"/>
  <c r="A253" i="6"/>
  <c r="B253" i="6"/>
  <c r="C253" i="6"/>
  <c r="D253" i="6"/>
  <c r="E253" i="6"/>
  <c r="F253" i="6"/>
  <c r="G253" i="6"/>
  <c r="H253" i="6"/>
  <c r="J253" i="6"/>
  <c r="L253" i="6"/>
  <c r="P253" i="6"/>
  <c r="S253" i="6"/>
  <c r="A254" i="6"/>
  <c r="B254" i="6"/>
  <c r="C254" i="6"/>
  <c r="D254" i="6"/>
  <c r="E254" i="6"/>
  <c r="F254" i="6"/>
  <c r="H254" i="6"/>
  <c r="J254" i="6"/>
  <c r="L254" i="6"/>
  <c r="P254" i="6"/>
  <c r="S254" i="6"/>
  <c r="A255" i="6"/>
  <c r="B255" i="6"/>
  <c r="C255" i="6"/>
  <c r="D255" i="6"/>
  <c r="L255" i="6"/>
  <c r="F255" i="6"/>
  <c r="G255" i="6"/>
  <c r="H255" i="6"/>
  <c r="J255" i="6"/>
  <c r="P255" i="6"/>
  <c r="S255" i="6"/>
  <c r="A256" i="6"/>
  <c r="B256" i="6"/>
  <c r="C256" i="6"/>
  <c r="D256" i="6"/>
  <c r="L256" i="6"/>
  <c r="E256" i="6"/>
  <c r="F256" i="6"/>
  <c r="G256" i="6"/>
  <c r="H256" i="6"/>
  <c r="J256" i="6"/>
  <c r="A257" i="6"/>
  <c r="B257" i="6"/>
  <c r="C257" i="6"/>
  <c r="D257" i="6"/>
  <c r="L257" i="6"/>
  <c r="E257" i="6"/>
  <c r="F257" i="6"/>
  <c r="G257" i="6"/>
  <c r="H257" i="6"/>
  <c r="J257" i="6"/>
  <c r="A258" i="6"/>
  <c r="B258" i="6"/>
  <c r="C258" i="6"/>
  <c r="D258" i="6"/>
  <c r="L258" i="6"/>
  <c r="F258" i="6"/>
  <c r="H258" i="6"/>
  <c r="J258" i="6"/>
  <c r="A259" i="6"/>
  <c r="B259" i="6"/>
  <c r="C259" i="6"/>
  <c r="D259" i="6"/>
  <c r="F259" i="6"/>
  <c r="G259" i="6"/>
  <c r="H259" i="6"/>
  <c r="J259" i="6"/>
  <c r="L259" i="6"/>
  <c r="D8" i="7"/>
  <c r="E8" i="7"/>
  <c r="G8" i="7"/>
  <c r="K8" i="7"/>
  <c r="I8" i="7"/>
  <c r="J8" i="7"/>
  <c r="D9" i="7"/>
  <c r="G9" i="7"/>
  <c r="E9" i="7"/>
  <c r="D10" i="7"/>
  <c r="E10" i="7"/>
  <c r="G10" i="7"/>
  <c r="K10" i="7"/>
  <c r="L10" i="7"/>
  <c r="I10" i="7"/>
  <c r="J10" i="7"/>
  <c r="M10" i="7"/>
  <c r="D11" i="7"/>
  <c r="G11" i="7"/>
  <c r="I11" i="7"/>
  <c r="J11" i="7"/>
  <c r="E11" i="7"/>
  <c r="D12" i="7"/>
  <c r="E12" i="7"/>
  <c r="G12" i="7"/>
  <c r="K12" i="7"/>
  <c r="I12" i="7"/>
  <c r="J12" i="7"/>
  <c r="D13" i="7"/>
  <c r="G13" i="7"/>
  <c r="E13" i="7"/>
  <c r="K13" i="7"/>
  <c r="D14" i="7"/>
  <c r="E14" i="7"/>
  <c r="G14" i="7"/>
  <c r="K14" i="7"/>
  <c r="I14" i="7"/>
  <c r="J14" i="7"/>
  <c r="D15" i="7"/>
  <c r="G15" i="7"/>
  <c r="K15" i="7"/>
  <c r="E15" i="7"/>
  <c r="D16" i="7"/>
  <c r="E16" i="7"/>
  <c r="G16" i="7"/>
  <c r="K16" i="7"/>
  <c r="L16" i="7"/>
  <c r="M16" i="7"/>
  <c r="I16" i="7"/>
  <c r="J16" i="7"/>
  <c r="D17" i="7"/>
  <c r="G17" i="7"/>
  <c r="I17" i="7"/>
  <c r="J17" i="7"/>
  <c r="E17" i="7"/>
  <c r="K17" i="7"/>
  <c r="L17" i="7"/>
  <c r="M17" i="7"/>
  <c r="N17" i="7"/>
  <c r="O17" i="7"/>
  <c r="D18" i="7"/>
  <c r="E18" i="7"/>
  <c r="G18" i="7"/>
  <c r="K18" i="7"/>
  <c r="I18" i="7"/>
  <c r="J18" i="7"/>
  <c r="D19" i="7"/>
  <c r="G19" i="7"/>
  <c r="E19" i="7"/>
  <c r="K19" i="7"/>
  <c r="D20" i="7"/>
  <c r="E20" i="7"/>
  <c r="G20" i="7"/>
  <c r="K20" i="7"/>
  <c r="I20" i="7"/>
  <c r="J20" i="7"/>
  <c r="D21" i="7"/>
  <c r="G21" i="7"/>
  <c r="I21" i="7"/>
  <c r="J21" i="7"/>
  <c r="E21" i="7"/>
  <c r="K21" i="7"/>
  <c r="L21" i="7"/>
  <c r="M21" i="7"/>
  <c r="N21" i="7"/>
  <c r="O21" i="7"/>
  <c r="D22" i="7"/>
  <c r="E22" i="7"/>
  <c r="G22" i="7"/>
  <c r="K22" i="7"/>
  <c r="L22" i="7"/>
  <c r="I22" i="7"/>
  <c r="J22" i="7"/>
  <c r="M22" i="7"/>
  <c r="D23" i="7"/>
  <c r="G23" i="7"/>
  <c r="E23" i="7"/>
  <c r="K23" i="7"/>
  <c r="D24" i="7"/>
  <c r="E24" i="7"/>
  <c r="G24" i="7"/>
  <c r="K24" i="7"/>
  <c r="I24" i="7"/>
  <c r="J24" i="7"/>
  <c r="D25" i="7"/>
  <c r="G25" i="7"/>
  <c r="E25" i="7"/>
  <c r="D26" i="7"/>
  <c r="E26" i="7"/>
  <c r="G26" i="7"/>
  <c r="K26" i="7"/>
  <c r="L26" i="7"/>
  <c r="I26" i="7"/>
  <c r="J26" i="7"/>
  <c r="M26" i="7"/>
  <c r="D27" i="7"/>
  <c r="G27" i="7"/>
  <c r="I27" i="7"/>
  <c r="J27" i="7"/>
  <c r="E27" i="7"/>
  <c r="D28" i="7"/>
  <c r="E28" i="7"/>
  <c r="G28" i="7"/>
  <c r="K28" i="7"/>
  <c r="I28" i="7"/>
  <c r="J28" i="7"/>
  <c r="D29" i="7"/>
  <c r="G29" i="7"/>
  <c r="E29" i="7"/>
  <c r="K29" i="7"/>
  <c r="D30" i="7"/>
  <c r="E30" i="7"/>
  <c r="G30" i="7"/>
  <c r="K30" i="7"/>
  <c r="I30" i="7"/>
  <c r="J30" i="7"/>
  <c r="D31" i="7"/>
  <c r="G31" i="7"/>
  <c r="K31" i="7"/>
  <c r="E31" i="7"/>
  <c r="D32" i="7"/>
  <c r="E32" i="7"/>
  <c r="G32" i="7"/>
  <c r="K32" i="7"/>
  <c r="L32" i="7"/>
  <c r="M32" i="7"/>
  <c r="I32" i="7"/>
  <c r="J32" i="7"/>
  <c r="D33" i="7"/>
  <c r="G33" i="7"/>
  <c r="I33" i="7"/>
  <c r="J33" i="7"/>
  <c r="E33" i="7"/>
  <c r="K33" i="7"/>
  <c r="L33" i="7"/>
  <c r="M33" i="7"/>
  <c r="N33" i="7"/>
  <c r="O33" i="7"/>
  <c r="D34" i="7"/>
  <c r="E34" i="7"/>
  <c r="G34" i="7"/>
  <c r="K34" i="7"/>
  <c r="I34" i="7"/>
  <c r="J34" i="7"/>
  <c r="D35" i="7"/>
  <c r="G35" i="7"/>
  <c r="E35" i="7"/>
  <c r="K35" i="7"/>
  <c r="D36" i="7"/>
  <c r="E36" i="7"/>
  <c r="G36" i="7"/>
  <c r="K36" i="7"/>
  <c r="I36" i="7"/>
  <c r="J36" i="7"/>
  <c r="D37" i="7"/>
  <c r="G37" i="7"/>
  <c r="I37" i="7"/>
  <c r="J37" i="7"/>
  <c r="E37" i="7"/>
  <c r="K37" i="7"/>
  <c r="L37" i="7"/>
  <c r="M37" i="7"/>
  <c r="N37" i="7"/>
  <c r="O37" i="7"/>
  <c r="D38" i="7"/>
  <c r="E38" i="7"/>
  <c r="G38" i="7"/>
  <c r="K38" i="7"/>
  <c r="L38" i="7"/>
  <c r="I38" i="7"/>
  <c r="J38" i="7"/>
  <c r="M38" i="7"/>
  <c r="D39" i="7"/>
  <c r="G39" i="7"/>
  <c r="E39" i="7"/>
  <c r="K39" i="7"/>
  <c r="D40" i="7"/>
  <c r="E40" i="7"/>
  <c r="G40" i="7"/>
  <c r="K40" i="7"/>
  <c r="I40" i="7"/>
  <c r="J40" i="7"/>
  <c r="D41" i="7"/>
  <c r="G41" i="7"/>
  <c r="E41" i="7"/>
  <c r="D42" i="7"/>
  <c r="E42" i="7"/>
  <c r="G42" i="7"/>
  <c r="K42" i="7"/>
  <c r="L42" i="7"/>
  <c r="I42" i="7"/>
  <c r="J42" i="7"/>
  <c r="M42" i="7"/>
  <c r="D43" i="7"/>
  <c r="G43" i="7"/>
  <c r="I43" i="7"/>
  <c r="J43" i="7"/>
  <c r="E43" i="7"/>
  <c r="D44" i="7"/>
  <c r="E44" i="7"/>
  <c r="G44" i="7"/>
  <c r="K44" i="7"/>
  <c r="I44" i="7"/>
  <c r="J44" i="7"/>
  <c r="D45" i="7"/>
  <c r="G45" i="7"/>
  <c r="E45" i="7"/>
  <c r="K45" i="7"/>
  <c r="D46" i="7"/>
  <c r="E46" i="7"/>
  <c r="G46" i="7"/>
  <c r="K46" i="7"/>
  <c r="D47" i="7"/>
  <c r="D48" i="7"/>
  <c r="E48" i="7"/>
  <c r="G48" i="7"/>
  <c r="I48" i="7"/>
  <c r="J48" i="7"/>
  <c r="K48" i="7"/>
  <c r="L48" i="7"/>
  <c r="M48" i="7"/>
  <c r="D49" i="7"/>
  <c r="D50" i="7"/>
  <c r="E50" i="7"/>
  <c r="G50" i="7"/>
  <c r="K50" i="7"/>
  <c r="D51" i="7"/>
  <c r="D52" i="7"/>
  <c r="E52" i="7"/>
  <c r="G52" i="7"/>
  <c r="I52" i="7"/>
  <c r="J52" i="7"/>
  <c r="K52" i="7"/>
  <c r="L52" i="7"/>
  <c r="M52" i="7"/>
  <c r="D53" i="7"/>
  <c r="D54" i="7"/>
  <c r="E54" i="7"/>
  <c r="G54" i="7"/>
  <c r="I54" i="7"/>
  <c r="J54" i="7"/>
  <c r="K54" i="7"/>
  <c r="L54" i="7"/>
  <c r="M54" i="7"/>
  <c r="D55" i="7"/>
  <c r="D56" i="7"/>
  <c r="E56" i="7"/>
  <c r="G56" i="7"/>
  <c r="K56" i="7"/>
  <c r="D57" i="7"/>
  <c r="D58" i="7"/>
  <c r="E58" i="7"/>
  <c r="G58" i="7"/>
  <c r="I58" i="7"/>
  <c r="J58" i="7"/>
  <c r="L58" i="7"/>
  <c r="M58" i="7"/>
  <c r="K58" i="7"/>
  <c r="D59" i="7"/>
  <c r="D60" i="7"/>
  <c r="E60" i="7"/>
  <c r="G60" i="7"/>
  <c r="I60" i="7"/>
  <c r="J60" i="7"/>
  <c r="K60" i="7"/>
  <c r="L60" i="7"/>
  <c r="M60" i="7"/>
  <c r="D61" i="7"/>
  <c r="D62" i="7"/>
  <c r="E62" i="7"/>
  <c r="G62" i="7"/>
  <c r="K62" i="7"/>
  <c r="D63" i="7"/>
  <c r="D64" i="7"/>
  <c r="E64" i="7"/>
  <c r="G64" i="7"/>
  <c r="I64" i="7"/>
  <c r="J64" i="7"/>
  <c r="K64" i="7"/>
  <c r="L64" i="7"/>
  <c r="M64" i="7"/>
  <c r="D65" i="7"/>
  <c r="D66" i="7"/>
  <c r="E66" i="7"/>
  <c r="G66" i="7"/>
  <c r="K66" i="7"/>
  <c r="D67" i="7"/>
  <c r="D68" i="7"/>
  <c r="E68" i="7"/>
  <c r="G68" i="7"/>
  <c r="I68" i="7"/>
  <c r="J68" i="7"/>
  <c r="K68" i="7"/>
  <c r="L68" i="7"/>
  <c r="M68" i="7"/>
  <c r="D69" i="7"/>
  <c r="D70" i="7"/>
  <c r="E70" i="7"/>
  <c r="G70" i="7"/>
  <c r="I70" i="7"/>
  <c r="J70" i="7"/>
  <c r="K70" i="7"/>
  <c r="L70" i="7"/>
  <c r="M70" i="7"/>
  <c r="D71" i="7"/>
  <c r="D72" i="7"/>
  <c r="E72" i="7"/>
  <c r="G72" i="7"/>
  <c r="K72" i="7"/>
  <c r="D73" i="7"/>
  <c r="D74" i="7"/>
  <c r="E74" i="7"/>
  <c r="G74" i="7"/>
  <c r="I74" i="7"/>
  <c r="J74" i="7"/>
  <c r="L74" i="7"/>
  <c r="M74" i="7"/>
  <c r="K74" i="7"/>
  <c r="D75" i="7"/>
  <c r="D76" i="7"/>
  <c r="E76" i="7"/>
  <c r="G76" i="7"/>
  <c r="I76" i="7"/>
  <c r="J76" i="7"/>
  <c r="K76" i="7"/>
  <c r="L76" i="7"/>
  <c r="M76" i="7"/>
  <c r="D77" i="7"/>
  <c r="D78" i="7"/>
  <c r="E78" i="7"/>
  <c r="G78" i="7"/>
  <c r="K78" i="7"/>
  <c r="D79" i="7"/>
  <c r="D80" i="7"/>
  <c r="E80" i="7"/>
  <c r="G80" i="7"/>
  <c r="I80" i="7"/>
  <c r="J80" i="7"/>
  <c r="K80" i="7"/>
  <c r="L80" i="7"/>
  <c r="M80" i="7"/>
  <c r="D81" i="7"/>
  <c r="D82" i="7"/>
  <c r="E82" i="7"/>
  <c r="G82" i="7"/>
  <c r="K82" i="7"/>
  <c r="D83" i="7"/>
  <c r="D84" i="7"/>
  <c r="E84" i="7"/>
  <c r="G84" i="7"/>
  <c r="I84" i="7"/>
  <c r="J84" i="7"/>
  <c r="K84" i="7"/>
  <c r="L84" i="7"/>
  <c r="M84" i="7"/>
  <c r="D85" i="7"/>
  <c r="D86" i="7"/>
  <c r="E86" i="7"/>
  <c r="G86" i="7"/>
  <c r="I86" i="7"/>
  <c r="J86" i="7"/>
  <c r="K86" i="7"/>
  <c r="L86" i="7"/>
  <c r="M86" i="7"/>
  <c r="D87" i="7"/>
  <c r="D88" i="7"/>
  <c r="E88" i="7"/>
  <c r="G88" i="7"/>
  <c r="K88" i="7"/>
  <c r="D89" i="7"/>
  <c r="D90" i="7"/>
  <c r="E90" i="7"/>
  <c r="G90" i="7"/>
  <c r="I90" i="7"/>
  <c r="J90" i="7"/>
  <c r="L90" i="7"/>
  <c r="M90" i="7"/>
  <c r="K90" i="7"/>
  <c r="D91" i="7"/>
  <c r="D92" i="7"/>
  <c r="E92" i="7"/>
  <c r="G92" i="7"/>
  <c r="I92" i="7"/>
  <c r="J92" i="7"/>
  <c r="K92" i="7"/>
  <c r="L92" i="7"/>
  <c r="M92" i="7"/>
  <c r="D93" i="7"/>
  <c r="D94" i="7"/>
  <c r="E94" i="7"/>
  <c r="G94" i="7"/>
  <c r="K94" i="7"/>
  <c r="D95" i="7"/>
  <c r="D96" i="7"/>
  <c r="E96" i="7"/>
  <c r="G96" i="7"/>
  <c r="I96" i="7"/>
  <c r="J96" i="7"/>
  <c r="K96" i="7"/>
  <c r="L96" i="7"/>
  <c r="M96" i="7"/>
  <c r="D97" i="7"/>
  <c r="D98" i="7"/>
  <c r="E98" i="7"/>
  <c r="G98" i="7"/>
  <c r="K98" i="7"/>
  <c r="D99" i="7"/>
  <c r="D100" i="7"/>
  <c r="E100" i="7"/>
  <c r="G100" i="7"/>
  <c r="I100" i="7"/>
  <c r="J100" i="7"/>
  <c r="K100" i="7"/>
  <c r="L100" i="7"/>
  <c r="M100" i="7"/>
  <c r="D101" i="7"/>
  <c r="D102" i="7"/>
  <c r="E102" i="7"/>
  <c r="G102" i="7"/>
  <c r="I102" i="7"/>
  <c r="J102" i="7"/>
  <c r="K102" i="7"/>
  <c r="L102" i="7"/>
  <c r="M102" i="7"/>
  <c r="D103" i="7"/>
  <c r="D104" i="7"/>
  <c r="E104" i="7"/>
  <c r="G104" i="7"/>
  <c r="K104" i="7"/>
  <c r="D105" i="7"/>
  <c r="D106" i="7"/>
  <c r="E106" i="7"/>
  <c r="G106" i="7"/>
  <c r="K106" i="7"/>
  <c r="D107" i="7"/>
  <c r="D108" i="7"/>
  <c r="E108" i="7"/>
  <c r="G108" i="7"/>
  <c r="I108" i="7"/>
  <c r="J108" i="7"/>
  <c r="K108" i="7"/>
  <c r="L108" i="7"/>
  <c r="M108" i="7"/>
  <c r="D109" i="7"/>
  <c r="D110" i="7"/>
  <c r="E110" i="7"/>
  <c r="G110" i="7"/>
  <c r="K110" i="7"/>
  <c r="D111" i="7"/>
  <c r="G111" i="7"/>
  <c r="K111" i="7"/>
  <c r="D112" i="7"/>
  <c r="E112" i="7"/>
  <c r="G112" i="7"/>
  <c r="I112" i="7"/>
  <c r="J112" i="7"/>
  <c r="D113" i="7"/>
  <c r="D114" i="7"/>
  <c r="E114" i="7"/>
  <c r="G114" i="7"/>
  <c r="K114" i="7"/>
  <c r="D115" i="7"/>
  <c r="G115" i="7"/>
  <c r="K115" i="7"/>
  <c r="D116" i="7"/>
  <c r="E116" i="7"/>
  <c r="G116" i="7"/>
  <c r="K116" i="7"/>
  <c r="D117" i="7"/>
  <c r="E117" i="7"/>
  <c r="D118" i="7"/>
  <c r="E118" i="7"/>
  <c r="G118" i="7"/>
  <c r="K118" i="7"/>
  <c r="D119" i="7"/>
  <c r="G119" i="7"/>
  <c r="K119" i="7"/>
  <c r="E119" i="7"/>
  <c r="I119" i="7"/>
  <c r="J119" i="7"/>
  <c r="D120" i="7"/>
  <c r="E120" i="7"/>
  <c r="G120" i="7"/>
  <c r="I120" i="7"/>
  <c r="J120" i="7"/>
  <c r="D121" i="7"/>
  <c r="E121" i="7"/>
  <c r="D122" i="7"/>
  <c r="E122" i="7"/>
  <c r="G122" i="7"/>
  <c r="I122" i="7"/>
  <c r="J122" i="7"/>
  <c r="L122" i="7"/>
  <c r="M122" i="7"/>
  <c r="K122" i="7"/>
  <c r="D123" i="7"/>
  <c r="G123" i="7"/>
  <c r="K123" i="7"/>
  <c r="D124" i="7"/>
  <c r="E124" i="7"/>
  <c r="G124" i="7"/>
  <c r="I124" i="7"/>
  <c r="J124" i="7"/>
  <c r="D125" i="7"/>
  <c r="E125" i="7"/>
  <c r="D342" i="7"/>
  <c r="L342" i="7"/>
  <c r="X5" i="7"/>
  <c r="Y5" i="7"/>
  <c r="X6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9" i="7"/>
  <c r="AC42" i="7"/>
  <c r="O4" i="7"/>
  <c r="AC15" i="7"/>
  <c r="AC40" i="7"/>
  <c r="AC38" i="7"/>
  <c r="G5" i="7"/>
  <c r="AC19" i="7"/>
  <c r="AK2" i="7"/>
  <c r="AJ2" i="7"/>
  <c r="AC35" i="7"/>
  <c r="AC33" i="7"/>
  <c r="AC31" i="7"/>
  <c r="AC26" i="7"/>
  <c r="AC24" i="7"/>
  <c r="AC22" i="7"/>
  <c r="AC28" i="7"/>
  <c r="AC17" i="7"/>
  <c r="AC13" i="7"/>
  <c r="AC11" i="7"/>
  <c r="AC9" i="7"/>
  <c r="AA17" i="7"/>
  <c r="AA21" i="7"/>
  <c r="AA33" i="7"/>
  <c r="AA37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51" i="7"/>
  <c r="Z52" i="7"/>
  <c r="Z54" i="7"/>
  <c r="Z55" i="7"/>
  <c r="Z56" i="7"/>
  <c r="Z59" i="7"/>
  <c r="Z60" i="7"/>
  <c r="Z62" i="7"/>
  <c r="Z63" i="7"/>
  <c r="Z64" i="7"/>
  <c r="Z67" i="7"/>
  <c r="Z68" i="7"/>
  <c r="Z70" i="7"/>
  <c r="Z71" i="7"/>
  <c r="Z72" i="7"/>
  <c r="Z75" i="7"/>
  <c r="Z76" i="7"/>
  <c r="Z78" i="7"/>
  <c r="Z79" i="7"/>
  <c r="Z80" i="7"/>
  <c r="Z83" i="7"/>
  <c r="Z84" i="7"/>
  <c r="Z86" i="7"/>
  <c r="Z87" i="7"/>
  <c r="Z88" i="7"/>
  <c r="Z91" i="7"/>
  <c r="Z92" i="7"/>
  <c r="Z94" i="7"/>
  <c r="Z95" i="7"/>
  <c r="Z96" i="7"/>
  <c r="Z99" i="7"/>
  <c r="Z100" i="7"/>
  <c r="Z102" i="7"/>
  <c r="Z103" i="7"/>
  <c r="Z104" i="7"/>
  <c r="Z107" i="7"/>
  <c r="Z108" i="7"/>
  <c r="Z110" i="7"/>
  <c r="Z111" i="7"/>
  <c r="Z112" i="7"/>
  <c r="Z115" i="7"/>
  <c r="Z116" i="7"/>
  <c r="Z118" i="7"/>
  <c r="Z119" i="7"/>
  <c r="Z120" i="7"/>
  <c r="Z123" i="7"/>
  <c r="Z9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8" i="7"/>
  <c r="W49" i="7"/>
  <c r="W50" i="7"/>
  <c r="W51" i="7"/>
  <c r="W52" i="7"/>
  <c r="W53" i="7"/>
  <c r="W54" i="7"/>
  <c r="W56" i="7"/>
  <c r="W57" i="7"/>
  <c r="W58" i="7"/>
  <c r="W59" i="7"/>
  <c r="W60" i="7"/>
  <c r="W61" i="7"/>
  <c r="W62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I225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8" i="7"/>
  <c r="F50" i="7"/>
  <c r="F52" i="7"/>
  <c r="F54" i="7"/>
  <c r="F56" i="7"/>
  <c r="F58" i="7"/>
  <c r="F60" i="7"/>
  <c r="F62" i="7"/>
  <c r="F64" i="7"/>
  <c r="F66" i="7"/>
  <c r="F68" i="7"/>
  <c r="F70" i="7"/>
  <c r="F72" i="7"/>
  <c r="F74" i="7"/>
  <c r="F76" i="7"/>
  <c r="F78" i="7"/>
  <c r="F80" i="7"/>
  <c r="F82" i="7"/>
  <c r="F84" i="7"/>
  <c r="F86" i="7"/>
  <c r="F88" i="7"/>
  <c r="F90" i="7"/>
  <c r="F92" i="7"/>
  <c r="F94" i="7"/>
  <c r="F96" i="7"/>
  <c r="F98" i="7"/>
  <c r="F100" i="7"/>
  <c r="F102" i="7"/>
  <c r="F104" i="7"/>
  <c r="F106" i="7"/>
  <c r="F108" i="7"/>
  <c r="F110" i="7"/>
  <c r="F112" i="7"/>
  <c r="F114" i="7"/>
  <c r="F116" i="7"/>
  <c r="F117" i="7"/>
  <c r="F118" i="7"/>
  <c r="F119" i="7"/>
  <c r="F120" i="7"/>
  <c r="F121" i="7"/>
  <c r="F122" i="7"/>
  <c r="F124" i="7"/>
  <c r="F125" i="7"/>
  <c r="D260" i="7"/>
  <c r="L260" i="7"/>
  <c r="D261" i="7"/>
  <c r="L261" i="7"/>
  <c r="D262" i="7"/>
  <c r="L262" i="7"/>
  <c r="D263" i="7"/>
  <c r="L263" i="7"/>
  <c r="D264" i="7"/>
  <c r="L264" i="7"/>
  <c r="D265" i="7"/>
  <c r="L265" i="7"/>
  <c r="D266" i="7"/>
  <c r="L266" i="7"/>
  <c r="D267" i="7"/>
  <c r="L267" i="7"/>
  <c r="D268" i="7"/>
  <c r="L268" i="7"/>
  <c r="D269" i="7"/>
  <c r="L269" i="7"/>
  <c r="D270" i="7"/>
  <c r="L270" i="7"/>
  <c r="D271" i="7"/>
  <c r="L271" i="7"/>
  <c r="D272" i="7"/>
  <c r="L272" i="7"/>
  <c r="D273" i="7"/>
  <c r="L273" i="7"/>
  <c r="D274" i="7"/>
  <c r="L274" i="7"/>
  <c r="D275" i="7"/>
  <c r="L275" i="7"/>
  <c r="D276" i="7"/>
  <c r="L276" i="7"/>
  <c r="D277" i="7"/>
  <c r="L277" i="7"/>
  <c r="D278" i="7"/>
  <c r="L278" i="7"/>
  <c r="D279" i="7"/>
  <c r="L279" i="7"/>
  <c r="D280" i="7"/>
  <c r="L280" i="7"/>
  <c r="D281" i="7"/>
  <c r="L281" i="7"/>
  <c r="D282" i="7"/>
  <c r="L282" i="7"/>
  <c r="D283" i="7"/>
  <c r="L283" i="7"/>
  <c r="D284" i="7"/>
  <c r="L284" i="7"/>
  <c r="D285" i="7"/>
  <c r="L285" i="7"/>
  <c r="D286" i="7"/>
  <c r="L286" i="7"/>
  <c r="D287" i="7"/>
  <c r="L287" i="7"/>
  <c r="D288" i="7"/>
  <c r="L288" i="7"/>
  <c r="D289" i="7"/>
  <c r="L289" i="7"/>
  <c r="D290" i="7"/>
  <c r="L290" i="7"/>
  <c r="D291" i="7"/>
  <c r="L291" i="7"/>
  <c r="D292" i="7"/>
  <c r="L292" i="7"/>
  <c r="D293" i="7"/>
  <c r="L293" i="7"/>
  <c r="D294" i="7"/>
  <c r="L294" i="7"/>
  <c r="D295" i="7"/>
  <c r="L295" i="7"/>
  <c r="D296" i="7"/>
  <c r="L296" i="7"/>
  <c r="D297" i="7"/>
  <c r="L297" i="7"/>
  <c r="D298" i="7"/>
  <c r="L298" i="7"/>
  <c r="D299" i="7"/>
  <c r="L299" i="7"/>
  <c r="D300" i="7"/>
  <c r="L300" i="7"/>
  <c r="D301" i="7"/>
  <c r="L301" i="7"/>
  <c r="D302" i="7"/>
  <c r="L302" i="7"/>
  <c r="D303" i="7"/>
  <c r="L303" i="7"/>
  <c r="D304" i="7"/>
  <c r="L304" i="7"/>
  <c r="D305" i="7"/>
  <c r="L305" i="7"/>
  <c r="D306" i="7"/>
  <c r="L306" i="7"/>
  <c r="D307" i="7"/>
  <c r="L307" i="7"/>
  <c r="D308" i="7"/>
  <c r="L308" i="7"/>
  <c r="D309" i="7"/>
  <c r="L309" i="7"/>
  <c r="D310" i="7"/>
  <c r="L310" i="7"/>
  <c r="D311" i="7"/>
  <c r="L311" i="7"/>
  <c r="D312" i="7"/>
  <c r="L312" i="7"/>
  <c r="D313" i="7"/>
  <c r="L313" i="7"/>
  <c r="D314" i="7"/>
  <c r="L314" i="7"/>
  <c r="D315" i="7"/>
  <c r="L315" i="7"/>
  <c r="D316" i="7"/>
  <c r="L316" i="7"/>
  <c r="D317" i="7"/>
  <c r="L317" i="7"/>
  <c r="D318" i="7"/>
  <c r="L318" i="7"/>
  <c r="D319" i="7"/>
  <c r="L319" i="7"/>
  <c r="D320" i="7"/>
  <c r="L320" i="7"/>
  <c r="D321" i="7"/>
  <c r="L321" i="7"/>
  <c r="D322" i="7"/>
  <c r="L322" i="7"/>
  <c r="D323" i="7"/>
  <c r="L323" i="7"/>
  <c r="D324" i="7"/>
  <c r="L324" i="7"/>
  <c r="D325" i="7"/>
  <c r="L325" i="7"/>
  <c r="D326" i="7"/>
  <c r="L326" i="7"/>
  <c r="D327" i="7"/>
  <c r="L327" i="7"/>
  <c r="D328" i="7"/>
  <c r="L328" i="7"/>
  <c r="D329" i="7"/>
  <c r="L329" i="7"/>
  <c r="D330" i="7"/>
  <c r="L330" i="7"/>
  <c r="D331" i="7"/>
  <c r="L331" i="7"/>
  <c r="D332" i="7"/>
  <c r="L332" i="7"/>
  <c r="D333" i="7"/>
  <c r="L333" i="7"/>
  <c r="D334" i="7"/>
  <c r="L334" i="7"/>
  <c r="D335" i="7"/>
  <c r="L335" i="7"/>
  <c r="D336" i="7"/>
  <c r="L336" i="7"/>
  <c r="D337" i="7"/>
  <c r="L337" i="7"/>
  <c r="D338" i="7"/>
  <c r="L338" i="7"/>
  <c r="D339" i="7"/>
  <c r="L339" i="7"/>
  <c r="D340" i="7"/>
  <c r="L340" i="7"/>
  <c r="D341" i="7"/>
  <c r="L341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B260" i="7"/>
  <c r="C260" i="7"/>
  <c r="E260" i="7"/>
  <c r="F260" i="7"/>
  <c r="G260" i="7"/>
  <c r="H260" i="7"/>
  <c r="I227" i="7"/>
  <c r="I228" i="7"/>
  <c r="I229" i="7"/>
  <c r="I231" i="7"/>
  <c r="I233" i="7"/>
  <c r="I234" i="7"/>
  <c r="I235" i="7"/>
  <c r="I237" i="7"/>
  <c r="I238" i="7"/>
  <c r="I239" i="7"/>
  <c r="I241" i="7"/>
  <c r="I243" i="7"/>
  <c r="I244" i="7"/>
  <c r="I245" i="7"/>
  <c r="I247" i="7"/>
  <c r="I249" i="7"/>
  <c r="I250" i="7"/>
  <c r="I251" i="7"/>
  <c r="I253" i="7"/>
  <c r="I254" i="7"/>
  <c r="I255" i="7"/>
  <c r="I257" i="7"/>
  <c r="I259" i="7"/>
  <c r="I260" i="7"/>
  <c r="J260" i="7"/>
  <c r="B261" i="7"/>
  <c r="C261" i="7"/>
  <c r="E261" i="7"/>
  <c r="F261" i="7"/>
  <c r="G261" i="7"/>
  <c r="H261" i="7"/>
  <c r="I261" i="7"/>
  <c r="J261" i="7"/>
  <c r="B262" i="7"/>
  <c r="C262" i="7"/>
  <c r="E262" i="7"/>
  <c r="F262" i="7"/>
  <c r="G262" i="7"/>
  <c r="H262" i="7"/>
  <c r="J262" i="7"/>
  <c r="B263" i="7"/>
  <c r="C263" i="7"/>
  <c r="E263" i="7"/>
  <c r="F263" i="7"/>
  <c r="G263" i="7"/>
  <c r="H263" i="7"/>
  <c r="J263" i="7"/>
  <c r="B264" i="7"/>
  <c r="C264" i="7"/>
  <c r="F264" i="7"/>
  <c r="H264" i="7"/>
  <c r="J264" i="7"/>
  <c r="B265" i="7"/>
  <c r="C265" i="7"/>
  <c r="E265" i="7"/>
  <c r="F265" i="7"/>
  <c r="G265" i="7"/>
  <c r="H265" i="7"/>
  <c r="I265" i="7"/>
  <c r="J265" i="7"/>
  <c r="K265" i="7"/>
  <c r="B266" i="7"/>
  <c r="C266" i="7"/>
  <c r="F266" i="7"/>
  <c r="H266" i="7"/>
  <c r="J266" i="7"/>
  <c r="B267" i="7"/>
  <c r="C267" i="7"/>
  <c r="E267" i="7"/>
  <c r="F267" i="7"/>
  <c r="G267" i="7"/>
  <c r="H267" i="7"/>
  <c r="J267" i="7"/>
  <c r="B268" i="7"/>
  <c r="C268" i="7"/>
  <c r="F268" i="7"/>
  <c r="H268" i="7"/>
  <c r="J268" i="7"/>
  <c r="B269" i="7"/>
  <c r="C269" i="7"/>
  <c r="E269" i="7"/>
  <c r="F269" i="7"/>
  <c r="G269" i="7"/>
  <c r="H269" i="7"/>
  <c r="I269" i="7"/>
  <c r="J269" i="7"/>
  <c r="K269" i="7"/>
  <c r="B270" i="7"/>
  <c r="C270" i="7"/>
  <c r="F270" i="7"/>
  <c r="H270" i="7"/>
  <c r="J270" i="7"/>
  <c r="B271" i="7"/>
  <c r="C271" i="7"/>
  <c r="E271" i="7"/>
  <c r="F271" i="7"/>
  <c r="G271" i="7"/>
  <c r="H271" i="7"/>
  <c r="I271" i="7"/>
  <c r="J271" i="7"/>
  <c r="B272" i="7"/>
  <c r="C272" i="7"/>
  <c r="F272" i="7"/>
  <c r="H272" i="7"/>
  <c r="J272" i="7"/>
  <c r="B273" i="7"/>
  <c r="C273" i="7"/>
  <c r="E273" i="7"/>
  <c r="F273" i="7"/>
  <c r="G273" i="7"/>
  <c r="H273" i="7"/>
  <c r="J273" i="7"/>
  <c r="B274" i="7"/>
  <c r="C274" i="7"/>
  <c r="F274" i="7"/>
  <c r="H274" i="7"/>
  <c r="J274" i="7"/>
  <c r="B275" i="7"/>
  <c r="C275" i="7"/>
  <c r="E275" i="7"/>
  <c r="F275" i="7"/>
  <c r="G275" i="7"/>
  <c r="H275" i="7"/>
  <c r="I275" i="7"/>
  <c r="J275" i="7"/>
  <c r="B276" i="7"/>
  <c r="C276" i="7"/>
  <c r="F276" i="7"/>
  <c r="H276" i="7"/>
  <c r="J276" i="7"/>
  <c r="B277" i="7"/>
  <c r="C277" i="7"/>
  <c r="E277" i="7"/>
  <c r="F277" i="7"/>
  <c r="G277" i="7"/>
  <c r="H277" i="7"/>
  <c r="I277" i="7"/>
  <c r="J277" i="7"/>
  <c r="B278" i="7"/>
  <c r="C278" i="7"/>
  <c r="F278" i="7"/>
  <c r="H278" i="7"/>
  <c r="J278" i="7"/>
  <c r="B279" i="7"/>
  <c r="C279" i="7"/>
  <c r="E279" i="7"/>
  <c r="F279" i="7"/>
  <c r="G279" i="7"/>
  <c r="H279" i="7"/>
  <c r="J279" i="7"/>
  <c r="B280" i="7"/>
  <c r="C280" i="7"/>
  <c r="F280" i="7"/>
  <c r="H280" i="7"/>
  <c r="J280" i="7"/>
  <c r="B281" i="7"/>
  <c r="C281" i="7"/>
  <c r="E281" i="7"/>
  <c r="F281" i="7"/>
  <c r="G281" i="7"/>
  <c r="H281" i="7"/>
  <c r="I281" i="7"/>
  <c r="J281" i="7"/>
  <c r="K281" i="7"/>
  <c r="B282" i="7"/>
  <c r="C282" i="7"/>
  <c r="F282" i="7"/>
  <c r="H282" i="7"/>
  <c r="J282" i="7"/>
  <c r="B283" i="7"/>
  <c r="C283" i="7"/>
  <c r="E283" i="7"/>
  <c r="F283" i="7"/>
  <c r="G283" i="7"/>
  <c r="H283" i="7"/>
  <c r="J283" i="7"/>
  <c r="B284" i="7"/>
  <c r="C284" i="7"/>
  <c r="F284" i="7"/>
  <c r="H284" i="7"/>
  <c r="J284" i="7"/>
  <c r="B285" i="7"/>
  <c r="C285" i="7"/>
  <c r="E285" i="7"/>
  <c r="F285" i="7"/>
  <c r="G285" i="7"/>
  <c r="H285" i="7"/>
  <c r="I285" i="7"/>
  <c r="J285" i="7"/>
  <c r="K285" i="7"/>
  <c r="B286" i="7"/>
  <c r="C286" i="7"/>
  <c r="F286" i="7"/>
  <c r="H286" i="7"/>
  <c r="J286" i="7"/>
  <c r="B287" i="7"/>
  <c r="C287" i="7"/>
  <c r="E287" i="7"/>
  <c r="F287" i="7"/>
  <c r="G287" i="7"/>
  <c r="H287" i="7"/>
  <c r="I287" i="7"/>
  <c r="J287" i="7"/>
  <c r="B288" i="7"/>
  <c r="C288" i="7"/>
  <c r="F288" i="7"/>
  <c r="H288" i="7"/>
  <c r="J288" i="7"/>
  <c r="B289" i="7"/>
  <c r="C289" i="7"/>
  <c r="E289" i="7"/>
  <c r="F289" i="7"/>
  <c r="G289" i="7"/>
  <c r="H289" i="7"/>
  <c r="J289" i="7"/>
  <c r="B290" i="7"/>
  <c r="C290" i="7"/>
  <c r="F290" i="7"/>
  <c r="H290" i="7"/>
  <c r="J290" i="7"/>
  <c r="B291" i="7"/>
  <c r="C291" i="7"/>
  <c r="E291" i="7"/>
  <c r="F291" i="7"/>
  <c r="G291" i="7"/>
  <c r="H291" i="7"/>
  <c r="I291" i="7"/>
  <c r="J291" i="7"/>
  <c r="B292" i="7"/>
  <c r="C292" i="7"/>
  <c r="F292" i="7"/>
  <c r="H292" i="7"/>
  <c r="J292" i="7"/>
  <c r="B293" i="7"/>
  <c r="C293" i="7"/>
  <c r="E293" i="7"/>
  <c r="F293" i="7"/>
  <c r="G293" i="7"/>
  <c r="H293" i="7"/>
  <c r="I293" i="7"/>
  <c r="J293" i="7"/>
  <c r="B294" i="7"/>
  <c r="C294" i="7"/>
  <c r="F294" i="7"/>
  <c r="H294" i="7"/>
  <c r="J294" i="7"/>
  <c r="B295" i="7"/>
  <c r="C295" i="7"/>
  <c r="E295" i="7"/>
  <c r="F295" i="7"/>
  <c r="G295" i="7"/>
  <c r="H295" i="7"/>
  <c r="J295" i="7"/>
  <c r="B296" i="7"/>
  <c r="C296" i="7"/>
  <c r="F296" i="7"/>
  <c r="H296" i="7"/>
  <c r="J296" i="7"/>
  <c r="B297" i="7"/>
  <c r="C297" i="7"/>
  <c r="E297" i="7"/>
  <c r="F297" i="7"/>
  <c r="G297" i="7"/>
  <c r="H297" i="7"/>
  <c r="I297" i="7"/>
  <c r="J297" i="7"/>
  <c r="K297" i="7"/>
  <c r="B298" i="7"/>
  <c r="C298" i="7"/>
  <c r="F298" i="7"/>
  <c r="H298" i="7"/>
  <c r="J298" i="7"/>
  <c r="B299" i="7"/>
  <c r="C299" i="7"/>
  <c r="E299" i="7"/>
  <c r="F299" i="7"/>
  <c r="G299" i="7"/>
  <c r="H299" i="7"/>
  <c r="J299" i="7"/>
  <c r="B300" i="7"/>
  <c r="C300" i="7"/>
  <c r="F300" i="7"/>
  <c r="H300" i="7"/>
  <c r="J300" i="7"/>
  <c r="B301" i="7"/>
  <c r="C301" i="7"/>
  <c r="E301" i="7"/>
  <c r="F301" i="7"/>
  <c r="G301" i="7"/>
  <c r="H301" i="7"/>
  <c r="I301" i="7"/>
  <c r="J301" i="7"/>
  <c r="K301" i="7"/>
  <c r="B302" i="7"/>
  <c r="C302" i="7"/>
  <c r="F302" i="7"/>
  <c r="H302" i="7"/>
  <c r="J302" i="7"/>
  <c r="B303" i="7"/>
  <c r="C303" i="7"/>
  <c r="E303" i="7"/>
  <c r="F303" i="7"/>
  <c r="G303" i="7"/>
  <c r="H303" i="7"/>
  <c r="I303" i="7"/>
  <c r="J303" i="7"/>
  <c r="B304" i="7"/>
  <c r="C304" i="7"/>
  <c r="F304" i="7"/>
  <c r="H304" i="7"/>
  <c r="J304" i="7"/>
  <c r="B305" i="7"/>
  <c r="C305" i="7"/>
  <c r="E305" i="7"/>
  <c r="F305" i="7"/>
  <c r="G305" i="7"/>
  <c r="H305" i="7"/>
  <c r="J305" i="7"/>
  <c r="B306" i="7"/>
  <c r="C306" i="7"/>
  <c r="F306" i="7"/>
  <c r="H306" i="7"/>
  <c r="J306" i="7"/>
  <c r="B307" i="7"/>
  <c r="C307" i="7"/>
  <c r="E307" i="7"/>
  <c r="F307" i="7"/>
  <c r="G307" i="7"/>
  <c r="H307" i="7"/>
  <c r="I307" i="7"/>
  <c r="J307" i="7"/>
  <c r="B308" i="7"/>
  <c r="C308" i="7"/>
  <c r="F308" i="7"/>
  <c r="H308" i="7"/>
  <c r="J308" i="7"/>
  <c r="B309" i="7"/>
  <c r="C309" i="7"/>
  <c r="E309" i="7"/>
  <c r="F309" i="7"/>
  <c r="G309" i="7"/>
  <c r="H309" i="7"/>
  <c r="I309" i="7"/>
  <c r="J309" i="7"/>
  <c r="B310" i="7"/>
  <c r="C310" i="7"/>
  <c r="F310" i="7"/>
  <c r="H310" i="7"/>
  <c r="J310" i="7"/>
  <c r="B311" i="7"/>
  <c r="C311" i="7"/>
  <c r="E311" i="7"/>
  <c r="F311" i="7"/>
  <c r="G311" i="7"/>
  <c r="H311" i="7"/>
  <c r="J311" i="7"/>
  <c r="B312" i="7"/>
  <c r="C312" i="7"/>
  <c r="F312" i="7"/>
  <c r="H312" i="7"/>
  <c r="J312" i="7"/>
  <c r="B313" i="7"/>
  <c r="C313" i="7"/>
  <c r="E313" i="7"/>
  <c r="F313" i="7"/>
  <c r="G313" i="7"/>
  <c r="H313" i="7"/>
  <c r="I313" i="7"/>
  <c r="J313" i="7"/>
  <c r="K313" i="7"/>
  <c r="B314" i="7"/>
  <c r="C314" i="7"/>
  <c r="F314" i="7"/>
  <c r="H314" i="7"/>
  <c r="J314" i="7"/>
  <c r="B315" i="7"/>
  <c r="C315" i="7"/>
  <c r="E315" i="7"/>
  <c r="F315" i="7"/>
  <c r="G315" i="7"/>
  <c r="H315" i="7"/>
  <c r="J315" i="7"/>
  <c r="B316" i="7"/>
  <c r="C316" i="7"/>
  <c r="F316" i="7"/>
  <c r="H316" i="7"/>
  <c r="J316" i="7"/>
  <c r="B317" i="7"/>
  <c r="C317" i="7"/>
  <c r="E317" i="7"/>
  <c r="F317" i="7"/>
  <c r="G317" i="7"/>
  <c r="H317" i="7"/>
  <c r="I317" i="7"/>
  <c r="J317" i="7"/>
  <c r="K317" i="7"/>
  <c r="B318" i="7"/>
  <c r="C318" i="7"/>
  <c r="F318" i="7"/>
  <c r="H318" i="7"/>
  <c r="J318" i="7"/>
  <c r="B319" i="7"/>
  <c r="C319" i="7"/>
  <c r="E319" i="7"/>
  <c r="F319" i="7"/>
  <c r="G319" i="7"/>
  <c r="H319" i="7"/>
  <c r="I319" i="7"/>
  <c r="J319" i="7"/>
  <c r="B320" i="7"/>
  <c r="C320" i="7"/>
  <c r="F320" i="7"/>
  <c r="H320" i="7"/>
  <c r="J320" i="7"/>
  <c r="B321" i="7"/>
  <c r="C321" i="7"/>
  <c r="E321" i="7"/>
  <c r="F321" i="7"/>
  <c r="G321" i="7"/>
  <c r="H321" i="7"/>
  <c r="J321" i="7"/>
  <c r="B322" i="7"/>
  <c r="C322" i="7"/>
  <c r="F322" i="7"/>
  <c r="H322" i="7"/>
  <c r="J322" i="7"/>
  <c r="B323" i="7"/>
  <c r="C323" i="7"/>
  <c r="E323" i="7"/>
  <c r="F323" i="7"/>
  <c r="G323" i="7"/>
  <c r="H323" i="7"/>
  <c r="J323" i="7"/>
  <c r="B324" i="7"/>
  <c r="C324" i="7"/>
  <c r="F324" i="7"/>
  <c r="H324" i="7"/>
  <c r="J324" i="7"/>
  <c r="B325" i="7"/>
  <c r="C325" i="7"/>
  <c r="E325" i="7"/>
  <c r="F325" i="7"/>
  <c r="G325" i="7"/>
  <c r="H325" i="7"/>
  <c r="I325" i="7"/>
  <c r="J325" i="7"/>
  <c r="B326" i="7"/>
  <c r="C326" i="7"/>
  <c r="F326" i="7"/>
  <c r="H326" i="7"/>
  <c r="J326" i="7"/>
  <c r="B327" i="7"/>
  <c r="C327" i="7"/>
  <c r="E327" i="7"/>
  <c r="F327" i="7"/>
  <c r="G327" i="7"/>
  <c r="H327" i="7"/>
  <c r="J327" i="7"/>
  <c r="B328" i="7"/>
  <c r="C328" i="7"/>
  <c r="F328" i="7"/>
  <c r="G328" i="7"/>
  <c r="H328" i="7"/>
  <c r="J328" i="7"/>
  <c r="B329" i="7"/>
  <c r="C329" i="7"/>
  <c r="E329" i="7"/>
  <c r="F329" i="7"/>
  <c r="G329" i="7"/>
  <c r="H329" i="7"/>
  <c r="I329" i="7"/>
  <c r="J329" i="7"/>
  <c r="B330" i="7"/>
  <c r="C330" i="7"/>
  <c r="F330" i="7"/>
  <c r="H330" i="7"/>
  <c r="J330" i="7"/>
  <c r="B331" i="7"/>
  <c r="C331" i="7"/>
  <c r="E331" i="7"/>
  <c r="F331" i="7"/>
  <c r="G331" i="7"/>
  <c r="H331" i="7"/>
  <c r="J331" i="7"/>
  <c r="B332" i="7"/>
  <c r="C332" i="7"/>
  <c r="F332" i="7"/>
  <c r="G332" i="7"/>
  <c r="H332" i="7"/>
  <c r="J332" i="7"/>
  <c r="B333" i="7"/>
  <c r="C333" i="7"/>
  <c r="E333" i="7"/>
  <c r="F333" i="7"/>
  <c r="G333" i="7"/>
  <c r="H333" i="7"/>
  <c r="J333" i="7"/>
  <c r="B334" i="7"/>
  <c r="C334" i="7"/>
  <c r="E334" i="7"/>
  <c r="F334" i="7"/>
  <c r="H334" i="7"/>
  <c r="J334" i="7"/>
  <c r="B335" i="7"/>
  <c r="C335" i="7"/>
  <c r="E335" i="7"/>
  <c r="F335" i="7"/>
  <c r="G335" i="7"/>
  <c r="H335" i="7"/>
  <c r="J335" i="7"/>
  <c r="B336" i="7"/>
  <c r="C336" i="7"/>
  <c r="E336" i="7"/>
  <c r="F336" i="7"/>
  <c r="G336" i="7"/>
  <c r="H336" i="7"/>
  <c r="I336" i="7"/>
  <c r="J336" i="7"/>
  <c r="B337" i="7"/>
  <c r="C337" i="7"/>
  <c r="E337" i="7"/>
  <c r="F337" i="7"/>
  <c r="G337" i="7"/>
  <c r="H337" i="7"/>
  <c r="I337" i="7"/>
  <c r="J337" i="7"/>
  <c r="B338" i="7"/>
  <c r="C338" i="7"/>
  <c r="E338" i="7"/>
  <c r="F338" i="7"/>
  <c r="H338" i="7"/>
  <c r="J338" i="7"/>
  <c r="B339" i="7"/>
  <c r="C339" i="7"/>
  <c r="E339" i="7"/>
  <c r="F339" i="7"/>
  <c r="G339" i="7"/>
  <c r="H339" i="7"/>
  <c r="I339" i="7"/>
  <c r="J339" i="7"/>
  <c r="B340" i="7"/>
  <c r="C340" i="7"/>
  <c r="F340" i="7"/>
  <c r="G340" i="7"/>
  <c r="H340" i="7"/>
  <c r="J340" i="7"/>
  <c r="B341" i="7"/>
  <c r="C341" i="7"/>
  <c r="E341" i="7"/>
  <c r="F341" i="7"/>
  <c r="G341" i="7"/>
  <c r="H341" i="7"/>
  <c r="I341" i="7"/>
  <c r="J341" i="7"/>
  <c r="B342" i="7"/>
  <c r="C342" i="7"/>
  <c r="E342" i="7"/>
  <c r="F342" i="7"/>
  <c r="H342" i="7"/>
  <c r="J342" i="7"/>
  <c r="H43" i="7"/>
  <c r="T43" i="7"/>
  <c r="R43" i="7"/>
  <c r="X43" i="7"/>
  <c r="H44" i="7"/>
  <c r="T44" i="7"/>
  <c r="R44" i="7"/>
  <c r="X44" i="7"/>
  <c r="H45" i="7"/>
  <c r="T45" i="7"/>
  <c r="R45" i="7"/>
  <c r="X45" i="7"/>
  <c r="H46" i="7"/>
  <c r="T46" i="7"/>
  <c r="R46" i="7"/>
  <c r="X46" i="7"/>
  <c r="T47" i="7"/>
  <c r="R47" i="7"/>
  <c r="H48" i="7"/>
  <c r="T48" i="7"/>
  <c r="R48" i="7"/>
  <c r="X48" i="7"/>
  <c r="T49" i="7"/>
  <c r="R49" i="7"/>
  <c r="X49" i="7"/>
  <c r="H50" i="7"/>
  <c r="T50" i="7"/>
  <c r="R50" i="7"/>
  <c r="X50" i="7"/>
  <c r="T51" i="7"/>
  <c r="R51" i="7"/>
  <c r="X51" i="7"/>
  <c r="H52" i="7"/>
  <c r="T52" i="7"/>
  <c r="R52" i="7"/>
  <c r="X52" i="7"/>
  <c r="T53" i="7"/>
  <c r="R53" i="7"/>
  <c r="X53" i="7"/>
  <c r="H54" i="7"/>
  <c r="T54" i="7"/>
  <c r="R54" i="7"/>
  <c r="X54" i="7"/>
  <c r="T55" i="7"/>
  <c r="R55" i="7"/>
  <c r="H56" i="7"/>
  <c r="T56" i="7"/>
  <c r="R56" i="7"/>
  <c r="X56" i="7"/>
  <c r="T57" i="7"/>
  <c r="R57" i="7"/>
  <c r="X57" i="7"/>
  <c r="H58" i="7"/>
  <c r="T58" i="7"/>
  <c r="R58" i="7"/>
  <c r="X58" i="7"/>
  <c r="T59" i="7"/>
  <c r="R59" i="7"/>
  <c r="X59" i="7"/>
  <c r="H60" i="7"/>
  <c r="T60" i="7"/>
  <c r="R60" i="7"/>
  <c r="X60" i="7"/>
  <c r="T61" i="7"/>
  <c r="R61" i="7"/>
  <c r="X61" i="7"/>
  <c r="H62" i="7"/>
  <c r="T62" i="7"/>
  <c r="R62" i="7"/>
  <c r="X62" i="7"/>
  <c r="T63" i="7"/>
  <c r="R63" i="7"/>
  <c r="H64" i="7"/>
  <c r="T64" i="7"/>
  <c r="R64" i="7"/>
  <c r="X64" i="7"/>
  <c r="T65" i="7"/>
  <c r="R65" i="7"/>
  <c r="X65" i="7"/>
  <c r="H66" i="7"/>
  <c r="T66" i="7"/>
  <c r="R66" i="7"/>
  <c r="X66" i="7"/>
  <c r="T67" i="7"/>
  <c r="R67" i="7"/>
  <c r="X67" i="7"/>
  <c r="H68" i="7"/>
  <c r="T68" i="7"/>
  <c r="R68" i="7"/>
  <c r="X68" i="7"/>
  <c r="T69" i="7"/>
  <c r="R69" i="7"/>
  <c r="X69" i="7"/>
  <c r="H70" i="7"/>
  <c r="T70" i="7"/>
  <c r="R70" i="7"/>
  <c r="X70" i="7"/>
  <c r="T71" i="7"/>
  <c r="R71" i="7"/>
  <c r="X71" i="7"/>
  <c r="H72" i="7"/>
  <c r="T72" i="7"/>
  <c r="R72" i="7"/>
  <c r="X72" i="7"/>
  <c r="T73" i="7"/>
  <c r="R73" i="7"/>
  <c r="X73" i="7"/>
  <c r="H74" i="7"/>
  <c r="T74" i="7"/>
  <c r="R74" i="7"/>
  <c r="X74" i="7"/>
  <c r="T75" i="7"/>
  <c r="R75" i="7"/>
  <c r="X75" i="7"/>
  <c r="H76" i="7"/>
  <c r="T76" i="7"/>
  <c r="R76" i="7"/>
  <c r="X76" i="7"/>
  <c r="T77" i="7"/>
  <c r="R77" i="7"/>
  <c r="X77" i="7"/>
  <c r="H78" i="7"/>
  <c r="T78" i="7"/>
  <c r="R78" i="7"/>
  <c r="X78" i="7"/>
  <c r="T79" i="7"/>
  <c r="R79" i="7"/>
  <c r="X79" i="7"/>
  <c r="H80" i="7"/>
  <c r="T80" i="7"/>
  <c r="R80" i="7"/>
  <c r="X80" i="7"/>
  <c r="T81" i="7"/>
  <c r="R81" i="7"/>
  <c r="X81" i="7"/>
  <c r="H82" i="7"/>
  <c r="T82" i="7"/>
  <c r="R82" i="7"/>
  <c r="X82" i="7"/>
  <c r="T83" i="7"/>
  <c r="R83" i="7"/>
  <c r="X83" i="7"/>
  <c r="H84" i="7"/>
  <c r="T84" i="7"/>
  <c r="R84" i="7"/>
  <c r="X84" i="7"/>
  <c r="T85" i="7"/>
  <c r="R85" i="7"/>
  <c r="X85" i="7"/>
  <c r="H86" i="7"/>
  <c r="T86" i="7"/>
  <c r="R86" i="7"/>
  <c r="X86" i="7"/>
  <c r="T87" i="7"/>
  <c r="R87" i="7"/>
  <c r="X87" i="7"/>
  <c r="H88" i="7"/>
  <c r="T88" i="7"/>
  <c r="R88" i="7"/>
  <c r="X88" i="7"/>
  <c r="T89" i="7"/>
  <c r="R89" i="7"/>
  <c r="X89" i="7"/>
  <c r="H90" i="7"/>
  <c r="T90" i="7"/>
  <c r="R90" i="7"/>
  <c r="X90" i="7"/>
  <c r="T91" i="7"/>
  <c r="R91" i="7"/>
  <c r="X91" i="7"/>
  <c r="H92" i="7"/>
  <c r="T92" i="7"/>
  <c r="R92" i="7"/>
  <c r="X92" i="7"/>
  <c r="T93" i="7"/>
  <c r="R93" i="7"/>
  <c r="X93" i="7"/>
  <c r="H94" i="7"/>
  <c r="T94" i="7"/>
  <c r="R94" i="7"/>
  <c r="X94" i="7"/>
  <c r="T95" i="7"/>
  <c r="R95" i="7"/>
  <c r="X95" i="7"/>
  <c r="H96" i="7"/>
  <c r="T96" i="7"/>
  <c r="R96" i="7"/>
  <c r="X96" i="7"/>
  <c r="T97" i="7"/>
  <c r="R97" i="7"/>
  <c r="X97" i="7"/>
  <c r="H98" i="7"/>
  <c r="T98" i="7"/>
  <c r="R98" i="7"/>
  <c r="X98" i="7"/>
  <c r="T99" i="7"/>
  <c r="R99" i="7"/>
  <c r="X99" i="7"/>
  <c r="H100" i="7"/>
  <c r="T100" i="7"/>
  <c r="R100" i="7"/>
  <c r="X100" i="7"/>
  <c r="T101" i="7"/>
  <c r="R101" i="7"/>
  <c r="X101" i="7"/>
  <c r="H102" i="7"/>
  <c r="T102" i="7"/>
  <c r="R102" i="7"/>
  <c r="X102" i="7"/>
  <c r="T103" i="7"/>
  <c r="R103" i="7"/>
  <c r="X103" i="7"/>
  <c r="H104" i="7"/>
  <c r="T104" i="7"/>
  <c r="R104" i="7"/>
  <c r="X104" i="7"/>
  <c r="T105" i="7"/>
  <c r="R105" i="7"/>
  <c r="X105" i="7"/>
  <c r="H106" i="7"/>
  <c r="T106" i="7"/>
  <c r="R106" i="7"/>
  <c r="X106" i="7"/>
  <c r="T107" i="7"/>
  <c r="R107" i="7"/>
  <c r="X107" i="7"/>
  <c r="H108" i="7"/>
  <c r="T108" i="7"/>
  <c r="R108" i="7"/>
  <c r="X108" i="7"/>
  <c r="T109" i="7"/>
  <c r="R109" i="7"/>
  <c r="X109" i="7"/>
  <c r="H110" i="7"/>
  <c r="T110" i="7"/>
  <c r="R110" i="7"/>
  <c r="X110" i="7"/>
  <c r="T111" i="7"/>
  <c r="R111" i="7"/>
  <c r="X111" i="7"/>
  <c r="H112" i="7"/>
  <c r="T112" i="7"/>
  <c r="R112" i="7"/>
  <c r="X112" i="7"/>
  <c r="T113" i="7"/>
  <c r="R113" i="7"/>
  <c r="X113" i="7"/>
  <c r="H114" i="7"/>
  <c r="T114" i="7"/>
  <c r="R114" i="7"/>
  <c r="X114" i="7"/>
  <c r="T115" i="7"/>
  <c r="R115" i="7"/>
  <c r="X115" i="7"/>
  <c r="H116" i="7"/>
  <c r="T116" i="7"/>
  <c r="R116" i="7"/>
  <c r="X116" i="7"/>
  <c r="T117" i="7"/>
  <c r="R117" i="7"/>
  <c r="X117" i="7"/>
  <c r="H118" i="7"/>
  <c r="T118" i="7"/>
  <c r="R118" i="7"/>
  <c r="X118" i="7"/>
  <c r="H119" i="7"/>
  <c r="T119" i="7"/>
  <c r="R119" i="7"/>
  <c r="X119" i="7"/>
  <c r="H120" i="7"/>
  <c r="T120" i="7"/>
  <c r="R120" i="7"/>
  <c r="X120" i="7"/>
  <c r="T121" i="7"/>
  <c r="R121" i="7"/>
  <c r="X121" i="7"/>
  <c r="H122" i="7"/>
  <c r="T122" i="7"/>
  <c r="R122" i="7"/>
  <c r="X122" i="7"/>
  <c r="T123" i="7"/>
  <c r="R123" i="7"/>
  <c r="X123" i="7"/>
  <c r="H124" i="7"/>
  <c r="T124" i="7"/>
  <c r="R124" i="7"/>
  <c r="X124" i="7"/>
  <c r="T125" i="7"/>
  <c r="R125" i="7"/>
  <c r="X125" i="7"/>
  <c r="H8" i="7"/>
  <c r="T8" i="7"/>
  <c r="R8" i="7"/>
  <c r="W8" i="7"/>
  <c r="X8" i="7"/>
  <c r="H9" i="7"/>
  <c r="T9" i="7"/>
  <c r="R9" i="7"/>
  <c r="W9" i="7"/>
  <c r="X9" i="7"/>
  <c r="H10" i="7"/>
  <c r="T10" i="7"/>
  <c r="R10" i="7"/>
  <c r="W10" i="7"/>
  <c r="X10" i="7"/>
  <c r="H11" i="7"/>
  <c r="T11" i="7"/>
  <c r="R11" i="7"/>
  <c r="W11" i="7"/>
  <c r="X11" i="7"/>
  <c r="H12" i="7"/>
  <c r="T12" i="7"/>
  <c r="R12" i="7"/>
  <c r="W12" i="7"/>
  <c r="X12" i="7"/>
  <c r="H13" i="7"/>
  <c r="T13" i="7"/>
  <c r="R13" i="7"/>
  <c r="W13" i="7"/>
  <c r="X13" i="7"/>
  <c r="H14" i="7"/>
  <c r="T14" i="7"/>
  <c r="R14" i="7"/>
  <c r="W14" i="7"/>
  <c r="X14" i="7"/>
  <c r="H15" i="7"/>
  <c r="T15" i="7"/>
  <c r="R15" i="7"/>
  <c r="W15" i="7"/>
  <c r="X15" i="7"/>
  <c r="H16" i="7"/>
  <c r="T16" i="7"/>
  <c r="R16" i="7"/>
  <c r="W16" i="7"/>
  <c r="X16" i="7"/>
  <c r="H17" i="7"/>
  <c r="T17" i="7"/>
  <c r="R17" i="7"/>
  <c r="W17" i="7"/>
  <c r="X17" i="7"/>
  <c r="H18" i="7"/>
  <c r="T18" i="7"/>
  <c r="R18" i="7"/>
  <c r="W18" i="7"/>
  <c r="X18" i="7"/>
  <c r="H19" i="7"/>
  <c r="T19" i="7"/>
  <c r="R19" i="7"/>
  <c r="W19" i="7"/>
  <c r="X19" i="7"/>
  <c r="H20" i="7"/>
  <c r="T20" i="7"/>
  <c r="R20" i="7"/>
  <c r="W20" i="7"/>
  <c r="X20" i="7"/>
  <c r="H21" i="7"/>
  <c r="T21" i="7"/>
  <c r="R21" i="7"/>
  <c r="W21" i="7"/>
  <c r="X21" i="7"/>
  <c r="H22" i="7"/>
  <c r="T22" i="7"/>
  <c r="R22" i="7"/>
  <c r="W22" i="7"/>
  <c r="X22" i="7"/>
  <c r="H23" i="7"/>
  <c r="T23" i="7"/>
  <c r="R23" i="7"/>
  <c r="W23" i="7"/>
  <c r="X23" i="7"/>
  <c r="H24" i="7"/>
  <c r="T24" i="7"/>
  <c r="R24" i="7"/>
  <c r="W24" i="7"/>
  <c r="X24" i="7"/>
  <c r="H25" i="7"/>
  <c r="T25" i="7"/>
  <c r="R25" i="7"/>
  <c r="W25" i="7"/>
  <c r="X25" i="7"/>
  <c r="H26" i="7"/>
  <c r="T26" i="7"/>
  <c r="R26" i="7"/>
  <c r="W26" i="7"/>
  <c r="X26" i="7"/>
  <c r="H27" i="7"/>
  <c r="T27" i="7"/>
  <c r="R27" i="7"/>
  <c r="W27" i="7"/>
  <c r="X27" i="7"/>
  <c r="H28" i="7"/>
  <c r="T28" i="7"/>
  <c r="R28" i="7"/>
  <c r="W28" i="7"/>
  <c r="X28" i="7"/>
  <c r="H29" i="7"/>
  <c r="T29" i="7"/>
  <c r="R29" i="7"/>
  <c r="W29" i="7"/>
  <c r="X29" i="7"/>
  <c r="H30" i="7"/>
  <c r="T30" i="7"/>
  <c r="R30" i="7"/>
  <c r="W30" i="7"/>
  <c r="X30" i="7"/>
  <c r="H31" i="7"/>
  <c r="T31" i="7"/>
  <c r="R31" i="7"/>
  <c r="X31" i="7"/>
  <c r="H32" i="7"/>
  <c r="T32" i="7"/>
  <c r="R32" i="7"/>
  <c r="X32" i="7"/>
  <c r="H33" i="7"/>
  <c r="T33" i="7"/>
  <c r="R33" i="7"/>
  <c r="X33" i="7"/>
  <c r="H34" i="7"/>
  <c r="T34" i="7"/>
  <c r="R34" i="7"/>
  <c r="X34" i="7"/>
  <c r="H35" i="7"/>
  <c r="T35" i="7"/>
  <c r="R35" i="7"/>
  <c r="X35" i="7"/>
  <c r="H36" i="7"/>
  <c r="T36" i="7"/>
  <c r="R36" i="7"/>
  <c r="X36" i="7"/>
  <c r="H37" i="7"/>
  <c r="T37" i="7"/>
  <c r="R37" i="7"/>
  <c r="X37" i="7"/>
  <c r="H38" i="7"/>
  <c r="T38" i="7"/>
  <c r="R38" i="7"/>
  <c r="X38" i="7"/>
  <c r="H39" i="7"/>
  <c r="T39" i="7"/>
  <c r="R39" i="7"/>
  <c r="X39" i="7"/>
  <c r="H40" i="7"/>
  <c r="T40" i="7"/>
  <c r="R40" i="7"/>
  <c r="X40" i="7"/>
  <c r="H41" i="7"/>
  <c r="T41" i="7"/>
  <c r="R41" i="7"/>
  <c r="X41" i="7"/>
  <c r="H42" i="7"/>
  <c r="T42" i="7"/>
  <c r="R42" i="7"/>
  <c r="X42" i="7"/>
  <c r="A224" i="7"/>
  <c r="B224" i="7"/>
  <c r="C224" i="7"/>
  <c r="D224" i="7"/>
  <c r="E224" i="7"/>
  <c r="F224" i="7"/>
  <c r="G224" i="7"/>
  <c r="H224" i="7"/>
  <c r="I224" i="7"/>
  <c r="J224" i="7"/>
  <c r="A225" i="7"/>
  <c r="B225" i="7"/>
  <c r="C225" i="7"/>
  <c r="D225" i="7"/>
  <c r="L225" i="7"/>
  <c r="E225" i="7"/>
  <c r="F225" i="7"/>
  <c r="G225" i="7"/>
  <c r="H225" i="7"/>
  <c r="J225" i="7"/>
  <c r="A226" i="7"/>
  <c r="B226" i="7"/>
  <c r="C226" i="7"/>
  <c r="D226" i="7"/>
  <c r="L226" i="7"/>
  <c r="E226" i="7"/>
  <c r="F226" i="7"/>
  <c r="G226" i="7"/>
  <c r="H226" i="7"/>
  <c r="J226" i="7"/>
  <c r="A227" i="7"/>
  <c r="B227" i="7"/>
  <c r="C227" i="7"/>
  <c r="D227" i="7"/>
  <c r="E227" i="7"/>
  <c r="F227" i="7"/>
  <c r="G227" i="7"/>
  <c r="H227" i="7"/>
  <c r="J227" i="7"/>
  <c r="K227" i="7"/>
  <c r="L227" i="7"/>
  <c r="A228" i="7"/>
  <c r="B228" i="7"/>
  <c r="C228" i="7"/>
  <c r="D228" i="7"/>
  <c r="L228" i="7"/>
  <c r="E228" i="7"/>
  <c r="F228" i="7"/>
  <c r="G228" i="7"/>
  <c r="H228" i="7"/>
  <c r="J228" i="7"/>
  <c r="A229" i="7"/>
  <c r="B229" i="7"/>
  <c r="C229" i="7"/>
  <c r="D229" i="7"/>
  <c r="L229" i="7"/>
  <c r="E229" i="7"/>
  <c r="F229" i="7"/>
  <c r="G229" i="7"/>
  <c r="H229" i="7"/>
  <c r="J229" i="7"/>
  <c r="A230" i="7"/>
  <c r="B230" i="7"/>
  <c r="C230" i="7"/>
  <c r="D230" i="7"/>
  <c r="L230" i="7"/>
  <c r="E230" i="7"/>
  <c r="F230" i="7"/>
  <c r="G230" i="7"/>
  <c r="H230" i="7"/>
  <c r="J230" i="7"/>
  <c r="A231" i="7"/>
  <c r="B231" i="7"/>
  <c r="C231" i="7"/>
  <c r="D231" i="7"/>
  <c r="E231" i="7"/>
  <c r="F231" i="7"/>
  <c r="G231" i="7"/>
  <c r="H231" i="7"/>
  <c r="J231" i="7"/>
  <c r="L231" i="7"/>
  <c r="A232" i="7"/>
  <c r="B232" i="7"/>
  <c r="C232" i="7"/>
  <c r="D232" i="7"/>
  <c r="L232" i="7"/>
  <c r="E232" i="7"/>
  <c r="F232" i="7"/>
  <c r="G232" i="7"/>
  <c r="H232" i="7"/>
  <c r="J232" i="7"/>
  <c r="A233" i="7"/>
  <c r="B233" i="7"/>
  <c r="C233" i="7"/>
  <c r="D233" i="7"/>
  <c r="L233" i="7"/>
  <c r="E233" i="7"/>
  <c r="F233" i="7"/>
  <c r="G233" i="7"/>
  <c r="H233" i="7"/>
  <c r="J233" i="7"/>
  <c r="A234" i="7"/>
  <c r="B234" i="7"/>
  <c r="C234" i="7"/>
  <c r="D234" i="7"/>
  <c r="L234" i="7"/>
  <c r="E234" i="7"/>
  <c r="F234" i="7"/>
  <c r="G234" i="7"/>
  <c r="H234" i="7"/>
  <c r="J234" i="7"/>
  <c r="K234" i="7"/>
  <c r="A235" i="7"/>
  <c r="B235" i="7"/>
  <c r="C235" i="7"/>
  <c r="D235" i="7"/>
  <c r="E235" i="7"/>
  <c r="F235" i="7"/>
  <c r="G235" i="7"/>
  <c r="H235" i="7"/>
  <c r="J235" i="7"/>
  <c r="L235" i="7"/>
  <c r="A236" i="7"/>
  <c r="B236" i="7"/>
  <c r="C236" i="7"/>
  <c r="D236" i="7"/>
  <c r="L236" i="7"/>
  <c r="E236" i="7"/>
  <c r="F236" i="7"/>
  <c r="G236" i="7"/>
  <c r="H236" i="7"/>
  <c r="J236" i="7"/>
  <c r="A237" i="7"/>
  <c r="B237" i="7"/>
  <c r="C237" i="7"/>
  <c r="D237" i="7"/>
  <c r="L237" i="7"/>
  <c r="E237" i="7"/>
  <c r="F237" i="7"/>
  <c r="G237" i="7"/>
  <c r="H237" i="7"/>
  <c r="J237" i="7"/>
  <c r="A238" i="7"/>
  <c r="B238" i="7"/>
  <c r="C238" i="7"/>
  <c r="D238" i="7"/>
  <c r="L238" i="7"/>
  <c r="E238" i="7"/>
  <c r="F238" i="7"/>
  <c r="G238" i="7"/>
  <c r="H238" i="7"/>
  <c r="J238" i="7"/>
  <c r="K238" i="7"/>
  <c r="A239" i="7"/>
  <c r="B239" i="7"/>
  <c r="C239" i="7"/>
  <c r="D239" i="7"/>
  <c r="E239" i="7"/>
  <c r="F239" i="7"/>
  <c r="G239" i="7"/>
  <c r="H239" i="7"/>
  <c r="J239" i="7"/>
  <c r="K239" i="7"/>
  <c r="L239" i="7"/>
  <c r="A240" i="7"/>
  <c r="B240" i="7"/>
  <c r="C240" i="7"/>
  <c r="D240" i="7"/>
  <c r="L240" i="7"/>
  <c r="E240" i="7"/>
  <c r="F240" i="7"/>
  <c r="G240" i="7"/>
  <c r="H240" i="7"/>
  <c r="J240" i="7"/>
  <c r="A241" i="7"/>
  <c r="B241" i="7"/>
  <c r="C241" i="7"/>
  <c r="D241" i="7"/>
  <c r="L241" i="7"/>
  <c r="E241" i="7"/>
  <c r="F241" i="7"/>
  <c r="G241" i="7"/>
  <c r="H241" i="7"/>
  <c r="J241" i="7"/>
  <c r="A242" i="7"/>
  <c r="B242" i="7"/>
  <c r="C242" i="7"/>
  <c r="D242" i="7"/>
  <c r="L242" i="7"/>
  <c r="E242" i="7"/>
  <c r="F242" i="7"/>
  <c r="G242" i="7"/>
  <c r="H242" i="7"/>
  <c r="J242" i="7"/>
  <c r="A243" i="7"/>
  <c r="B243" i="7"/>
  <c r="C243" i="7"/>
  <c r="D243" i="7"/>
  <c r="E243" i="7"/>
  <c r="F243" i="7"/>
  <c r="G243" i="7"/>
  <c r="H243" i="7"/>
  <c r="J243" i="7"/>
  <c r="K243" i="7"/>
  <c r="L243" i="7"/>
  <c r="A244" i="7"/>
  <c r="B244" i="7"/>
  <c r="C244" i="7"/>
  <c r="D244" i="7"/>
  <c r="L244" i="7"/>
  <c r="E244" i="7"/>
  <c r="F244" i="7"/>
  <c r="G244" i="7"/>
  <c r="H244" i="7"/>
  <c r="J244" i="7"/>
  <c r="A245" i="7"/>
  <c r="B245" i="7"/>
  <c r="C245" i="7"/>
  <c r="D245" i="7"/>
  <c r="L245" i="7"/>
  <c r="E245" i="7"/>
  <c r="F245" i="7"/>
  <c r="G245" i="7"/>
  <c r="H245" i="7"/>
  <c r="J245" i="7"/>
  <c r="A246" i="7"/>
  <c r="B246" i="7"/>
  <c r="C246" i="7"/>
  <c r="D246" i="7"/>
  <c r="L246" i="7"/>
  <c r="E246" i="7"/>
  <c r="F246" i="7"/>
  <c r="G246" i="7"/>
  <c r="H246" i="7"/>
  <c r="J246" i="7"/>
  <c r="A247" i="7"/>
  <c r="B247" i="7"/>
  <c r="C247" i="7"/>
  <c r="D247" i="7"/>
  <c r="E247" i="7"/>
  <c r="F247" i="7"/>
  <c r="G247" i="7"/>
  <c r="H247" i="7"/>
  <c r="J247" i="7"/>
  <c r="L247" i="7"/>
  <c r="A248" i="7"/>
  <c r="B248" i="7"/>
  <c r="C248" i="7"/>
  <c r="D248" i="7"/>
  <c r="L248" i="7"/>
  <c r="E248" i="7"/>
  <c r="F248" i="7"/>
  <c r="G248" i="7"/>
  <c r="H248" i="7"/>
  <c r="J248" i="7"/>
  <c r="A249" i="7"/>
  <c r="B249" i="7"/>
  <c r="C249" i="7"/>
  <c r="D249" i="7"/>
  <c r="L249" i="7"/>
  <c r="E249" i="7"/>
  <c r="F249" i="7"/>
  <c r="G249" i="7"/>
  <c r="H249" i="7"/>
  <c r="J249" i="7"/>
  <c r="A250" i="7"/>
  <c r="B250" i="7"/>
  <c r="C250" i="7"/>
  <c r="D250" i="7"/>
  <c r="L250" i="7"/>
  <c r="E250" i="7"/>
  <c r="F250" i="7"/>
  <c r="G250" i="7"/>
  <c r="H250" i="7"/>
  <c r="J250" i="7"/>
  <c r="K250" i="7"/>
  <c r="A251" i="7"/>
  <c r="B251" i="7"/>
  <c r="C251" i="7"/>
  <c r="D251" i="7"/>
  <c r="E251" i="7"/>
  <c r="F251" i="7"/>
  <c r="G251" i="7"/>
  <c r="H251" i="7"/>
  <c r="J251" i="7"/>
  <c r="L251" i="7"/>
  <c r="A252" i="7"/>
  <c r="B252" i="7"/>
  <c r="C252" i="7"/>
  <c r="D252" i="7"/>
  <c r="L252" i="7"/>
  <c r="E252" i="7"/>
  <c r="F252" i="7"/>
  <c r="G252" i="7"/>
  <c r="H252" i="7"/>
  <c r="J252" i="7"/>
  <c r="P252" i="7"/>
  <c r="S252" i="7"/>
  <c r="A253" i="7"/>
  <c r="B253" i="7"/>
  <c r="C253" i="7"/>
  <c r="D253" i="7"/>
  <c r="E253" i="7"/>
  <c r="F253" i="7"/>
  <c r="G253" i="7"/>
  <c r="H253" i="7"/>
  <c r="J253" i="7"/>
  <c r="L253" i="7"/>
  <c r="P253" i="7"/>
  <c r="S253" i="7"/>
  <c r="A254" i="7"/>
  <c r="B254" i="7"/>
  <c r="C254" i="7"/>
  <c r="D254" i="7"/>
  <c r="L254" i="7"/>
  <c r="E254" i="7"/>
  <c r="F254" i="7"/>
  <c r="G254" i="7"/>
  <c r="H254" i="7"/>
  <c r="J254" i="7"/>
  <c r="K254" i="7"/>
  <c r="P254" i="7"/>
  <c r="S254" i="7"/>
  <c r="A255" i="7"/>
  <c r="B255" i="7"/>
  <c r="C255" i="7"/>
  <c r="D255" i="7"/>
  <c r="L255" i="7"/>
  <c r="E255" i="7"/>
  <c r="F255" i="7"/>
  <c r="G255" i="7"/>
  <c r="H255" i="7"/>
  <c r="J255" i="7"/>
  <c r="K255" i="7"/>
  <c r="P255" i="7"/>
  <c r="S255" i="7"/>
  <c r="A256" i="7"/>
  <c r="B256" i="7"/>
  <c r="C256" i="7"/>
  <c r="D256" i="7"/>
  <c r="L256" i="7"/>
  <c r="E256" i="7"/>
  <c r="F256" i="7"/>
  <c r="G256" i="7"/>
  <c r="H256" i="7"/>
  <c r="J256" i="7"/>
  <c r="A257" i="7"/>
  <c r="B257" i="7"/>
  <c r="C257" i="7"/>
  <c r="D257" i="7"/>
  <c r="L257" i="7"/>
  <c r="E257" i="7"/>
  <c r="F257" i="7"/>
  <c r="G257" i="7"/>
  <c r="H257" i="7"/>
  <c r="J257" i="7"/>
  <c r="A258" i="7"/>
  <c r="B258" i="7"/>
  <c r="C258" i="7"/>
  <c r="D258" i="7"/>
  <c r="L258" i="7"/>
  <c r="E258" i="7"/>
  <c r="F258" i="7"/>
  <c r="G258" i="7"/>
  <c r="H258" i="7"/>
  <c r="J258" i="7"/>
  <c r="A259" i="7"/>
  <c r="B259" i="7"/>
  <c r="C259" i="7"/>
  <c r="D259" i="7"/>
  <c r="E259" i="7"/>
  <c r="F259" i="7"/>
  <c r="G259" i="7"/>
  <c r="H259" i="7"/>
  <c r="J259" i="7"/>
  <c r="K259" i="7"/>
  <c r="L259" i="7"/>
  <c r="D342" i="8"/>
  <c r="L342" i="8"/>
  <c r="X5" i="8"/>
  <c r="D8" i="8"/>
  <c r="Y5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9" i="8"/>
  <c r="AC42" i="8"/>
  <c r="O4" i="8"/>
  <c r="AC15" i="8"/>
  <c r="AC40" i="8"/>
  <c r="AC38" i="8"/>
  <c r="G5" i="8"/>
  <c r="AC19" i="8"/>
  <c r="AK2" i="8"/>
  <c r="AJ2" i="8"/>
  <c r="AC35" i="8"/>
  <c r="AC33" i="8"/>
  <c r="AC31" i="8"/>
  <c r="AC26" i="8"/>
  <c r="AC24" i="8"/>
  <c r="AC22" i="8"/>
  <c r="AC28" i="8"/>
  <c r="AC17" i="8"/>
  <c r="AC13" i="8"/>
  <c r="AC11" i="8"/>
  <c r="AC9" i="8"/>
  <c r="D10" i="8"/>
  <c r="G10" i="8"/>
  <c r="D9" i="8"/>
  <c r="G9" i="8"/>
  <c r="I9" i="8"/>
  <c r="J9" i="8"/>
  <c r="K9" i="8"/>
  <c r="E9" i="8"/>
  <c r="F9" i="8"/>
  <c r="D11" i="8"/>
  <c r="E11" i="8"/>
  <c r="F11" i="8"/>
  <c r="G11" i="8"/>
  <c r="K11" i="8"/>
  <c r="D12" i="8"/>
  <c r="G12" i="8"/>
  <c r="E12" i="8"/>
  <c r="D13" i="8"/>
  <c r="G13" i="8"/>
  <c r="K13" i="8"/>
  <c r="E13" i="8"/>
  <c r="D14" i="8"/>
  <c r="G14" i="8"/>
  <c r="I14" i="8"/>
  <c r="K14" i="8"/>
  <c r="E14" i="8"/>
  <c r="D15" i="8"/>
  <c r="E15" i="8"/>
  <c r="F15" i="8"/>
  <c r="G15" i="8"/>
  <c r="K15" i="8"/>
  <c r="D16" i="8"/>
  <c r="G16" i="8"/>
  <c r="E16" i="8"/>
  <c r="D17" i="8"/>
  <c r="G17" i="8"/>
  <c r="K17" i="8"/>
  <c r="E17" i="8"/>
  <c r="D18" i="8"/>
  <c r="G18" i="8"/>
  <c r="I18" i="8"/>
  <c r="K18" i="8"/>
  <c r="E18" i="8"/>
  <c r="F18" i="8"/>
  <c r="D19" i="8"/>
  <c r="E19" i="8"/>
  <c r="F19" i="8"/>
  <c r="G19" i="8"/>
  <c r="K19" i="8"/>
  <c r="D20" i="8"/>
  <c r="G20" i="8"/>
  <c r="E20" i="8"/>
  <c r="D21" i="8"/>
  <c r="G21" i="8"/>
  <c r="K21" i="8"/>
  <c r="E21" i="8"/>
  <c r="D22" i="8"/>
  <c r="G22" i="8"/>
  <c r="I22" i="8"/>
  <c r="K22" i="8"/>
  <c r="E22" i="8"/>
  <c r="D23" i="8"/>
  <c r="E23" i="8"/>
  <c r="F23" i="8"/>
  <c r="G23" i="8"/>
  <c r="K23" i="8"/>
  <c r="D24" i="8"/>
  <c r="G24" i="8"/>
  <c r="E24" i="8"/>
  <c r="D25" i="8"/>
  <c r="G25" i="8"/>
  <c r="K25" i="8"/>
  <c r="E25" i="8"/>
  <c r="D26" i="8"/>
  <c r="G26" i="8"/>
  <c r="I26" i="8"/>
  <c r="K26" i="8"/>
  <c r="E26" i="8"/>
  <c r="F26" i="8"/>
  <c r="D27" i="8"/>
  <c r="E27" i="8"/>
  <c r="F27" i="8"/>
  <c r="G27" i="8"/>
  <c r="D28" i="8"/>
  <c r="G28" i="8"/>
  <c r="E28" i="8"/>
  <c r="D29" i="8"/>
  <c r="G29" i="8"/>
  <c r="E29" i="8"/>
  <c r="D30" i="8"/>
  <c r="G30" i="8"/>
  <c r="K30" i="8"/>
  <c r="E30" i="8"/>
  <c r="D31" i="8"/>
  <c r="E31" i="8"/>
  <c r="F31" i="8"/>
  <c r="G31" i="8"/>
  <c r="D32" i="8"/>
  <c r="G32" i="8"/>
  <c r="E32" i="8"/>
  <c r="D33" i="8"/>
  <c r="G33" i="8"/>
  <c r="E33" i="8"/>
  <c r="D34" i="8"/>
  <c r="G34" i="8"/>
  <c r="K34" i="8"/>
  <c r="E34" i="8"/>
  <c r="F34" i="8"/>
  <c r="D35" i="8"/>
  <c r="E35" i="8"/>
  <c r="F35" i="8"/>
  <c r="G35" i="8"/>
  <c r="D36" i="8"/>
  <c r="G36" i="8"/>
  <c r="E36" i="8"/>
  <c r="D37" i="8"/>
  <c r="G37" i="8"/>
  <c r="E37" i="8"/>
  <c r="D38" i="8"/>
  <c r="G38" i="8"/>
  <c r="K38" i="8"/>
  <c r="E38" i="8"/>
  <c r="D39" i="8"/>
  <c r="E39" i="8"/>
  <c r="F39" i="8"/>
  <c r="G39" i="8"/>
  <c r="D40" i="8"/>
  <c r="G40" i="8"/>
  <c r="E40" i="8"/>
  <c r="D41" i="8"/>
  <c r="G41" i="8"/>
  <c r="E41" i="8"/>
  <c r="D42" i="8"/>
  <c r="G42" i="8"/>
  <c r="I42" i="8"/>
  <c r="K42" i="8"/>
  <c r="E42" i="8"/>
  <c r="F42" i="8"/>
  <c r="D43" i="8"/>
  <c r="E43" i="8"/>
  <c r="F43" i="8"/>
  <c r="G43" i="8"/>
  <c r="D44" i="8"/>
  <c r="G44" i="8"/>
  <c r="E44" i="8"/>
  <c r="E261" i="8"/>
  <c r="D45" i="8"/>
  <c r="G45" i="8"/>
  <c r="E45" i="8"/>
  <c r="D46" i="8"/>
  <c r="G46" i="8"/>
  <c r="I46" i="8"/>
  <c r="K46" i="8"/>
  <c r="E46" i="8"/>
  <c r="E263" i="8"/>
  <c r="D47" i="8"/>
  <c r="E47" i="8"/>
  <c r="F47" i="8"/>
  <c r="G47" i="8"/>
  <c r="D48" i="8"/>
  <c r="G48" i="8"/>
  <c r="E48" i="8"/>
  <c r="D49" i="8"/>
  <c r="G49" i="8"/>
  <c r="E49" i="8"/>
  <c r="D50" i="8"/>
  <c r="G50" i="8"/>
  <c r="I50" i="8"/>
  <c r="K50" i="8"/>
  <c r="E50" i="8"/>
  <c r="D51" i="8"/>
  <c r="E51" i="8"/>
  <c r="G51" i="8"/>
  <c r="D52" i="8"/>
  <c r="G52" i="8"/>
  <c r="E52" i="8"/>
  <c r="E269" i="8"/>
  <c r="D53" i="8"/>
  <c r="G53" i="8"/>
  <c r="E53" i="8"/>
  <c r="D54" i="8"/>
  <c r="G54" i="8"/>
  <c r="I54" i="8"/>
  <c r="K54" i="8"/>
  <c r="E54" i="8"/>
  <c r="E271" i="8"/>
  <c r="D55" i="8"/>
  <c r="E55" i="8"/>
  <c r="F55" i="8"/>
  <c r="G55" i="8"/>
  <c r="D56" i="8"/>
  <c r="G56" i="8"/>
  <c r="E56" i="8"/>
  <c r="D57" i="8"/>
  <c r="G57" i="8"/>
  <c r="E57" i="8"/>
  <c r="D58" i="8"/>
  <c r="G58" i="8"/>
  <c r="K58" i="8"/>
  <c r="E58" i="8"/>
  <c r="D59" i="8"/>
  <c r="E59" i="8"/>
  <c r="G59" i="8"/>
  <c r="D60" i="8"/>
  <c r="G60" i="8"/>
  <c r="E60" i="8"/>
  <c r="E277" i="8"/>
  <c r="D61" i="8"/>
  <c r="G61" i="8"/>
  <c r="E61" i="8"/>
  <c r="D62" i="8"/>
  <c r="G62" i="8"/>
  <c r="K62" i="8"/>
  <c r="E62" i="8"/>
  <c r="E279" i="8"/>
  <c r="D63" i="8"/>
  <c r="E63" i="8"/>
  <c r="F63" i="8"/>
  <c r="G63" i="8"/>
  <c r="D64" i="8"/>
  <c r="G64" i="8"/>
  <c r="E64" i="8"/>
  <c r="D65" i="8"/>
  <c r="G65" i="8"/>
  <c r="E65" i="8"/>
  <c r="D66" i="8"/>
  <c r="G66" i="8"/>
  <c r="K66" i="8"/>
  <c r="E66" i="8"/>
  <c r="D67" i="8"/>
  <c r="E67" i="8"/>
  <c r="G67" i="8"/>
  <c r="D68" i="8"/>
  <c r="G68" i="8"/>
  <c r="E68" i="8"/>
  <c r="E285" i="8"/>
  <c r="D69" i="8"/>
  <c r="G69" i="8"/>
  <c r="E69" i="8"/>
  <c r="D70" i="8"/>
  <c r="G70" i="8"/>
  <c r="K70" i="8"/>
  <c r="E70" i="8"/>
  <c r="E287" i="8"/>
  <c r="D71" i="8"/>
  <c r="E71" i="8"/>
  <c r="F71" i="8"/>
  <c r="G71" i="8"/>
  <c r="D72" i="8"/>
  <c r="G72" i="8"/>
  <c r="E72" i="8"/>
  <c r="D73" i="8"/>
  <c r="G73" i="8"/>
  <c r="E73" i="8"/>
  <c r="D74" i="8"/>
  <c r="G74" i="8"/>
  <c r="I74" i="8"/>
  <c r="K74" i="8"/>
  <c r="E74" i="8"/>
  <c r="D75" i="8"/>
  <c r="E75" i="8"/>
  <c r="G75" i="8"/>
  <c r="D76" i="8"/>
  <c r="G76" i="8"/>
  <c r="E76" i="8"/>
  <c r="E293" i="8"/>
  <c r="D77" i="8"/>
  <c r="G77" i="8"/>
  <c r="E77" i="8"/>
  <c r="D78" i="8"/>
  <c r="G78" i="8"/>
  <c r="I78" i="8"/>
  <c r="J78" i="8"/>
  <c r="K78" i="8"/>
  <c r="E78" i="8"/>
  <c r="E295" i="8"/>
  <c r="D79" i="8"/>
  <c r="E79" i="8"/>
  <c r="F79" i="8"/>
  <c r="G79" i="8"/>
  <c r="D80" i="8"/>
  <c r="G80" i="8"/>
  <c r="E80" i="8"/>
  <c r="D81" i="8"/>
  <c r="G81" i="8"/>
  <c r="E81" i="8"/>
  <c r="D82" i="8"/>
  <c r="G82" i="8"/>
  <c r="E82" i="8"/>
  <c r="F82" i="8"/>
  <c r="D83" i="8"/>
  <c r="E83" i="8"/>
  <c r="F83" i="8"/>
  <c r="G83" i="8"/>
  <c r="D84" i="8"/>
  <c r="G84" i="8"/>
  <c r="E84" i="8"/>
  <c r="D85" i="8"/>
  <c r="G85" i="8"/>
  <c r="E85" i="8"/>
  <c r="D86" i="8"/>
  <c r="G86" i="8"/>
  <c r="E86" i="8"/>
  <c r="D87" i="8"/>
  <c r="E87" i="8"/>
  <c r="F87" i="8"/>
  <c r="G87" i="8"/>
  <c r="D88" i="8"/>
  <c r="G88" i="8"/>
  <c r="E88" i="8"/>
  <c r="D89" i="8"/>
  <c r="G89" i="8"/>
  <c r="E89" i="8"/>
  <c r="D90" i="8"/>
  <c r="G90" i="8"/>
  <c r="E90" i="8"/>
  <c r="F90" i="8"/>
  <c r="D91" i="8"/>
  <c r="E91" i="8"/>
  <c r="F91" i="8"/>
  <c r="G91" i="8"/>
  <c r="D92" i="8"/>
  <c r="G92" i="8"/>
  <c r="E92" i="8"/>
  <c r="D93" i="8"/>
  <c r="G93" i="8"/>
  <c r="E93" i="8"/>
  <c r="D94" i="8"/>
  <c r="G94" i="8"/>
  <c r="E94" i="8"/>
  <c r="D95" i="8"/>
  <c r="E95" i="8"/>
  <c r="F95" i="8"/>
  <c r="G95" i="8"/>
  <c r="D96" i="8"/>
  <c r="G96" i="8"/>
  <c r="E96" i="8"/>
  <c r="D97" i="8"/>
  <c r="G97" i="8"/>
  <c r="E97" i="8"/>
  <c r="D98" i="8"/>
  <c r="G98" i="8"/>
  <c r="E98" i="8"/>
  <c r="F98" i="8"/>
  <c r="D99" i="8"/>
  <c r="E99" i="8"/>
  <c r="F99" i="8"/>
  <c r="G99" i="8"/>
  <c r="D100" i="8"/>
  <c r="G100" i="8"/>
  <c r="E100" i="8"/>
  <c r="D101" i="8"/>
  <c r="G101" i="8"/>
  <c r="E101" i="8"/>
  <c r="F101" i="8"/>
  <c r="D102" i="8"/>
  <c r="G102" i="8"/>
  <c r="E102" i="8"/>
  <c r="D103" i="8"/>
  <c r="E103" i="8"/>
  <c r="F103" i="8"/>
  <c r="G103" i="8"/>
  <c r="D104" i="8"/>
  <c r="G104" i="8"/>
  <c r="E104" i="8"/>
  <c r="D105" i="8"/>
  <c r="G105" i="8"/>
  <c r="E105" i="8"/>
  <c r="F105" i="8"/>
  <c r="D106" i="8"/>
  <c r="G106" i="8"/>
  <c r="E106" i="8"/>
  <c r="F106" i="8"/>
  <c r="D107" i="8"/>
  <c r="E107" i="8"/>
  <c r="F107" i="8"/>
  <c r="G107" i="8"/>
  <c r="D108" i="8"/>
  <c r="G108" i="8"/>
  <c r="E108" i="8"/>
  <c r="D109" i="8"/>
  <c r="G109" i="8"/>
  <c r="E109" i="8"/>
  <c r="F109" i="8"/>
  <c r="D110" i="8"/>
  <c r="G110" i="8"/>
  <c r="E110" i="8"/>
  <c r="D111" i="8"/>
  <c r="E111" i="8"/>
  <c r="F111" i="8"/>
  <c r="G111" i="8"/>
  <c r="D112" i="8"/>
  <c r="G112" i="8"/>
  <c r="E112" i="8"/>
  <c r="D113" i="8"/>
  <c r="G113" i="8"/>
  <c r="E113" i="8"/>
  <c r="F113" i="8"/>
  <c r="D114" i="8"/>
  <c r="G114" i="8"/>
  <c r="E114" i="8"/>
  <c r="F114" i="8"/>
  <c r="D115" i="8"/>
  <c r="E115" i="8"/>
  <c r="F115" i="8"/>
  <c r="G115" i="8"/>
  <c r="D116" i="8"/>
  <c r="G116" i="8"/>
  <c r="E116" i="8"/>
  <c r="D117" i="8"/>
  <c r="G117" i="8"/>
  <c r="E117" i="8"/>
  <c r="F117" i="8"/>
  <c r="D118" i="8"/>
  <c r="G118" i="8"/>
  <c r="E118" i="8"/>
  <c r="F118" i="8"/>
  <c r="H118" i="8"/>
  <c r="D119" i="8"/>
  <c r="E119" i="8"/>
  <c r="F119" i="8"/>
  <c r="G119" i="8"/>
  <c r="D120" i="8"/>
  <c r="G120" i="8"/>
  <c r="E120" i="8"/>
  <c r="D121" i="8"/>
  <c r="G121" i="8"/>
  <c r="E121" i="8"/>
  <c r="F121" i="8"/>
  <c r="D122" i="8"/>
  <c r="G122" i="8"/>
  <c r="E122" i="8"/>
  <c r="F122" i="8"/>
  <c r="D123" i="8"/>
  <c r="E123" i="8"/>
  <c r="F123" i="8"/>
  <c r="G123" i="8"/>
  <c r="D124" i="8"/>
  <c r="G124" i="8"/>
  <c r="E124" i="8"/>
  <c r="D125" i="8"/>
  <c r="G125" i="8"/>
  <c r="E125" i="8"/>
  <c r="F125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7" i="8"/>
  <c r="Z58" i="8"/>
  <c r="Z59" i="8"/>
  <c r="Z60" i="8"/>
  <c r="Z61" i="8"/>
  <c r="Z62" i="8"/>
  <c r="Z65" i="8"/>
  <c r="Z66" i="8"/>
  <c r="Z67" i="8"/>
  <c r="Z68" i="8"/>
  <c r="Z69" i="8"/>
  <c r="Z70" i="8"/>
  <c r="Z73" i="8"/>
  <c r="Z74" i="8"/>
  <c r="Z75" i="8"/>
  <c r="Z76" i="8"/>
  <c r="Z77" i="8"/>
  <c r="Z78" i="8"/>
  <c r="Z81" i="8"/>
  <c r="Z82" i="8"/>
  <c r="Z83" i="8"/>
  <c r="Z84" i="8"/>
  <c r="Z85" i="8"/>
  <c r="Z86" i="8"/>
  <c r="Z89" i="8"/>
  <c r="Z90" i="8"/>
  <c r="Z91" i="8"/>
  <c r="Z92" i="8"/>
  <c r="Z93" i="8"/>
  <c r="Z94" i="8"/>
  <c r="Z97" i="8"/>
  <c r="Z98" i="8"/>
  <c r="Z99" i="8"/>
  <c r="Z100" i="8"/>
  <c r="Z101" i="8"/>
  <c r="Z102" i="8"/>
  <c r="Z105" i="8"/>
  <c r="Z106" i="8"/>
  <c r="Z107" i="8"/>
  <c r="Z108" i="8"/>
  <c r="Z109" i="8"/>
  <c r="Z110" i="8"/>
  <c r="Z113" i="8"/>
  <c r="Z114" i="8"/>
  <c r="Z115" i="8"/>
  <c r="Z116" i="8"/>
  <c r="Z117" i="8"/>
  <c r="Z118" i="8"/>
  <c r="Z121" i="8"/>
  <c r="Z122" i="8"/>
  <c r="Z123" i="8"/>
  <c r="Z124" i="8"/>
  <c r="Z125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F12" i="8"/>
  <c r="F13" i="8"/>
  <c r="F14" i="8"/>
  <c r="F16" i="8"/>
  <c r="F17" i="8"/>
  <c r="F20" i="8"/>
  <c r="F21" i="8"/>
  <c r="F22" i="8"/>
  <c r="F24" i="8"/>
  <c r="F25" i="8"/>
  <c r="F28" i="8"/>
  <c r="F29" i="8"/>
  <c r="F30" i="8"/>
  <c r="F32" i="8"/>
  <c r="F33" i="8"/>
  <c r="F36" i="8"/>
  <c r="F37" i="8"/>
  <c r="F38" i="8"/>
  <c r="F40" i="8"/>
  <c r="F41" i="8"/>
  <c r="F44" i="8"/>
  <c r="F45" i="8"/>
  <c r="F46" i="8"/>
  <c r="F48" i="8"/>
  <c r="F49" i="8"/>
  <c r="F52" i="8"/>
  <c r="F53" i="8"/>
  <c r="F54" i="8"/>
  <c r="F56" i="8"/>
  <c r="F57" i="8"/>
  <c r="F60" i="8"/>
  <c r="F61" i="8"/>
  <c r="F62" i="8"/>
  <c r="F64" i="8"/>
  <c r="F65" i="8"/>
  <c r="F68" i="8"/>
  <c r="F69" i="8"/>
  <c r="F70" i="8"/>
  <c r="F72" i="8"/>
  <c r="F73" i="8"/>
  <c r="F76" i="8"/>
  <c r="F77" i="8"/>
  <c r="F78" i="8"/>
  <c r="F80" i="8"/>
  <c r="F81" i="8"/>
  <c r="F84" i="8"/>
  <c r="F85" i="8"/>
  <c r="F86" i="8"/>
  <c r="F88" i="8"/>
  <c r="F89" i="8"/>
  <c r="F92" i="8"/>
  <c r="F93" i="8"/>
  <c r="F94" i="8"/>
  <c r="F96" i="8"/>
  <c r="F97" i="8"/>
  <c r="F100" i="8"/>
  <c r="F102" i="8"/>
  <c r="F104" i="8"/>
  <c r="F108" i="8"/>
  <c r="F110" i="8"/>
  <c r="F112" i="8"/>
  <c r="F116" i="8"/>
  <c r="F120" i="8"/>
  <c r="F124" i="8"/>
  <c r="D260" i="8"/>
  <c r="L260" i="8"/>
  <c r="D261" i="8"/>
  <c r="L261" i="8"/>
  <c r="D262" i="8"/>
  <c r="L262" i="8"/>
  <c r="D263" i="8"/>
  <c r="L263" i="8"/>
  <c r="D264" i="8"/>
  <c r="L264" i="8"/>
  <c r="D265" i="8"/>
  <c r="L265" i="8"/>
  <c r="D266" i="8"/>
  <c r="L266" i="8"/>
  <c r="D267" i="8"/>
  <c r="L267" i="8"/>
  <c r="D268" i="8"/>
  <c r="L268" i="8"/>
  <c r="D269" i="8"/>
  <c r="L269" i="8"/>
  <c r="D270" i="8"/>
  <c r="L270" i="8"/>
  <c r="D271" i="8"/>
  <c r="L271" i="8"/>
  <c r="D272" i="8"/>
  <c r="L272" i="8"/>
  <c r="D273" i="8"/>
  <c r="L273" i="8"/>
  <c r="D274" i="8"/>
  <c r="L274" i="8"/>
  <c r="D275" i="8"/>
  <c r="L275" i="8"/>
  <c r="D276" i="8"/>
  <c r="L276" i="8"/>
  <c r="D277" i="8"/>
  <c r="L277" i="8"/>
  <c r="D278" i="8"/>
  <c r="L278" i="8"/>
  <c r="D279" i="8"/>
  <c r="L279" i="8"/>
  <c r="D280" i="8"/>
  <c r="L280" i="8"/>
  <c r="D281" i="8"/>
  <c r="L281" i="8"/>
  <c r="D282" i="8"/>
  <c r="L282" i="8"/>
  <c r="D283" i="8"/>
  <c r="L283" i="8"/>
  <c r="D284" i="8"/>
  <c r="L284" i="8"/>
  <c r="D285" i="8"/>
  <c r="L285" i="8"/>
  <c r="D286" i="8"/>
  <c r="L286" i="8"/>
  <c r="D287" i="8"/>
  <c r="L287" i="8"/>
  <c r="D288" i="8"/>
  <c r="L288" i="8"/>
  <c r="D289" i="8"/>
  <c r="L289" i="8"/>
  <c r="D290" i="8"/>
  <c r="L290" i="8"/>
  <c r="D291" i="8"/>
  <c r="L291" i="8"/>
  <c r="D292" i="8"/>
  <c r="L292" i="8"/>
  <c r="D293" i="8"/>
  <c r="L293" i="8"/>
  <c r="D294" i="8"/>
  <c r="L294" i="8"/>
  <c r="D295" i="8"/>
  <c r="L295" i="8"/>
  <c r="D296" i="8"/>
  <c r="L296" i="8"/>
  <c r="D297" i="8"/>
  <c r="L297" i="8"/>
  <c r="D298" i="8"/>
  <c r="L298" i="8"/>
  <c r="D299" i="8"/>
  <c r="L299" i="8"/>
  <c r="D300" i="8"/>
  <c r="L300" i="8"/>
  <c r="D301" i="8"/>
  <c r="L301" i="8"/>
  <c r="D302" i="8"/>
  <c r="L302" i="8"/>
  <c r="D303" i="8"/>
  <c r="L303" i="8"/>
  <c r="D304" i="8"/>
  <c r="L304" i="8"/>
  <c r="D305" i="8"/>
  <c r="L305" i="8"/>
  <c r="D306" i="8"/>
  <c r="L306" i="8"/>
  <c r="D307" i="8"/>
  <c r="L307" i="8"/>
  <c r="D308" i="8"/>
  <c r="L308" i="8"/>
  <c r="D309" i="8"/>
  <c r="L309" i="8"/>
  <c r="D310" i="8"/>
  <c r="L310" i="8"/>
  <c r="D311" i="8"/>
  <c r="L311" i="8"/>
  <c r="D312" i="8"/>
  <c r="L312" i="8"/>
  <c r="D313" i="8"/>
  <c r="L313" i="8"/>
  <c r="D314" i="8"/>
  <c r="L314" i="8"/>
  <c r="D315" i="8"/>
  <c r="L315" i="8"/>
  <c r="D316" i="8"/>
  <c r="L316" i="8"/>
  <c r="D317" i="8"/>
  <c r="L317" i="8"/>
  <c r="D318" i="8"/>
  <c r="L318" i="8"/>
  <c r="D319" i="8"/>
  <c r="L319" i="8"/>
  <c r="D320" i="8"/>
  <c r="L320" i="8"/>
  <c r="D321" i="8"/>
  <c r="L321" i="8"/>
  <c r="D322" i="8"/>
  <c r="L322" i="8"/>
  <c r="D323" i="8"/>
  <c r="L323" i="8"/>
  <c r="D324" i="8"/>
  <c r="L324" i="8"/>
  <c r="D325" i="8"/>
  <c r="L325" i="8"/>
  <c r="D326" i="8"/>
  <c r="L326" i="8"/>
  <c r="D327" i="8"/>
  <c r="L327" i="8"/>
  <c r="D328" i="8"/>
  <c r="L328" i="8"/>
  <c r="D329" i="8"/>
  <c r="L329" i="8"/>
  <c r="D330" i="8"/>
  <c r="L330" i="8"/>
  <c r="D331" i="8"/>
  <c r="L331" i="8"/>
  <c r="D332" i="8"/>
  <c r="L332" i="8"/>
  <c r="D333" i="8"/>
  <c r="L333" i="8"/>
  <c r="D334" i="8"/>
  <c r="L334" i="8"/>
  <c r="D335" i="8"/>
  <c r="L335" i="8"/>
  <c r="D336" i="8"/>
  <c r="L336" i="8"/>
  <c r="D337" i="8"/>
  <c r="L337" i="8"/>
  <c r="D338" i="8"/>
  <c r="L338" i="8"/>
  <c r="D339" i="8"/>
  <c r="L339" i="8"/>
  <c r="D340" i="8"/>
  <c r="L340" i="8"/>
  <c r="D341" i="8"/>
  <c r="L341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B260" i="8"/>
  <c r="C260" i="8"/>
  <c r="E260" i="8"/>
  <c r="F260" i="8"/>
  <c r="H260" i="8"/>
  <c r="I226" i="8"/>
  <c r="J260" i="8"/>
  <c r="B261" i="8"/>
  <c r="C261" i="8"/>
  <c r="F261" i="8"/>
  <c r="H261" i="8"/>
  <c r="J261" i="8"/>
  <c r="B262" i="8"/>
  <c r="C262" i="8"/>
  <c r="E262" i="8"/>
  <c r="F262" i="8"/>
  <c r="G262" i="8"/>
  <c r="H262" i="8"/>
  <c r="J262" i="8"/>
  <c r="B263" i="8"/>
  <c r="C263" i="8"/>
  <c r="F263" i="8"/>
  <c r="G263" i="8"/>
  <c r="H263" i="8"/>
  <c r="J263" i="8"/>
  <c r="B264" i="8"/>
  <c r="C264" i="8"/>
  <c r="E264" i="8"/>
  <c r="F264" i="8"/>
  <c r="G264" i="8"/>
  <c r="H264" i="8"/>
  <c r="J264" i="8"/>
  <c r="B265" i="8"/>
  <c r="C265" i="8"/>
  <c r="E265" i="8"/>
  <c r="F265" i="8"/>
  <c r="H265" i="8"/>
  <c r="J265" i="8"/>
  <c r="B266" i="8"/>
  <c r="C266" i="8"/>
  <c r="E266" i="8"/>
  <c r="F266" i="8"/>
  <c r="H266" i="8"/>
  <c r="J266" i="8"/>
  <c r="B267" i="8"/>
  <c r="C267" i="8"/>
  <c r="F267" i="8"/>
  <c r="G267" i="8"/>
  <c r="H267" i="8"/>
  <c r="J267" i="8"/>
  <c r="B268" i="8"/>
  <c r="C268" i="8"/>
  <c r="F268" i="8"/>
  <c r="G268" i="8"/>
  <c r="H268" i="8"/>
  <c r="J268" i="8"/>
  <c r="B269" i="8"/>
  <c r="C269" i="8"/>
  <c r="F269" i="8"/>
  <c r="H269" i="8"/>
  <c r="J269" i="8"/>
  <c r="B270" i="8"/>
  <c r="C270" i="8"/>
  <c r="E270" i="8"/>
  <c r="F270" i="8"/>
  <c r="G270" i="8"/>
  <c r="H270" i="8"/>
  <c r="J270" i="8"/>
  <c r="B271" i="8"/>
  <c r="C271" i="8"/>
  <c r="F271" i="8"/>
  <c r="G271" i="8"/>
  <c r="H271" i="8"/>
  <c r="J271" i="8"/>
  <c r="B272" i="8"/>
  <c r="C272" i="8"/>
  <c r="E272" i="8"/>
  <c r="F272" i="8"/>
  <c r="G272" i="8"/>
  <c r="H272" i="8"/>
  <c r="J272" i="8"/>
  <c r="B273" i="8"/>
  <c r="C273" i="8"/>
  <c r="E273" i="8"/>
  <c r="F273" i="8"/>
  <c r="H273" i="8"/>
  <c r="J273" i="8"/>
  <c r="B274" i="8"/>
  <c r="C274" i="8"/>
  <c r="E274" i="8"/>
  <c r="F274" i="8"/>
  <c r="H274" i="8"/>
  <c r="J274" i="8"/>
  <c r="B275" i="8"/>
  <c r="C275" i="8"/>
  <c r="F275" i="8"/>
  <c r="G275" i="8"/>
  <c r="H275" i="8"/>
  <c r="J275" i="8"/>
  <c r="B276" i="8"/>
  <c r="C276" i="8"/>
  <c r="F276" i="8"/>
  <c r="G276" i="8"/>
  <c r="H276" i="8"/>
  <c r="J276" i="8"/>
  <c r="B277" i="8"/>
  <c r="C277" i="8"/>
  <c r="F277" i="8"/>
  <c r="H277" i="8"/>
  <c r="J277" i="8"/>
  <c r="B278" i="8"/>
  <c r="C278" i="8"/>
  <c r="E278" i="8"/>
  <c r="F278" i="8"/>
  <c r="G278" i="8"/>
  <c r="H278" i="8"/>
  <c r="J278" i="8"/>
  <c r="B279" i="8"/>
  <c r="C279" i="8"/>
  <c r="F279" i="8"/>
  <c r="G279" i="8"/>
  <c r="H279" i="8"/>
  <c r="J279" i="8"/>
  <c r="B280" i="8"/>
  <c r="C280" i="8"/>
  <c r="E280" i="8"/>
  <c r="F280" i="8"/>
  <c r="G280" i="8"/>
  <c r="H280" i="8"/>
  <c r="J280" i="8"/>
  <c r="B281" i="8"/>
  <c r="C281" i="8"/>
  <c r="E281" i="8"/>
  <c r="F281" i="8"/>
  <c r="H281" i="8"/>
  <c r="J281" i="8"/>
  <c r="B282" i="8"/>
  <c r="C282" i="8"/>
  <c r="E282" i="8"/>
  <c r="F282" i="8"/>
  <c r="H282" i="8"/>
  <c r="J282" i="8"/>
  <c r="B283" i="8"/>
  <c r="C283" i="8"/>
  <c r="F283" i="8"/>
  <c r="G283" i="8"/>
  <c r="H283" i="8"/>
  <c r="J283" i="8"/>
  <c r="B284" i="8"/>
  <c r="C284" i="8"/>
  <c r="F284" i="8"/>
  <c r="G284" i="8"/>
  <c r="H284" i="8"/>
  <c r="J284" i="8"/>
  <c r="B285" i="8"/>
  <c r="C285" i="8"/>
  <c r="F285" i="8"/>
  <c r="H285" i="8"/>
  <c r="J285" i="8"/>
  <c r="B286" i="8"/>
  <c r="C286" i="8"/>
  <c r="E286" i="8"/>
  <c r="F286" i="8"/>
  <c r="G286" i="8"/>
  <c r="H286" i="8"/>
  <c r="J286" i="8"/>
  <c r="B287" i="8"/>
  <c r="C287" i="8"/>
  <c r="F287" i="8"/>
  <c r="G287" i="8"/>
  <c r="H287" i="8"/>
  <c r="J287" i="8"/>
  <c r="B288" i="8"/>
  <c r="C288" i="8"/>
  <c r="E288" i="8"/>
  <c r="F288" i="8"/>
  <c r="G288" i="8"/>
  <c r="H288" i="8"/>
  <c r="J288" i="8"/>
  <c r="B289" i="8"/>
  <c r="C289" i="8"/>
  <c r="E289" i="8"/>
  <c r="F289" i="8"/>
  <c r="H289" i="8"/>
  <c r="J289" i="8"/>
  <c r="B290" i="8"/>
  <c r="C290" i="8"/>
  <c r="E290" i="8"/>
  <c r="F290" i="8"/>
  <c r="H290" i="8"/>
  <c r="J290" i="8"/>
  <c r="B291" i="8"/>
  <c r="C291" i="8"/>
  <c r="F291" i="8"/>
  <c r="G291" i="8"/>
  <c r="H291" i="8"/>
  <c r="J291" i="8"/>
  <c r="B292" i="8"/>
  <c r="C292" i="8"/>
  <c r="F292" i="8"/>
  <c r="G292" i="8"/>
  <c r="H292" i="8"/>
  <c r="J292" i="8"/>
  <c r="B293" i="8"/>
  <c r="C293" i="8"/>
  <c r="F293" i="8"/>
  <c r="H293" i="8"/>
  <c r="J293" i="8"/>
  <c r="B294" i="8"/>
  <c r="C294" i="8"/>
  <c r="E294" i="8"/>
  <c r="F294" i="8"/>
  <c r="G294" i="8"/>
  <c r="H294" i="8"/>
  <c r="J294" i="8"/>
  <c r="B295" i="8"/>
  <c r="C295" i="8"/>
  <c r="F295" i="8"/>
  <c r="G295" i="8"/>
  <c r="H295" i="8"/>
  <c r="I295" i="8"/>
  <c r="J295" i="8"/>
  <c r="B296" i="8"/>
  <c r="C296" i="8"/>
  <c r="E296" i="8"/>
  <c r="F296" i="8"/>
  <c r="G296" i="8"/>
  <c r="H296" i="8"/>
  <c r="J296" i="8"/>
  <c r="B297" i="8"/>
  <c r="C297" i="8"/>
  <c r="E297" i="8"/>
  <c r="F297" i="8"/>
  <c r="G297" i="8"/>
  <c r="H297" i="8"/>
  <c r="J297" i="8"/>
  <c r="B298" i="8"/>
  <c r="C298" i="8"/>
  <c r="E298" i="8"/>
  <c r="F298" i="8"/>
  <c r="G298" i="8"/>
  <c r="H298" i="8"/>
  <c r="J298" i="8"/>
  <c r="B299" i="8"/>
  <c r="C299" i="8"/>
  <c r="E299" i="8"/>
  <c r="F299" i="8"/>
  <c r="G299" i="8"/>
  <c r="H299" i="8"/>
  <c r="J299" i="8"/>
  <c r="B300" i="8"/>
  <c r="C300" i="8"/>
  <c r="E300" i="8"/>
  <c r="F300" i="8"/>
  <c r="G300" i="8"/>
  <c r="H300" i="8"/>
  <c r="J300" i="8"/>
  <c r="B301" i="8"/>
  <c r="C301" i="8"/>
  <c r="E301" i="8"/>
  <c r="F301" i="8"/>
  <c r="G301" i="8"/>
  <c r="H301" i="8"/>
  <c r="J301" i="8"/>
  <c r="B302" i="8"/>
  <c r="C302" i="8"/>
  <c r="E302" i="8"/>
  <c r="F302" i="8"/>
  <c r="G302" i="8"/>
  <c r="H302" i="8"/>
  <c r="J302" i="8"/>
  <c r="B303" i="8"/>
  <c r="C303" i="8"/>
  <c r="E303" i="8"/>
  <c r="F303" i="8"/>
  <c r="G303" i="8"/>
  <c r="H303" i="8"/>
  <c r="J303" i="8"/>
  <c r="B304" i="8"/>
  <c r="C304" i="8"/>
  <c r="E304" i="8"/>
  <c r="F304" i="8"/>
  <c r="G304" i="8"/>
  <c r="H304" i="8"/>
  <c r="J304" i="8"/>
  <c r="B305" i="8"/>
  <c r="C305" i="8"/>
  <c r="E305" i="8"/>
  <c r="F305" i="8"/>
  <c r="G305" i="8"/>
  <c r="H305" i="8"/>
  <c r="J305" i="8"/>
  <c r="B306" i="8"/>
  <c r="C306" i="8"/>
  <c r="E306" i="8"/>
  <c r="F306" i="8"/>
  <c r="G306" i="8"/>
  <c r="H306" i="8"/>
  <c r="J306" i="8"/>
  <c r="B307" i="8"/>
  <c r="C307" i="8"/>
  <c r="E307" i="8"/>
  <c r="F307" i="8"/>
  <c r="G307" i="8"/>
  <c r="H307" i="8"/>
  <c r="J307" i="8"/>
  <c r="B308" i="8"/>
  <c r="C308" i="8"/>
  <c r="E308" i="8"/>
  <c r="F308" i="8"/>
  <c r="G308" i="8"/>
  <c r="H308" i="8"/>
  <c r="J308" i="8"/>
  <c r="B309" i="8"/>
  <c r="C309" i="8"/>
  <c r="E309" i="8"/>
  <c r="F309" i="8"/>
  <c r="G309" i="8"/>
  <c r="H309" i="8"/>
  <c r="J309" i="8"/>
  <c r="B310" i="8"/>
  <c r="C310" i="8"/>
  <c r="E310" i="8"/>
  <c r="F310" i="8"/>
  <c r="G310" i="8"/>
  <c r="H310" i="8"/>
  <c r="J310" i="8"/>
  <c r="B311" i="8"/>
  <c r="C311" i="8"/>
  <c r="E311" i="8"/>
  <c r="F311" i="8"/>
  <c r="G311" i="8"/>
  <c r="H311" i="8"/>
  <c r="J311" i="8"/>
  <c r="B312" i="8"/>
  <c r="C312" i="8"/>
  <c r="E312" i="8"/>
  <c r="F312" i="8"/>
  <c r="G312" i="8"/>
  <c r="H312" i="8"/>
  <c r="J312" i="8"/>
  <c r="B313" i="8"/>
  <c r="C313" i="8"/>
  <c r="E313" i="8"/>
  <c r="F313" i="8"/>
  <c r="G313" i="8"/>
  <c r="H313" i="8"/>
  <c r="J313" i="8"/>
  <c r="B314" i="8"/>
  <c r="C314" i="8"/>
  <c r="E314" i="8"/>
  <c r="F314" i="8"/>
  <c r="G314" i="8"/>
  <c r="H314" i="8"/>
  <c r="J314" i="8"/>
  <c r="B315" i="8"/>
  <c r="C315" i="8"/>
  <c r="E315" i="8"/>
  <c r="F315" i="8"/>
  <c r="G315" i="8"/>
  <c r="H315" i="8"/>
  <c r="J315" i="8"/>
  <c r="B316" i="8"/>
  <c r="C316" i="8"/>
  <c r="E316" i="8"/>
  <c r="F316" i="8"/>
  <c r="G316" i="8"/>
  <c r="H316" i="8"/>
  <c r="J316" i="8"/>
  <c r="B317" i="8"/>
  <c r="C317" i="8"/>
  <c r="E317" i="8"/>
  <c r="F317" i="8"/>
  <c r="G317" i="8"/>
  <c r="H317" i="8"/>
  <c r="J317" i="8"/>
  <c r="B318" i="8"/>
  <c r="C318" i="8"/>
  <c r="E318" i="8"/>
  <c r="F318" i="8"/>
  <c r="G318" i="8"/>
  <c r="H318" i="8"/>
  <c r="J318" i="8"/>
  <c r="B319" i="8"/>
  <c r="C319" i="8"/>
  <c r="E319" i="8"/>
  <c r="F319" i="8"/>
  <c r="G319" i="8"/>
  <c r="H319" i="8"/>
  <c r="J319" i="8"/>
  <c r="B320" i="8"/>
  <c r="C320" i="8"/>
  <c r="E320" i="8"/>
  <c r="F320" i="8"/>
  <c r="G320" i="8"/>
  <c r="H320" i="8"/>
  <c r="J320" i="8"/>
  <c r="B321" i="8"/>
  <c r="C321" i="8"/>
  <c r="E321" i="8"/>
  <c r="F321" i="8"/>
  <c r="G321" i="8"/>
  <c r="H321" i="8"/>
  <c r="J321" i="8"/>
  <c r="B322" i="8"/>
  <c r="C322" i="8"/>
  <c r="E322" i="8"/>
  <c r="F322" i="8"/>
  <c r="G322" i="8"/>
  <c r="H322" i="8"/>
  <c r="J322" i="8"/>
  <c r="B323" i="8"/>
  <c r="C323" i="8"/>
  <c r="E323" i="8"/>
  <c r="F323" i="8"/>
  <c r="G323" i="8"/>
  <c r="H323" i="8"/>
  <c r="J323" i="8"/>
  <c r="B324" i="8"/>
  <c r="C324" i="8"/>
  <c r="E324" i="8"/>
  <c r="F324" i="8"/>
  <c r="G324" i="8"/>
  <c r="H324" i="8"/>
  <c r="J324" i="8"/>
  <c r="B325" i="8"/>
  <c r="C325" i="8"/>
  <c r="E325" i="8"/>
  <c r="F325" i="8"/>
  <c r="G325" i="8"/>
  <c r="H325" i="8"/>
  <c r="J325" i="8"/>
  <c r="B326" i="8"/>
  <c r="C326" i="8"/>
  <c r="E326" i="8"/>
  <c r="F326" i="8"/>
  <c r="G326" i="8"/>
  <c r="H326" i="8"/>
  <c r="J326" i="8"/>
  <c r="B327" i="8"/>
  <c r="C327" i="8"/>
  <c r="E327" i="8"/>
  <c r="F327" i="8"/>
  <c r="G327" i="8"/>
  <c r="H327" i="8"/>
  <c r="J327" i="8"/>
  <c r="B328" i="8"/>
  <c r="C328" i="8"/>
  <c r="E328" i="8"/>
  <c r="F328" i="8"/>
  <c r="G328" i="8"/>
  <c r="H328" i="8"/>
  <c r="J328" i="8"/>
  <c r="B329" i="8"/>
  <c r="C329" i="8"/>
  <c r="E329" i="8"/>
  <c r="F329" i="8"/>
  <c r="G329" i="8"/>
  <c r="H329" i="8"/>
  <c r="J329" i="8"/>
  <c r="B330" i="8"/>
  <c r="C330" i="8"/>
  <c r="E330" i="8"/>
  <c r="F330" i="8"/>
  <c r="G330" i="8"/>
  <c r="H330" i="8"/>
  <c r="J330" i="8"/>
  <c r="B331" i="8"/>
  <c r="C331" i="8"/>
  <c r="E331" i="8"/>
  <c r="F331" i="8"/>
  <c r="G331" i="8"/>
  <c r="H331" i="8"/>
  <c r="J331" i="8"/>
  <c r="B332" i="8"/>
  <c r="C332" i="8"/>
  <c r="E332" i="8"/>
  <c r="F332" i="8"/>
  <c r="G332" i="8"/>
  <c r="H332" i="8"/>
  <c r="J332" i="8"/>
  <c r="B333" i="8"/>
  <c r="C333" i="8"/>
  <c r="E333" i="8"/>
  <c r="F333" i="8"/>
  <c r="G333" i="8"/>
  <c r="H333" i="8"/>
  <c r="J333" i="8"/>
  <c r="B334" i="8"/>
  <c r="C334" i="8"/>
  <c r="E334" i="8"/>
  <c r="F334" i="8"/>
  <c r="G334" i="8"/>
  <c r="H334" i="8"/>
  <c r="J334" i="8"/>
  <c r="B335" i="8"/>
  <c r="C335" i="8"/>
  <c r="E335" i="8"/>
  <c r="F335" i="8"/>
  <c r="G335" i="8"/>
  <c r="H335" i="8"/>
  <c r="J335" i="8"/>
  <c r="B336" i="8"/>
  <c r="C336" i="8"/>
  <c r="E336" i="8"/>
  <c r="F336" i="8"/>
  <c r="G336" i="8"/>
  <c r="H336" i="8"/>
  <c r="J336" i="8"/>
  <c r="B337" i="8"/>
  <c r="C337" i="8"/>
  <c r="E337" i="8"/>
  <c r="F337" i="8"/>
  <c r="G337" i="8"/>
  <c r="H337" i="8"/>
  <c r="J337" i="8"/>
  <c r="B338" i="8"/>
  <c r="C338" i="8"/>
  <c r="E338" i="8"/>
  <c r="F338" i="8"/>
  <c r="G338" i="8"/>
  <c r="H338" i="8"/>
  <c r="J338" i="8"/>
  <c r="B339" i="8"/>
  <c r="C339" i="8"/>
  <c r="E339" i="8"/>
  <c r="F339" i="8"/>
  <c r="G339" i="8"/>
  <c r="H339" i="8"/>
  <c r="J339" i="8"/>
  <c r="B340" i="8"/>
  <c r="C340" i="8"/>
  <c r="E340" i="8"/>
  <c r="F340" i="8"/>
  <c r="G340" i="8"/>
  <c r="H340" i="8"/>
  <c r="J340" i="8"/>
  <c r="B341" i="8"/>
  <c r="C341" i="8"/>
  <c r="E341" i="8"/>
  <c r="F341" i="8"/>
  <c r="G341" i="8"/>
  <c r="H341" i="8"/>
  <c r="J341" i="8"/>
  <c r="B342" i="8"/>
  <c r="C342" i="8"/>
  <c r="E342" i="8"/>
  <c r="F342" i="8"/>
  <c r="G342" i="8"/>
  <c r="H342" i="8"/>
  <c r="J342" i="8"/>
  <c r="H43" i="8"/>
  <c r="T43" i="8"/>
  <c r="R43" i="8"/>
  <c r="X43" i="8"/>
  <c r="H44" i="8"/>
  <c r="T44" i="8"/>
  <c r="R44" i="8"/>
  <c r="X44" i="8"/>
  <c r="H45" i="8"/>
  <c r="T45" i="8"/>
  <c r="R45" i="8"/>
  <c r="X45" i="8"/>
  <c r="H46" i="8"/>
  <c r="T46" i="8"/>
  <c r="R46" i="8"/>
  <c r="X46" i="8"/>
  <c r="H47" i="8"/>
  <c r="T47" i="8"/>
  <c r="R47" i="8"/>
  <c r="X47" i="8"/>
  <c r="H48" i="8"/>
  <c r="T48" i="8"/>
  <c r="R48" i="8"/>
  <c r="X48" i="8"/>
  <c r="H49" i="8"/>
  <c r="T49" i="8"/>
  <c r="R49" i="8"/>
  <c r="X49" i="8"/>
  <c r="T50" i="8"/>
  <c r="R50" i="8"/>
  <c r="X50" i="8"/>
  <c r="T51" i="8"/>
  <c r="R51" i="8"/>
  <c r="X51" i="8"/>
  <c r="H52" i="8"/>
  <c r="T52" i="8"/>
  <c r="R52" i="8"/>
  <c r="X52" i="8"/>
  <c r="H53" i="8"/>
  <c r="T53" i="8"/>
  <c r="R53" i="8"/>
  <c r="X53" i="8"/>
  <c r="H54" i="8"/>
  <c r="T54" i="8"/>
  <c r="R54" i="8"/>
  <c r="X54" i="8"/>
  <c r="H55" i="8"/>
  <c r="T55" i="8"/>
  <c r="R55" i="8"/>
  <c r="X55" i="8"/>
  <c r="H56" i="8"/>
  <c r="T56" i="8"/>
  <c r="R56" i="8"/>
  <c r="X56" i="8"/>
  <c r="H57" i="8"/>
  <c r="T57" i="8"/>
  <c r="R57" i="8"/>
  <c r="X57" i="8"/>
  <c r="T58" i="8"/>
  <c r="R58" i="8"/>
  <c r="X58" i="8"/>
  <c r="T59" i="8"/>
  <c r="R59" i="8"/>
  <c r="X59" i="8"/>
  <c r="H60" i="8"/>
  <c r="T60" i="8"/>
  <c r="R60" i="8"/>
  <c r="X60" i="8"/>
  <c r="H61" i="8"/>
  <c r="T61" i="8"/>
  <c r="R61" i="8"/>
  <c r="X61" i="8"/>
  <c r="H62" i="8"/>
  <c r="T62" i="8"/>
  <c r="R62" i="8"/>
  <c r="X62" i="8"/>
  <c r="H63" i="8"/>
  <c r="T63" i="8"/>
  <c r="R63" i="8"/>
  <c r="X63" i="8"/>
  <c r="H64" i="8"/>
  <c r="T64" i="8"/>
  <c r="R64" i="8"/>
  <c r="X64" i="8"/>
  <c r="H65" i="8"/>
  <c r="T65" i="8"/>
  <c r="R65" i="8"/>
  <c r="X65" i="8"/>
  <c r="T66" i="8"/>
  <c r="R66" i="8"/>
  <c r="X66" i="8"/>
  <c r="T67" i="8"/>
  <c r="R67" i="8"/>
  <c r="X67" i="8"/>
  <c r="H68" i="8"/>
  <c r="T68" i="8"/>
  <c r="R68" i="8"/>
  <c r="X68" i="8"/>
  <c r="H69" i="8"/>
  <c r="T69" i="8"/>
  <c r="R69" i="8"/>
  <c r="X69" i="8"/>
  <c r="H70" i="8"/>
  <c r="T70" i="8"/>
  <c r="R70" i="8"/>
  <c r="X70" i="8"/>
  <c r="H71" i="8"/>
  <c r="T71" i="8"/>
  <c r="R71" i="8"/>
  <c r="X71" i="8"/>
  <c r="H72" i="8"/>
  <c r="T72" i="8"/>
  <c r="R72" i="8"/>
  <c r="X72" i="8"/>
  <c r="H73" i="8"/>
  <c r="T73" i="8"/>
  <c r="R73" i="8"/>
  <c r="X73" i="8"/>
  <c r="T74" i="8"/>
  <c r="R74" i="8"/>
  <c r="X74" i="8"/>
  <c r="T75" i="8"/>
  <c r="R75" i="8"/>
  <c r="X75" i="8"/>
  <c r="H76" i="8"/>
  <c r="T76" i="8"/>
  <c r="R76" i="8"/>
  <c r="X76" i="8"/>
  <c r="H77" i="8"/>
  <c r="T77" i="8"/>
  <c r="R77" i="8"/>
  <c r="X77" i="8"/>
  <c r="H78" i="8"/>
  <c r="T78" i="8"/>
  <c r="R78" i="8"/>
  <c r="X78" i="8"/>
  <c r="H79" i="8"/>
  <c r="T79" i="8"/>
  <c r="R79" i="8"/>
  <c r="X79" i="8"/>
  <c r="H80" i="8"/>
  <c r="T80" i="8"/>
  <c r="R80" i="8"/>
  <c r="X80" i="8"/>
  <c r="H81" i="8"/>
  <c r="T81" i="8"/>
  <c r="R81" i="8"/>
  <c r="X81" i="8"/>
  <c r="H82" i="8"/>
  <c r="T82" i="8"/>
  <c r="R82" i="8"/>
  <c r="X82" i="8"/>
  <c r="H83" i="8"/>
  <c r="T83" i="8"/>
  <c r="R83" i="8"/>
  <c r="X83" i="8"/>
  <c r="H84" i="8"/>
  <c r="T84" i="8"/>
  <c r="R84" i="8"/>
  <c r="X84" i="8"/>
  <c r="H85" i="8"/>
  <c r="T85" i="8"/>
  <c r="R85" i="8"/>
  <c r="X85" i="8"/>
  <c r="H86" i="8"/>
  <c r="T86" i="8"/>
  <c r="R86" i="8"/>
  <c r="X86" i="8"/>
  <c r="H87" i="8"/>
  <c r="T87" i="8"/>
  <c r="R87" i="8"/>
  <c r="X87" i="8"/>
  <c r="H88" i="8"/>
  <c r="T88" i="8"/>
  <c r="R88" i="8"/>
  <c r="X88" i="8"/>
  <c r="H89" i="8"/>
  <c r="T89" i="8"/>
  <c r="R89" i="8"/>
  <c r="X89" i="8"/>
  <c r="H90" i="8"/>
  <c r="T90" i="8"/>
  <c r="R90" i="8"/>
  <c r="X90" i="8"/>
  <c r="H91" i="8"/>
  <c r="T91" i="8"/>
  <c r="R91" i="8"/>
  <c r="X91" i="8"/>
  <c r="H92" i="8"/>
  <c r="T92" i="8"/>
  <c r="R92" i="8"/>
  <c r="X92" i="8"/>
  <c r="H93" i="8"/>
  <c r="T93" i="8"/>
  <c r="R93" i="8"/>
  <c r="X93" i="8"/>
  <c r="H94" i="8"/>
  <c r="T94" i="8"/>
  <c r="R94" i="8"/>
  <c r="X94" i="8"/>
  <c r="H95" i="8"/>
  <c r="T95" i="8"/>
  <c r="R95" i="8"/>
  <c r="X95" i="8"/>
  <c r="H96" i="8"/>
  <c r="T96" i="8"/>
  <c r="R96" i="8"/>
  <c r="X96" i="8"/>
  <c r="H97" i="8"/>
  <c r="T97" i="8"/>
  <c r="R97" i="8"/>
  <c r="X97" i="8"/>
  <c r="H98" i="8"/>
  <c r="T98" i="8"/>
  <c r="R98" i="8"/>
  <c r="X98" i="8"/>
  <c r="H99" i="8"/>
  <c r="T99" i="8"/>
  <c r="R99" i="8"/>
  <c r="X99" i="8"/>
  <c r="H100" i="8"/>
  <c r="T100" i="8"/>
  <c r="R100" i="8"/>
  <c r="X100" i="8"/>
  <c r="H101" i="8"/>
  <c r="T101" i="8"/>
  <c r="R101" i="8"/>
  <c r="X101" i="8"/>
  <c r="H102" i="8"/>
  <c r="T102" i="8"/>
  <c r="R102" i="8"/>
  <c r="X102" i="8"/>
  <c r="H103" i="8"/>
  <c r="T103" i="8"/>
  <c r="R103" i="8"/>
  <c r="X103" i="8"/>
  <c r="H104" i="8"/>
  <c r="T104" i="8"/>
  <c r="R104" i="8"/>
  <c r="X104" i="8"/>
  <c r="H105" i="8"/>
  <c r="T105" i="8"/>
  <c r="R105" i="8"/>
  <c r="X105" i="8"/>
  <c r="H106" i="8"/>
  <c r="T106" i="8"/>
  <c r="R106" i="8"/>
  <c r="X106" i="8"/>
  <c r="H107" i="8"/>
  <c r="T107" i="8"/>
  <c r="R107" i="8"/>
  <c r="X107" i="8"/>
  <c r="H108" i="8"/>
  <c r="T108" i="8"/>
  <c r="R108" i="8"/>
  <c r="X108" i="8"/>
  <c r="H109" i="8"/>
  <c r="T109" i="8"/>
  <c r="R109" i="8"/>
  <c r="X109" i="8"/>
  <c r="H110" i="8"/>
  <c r="T110" i="8"/>
  <c r="R110" i="8"/>
  <c r="X110" i="8"/>
  <c r="H111" i="8"/>
  <c r="T111" i="8"/>
  <c r="R111" i="8"/>
  <c r="X111" i="8"/>
  <c r="H112" i="8"/>
  <c r="T112" i="8"/>
  <c r="R112" i="8"/>
  <c r="X112" i="8"/>
  <c r="H113" i="8"/>
  <c r="T113" i="8"/>
  <c r="R113" i="8"/>
  <c r="X113" i="8"/>
  <c r="H114" i="8"/>
  <c r="T114" i="8"/>
  <c r="R114" i="8"/>
  <c r="X114" i="8"/>
  <c r="H115" i="8"/>
  <c r="T115" i="8"/>
  <c r="R115" i="8"/>
  <c r="X115" i="8"/>
  <c r="H116" i="8"/>
  <c r="T116" i="8"/>
  <c r="R116" i="8"/>
  <c r="X116" i="8"/>
  <c r="H117" i="8"/>
  <c r="T117" i="8"/>
  <c r="R117" i="8"/>
  <c r="X117" i="8"/>
  <c r="T118" i="8"/>
  <c r="R118" i="8"/>
  <c r="X118" i="8"/>
  <c r="H119" i="8"/>
  <c r="T119" i="8"/>
  <c r="R119" i="8"/>
  <c r="X119" i="8"/>
  <c r="H120" i="8"/>
  <c r="T120" i="8"/>
  <c r="R120" i="8"/>
  <c r="X120" i="8"/>
  <c r="H121" i="8"/>
  <c r="T121" i="8"/>
  <c r="R121" i="8"/>
  <c r="X121" i="8"/>
  <c r="H122" i="8"/>
  <c r="T122" i="8"/>
  <c r="R122" i="8"/>
  <c r="X122" i="8"/>
  <c r="H123" i="8"/>
  <c r="T123" i="8"/>
  <c r="R123" i="8"/>
  <c r="X123" i="8"/>
  <c r="H124" i="8"/>
  <c r="T124" i="8"/>
  <c r="R124" i="8"/>
  <c r="X124" i="8"/>
  <c r="H125" i="8"/>
  <c r="T125" i="8"/>
  <c r="R125" i="8"/>
  <c r="X125" i="8"/>
  <c r="T8" i="8"/>
  <c r="R8" i="8"/>
  <c r="W8" i="8"/>
  <c r="X8" i="8"/>
  <c r="H9" i="8"/>
  <c r="T9" i="8"/>
  <c r="R9" i="8"/>
  <c r="W9" i="8"/>
  <c r="X9" i="8"/>
  <c r="T10" i="8"/>
  <c r="R10" i="8"/>
  <c r="W10" i="8"/>
  <c r="X10" i="8"/>
  <c r="H11" i="8"/>
  <c r="T11" i="8"/>
  <c r="R11" i="8"/>
  <c r="W11" i="8"/>
  <c r="X11" i="8"/>
  <c r="H12" i="8"/>
  <c r="T12" i="8"/>
  <c r="R12" i="8"/>
  <c r="W12" i="8"/>
  <c r="X12" i="8"/>
  <c r="H13" i="8"/>
  <c r="T13" i="8"/>
  <c r="R13" i="8"/>
  <c r="W13" i="8"/>
  <c r="X13" i="8"/>
  <c r="H14" i="8"/>
  <c r="T14" i="8"/>
  <c r="R14" i="8"/>
  <c r="W14" i="8"/>
  <c r="X14" i="8"/>
  <c r="H15" i="8"/>
  <c r="T15" i="8"/>
  <c r="R15" i="8"/>
  <c r="W15" i="8"/>
  <c r="X15" i="8"/>
  <c r="H16" i="8"/>
  <c r="T16" i="8"/>
  <c r="R16" i="8"/>
  <c r="W16" i="8"/>
  <c r="X16" i="8"/>
  <c r="H17" i="8"/>
  <c r="T17" i="8"/>
  <c r="R17" i="8"/>
  <c r="W17" i="8"/>
  <c r="X17" i="8"/>
  <c r="H18" i="8"/>
  <c r="T18" i="8"/>
  <c r="R18" i="8"/>
  <c r="W18" i="8"/>
  <c r="X18" i="8"/>
  <c r="H19" i="8"/>
  <c r="T19" i="8"/>
  <c r="R19" i="8"/>
  <c r="W19" i="8"/>
  <c r="X19" i="8"/>
  <c r="H20" i="8"/>
  <c r="T20" i="8"/>
  <c r="R20" i="8"/>
  <c r="W20" i="8"/>
  <c r="X20" i="8"/>
  <c r="H21" i="8"/>
  <c r="T21" i="8"/>
  <c r="R21" i="8"/>
  <c r="W21" i="8"/>
  <c r="X21" i="8"/>
  <c r="H22" i="8"/>
  <c r="T22" i="8"/>
  <c r="R22" i="8"/>
  <c r="W22" i="8"/>
  <c r="X22" i="8"/>
  <c r="H23" i="8"/>
  <c r="T23" i="8"/>
  <c r="R23" i="8"/>
  <c r="W23" i="8"/>
  <c r="X23" i="8"/>
  <c r="H24" i="8"/>
  <c r="T24" i="8"/>
  <c r="R24" i="8"/>
  <c r="W24" i="8"/>
  <c r="X24" i="8"/>
  <c r="H25" i="8"/>
  <c r="T25" i="8"/>
  <c r="R25" i="8"/>
  <c r="W25" i="8"/>
  <c r="X25" i="8"/>
  <c r="H26" i="8"/>
  <c r="T26" i="8"/>
  <c r="R26" i="8"/>
  <c r="W26" i="8"/>
  <c r="X26" i="8"/>
  <c r="H27" i="8"/>
  <c r="T27" i="8"/>
  <c r="R27" i="8"/>
  <c r="W27" i="8"/>
  <c r="X27" i="8"/>
  <c r="H28" i="8"/>
  <c r="T28" i="8"/>
  <c r="R28" i="8"/>
  <c r="W28" i="8"/>
  <c r="X28" i="8"/>
  <c r="H29" i="8"/>
  <c r="T29" i="8"/>
  <c r="R29" i="8"/>
  <c r="W29" i="8"/>
  <c r="X29" i="8"/>
  <c r="H30" i="8"/>
  <c r="T30" i="8"/>
  <c r="R30" i="8"/>
  <c r="W30" i="8"/>
  <c r="X30" i="8"/>
  <c r="H31" i="8"/>
  <c r="T31" i="8"/>
  <c r="R31" i="8"/>
  <c r="X31" i="8"/>
  <c r="H32" i="8"/>
  <c r="T32" i="8"/>
  <c r="R32" i="8"/>
  <c r="X32" i="8"/>
  <c r="H33" i="8"/>
  <c r="T33" i="8"/>
  <c r="R33" i="8"/>
  <c r="X33" i="8"/>
  <c r="H34" i="8"/>
  <c r="T34" i="8"/>
  <c r="R34" i="8"/>
  <c r="X34" i="8"/>
  <c r="H35" i="8"/>
  <c r="T35" i="8"/>
  <c r="R35" i="8"/>
  <c r="X35" i="8"/>
  <c r="H36" i="8"/>
  <c r="T36" i="8"/>
  <c r="R36" i="8"/>
  <c r="X36" i="8"/>
  <c r="H37" i="8"/>
  <c r="T37" i="8"/>
  <c r="R37" i="8"/>
  <c r="X37" i="8"/>
  <c r="H38" i="8"/>
  <c r="T38" i="8"/>
  <c r="R38" i="8"/>
  <c r="X38" i="8"/>
  <c r="H39" i="8"/>
  <c r="T39" i="8"/>
  <c r="R39" i="8"/>
  <c r="X39" i="8"/>
  <c r="H40" i="8"/>
  <c r="T40" i="8"/>
  <c r="R40" i="8"/>
  <c r="X40" i="8"/>
  <c r="H41" i="8"/>
  <c r="T41" i="8"/>
  <c r="R41" i="8"/>
  <c r="X41" i="8"/>
  <c r="H42" i="8"/>
  <c r="T42" i="8"/>
  <c r="R42" i="8"/>
  <c r="X42" i="8"/>
  <c r="A224" i="8"/>
  <c r="B224" i="8"/>
  <c r="C224" i="8"/>
  <c r="D224" i="8"/>
  <c r="E224" i="8"/>
  <c r="F224" i="8"/>
  <c r="G224" i="8"/>
  <c r="H224" i="8"/>
  <c r="I224" i="8"/>
  <c r="J224" i="8"/>
  <c r="A225" i="8"/>
  <c r="B225" i="8"/>
  <c r="C225" i="8"/>
  <c r="D225" i="8"/>
  <c r="L225" i="8"/>
  <c r="F225" i="8"/>
  <c r="H225" i="8"/>
  <c r="J225" i="8"/>
  <c r="A226" i="8"/>
  <c r="B226" i="8"/>
  <c r="C226" i="8"/>
  <c r="D226" i="8"/>
  <c r="L226" i="8"/>
  <c r="E226" i="8"/>
  <c r="F226" i="8"/>
  <c r="G226" i="8"/>
  <c r="H226" i="8"/>
  <c r="J226" i="8"/>
  <c r="A227" i="8"/>
  <c r="B227" i="8"/>
  <c r="C227" i="8"/>
  <c r="D227" i="8"/>
  <c r="F227" i="8"/>
  <c r="G227" i="8"/>
  <c r="H227" i="8"/>
  <c r="J227" i="8"/>
  <c r="L227" i="8"/>
  <c r="A228" i="8"/>
  <c r="B228" i="8"/>
  <c r="C228" i="8"/>
  <c r="D228" i="8"/>
  <c r="L228" i="8"/>
  <c r="E228" i="8"/>
  <c r="F228" i="8"/>
  <c r="G228" i="8"/>
  <c r="H228" i="8"/>
  <c r="J228" i="8"/>
  <c r="A229" i="8"/>
  <c r="B229" i="8"/>
  <c r="C229" i="8"/>
  <c r="D229" i="8"/>
  <c r="E229" i="8"/>
  <c r="F229" i="8"/>
  <c r="G229" i="8"/>
  <c r="H229" i="8"/>
  <c r="J229" i="8"/>
  <c r="L229" i="8"/>
  <c r="A230" i="8"/>
  <c r="B230" i="8"/>
  <c r="C230" i="8"/>
  <c r="D230" i="8"/>
  <c r="L230" i="8"/>
  <c r="E230" i="8"/>
  <c r="F230" i="8"/>
  <c r="G230" i="8"/>
  <c r="H230" i="8"/>
  <c r="J230" i="8"/>
  <c r="A231" i="8"/>
  <c r="B231" i="8"/>
  <c r="C231" i="8"/>
  <c r="D231" i="8"/>
  <c r="E231" i="8"/>
  <c r="F231" i="8"/>
  <c r="G231" i="8"/>
  <c r="H231" i="8"/>
  <c r="J231" i="8"/>
  <c r="L231" i="8"/>
  <c r="A232" i="8"/>
  <c r="B232" i="8"/>
  <c r="C232" i="8"/>
  <c r="D232" i="8"/>
  <c r="L232" i="8"/>
  <c r="E232" i="8"/>
  <c r="F232" i="8"/>
  <c r="G232" i="8"/>
  <c r="H232" i="8"/>
  <c r="J232" i="8"/>
  <c r="A233" i="8"/>
  <c r="B233" i="8"/>
  <c r="C233" i="8"/>
  <c r="D233" i="8"/>
  <c r="L233" i="8"/>
  <c r="E233" i="8"/>
  <c r="F233" i="8"/>
  <c r="G233" i="8"/>
  <c r="H233" i="8"/>
  <c r="J233" i="8"/>
  <c r="A234" i="8"/>
  <c r="B234" i="8"/>
  <c r="C234" i="8"/>
  <c r="D234" i="8"/>
  <c r="L234" i="8"/>
  <c r="E234" i="8"/>
  <c r="F234" i="8"/>
  <c r="G234" i="8"/>
  <c r="H234" i="8"/>
  <c r="J234" i="8"/>
  <c r="A235" i="8"/>
  <c r="B235" i="8"/>
  <c r="C235" i="8"/>
  <c r="D235" i="8"/>
  <c r="E235" i="8"/>
  <c r="F235" i="8"/>
  <c r="G235" i="8"/>
  <c r="H235" i="8"/>
  <c r="J235" i="8"/>
  <c r="L235" i="8"/>
  <c r="A236" i="8"/>
  <c r="B236" i="8"/>
  <c r="C236" i="8"/>
  <c r="D236" i="8"/>
  <c r="L236" i="8"/>
  <c r="E236" i="8"/>
  <c r="F236" i="8"/>
  <c r="G236" i="8"/>
  <c r="H236" i="8"/>
  <c r="J236" i="8"/>
  <c r="A237" i="8"/>
  <c r="B237" i="8"/>
  <c r="C237" i="8"/>
  <c r="D237" i="8"/>
  <c r="E237" i="8"/>
  <c r="F237" i="8"/>
  <c r="G237" i="8"/>
  <c r="H237" i="8"/>
  <c r="J237" i="8"/>
  <c r="L237" i="8"/>
  <c r="A238" i="8"/>
  <c r="B238" i="8"/>
  <c r="C238" i="8"/>
  <c r="D238" i="8"/>
  <c r="L238" i="8"/>
  <c r="E238" i="8"/>
  <c r="F238" i="8"/>
  <c r="G238" i="8"/>
  <c r="H238" i="8"/>
  <c r="J238" i="8"/>
  <c r="A239" i="8"/>
  <c r="B239" i="8"/>
  <c r="C239" i="8"/>
  <c r="D239" i="8"/>
  <c r="E239" i="8"/>
  <c r="F239" i="8"/>
  <c r="G239" i="8"/>
  <c r="H239" i="8"/>
  <c r="J239" i="8"/>
  <c r="L239" i="8"/>
  <c r="A240" i="8"/>
  <c r="B240" i="8"/>
  <c r="C240" i="8"/>
  <c r="D240" i="8"/>
  <c r="L240" i="8"/>
  <c r="E240" i="8"/>
  <c r="F240" i="8"/>
  <c r="G240" i="8"/>
  <c r="H240" i="8"/>
  <c r="J240" i="8"/>
  <c r="A241" i="8"/>
  <c r="B241" i="8"/>
  <c r="C241" i="8"/>
  <c r="D241" i="8"/>
  <c r="L241" i="8"/>
  <c r="E241" i="8"/>
  <c r="F241" i="8"/>
  <c r="G241" i="8"/>
  <c r="H241" i="8"/>
  <c r="J241" i="8"/>
  <c r="A242" i="8"/>
  <c r="B242" i="8"/>
  <c r="C242" i="8"/>
  <c r="D242" i="8"/>
  <c r="L242" i="8"/>
  <c r="E242" i="8"/>
  <c r="F242" i="8"/>
  <c r="G242" i="8"/>
  <c r="H242" i="8"/>
  <c r="J242" i="8"/>
  <c r="A243" i="8"/>
  <c r="B243" i="8"/>
  <c r="C243" i="8"/>
  <c r="D243" i="8"/>
  <c r="E243" i="8"/>
  <c r="F243" i="8"/>
  <c r="G243" i="8"/>
  <c r="H243" i="8"/>
  <c r="J243" i="8"/>
  <c r="L243" i="8"/>
  <c r="A244" i="8"/>
  <c r="B244" i="8"/>
  <c r="C244" i="8"/>
  <c r="D244" i="8"/>
  <c r="L244" i="8"/>
  <c r="E244" i="8"/>
  <c r="F244" i="8"/>
  <c r="G244" i="8"/>
  <c r="H244" i="8"/>
  <c r="J244" i="8"/>
  <c r="A245" i="8"/>
  <c r="B245" i="8"/>
  <c r="C245" i="8"/>
  <c r="D245" i="8"/>
  <c r="E245" i="8"/>
  <c r="F245" i="8"/>
  <c r="G245" i="8"/>
  <c r="H245" i="8"/>
  <c r="J245" i="8"/>
  <c r="L245" i="8"/>
  <c r="A246" i="8"/>
  <c r="B246" i="8"/>
  <c r="C246" i="8"/>
  <c r="D246" i="8"/>
  <c r="L246" i="8"/>
  <c r="E246" i="8"/>
  <c r="F246" i="8"/>
  <c r="G246" i="8"/>
  <c r="H246" i="8"/>
  <c r="J246" i="8"/>
  <c r="A247" i="8"/>
  <c r="B247" i="8"/>
  <c r="C247" i="8"/>
  <c r="D247" i="8"/>
  <c r="E247" i="8"/>
  <c r="F247" i="8"/>
  <c r="G247" i="8"/>
  <c r="H247" i="8"/>
  <c r="J247" i="8"/>
  <c r="L247" i="8"/>
  <c r="A248" i="8"/>
  <c r="B248" i="8"/>
  <c r="C248" i="8"/>
  <c r="D248" i="8"/>
  <c r="L248" i="8"/>
  <c r="E248" i="8"/>
  <c r="F248" i="8"/>
  <c r="G248" i="8"/>
  <c r="H248" i="8"/>
  <c r="J248" i="8"/>
  <c r="A249" i="8"/>
  <c r="B249" i="8"/>
  <c r="C249" i="8"/>
  <c r="D249" i="8"/>
  <c r="L249" i="8"/>
  <c r="E249" i="8"/>
  <c r="F249" i="8"/>
  <c r="G249" i="8"/>
  <c r="H249" i="8"/>
  <c r="J249" i="8"/>
  <c r="A250" i="8"/>
  <c r="B250" i="8"/>
  <c r="C250" i="8"/>
  <c r="D250" i="8"/>
  <c r="L250" i="8"/>
  <c r="E250" i="8"/>
  <c r="F250" i="8"/>
  <c r="G250" i="8"/>
  <c r="H250" i="8"/>
  <c r="J250" i="8"/>
  <c r="A251" i="8"/>
  <c r="B251" i="8"/>
  <c r="C251" i="8"/>
  <c r="D251" i="8"/>
  <c r="E251" i="8"/>
  <c r="F251" i="8"/>
  <c r="G251" i="8"/>
  <c r="H251" i="8"/>
  <c r="J251" i="8"/>
  <c r="L251" i="8"/>
  <c r="A252" i="8"/>
  <c r="B252" i="8"/>
  <c r="C252" i="8"/>
  <c r="D252" i="8"/>
  <c r="L252" i="8"/>
  <c r="E252" i="8"/>
  <c r="F252" i="8"/>
  <c r="G252" i="8"/>
  <c r="H252" i="8"/>
  <c r="J252" i="8"/>
  <c r="P252" i="8"/>
  <c r="S252" i="8"/>
  <c r="A253" i="8"/>
  <c r="B253" i="8"/>
  <c r="C253" i="8"/>
  <c r="D253" i="8"/>
  <c r="E253" i="8"/>
  <c r="F253" i="8"/>
  <c r="G253" i="8"/>
  <c r="H253" i="8"/>
  <c r="J253" i="8"/>
  <c r="L253" i="8"/>
  <c r="P253" i="8"/>
  <c r="S253" i="8"/>
  <c r="A254" i="8"/>
  <c r="B254" i="8"/>
  <c r="C254" i="8"/>
  <c r="D254" i="8"/>
  <c r="L254" i="8"/>
  <c r="E254" i="8"/>
  <c r="F254" i="8"/>
  <c r="G254" i="8"/>
  <c r="H254" i="8"/>
  <c r="J254" i="8"/>
  <c r="P254" i="8"/>
  <c r="S254" i="8"/>
  <c r="A255" i="8"/>
  <c r="B255" i="8"/>
  <c r="C255" i="8"/>
  <c r="D255" i="8"/>
  <c r="L255" i="8"/>
  <c r="E255" i="8"/>
  <c r="F255" i="8"/>
  <c r="G255" i="8"/>
  <c r="H255" i="8"/>
  <c r="J255" i="8"/>
  <c r="P255" i="8"/>
  <c r="S255" i="8"/>
  <c r="A256" i="8"/>
  <c r="B256" i="8"/>
  <c r="C256" i="8"/>
  <c r="D256" i="8"/>
  <c r="L256" i="8"/>
  <c r="E256" i="8"/>
  <c r="F256" i="8"/>
  <c r="G256" i="8"/>
  <c r="H256" i="8"/>
  <c r="J256" i="8"/>
  <c r="A257" i="8"/>
  <c r="B257" i="8"/>
  <c r="C257" i="8"/>
  <c r="D257" i="8"/>
  <c r="L257" i="8"/>
  <c r="E257" i="8"/>
  <c r="F257" i="8"/>
  <c r="G257" i="8"/>
  <c r="H257" i="8"/>
  <c r="J257" i="8"/>
  <c r="A258" i="8"/>
  <c r="B258" i="8"/>
  <c r="C258" i="8"/>
  <c r="D258" i="8"/>
  <c r="L258" i="8"/>
  <c r="E258" i="8"/>
  <c r="F258" i="8"/>
  <c r="G258" i="8"/>
  <c r="H258" i="8"/>
  <c r="J258" i="8"/>
  <c r="A259" i="8"/>
  <c r="B259" i="8"/>
  <c r="C259" i="8"/>
  <c r="D259" i="8"/>
  <c r="E259" i="8"/>
  <c r="F259" i="8"/>
  <c r="G259" i="8"/>
  <c r="H259" i="8"/>
  <c r="J259" i="8"/>
  <c r="L259" i="8"/>
  <c r="D8" i="9"/>
  <c r="E8" i="9"/>
  <c r="G8" i="9"/>
  <c r="K8" i="9"/>
  <c r="L8" i="9"/>
  <c r="M8" i="9"/>
  <c r="I8" i="9"/>
  <c r="J8" i="9"/>
  <c r="D9" i="9"/>
  <c r="G9" i="9"/>
  <c r="E9" i="9"/>
  <c r="K9" i="9"/>
  <c r="D10" i="9"/>
  <c r="E10" i="9"/>
  <c r="G10" i="9"/>
  <c r="I10" i="9"/>
  <c r="J10" i="9"/>
  <c r="L10" i="9"/>
  <c r="K10" i="9"/>
  <c r="M10" i="9"/>
  <c r="N10" i="9"/>
  <c r="O10" i="9"/>
  <c r="D11" i="9"/>
  <c r="G11" i="9"/>
  <c r="E11" i="9"/>
  <c r="D12" i="9"/>
  <c r="E12" i="9"/>
  <c r="G12" i="9"/>
  <c r="K12" i="9"/>
  <c r="I12" i="9"/>
  <c r="J12" i="9"/>
  <c r="D13" i="9"/>
  <c r="G13" i="9"/>
  <c r="I13" i="9"/>
  <c r="J13" i="9"/>
  <c r="E13" i="9"/>
  <c r="K13" i="9"/>
  <c r="L13" i="9"/>
  <c r="M13" i="9"/>
  <c r="N13" i="9"/>
  <c r="O13" i="9"/>
  <c r="D14" i="9"/>
  <c r="E14" i="9"/>
  <c r="G14" i="9"/>
  <c r="I14" i="9"/>
  <c r="J14" i="9"/>
  <c r="L14" i="9"/>
  <c r="M14" i="9"/>
  <c r="K14" i="9"/>
  <c r="D15" i="9"/>
  <c r="G15" i="9"/>
  <c r="I15" i="9"/>
  <c r="J15" i="9"/>
  <c r="E15" i="9"/>
  <c r="D16" i="9"/>
  <c r="E16" i="9"/>
  <c r="G16" i="9"/>
  <c r="K16" i="9"/>
  <c r="L16" i="9"/>
  <c r="I16" i="9"/>
  <c r="J16" i="9"/>
  <c r="M16" i="9"/>
  <c r="N16" i="9"/>
  <c r="O16" i="9"/>
  <c r="D17" i="9"/>
  <c r="G17" i="9"/>
  <c r="I17" i="9"/>
  <c r="J17" i="9"/>
  <c r="E17" i="9"/>
  <c r="D18" i="9"/>
  <c r="E18" i="9"/>
  <c r="G18" i="9"/>
  <c r="I18" i="9"/>
  <c r="J18" i="9"/>
  <c r="L18" i="9"/>
  <c r="M18" i="9"/>
  <c r="K18" i="9"/>
  <c r="D19" i="9"/>
  <c r="G19" i="9"/>
  <c r="E19" i="9"/>
  <c r="K19" i="9"/>
  <c r="D20" i="9"/>
  <c r="E20" i="9"/>
  <c r="G20" i="9"/>
  <c r="K20" i="9"/>
  <c r="L20" i="9"/>
  <c r="M20" i="9"/>
  <c r="I20" i="9"/>
  <c r="J20" i="9"/>
  <c r="D21" i="9"/>
  <c r="G21" i="9"/>
  <c r="E21" i="9"/>
  <c r="K21" i="9"/>
  <c r="D22" i="9"/>
  <c r="E22" i="9"/>
  <c r="G22" i="9"/>
  <c r="I22" i="9"/>
  <c r="J22" i="9"/>
  <c r="L22" i="9"/>
  <c r="K22" i="9"/>
  <c r="M22" i="9"/>
  <c r="N22" i="9"/>
  <c r="O22" i="9"/>
  <c r="D23" i="9"/>
  <c r="G23" i="9"/>
  <c r="I23" i="9"/>
  <c r="J23" i="9"/>
  <c r="E23" i="9"/>
  <c r="K23" i="9"/>
  <c r="L23" i="9"/>
  <c r="M23" i="9"/>
  <c r="N23" i="9"/>
  <c r="O23" i="9"/>
  <c r="D24" i="9"/>
  <c r="E24" i="9"/>
  <c r="G24" i="9"/>
  <c r="K24" i="9"/>
  <c r="I24" i="9"/>
  <c r="J24" i="9"/>
  <c r="D25" i="9"/>
  <c r="G25" i="9"/>
  <c r="E25" i="9"/>
  <c r="K25" i="9"/>
  <c r="D26" i="9"/>
  <c r="E26" i="9"/>
  <c r="G26" i="9"/>
  <c r="I26" i="9"/>
  <c r="J26" i="9"/>
  <c r="L26" i="9"/>
  <c r="K26" i="9"/>
  <c r="M26" i="9"/>
  <c r="N26" i="9"/>
  <c r="O26" i="9"/>
  <c r="D27" i="9"/>
  <c r="G27" i="9"/>
  <c r="I27" i="9"/>
  <c r="J27" i="9"/>
  <c r="E27" i="9"/>
  <c r="D28" i="9"/>
  <c r="E28" i="9"/>
  <c r="G28" i="9"/>
  <c r="K28" i="9"/>
  <c r="I28" i="9"/>
  <c r="J28" i="9"/>
  <c r="D29" i="9"/>
  <c r="G29" i="9"/>
  <c r="E29" i="9"/>
  <c r="K29" i="9"/>
  <c r="D30" i="9"/>
  <c r="E30" i="9"/>
  <c r="G30" i="9"/>
  <c r="I30" i="9"/>
  <c r="J30" i="9"/>
  <c r="L30" i="9"/>
  <c r="M30" i="9"/>
  <c r="K30" i="9"/>
  <c r="D31" i="9"/>
  <c r="G31" i="9"/>
  <c r="E31" i="9"/>
  <c r="K31" i="9"/>
  <c r="D32" i="9"/>
  <c r="E32" i="9"/>
  <c r="G32" i="9"/>
  <c r="K32" i="9"/>
  <c r="I32" i="9"/>
  <c r="J32" i="9"/>
  <c r="D33" i="9"/>
  <c r="G33" i="9"/>
  <c r="E33" i="9"/>
  <c r="D34" i="9"/>
  <c r="E34" i="9"/>
  <c r="G34" i="9"/>
  <c r="I34" i="9"/>
  <c r="J34" i="9"/>
  <c r="L34" i="9"/>
  <c r="K34" i="9"/>
  <c r="M34" i="9"/>
  <c r="N34" i="9"/>
  <c r="O34" i="9"/>
  <c r="D35" i="9"/>
  <c r="G35" i="9"/>
  <c r="E35" i="9"/>
  <c r="K35" i="9"/>
  <c r="D36" i="9"/>
  <c r="E36" i="9"/>
  <c r="G36" i="9"/>
  <c r="K36" i="9"/>
  <c r="I36" i="9"/>
  <c r="J36" i="9"/>
  <c r="D37" i="9"/>
  <c r="G37" i="9"/>
  <c r="I37" i="9"/>
  <c r="J37" i="9"/>
  <c r="E37" i="9"/>
  <c r="D38" i="9"/>
  <c r="E38" i="9"/>
  <c r="G38" i="9"/>
  <c r="I38" i="9"/>
  <c r="J38" i="9"/>
  <c r="L38" i="9"/>
  <c r="K38" i="9"/>
  <c r="M38" i="9"/>
  <c r="N38" i="9"/>
  <c r="O38" i="9"/>
  <c r="D39" i="9"/>
  <c r="G39" i="9"/>
  <c r="E39" i="9"/>
  <c r="K39" i="9"/>
  <c r="D40" i="9"/>
  <c r="E40" i="9"/>
  <c r="G40" i="9"/>
  <c r="K40" i="9"/>
  <c r="L40" i="9"/>
  <c r="M40" i="9"/>
  <c r="I40" i="9"/>
  <c r="J40" i="9"/>
  <c r="D41" i="9"/>
  <c r="G41" i="9"/>
  <c r="E41" i="9"/>
  <c r="K41" i="9"/>
  <c r="D42" i="9"/>
  <c r="E42" i="9"/>
  <c r="G42" i="9"/>
  <c r="D43" i="9"/>
  <c r="D44" i="9"/>
  <c r="E44" i="9"/>
  <c r="G44" i="9"/>
  <c r="D45" i="9"/>
  <c r="D46" i="9"/>
  <c r="E46" i="9"/>
  <c r="G46" i="9"/>
  <c r="D47" i="9"/>
  <c r="D48" i="9"/>
  <c r="E48" i="9"/>
  <c r="G48" i="9"/>
  <c r="D49" i="9"/>
  <c r="D50" i="9"/>
  <c r="E50" i="9"/>
  <c r="G50" i="9"/>
  <c r="D51" i="9"/>
  <c r="D52" i="9"/>
  <c r="E52" i="9"/>
  <c r="G52" i="9"/>
  <c r="D53" i="9"/>
  <c r="D54" i="9"/>
  <c r="E54" i="9"/>
  <c r="G54" i="9"/>
  <c r="D55" i="9"/>
  <c r="D56" i="9"/>
  <c r="E56" i="9"/>
  <c r="G56" i="9"/>
  <c r="D57" i="9"/>
  <c r="D58" i="9"/>
  <c r="E58" i="9"/>
  <c r="G58" i="9"/>
  <c r="D59" i="9"/>
  <c r="D60" i="9"/>
  <c r="E60" i="9"/>
  <c r="G60" i="9"/>
  <c r="D61" i="9"/>
  <c r="D62" i="9"/>
  <c r="E62" i="9"/>
  <c r="G62" i="9"/>
  <c r="D63" i="9"/>
  <c r="D64" i="9"/>
  <c r="E64" i="9"/>
  <c r="G64" i="9"/>
  <c r="D65" i="9"/>
  <c r="D66" i="9"/>
  <c r="E66" i="9"/>
  <c r="G66" i="9"/>
  <c r="D67" i="9"/>
  <c r="D68" i="9"/>
  <c r="E68" i="9"/>
  <c r="G68" i="9"/>
  <c r="D69" i="9"/>
  <c r="D70" i="9"/>
  <c r="E70" i="9"/>
  <c r="G70" i="9"/>
  <c r="D71" i="9"/>
  <c r="D72" i="9"/>
  <c r="E72" i="9"/>
  <c r="G72" i="9"/>
  <c r="D73" i="9"/>
  <c r="D74" i="9"/>
  <c r="E74" i="9"/>
  <c r="G74" i="9"/>
  <c r="D75" i="9"/>
  <c r="D76" i="9"/>
  <c r="E76" i="9"/>
  <c r="G76" i="9"/>
  <c r="D77" i="9"/>
  <c r="D78" i="9"/>
  <c r="E78" i="9"/>
  <c r="G78" i="9"/>
  <c r="D79" i="9"/>
  <c r="D80" i="9"/>
  <c r="E80" i="9"/>
  <c r="G80" i="9"/>
  <c r="D81" i="9"/>
  <c r="D82" i="9"/>
  <c r="E82" i="9"/>
  <c r="G82" i="9"/>
  <c r="I82" i="9"/>
  <c r="J82" i="9"/>
  <c r="D83" i="9"/>
  <c r="D84" i="9"/>
  <c r="E84" i="9"/>
  <c r="G84" i="9"/>
  <c r="D85" i="9"/>
  <c r="D86" i="9"/>
  <c r="E86" i="9"/>
  <c r="G86" i="9"/>
  <c r="I86" i="9"/>
  <c r="J86" i="9"/>
  <c r="K86" i="9"/>
  <c r="L86" i="9"/>
  <c r="M86" i="9"/>
  <c r="D87" i="9"/>
  <c r="Z87" i="9"/>
  <c r="D88" i="9"/>
  <c r="E88" i="9"/>
  <c r="G88" i="9"/>
  <c r="D89" i="9"/>
  <c r="D90" i="9"/>
  <c r="E90" i="9"/>
  <c r="G90" i="9"/>
  <c r="I90" i="9"/>
  <c r="J90" i="9"/>
  <c r="D91" i="9"/>
  <c r="D92" i="9"/>
  <c r="E92" i="9"/>
  <c r="G92" i="9"/>
  <c r="D93" i="9"/>
  <c r="D94" i="9"/>
  <c r="E94" i="9"/>
  <c r="G94" i="9"/>
  <c r="K94" i="9"/>
  <c r="D95" i="9"/>
  <c r="D96" i="9"/>
  <c r="E96" i="9"/>
  <c r="G96" i="9"/>
  <c r="D97" i="9"/>
  <c r="D98" i="9"/>
  <c r="E98" i="9"/>
  <c r="G98" i="9"/>
  <c r="I98" i="9"/>
  <c r="J98" i="9"/>
  <c r="D99" i="9"/>
  <c r="D100" i="9"/>
  <c r="E100" i="9"/>
  <c r="G100" i="9"/>
  <c r="D101" i="9"/>
  <c r="D102" i="9"/>
  <c r="E102" i="9"/>
  <c r="G102" i="9"/>
  <c r="K102" i="9"/>
  <c r="D103" i="9"/>
  <c r="D104" i="9"/>
  <c r="E104" i="9"/>
  <c r="G104" i="9"/>
  <c r="D105" i="9"/>
  <c r="D106" i="9"/>
  <c r="E106" i="9"/>
  <c r="G106" i="9"/>
  <c r="K106" i="9"/>
  <c r="D107" i="9"/>
  <c r="D108" i="9"/>
  <c r="E108" i="9"/>
  <c r="G108" i="9"/>
  <c r="D109" i="9"/>
  <c r="D110" i="9"/>
  <c r="E110" i="9"/>
  <c r="G110" i="9"/>
  <c r="I110" i="9"/>
  <c r="J110" i="9"/>
  <c r="K110" i="9"/>
  <c r="L110" i="9"/>
  <c r="M110" i="9"/>
  <c r="N110" i="9"/>
  <c r="O110" i="9"/>
  <c r="D111" i="9"/>
  <c r="D112" i="9"/>
  <c r="E112" i="9"/>
  <c r="G112" i="9"/>
  <c r="D113" i="9"/>
  <c r="D114" i="9"/>
  <c r="E114" i="9"/>
  <c r="G114" i="9"/>
  <c r="I114" i="9"/>
  <c r="J114" i="9"/>
  <c r="K114" i="9"/>
  <c r="L114" i="9"/>
  <c r="M114" i="9"/>
  <c r="N114" i="9"/>
  <c r="O114" i="9"/>
  <c r="D115" i="9"/>
  <c r="D116" i="9"/>
  <c r="E116" i="9"/>
  <c r="G116" i="9"/>
  <c r="D117" i="9"/>
  <c r="W117" i="9"/>
  <c r="X117" i="9"/>
  <c r="D118" i="9"/>
  <c r="E118" i="9"/>
  <c r="G118" i="9"/>
  <c r="I118" i="9"/>
  <c r="J118" i="9"/>
  <c r="D119" i="9"/>
  <c r="E119" i="9"/>
  <c r="D120" i="9"/>
  <c r="E120" i="9"/>
  <c r="G120" i="9"/>
  <c r="D121" i="9"/>
  <c r="E121" i="9"/>
  <c r="D122" i="9"/>
  <c r="E122" i="9"/>
  <c r="G122" i="9"/>
  <c r="I122" i="9"/>
  <c r="J122" i="9"/>
  <c r="D123" i="9"/>
  <c r="E123" i="9"/>
  <c r="G123" i="9"/>
  <c r="K123" i="9"/>
  <c r="I123" i="9"/>
  <c r="J123" i="9"/>
  <c r="L123" i="9"/>
  <c r="M123" i="9"/>
  <c r="D124" i="9"/>
  <c r="Z124" i="9"/>
  <c r="D125" i="9"/>
  <c r="E125" i="9"/>
  <c r="G125" i="9"/>
  <c r="D342" i="9"/>
  <c r="L342" i="9"/>
  <c r="X5" i="9"/>
  <c r="Y5" i="9"/>
  <c r="X6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9" i="9"/>
  <c r="AC42" i="9"/>
  <c r="O4" i="9"/>
  <c r="AC15" i="9"/>
  <c r="AC40" i="9"/>
  <c r="AC38" i="9"/>
  <c r="G5" i="9"/>
  <c r="AC19" i="9"/>
  <c r="AK2" i="9"/>
  <c r="AJ2" i="9"/>
  <c r="AC35" i="9"/>
  <c r="AC33" i="9"/>
  <c r="AC31" i="9"/>
  <c r="AC26" i="9"/>
  <c r="AC24" i="9"/>
  <c r="AC22" i="9"/>
  <c r="AC28" i="9"/>
  <c r="AC17" i="9"/>
  <c r="AC13" i="9"/>
  <c r="AC11" i="9"/>
  <c r="AC9" i="9"/>
  <c r="AA10" i="9"/>
  <c r="AA13" i="9"/>
  <c r="AA16" i="9"/>
  <c r="AA22" i="9"/>
  <c r="AA23" i="9"/>
  <c r="AB23" i="9"/>
  <c r="AA26" i="9"/>
  <c r="AA34" i="9"/>
  <c r="AA38" i="9"/>
  <c r="AA110" i="9"/>
  <c r="AA114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2" i="9"/>
  <c r="Z113" i="9"/>
  <c r="Z114" i="9"/>
  <c r="Z115" i="9"/>
  <c r="Z116" i="9"/>
  <c r="Z117" i="9"/>
  <c r="Z118" i="9"/>
  <c r="Z120" i="9"/>
  <c r="Z121" i="9"/>
  <c r="Z122" i="9"/>
  <c r="Z123" i="9"/>
  <c r="Z125" i="9"/>
  <c r="Z9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8" i="9"/>
  <c r="W119" i="9"/>
  <c r="W120" i="9"/>
  <c r="W121" i="9"/>
  <c r="W122" i="9"/>
  <c r="W123" i="9"/>
  <c r="W124" i="9"/>
  <c r="W125" i="9"/>
  <c r="I225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4" i="9"/>
  <c r="F46" i="9"/>
  <c r="F48" i="9"/>
  <c r="F50" i="9"/>
  <c r="F52" i="9"/>
  <c r="F54" i="9"/>
  <c r="F56" i="9"/>
  <c r="F58" i="9"/>
  <c r="F60" i="9"/>
  <c r="F62" i="9"/>
  <c r="F64" i="9"/>
  <c r="F66" i="9"/>
  <c r="F68" i="9"/>
  <c r="F70" i="9"/>
  <c r="F72" i="9"/>
  <c r="F74" i="9"/>
  <c r="F76" i="9"/>
  <c r="F78" i="9"/>
  <c r="F80" i="9"/>
  <c r="F82" i="9"/>
  <c r="F84" i="9"/>
  <c r="F86" i="9"/>
  <c r="F88" i="9"/>
  <c r="F90" i="9"/>
  <c r="F92" i="9"/>
  <c r="F94" i="9"/>
  <c r="F96" i="9"/>
  <c r="F98" i="9"/>
  <c r="F100" i="9"/>
  <c r="F102" i="9"/>
  <c r="F104" i="9"/>
  <c r="F106" i="9"/>
  <c r="F108" i="9"/>
  <c r="F110" i="9"/>
  <c r="F112" i="9"/>
  <c r="F114" i="9"/>
  <c r="F116" i="9"/>
  <c r="F118" i="9"/>
  <c r="F119" i="9"/>
  <c r="F120" i="9"/>
  <c r="F121" i="9"/>
  <c r="F122" i="9"/>
  <c r="F123" i="9"/>
  <c r="F125" i="9"/>
  <c r="D260" i="9"/>
  <c r="L260" i="9"/>
  <c r="D261" i="9"/>
  <c r="L261" i="9"/>
  <c r="D262" i="9"/>
  <c r="L262" i="9"/>
  <c r="D263" i="9"/>
  <c r="L263" i="9"/>
  <c r="D264" i="9"/>
  <c r="L264" i="9"/>
  <c r="D265" i="9"/>
  <c r="L265" i="9"/>
  <c r="D266" i="9"/>
  <c r="L266" i="9"/>
  <c r="D267" i="9"/>
  <c r="L267" i="9"/>
  <c r="D268" i="9"/>
  <c r="L268" i="9"/>
  <c r="D269" i="9"/>
  <c r="L269" i="9"/>
  <c r="D270" i="9"/>
  <c r="L270" i="9"/>
  <c r="D271" i="9"/>
  <c r="L271" i="9"/>
  <c r="D272" i="9"/>
  <c r="L272" i="9"/>
  <c r="D273" i="9"/>
  <c r="L273" i="9"/>
  <c r="D274" i="9"/>
  <c r="L274" i="9"/>
  <c r="D275" i="9"/>
  <c r="L275" i="9"/>
  <c r="D276" i="9"/>
  <c r="L276" i="9"/>
  <c r="D277" i="9"/>
  <c r="L277" i="9"/>
  <c r="D278" i="9"/>
  <c r="L278" i="9"/>
  <c r="D279" i="9"/>
  <c r="L279" i="9"/>
  <c r="D280" i="9"/>
  <c r="L280" i="9"/>
  <c r="D281" i="9"/>
  <c r="L281" i="9"/>
  <c r="D282" i="9"/>
  <c r="L282" i="9"/>
  <c r="D283" i="9"/>
  <c r="L283" i="9"/>
  <c r="D284" i="9"/>
  <c r="L284" i="9"/>
  <c r="D285" i="9"/>
  <c r="L285" i="9"/>
  <c r="D286" i="9"/>
  <c r="L286" i="9"/>
  <c r="D287" i="9"/>
  <c r="L287" i="9"/>
  <c r="D288" i="9"/>
  <c r="L288" i="9"/>
  <c r="D289" i="9"/>
  <c r="L289" i="9"/>
  <c r="D290" i="9"/>
  <c r="L290" i="9"/>
  <c r="D291" i="9"/>
  <c r="L291" i="9"/>
  <c r="D292" i="9"/>
  <c r="L292" i="9"/>
  <c r="D293" i="9"/>
  <c r="L293" i="9"/>
  <c r="D294" i="9"/>
  <c r="L294" i="9"/>
  <c r="D295" i="9"/>
  <c r="L295" i="9"/>
  <c r="D296" i="9"/>
  <c r="L296" i="9"/>
  <c r="D297" i="9"/>
  <c r="L297" i="9"/>
  <c r="D298" i="9"/>
  <c r="L298" i="9"/>
  <c r="D299" i="9"/>
  <c r="L299" i="9"/>
  <c r="D300" i="9"/>
  <c r="L300" i="9"/>
  <c r="D301" i="9"/>
  <c r="L301" i="9"/>
  <c r="D302" i="9"/>
  <c r="L302" i="9"/>
  <c r="D303" i="9"/>
  <c r="L303" i="9"/>
  <c r="D304" i="9"/>
  <c r="L304" i="9"/>
  <c r="D305" i="9"/>
  <c r="L305" i="9"/>
  <c r="D306" i="9"/>
  <c r="L306" i="9"/>
  <c r="D307" i="9"/>
  <c r="L307" i="9"/>
  <c r="D308" i="9"/>
  <c r="L308" i="9"/>
  <c r="D309" i="9"/>
  <c r="L309" i="9"/>
  <c r="D310" i="9"/>
  <c r="L310" i="9"/>
  <c r="D311" i="9"/>
  <c r="L311" i="9"/>
  <c r="D312" i="9"/>
  <c r="L312" i="9"/>
  <c r="D313" i="9"/>
  <c r="L313" i="9"/>
  <c r="D314" i="9"/>
  <c r="L314" i="9"/>
  <c r="D315" i="9"/>
  <c r="L315" i="9"/>
  <c r="D316" i="9"/>
  <c r="L316" i="9"/>
  <c r="D317" i="9"/>
  <c r="L317" i="9"/>
  <c r="D318" i="9"/>
  <c r="L318" i="9"/>
  <c r="D319" i="9"/>
  <c r="L319" i="9"/>
  <c r="D320" i="9"/>
  <c r="L320" i="9"/>
  <c r="D321" i="9"/>
  <c r="L321" i="9"/>
  <c r="D322" i="9"/>
  <c r="L322" i="9"/>
  <c r="D323" i="9"/>
  <c r="L323" i="9"/>
  <c r="D324" i="9"/>
  <c r="L324" i="9"/>
  <c r="D325" i="9"/>
  <c r="L325" i="9"/>
  <c r="D326" i="9"/>
  <c r="L326" i="9"/>
  <c r="D327" i="9"/>
  <c r="L327" i="9"/>
  <c r="D328" i="9"/>
  <c r="L328" i="9"/>
  <c r="D329" i="9"/>
  <c r="L329" i="9"/>
  <c r="D330" i="9"/>
  <c r="L330" i="9"/>
  <c r="D331" i="9"/>
  <c r="L331" i="9"/>
  <c r="D332" i="9"/>
  <c r="L332" i="9"/>
  <c r="D333" i="9"/>
  <c r="L333" i="9"/>
  <c r="D334" i="9"/>
  <c r="L334" i="9"/>
  <c r="D335" i="9"/>
  <c r="L335" i="9"/>
  <c r="D336" i="9"/>
  <c r="L336" i="9"/>
  <c r="D337" i="9"/>
  <c r="L337" i="9"/>
  <c r="D338" i="9"/>
  <c r="L338" i="9"/>
  <c r="D339" i="9"/>
  <c r="L339" i="9"/>
  <c r="D340" i="9"/>
  <c r="L340" i="9"/>
  <c r="D341" i="9"/>
  <c r="L341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B260" i="9"/>
  <c r="C260" i="9"/>
  <c r="F260" i="9"/>
  <c r="H260" i="9"/>
  <c r="I227" i="9"/>
  <c r="I229" i="9"/>
  <c r="I230" i="9"/>
  <c r="I231" i="9"/>
  <c r="I232" i="9"/>
  <c r="I233" i="9"/>
  <c r="I234" i="9"/>
  <c r="I235" i="9"/>
  <c r="I237" i="9"/>
  <c r="I239" i="9"/>
  <c r="I240" i="9"/>
  <c r="I241" i="9"/>
  <c r="I243" i="9"/>
  <c r="I244" i="9"/>
  <c r="I245" i="9"/>
  <c r="I247" i="9"/>
  <c r="I249" i="9"/>
  <c r="I251" i="9"/>
  <c r="I253" i="9"/>
  <c r="I254" i="9"/>
  <c r="I255" i="9"/>
  <c r="I257" i="9"/>
  <c r="J260" i="9"/>
  <c r="B261" i="9"/>
  <c r="C261" i="9"/>
  <c r="E261" i="9"/>
  <c r="F261" i="9"/>
  <c r="G261" i="9"/>
  <c r="H261" i="9"/>
  <c r="J261" i="9"/>
  <c r="B262" i="9"/>
  <c r="C262" i="9"/>
  <c r="F262" i="9"/>
  <c r="H262" i="9"/>
  <c r="J262" i="9"/>
  <c r="B263" i="9"/>
  <c r="C263" i="9"/>
  <c r="E263" i="9"/>
  <c r="F263" i="9"/>
  <c r="G263" i="9"/>
  <c r="H263" i="9"/>
  <c r="J263" i="9"/>
  <c r="B264" i="9"/>
  <c r="C264" i="9"/>
  <c r="F264" i="9"/>
  <c r="H264" i="9"/>
  <c r="J264" i="9"/>
  <c r="B265" i="9"/>
  <c r="C265" i="9"/>
  <c r="E265" i="9"/>
  <c r="F265" i="9"/>
  <c r="G265" i="9"/>
  <c r="H265" i="9"/>
  <c r="J265" i="9"/>
  <c r="B266" i="9"/>
  <c r="C266" i="9"/>
  <c r="F266" i="9"/>
  <c r="H266" i="9"/>
  <c r="J266" i="9"/>
  <c r="B267" i="9"/>
  <c r="C267" i="9"/>
  <c r="E267" i="9"/>
  <c r="F267" i="9"/>
  <c r="G267" i="9"/>
  <c r="H267" i="9"/>
  <c r="J267" i="9"/>
  <c r="B268" i="9"/>
  <c r="C268" i="9"/>
  <c r="F268" i="9"/>
  <c r="H268" i="9"/>
  <c r="J268" i="9"/>
  <c r="B269" i="9"/>
  <c r="C269" i="9"/>
  <c r="E269" i="9"/>
  <c r="F269" i="9"/>
  <c r="G269" i="9"/>
  <c r="H269" i="9"/>
  <c r="J269" i="9"/>
  <c r="B270" i="9"/>
  <c r="C270" i="9"/>
  <c r="F270" i="9"/>
  <c r="H270" i="9"/>
  <c r="J270" i="9"/>
  <c r="B271" i="9"/>
  <c r="C271" i="9"/>
  <c r="E271" i="9"/>
  <c r="F271" i="9"/>
  <c r="G271" i="9"/>
  <c r="H271" i="9"/>
  <c r="J271" i="9"/>
  <c r="B272" i="9"/>
  <c r="C272" i="9"/>
  <c r="F272" i="9"/>
  <c r="H272" i="9"/>
  <c r="J272" i="9"/>
  <c r="B273" i="9"/>
  <c r="C273" i="9"/>
  <c r="E273" i="9"/>
  <c r="F273" i="9"/>
  <c r="G273" i="9"/>
  <c r="H273" i="9"/>
  <c r="J273" i="9"/>
  <c r="B274" i="9"/>
  <c r="C274" i="9"/>
  <c r="F274" i="9"/>
  <c r="H274" i="9"/>
  <c r="J274" i="9"/>
  <c r="B275" i="9"/>
  <c r="C275" i="9"/>
  <c r="E275" i="9"/>
  <c r="F275" i="9"/>
  <c r="G275" i="9"/>
  <c r="H275" i="9"/>
  <c r="J275" i="9"/>
  <c r="B276" i="9"/>
  <c r="C276" i="9"/>
  <c r="F276" i="9"/>
  <c r="H276" i="9"/>
  <c r="J276" i="9"/>
  <c r="B277" i="9"/>
  <c r="C277" i="9"/>
  <c r="E277" i="9"/>
  <c r="F277" i="9"/>
  <c r="G277" i="9"/>
  <c r="H277" i="9"/>
  <c r="J277" i="9"/>
  <c r="B278" i="9"/>
  <c r="C278" i="9"/>
  <c r="F278" i="9"/>
  <c r="H278" i="9"/>
  <c r="J278" i="9"/>
  <c r="B279" i="9"/>
  <c r="C279" i="9"/>
  <c r="E279" i="9"/>
  <c r="F279" i="9"/>
  <c r="G279" i="9"/>
  <c r="H279" i="9"/>
  <c r="J279" i="9"/>
  <c r="B280" i="9"/>
  <c r="C280" i="9"/>
  <c r="F280" i="9"/>
  <c r="H280" i="9"/>
  <c r="J280" i="9"/>
  <c r="B281" i="9"/>
  <c r="C281" i="9"/>
  <c r="E281" i="9"/>
  <c r="F281" i="9"/>
  <c r="G281" i="9"/>
  <c r="H281" i="9"/>
  <c r="J281" i="9"/>
  <c r="B282" i="9"/>
  <c r="C282" i="9"/>
  <c r="F282" i="9"/>
  <c r="H282" i="9"/>
  <c r="J282" i="9"/>
  <c r="B283" i="9"/>
  <c r="C283" i="9"/>
  <c r="E283" i="9"/>
  <c r="F283" i="9"/>
  <c r="G283" i="9"/>
  <c r="H283" i="9"/>
  <c r="J283" i="9"/>
  <c r="B284" i="9"/>
  <c r="C284" i="9"/>
  <c r="F284" i="9"/>
  <c r="H284" i="9"/>
  <c r="J284" i="9"/>
  <c r="B285" i="9"/>
  <c r="C285" i="9"/>
  <c r="E285" i="9"/>
  <c r="F285" i="9"/>
  <c r="G285" i="9"/>
  <c r="H285" i="9"/>
  <c r="J285" i="9"/>
  <c r="B286" i="9"/>
  <c r="C286" i="9"/>
  <c r="F286" i="9"/>
  <c r="H286" i="9"/>
  <c r="J286" i="9"/>
  <c r="B287" i="9"/>
  <c r="C287" i="9"/>
  <c r="E287" i="9"/>
  <c r="F287" i="9"/>
  <c r="G287" i="9"/>
  <c r="H287" i="9"/>
  <c r="J287" i="9"/>
  <c r="B288" i="9"/>
  <c r="C288" i="9"/>
  <c r="F288" i="9"/>
  <c r="H288" i="9"/>
  <c r="J288" i="9"/>
  <c r="B289" i="9"/>
  <c r="C289" i="9"/>
  <c r="E289" i="9"/>
  <c r="F289" i="9"/>
  <c r="G289" i="9"/>
  <c r="H289" i="9"/>
  <c r="J289" i="9"/>
  <c r="B290" i="9"/>
  <c r="C290" i="9"/>
  <c r="F290" i="9"/>
  <c r="H290" i="9"/>
  <c r="J290" i="9"/>
  <c r="B291" i="9"/>
  <c r="C291" i="9"/>
  <c r="E291" i="9"/>
  <c r="F291" i="9"/>
  <c r="G291" i="9"/>
  <c r="H291" i="9"/>
  <c r="J291" i="9"/>
  <c r="B292" i="9"/>
  <c r="C292" i="9"/>
  <c r="F292" i="9"/>
  <c r="H292" i="9"/>
  <c r="J292" i="9"/>
  <c r="B293" i="9"/>
  <c r="C293" i="9"/>
  <c r="E293" i="9"/>
  <c r="F293" i="9"/>
  <c r="G293" i="9"/>
  <c r="H293" i="9"/>
  <c r="J293" i="9"/>
  <c r="B294" i="9"/>
  <c r="C294" i="9"/>
  <c r="F294" i="9"/>
  <c r="H294" i="9"/>
  <c r="J294" i="9"/>
  <c r="B295" i="9"/>
  <c r="C295" i="9"/>
  <c r="E295" i="9"/>
  <c r="F295" i="9"/>
  <c r="G295" i="9"/>
  <c r="H295" i="9"/>
  <c r="J295" i="9"/>
  <c r="B296" i="9"/>
  <c r="C296" i="9"/>
  <c r="F296" i="9"/>
  <c r="H296" i="9"/>
  <c r="J296" i="9"/>
  <c r="B297" i="9"/>
  <c r="C297" i="9"/>
  <c r="E297" i="9"/>
  <c r="F297" i="9"/>
  <c r="G297" i="9"/>
  <c r="H297" i="9"/>
  <c r="J297" i="9"/>
  <c r="B298" i="9"/>
  <c r="C298" i="9"/>
  <c r="F298" i="9"/>
  <c r="H298" i="9"/>
  <c r="J298" i="9"/>
  <c r="B299" i="9"/>
  <c r="C299" i="9"/>
  <c r="E299" i="9"/>
  <c r="F299" i="9"/>
  <c r="G299" i="9"/>
  <c r="H299" i="9"/>
  <c r="I299" i="9"/>
  <c r="J299" i="9"/>
  <c r="B300" i="9"/>
  <c r="C300" i="9"/>
  <c r="F300" i="9"/>
  <c r="H300" i="9"/>
  <c r="J300" i="9"/>
  <c r="B301" i="9"/>
  <c r="C301" i="9"/>
  <c r="E301" i="9"/>
  <c r="F301" i="9"/>
  <c r="G301" i="9"/>
  <c r="H301" i="9"/>
  <c r="J301" i="9"/>
  <c r="B302" i="9"/>
  <c r="C302" i="9"/>
  <c r="F302" i="9"/>
  <c r="H302" i="9"/>
  <c r="J302" i="9"/>
  <c r="B303" i="9"/>
  <c r="C303" i="9"/>
  <c r="E303" i="9"/>
  <c r="F303" i="9"/>
  <c r="G303" i="9"/>
  <c r="H303" i="9"/>
  <c r="I303" i="9"/>
  <c r="J303" i="9"/>
  <c r="B304" i="9"/>
  <c r="C304" i="9"/>
  <c r="F304" i="9"/>
  <c r="H304" i="9"/>
  <c r="J304" i="9"/>
  <c r="B305" i="9"/>
  <c r="C305" i="9"/>
  <c r="E305" i="9"/>
  <c r="F305" i="9"/>
  <c r="G305" i="9"/>
  <c r="H305" i="9"/>
  <c r="J305" i="9"/>
  <c r="B306" i="9"/>
  <c r="C306" i="9"/>
  <c r="F306" i="9"/>
  <c r="H306" i="9"/>
  <c r="J306" i="9"/>
  <c r="B307" i="9"/>
  <c r="C307" i="9"/>
  <c r="E307" i="9"/>
  <c r="F307" i="9"/>
  <c r="G307" i="9"/>
  <c r="H307" i="9"/>
  <c r="I307" i="9"/>
  <c r="J307" i="9"/>
  <c r="B308" i="9"/>
  <c r="C308" i="9"/>
  <c r="F308" i="9"/>
  <c r="H308" i="9"/>
  <c r="J308" i="9"/>
  <c r="B309" i="9"/>
  <c r="C309" i="9"/>
  <c r="E309" i="9"/>
  <c r="F309" i="9"/>
  <c r="G309" i="9"/>
  <c r="H309" i="9"/>
  <c r="J309" i="9"/>
  <c r="B310" i="9"/>
  <c r="C310" i="9"/>
  <c r="F310" i="9"/>
  <c r="H310" i="9"/>
  <c r="J310" i="9"/>
  <c r="B311" i="9"/>
  <c r="C311" i="9"/>
  <c r="E311" i="9"/>
  <c r="F311" i="9"/>
  <c r="G311" i="9"/>
  <c r="H311" i="9"/>
  <c r="J311" i="9"/>
  <c r="B312" i="9"/>
  <c r="C312" i="9"/>
  <c r="F312" i="9"/>
  <c r="H312" i="9"/>
  <c r="J312" i="9"/>
  <c r="B313" i="9"/>
  <c r="C313" i="9"/>
  <c r="E313" i="9"/>
  <c r="F313" i="9"/>
  <c r="G313" i="9"/>
  <c r="H313" i="9"/>
  <c r="J313" i="9"/>
  <c r="B314" i="9"/>
  <c r="C314" i="9"/>
  <c r="F314" i="9"/>
  <c r="H314" i="9"/>
  <c r="J314" i="9"/>
  <c r="B315" i="9"/>
  <c r="C315" i="9"/>
  <c r="E315" i="9"/>
  <c r="F315" i="9"/>
  <c r="G315" i="9"/>
  <c r="H315" i="9"/>
  <c r="I315" i="9"/>
  <c r="J315" i="9"/>
  <c r="B316" i="9"/>
  <c r="C316" i="9"/>
  <c r="F316" i="9"/>
  <c r="H316" i="9"/>
  <c r="J316" i="9"/>
  <c r="B317" i="9"/>
  <c r="C317" i="9"/>
  <c r="E317" i="9"/>
  <c r="F317" i="9"/>
  <c r="G317" i="9"/>
  <c r="H317" i="9"/>
  <c r="J317" i="9"/>
  <c r="B318" i="9"/>
  <c r="C318" i="9"/>
  <c r="F318" i="9"/>
  <c r="H318" i="9"/>
  <c r="J318" i="9"/>
  <c r="B319" i="9"/>
  <c r="C319" i="9"/>
  <c r="E319" i="9"/>
  <c r="F319" i="9"/>
  <c r="G319" i="9"/>
  <c r="H319" i="9"/>
  <c r="J319" i="9"/>
  <c r="B320" i="9"/>
  <c r="C320" i="9"/>
  <c r="F320" i="9"/>
  <c r="H320" i="9"/>
  <c r="J320" i="9"/>
  <c r="B321" i="9"/>
  <c r="C321" i="9"/>
  <c r="E321" i="9"/>
  <c r="F321" i="9"/>
  <c r="G321" i="9"/>
  <c r="H321" i="9"/>
  <c r="J321" i="9"/>
  <c r="B322" i="9"/>
  <c r="C322" i="9"/>
  <c r="F322" i="9"/>
  <c r="H322" i="9"/>
  <c r="J322" i="9"/>
  <c r="B323" i="9"/>
  <c r="C323" i="9"/>
  <c r="E323" i="9"/>
  <c r="F323" i="9"/>
  <c r="G323" i="9"/>
  <c r="H323" i="9"/>
  <c r="J323" i="9"/>
  <c r="B324" i="9"/>
  <c r="C324" i="9"/>
  <c r="F324" i="9"/>
  <c r="H324" i="9"/>
  <c r="J324" i="9"/>
  <c r="B325" i="9"/>
  <c r="C325" i="9"/>
  <c r="E325" i="9"/>
  <c r="F325" i="9"/>
  <c r="G325" i="9"/>
  <c r="H325" i="9"/>
  <c r="J325" i="9"/>
  <c r="B326" i="9"/>
  <c r="C326" i="9"/>
  <c r="F326" i="9"/>
  <c r="H326" i="9"/>
  <c r="J326" i="9"/>
  <c r="B327" i="9"/>
  <c r="C327" i="9"/>
  <c r="E327" i="9"/>
  <c r="F327" i="9"/>
  <c r="G327" i="9"/>
  <c r="H327" i="9"/>
  <c r="I327" i="9"/>
  <c r="J327" i="9"/>
  <c r="K327" i="9"/>
  <c r="B328" i="9"/>
  <c r="C328" i="9"/>
  <c r="F328" i="9"/>
  <c r="H328" i="9"/>
  <c r="J328" i="9"/>
  <c r="B329" i="9"/>
  <c r="C329" i="9"/>
  <c r="E329" i="9"/>
  <c r="F329" i="9"/>
  <c r="G329" i="9"/>
  <c r="H329" i="9"/>
  <c r="J329" i="9"/>
  <c r="B330" i="9"/>
  <c r="C330" i="9"/>
  <c r="F330" i="9"/>
  <c r="H330" i="9"/>
  <c r="J330" i="9"/>
  <c r="B331" i="9"/>
  <c r="C331" i="9"/>
  <c r="E331" i="9"/>
  <c r="F331" i="9"/>
  <c r="G331" i="9"/>
  <c r="H331" i="9"/>
  <c r="I331" i="9"/>
  <c r="J331" i="9"/>
  <c r="K331" i="9"/>
  <c r="B332" i="9"/>
  <c r="C332" i="9"/>
  <c r="F332" i="9"/>
  <c r="H332" i="9"/>
  <c r="J332" i="9"/>
  <c r="B333" i="9"/>
  <c r="C333" i="9"/>
  <c r="E333" i="9"/>
  <c r="F333" i="9"/>
  <c r="G333" i="9"/>
  <c r="H333" i="9"/>
  <c r="J333" i="9"/>
  <c r="B334" i="9"/>
  <c r="C334" i="9"/>
  <c r="F334" i="9"/>
  <c r="H334" i="9"/>
  <c r="J334" i="9"/>
  <c r="B335" i="9"/>
  <c r="C335" i="9"/>
  <c r="E335" i="9"/>
  <c r="F335" i="9"/>
  <c r="G335" i="9"/>
  <c r="H335" i="9"/>
  <c r="I335" i="9"/>
  <c r="J335" i="9"/>
  <c r="B336" i="9"/>
  <c r="C336" i="9"/>
  <c r="E336" i="9"/>
  <c r="F336" i="9"/>
  <c r="H336" i="9"/>
  <c r="J336" i="9"/>
  <c r="B337" i="9"/>
  <c r="C337" i="9"/>
  <c r="E337" i="9"/>
  <c r="F337" i="9"/>
  <c r="G337" i="9"/>
  <c r="H337" i="9"/>
  <c r="J337" i="9"/>
  <c r="B338" i="9"/>
  <c r="C338" i="9"/>
  <c r="E338" i="9"/>
  <c r="F338" i="9"/>
  <c r="H338" i="9"/>
  <c r="J338" i="9"/>
  <c r="B339" i="9"/>
  <c r="C339" i="9"/>
  <c r="E339" i="9"/>
  <c r="F339" i="9"/>
  <c r="G339" i="9"/>
  <c r="H339" i="9"/>
  <c r="I339" i="9"/>
  <c r="J339" i="9"/>
  <c r="B340" i="9"/>
  <c r="C340" i="9"/>
  <c r="E340" i="9"/>
  <c r="F340" i="9"/>
  <c r="G340" i="9"/>
  <c r="H340" i="9"/>
  <c r="I340" i="9"/>
  <c r="J340" i="9"/>
  <c r="B341" i="9"/>
  <c r="C341" i="9"/>
  <c r="F341" i="9"/>
  <c r="H341" i="9"/>
  <c r="J341" i="9"/>
  <c r="B342" i="9"/>
  <c r="C342" i="9"/>
  <c r="E342" i="9"/>
  <c r="F342" i="9"/>
  <c r="G342" i="9"/>
  <c r="H342" i="9"/>
  <c r="J342" i="9"/>
  <c r="T43" i="9"/>
  <c r="R43" i="9"/>
  <c r="X43" i="9"/>
  <c r="H44" i="9"/>
  <c r="T44" i="9"/>
  <c r="R44" i="9"/>
  <c r="X44" i="9"/>
  <c r="T45" i="9"/>
  <c r="R45" i="9"/>
  <c r="X45" i="9"/>
  <c r="H46" i="9"/>
  <c r="T46" i="9"/>
  <c r="R46" i="9"/>
  <c r="X46" i="9"/>
  <c r="T47" i="9"/>
  <c r="R47" i="9"/>
  <c r="X47" i="9"/>
  <c r="H48" i="9"/>
  <c r="T48" i="9"/>
  <c r="R48" i="9"/>
  <c r="X48" i="9"/>
  <c r="T49" i="9"/>
  <c r="R49" i="9"/>
  <c r="X49" i="9"/>
  <c r="H50" i="9"/>
  <c r="T50" i="9"/>
  <c r="R50" i="9"/>
  <c r="X50" i="9"/>
  <c r="T51" i="9"/>
  <c r="R51" i="9"/>
  <c r="X51" i="9"/>
  <c r="H52" i="9"/>
  <c r="T52" i="9"/>
  <c r="R52" i="9"/>
  <c r="X52" i="9"/>
  <c r="T53" i="9"/>
  <c r="R53" i="9"/>
  <c r="X53" i="9"/>
  <c r="H54" i="9"/>
  <c r="T54" i="9"/>
  <c r="R54" i="9"/>
  <c r="X54" i="9"/>
  <c r="T55" i="9"/>
  <c r="R55" i="9"/>
  <c r="X55" i="9"/>
  <c r="H56" i="9"/>
  <c r="T56" i="9"/>
  <c r="R56" i="9"/>
  <c r="X56" i="9"/>
  <c r="T57" i="9"/>
  <c r="R57" i="9"/>
  <c r="X57" i="9"/>
  <c r="H58" i="9"/>
  <c r="T58" i="9"/>
  <c r="R58" i="9"/>
  <c r="X58" i="9"/>
  <c r="T59" i="9"/>
  <c r="R59" i="9"/>
  <c r="X59" i="9"/>
  <c r="H60" i="9"/>
  <c r="T60" i="9"/>
  <c r="R60" i="9"/>
  <c r="X60" i="9"/>
  <c r="T61" i="9"/>
  <c r="R61" i="9"/>
  <c r="X61" i="9"/>
  <c r="H62" i="9"/>
  <c r="T62" i="9"/>
  <c r="R62" i="9"/>
  <c r="X62" i="9"/>
  <c r="T63" i="9"/>
  <c r="R63" i="9"/>
  <c r="X63" i="9"/>
  <c r="H64" i="9"/>
  <c r="T64" i="9"/>
  <c r="R64" i="9"/>
  <c r="X64" i="9"/>
  <c r="T65" i="9"/>
  <c r="R65" i="9"/>
  <c r="X65" i="9"/>
  <c r="H66" i="9"/>
  <c r="T66" i="9"/>
  <c r="R66" i="9"/>
  <c r="X66" i="9"/>
  <c r="T67" i="9"/>
  <c r="R67" i="9"/>
  <c r="X67" i="9"/>
  <c r="H68" i="9"/>
  <c r="T68" i="9"/>
  <c r="R68" i="9"/>
  <c r="X68" i="9"/>
  <c r="T69" i="9"/>
  <c r="R69" i="9"/>
  <c r="X69" i="9"/>
  <c r="H70" i="9"/>
  <c r="T70" i="9"/>
  <c r="R70" i="9"/>
  <c r="X70" i="9"/>
  <c r="T71" i="9"/>
  <c r="R71" i="9"/>
  <c r="X71" i="9"/>
  <c r="H72" i="9"/>
  <c r="T72" i="9"/>
  <c r="R72" i="9"/>
  <c r="X72" i="9"/>
  <c r="T73" i="9"/>
  <c r="R73" i="9"/>
  <c r="X73" i="9"/>
  <c r="H74" i="9"/>
  <c r="T74" i="9"/>
  <c r="R74" i="9"/>
  <c r="X74" i="9"/>
  <c r="T75" i="9"/>
  <c r="R75" i="9"/>
  <c r="X75" i="9"/>
  <c r="H76" i="9"/>
  <c r="T76" i="9"/>
  <c r="R76" i="9"/>
  <c r="X76" i="9"/>
  <c r="T77" i="9"/>
  <c r="R77" i="9"/>
  <c r="X77" i="9"/>
  <c r="H78" i="9"/>
  <c r="T78" i="9"/>
  <c r="R78" i="9"/>
  <c r="X78" i="9"/>
  <c r="T79" i="9"/>
  <c r="R79" i="9"/>
  <c r="X79" i="9"/>
  <c r="H80" i="9"/>
  <c r="T80" i="9"/>
  <c r="R80" i="9"/>
  <c r="X80" i="9"/>
  <c r="T81" i="9"/>
  <c r="R81" i="9"/>
  <c r="X81" i="9"/>
  <c r="H82" i="9"/>
  <c r="T82" i="9"/>
  <c r="R82" i="9"/>
  <c r="X82" i="9"/>
  <c r="T83" i="9"/>
  <c r="R83" i="9"/>
  <c r="X83" i="9"/>
  <c r="H84" i="9"/>
  <c r="T84" i="9"/>
  <c r="R84" i="9"/>
  <c r="X84" i="9"/>
  <c r="T85" i="9"/>
  <c r="R85" i="9"/>
  <c r="X85" i="9"/>
  <c r="H86" i="9"/>
  <c r="T86" i="9"/>
  <c r="R86" i="9"/>
  <c r="X86" i="9"/>
  <c r="T87" i="9"/>
  <c r="R87" i="9"/>
  <c r="X87" i="9"/>
  <c r="H88" i="9"/>
  <c r="T88" i="9"/>
  <c r="R88" i="9"/>
  <c r="X88" i="9"/>
  <c r="T89" i="9"/>
  <c r="R89" i="9"/>
  <c r="X89" i="9"/>
  <c r="H90" i="9"/>
  <c r="T90" i="9"/>
  <c r="R90" i="9"/>
  <c r="X90" i="9"/>
  <c r="T91" i="9"/>
  <c r="R91" i="9"/>
  <c r="X91" i="9"/>
  <c r="H92" i="9"/>
  <c r="T92" i="9"/>
  <c r="R92" i="9"/>
  <c r="X92" i="9"/>
  <c r="T93" i="9"/>
  <c r="R93" i="9"/>
  <c r="X93" i="9"/>
  <c r="H94" i="9"/>
  <c r="T94" i="9"/>
  <c r="R94" i="9"/>
  <c r="X94" i="9"/>
  <c r="T95" i="9"/>
  <c r="R95" i="9"/>
  <c r="X95" i="9"/>
  <c r="H96" i="9"/>
  <c r="T96" i="9"/>
  <c r="R96" i="9"/>
  <c r="X96" i="9"/>
  <c r="T97" i="9"/>
  <c r="R97" i="9"/>
  <c r="X97" i="9"/>
  <c r="H98" i="9"/>
  <c r="T98" i="9"/>
  <c r="R98" i="9"/>
  <c r="X98" i="9"/>
  <c r="T99" i="9"/>
  <c r="R99" i="9"/>
  <c r="X99" i="9"/>
  <c r="H100" i="9"/>
  <c r="T100" i="9"/>
  <c r="R100" i="9"/>
  <c r="X100" i="9"/>
  <c r="T101" i="9"/>
  <c r="R101" i="9"/>
  <c r="X101" i="9"/>
  <c r="H102" i="9"/>
  <c r="T102" i="9"/>
  <c r="R102" i="9"/>
  <c r="X102" i="9"/>
  <c r="T103" i="9"/>
  <c r="R103" i="9"/>
  <c r="X103" i="9"/>
  <c r="H104" i="9"/>
  <c r="T104" i="9"/>
  <c r="R104" i="9"/>
  <c r="X104" i="9"/>
  <c r="T105" i="9"/>
  <c r="R105" i="9"/>
  <c r="X105" i="9"/>
  <c r="H106" i="9"/>
  <c r="T106" i="9"/>
  <c r="R106" i="9"/>
  <c r="X106" i="9"/>
  <c r="T107" i="9"/>
  <c r="R107" i="9"/>
  <c r="X107" i="9"/>
  <c r="H108" i="9"/>
  <c r="T108" i="9"/>
  <c r="R108" i="9"/>
  <c r="X108" i="9"/>
  <c r="T109" i="9"/>
  <c r="R109" i="9"/>
  <c r="X109" i="9"/>
  <c r="H110" i="9"/>
  <c r="T110" i="9"/>
  <c r="R110" i="9"/>
  <c r="X110" i="9"/>
  <c r="T111" i="9"/>
  <c r="R111" i="9"/>
  <c r="X111" i="9"/>
  <c r="H112" i="9"/>
  <c r="T112" i="9"/>
  <c r="R112" i="9"/>
  <c r="X112" i="9"/>
  <c r="T113" i="9"/>
  <c r="R113" i="9"/>
  <c r="X113" i="9"/>
  <c r="H114" i="9"/>
  <c r="T114" i="9"/>
  <c r="R114" i="9"/>
  <c r="X114" i="9"/>
  <c r="T115" i="9"/>
  <c r="R115" i="9"/>
  <c r="X115" i="9"/>
  <c r="H116" i="9"/>
  <c r="T116" i="9"/>
  <c r="R116" i="9"/>
  <c r="X116" i="9"/>
  <c r="T117" i="9"/>
  <c r="R117" i="9"/>
  <c r="H118" i="9"/>
  <c r="T118" i="9"/>
  <c r="R118" i="9"/>
  <c r="X118" i="9"/>
  <c r="T119" i="9"/>
  <c r="R119" i="9"/>
  <c r="X119" i="9"/>
  <c r="H120" i="9"/>
  <c r="T120" i="9"/>
  <c r="R120" i="9"/>
  <c r="X120" i="9"/>
  <c r="T121" i="9"/>
  <c r="R121" i="9"/>
  <c r="X121" i="9"/>
  <c r="H122" i="9"/>
  <c r="T122" i="9"/>
  <c r="R122" i="9"/>
  <c r="X122" i="9"/>
  <c r="H123" i="9"/>
  <c r="T123" i="9"/>
  <c r="R123" i="9"/>
  <c r="X123" i="9"/>
  <c r="T124" i="9"/>
  <c r="R124" i="9"/>
  <c r="X124" i="9"/>
  <c r="H125" i="9"/>
  <c r="T125" i="9"/>
  <c r="R125" i="9"/>
  <c r="X125" i="9"/>
  <c r="H8" i="9"/>
  <c r="T8" i="9"/>
  <c r="R8" i="9"/>
  <c r="W8" i="9"/>
  <c r="X8" i="9"/>
  <c r="H9" i="9"/>
  <c r="T9" i="9"/>
  <c r="R9" i="9"/>
  <c r="W9" i="9"/>
  <c r="X9" i="9"/>
  <c r="H10" i="9"/>
  <c r="T10" i="9"/>
  <c r="R10" i="9"/>
  <c r="W10" i="9"/>
  <c r="X10" i="9"/>
  <c r="H11" i="9"/>
  <c r="T11" i="9"/>
  <c r="R11" i="9"/>
  <c r="W11" i="9"/>
  <c r="X11" i="9"/>
  <c r="H12" i="9"/>
  <c r="T12" i="9"/>
  <c r="R12" i="9"/>
  <c r="W12" i="9"/>
  <c r="X12" i="9"/>
  <c r="H13" i="9"/>
  <c r="T13" i="9"/>
  <c r="R13" i="9"/>
  <c r="W13" i="9"/>
  <c r="X13" i="9"/>
  <c r="H14" i="9"/>
  <c r="T14" i="9"/>
  <c r="R14" i="9"/>
  <c r="W14" i="9"/>
  <c r="X14" i="9"/>
  <c r="H15" i="9"/>
  <c r="T15" i="9"/>
  <c r="R15" i="9"/>
  <c r="W15" i="9"/>
  <c r="X15" i="9"/>
  <c r="H16" i="9"/>
  <c r="T16" i="9"/>
  <c r="R16" i="9"/>
  <c r="W16" i="9"/>
  <c r="X16" i="9"/>
  <c r="H17" i="9"/>
  <c r="T17" i="9"/>
  <c r="R17" i="9"/>
  <c r="W17" i="9"/>
  <c r="X17" i="9"/>
  <c r="H18" i="9"/>
  <c r="T18" i="9"/>
  <c r="R18" i="9"/>
  <c r="W18" i="9"/>
  <c r="X18" i="9"/>
  <c r="H19" i="9"/>
  <c r="T19" i="9"/>
  <c r="R19" i="9"/>
  <c r="W19" i="9"/>
  <c r="X19" i="9"/>
  <c r="H20" i="9"/>
  <c r="T20" i="9"/>
  <c r="R20" i="9"/>
  <c r="W20" i="9"/>
  <c r="X20" i="9"/>
  <c r="H21" i="9"/>
  <c r="T21" i="9"/>
  <c r="R21" i="9"/>
  <c r="W21" i="9"/>
  <c r="X21" i="9"/>
  <c r="H22" i="9"/>
  <c r="T22" i="9"/>
  <c r="R22" i="9"/>
  <c r="W22" i="9"/>
  <c r="X22" i="9"/>
  <c r="H23" i="9"/>
  <c r="T23" i="9"/>
  <c r="R23" i="9"/>
  <c r="W23" i="9"/>
  <c r="X23" i="9"/>
  <c r="H24" i="9"/>
  <c r="T24" i="9"/>
  <c r="R24" i="9"/>
  <c r="W24" i="9"/>
  <c r="X24" i="9"/>
  <c r="H25" i="9"/>
  <c r="T25" i="9"/>
  <c r="R25" i="9"/>
  <c r="W25" i="9"/>
  <c r="X25" i="9"/>
  <c r="H26" i="9"/>
  <c r="T26" i="9"/>
  <c r="R26" i="9"/>
  <c r="W26" i="9"/>
  <c r="X26" i="9"/>
  <c r="H27" i="9"/>
  <c r="T27" i="9"/>
  <c r="R27" i="9"/>
  <c r="W27" i="9"/>
  <c r="X27" i="9"/>
  <c r="H28" i="9"/>
  <c r="T28" i="9"/>
  <c r="R28" i="9"/>
  <c r="W28" i="9"/>
  <c r="X28" i="9"/>
  <c r="H29" i="9"/>
  <c r="T29" i="9"/>
  <c r="R29" i="9"/>
  <c r="W29" i="9"/>
  <c r="X29" i="9"/>
  <c r="H30" i="9"/>
  <c r="T30" i="9"/>
  <c r="R30" i="9"/>
  <c r="W30" i="9"/>
  <c r="X30" i="9"/>
  <c r="H31" i="9"/>
  <c r="T31" i="9"/>
  <c r="R31" i="9"/>
  <c r="X31" i="9"/>
  <c r="H32" i="9"/>
  <c r="T32" i="9"/>
  <c r="R32" i="9"/>
  <c r="X32" i="9"/>
  <c r="H33" i="9"/>
  <c r="T33" i="9"/>
  <c r="R33" i="9"/>
  <c r="X33" i="9"/>
  <c r="H34" i="9"/>
  <c r="T34" i="9"/>
  <c r="R34" i="9"/>
  <c r="X34" i="9"/>
  <c r="H35" i="9"/>
  <c r="T35" i="9"/>
  <c r="R35" i="9"/>
  <c r="X35" i="9"/>
  <c r="H36" i="9"/>
  <c r="T36" i="9"/>
  <c r="R36" i="9"/>
  <c r="X36" i="9"/>
  <c r="H37" i="9"/>
  <c r="T37" i="9"/>
  <c r="R37" i="9"/>
  <c r="X37" i="9"/>
  <c r="H38" i="9"/>
  <c r="T38" i="9"/>
  <c r="R38" i="9"/>
  <c r="X38" i="9"/>
  <c r="H39" i="9"/>
  <c r="T39" i="9"/>
  <c r="R39" i="9"/>
  <c r="X39" i="9"/>
  <c r="H40" i="9"/>
  <c r="T40" i="9"/>
  <c r="R40" i="9"/>
  <c r="X40" i="9"/>
  <c r="H41" i="9"/>
  <c r="T41" i="9"/>
  <c r="R41" i="9"/>
  <c r="X41" i="9"/>
  <c r="H42" i="9"/>
  <c r="T42" i="9"/>
  <c r="R42" i="9"/>
  <c r="X42" i="9"/>
  <c r="A224" i="9"/>
  <c r="B224" i="9"/>
  <c r="C224" i="9"/>
  <c r="D224" i="9"/>
  <c r="E224" i="9"/>
  <c r="F224" i="9"/>
  <c r="G224" i="9"/>
  <c r="H224" i="9"/>
  <c r="I224" i="9"/>
  <c r="J224" i="9"/>
  <c r="A225" i="9"/>
  <c r="B225" i="9"/>
  <c r="C225" i="9"/>
  <c r="D225" i="9"/>
  <c r="L225" i="9"/>
  <c r="E225" i="9"/>
  <c r="F225" i="9"/>
  <c r="G225" i="9"/>
  <c r="H225" i="9"/>
  <c r="J225" i="9"/>
  <c r="A226" i="9"/>
  <c r="B226" i="9"/>
  <c r="C226" i="9"/>
  <c r="D226" i="9"/>
  <c r="L226" i="9"/>
  <c r="E226" i="9"/>
  <c r="F226" i="9"/>
  <c r="G226" i="9"/>
  <c r="H226" i="9"/>
  <c r="J226" i="9"/>
  <c r="A227" i="9"/>
  <c r="B227" i="9"/>
  <c r="C227" i="9"/>
  <c r="D227" i="9"/>
  <c r="E227" i="9"/>
  <c r="F227" i="9"/>
  <c r="G227" i="9"/>
  <c r="H227" i="9"/>
  <c r="J227" i="9"/>
  <c r="K227" i="9"/>
  <c r="L227" i="9"/>
  <c r="A228" i="9"/>
  <c r="B228" i="9"/>
  <c r="C228" i="9"/>
  <c r="D228" i="9"/>
  <c r="L228" i="9"/>
  <c r="E228" i="9"/>
  <c r="F228" i="9"/>
  <c r="G228" i="9"/>
  <c r="H228" i="9"/>
  <c r="J228" i="9"/>
  <c r="A229" i="9"/>
  <c r="B229" i="9"/>
  <c r="C229" i="9"/>
  <c r="D229" i="9"/>
  <c r="L229" i="9"/>
  <c r="E229" i="9"/>
  <c r="F229" i="9"/>
  <c r="G229" i="9"/>
  <c r="H229" i="9"/>
  <c r="J229" i="9"/>
  <c r="A230" i="9"/>
  <c r="B230" i="9"/>
  <c r="C230" i="9"/>
  <c r="D230" i="9"/>
  <c r="E230" i="9"/>
  <c r="F230" i="9"/>
  <c r="G230" i="9"/>
  <c r="H230" i="9"/>
  <c r="J230" i="9"/>
  <c r="K230" i="9"/>
  <c r="L230" i="9"/>
  <c r="A231" i="9"/>
  <c r="B231" i="9"/>
  <c r="C231" i="9"/>
  <c r="D231" i="9"/>
  <c r="E231" i="9"/>
  <c r="F231" i="9"/>
  <c r="G231" i="9"/>
  <c r="H231" i="9"/>
  <c r="J231" i="9"/>
  <c r="L231" i="9"/>
  <c r="A232" i="9"/>
  <c r="B232" i="9"/>
  <c r="C232" i="9"/>
  <c r="D232" i="9"/>
  <c r="L232" i="9"/>
  <c r="E232" i="9"/>
  <c r="F232" i="9"/>
  <c r="G232" i="9"/>
  <c r="H232" i="9"/>
  <c r="J232" i="9"/>
  <c r="A233" i="9"/>
  <c r="B233" i="9"/>
  <c r="C233" i="9"/>
  <c r="D233" i="9"/>
  <c r="L233" i="9"/>
  <c r="E233" i="9"/>
  <c r="F233" i="9"/>
  <c r="G233" i="9"/>
  <c r="H233" i="9"/>
  <c r="J233" i="9"/>
  <c r="K233" i="9"/>
  <c r="A234" i="9"/>
  <c r="B234" i="9"/>
  <c r="C234" i="9"/>
  <c r="D234" i="9"/>
  <c r="L234" i="9"/>
  <c r="E234" i="9"/>
  <c r="F234" i="9"/>
  <c r="G234" i="9"/>
  <c r="H234" i="9"/>
  <c r="J234" i="9"/>
  <c r="A235" i="9"/>
  <c r="B235" i="9"/>
  <c r="C235" i="9"/>
  <c r="D235" i="9"/>
  <c r="E235" i="9"/>
  <c r="F235" i="9"/>
  <c r="G235" i="9"/>
  <c r="H235" i="9"/>
  <c r="J235" i="9"/>
  <c r="L235" i="9"/>
  <c r="A236" i="9"/>
  <c r="B236" i="9"/>
  <c r="C236" i="9"/>
  <c r="D236" i="9"/>
  <c r="L236" i="9"/>
  <c r="E236" i="9"/>
  <c r="F236" i="9"/>
  <c r="G236" i="9"/>
  <c r="H236" i="9"/>
  <c r="J236" i="9"/>
  <c r="A237" i="9"/>
  <c r="B237" i="9"/>
  <c r="C237" i="9"/>
  <c r="D237" i="9"/>
  <c r="L237" i="9"/>
  <c r="E237" i="9"/>
  <c r="F237" i="9"/>
  <c r="G237" i="9"/>
  <c r="H237" i="9"/>
  <c r="J237" i="9"/>
  <c r="A238" i="9"/>
  <c r="B238" i="9"/>
  <c r="C238" i="9"/>
  <c r="D238" i="9"/>
  <c r="E238" i="9"/>
  <c r="F238" i="9"/>
  <c r="G238" i="9"/>
  <c r="H238" i="9"/>
  <c r="J238" i="9"/>
  <c r="L238" i="9"/>
  <c r="A239" i="9"/>
  <c r="B239" i="9"/>
  <c r="C239" i="9"/>
  <c r="D239" i="9"/>
  <c r="E239" i="9"/>
  <c r="F239" i="9"/>
  <c r="G239" i="9"/>
  <c r="H239" i="9"/>
  <c r="J239" i="9"/>
  <c r="K239" i="9"/>
  <c r="L239" i="9"/>
  <c r="A240" i="9"/>
  <c r="B240" i="9"/>
  <c r="C240" i="9"/>
  <c r="D240" i="9"/>
  <c r="L240" i="9"/>
  <c r="E240" i="9"/>
  <c r="F240" i="9"/>
  <c r="G240" i="9"/>
  <c r="H240" i="9"/>
  <c r="J240" i="9"/>
  <c r="K240" i="9"/>
  <c r="A241" i="9"/>
  <c r="B241" i="9"/>
  <c r="C241" i="9"/>
  <c r="D241" i="9"/>
  <c r="L241" i="9"/>
  <c r="E241" i="9"/>
  <c r="F241" i="9"/>
  <c r="G241" i="9"/>
  <c r="H241" i="9"/>
  <c r="J241" i="9"/>
  <c r="A242" i="9"/>
  <c r="B242" i="9"/>
  <c r="C242" i="9"/>
  <c r="D242" i="9"/>
  <c r="L242" i="9"/>
  <c r="E242" i="9"/>
  <c r="F242" i="9"/>
  <c r="G242" i="9"/>
  <c r="H242" i="9"/>
  <c r="J242" i="9"/>
  <c r="A243" i="9"/>
  <c r="B243" i="9"/>
  <c r="C243" i="9"/>
  <c r="D243" i="9"/>
  <c r="E243" i="9"/>
  <c r="F243" i="9"/>
  <c r="G243" i="9"/>
  <c r="H243" i="9"/>
  <c r="J243" i="9"/>
  <c r="K243" i="9"/>
  <c r="L243" i="9"/>
  <c r="A244" i="9"/>
  <c r="B244" i="9"/>
  <c r="C244" i="9"/>
  <c r="D244" i="9"/>
  <c r="L244" i="9"/>
  <c r="E244" i="9"/>
  <c r="F244" i="9"/>
  <c r="G244" i="9"/>
  <c r="H244" i="9"/>
  <c r="J244" i="9"/>
  <c r="A245" i="9"/>
  <c r="B245" i="9"/>
  <c r="C245" i="9"/>
  <c r="D245" i="9"/>
  <c r="L245" i="9"/>
  <c r="E245" i="9"/>
  <c r="F245" i="9"/>
  <c r="G245" i="9"/>
  <c r="H245" i="9"/>
  <c r="J245" i="9"/>
  <c r="A246" i="9"/>
  <c r="B246" i="9"/>
  <c r="C246" i="9"/>
  <c r="D246" i="9"/>
  <c r="E246" i="9"/>
  <c r="F246" i="9"/>
  <c r="G246" i="9"/>
  <c r="H246" i="9"/>
  <c r="J246" i="9"/>
  <c r="L246" i="9"/>
  <c r="A247" i="9"/>
  <c r="B247" i="9"/>
  <c r="C247" i="9"/>
  <c r="D247" i="9"/>
  <c r="E247" i="9"/>
  <c r="F247" i="9"/>
  <c r="G247" i="9"/>
  <c r="H247" i="9"/>
  <c r="J247" i="9"/>
  <c r="L247" i="9"/>
  <c r="A248" i="9"/>
  <c r="B248" i="9"/>
  <c r="C248" i="9"/>
  <c r="D248" i="9"/>
  <c r="L248" i="9"/>
  <c r="E248" i="9"/>
  <c r="F248" i="9"/>
  <c r="G248" i="9"/>
  <c r="H248" i="9"/>
  <c r="J248" i="9"/>
  <c r="A249" i="9"/>
  <c r="B249" i="9"/>
  <c r="C249" i="9"/>
  <c r="D249" i="9"/>
  <c r="L249" i="9"/>
  <c r="E249" i="9"/>
  <c r="F249" i="9"/>
  <c r="G249" i="9"/>
  <c r="H249" i="9"/>
  <c r="J249" i="9"/>
  <c r="A250" i="9"/>
  <c r="B250" i="9"/>
  <c r="C250" i="9"/>
  <c r="D250" i="9"/>
  <c r="L250" i="9"/>
  <c r="E250" i="9"/>
  <c r="F250" i="9"/>
  <c r="G250" i="9"/>
  <c r="H250" i="9"/>
  <c r="J250" i="9"/>
  <c r="A251" i="9"/>
  <c r="B251" i="9"/>
  <c r="C251" i="9"/>
  <c r="D251" i="9"/>
  <c r="E251" i="9"/>
  <c r="F251" i="9"/>
  <c r="G251" i="9"/>
  <c r="H251" i="9"/>
  <c r="J251" i="9"/>
  <c r="K251" i="9"/>
  <c r="L251" i="9"/>
  <c r="A252" i="9"/>
  <c r="B252" i="9"/>
  <c r="C252" i="9"/>
  <c r="D252" i="9"/>
  <c r="L252" i="9"/>
  <c r="E252" i="9"/>
  <c r="F252" i="9"/>
  <c r="G252" i="9"/>
  <c r="H252" i="9"/>
  <c r="J252" i="9"/>
  <c r="P252" i="9"/>
  <c r="S252" i="9"/>
  <c r="A253" i="9"/>
  <c r="B253" i="9"/>
  <c r="C253" i="9"/>
  <c r="D253" i="9"/>
  <c r="E253" i="9"/>
  <c r="F253" i="9"/>
  <c r="G253" i="9"/>
  <c r="H253" i="9"/>
  <c r="J253" i="9"/>
  <c r="L253" i="9"/>
  <c r="P253" i="9"/>
  <c r="S253" i="9"/>
  <c r="A254" i="9"/>
  <c r="B254" i="9"/>
  <c r="C254" i="9"/>
  <c r="D254" i="9"/>
  <c r="L254" i="9"/>
  <c r="E254" i="9"/>
  <c r="F254" i="9"/>
  <c r="G254" i="9"/>
  <c r="H254" i="9"/>
  <c r="J254" i="9"/>
  <c r="P254" i="9"/>
  <c r="S254" i="9"/>
  <c r="A255" i="9"/>
  <c r="B255" i="9"/>
  <c r="C255" i="9"/>
  <c r="D255" i="9"/>
  <c r="L255" i="9"/>
  <c r="E255" i="9"/>
  <c r="F255" i="9"/>
  <c r="G255" i="9"/>
  <c r="H255" i="9"/>
  <c r="J255" i="9"/>
  <c r="K255" i="9"/>
  <c r="P255" i="9"/>
  <c r="S255" i="9"/>
  <c r="A256" i="9"/>
  <c r="B256" i="9"/>
  <c r="C256" i="9"/>
  <c r="D256" i="9"/>
  <c r="L256" i="9"/>
  <c r="E256" i="9"/>
  <c r="F256" i="9"/>
  <c r="G256" i="9"/>
  <c r="H256" i="9"/>
  <c r="J256" i="9"/>
  <c r="A257" i="9"/>
  <c r="B257" i="9"/>
  <c r="C257" i="9"/>
  <c r="D257" i="9"/>
  <c r="L257" i="9"/>
  <c r="E257" i="9"/>
  <c r="F257" i="9"/>
  <c r="G257" i="9"/>
  <c r="H257" i="9"/>
  <c r="J257" i="9"/>
  <c r="A258" i="9"/>
  <c r="B258" i="9"/>
  <c r="C258" i="9"/>
  <c r="D258" i="9"/>
  <c r="L258" i="9"/>
  <c r="E258" i="9"/>
  <c r="F258" i="9"/>
  <c r="G258" i="9"/>
  <c r="H258" i="9"/>
  <c r="J258" i="9"/>
  <c r="A259" i="9"/>
  <c r="B259" i="9"/>
  <c r="C259" i="9"/>
  <c r="D259" i="9"/>
  <c r="E259" i="9"/>
  <c r="F259" i="9"/>
  <c r="G259" i="9"/>
  <c r="H259" i="9"/>
  <c r="J259" i="9"/>
  <c r="L259" i="9"/>
  <c r="D8" i="10"/>
  <c r="E8" i="10"/>
  <c r="F8" i="10"/>
  <c r="D9" i="10"/>
  <c r="G9" i="10"/>
  <c r="E9" i="10"/>
  <c r="F9" i="10"/>
  <c r="D10" i="10"/>
  <c r="E10" i="10"/>
  <c r="G10" i="10"/>
  <c r="K10" i="10"/>
  <c r="I10" i="10"/>
  <c r="J10" i="10"/>
  <c r="D11" i="10"/>
  <c r="E11" i="10"/>
  <c r="G11" i="10"/>
  <c r="I11" i="10"/>
  <c r="K11" i="10"/>
  <c r="D12" i="10"/>
  <c r="E12" i="10"/>
  <c r="F12" i="10"/>
  <c r="D13" i="10"/>
  <c r="G13" i="10"/>
  <c r="E13" i="10"/>
  <c r="F13" i="10"/>
  <c r="D14" i="10"/>
  <c r="E14" i="10"/>
  <c r="G14" i="10"/>
  <c r="K14" i="10"/>
  <c r="L14" i="10"/>
  <c r="M14" i="10"/>
  <c r="I14" i="10"/>
  <c r="J14" i="10"/>
  <c r="D15" i="10"/>
  <c r="E15" i="10"/>
  <c r="G15" i="10"/>
  <c r="I15" i="10"/>
  <c r="K15" i="10"/>
  <c r="D16" i="10"/>
  <c r="E16" i="10"/>
  <c r="F16" i="10"/>
  <c r="D17" i="10"/>
  <c r="G17" i="10"/>
  <c r="E17" i="10"/>
  <c r="F17" i="10"/>
  <c r="D18" i="10"/>
  <c r="E18" i="10"/>
  <c r="G18" i="10"/>
  <c r="K18" i="10"/>
  <c r="I18" i="10"/>
  <c r="J18" i="10"/>
  <c r="D19" i="10"/>
  <c r="E19" i="10"/>
  <c r="G19" i="10"/>
  <c r="I19" i="10"/>
  <c r="K19" i="10"/>
  <c r="D20" i="10"/>
  <c r="E20" i="10"/>
  <c r="F20" i="10"/>
  <c r="D21" i="10"/>
  <c r="G21" i="10"/>
  <c r="E21" i="10"/>
  <c r="F21" i="10"/>
  <c r="D22" i="10"/>
  <c r="E22" i="10"/>
  <c r="G22" i="10"/>
  <c r="K22" i="10"/>
  <c r="L22" i="10"/>
  <c r="M22" i="10"/>
  <c r="I22" i="10"/>
  <c r="J22" i="10"/>
  <c r="D23" i="10"/>
  <c r="E23" i="10"/>
  <c r="G23" i="10"/>
  <c r="I23" i="10"/>
  <c r="K23" i="10"/>
  <c r="D24" i="10"/>
  <c r="E24" i="10"/>
  <c r="F24" i="10"/>
  <c r="D25" i="10"/>
  <c r="G25" i="10"/>
  <c r="E25" i="10"/>
  <c r="F25" i="10"/>
  <c r="D26" i="10"/>
  <c r="E26" i="10"/>
  <c r="G26" i="10"/>
  <c r="K26" i="10"/>
  <c r="I26" i="10"/>
  <c r="J26" i="10"/>
  <c r="D27" i="10"/>
  <c r="E27" i="10"/>
  <c r="G27" i="10"/>
  <c r="I27" i="10"/>
  <c r="K27" i="10"/>
  <c r="D28" i="10"/>
  <c r="E28" i="10"/>
  <c r="F28" i="10"/>
  <c r="D29" i="10"/>
  <c r="G29" i="10"/>
  <c r="E29" i="10"/>
  <c r="F29" i="10"/>
  <c r="D30" i="10"/>
  <c r="E30" i="10"/>
  <c r="G30" i="10"/>
  <c r="K30" i="10"/>
  <c r="L30" i="10"/>
  <c r="M30" i="10"/>
  <c r="I30" i="10"/>
  <c r="J30" i="10"/>
  <c r="D31" i="10"/>
  <c r="E31" i="10"/>
  <c r="G31" i="10"/>
  <c r="I31" i="10"/>
  <c r="K31" i="10"/>
  <c r="D32" i="10"/>
  <c r="E32" i="10"/>
  <c r="F32" i="10"/>
  <c r="D33" i="10"/>
  <c r="G33" i="10"/>
  <c r="E33" i="10"/>
  <c r="F33" i="10"/>
  <c r="D34" i="10"/>
  <c r="E34" i="10"/>
  <c r="G34" i="10"/>
  <c r="K34" i="10"/>
  <c r="I34" i="10"/>
  <c r="J34" i="10"/>
  <c r="D35" i="10"/>
  <c r="E35" i="10"/>
  <c r="G35" i="10"/>
  <c r="I35" i="10"/>
  <c r="K35" i="10"/>
  <c r="D36" i="10"/>
  <c r="E36" i="10"/>
  <c r="F36" i="10"/>
  <c r="D37" i="10"/>
  <c r="G37" i="10"/>
  <c r="E37" i="10"/>
  <c r="F37" i="10"/>
  <c r="D38" i="10"/>
  <c r="E38" i="10"/>
  <c r="G38" i="10"/>
  <c r="K38" i="10"/>
  <c r="L38" i="10"/>
  <c r="M38" i="10"/>
  <c r="I38" i="10"/>
  <c r="J38" i="10"/>
  <c r="D39" i="10"/>
  <c r="E39" i="10"/>
  <c r="G39" i="10"/>
  <c r="I39" i="10"/>
  <c r="K39" i="10"/>
  <c r="D40" i="10"/>
  <c r="E40" i="10"/>
  <c r="F40" i="10"/>
  <c r="D41" i="10"/>
  <c r="G41" i="10"/>
  <c r="E41" i="10"/>
  <c r="F41" i="10"/>
  <c r="K41" i="10"/>
  <c r="D42" i="10"/>
  <c r="E42" i="10"/>
  <c r="G42" i="10"/>
  <c r="K42" i="10"/>
  <c r="L42" i="10"/>
  <c r="M42" i="10"/>
  <c r="I42" i="10"/>
  <c r="J42" i="10"/>
  <c r="D43" i="10"/>
  <c r="E43" i="10"/>
  <c r="F43" i="10"/>
  <c r="H43" i="10"/>
  <c r="G43" i="10"/>
  <c r="K43" i="10"/>
  <c r="D44" i="10"/>
  <c r="E44" i="10"/>
  <c r="D45" i="10"/>
  <c r="G45" i="10"/>
  <c r="E45" i="10"/>
  <c r="F45" i="10"/>
  <c r="D46" i="10"/>
  <c r="E46" i="10"/>
  <c r="G46" i="10"/>
  <c r="K46" i="10"/>
  <c r="I46" i="10"/>
  <c r="D47" i="10"/>
  <c r="E47" i="10"/>
  <c r="E264" i="10"/>
  <c r="G47" i="10"/>
  <c r="I47" i="10"/>
  <c r="K47" i="10"/>
  <c r="D48" i="10"/>
  <c r="E48" i="10"/>
  <c r="F48" i="10"/>
  <c r="D49" i="10"/>
  <c r="G49" i="10"/>
  <c r="E49" i="10"/>
  <c r="F49" i="10"/>
  <c r="D50" i="10"/>
  <c r="E50" i="10"/>
  <c r="G50" i="10"/>
  <c r="K50" i="10"/>
  <c r="I50" i="10"/>
  <c r="J50" i="10"/>
  <c r="D51" i="10"/>
  <c r="E51" i="10"/>
  <c r="E268" i="10"/>
  <c r="G51" i="10"/>
  <c r="I51" i="10"/>
  <c r="K51" i="10"/>
  <c r="D52" i="10"/>
  <c r="E52" i="10"/>
  <c r="D53" i="10"/>
  <c r="G53" i="10"/>
  <c r="E53" i="10"/>
  <c r="F53" i="10"/>
  <c r="K53" i="10"/>
  <c r="D54" i="10"/>
  <c r="E54" i="10"/>
  <c r="G54" i="10"/>
  <c r="K54" i="10"/>
  <c r="I54" i="10"/>
  <c r="D55" i="10"/>
  <c r="E55" i="10"/>
  <c r="E272" i="10"/>
  <c r="G55" i="10"/>
  <c r="I55" i="10"/>
  <c r="J55" i="10"/>
  <c r="K55" i="10"/>
  <c r="D56" i="10"/>
  <c r="E56" i="10"/>
  <c r="G56" i="10"/>
  <c r="K56" i="10"/>
  <c r="D57" i="10"/>
  <c r="D58" i="10"/>
  <c r="G58" i="10"/>
  <c r="I58" i="10"/>
  <c r="J58" i="10"/>
  <c r="K58" i="10"/>
  <c r="L58" i="10"/>
  <c r="M58" i="10"/>
  <c r="E58" i="10"/>
  <c r="D59" i="10"/>
  <c r="D60" i="10"/>
  <c r="E60" i="10"/>
  <c r="G60" i="10"/>
  <c r="K60" i="10"/>
  <c r="D61" i="10"/>
  <c r="D62" i="10"/>
  <c r="G62" i="10"/>
  <c r="I62" i="10"/>
  <c r="J62" i="10"/>
  <c r="E62" i="10"/>
  <c r="D63" i="10"/>
  <c r="D64" i="10"/>
  <c r="E64" i="10"/>
  <c r="G64" i="10"/>
  <c r="K64" i="10"/>
  <c r="D65" i="10"/>
  <c r="D66" i="10"/>
  <c r="G66" i="10"/>
  <c r="I66" i="10"/>
  <c r="J66" i="10"/>
  <c r="K66" i="10"/>
  <c r="L66" i="10"/>
  <c r="M66" i="10"/>
  <c r="E66" i="10"/>
  <c r="D67" i="10"/>
  <c r="D68" i="10"/>
  <c r="E68" i="10"/>
  <c r="G68" i="10"/>
  <c r="K68" i="10"/>
  <c r="D69" i="10"/>
  <c r="D70" i="10"/>
  <c r="G70" i="10"/>
  <c r="I70" i="10"/>
  <c r="J70" i="10"/>
  <c r="E70" i="10"/>
  <c r="D71" i="10"/>
  <c r="Z72" i="10"/>
  <c r="D72" i="10"/>
  <c r="E72" i="10"/>
  <c r="G72" i="10"/>
  <c r="K72" i="10"/>
  <c r="D73" i="10"/>
  <c r="D74" i="10"/>
  <c r="G74" i="10"/>
  <c r="I74" i="10"/>
  <c r="J74" i="10"/>
  <c r="K74" i="10"/>
  <c r="L74" i="10"/>
  <c r="M74" i="10"/>
  <c r="E74" i="10"/>
  <c r="D75" i="10"/>
  <c r="D76" i="10"/>
  <c r="E76" i="10"/>
  <c r="G76" i="10"/>
  <c r="K76" i="10"/>
  <c r="D77" i="10"/>
  <c r="D78" i="10"/>
  <c r="G78" i="10"/>
  <c r="I78" i="10"/>
  <c r="J78" i="10"/>
  <c r="E78" i="10"/>
  <c r="D79" i="10"/>
  <c r="D80" i="10"/>
  <c r="E80" i="10"/>
  <c r="G80" i="10"/>
  <c r="K80" i="10"/>
  <c r="D81" i="10"/>
  <c r="D82" i="10"/>
  <c r="G82" i="10"/>
  <c r="I82" i="10"/>
  <c r="J82" i="10"/>
  <c r="K82" i="10"/>
  <c r="L82" i="10"/>
  <c r="M82" i="10"/>
  <c r="E82" i="10"/>
  <c r="D83" i="10"/>
  <c r="D84" i="10"/>
  <c r="E84" i="10"/>
  <c r="G84" i="10"/>
  <c r="K84" i="10"/>
  <c r="D85" i="10"/>
  <c r="D86" i="10"/>
  <c r="G86" i="10"/>
  <c r="I86" i="10"/>
  <c r="J86" i="10"/>
  <c r="E86" i="10"/>
  <c r="D87" i="10"/>
  <c r="D88" i="10"/>
  <c r="E88" i="10"/>
  <c r="F88" i="10"/>
  <c r="G88" i="10"/>
  <c r="I88" i="10"/>
  <c r="J88" i="10"/>
  <c r="K88" i="10"/>
  <c r="L88" i="10"/>
  <c r="M88" i="10"/>
  <c r="D89" i="10"/>
  <c r="D90" i="10"/>
  <c r="G90" i="10"/>
  <c r="I90" i="10"/>
  <c r="J90" i="10"/>
  <c r="K90" i="10"/>
  <c r="L90" i="10"/>
  <c r="M90" i="10"/>
  <c r="E90" i="10"/>
  <c r="D91" i="10"/>
  <c r="D92" i="10"/>
  <c r="E92" i="10"/>
  <c r="F92" i="10"/>
  <c r="G92" i="10"/>
  <c r="I92" i="10"/>
  <c r="J92" i="10"/>
  <c r="K92" i="10"/>
  <c r="L92" i="10"/>
  <c r="M92" i="10"/>
  <c r="D93" i="10"/>
  <c r="D94" i="10"/>
  <c r="G94" i="10"/>
  <c r="I94" i="10"/>
  <c r="J94" i="10"/>
  <c r="E94" i="10"/>
  <c r="D95" i="10"/>
  <c r="D96" i="10"/>
  <c r="E96" i="10"/>
  <c r="F96" i="10"/>
  <c r="G96" i="10"/>
  <c r="I96" i="10"/>
  <c r="J96" i="10"/>
  <c r="L96" i="10"/>
  <c r="M96" i="10"/>
  <c r="K96" i="10"/>
  <c r="D97" i="10"/>
  <c r="D98" i="10"/>
  <c r="G98" i="10"/>
  <c r="I98" i="10"/>
  <c r="J98" i="10"/>
  <c r="K98" i="10"/>
  <c r="L98" i="10"/>
  <c r="M98" i="10"/>
  <c r="E98" i="10"/>
  <c r="D99" i="10"/>
  <c r="D100" i="10"/>
  <c r="E100" i="10"/>
  <c r="F100" i="10"/>
  <c r="G100" i="10"/>
  <c r="I100" i="10"/>
  <c r="J100" i="10"/>
  <c r="K100" i="10"/>
  <c r="L100" i="10"/>
  <c r="M100" i="10"/>
  <c r="D101" i="10"/>
  <c r="D102" i="10"/>
  <c r="G102" i="10"/>
  <c r="I102" i="10"/>
  <c r="J102" i="10"/>
  <c r="E102" i="10"/>
  <c r="D103" i="10"/>
  <c r="Z104" i="10"/>
  <c r="D104" i="10"/>
  <c r="E104" i="10"/>
  <c r="F104" i="10"/>
  <c r="G104" i="10"/>
  <c r="I104" i="10"/>
  <c r="J104" i="10"/>
  <c r="K104" i="10"/>
  <c r="L104" i="10"/>
  <c r="M104" i="10"/>
  <c r="D105" i="10"/>
  <c r="D106" i="10"/>
  <c r="G106" i="10"/>
  <c r="I106" i="10"/>
  <c r="J106" i="10"/>
  <c r="K106" i="10"/>
  <c r="L106" i="10"/>
  <c r="M106" i="10"/>
  <c r="E106" i="10"/>
  <c r="D107" i="10"/>
  <c r="D108" i="10"/>
  <c r="E108" i="10"/>
  <c r="F108" i="10"/>
  <c r="G108" i="10"/>
  <c r="I108" i="10"/>
  <c r="J108" i="10"/>
  <c r="K108" i="10"/>
  <c r="L108" i="10"/>
  <c r="M108" i="10"/>
  <c r="D109" i="10"/>
  <c r="D110" i="10"/>
  <c r="G110" i="10"/>
  <c r="I110" i="10"/>
  <c r="J110" i="10"/>
  <c r="E110" i="10"/>
  <c r="D111" i="10"/>
  <c r="D112" i="10"/>
  <c r="E112" i="10"/>
  <c r="F112" i="10"/>
  <c r="G112" i="10"/>
  <c r="I112" i="10"/>
  <c r="J112" i="10"/>
  <c r="L112" i="10"/>
  <c r="M112" i="10"/>
  <c r="K112" i="10"/>
  <c r="D113" i="10"/>
  <c r="D114" i="10"/>
  <c r="G114" i="10"/>
  <c r="I114" i="10"/>
  <c r="J114" i="10"/>
  <c r="K114" i="10"/>
  <c r="L114" i="10"/>
  <c r="M114" i="10"/>
  <c r="E114" i="10"/>
  <c r="D115" i="10"/>
  <c r="D116" i="10"/>
  <c r="E116" i="10"/>
  <c r="F116" i="10"/>
  <c r="G116" i="10"/>
  <c r="I116" i="10"/>
  <c r="J116" i="10"/>
  <c r="K116" i="10"/>
  <c r="L116" i="10"/>
  <c r="M116" i="10"/>
  <c r="D117" i="10"/>
  <c r="D118" i="10"/>
  <c r="G118" i="10"/>
  <c r="I118" i="10"/>
  <c r="J118" i="10"/>
  <c r="E118" i="10"/>
  <c r="D119" i="10"/>
  <c r="D120" i="10"/>
  <c r="E120" i="10"/>
  <c r="F120" i="10"/>
  <c r="G120" i="10"/>
  <c r="I120" i="10"/>
  <c r="J120" i="10"/>
  <c r="K120" i="10"/>
  <c r="L120" i="10"/>
  <c r="M120" i="10"/>
  <c r="D121" i="10"/>
  <c r="D122" i="10"/>
  <c r="G122" i="10"/>
  <c r="I122" i="10"/>
  <c r="J122" i="10"/>
  <c r="K122" i="10"/>
  <c r="L122" i="10"/>
  <c r="M122" i="10"/>
  <c r="E122" i="10"/>
  <c r="D123" i="10"/>
  <c r="D124" i="10"/>
  <c r="E124" i="10"/>
  <c r="F124" i="10"/>
  <c r="G124" i="10"/>
  <c r="I124" i="10"/>
  <c r="J124" i="10"/>
  <c r="K124" i="10"/>
  <c r="L124" i="10"/>
  <c r="M124" i="10"/>
  <c r="D125" i="10"/>
  <c r="D342" i="10"/>
  <c r="L342" i="10"/>
  <c r="X5" i="10"/>
  <c r="Y5" i="10"/>
  <c r="X6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9" i="10"/>
  <c r="AC42" i="10"/>
  <c r="O4" i="10"/>
  <c r="AC15" i="10"/>
  <c r="AC40" i="10"/>
  <c r="AC38" i="10"/>
  <c r="G5" i="10"/>
  <c r="AC19" i="10"/>
  <c r="AK2" i="10"/>
  <c r="AJ2" i="10"/>
  <c r="AC35" i="10"/>
  <c r="AC33" i="10"/>
  <c r="AC31" i="10"/>
  <c r="AC26" i="10"/>
  <c r="AC24" i="10"/>
  <c r="AC22" i="10"/>
  <c r="AC28" i="10"/>
  <c r="AC17" i="10"/>
  <c r="AC13" i="10"/>
  <c r="AC11" i="10"/>
  <c r="AC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60" i="10"/>
  <c r="Z68" i="10"/>
  <c r="Z76" i="10"/>
  <c r="Z80" i="10"/>
  <c r="Z84" i="10"/>
  <c r="Z92" i="10"/>
  <c r="Z100" i="10"/>
  <c r="Z108" i="10"/>
  <c r="Z112" i="10"/>
  <c r="Z116" i="10"/>
  <c r="Z124" i="10"/>
  <c r="Z9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X50" i="10"/>
  <c r="W51" i="10"/>
  <c r="W52" i="10"/>
  <c r="W53" i="10"/>
  <c r="W54" i="10"/>
  <c r="W55" i="10"/>
  <c r="W56" i="10"/>
  <c r="W58" i="10"/>
  <c r="W60" i="10"/>
  <c r="W62" i="10"/>
  <c r="X62" i="10"/>
  <c r="W64" i="10"/>
  <c r="W66" i="10"/>
  <c r="W68" i="10"/>
  <c r="W70" i="10"/>
  <c r="X70" i="10"/>
  <c r="W72" i="10"/>
  <c r="W74" i="10"/>
  <c r="W76" i="10"/>
  <c r="W78" i="10"/>
  <c r="X78" i="10"/>
  <c r="W80" i="10"/>
  <c r="W82" i="10"/>
  <c r="W84" i="10"/>
  <c r="W86" i="10"/>
  <c r="X86" i="10"/>
  <c r="W88" i="10"/>
  <c r="W90" i="10"/>
  <c r="W92" i="10"/>
  <c r="W94" i="10"/>
  <c r="X94" i="10"/>
  <c r="W96" i="10"/>
  <c r="W98" i="10"/>
  <c r="W100" i="10"/>
  <c r="W102" i="10"/>
  <c r="X102" i="10"/>
  <c r="W104" i="10"/>
  <c r="W106" i="10"/>
  <c r="W108" i="10"/>
  <c r="W110" i="10"/>
  <c r="X110" i="10"/>
  <c r="W112" i="10"/>
  <c r="W114" i="10"/>
  <c r="W116" i="10"/>
  <c r="W118" i="10"/>
  <c r="X118" i="10"/>
  <c r="W120" i="10"/>
  <c r="W122" i="10"/>
  <c r="W124" i="10"/>
  <c r="F10" i="10"/>
  <c r="F11" i="10"/>
  <c r="F14" i="10"/>
  <c r="F15" i="10"/>
  <c r="F18" i="10"/>
  <c r="F19" i="10"/>
  <c r="F22" i="10"/>
  <c r="F23" i="10"/>
  <c r="H23" i="10"/>
  <c r="F26" i="10"/>
  <c r="F27" i="10"/>
  <c r="F30" i="10"/>
  <c r="F31" i="10"/>
  <c r="F34" i="10"/>
  <c r="F35" i="10"/>
  <c r="F38" i="10"/>
  <c r="F39" i="10"/>
  <c r="H39" i="10"/>
  <c r="F42" i="10"/>
  <c r="F46" i="10"/>
  <c r="F47" i="10"/>
  <c r="H47" i="10"/>
  <c r="F50" i="10"/>
  <c r="F51" i="10"/>
  <c r="F54" i="10"/>
  <c r="F55" i="10"/>
  <c r="H55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0" i="10"/>
  <c r="F114" i="10"/>
  <c r="F118" i="10"/>
  <c r="F122" i="10"/>
  <c r="D260" i="10"/>
  <c r="L260" i="10"/>
  <c r="D261" i="10"/>
  <c r="L261" i="10"/>
  <c r="D262" i="10"/>
  <c r="L262" i="10"/>
  <c r="D263" i="10"/>
  <c r="L263" i="10"/>
  <c r="D264" i="10"/>
  <c r="L264" i="10"/>
  <c r="D265" i="10"/>
  <c r="L265" i="10"/>
  <c r="D266" i="10"/>
  <c r="L266" i="10"/>
  <c r="D267" i="10"/>
  <c r="L267" i="10"/>
  <c r="D268" i="10"/>
  <c r="L268" i="10"/>
  <c r="D269" i="10"/>
  <c r="L269" i="10"/>
  <c r="D270" i="10"/>
  <c r="L270" i="10"/>
  <c r="D271" i="10"/>
  <c r="L271" i="10"/>
  <c r="D272" i="10"/>
  <c r="L272" i="10"/>
  <c r="D273" i="10"/>
  <c r="L273" i="10"/>
  <c r="D274" i="10"/>
  <c r="L274" i="10"/>
  <c r="D275" i="10"/>
  <c r="L275" i="10"/>
  <c r="D276" i="10"/>
  <c r="L276" i="10"/>
  <c r="D277" i="10"/>
  <c r="L277" i="10"/>
  <c r="D278" i="10"/>
  <c r="L278" i="10"/>
  <c r="D279" i="10"/>
  <c r="L279" i="10"/>
  <c r="D280" i="10"/>
  <c r="L280" i="10"/>
  <c r="D281" i="10"/>
  <c r="L281" i="10"/>
  <c r="D282" i="10"/>
  <c r="L282" i="10"/>
  <c r="D283" i="10"/>
  <c r="L283" i="10"/>
  <c r="D284" i="10"/>
  <c r="L284" i="10"/>
  <c r="D285" i="10"/>
  <c r="L285" i="10"/>
  <c r="D286" i="10"/>
  <c r="L286" i="10"/>
  <c r="D287" i="10"/>
  <c r="L287" i="10"/>
  <c r="D288" i="10"/>
  <c r="L288" i="10"/>
  <c r="D289" i="10"/>
  <c r="L289" i="10"/>
  <c r="D290" i="10"/>
  <c r="L290" i="10"/>
  <c r="D291" i="10"/>
  <c r="L291" i="10"/>
  <c r="D292" i="10"/>
  <c r="L292" i="10"/>
  <c r="D293" i="10"/>
  <c r="L293" i="10"/>
  <c r="D294" i="10"/>
  <c r="L294" i="10"/>
  <c r="D295" i="10"/>
  <c r="L295" i="10"/>
  <c r="D296" i="10"/>
  <c r="L296" i="10"/>
  <c r="D297" i="10"/>
  <c r="L297" i="10"/>
  <c r="D298" i="10"/>
  <c r="L298" i="10"/>
  <c r="D299" i="10"/>
  <c r="L299" i="10"/>
  <c r="D300" i="10"/>
  <c r="L300" i="10"/>
  <c r="D301" i="10"/>
  <c r="L301" i="10"/>
  <c r="D302" i="10"/>
  <c r="L302" i="10"/>
  <c r="D303" i="10"/>
  <c r="L303" i="10"/>
  <c r="D304" i="10"/>
  <c r="L304" i="10"/>
  <c r="D305" i="10"/>
  <c r="L305" i="10"/>
  <c r="D306" i="10"/>
  <c r="L306" i="10"/>
  <c r="D307" i="10"/>
  <c r="L307" i="10"/>
  <c r="D308" i="10"/>
  <c r="L308" i="10"/>
  <c r="D309" i="10"/>
  <c r="L309" i="10"/>
  <c r="D310" i="10"/>
  <c r="L310" i="10"/>
  <c r="D311" i="10"/>
  <c r="L311" i="10"/>
  <c r="D312" i="10"/>
  <c r="L312" i="10"/>
  <c r="D313" i="10"/>
  <c r="L313" i="10"/>
  <c r="D314" i="10"/>
  <c r="L314" i="10"/>
  <c r="D315" i="10"/>
  <c r="L315" i="10"/>
  <c r="D316" i="10"/>
  <c r="L316" i="10"/>
  <c r="D317" i="10"/>
  <c r="L317" i="10"/>
  <c r="D318" i="10"/>
  <c r="L318" i="10"/>
  <c r="D319" i="10"/>
  <c r="L319" i="10"/>
  <c r="D320" i="10"/>
  <c r="L320" i="10"/>
  <c r="D321" i="10"/>
  <c r="L321" i="10"/>
  <c r="D322" i="10"/>
  <c r="L322" i="10"/>
  <c r="D323" i="10"/>
  <c r="L323" i="10"/>
  <c r="D324" i="10"/>
  <c r="L324" i="10"/>
  <c r="D325" i="10"/>
  <c r="L325" i="10"/>
  <c r="D326" i="10"/>
  <c r="L326" i="10"/>
  <c r="D327" i="10"/>
  <c r="L327" i="10"/>
  <c r="D328" i="10"/>
  <c r="L328" i="10"/>
  <c r="D329" i="10"/>
  <c r="L329" i="10"/>
  <c r="D330" i="10"/>
  <c r="L330" i="10"/>
  <c r="D331" i="10"/>
  <c r="L331" i="10"/>
  <c r="D332" i="10"/>
  <c r="L332" i="10"/>
  <c r="D333" i="10"/>
  <c r="L333" i="10"/>
  <c r="D334" i="10"/>
  <c r="L334" i="10"/>
  <c r="D335" i="10"/>
  <c r="L335" i="10"/>
  <c r="D336" i="10"/>
  <c r="L336" i="10"/>
  <c r="D337" i="10"/>
  <c r="L337" i="10"/>
  <c r="D338" i="10"/>
  <c r="L338" i="10"/>
  <c r="D339" i="10"/>
  <c r="L339" i="10"/>
  <c r="D340" i="10"/>
  <c r="L340" i="10"/>
  <c r="D341" i="10"/>
  <c r="L341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B260" i="10"/>
  <c r="C260" i="10"/>
  <c r="E260" i="10"/>
  <c r="F260" i="10"/>
  <c r="G260" i="10"/>
  <c r="H260" i="10"/>
  <c r="I227" i="10"/>
  <c r="I231" i="10"/>
  <c r="I235" i="10"/>
  <c r="I239" i="10"/>
  <c r="I243" i="10"/>
  <c r="I247" i="10"/>
  <c r="I251" i="10"/>
  <c r="I259" i="10"/>
  <c r="J260" i="10"/>
  <c r="B261" i="10"/>
  <c r="C261" i="10"/>
  <c r="F261" i="10"/>
  <c r="H261" i="10"/>
  <c r="J261" i="10"/>
  <c r="B262" i="10"/>
  <c r="C262" i="10"/>
  <c r="E262" i="10"/>
  <c r="F262" i="10"/>
  <c r="H262" i="10"/>
  <c r="J262" i="10"/>
  <c r="B263" i="10"/>
  <c r="C263" i="10"/>
  <c r="E263" i="10"/>
  <c r="F263" i="10"/>
  <c r="G263" i="10"/>
  <c r="H263" i="10"/>
  <c r="J263" i="10"/>
  <c r="B264" i="10"/>
  <c r="C264" i="10"/>
  <c r="F264" i="10"/>
  <c r="G264" i="10"/>
  <c r="H264" i="10"/>
  <c r="J264" i="10"/>
  <c r="B265" i="10"/>
  <c r="C265" i="10"/>
  <c r="E265" i="10"/>
  <c r="F265" i="10"/>
  <c r="H265" i="10"/>
  <c r="J265" i="10"/>
  <c r="B266" i="10"/>
  <c r="C266" i="10"/>
  <c r="E266" i="10"/>
  <c r="F266" i="10"/>
  <c r="H266" i="10"/>
  <c r="J266" i="10"/>
  <c r="B267" i="10"/>
  <c r="C267" i="10"/>
  <c r="E267" i="10"/>
  <c r="F267" i="10"/>
  <c r="G267" i="10"/>
  <c r="H267" i="10"/>
  <c r="J267" i="10"/>
  <c r="B268" i="10"/>
  <c r="C268" i="10"/>
  <c r="F268" i="10"/>
  <c r="G268" i="10"/>
  <c r="H268" i="10"/>
  <c r="J268" i="10"/>
  <c r="B269" i="10"/>
  <c r="C269" i="10"/>
  <c r="F269" i="10"/>
  <c r="H269" i="10"/>
  <c r="J269" i="10"/>
  <c r="B270" i="10"/>
  <c r="C270" i="10"/>
  <c r="E270" i="10"/>
  <c r="F270" i="10"/>
  <c r="H270" i="10"/>
  <c r="J270" i="10"/>
  <c r="B271" i="10"/>
  <c r="C271" i="10"/>
  <c r="E271" i="10"/>
  <c r="F271" i="10"/>
  <c r="G271" i="10"/>
  <c r="H271" i="10"/>
  <c r="J271" i="10"/>
  <c r="B272" i="10"/>
  <c r="C272" i="10"/>
  <c r="F272" i="10"/>
  <c r="G272" i="10"/>
  <c r="H272" i="10"/>
  <c r="J272" i="10"/>
  <c r="B273" i="10"/>
  <c r="C273" i="10"/>
  <c r="F273" i="10"/>
  <c r="G273" i="10"/>
  <c r="H273" i="10"/>
  <c r="J273" i="10"/>
  <c r="B274" i="10"/>
  <c r="C274" i="10"/>
  <c r="F274" i="10"/>
  <c r="H274" i="10"/>
  <c r="J274" i="10"/>
  <c r="B275" i="10"/>
  <c r="C275" i="10"/>
  <c r="E275" i="10"/>
  <c r="F275" i="10"/>
  <c r="G275" i="10"/>
  <c r="H275" i="10"/>
  <c r="I275" i="10"/>
  <c r="J275" i="10"/>
  <c r="B276" i="10"/>
  <c r="C276" i="10"/>
  <c r="F276" i="10"/>
  <c r="H276" i="10"/>
  <c r="J276" i="10"/>
  <c r="B277" i="10"/>
  <c r="C277" i="10"/>
  <c r="E277" i="10"/>
  <c r="F277" i="10"/>
  <c r="G277" i="10"/>
  <c r="H277" i="10"/>
  <c r="J277" i="10"/>
  <c r="B278" i="10"/>
  <c r="C278" i="10"/>
  <c r="F278" i="10"/>
  <c r="H278" i="10"/>
  <c r="J278" i="10"/>
  <c r="B279" i="10"/>
  <c r="C279" i="10"/>
  <c r="E279" i="10"/>
  <c r="F279" i="10"/>
  <c r="G279" i="10"/>
  <c r="H279" i="10"/>
  <c r="I279" i="10"/>
  <c r="J279" i="10"/>
  <c r="B280" i="10"/>
  <c r="C280" i="10"/>
  <c r="F280" i="10"/>
  <c r="H280" i="10"/>
  <c r="J280" i="10"/>
  <c r="B281" i="10"/>
  <c r="C281" i="10"/>
  <c r="E281" i="10"/>
  <c r="F281" i="10"/>
  <c r="G281" i="10"/>
  <c r="H281" i="10"/>
  <c r="J281" i="10"/>
  <c r="B282" i="10"/>
  <c r="F282" i="10"/>
  <c r="H282" i="10"/>
  <c r="J282" i="10"/>
  <c r="B283" i="10"/>
  <c r="C283" i="10"/>
  <c r="E283" i="10"/>
  <c r="F283" i="10"/>
  <c r="G283" i="10"/>
  <c r="H283" i="10"/>
  <c r="I283" i="10"/>
  <c r="J283" i="10"/>
  <c r="B284" i="10"/>
  <c r="C284" i="10"/>
  <c r="F284" i="10"/>
  <c r="H284" i="10"/>
  <c r="J284" i="10"/>
  <c r="B285" i="10"/>
  <c r="C285" i="10"/>
  <c r="E285" i="10"/>
  <c r="F285" i="10"/>
  <c r="G285" i="10"/>
  <c r="H285" i="10"/>
  <c r="J285" i="10"/>
  <c r="B286" i="10"/>
  <c r="C286" i="10"/>
  <c r="F286" i="10"/>
  <c r="H286" i="10"/>
  <c r="J286" i="10"/>
  <c r="B287" i="10"/>
  <c r="C287" i="10"/>
  <c r="E287" i="10"/>
  <c r="F287" i="10"/>
  <c r="H287" i="10"/>
  <c r="I287" i="10"/>
  <c r="J287" i="10"/>
  <c r="B288" i="10"/>
  <c r="C288" i="10"/>
  <c r="F288" i="10"/>
  <c r="H288" i="10"/>
  <c r="J288" i="10"/>
  <c r="B289" i="10"/>
  <c r="C289" i="10"/>
  <c r="F289" i="10"/>
  <c r="G289" i="10"/>
  <c r="H289" i="10"/>
  <c r="J289" i="10"/>
  <c r="B290" i="10"/>
  <c r="C290" i="10"/>
  <c r="F290" i="10"/>
  <c r="H290" i="10"/>
  <c r="J290" i="10"/>
  <c r="B291" i="10"/>
  <c r="C291" i="10"/>
  <c r="E291" i="10"/>
  <c r="F291" i="10"/>
  <c r="G291" i="10"/>
  <c r="H291" i="10"/>
  <c r="I291" i="10"/>
  <c r="J291" i="10"/>
  <c r="B292" i="10"/>
  <c r="C292" i="10"/>
  <c r="F292" i="10"/>
  <c r="H292" i="10"/>
  <c r="J292" i="10"/>
  <c r="B293" i="10"/>
  <c r="C293" i="10"/>
  <c r="E293" i="10"/>
  <c r="F293" i="10"/>
  <c r="G293" i="10"/>
  <c r="H293" i="10"/>
  <c r="J293" i="10"/>
  <c r="B294" i="10"/>
  <c r="C294" i="10"/>
  <c r="F294" i="10"/>
  <c r="H294" i="10"/>
  <c r="J294" i="10"/>
  <c r="B295" i="10"/>
  <c r="C295" i="10"/>
  <c r="E295" i="10"/>
  <c r="F295" i="10"/>
  <c r="G295" i="10"/>
  <c r="H295" i="10"/>
  <c r="I295" i="10"/>
  <c r="J295" i="10"/>
  <c r="B296" i="10"/>
  <c r="C296" i="10"/>
  <c r="F296" i="10"/>
  <c r="H296" i="10"/>
  <c r="J296" i="10"/>
  <c r="B297" i="10"/>
  <c r="C297" i="10"/>
  <c r="E297" i="10"/>
  <c r="F297" i="10"/>
  <c r="G297" i="10"/>
  <c r="H297" i="10"/>
  <c r="J297" i="10"/>
  <c r="B298" i="10"/>
  <c r="F298" i="10"/>
  <c r="H298" i="10"/>
  <c r="J298" i="10"/>
  <c r="B299" i="10"/>
  <c r="C299" i="10"/>
  <c r="E299" i="10"/>
  <c r="F299" i="10"/>
  <c r="G299" i="10"/>
  <c r="H299" i="10"/>
  <c r="I299" i="10"/>
  <c r="J299" i="10"/>
  <c r="B300" i="10"/>
  <c r="C300" i="10"/>
  <c r="F300" i="10"/>
  <c r="H300" i="10"/>
  <c r="J300" i="10"/>
  <c r="B301" i="10"/>
  <c r="C301" i="10"/>
  <c r="E301" i="10"/>
  <c r="F301" i="10"/>
  <c r="G301" i="10"/>
  <c r="H301" i="10"/>
  <c r="J301" i="10"/>
  <c r="B302" i="10"/>
  <c r="C302" i="10"/>
  <c r="F302" i="10"/>
  <c r="H302" i="10"/>
  <c r="J302" i="10"/>
  <c r="B303" i="10"/>
  <c r="C303" i="10"/>
  <c r="E303" i="10"/>
  <c r="F303" i="10"/>
  <c r="H303" i="10"/>
  <c r="I303" i="10"/>
  <c r="J303" i="10"/>
  <c r="B304" i="10"/>
  <c r="C304" i="10"/>
  <c r="F304" i="10"/>
  <c r="H304" i="10"/>
  <c r="J304" i="10"/>
  <c r="B305" i="10"/>
  <c r="C305" i="10"/>
  <c r="F305" i="10"/>
  <c r="G305" i="10"/>
  <c r="H305" i="10"/>
  <c r="J305" i="10"/>
  <c r="B306" i="10"/>
  <c r="C306" i="10"/>
  <c r="F306" i="10"/>
  <c r="H306" i="10"/>
  <c r="J306" i="10"/>
  <c r="B307" i="10"/>
  <c r="C307" i="10"/>
  <c r="E307" i="10"/>
  <c r="F307" i="10"/>
  <c r="G307" i="10"/>
  <c r="H307" i="10"/>
  <c r="I307" i="10"/>
  <c r="J307" i="10"/>
  <c r="B308" i="10"/>
  <c r="C308" i="10"/>
  <c r="F308" i="10"/>
  <c r="H308" i="10"/>
  <c r="J308" i="10"/>
  <c r="B309" i="10"/>
  <c r="C309" i="10"/>
  <c r="E309" i="10"/>
  <c r="F309" i="10"/>
  <c r="G309" i="10"/>
  <c r="H309" i="10"/>
  <c r="I309" i="10"/>
  <c r="J309" i="10"/>
  <c r="K309" i="10"/>
  <c r="B310" i="10"/>
  <c r="C310" i="10"/>
  <c r="F310" i="10"/>
  <c r="H310" i="10"/>
  <c r="J310" i="10"/>
  <c r="B311" i="10"/>
  <c r="C311" i="10"/>
  <c r="E311" i="10"/>
  <c r="F311" i="10"/>
  <c r="G311" i="10"/>
  <c r="H311" i="10"/>
  <c r="I311" i="10"/>
  <c r="J311" i="10"/>
  <c r="B312" i="10"/>
  <c r="C312" i="10"/>
  <c r="F312" i="10"/>
  <c r="H312" i="10"/>
  <c r="J312" i="10"/>
  <c r="B313" i="10"/>
  <c r="C313" i="10"/>
  <c r="E313" i="10"/>
  <c r="F313" i="10"/>
  <c r="G313" i="10"/>
  <c r="H313" i="10"/>
  <c r="J313" i="10"/>
  <c r="B314" i="10"/>
  <c r="F314" i="10"/>
  <c r="H314" i="10"/>
  <c r="J314" i="10"/>
  <c r="B315" i="10"/>
  <c r="C315" i="10"/>
  <c r="E315" i="10"/>
  <c r="F315" i="10"/>
  <c r="G315" i="10"/>
  <c r="H315" i="10"/>
  <c r="I315" i="10"/>
  <c r="J315" i="10"/>
  <c r="B316" i="10"/>
  <c r="C316" i="10"/>
  <c r="F316" i="10"/>
  <c r="H316" i="10"/>
  <c r="J316" i="10"/>
  <c r="B317" i="10"/>
  <c r="C317" i="10"/>
  <c r="E317" i="10"/>
  <c r="F317" i="10"/>
  <c r="G317" i="10"/>
  <c r="H317" i="10"/>
  <c r="I317" i="10"/>
  <c r="J317" i="10"/>
  <c r="K317" i="10"/>
  <c r="B318" i="10"/>
  <c r="C318" i="10"/>
  <c r="F318" i="10"/>
  <c r="H318" i="10"/>
  <c r="J318" i="10"/>
  <c r="B319" i="10"/>
  <c r="C319" i="10"/>
  <c r="E319" i="10"/>
  <c r="F319" i="10"/>
  <c r="H319" i="10"/>
  <c r="I319" i="10"/>
  <c r="J319" i="10"/>
  <c r="B320" i="10"/>
  <c r="C320" i="10"/>
  <c r="F320" i="10"/>
  <c r="H320" i="10"/>
  <c r="J320" i="10"/>
  <c r="B321" i="10"/>
  <c r="C321" i="10"/>
  <c r="F321" i="10"/>
  <c r="G321" i="10"/>
  <c r="H321" i="10"/>
  <c r="J321" i="10"/>
  <c r="B322" i="10"/>
  <c r="C322" i="10"/>
  <c r="F322" i="10"/>
  <c r="H322" i="10"/>
  <c r="J322" i="10"/>
  <c r="B323" i="10"/>
  <c r="C323" i="10"/>
  <c r="E323" i="10"/>
  <c r="F323" i="10"/>
  <c r="G323" i="10"/>
  <c r="H323" i="10"/>
  <c r="I323" i="10"/>
  <c r="J323" i="10"/>
  <c r="B324" i="10"/>
  <c r="C324" i="10"/>
  <c r="F324" i="10"/>
  <c r="H324" i="10"/>
  <c r="J324" i="10"/>
  <c r="B325" i="10"/>
  <c r="C325" i="10"/>
  <c r="E325" i="10"/>
  <c r="F325" i="10"/>
  <c r="G325" i="10"/>
  <c r="H325" i="10"/>
  <c r="I325" i="10"/>
  <c r="J325" i="10"/>
  <c r="K325" i="10"/>
  <c r="B326" i="10"/>
  <c r="C326" i="10"/>
  <c r="F326" i="10"/>
  <c r="H326" i="10"/>
  <c r="J326" i="10"/>
  <c r="B327" i="10"/>
  <c r="C327" i="10"/>
  <c r="E327" i="10"/>
  <c r="F327" i="10"/>
  <c r="G327" i="10"/>
  <c r="H327" i="10"/>
  <c r="I327" i="10"/>
  <c r="J327" i="10"/>
  <c r="B328" i="10"/>
  <c r="C328" i="10"/>
  <c r="F328" i="10"/>
  <c r="H328" i="10"/>
  <c r="J328" i="10"/>
  <c r="B329" i="10"/>
  <c r="C329" i="10"/>
  <c r="E329" i="10"/>
  <c r="F329" i="10"/>
  <c r="G329" i="10"/>
  <c r="H329" i="10"/>
  <c r="J329" i="10"/>
  <c r="B330" i="10"/>
  <c r="F330" i="10"/>
  <c r="H330" i="10"/>
  <c r="J330" i="10"/>
  <c r="B331" i="10"/>
  <c r="C331" i="10"/>
  <c r="E331" i="10"/>
  <c r="F331" i="10"/>
  <c r="G331" i="10"/>
  <c r="H331" i="10"/>
  <c r="I331" i="10"/>
  <c r="J331" i="10"/>
  <c r="B332" i="10"/>
  <c r="C332" i="10"/>
  <c r="F332" i="10"/>
  <c r="H332" i="10"/>
  <c r="J332" i="10"/>
  <c r="B333" i="10"/>
  <c r="C333" i="10"/>
  <c r="E333" i="10"/>
  <c r="F333" i="10"/>
  <c r="G333" i="10"/>
  <c r="H333" i="10"/>
  <c r="I333" i="10"/>
  <c r="J333" i="10"/>
  <c r="K333" i="10"/>
  <c r="B334" i="10"/>
  <c r="C334" i="10"/>
  <c r="F334" i="10"/>
  <c r="H334" i="10"/>
  <c r="J334" i="10"/>
  <c r="B335" i="10"/>
  <c r="C335" i="10"/>
  <c r="E335" i="10"/>
  <c r="F335" i="10"/>
  <c r="H335" i="10"/>
  <c r="I335" i="10"/>
  <c r="J335" i="10"/>
  <c r="B336" i="10"/>
  <c r="C336" i="10"/>
  <c r="F336" i="10"/>
  <c r="H336" i="10"/>
  <c r="J336" i="10"/>
  <c r="B337" i="10"/>
  <c r="C337" i="10"/>
  <c r="F337" i="10"/>
  <c r="G337" i="10"/>
  <c r="H337" i="10"/>
  <c r="J337" i="10"/>
  <c r="B338" i="10"/>
  <c r="C338" i="10"/>
  <c r="F338" i="10"/>
  <c r="H338" i="10"/>
  <c r="J338" i="10"/>
  <c r="B339" i="10"/>
  <c r="C339" i="10"/>
  <c r="E339" i="10"/>
  <c r="F339" i="10"/>
  <c r="G339" i="10"/>
  <c r="H339" i="10"/>
  <c r="I339" i="10"/>
  <c r="J339" i="10"/>
  <c r="B340" i="10"/>
  <c r="C340" i="10"/>
  <c r="F340" i="10"/>
  <c r="H340" i="10"/>
  <c r="J340" i="10"/>
  <c r="B341" i="10"/>
  <c r="C341" i="10"/>
  <c r="E341" i="10"/>
  <c r="F341" i="10"/>
  <c r="G341" i="10"/>
  <c r="H341" i="10"/>
  <c r="I341" i="10"/>
  <c r="J341" i="10"/>
  <c r="K341" i="10"/>
  <c r="B342" i="10"/>
  <c r="C342" i="10"/>
  <c r="F342" i="10"/>
  <c r="H342" i="10"/>
  <c r="J342" i="10"/>
  <c r="T43" i="10"/>
  <c r="R43" i="10"/>
  <c r="X43" i="10"/>
  <c r="T44" i="10"/>
  <c r="R44" i="10"/>
  <c r="X44" i="10"/>
  <c r="T45" i="10"/>
  <c r="R45" i="10"/>
  <c r="X45" i="10"/>
  <c r="H46" i="10"/>
  <c r="T46" i="10"/>
  <c r="R46" i="10"/>
  <c r="X46" i="10"/>
  <c r="T47" i="10"/>
  <c r="R47" i="10"/>
  <c r="X47" i="10"/>
  <c r="T48" i="10"/>
  <c r="R48" i="10"/>
  <c r="X48" i="10"/>
  <c r="T49" i="10"/>
  <c r="R49" i="10"/>
  <c r="X49" i="10"/>
  <c r="H50" i="10"/>
  <c r="T50" i="10"/>
  <c r="R50" i="10"/>
  <c r="H51" i="10"/>
  <c r="T51" i="10"/>
  <c r="R51" i="10"/>
  <c r="X51" i="10"/>
  <c r="T52" i="10"/>
  <c r="R52" i="10"/>
  <c r="X52" i="10"/>
  <c r="H53" i="10"/>
  <c r="T53" i="10"/>
  <c r="R53" i="10"/>
  <c r="X53" i="10"/>
  <c r="H54" i="10"/>
  <c r="T54" i="10"/>
  <c r="R54" i="10"/>
  <c r="X54" i="10"/>
  <c r="T55" i="10"/>
  <c r="R55" i="10"/>
  <c r="X55" i="10"/>
  <c r="T56" i="10"/>
  <c r="R56" i="10"/>
  <c r="X56" i="10"/>
  <c r="T57" i="10"/>
  <c r="R57" i="10"/>
  <c r="H58" i="10"/>
  <c r="T58" i="10"/>
  <c r="R58" i="10"/>
  <c r="X58" i="10"/>
  <c r="T59" i="10"/>
  <c r="R59" i="10"/>
  <c r="T60" i="10"/>
  <c r="R60" i="10"/>
  <c r="X60" i="10"/>
  <c r="T61" i="10"/>
  <c r="R61" i="10"/>
  <c r="H62" i="10"/>
  <c r="T62" i="10"/>
  <c r="R62" i="10"/>
  <c r="T63" i="10"/>
  <c r="R63" i="10"/>
  <c r="T64" i="10"/>
  <c r="R64" i="10"/>
  <c r="X64" i="10"/>
  <c r="T65" i="10"/>
  <c r="R65" i="10"/>
  <c r="H66" i="10"/>
  <c r="T66" i="10"/>
  <c r="R66" i="10"/>
  <c r="X66" i="10"/>
  <c r="T67" i="10"/>
  <c r="R67" i="10"/>
  <c r="T68" i="10"/>
  <c r="R68" i="10"/>
  <c r="X68" i="10"/>
  <c r="T69" i="10"/>
  <c r="R69" i="10"/>
  <c r="H70" i="10"/>
  <c r="T70" i="10"/>
  <c r="R70" i="10"/>
  <c r="T71" i="10"/>
  <c r="R71" i="10"/>
  <c r="T72" i="10"/>
  <c r="R72" i="10"/>
  <c r="X72" i="10"/>
  <c r="T73" i="10"/>
  <c r="R73" i="10"/>
  <c r="H74" i="10"/>
  <c r="T74" i="10"/>
  <c r="R74" i="10"/>
  <c r="X74" i="10"/>
  <c r="T75" i="10"/>
  <c r="R75" i="10"/>
  <c r="T76" i="10"/>
  <c r="R76" i="10"/>
  <c r="X76" i="10"/>
  <c r="T77" i="10"/>
  <c r="R77" i="10"/>
  <c r="H78" i="10"/>
  <c r="T78" i="10"/>
  <c r="R78" i="10"/>
  <c r="T79" i="10"/>
  <c r="R79" i="10"/>
  <c r="T80" i="10"/>
  <c r="R80" i="10"/>
  <c r="X80" i="10"/>
  <c r="T81" i="10"/>
  <c r="R81" i="10"/>
  <c r="H82" i="10"/>
  <c r="T82" i="10"/>
  <c r="R82" i="10"/>
  <c r="X82" i="10"/>
  <c r="T83" i="10"/>
  <c r="R83" i="10"/>
  <c r="T84" i="10"/>
  <c r="R84" i="10"/>
  <c r="X84" i="10"/>
  <c r="T85" i="10"/>
  <c r="R85" i="10"/>
  <c r="H86" i="10"/>
  <c r="T86" i="10"/>
  <c r="R86" i="10"/>
  <c r="T87" i="10"/>
  <c r="R87" i="10"/>
  <c r="H88" i="10"/>
  <c r="T88" i="10"/>
  <c r="R88" i="10"/>
  <c r="X88" i="10"/>
  <c r="T89" i="10"/>
  <c r="R89" i="10"/>
  <c r="H90" i="10"/>
  <c r="T90" i="10"/>
  <c r="R90" i="10"/>
  <c r="X90" i="10"/>
  <c r="T91" i="10"/>
  <c r="R91" i="10"/>
  <c r="H92" i="10"/>
  <c r="T92" i="10"/>
  <c r="R92" i="10"/>
  <c r="X92" i="10"/>
  <c r="T93" i="10"/>
  <c r="R93" i="10"/>
  <c r="H94" i="10"/>
  <c r="T94" i="10"/>
  <c r="R94" i="10"/>
  <c r="T95" i="10"/>
  <c r="R95" i="10"/>
  <c r="H96" i="10"/>
  <c r="T96" i="10"/>
  <c r="R96" i="10"/>
  <c r="X96" i="10"/>
  <c r="T97" i="10"/>
  <c r="R97" i="10"/>
  <c r="H98" i="10"/>
  <c r="T98" i="10"/>
  <c r="R98" i="10"/>
  <c r="X98" i="10"/>
  <c r="T99" i="10"/>
  <c r="R99" i="10"/>
  <c r="H100" i="10"/>
  <c r="T100" i="10"/>
  <c r="R100" i="10"/>
  <c r="X100" i="10"/>
  <c r="T101" i="10"/>
  <c r="R101" i="10"/>
  <c r="H102" i="10"/>
  <c r="T102" i="10"/>
  <c r="R102" i="10"/>
  <c r="T103" i="10"/>
  <c r="R103" i="10"/>
  <c r="H104" i="10"/>
  <c r="T104" i="10"/>
  <c r="R104" i="10"/>
  <c r="X104" i="10"/>
  <c r="T105" i="10"/>
  <c r="R105" i="10"/>
  <c r="H106" i="10"/>
  <c r="T106" i="10"/>
  <c r="R106" i="10"/>
  <c r="X106" i="10"/>
  <c r="T107" i="10"/>
  <c r="R107" i="10"/>
  <c r="H108" i="10"/>
  <c r="T108" i="10"/>
  <c r="R108" i="10"/>
  <c r="X108" i="10"/>
  <c r="T109" i="10"/>
  <c r="R109" i="10"/>
  <c r="H110" i="10"/>
  <c r="T110" i="10"/>
  <c r="R110" i="10"/>
  <c r="T111" i="10"/>
  <c r="R111" i="10"/>
  <c r="H112" i="10"/>
  <c r="T112" i="10"/>
  <c r="R112" i="10"/>
  <c r="X112" i="10"/>
  <c r="T113" i="10"/>
  <c r="R113" i="10"/>
  <c r="H114" i="10"/>
  <c r="T114" i="10"/>
  <c r="R114" i="10"/>
  <c r="X114" i="10"/>
  <c r="T115" i="10"/>
  <c r="R115" i="10"/>
  <c r="H116" i="10"/>
  <c r="T116" i="10"/>
  <c r="R116" i="10"/>
  <c r="X116" i="10"/>
  <c r="T117" i="10"/>
  <c r="R117" i="10"/>
  <c r="H118" i="10"/>
  <c r="T118" i="10"/>
  <c r="R118" i="10"/>
  <c r="T119" i="10"/>
  <c r="R119" i="10"/>
  <c r="H120" i="10"/>
  <c r="T120" i="10"/>
  <c r="R120" i="10"/>
  <c r="X120" i="10"/>
  <c r="T121" i="10"/>
  <c r="R121" i="10"/>
  <c r="H122" i="10"/>
  <c r="T122" i="10"/>
  <c r="R122" i="10"/>
  <c r="X122" i="10"/>
  <c r="T123" i="10"/>
  <c r="R123" i="10"/>
  <c r="H124" i="10"/>
  <c r="T124" i="10"/>
  <c r="R124" i="10"/>
  <c r="X124" i="10"/>
  <c r="T125" i="10"/>
  <c r="R125" i="10"/>
  <c r="T8" i="10"/>
  <c r="R8" i="10"/>
  <c r="W8" i="10"/>
  <c r="X8" i="10"/>
  <c r="H9" i="10"/>
  <c r="T9" i="10"/>
  <c r="R9" i="10"/>
  <c r="W9" i="10"/>
  <c r="X9" i="10"/>
  <c r="H10" i="10"/>
  <c r="T10" i="10"/>
  <c r="R10" i="10"/>
  <c r="W10" i="10"/>
  <c r="X10" i="10"/>
  <c r="H11" i="10"/>
  <c r="T11" i="10"/>
  <c r="R11" i="10"/>
  <c r="W11" i="10"/>
  <c r="X11" i="10"/>
  <c r="T12" i="10"/>
  <c r="R12" i="10"/>
  <c r="W12" i="10"/>
  <c r="X12" i="10"/>
  <c r="H13" i="10"/>
  <c r="T13" i="10"/>
  <c r="R13" i="10"/>
  <c r="W13" i="10"/>
  <c r="X13" i="10"/>
  <c r="H14" i="10"/>
  <c r="T14" i="10"/>
  <c r="R14" i="10"/>
  <c r="W14" i="10"/>
  <c r="X14" i="10"/>
  <c r="H15" i="10"/>
  <c r="T15" i="10"/>
  <c r="R15" i="10"/>
  <c r="W15" i="10"/>
  <c r="X15" i="10"/>
  <c r="T16" i="10"/>
  <c r="R16" i="10"/>
  <c r="W16" i="10"/>
  <c r="X16" i="10"/>
  <c r="H17" i="10"/>
  <c r="T17" i="10"/>
  <c r="R17" i="10"/>
  <c r="W17" i="10"/>
  <c r="X17" i="10"/>
  <c r="H18" i="10"/>
  <c r="T18" i="10"/>
  <c r="R18" i="10"/>
  <c r="W18" i="10"/>
  <c r="X18" i="10"/>
  <c r="H19" i="10"/>
  <c r="T19" i="10"/>
  <c r="R19" i="10"/>
  <c r="W19" i="10"/>
  <c r="X19" i="10"/>
  <c r="T20" i="10"/>
  <c r="R20" i="10"/>
  <c r="W20" i="10"/>
  <c r="X20" i="10"/>
  <c r="H21" i="10"/>
  <c r="T21" i="10"/>
  <c r="R21" i="10"/>
  <c r="W21" i="10"/>
  <c r="X21" i="10"/>
  <c r="H22" i="10"/>
  <c r="T22" i="10"/>
  <c r="R22" i="10"/>
  <c r="W22" i="10"/>
  <c r="X22" i="10"/>
  <c r="T23" i="10"/>
  <c r="R23" i="10"/>
  <c r="W23" i="10"/>
  <c r="X23" i="10"/>
  <c r="T24" i="10"/>
  <c r="R24" i="10"/>
  <c r="W24" i="10"/>
  <c r="X24" i="10"/>
  <c r="H25" i="10"/>
  <c r="T25" i="10"/>
  <c r="R25" i="10"/>
  <c r="W25" i="10"/>
  <c r="X25" i="10"/>
  <c r="H26" i="10"/>
  <c r="T26" i="10"/>
  <c r="R26" i="10"/>
  <c r="W26" i="10"/>
  <c r="X26" i="10"/>
  <c r="H27" i="10"/>
  <c r="T27" i="10"/>
  <c r="R27" i="10"/>
  <c r="W27" i="10"/>
  <c r="X27" i="10"/>
  <c r="T28" i="10"/>
  <c r="R28" i="10"/>
  <c r="W28" i="10"/>
  <c r="X28" i="10"/>
  <c r="H29" i="10"/>
  <c r="T29" i="10"/>
  <c r="R29" i="10"/>
  <c r="W29" i="10"/>
  <c r="X29" i="10"/>
  <c r="H30" i="10"/>
  <c r="T30" i="10"/>
  <c r="R30" i="10"/>
  <c r="W30" i="10"/>
  <c r="X30" i="10"/>
  <c r="H31" i="10"/>
  <c r="T31" i="10"/>
  <c r="R31" i="10"/>
  <c r="X31" i="10"/>
  <c r="T32" i="10"/>
  <c r="R32" i="10"/>
  <c r="X32" i="10"/>
  <c r="H33" i="10"/>
  <c r="T33" i="10"/>
  <c r="R33" i="10"/>
  <c r="X33" i="10"/>
  <c r="H34" i="10"/>
  <c r="T34" i="10"/>
  <c r="R34" i="10"/>
  <c r="X34" i="10"/>
  <c r="H35" i="10"/>
  <c r="T35" i="10"/>
  <c r="R35" i="10"/>
  <c r="X35" i="10"/>
  <c r="T36" i="10"/>
  <c r="R36" i="10"/>
  <c r="X36" i="10"/>
  <c r="H37" i="10"/>
  <c r="T37" i="10"/>
  <c r="R37" i="10"/>
  <c r="X37" i="10"/>
  <c r="H38" i="10"/>
  <c r="T38" i="10"/>
  <c r="R38" i="10"/>
  <c r="X38" i="10"/>
  <c r="T39" i="10"/>
  <c r="R39" i="10"/>
  <c r="X39" i="10"/>
  <c r="T40" i="10"/>
  <c r="R40" i="10"/>
  <c r="X40" i="10"/>
  <c r="H41" i="10"/>
  <c r="T41" i="10"/>
  <c r="R41" i="10"/>
  <c r="X41" i="10"/>
  <c r="H42" i="10"/>
  <c r="T42" i="10"/>
  <c r="R42" i="10"/>
  <c r="X42" i="10"/>
  <c r="A224" i="10"/>
  <c r="B224" i="10"/>
  <c r="C224" i="10"/>
  <c r="D224" i="10"/>
  <c r="E224" i="10"/>
  <c r="F224" i="10"/>
  <c r="G224" i="10"/>
  <c r="H224" i="10"/>
  <c r="I224" i="10"/>
  <c r="J224" i="10"/>
  <c r="A225" i="10"/>
  <c r="B225" i="10"/>
  <c r="C225" i="10"/>
  <c r="D225" i="10"/>
  <c r="L225" i="10"/>
  <c r="E225" i="10"/>
  <c r="F225" i="10"/>
  <c r="H225" i="10"/>
  <c r="J225" i="10"/>
  <c r="A226" i="10"/>
  <c r="B226" i="10"/>
  <c r="C226" i="10"/>
  <c r="D226" i="10"/>
  <c r="E226" i="10"/>
  <c r="F226" i="10"/>
  <c r="G226" i="10"/>
  <c r="H226" i="10"/>
  <c r="J226" i="10"/>
  <c r="L226" i="10"/>
  <c r="A227" i="10"/>
  <c r="B227" i="10"/>
  <c r="C227" i="10"/>
  <c r="D227" i="10"/>
  <c r="E227" i="10"/>
  <c r="F227" i="10"/>
  <c r="G227" i="10"/>
  <c r="H227" i="10"/>
  <c r="J227" i="10"/>
  <c r="L227" i="10"/>
  <c r="A228" i="10"/>
  <c r="B228" i="10"/>
  <c r="C228" i="10"/>
  <c r="D228" i="10"/>
  <c r="L228" i="10"/>
  <c r="E228" i="10"/>
  <c r="F228" i="10"/>
  <c r="G228" i="10"/>
  <c r="H228" i="10"/>
  <c r="J228" i="10"/>
  <c r="A229" i="10"/>
  <c r="B229" i="10"/>
  <c r="C229" i="10"/>
  <c r="D229" i="10"/>
  <c r="L229" i="10"/>
  <c r="E229" i="10"/>
  <c r="F229" i="10"/>
  <c r="H229" i="10"/>
  <c r="J229" i="10"/>
  <c r="A230" i="10"/>
  <c r="B230" i="10"/>
  <c r="C230" i="10"/>
  <c r="D230" i="10"/>
  <c r="E230" i="10"/>
  <c r="F230" i="10"/>
  <c r="G230" i="10"/>
  <c r="H230" i="10"/>
  <c r="J230" i="10"/>
  <c r="L230" i="10"/>
  <c r="A231" i="10"/>
  <c r="B231" i="10"/>
  <c r="C231" i="10"/>
  <c r="D231" i="10"/>
  <c r="E231" i="10"/>
  <c r="F231" i="10"/>
  <c r="G231" i="10"/>
  <c r="H231" i="10"/>
  <c r="J231" i="10"/>
  <c r="L231" i="10"/>
  <c r="A232" i="10"/>
  <c r="B232" i="10"/>
  <c r="C232" i="10"/>
  <c r="D232" i="10"/>
  <c r="L232" i="10"/>
  <c r="E232" i="10"/>
  <c r="F232" i="10"/>
  <c r="G232" i="10"/>
  <c r="H232" i="10"/>
  <c r="J232" i="10"/>
  <c r="A233" i="10"/>
  <c r="B233" i="10"/>
  <c r="C233" i="10"/>
  <c r="D233" i="10"/>
  <c r="L233" i="10"/>
  <c r="E233" i="10"/>
  <c r="F233" i="10"/>
  <c r="H233" i="10"/>
  <c r="J233" i="10"/>
  <c r="A234" i="10"/>
  <c r="B234" i="10"/>
  <c r="C234" i="10"/>
  <c r="D234" i="10"/>
  <c r="E234" i="10"/>
  <c r="F234" i="10"/>
  <c r="G234" i="10"/>
  <c r="H234" i="10"/>
  <c r="J234" i="10"/>
  <c r="L234" i="10"/>
  <c r="A235" i="10"/>
  <c r="B235" i="10"/>
  <c r="C235" i="10"/>
  <c r="D235" i="10"/>
  <c r="E235" i="10"/>
  <c r="F235" i="10"/>
  <c r="G235" i="10"/>
  <c r="H235" i="10"/>
  <c r="J235" i="10"/>
  <c r="L235" i="10"/>
  <c r="A236" i="10"/>
  <c r="B236" i="10"/>
  <c r="C236" i="10"/>
  <c r="D236" i="10"/>
  <c r="L236" i="10"/>
  <c r="E236" i="10"/>
  <c r="F236" i="10"/>
  <c r="G236" i="10"/>
  <c r="H236" i="10"/>
  <c r="J236" i="10"/>
  <c r="A237" i="10"/>
  <c r="B237" i="10"/>
  <c r="C237" i="10"/>
  <c r="D237" i="10"/>
  <c r="L237" i="10"/>
  <c r="E237" i="10"/>
  <c r="F237" i="10"/>
  <c r="H237" i="10"/>
  <c r="J237" i="10"/>
  <c r="A238" i="10"/>
  <c r="B238" i="10"/>
  <c r="C238" i="10"/>
  <c r="D238" i="10"/>
  <c r="E238" i="10"/>
  <c r="F238" i="10"/>
  <c r="G238" i="10"/>
  <c r="H238" i="10"/>
  <c r="J238" i="10"/>
  <c r="L238" i="10"/>
  <c r="A239" i="10"/>
  <c r="B239" i="10"/>
  <c r="C239" i="10"/>
  <c r="D239" i="10"/>
  <c r="E239" i="10"/>
  <c r="F239" i="10"/>
  <c r="G239" i="10"/>
  <c r="H239" i="10"/>
  <c r="J239" i="10"/>
  <c r="L239" i="10"/>
  <c r="A240" i="10"/>
  <c r="B240" i="10"/>
  <c r="C240" i="10"/>
  <c r="D240" i="10"/>
  <c r="L240" i="10"/>
  <c r="E240" i="10"/>
  <c r="F240" i="10"/>
  <c r="G240" i="10"/>
  <c r="H240" i="10"/>
  <c r="J240" i="10"/>
  <c r="A241" i="10"/>
  <c r="B241" i="10"/>
  <c r="C241" i="10"/>
  <c r="D241" i="10"/>
  <c r="L241" i="10"/>
  <c r="E241" i="10"/>
  <c r="F241" i="10"/>
  <c r="H241" i="10"/>
  <c r="J241" i="10"/>
  <c r="A242" i="10"/>
  <c r="B242" i="10"/>
  <c r="C242" i="10"/>
  <c r="D242" i="10"/>
  <c r="E242" i="10"/>
  <c r="F242" i="10"/>
  <c r="G242" i="10"/>
  <c r="H242" i="10"/>
  <c r="J242" i="10"/>
  <c r="L242" i="10"/>
  <c r="A243" i="10"/>
  <c r="B243" i="10"/>
  <c r="C243" i="10"/>
  <c r="D243" i="10"/>
  <c r="E243" i="10"/>
  <c r="F243" i="10"/>
  <c r="G243" i="10"/>
  <c r="H243" i="10"/>
  <c r="J243" i="10"/>
  <c r="L243" i="10"/>
  <c r="A244" i="10"/>
  <c r="B244" i="10"/>
  <c r="C244" i="10"/>
  <c r="D244" i="10"/>
  <c r="L244" i="10"/>
  <c r="E244" i="10"/>
  <c r="F244" i="10"/>
  <c r="G244" i="10"/>
  <c r="H244" i="10"/>
  <c r="J244" i="10"/>
  <c r="A245" i="10"/>
  <c r="B245" i="10"/>
  <c r="C245" i="10"/>
  <c r="D245" i="10"/>
  <c r="L245" i="10"/>
  <c r="E245" i="10"/>
  <c r="F245" i="10"/>
  <c r="H245" i="10"/>
  <c r="J245" i="10"/>
  <c r="A246" i="10"/>
  <c r="B246" i="10"/>
  <c r="C246" i="10"/>
  <c r="D246" i="10"/>
  <c r="E246" i="10"/>
  <c r="F246" i="10"/>
  <c r="G246" i="10"/>
  <c r="H246" i="10"/>
  <c r="J246" i="10"/>
  <c r="L246" i="10"/>
  <c r="A247" i="10"/>
  <c r="B247" i="10"/>
  <c r="C247" i="10"/>
  <c r="D247" i="10"/>
  <c r="E247" i="10"/>
  <c r="F247" i="10"/>
  <c r="G247" i="10"/>
  <c r="H247" i="10"/>
  <c r="J247" i="10"/>
  <c r="L247" i="10"/>
  <c r="A248" i="10"/>
  <c r="B248" i="10"/>
  <c r="C248" i="10"/>
  <c r="D248" i="10"/>
  <c r="L248" i="10"/>
  <c r="E248" i="10"/>
  <c r="F248" i="10"/>
  <c r="G248" i="10"/>
  <c r="H248" i="10"/>
  <c r="J248" i="10"/>
  <c r="A249" i="10"/>
  <c r="B249" i="10"/>
  <c r="C249" i="10"/>
  <c r="D249" i="10"/>
  <c r="L249" i="10"/>
  <c r="E249" i="10"/>
  <c r="F249" i="10"/>
  <c r="H249" i="10"/>
  <c r="J249" i="10"/>
  <c r="A250" i="10"/>
  <c r="B250" i="10"/>
  <c r="C250" i="10"/>
  <c r="D250" i="10"/>
  <c r="E250" i="10"/>
  <c r="F250" i="10"/>
  <c r="G250" i="10"/>
  <c r="H250" i="10"/>
  <c r="J250" i="10"/>
  <c r="L250" i="10"/>
  <c r="A251" i="10"/>
  <c r="B251" i="10"/>
  <c r="C251" i="10"/>
  <c r="D251" i="10"/>
  <c r="E251" i="10"/>
  <c r="F251" i="10"/>
  <c r="G251" i="10"/>
  <c r="H251" i="10"/>
  <c r="J251" i="10"/>
  <c r="L251" i="10"/>
  <c r="A252" i="10"/>
  <c r="B252" i="10"/>
  <c r="C252" i="10"/>
  <c r="D252" i="10"/>
  <c r="L252" i="10"/>
  <c r="E252" i="10"/>
  <c r="F252" i="10"/>
  <c r="G252" i="10"/>
  <c r="H252" i="10"/>
  <c r="J252" i="10"/>
  <c r="P252" i="10"/>
  <c r="S252" i="10"/>
  <c r="A253" i="10"/>
  <c r="B253" i="10"/>
  <c r="C253" i="10"/>
  <c r="D253" i="10"/>
  <c r="E253" i="10"/>
  <c r="F253" i="10"/>
  <c r="H253" i="10"/>
  <c r="J253" i="10"/>
  <c r="L253" i="10"/>
  <c r="P253" i="10"/>
  <c r="S253" i="10"/>
  <c r="A254" i="10"/>
  <c r="B254" i="10"/>
  <c r="C254" i="10"/>
  <c r="D254" i="10"/>
  <c r="E254" i="10"/>
  <c r="F254" i="10"/>
  <c r="G254" i="10"/>
  <c r="H254" i="10"/>
  <c r="J254" i="10"/>
  <c r="L254" i="10"/>
  <c r="P254" i="10"/>
  <c r="S254" i="10"/>
  <c r="A255" i="10"/>
  <c r="B255" i="10"/>
  <c r="C255" i="10"/>
  <c r="D255" i="10"/>
  <c r="L255" i="10"/>
  <c r="E255" i="10"/>
  <c r="F255" i="10"/>
  <c r="G255" i="10"/>
  <c r="H255" i="10"/>
  <c r="J255" i="10"/>
  <c r="P255" i="10"/>
  <c r="S255" i="10"/>
  <c r="A256" i="10"/>
  <c r="B256" i="10"/>
  <c r="C256" i="10"/>
  <c r="D256" i="10"/>
  <c r="L256" i="10"/>
  <c r="E256" i="10"/>
  <c r="F256" i="10"/>
  <c r="G256" i="10"/>
  <c r="H256" i="10"/>
  <c r="J256" i="10"/>
  <c r="A257" i="10"/>
  <c r="B257" i="10"/>
  <c r="C257" i="10"/>
  <c r="D257" i="10"/>
  <c r="L257" i="10"/>
  <c r="E257" i="10"/>
  <c r="F257" i="10"/>
  <c r="H257" i="10"/>
  <c r="J257" i="10"/>
  <c r="A258" i="10"/>
  <c r="B258" i="10"/>
  <c r="C258" i="10"/>
  <c r="D258" i="10"/>
  <c r="E258" i="10"/>
  <c r="F258" i="10"/>
  <c r="G258" i="10"/>
  <c r="H258" i="10"/>
  <c r="J258" i="10"/>
  <c r="L258" i="10"/>
  <c r="A259" i="10"/>
  <c r="B259" i="10"/>
  <c r="C259" i="10"/>
  <c r="D259" i="10"/>
  <c r="E259" i="10"/>
  <c r="F259" i="10"/>
  <c r="G259" i="10"/>
  <c r="H259" i="10"/>
  <c r="J259" i="10"/>
  <c r="L259" i="10"/>
  <c r="D342" i="11"/>
  <c r="L342" i="11"/>
  <c r="X5" i="11"/>
  <c r="D8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9" i="11"/>
  <c r="AC42" i="11"/>
  <c r="O4" i="11"/>
  <c r="AC15" i="11"/>
  <c r="AC40" i="11"/>
  <c r="AC38" i="11"/>
  <c r="G5" i="11"/>
  <c r="AC19" i="11"/>
  <c r="AK2" i="11"/>
  <c r="AJ2" i="11"/>
  <c r="AC35" i="11"/>
  <c r="AC33" i="11"/>
  <c r="AC31" i="11"/>
  <c r="AC26" i="11"/>
  <c r="AC24" i="11"/>
  <c r="AC22" i="11"/>
  <c r="AC28" i="11"/>
  <c r="AC17" i="11"/>
  <c r="AC13" i="11"/>
  <c r="AC11" i="11"/>
  <c r="AC9" i="11"/>
  <c r="D10" i="11"/>
  <c r="D9" i="11"/>
  <c r="Z9" i="11"/>
  <c r="E9" i="11"/>
  <c r="F9" i="11"/>
  <c r="D11" i="11"/>
  <c r="E11" i="11"/>
  <c r="G11" i="11"/>
  <c r="I11" i="11"/>
  <c r="J11" i="11"/>
  <c r="D12" i="11"/>
  <c r="E12" i="11"/>
  <c r="D13" i="11"/>
  <c r="G13" i="11"/>
  <c r="E13" i="11"/>
  <c r="D14" i="11"/>
  <c r="Z15" i="11"/>
  <c r="E14" i="11"/>
  <c r="F14" i="11"/>
  <c r="D15" i="11"/>
  <c r="E15" i="11"/>
  <c r="G15" i="11"/>
  <c r="I15" i="11"/>
  <c r="I232" i="11"/>
  <c r="K15" i="11"/>
  <c r="D16" i="11"/>
  <c r="E16" i="11"/>
  <c r="D17" i="11"/>
  <c r="G17" i="11"/>
  <c r="E17" i="11"/>
  <c r="D18" i="11"/>
  <c r="G18" i="11"/>
  <c r="K18" i="11"/>
  <c r="E18" i="11"/>
  <c r="F18" i="11"/>
  <c r="D19" i="11"/>
  <c r="E19" i="11"/>
  <c r="G19" i="11"/>
  <c r="I19" i="11"/>
  <c r="K19" i="11"/>
  <c r="J19" i="11"/>
  <c r="D20" i="11"/>
  <c r="E20" i="11"/>
  <c r="D21" i="11"/>
  <c r="G21" i="11"/>
  <c r="E21" i="11"/>
  <c r="D22" i="11"/>
  <c r="Z23" i="11"/>
  <c r="E22" i="11"/>
  <c r="F22" i="11"/>
  <c r="D23" i="11"/>
  <c r="E23" i="11"/>
  <c r="F23" i="11"/>
  <c r="H23" i="11"/>
  <c r="G23" i="11"/>
  <c r="K23" i="11"/>
  <c r="D24" i="11"/>
  <c r="E24" i="11"/>
  <c r="D25" i="11"/>
  <c r="G25" i="11"/>
  <c r="E25" i="11"/>
  <c r="D26" i="11"/>
  <c r="G26" i="11"/>
  <c r="K26" i="11"/>
  <c r="E26" i="11"/>
  <c r="F26" i="11"/>
  <c r="D27" i="11"/>
  <c r="E27" i="11"/>
  <c r="G27" i="11"/>
  <c r="I27" i="11"/>
  <c r="J27" i="11"/>
  <c r="D28" i="11"/>
  <c r="D29" i="11"/>
  <c r="G29" i="11"/>
  <c r="E29" i="11"/>
  <c r="D30" i="11"/>
  <c r="Z31" i="11"/>
  <c r="E30" i="11"/>
  <c r="F30" i="11"/>
  <c r="D31" i="11"/>
  <c r="E31" i="11"/>
  <c r="G31" i="11"/>
  <c r="I31" i="11"/>
  <c r="K31" i="11"/>
  <c r="L31" i="11"/>
  <c r="M31" i="11"/>
  <c r="AA31" i="11"/>
  <c r="J31" i="11"/>
  <c r="D32" i="11"/>
  <c r="E32" i="11"/>
  <c r="D33" i="11"/>
  <c r="G33" i="11"/>
  <c r="E33" i="11"/>
  <c r="D34" i="11"/>
  <c r="G34" i="11"/>
  <c r="K34" i="11"/>
  <c r="E34" i="11"/>
  <c r="F34" i="11"/>
  <c r="I34" i="11"/>
  <c r="J34" i="11"/>
  <c r="D35" i="11"/>
  <c r="E35" i="11"/>
  <c r="G35" i="11"/>
  <c r="K35" i="11"/>
  <c r="D36" i="11"/>
  <c r="E36" i="11"/>
  <c r="D37" i="11"/>
  <c r="G37" i="11"/>
  <c r="E37" i="11"/>
  <c r="D38" i="11"/>
  <c r="Z39" i="11"/>
  <c r="E38" i="11"/>
  <c r="F38" i="11"/>
  <c r="D39" i="11"/>
  <c r="E39" i="11"/>
  <c r="G39" i="11"/>
  <c r="K39" i="11"/>
  <c r="D40" i="11"/>
  <c r="E40" i="11"/>
  <c r="F40" i="11"/>
  <c r="D41" i="11"/>
  <c r="G41" i="11"/>
  <c r="E41" i="11"/>
  <c r="D42" i="11"/>
  <c r="G42" i="11"/>
  <c r="K42" i="11"/>
  <c r="E42" i="11"/>
  <c r="F42" i="11"/>
  <c r="D43" i="11"/>
  <c r="E43" i="11"/>
  <c r="G43" i="11"/>
  <c r="D44" i="11"/>
  <c r="E44" i="11"/>
  <c r="D45" i="11"/>
  <c r="G45" i="11"/>
  <c r="E45" i="11"/>
  <c r="D46" i="11"/>
  <c r="Z47" i="11"/>
  <c r="E46" i="11"/>
  <c r="F46" i="11"/>
  <c r="D47" i="11"/>
  <c r="E47" i="11"/>
  <c r="G47" i="11"/>
  <c r="I47" i="11"/>
  <c r="J47" i="11"/>
  <c r="K47" i="11"/>
  <c r="D48" i="11"/>
  <c r="E48" i="11"/>
  <c r="D49" i="11"/>
  <c r="G49" i="11"/>
  <c r="E49" i="11"/>
  <c r="D50" i="11"/>
  <c r="G50" i="11"/>
  <c r="K50" i="11"/>
  <c r="E50" i="11"/>
  <c r="F50" i="11"/>
  <c r="D51" i="11"/>
  <c r="E51" i="11"/>
  <c r="G51" i="11"/>
  <c r="I51" i="11"/>
  <c r="K51" i="11"/>
  <c r="J51" i="11"/>
  <c r="D52" i="11"/>
  <c r="E52" i="11"/>
  <c r="D53" i="11"/>
  <c r="G53" i="11"/>
  <c r="E53" i="11"/>
  <c r="D54" i="11"/>
  <c r="G54" i="11"/>
  <c r="K54" i="11"/>
  <c r="E54" i="11"/>
  <c r="F54" i="11"/>
  <c r="D55" i="11"/>
  <c r="E55" i="11"/>
  <c r="F55" i="11"/>
  <c r="H55" i="11"/>
  <c r="G55" i="11"/>
  <c r="K55" i="11"/>
  <c r="D56" i="11"/>
  <c r="E56" i="11"/>
  <c r="D57" i="11"/>
  <c r="G57" i="11"/>
  <c r="E57" i="11"/>
  <c r="D58" i="11"/>
  <c r="G58" i="11"/>
  <c r="K58" i="11"/>
  <c r="E58" i="11"/>
  <c r="F58" i="11"/>
  <c r="D59" i="11"/>
  <c r="E59" i="11"/>
  <c r="G59" i="11"/>
  <c r="I59" i="11"/>
  <c r="J59" i="11"/>
  <c r="D60" i="11"/>
  <c r="D61" i="11"/>
  <c r="G61" i="11"/>
  <c r="E61" i="11"/>
  <c r="D62" i="11"/>
  <c r="G62" i="11"/>
  <c r="K62" i="11"/>
  <c r="E62" i="11"/>
  <c r="F62" i="11"/>
  <c r="I62" i="11"/>
  <c r="J62" i="11"/>
  <c r="D63" i="11"/>
  <c r="E63" i="11"/>
  <c r="G63" i="11"/>
  <c r="I63" i="11"/>
  <c r="J63" i="11"/>
  <c r="K63" i="11"/>
  <c r="D64" i="11"/>
  <c r="E64" i="11"/>
  <c r="D65" i="11"/>
  <c r="G65" i="11"/>
  <c r="E65" i="11"/>
  <c r="D66" i="11"/>
  <c r="G66" i="11"/>
  <c r="K66" i="11"/>
  <c r="E66" i="11"/>
  <c r="F66" i="11"/>
  <c r="I66" i="11"/>
  <c r="J66" i="11"/>
  <c r="D67" i="11"/>
  <c r="E67" i="11"/>
  <c r="G67" i="11"/>
  <c r="K67" i="11"/>
  <c r="D68" i="11"/>
  <c r="E68" i="11"/>
  <c r="D69" i="11"/>
  <c r="G69" i="11"/>
  <c r="E69" i="11"/>
  <c r="D70" i="11"/>
  <c r="G70" i="11"/>
  <c r="K70" i="11"/>
  <c r="E70" i="11"/>
  <c r="F70" i="11"/>
  <c r="D71" i="11"/>
  <c r="E71" i="11"/>
  <c r="G71" i="11"/>
  <c r="K71" i="11"/>
  <c r="D72" i="11"/>
  <c r="E72" i="11"/>
  <c r="D73" i="11"/>
  <c r="G73" i="11"/>
  <c r="E73" i="11"/>
  <c r="D74" i="11"/>
  <c r="G74" i="11"/>
  <c r="K74" i="11"/>
  <c r="E74" i="11"/>
  <c r="F74" i="11"/>
  <c r="D75" i="11"/>
  <c r="E75" i="11"/>
  <c r="G75" i="11"/>
  <c r="I75" i="11"/>
  <c r="J75" i="11"/>
  <c r="D76" i="11"/>
  <c r="E76" i="11"/>
  <c r="D77" i="11"/>
  <c r="G77" i="11"/>
  <c r="E77" i="11"/>
  <c r="D78" i="11"/>
  <c r="G78" i="11"/>
  <c r="K78" i="11"/>
  <c r="E78" i="11"/>
  <c r="F78" i="11"/>
  <c r="I78" i="11"/>
  <c r="J78" i="11"/>
  <c r="D79" i="11"/>
  <c r="E79" i="11"/>
  <c r="G79" i="11"/>
  <c r="I79" i="11"/>
  <c r="J79" i="11"/>
  <c r="K79" i="11"/>
  <c r="D80" i="11"/>
  <c r="E80" i="11"/>
  <c r="D81" i="11"/>
  <c r="G81" i="11"/>
  <c r="E81" i="11"/>
  <c r="D82" i="11"/>
  <c r="G82" i="11"/>
  <c r="K82" i="11"/>
  <c r="E82" i="11"/>
  <c r="F82" i="11"/>
  <c r="D83" i="11"/>
  <c r="E83" i="11"/>
  <c r="G83" i="11"/>
  <c r="I83" i="11"/>
  <c r="K83" i="11"/>
  <c r="J83" i="11"/>
  <c r="D84" i="11"/>
  <c r="E84" i="11"/>
  <c r="D85" i="11"/>
  <c r="G85" i="11"/>
  <c r="E85" i="11"/>
  <c r="D86" i="11"/>
  <c r="G86" i="11"/>
  <c r="K86" i="11"/>
  <c r="E86" i="11"/>
  <c r="F86" i="11"/>
  <c r="D87" i="11"/>
  <c r="E87" i="11"/>
  <c r="F87" i="11"/>
  <c r="H87" i="11"/>
  <c r="G87" i="11"/>
  <c r="K87" i="11"/>
  <c r="D88" i="11"/>
  <c r="E88" i="11"/>
  <c r="D89" i="11"/>
  <c r="G89" i="11"/>
  <c r="E89" i="11"/>
  <c r="D90" i="11"/>
  <c r="G90" i="11"/>
  <c r="K90" i="11"/>
  <c r="E90" i="11"/>
  <c r="F90" i="11"/>
  <c r="D91" i="11"/>
  <c r="E91" i="11"/>
  <c r="G91" i="11"/>
  <c r="I91" i="11"/>
  <c r="J91" i="11"/>
  <c r="D92" i="11"/>
  <c r="D93" i="11"/>
  <c r="G93" i="11"/>
  <c r="I93" i="11"/>
  <c r="K93" i="11"/>
  <c r="E93" i="11"/>
  <c r="J93" i="11"/>
  <c r="L93" i="11"/>
  <c r="M93" i="11"/>
  <c r="D94" i="11"/>
  <c r="G94" i="11"/>
  <c r="K94" i="11"/>
  <c r="E94" i="11"/>
  <c r="F94" i="11"/>
  <c r="D95" i="11"/>
  <c r="E95" i="11"/>
  <c r="F95" i="11"/>
  <c r="H95" i="11"/>
  <c r="G95" i="11"/>
  <c r="K95" i="11"/>
  <c r="D96" i="11"/>
  <c r="E96" i="11"/>
  <c r="D97" i="11"/>
  <c r="G97" i="11"/>
  <c r="I97" i="11"/>
  <c r="J97" i="11"/>
  <c r="E97" i="11"/>
  <c r="D98" i="11"/>
  <c r="E98" i="11"/>
  <c r="F98" i="11"/>
  <c r="D99" i="11"/>
  <c r="E99" i="11"/>
  <c r="G99" i="11"/>
  <c r="I99" i="11"/>
  <c r="J99" i="11"/>
  <c r="D100" i="11"/>
  <c r="E100" i="11"/>
  <c r="D101" i="11"/>
  <c r="G101" i="11"/>
  <c r="I101" i="11"/>
  <c r="J101" i="11"/>
  <c r="K101" i="11"/>
  <c r="L101" i="11"/>
  <c r="M101" i="11"/>
  <c r="E101" i="11"/>
  <c r="D102" i="11"/>
  <c r="G102" i="11"/>
  <c r="K102" i="11"/>
  <c r="D103" i="11"/>
  <c r="E103" i="11"/>
  <c r="G103" i="11"/>
  <c r="I103" i="11"/>
  <c r="J103" i="11"/>
  <c r="K103" i="11"/>
  <c r="D104" i="11"/>
  <c r="E104" i="11"/>
  <c r="D105" i="11"/>
  <c r="G105" i="11"/>
  <c r="I105" i="11"/>
  <c r="J105" i="11"/>
  <c r="K105" i="11"/>
  <c r="E105" i="11"/>
  <c r="D106" i="11"/>
  <c r="D107" i="11"/>
  <c r="E107" i="11"/>
  <c r="G107" i="11"/>
  <c r="I107" i="11"/>
  <c r="K107" i="11"/>
  <c r="L107" i="11"/>
  <c r="M107" i="11"/>
  <c r="J107" i="11"/>
  <c r="D108" i="11"/>
  <c r="Z109" i="11"/>
  <c r="E108" i="11"/>
  <c r="F108" i="11"/>
  <c r="D109" i="11"/>
  <c r="G109" i="11"/>
  <c r="I109" i="11"/>
  <c r="E109" i="11"/>
  <c r="F109" i="11"/>
  <c r="J109" i="11"/>
  <c r="D110" i="11"/>
  <c r="G110" i="11"/>
  <c r="K110" i="11"/>
  <c r="E110" i="11"/>
  <c r="F110" i="11"/>
  <c r="D111" i="11"/>
  <c r="E111" i="11"/>
  <c r="F111" i="11"/>
  <c r="H111" i="11"/>
  <c r="G111" i="11"/>
  <c r="K111" i="11"/>
  <c r="D112" i="11"/>
  <c r="E112" i="11"/>
  <c r="D113" i="11"/>
  <c r="G113" i="11"/>
  <c r="I113" i="11"/>
  <c r="J113" i="11"/>
  <c r="E113" i="11"/>
  <c r="D114" i="11"/>
  <c r="E114" i="11"/>
  <c r="F114" i="11"/>
  <c r="D115" i="11"/>
  <c r="E115" i="11"/>
  <c r="G115" i="11"/>
  <c r="I115" i="11"/>
  <c r="J115" i="11"/>
  <c r="D116" i="11"/>
  <c r="E116" i="11"/>
  <c r="D117" i="11"/>
  <c r="G117" i="11"/>
  <c r="I117" i="11"/>
  <c r="J117" i="11"/>
  <c r="K117" i="11"/>
  <c r="E117" i="11"/>
  <c r="F117" i="11"/>
  <c r="D118" i="11"/>
  <c r="G118" i="11"/>
  <c r="K118" i="11"/>
  <c r="E118" i="11"/>
  <c r="F118" i="11"/>
  <c r="I118" i="11"/>
  <c r="J118" i="11"/>
  <c r="D119" i="11"/>
  <c r="E119" i="11"/>
  <c r="G119" i="11"/>
  <c r="I119" i="11"/>
  <c r="J119" i="11"/>
  <c r="K119" i="11"/>
  <c r="L119" i="11"/>
  <c r="M119" i="11"/>
  <c r="D120" i="11"/>
  <c r="D121" i="11"/>
  <c r="G121" i="11"/>
  <c r="I121" i="11"/>
  <c r="K121" i="11"/>
  <c r="L121" i="11"/>
  <c r="M121" i="11"/>
  <c r="E121" i="11"/>
  <c r="J121" i="11"/>
  <c r="D122" i="11"/>
  <c r="E122" i="11"/>
  <c r="D123" i="11"/>
  <c r="E123" i="11"/>
  <c r="F123" i="11"/>
  <c r="H123" i="11"/>
  <c r="G123" i="11"/>
  <c r="K123" i="11"/>
  <c r="D124" i="11"/>
  <c r="E124" i="11"/>
  <c r="F124" i="11"/>
  <c r="D125" i="11"/>
  <c r="G125" i="11"/>
  <c r="I125" i="11"/>
  <c r="K125" i="11"/>
  <c r="E125" i="11"/>
  <c r="F125" i="11"/>
  <c r="J125" i="11"/>
  <c r="L125" i="11"/>
  <c r="M125" i="11"/>
  <c r="Z10" i="11"/>
  <c r="Z13" i="11"/>
  <c r="Z14" i="11"/>
  <c r="Z17" i="11"/>
  <c r="Z18" i="11"/>
  <c r="Z19" i="11"/>
  <c r="Z21" i="11"/>
  <c r="Z22" i="11"/>
  <c r="Z25" i="11"/>
  <c r="Z26" i="11"/>
  <c r="Z30" i="11"/>
  <c r="Z33" i="11"/>
  <c r="Z34" i="11"/>
  <c r="Z37" i="11"/>
  <c r="Z38" i="11"/>
  <c r="Z41" i="11"/>
  <c r="Z42" i="11"/>
  <c r="Z46" i="11"/>
  <c r="Z49" i="11"/>
  <c r="Z50" i="11"/>
  <c r="Z53" i="11"/>
  <c r="Z54" i="11"/>
  <c r="Z57" i="11"/>
  <c r="Z58" i="11"/>
  <c r="Z62" i="11"/>
  <c r="Z65" i="11"/>
  <c r="Z66" i="11"/>
  <c r="Z69" i="11"/>
  <c r="Z70" i="11"/>
  <c r="Z73" i="11"/>
  <c r="Z74" i="11"/>
  <c r="Z78" i="11"/>
  <c r="Z81" i="11"/>
  <c r="Z82" i="11"/>
  <c r="Z85" i="11"/>
  <c r="Z86" i="11"/>
  <c r="Z89" i="11"/>
  <c r="Z90" i="11"/>
  <c r="Z94" i="11"/>
  <c r="Z97" i="11"/>
  <c r="Z98" i="11"/>
  <c r="Z101" i="11"/>
  <c r="Z110" i="11"/>
  <c r="Z113" i="11"/>
  <c r="Z114" i="11"/>
  <c r="Z117" i="11"/>
  <c r="Z118" i="11"/>
  <c r="Z122" i="11"/>
  <c r="G8" i="11"/>
  <c r="K8" i="11"/>
  <c r="F11" i="11"/>
  <c r="F13" i="11"/>
  <c r="F15" i="11"/>
  <c r="F16" i="11"/>
  <c r="F17" i="11"/>
  <c r="F19" i="11"/>
  <c r="F20" i="11"/>
  <c r="F21" i="11"/>
  <c r="F24" i="11"/>
  <c r="F25" i="11"/>
  <c r="F27" i="11"/>
  <c r="F29" i="11"/>
  <c r="F31" i="11"/>
  <c r="F32" i="11"/>
  <c r="F33" i="11"/>
  <c r="F35" i="11"/>
  <c r="F36" i="11"/>
  <c r="F37" i="11"/>
  <c r="F39" i="11"/>
  <c r="F41" i="11"/>
  <c r="F43" i="11"/>
  <c r="F45" i="11"/>
  <c r="F47" i="11"/>
  <c r="F48" i="11"/>
  <c r="F49" i="11"/>
  <c r="F51" i="11"/>
  <c r="F52" i="11"/>
  <c r="F53" i="11"/>
  <c r="F56" i="11"/>
  <c r="F57" i="11"/>
  <c r="F59" i="11"/>
  <c r="F61" i="11"/>
  <c r="F63" i="11"/>
  <c r="F64" i="11"/>
  <c r="F65" i="11"/>
  <c r="F67" i="11"/>
  <c r="F68" i="11"/>
  <c r="F69" i="11"/>
  <c r="F71" i="11"/>
  <c r="F73" i="11"/>
  <c r="F75" i="11"/>
  <c r="F77" i="11"/>
  <c r="F79" i="11"/>
  <c r="F80" i="11"/>
  <c r="F81" i="11"/>
  <c r="F83" i="11"/>
  <c r="F84" i="11"/>
  <c r="F85" i="11"/>
  <c r="F88" i="11"/>
  <c r="F89" i="11"/>
  <c r="F91" i="11"/>
  <c r="F93" i="11"/>
  <c r="F96" i="11"/>
  <c r="F97" i="11"/>
  <c r="F99" i="11"/>
  <c r="F100" i="11"/>
  <c r="F101" i="11"/>
  <c r="F103" i="11"/>
  <c r="F105" i="11"/>
  <c r="F107" i="11"/>
  <c r="F112" i="11"/>
  <c r="F113" i="11"/>
  <c r="F115" i="11"/>
  <c r="F119" i="11"/>
  <c r="F121" i="11"/>
  <c r="W31" i="11"/>
  <c r="W33" i="11"/>
  <c r="W34" i="11"/>
  <c r="W35" i="11"/>
  <c r="W37" i="11"/>
  <c r="W38" i="11"/>
  <c r="W39" i="11"/>
  <c r="W41" i="11"/>
  <c r="W42" i="11"/>
  <c r="W43" i="11"/>
  <c r="W45" i="11"/>
  <c r="W46" i="11"/>
  <c r="W47" i="11"/>
  <c r="W49" i="11"/>
  <c r="W50" i="11"/>
  <c r="W51" i="11"/>
  <c r="W53" i="11"/>
  <c r="W54" i="11"/>
  <c r="W55" i="11"/>
  <c r="W57" i="11"/>
  <c r="W58" i="11"/>
  <c r="W59" i="11"/>
  <c r="W61" i="11"/>
  <c r="W62" i="11"/>
  <c r="W63" i="11"/>
  <c r="W65" i="11"/>
  <c r="W66" i="11"/>
  <c r="W67" i="11"/>
  <c r="W69" i="11"/>
  <c r="W70" i="11"/>
  <c r="W71" i="11"/>
  <c r="W73" i="11"/>
  <c r="W74" i="11"/>
  <c r="W75" i="11"/>
  <c r="W77" i="11"/>
  <c r="W78" i="11"/>
  <c r="W79" i="11"/>
  <c r="W81" i="11"/>
  <c r="W82" i="11"/>
  <c r="W83" i="11"/>
  <c r="W85" i="11"/>
  <c r="W86" i="11"/>
  <c r="W87" i="11"/>
  <c r="W89" i="11"/>
  <c r="W90" i="11"/>
  <c r="W91" i="11"/>
  <c r="W93" i="11"/>
  <c r="W94" i="11"/>
  <c r="W95" i="11"/>
  <c r="W97" i="11"/>
  <c r="W98" i="11"/>
  <c r="W99" i="11"/>
  <c r="W101" i="11"/>
  <c r="W102" i="11"/>
  <c r="W103" i="11"/>
  <c r="W105" i="11"/>
  <c r="W107" i="11"/>
  <c r="W109" i="11"/>
  <c r="W110" i="11"/>
  <c r="W111" i="11"/>
  <c r="W113" i="11"/>
  <c r="W114" i="11"/>
  <c r="W115" i="11"/>
  <c r="W117" i="11"/>
  <c r="W118" i="11"/>
  <c r="W119" i="11"/>
  <c r="W121" i="11"/>
  <c r="W123" i="11"/>
  <c r="W125" i="11"/>
  <c r="D260" i="11"/>
  <c r="L260" i="11"/>
  <c r="D261" i="11"/>
  <c r="L261" i="11"/>
  <c r="D262" i="11"/>
  <c r="L262" i="11"/>
  <c r="D263" i="11"/>
  <c r="L263" i="11"/>
  <c r="D264" i="11"/>
  <c r="L264" i="11"/>
  <c r="D265" i="11"/>
  <c r="L265" i="11"/>
  <c r="D266" i="11"/>
  <c r="L266" i="11"/>
  <c r="D267" i="11"/>
  <c r="L267" i="11"/>
  <c r="D268" i="11"/>
  <c r="L268" i="11"/>
  <c r="D269" i="11"/>
  <c r="L269" i="11"/>
  <c r="D270" i="11"/>
  <c r="L270" i="11"/>
  <c r="D271" i="11"/>
  <c r="L271" i="11"/>
  <c r="D272" i="11"/>
  <c r="L272" i="11"/>
  <c r="D273" i="11"/>
  <c r="L273" i="11"/>
  <c r="D274" i="11"/>
  <c r="L274" i="11"/>
  <c r="D275" i="11"/>
  <c r="L275" i="11"/>
  <c r="D276" i="11"/>
  <c r="L276" i="11"/>
  <c r="D277" i="11"/>
  <c r="L277" i="11"/>
  <c r="D278" i="11"/>
  <c r="L278" i="11"/>
  <c r="D279" i="11"/>
  <c r="L279" i="11"/>
  <c r="D280" i="11"/>
  <c r="L280" i="11"/>
  <c r="D281" i="11"/>
  <c r="L281" i="11"/>
  <c r="D282" i="11"/>
  <c r="L282" i="11"/>
  <c r="D283" i="11"/>
  <c r="L283" i="11"/>
  <c r="D284" i="11"/>
  <c r="L284" i="11"/>
  <c r="D285" i="11"/>
  <c r="L285" i="11"/>
  <c r="D286" i="11"/>
  <c r="L286" i="11"/>
  <c r="D287" i="11"/>
  <c r="L287" i="11"/>
  <c r="D288" i="11"/>
  <c r="L288" i="11"/>
  <c r="D289" i="11"/>
  <c r="L289" i="11"/>
  <c r="D290" i="11"/>
  <c r="L290" i="11"/>
  <c r="D291" i="11"/>
  <c r="L291" i="11"/>
  <c r="D292" i="11"/>
  <c r="L292" i="11"/>
  <c r="D293" i="11"/>
  <c r="L293" i="11"/>
  <c r="D294" i="11"/>
  <c r="L294" i="11"/>
  <c r="D295" i="11"/>
  <c r="L295" i="11"/>
  <c r="D296" i="11"/>
  <c r="L296" i="11"/>
  <c r="D297" i="11"/>
  <c r="L297" i="11"/>
  <c r="D298" i="11"/>
  <c r="L298" i="11"/>
  <c r="D299" i="11"/>
  <c r="L299" i="11"/>
  <c r="D300" i="11"/>
  <c r="L300" i="11"/>
  <c r="D301" i="11"/>
  <c r="L301" i="11"/>
  <c r="D302" i="11"/>
  <c r="L302" i="11"/>
  <c r="D303" i="11"/>
  <c r="L303" i="11"/>
  <c r="D304" i="11"/>
  <c r="L304" i="11"/>
  <c r="D305" i="11"/>
  <c r="L305" i="11"/>
  <c r="D306" i="11"/>
  <c r="L306" i="11"/>
  <c r="D307" i="11"/>
  <c r="L307" i="11"/>
  <c r="D308" i="11"/>
  <c r="L308" i="11"/>
  <c r="D309" i="11"/>
  <c r="L309" i="11"/>
  <c r="D310" i="11"/>
  <c r="L310" i="11"/>
  <c r="D311" i="11"/>
  <c r="L311" i="11"/>
  <c r="D312" i="11"/>
  <c r="L312" i="11"/>
  <c r="D313" i="11"/>
  <c r="L313" i="11"/>
  <c r="D314" i="11"/>
  <c r="L314" i="11"/>
  <c r="D315" i="11"/>
  <c r="L315" i="11"/>
  <c r="D316" i="11"/>
  <c r="L316" i="11"/>
  <c r="D317" i="11"/>
  <c r="L317" i="11"/>
  <c r="D318" i="11"/>
  <c r="L318" i="11"/>
  <c r="D319" i="11"/>
  <c r="L319" i="11"/>
  <c r="D320" i="11"/>
  <c r="L320" i="11"/>
  <c r="D321" i="11"/>
  <c r="L321" i="11"/>
  <c r="D322" i="11"/>
  <c r="L322" i="11"/>
  <c r="D323" i="11"/>
  <c r="L323" i="11"/>
  <c r="D324" i="11"/>
  <c r="L324" i="11"/>
  <c r="D325" i="11"/>
  <c r="L325" i="11"/>
  <c r="D326" i="11"/>
  <c r="L326" i="11"/>
  <c r="D327" i="11"/>
  <c r="L327" i="11"/>
  <c r="D328" i="11"/>
  <c r="L328" i="11"/>
  <c r="D329" i="11"/>
  <c r="L329" i="11"/>
  <c r="D330" i="11"/>
  <c r="L330" i="11"/>
  <c r="D331" i="11"/>
  <c r="L331" i="11"/>
  <c r="D332" i="11"/>
  <c r="L332" i="11"/>
  <c r="D333" i="11"/>
  <c r="L333" i="11"/>
  <c r="D334" i="11"/>
  <c r="L334" i="11"/>
  <c r="D335" i="11"/>
  <c r="L335" i="11"/>
  <c r="D336" i="11"/>
  <c r="L336" i="11"/>
  <c r="D337" i="11"/>
  <c r="L337" i="11"/>
  <c r="D338" i="11"/>
  <c r="L338" i="11"/>
  <c r="D339" i="11"/>
  <c r="L339" i="11"/>
  <c r="D340" i="11"/>
  <c r="L340" i="11"/>
  <c r="D341" i="11"/>
  <c r="L341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B260" i="11"/>
  <c r="C260" i="11"/>
  <c r="E260" i="11"/>
  <c r="F260" i="11"/>
  <c r="H260" i="11"/>
  <c r="I228" i="11"/>
  <c r="I236" i="11"/>
  <c r="I244" i="11"/>
  <c r="I248" i="11"/>
  <c r="I251" i="11"/>
  <c r="J260" i="11"/>
  <c r="B261" i="11"/>
  <c r="C261" i="11"/>
  <c r="F261" i="11"/>
  <c r="H261" i="11"/>
  <c r="J261" i="11"/>
  <c r="B262" i="11"/>
  <c r="C262" i="11"/>
  <c r="E262" i="11"/>
  <c r="F262" i="11"/>
  <c r="G262" i="11"/>
  <c r="H262" i="11"/>
  <c r="J262" i="11"/>
  <c r="B263" i="11"/>
  <c r="C263" i="11"/>
  <c r="E263" i="11"/>
  <c r="F263" i="11"/>
  <c r="H263" i="11"/>
  <c r="J263" i="11"/>
  <c r="B264" i="11"/>
  <c r="C264" i="11"/>
  <c r="E264" i="11"/>
  <c r="F264" i="11"/>
  <c r="G264" i="11"/>
  <c r="H264" i="11"/>
  <c r="I264" i="11"/>
  <c r="J264" i="11"/>
  <c r="B265" i="11"/>
  <c r="C265" i="11"/>
  <c r="E265" i="11"/>
  <c r="F265" i="11"/>
  <c r="H265" i="11"/>
  <c r="J265" i="11"/>
  <c r="B266" i="11"/>
  <c r="C266" i="11"/>
  <c r="E266" i="11"/>
  <c r="F266" i="11"/>
  <c r="G266" i="11"/>
  <c r="H266" i="11"/>
  <c r="J266" i="11"/>
  <c r="B267" i="11"/>
  <c r="C267" i="11"/>
  <c r="E267" i="11"/>
  <c r="F267" i="11"/>
  <c r="G267" i="11"/>
  <c r="H267" i="11"/>
  <c r="J267" i="11"/>
  <c r="B268" i="11"/>
  <c r="C268" i="11"/>
  <c r="E268" i="11"/>
  <c r="F268" i="11"/>
  <c r="G268" i="11"/>
  <c r="H268" i="11"/>
  <c r="I268" i="11"/>
  <c r="J268" i="11"/>
  <c r="B269" i="11"/>
  <c r="C269" i="11"/>
  <c r="E269" i="11"/>
  <c r="F269" i="11"/>
  <c r="H269" i="11"/>
  <c r="J269" i="11"/>
  <c r="B270" i="11"/>
  <c r="C270" i="11"/>
  <c r="E270" i="11"/>
  <c r="F270" i="11"/>
  <c r="G270" i="11"/>
  <c r="H270" i="11"/>
  <c r="J270" i="11"/>
  <c r="B271" i="11"/>
  <c r="C271" i="11"/>
  <c r="E271" i="11"/>
  <c r="F271" i="11"/>
  <c r="G271" i="11"/>
  <c r="H271" i="11"/>
  <c r="J271" i="11"/>
  <c r="B272" i="11"/>
  <c r="C272" i="11"/>
  <c r="E272" i="11"/>
  <c r="F272" i="11"/>
  <c r="G272" i="11"/>
  <c r="H272" i="11"/>
  <c r="J272" i="11"/>
  <c r="B273" i="11"/>
  <c r="C273" i="11"/>
  <c r="E273" i="11"/>
  <c r="F273" i="11"/>
  <c r="H273" i="11"/>
  <c r="J273" i="11"/>
  <c r="B274" i="11"/>
  <c r="C274" i="11"/>
  <c r="E274" i="11"/>
  <c r="F274" i="11"/>
  <c r="G274" i="11"/>
  <c r="H274" i="11"/>
  <c r="J274" i="11"/>
  <c r="B275" i="11"/>
  <c r="C275" i="11"/>
  <c r="E275" i="11"/>
  <c r="F275" i="11"/>
  <c r="G275" i="11"/>
  <c r="H275" i="11"/>
  <c r="J275" i="11"/>
  <c r="B276" i="11"/>
  <c r="C276" i="11"/>
  <c r="E276" i="11"/>
  <c r="F276" i="11"/>
  <c r="G276" i="11"/>
  <c r="H276" i="11"/>
  <c r="I276" i="11"/>
  <c r="J276" i="11"/>
  <c r="B277" i="11"/>
  <c r="C277" i="11"/>
  <c r="F277" i="11"/>
  <c r="H277" i="11"/>
  <c r="J277" i="11"/>
  <c r="B278" i="11"/>
  <c r="C278" i="11"/>
  <c r="E278" i="11"/>
  <c r="F278" i="11"/>
  <c r="G278" i="11"/>
  <c r="H278" i="11"/>
  <c r="J278" i="11"/>
  <c r="B279" i="11"/>
  <c r="C279" i="11"/>
  <c r="E279" i="11"/>
  <c r="F279" i="11"/>
  <c r="G279" i="11"/>
  <c r="H279" i="11"/>
  <c r="I279" i="11"/>
  <c r="J279" i="11"/>
  <c r="B280" i="11"/>
  <c r="C280" i="11"/>
  <c r="E280" i="11"/>
  <c r="F280" i="11"/>
  <c r="G280" i="11"/>
  <c r="H280" i="11"/>
  <c r="I280" i="11"/>
  <c r="J280" i="11"/>
  <c r="B281" i="11"/>
  <c r="C281" i="11"/>
  <c r="E281" i="11"/>
  <c r="F281" i="11"/>
  <c r="H281" i="11"/>
  <c r="J281" i="11"/>
  <c r="B282" i="11"/>
  <c r="C282" i="11"/>
  <c r="E282" i="11"/>
  <c r="F282" i="11"/>
  <c r="G282" i="11"/>
  <c r="H282" i="11"/>
  <c r="J282" i="11"/>
  <c r="B283" i="11"/>
  <c r="C283" i="11"/>
  <c r="E283" i="11"/>
  <c r="F283" i="11"/>
  <c r="G283" i="11"/>
  <c r="H283" i="11"/>
  <c r="I283" i="11"/>
  <c r="J283" i="11"/>
  <c r="B284" i="11"/>
  <c r="C284" i="11"/>
  <c r="E284" i="11"/>
  <c r="F284" i="11"/>
  <c r="G284" i="11"/>
  <c r="H284" i="11"/>
  <c r="J284" i="11"/>
  <c r="B285" i="11"/>
  <c r="C285" i="11"/>
  <c r="E285" i="11"/>
  <c r="F285" i="11"/>
  <c r="H285" i="11"/>
  <c r="J285" i="11"/>
  <c r="B286" i="11"/>
  <c r="C286" i="11"/>
  <c r="E286" i="11"/>
  <c r="F286" i="11"/>
  <c r="G286" i="11"/>
  <c r="H286" i="11"/>
  <c r="J286" i="11"/>
  <c r="B287" i="11"/>
  <c r="C287" i="11"/>
  <c r="E287" i="11"/>
  <c r="F287" i="11"/>
  <c r="G287" i="11"/>
  <c r="H287" i="11"/>
  <c r="J287" i="11"/>
  <c r="B288" i="11"/>
  <c r="C288" i="11"/>
  <c r="E288" i="11"/>
  <c r="F288" i="11"/>
  <c r="G288" i="11"/>
  <c r="H288" i="11"/>
  <c r="J288" i="11"/>
  <c r="B289" i="11"/>
  <c r="C289" i="11"/>
  <c r="F289" i="11"/>
  <c r="H289" i="11"/>
  <c r="J289" i="11"/>
  <c r="B290" i="11"/>
  <c r="C290" i="11"/>
  <c r="E290" i="11"/>
  <c r="F290" i="11"/>
  <c r="G290" i="11"/>
  <c r="H290" i="11"/>
  <c r="J290" i="11"/>
  <c r="B291" i="11"/>
  <c r="C291" i="11"/>
  <c r="E291" i="11"/>
  <c r="F291" i="11"/>
  <c r="G291" i="11"/>
  <c r="H291" i="11"/>
  <c r="J291" i="11"/>
  <c r="B292" i="11"/>
  <c r="C292" i="11"/>
  <c r="E292" i="11"/>
  <c r="F292" i="11"/>
  <c r="G292" i="11"/>
  <c r="H292" i="11"/>
  <c r="I292" i="11"/>
  <c r="J292" i="11"/>
  <c r="B293" i="11"/>
  <c r="C293" i="11"/>
  <c r="F293" i="11"/>
  <c r="H293" i="11"/>
  <c r="J293" i="11"/>
  <c r="B294" i="11"/>
  <c r="C294" i="11"/>
  <c r="E294" i="11"/>
  <c r="F294" i="11"/>
  <c r="G294" i="11"/>
  <c r="H294" i="11"/>
  <c r="J294" i="11"/>
  <c r="B295" i="11"/>
  <c r="C295" i="11"/>
  <c r="E295" i="11"/>
  <c r="F295" i="11"/>
  <c r="G295" i="11"/>
  <c r="H295" i="11"/>
  <c r="I295" i="11"/>
  <c r="J295" i="11"/>
  <c r="B296" i="11"/>
  <c r="C296" i="11"/>
  <c r="E296" i="11"/>
  <c r="F296" i="11"/>
  <c r="G296" i="11"/>
  <c r="H296" i="11"/>
  <c r="I296" i="11"/>
  <c r="J296" i="11"/>
  <c r="B297" i="11"/>
  <c r="C297" i="11"/>
  <c r="E297" i="11"/>
  <c r="F297" i="11"/>
  <c r="H297" i="11"/>
  <c r="J297" i="11"/>
  <c r="B298" i="11"/>
  <c r="C298" i="11"/>
  <c r="E298" i="11"/>
  <c r="F298" i="11"/>
  <c r="G298" i="11"/>
  <c r="H298" i="11"/>
  <c r="J298" i="11"/>
  <c r="B299" i="11"/>
  <c r="C299" i="11"/>
  <c r="E299" i="11"/>
  <c r="F299" i="11"/>
  <c r="G299" i="11"/>
  <c r="H299" i="11"/>
  <c r="J299" i="11"/>
  <c r="B300" i="11"/>
  <c r="C300" i="11"/>
  <c r="E300" i="11"/>
  <c r="F300" i="11"/>
  <c r="G300" i="11"/>
  <c r="H300" i="11"/>
  <c r="I300" i="11"/>
  <c r="J300" i="11"/>
  <c r="B301" i="11"/>
  <c r="C301" i="11"/>
  <c r="E301" i="11"/>
  <c r="F301" i="11"/>
  <c r="H301" i="11"/>
  <c r="J301" i="11"/>
  <c r="B302" i="11"/>
  <c r="C302" i="11"/>
  <c r="E302" i="11"/>
  <c r="F302" i="11"/>
  <c r="G302" i="11"/>
  <c r="H302" i="11"/>
  <c r="J302" i="11"/>
  <c r="B303" i="11"/>
  <c r="C303" i="11"/>
  <c r="E303" i="11"/>
  <c r="F303" i="11"/>
  <c r="G303" i="11"/>
  <c r="H303" i="11"/>
  <c r="J303" i="11"/>
  <c r="B304" i="11"/>
  <c r="C304" i="11"/>
  <c r="E304" i="11"/>
  <c r="F304" i="11"/>
  <c r="G304" i="11"/>
  <c r="H304" i="11"/>
  <c r="J304" i="11"/>
  <c r="B305" i="11"/>
  <c r="C305" i="11"/>
  <c r="E305" i="11"/>
  <c r="F305" i="11"/>
  <c r="H305" i="11"/>
  <c r="J305" i="11"/>
  <c r="B306" i="11"/>
  <c r="C306" i="11"/>
  <c r="E306" i="11"/>
  <c r="F306" i="11"/>
  <c r="G306" i="11"/>
  <c r="H306" i="11"/>
  <c r="J306" i="11"/>
  <c r="B307" i="11"/>
  <c r="C307" i="11"/>
  <c r="E307" i="11"/>
  <c r="F307" i="11"/>
  <c r="G307" i="11"/>
  <c r="H307" i="11"/>
  <c r="J307" i="11"/>
  <c r="B308" i="11"/>
  <c r="C308" i="11"/>
  <c r="E308" i="11"/>
  <c r="F308" i="11"/>
  <c r="G308" i="11"/>
  <c r="H308" i="11"/>
  <c r="I308" i="11"/>
  <c r="J308" i="11"/>
  <c r="B309" i="11"/>
  <c r="C309" i="11"/>
  <c r="F309" i="11"/>
  <c r="H309" i="11"/>
  <c r="J309" i="11"/>
  <c r="B310" i="11"/>
  <c r="C310" i="11"/>
  <c r="E310" i="11"/>
  <c r="F310" i="11"/>
  <c r="G310" i="11"/>
  <c r="H310" i="11"/>
  <c r="I310" i="11"/>
  <c r="J310" i="11"/>
  <c r="B311" i="11"/>
  <c r="C311" i="11"/>
  <c r="E311" i="11"/>
  <c r="F311" i="11"/>
  <c r="G311" i="11"/>
  <c r="H311" i="11"/>
  <c r="J311" i="11"/>
  <c r="B312" i="11"/>
  <c r="C312" i="11"/>
  <c r="E312" i="11"/>
  <c r="F312" i="11"/>
  <c r="G312" i="11"/>
  <c r="H312" i="11"/>
  <c r="J312" i="11"/>
  <c r="B313" i="11"/>
  <c r="C313" i="11"/>
  <c r="E313" i="11"/>
  <c r="F313" i="11"/>
  <c r="H313" i="11"/>
  <c r="J313" i="11"/>
  <c r="B314" i="11"/>
  <c r="C314" i="11"/>
  <c r="E314" i="11"/>
  <c r="F314" i="11"/>
  <c r="G314" i="11"/>
  <c r="H314" i="11"/>
  <c r="I314" i="11"/>
  <c r="J314" i="11"/>
  <c r="B315" i="11"/>
  <c r="C315" i="11"/>
  <c r="E315" i="11"/>
  <c r="F315" i="11"/>
  <c r="H315" i="11"/>
  <c r="J315" i="11"/>
  <c r="B316" i="11"/>
  <c r="C316" i="11"/>
  <c r="E316" i="11"/>
  <c r="F316" i="11"/>
  <c r="G316" i="11"/>
  <c r="H316" i="11"/>
  <c r="I316" i="11"/>
  <c r="J316" i="11"/>
  <c r="B317" i="11"/>
  <c r="C317" i="11"/>
  <c r="E317" i="11"/>
  <c r="F317" i="11"/>
  <c r="H317" i="11"/>
  <c r="J317" i="11"/>
  <c r="B318" i="11"/>
  <c r="C318" i="11"/>
  <c r="E318" i="11"/>
  <c r="F318" i="11"/>
  <c r="G318" i="11"/>
  <c r="H318" i="11"/>
  <c r="I318" i="11"/>
  <c r="J318" i="11"/>
  <c r="B319" i="11"/>
  <c r="C319" i="11"/>
  <c r="F319" i="11"/>
  <c r="G319" i="11"/>
  <c r="H319" i="11"/>
  <c r="J319" i="11"/>
  <c r="B320" i="11"/>
  <c r="C320" i="11"/>
  <c r="E320" i="11"/>
  <c r="F320" i="11"/>
  <c r="G320" i="11"/>
  <c r="H320" i="11"/>
  <c r="I320" i="11"/>
  <c r="J320" i="11"/>
  <c r="B321" i="11"/>
  <c r="C321" i="11"/>
  <c r="F321" i="11"/>
  <c r="H321" i="11"/>
  <c r="J321" i="11"/>
  <c r="B322" i="11"/>
  <c r="C322" i="11"/>
  <c r="E322" i="11"/>
  <c r="F322" i="11"/>
  <c r="G322" i="11"/>
  <c r="H322" i="11"/>
  <c r="I322" i="11"/>
  <c r="J322" i="11"/>
  <c r="B323" i="11"/>
  <c r="C323" i="11"/>
  <c r="F323" i="11"/>
  <c r="H323" i="11"/>
  <c r="J323" i="11"/>
  <c r="B324" i="11"/>
  <c r="C324" i="11"/>
  <c r="E324" i="11"/>
  <c r="F324" i="11"/>
  <c r="G324" i="11"/>
  <c r="H324" i="11"/>
  <c r="I324" i="11"/>
  <c r="J324" i="11"/>
  <c r="B325" i="11"/>
  <c r="C325" i="11"/>
  <c r="E325" i="11"/>
  <c r="F325" i="11"/>
  <c r="H325" i="11"/>
  <c r="J325" i="11"/>
  <c r="B326" i="11"/>
  <c r="C326" i="11"/>
  <c r="E326" i="11"/>
  <c r="F326" i="11"/>
  <c r="G326" i="11"/>
  <c r="H326" i="11"/>
  <c r="I326" i="11"/>
  <c r="J326" i="11"/>
  <c r="B327" i="11"/>
  <c r="C327" i="11"/>
  <c r="E327" i="11"/>
  <c r="F327" i="11"/>
  <c r="G327" i="11"/>
  <c r="H327" i="11"/>
  <c r="J327" i="11"/>
  <c r="B328" i="11"/>
  <c r="C328" i="11"/>
  <c r="E328" i="11"/>
  <c r="F328" i="11"/>
  <c r="G328" i="11"/>
  <c r="H328" i="11"/>
  <c r="J328" i="11"/>
  <c r="B329" i="11"/>
  <c r="C329" i="11"/>
  <c r="E329" i="11"/>
  <c r="F329" i="11"/>
  <c r="H329" i="11"/>
  <c r="J329" i="11"/>
  <c r="B330" i="11"/>
  <c r="C330" i="11"/>
  <c r="E330" i="11"/>
  <c r="F330" i="11"/>
  <c r="G330" i="11"/>
  <c r="H330" i="11"/>
  <c r="I330" i="11"/>
  <c r="J330" i="11"/>
  <c r="B331" i="11"/>
  <c r="C331" i="11"/>
  <c r="E331" i="11"/>
  <c r="F331" i="11"/>
  <c r="H331" i="11"/>
  <c r="J331" i="11"/>
  <c r="B332" i="11"/>
  <c r="C332" i="11"/>
  <c r="E332" i="11"/>
  <c r="F332" i="11"/>
  <c r="G332" i="11"/>
  <c r="H332" i="11"/>
  <c r="I332" i="11"/>
  <c r="J332" i="11"/>
  <c r="B333" i="11"/>
  <c r="C333" i="11"/>
  <c r="F333" i="11"/>
  <c r="H333" i="11"/>
  <c r="J333" i="11"/>
  <c r="B334" i="11"/>
  <c r="C334" i="11"/>
  <c r="E334" i="11"/>
  <c r="F334" i="11"/>
  <c r="G334" i="11"/>
  <c r="H334" i="11"/>
  <c r="I334" i="11"/>
  <c r="J334" i="11"/>
  <c r="B335" i="11"/>
  <c r="C335" i="11"/>
  <c r="E335" i="11"/>
  <c r="F335" i="11"/>
  <c r="G335" i="11"/>
  <c r="H335" i="11"/>
  <c r="I335" i="11"/>
  <c r="J335" i="11"/>
  <c r="B336" i="11"/>
  <c r="C336" i="11"/>
  <c r="E336" i="11"/>
  <c r="F336" i="11"/>
  <c r="G336" i="11"/>
  <c r="H336" i="11"/>
  <c r="I336" i="11"/>
  <c r="J336" i="11"/>
  <c r="B337" i="11"/>
  <c r="C337" i="11"/>
  <c r="F337" i="11"/>
  <c r="H337" i="11"/>
  <c r="J337" i="11"/>
  <c r="B338" i="11"/>
  <c r="C338" i="11"/>
  <c r="E338" i="11"/>
  <c r="F338" i="11"/>
  <c r="G338" i="11"/>
  <c r="H338" i="11"/>
  <c r="I338" i="11"/>
  <c r="J338" i="11"/>
  <c r="B339" i="11"/>
  <c r="C339" i="11"/>
  <c r="F339" i="11"/>
  <c r="H339" i="11"/>
  <c r="J339" i="11"/>
  <c r="B340" i="11"/>
  <c r="C340" i="11"/>
  <c r="E340" i="11"/>
  <c r="F340" i="11"/>
  <c r="G340" i="11"/>
  <c r="H340" i="11"/>
  <c r="J340" i="11"/>
  <c r="B341" i="11"/>
  <c r="C341" i="11"/>
  <c r="E341" i="11"/>
  <c r="F341" i="11"/>
  <c r="H341" i="11"/>
  <c r="J341" i="11"/>
  <c r="B342" i="11"/>
  <c r="C342" i="11"/>
  <c r="E342" i="11"/>
  <c r="F342" i="11"/>
  <c r="G342" i="11"/>
  <c r="H342" i="11"/>
  <c r="I342" i="11"/>
  <c r="J342" i="11"/>
  <c r="H43" i="11"/>
  <c r="T43" i="11"/>
  <c r="R43" i="11"/>
  <c r="X43" i="11"/>
  <c r="T44" i="11"/>
  <c r="R44" i="11"/>
  <c r="H45" i="11"/>
  <c r="T45" i="11"/>
  <c r="R45" i="11"/>
  <c r="X45" i="11"/>
  <c r="T46" i="11"/>
  <c r="R46" i="11"/>
  <c r="X46" i="11"/>
  <c r="H47" i="11"/>
  <c r="T47" i="11"/>
  <c r="R47" i="11"/>
  <c r="X47" i="11"/>
  <c r="T48" i="11"/>
  <c r="R48" i="11"/>
  <c r="H49" i="11"/>
  <c r="T49" i="11"/>
  <c r="R49" i="11"/>
  <c r="X49" i="11"/>
  <c r="H50" i="11"/>
  <c r="T50" i="11"/>
  <c r="R50" i="11"/>
  <c r="X50" i="11"/>
  <c r="H51" i="11"/>
  <c r="T51" i="11"/>
  <c r="R51" i="11"/>
  <c r="X51" i="11"/>
  <c r="T52" i="11"/>
  <c r="R52" i="11"/>
  <c r="H53" i="11"/>
  <c r="T53" i="11"/>
  <c r="R53" i="11"/>
  <c r="X53" i="11"/>
  <c r="H54" i="11"/>
  <c r="T54" i="11"/>
  <c r="R54" i="11"/>
  <c r="X54" i="11"/>
  <c r="T55" i="11"/>
  <c r="R55" i="11"/>
  <c r="X55" i="11"/>
  <c r="T56" i="11"/>
  <c r="R56" i="11"/>
  <c r="H57" i="11"/>
  <c r="T57" i="11"/>
  <c r="R57" i="11"/>
  <c r="X57" i="11"/>
  <c r="H58" i="11"/>
  <c r="T58" i="11"/>
  <c r="R58" i="11"/>
  <c r="X58" i="11"/>
  <c r="H59" i="11"/>
  <c r="T59" i="11"/>
  <c r="R59" i="11"/>
  <c r="X59" i="11"/>
  <c r="T60" i="11"/>
  <c r="R60" i="11"/>
  <c r="H61" i="11"/>
  <c r="T61" i="11"/>
  <c r="R61" i="11"/>
  <c r="X61" i="11"/>
  <c r="H62" i="11"/>
  <c r="T62" i="11"/>
  <c r="R62" i="11"/>
  <c r="X62" i="11"/>
  <c r="H63" i="11"/>
  <c r="T63" i="11"/>
  <c r="R63" i="11"/>
  <c r="X63" i="11"/>
  <c r="T64" i="11"/>
  <c r="R64" i="11"/>
  <c r="H65" i="11"/>
  <c r="T65" i="11"/>
  <c r="R65" i="11"/>
  <c r="X65" i="11"/>
  <c r="H66" i="11"/>
  <c r="T66" i="11"/>
  <c r="R66" i="11"/>
  <c r="X66" i="11"/>
  <c r="H67" i="11"/>
  <c r="T67" i="11"/>
  <c r="R67" i="11"/>
  <c r="X67" i="11"/>
  <c r="T68" i="11"/>
  <c r="R68" i="11"/>
  <c r="H69" i="11"/>
  <c r="T69" i="11"/>
  <c r="R69" i="11"/>
  <c r="X69" i="11"/>
  <c r="H70" i="11"/>
  <c r="T70" i="11"/>
  <c r="R70" i="11"/>
  <c r="X70" i="11"/>
  <c r="H71" i="11"/>
  <c r="T71" i="11"/>
  <c r="R71" i="11"/>
  <c r="X71" i="11"/>
  <c r="T72" i="11"/>
  <c r="R72" i="11"/>
  <c r="H73" i="11"/>
  <c r="T73" i="11"/>
  <c r="R73" i="11"/>
  <c r="X73" i="11"/>
  <c r="H74" i="11"/>
  <c r="T74" i="11"/>
  <c r="R74" i="11"/>
  <c r="X74" i="11"/>
  <c r="H75" i="11"/>
  <c r="T75" i="11"/>
  <c r="R75" i="11"/>
  <c r="X75" i="11"/>
  <c r="T76" i="11"/>
  <c r="R76" i="11"/>
  <c r="H77" i="11"/>
  <c r="T77" i="11"/>
  <c r="R77" i="11"/>
  <c r="X77" i="11"/>
  <c r="H78" i="11"/>
  <c r="T78" i="11"/>
  <c r="R78" i="11"/>
  <c r="X78" i="11"/>
  <c r="H79" i="11"/>
  <c r="T79" i="11"/>
  <c r="R79" i="11"/>
  <c r="X79" i="11"/>
  <c r="T80" i="11"/>
  <c r="R80" i="11"/>
  <c r="H81" i="11"/>
  <c r="T81" i="11"/>
  <c r="R81" i="11"/>
  <c r="X81" i="11"/>
  <c r="H82" i="11"/>
  <c r="T82" i="11"/>
  <c r="R82" i="11"/>
  <c r="X82" i="11"/>
  <c r="H83" i="11"/>
  <c r="T83" i="11"/>
  <c r="R83" i="11"/>
  <c r="X83" i="11"/>
  <c r="T84" i="11"/>
  <c r="R84" i="11"/>
  <c r="H85" i="11"/>
  <c r="T85" i="11"/>
  <c r="R85" i="11"/>
  <c r="X85" i="11"/>
  <c r="H86" i="11"/>
  <c r="T86" i="11"/>
  <c r="R86" i="11"/>
  <c r="X86" i="11"/>
  <c r="T87" i="11"/>
  <c r="R87" i="11"/>
  <c r="X87" i="11"/>
  <c r="T88" i="11"/>
  <c r="R88" i="11"/>
  <c r="H89" i="11"/>
  <c r="T89" i="11"/>
  <c r="R89" i="11"/>
  <c r="X89" i="11"/>
  <c r="H90" i="11"/>
  <c r="T90" i="11"/>
  <c r="R90" i="11"/>
  <c r="X90" i="11"/>
  <c r="H91" i="11"/>
  <c r="T91" i="11"/>
  <c r="R91" i="11"/>
  <c r="X91" i="11"/>
  <c r="T92" i="11"/>
  <c r="R92" i="11"/>
  <c r="H93" i="11"/>
  <c r="T93" i="11"/>
  <c r="R93" i="11"/>
  <c r="X93" i="11"/>
  <c r="H94" i="11"/>
  <c r="T94" i="11"/>
  <c r="R94" i="11"/>
  <c r="X94" i="11"/>
  <c r="T95" i="11"/>
  <c r="R95" i="11"/>
  <c r="X95" i="11"/>
  <c r="T96" i="11"/>
  <c r="R96" i="11"/>
  <c r="H97" i="11"/>
  <c r="T97" i="11"/>
  <c r="R97" i="11"/>
  <c r="X97" i="11"/>
  <c r="T98" i="11"/>
  <c r="R98" i="11"/>
  <c r="X98" i="11"/>
  <c r="H99" i="11"/>
  <c r="T99" i="11"/>
  <c r="R99" i="11"/>
  <c r="X99" i="11"/>
  <c r="T100" i="11"/>
  <c r="R100" i="11"/>
  <c r="H101" i="11"/>
  <c r="T101" i="11"/>
  <c r="R101" i="11"/>
  <c r="X101" i="11"/>
  <c r="T102" i="11"/>
  <c r="R102" i="11"/>
  <c r="X102" i="11"/>
  <c r="H103" i="11"/>
  <c r="T103" i="11"/>
  <c r="R103" i="11"/>
  <c r="X103" i="11"/>
  <c r="T104" i="11"/>
  <c r="R104" i="11"/>
  <c r="H105" i="11"/>
  <c r="T105" i="11"/>
  <c r="R105" i="11"/>
  <c r="X105" i="11"/>
  <c r="T106" i="11"/>
  <c r="R106" i="11"/>
  <c r="H107" i="11"/>
  <c r="T107" i="11"/>
  <c r="R107" i="11"/>
  <c r="X107" i="11"/>
  <c r="T108" i="11"/>
  <c r="R108" i="11"/>
  <c r="H109" i="11"/>
  <c r="T109" i="11"/>
  <c r="R109" i="11"/>
  <c r="X109" i="11"/>
  <c r="H110" i="11"/>
  <c r="T110" i="11"/>
  <c r="R110" i="11"/>
  <c r="X110" i="11"/>
  <c r="T111" i="11"/>
  <c r="R111" i="11"/>
  <c r="X111" i="11"/>
  <c r="T112" i="11"/>
  <c r="R112" i="11"/>
  <c r="H113" i="11"/>
  <c r="T113" i="11"/>
  <c r="R113" i="11"/>
  <c r="X113" i="11"/>
  <c r="T114" i="11"/>
  <c r="R114" i="11"/>
  <c r="X114" i="11"/>
  <c r="H115" i="11"/>
  <c r="T115" i="11"/>
  <c r="R115" i="11"/>
  <c r="X115" i="11"/>
  <c r="T116" i="11"/>
  <c r="R116" i="11"/>
  <c r="H117" i="11"/>
  <c r="T117" i="11"/>
  <c r="R117" i="11"/>
  <c r="X117" i="11"/>
  <c r="H118" i="11"/>
  <c r="T118" i="11"/>
  <c r="R118" i="11"/>
  <c r="X118" i="11"/>
  <c r="H119" i="11"/>
  <c r="T119" i="11"/>
  <c r="R119" i="11"/>
  <c r="X119" i="11"/>
  <c r="T120" i="11"/>
  <c r="R120" i="11"/>
  <c r="H121" i="11"/>
  <c r="T121" i="11"/>
  <c r="R121" i="11"/>
  <c r="X121" i="11"/>
  <c r="T122" i="11"/>
  <c r="R122" i="11"/>
  <c r="T123" i="11"/>
  <c r="R123" i="11"/>
  <c r="X123" i="11"/>
  <c r="T124" i="11"/>
  <c r="R124" i="11"/>
  <c r="H125" i="11"/>
  <c r="T125" i="11"/>
  <c r="R125" i="11"/>
  <c r="X125" i="11"/>
  <c r="T8" i="11"/>
  <c r="R8" i="11"/>
  <c r="W8" i="11"/>
  <c r="X8" i="11"/>
  <c r="T9" i="11"/>
  <c r="R9" i="11"/>
  <c r="W9" i="11"/>
  <c r="X9" i="11"/>
  <c r="T10" i="11"/>
  <c r="R10" i="11"/>
  <c r="W10" i="11"/>
  <c r="X10" i="11"/>
  <c r="H11" i="11"/>
  <c r="T11" i="11"/>
  <c r="R11" i="11"/>
  <c r="W11" i="11"/>
  <c r="X11" i="11"/>
  <c r="T12" i="11"/>
  <c r="R12" i="11"/>
  <c r="W12" i="11"/>
  <c r="X12" i="11"/>
  <c r="H13" i="11"/>
  <c r="T13" i="11"/>
  <c r="R13" i="11"/>
  <c r="W13" i="11"/>
  <c r="X13" i="11"/>
  <c r="T14" i="11"/>
  <c r="R14" i="11"/>
  <c r="W14" i="11"/>
  <c r="X14" i="11"/>
  <c r="H15" i="11"/>
  <c r="T15" i="11"/>
  <c r="R15" i="11"/>
  <c r="W15" i="11"/>
  <c r="X15" i="11"/>
  <c r="T16" i="11"/>
  <c r="R16" i="11"/>
  <c r="W16" i="11"/>
  <c r="X16" i="11"/>
  <c r="H17" i="11"/>
  <c r="T17" i="11"/>
  <c r="R17" i="11"/>
  <c r="W17" i="11"/>
  <c r="X17" i="11"/>
  <c r="H18" i="11"/>
  <c r="T18" i="11"/>
  <c r="R18" i="11"/>
  <c r="W18" i="11"/>
  <c r="X18" i="11"/>
  <c r="H19" i="11"/>
  <c r="T19" i="11"/>
  <c r="R19" i="11"/>
  <c r="W19" i="11"/>
  <c r="X19" i="11"/>
  <c r="T20" i="11"/>
  <c r="R20" i="11"/>
  <c r="W20" i="11"/>
  <c r="X20" i="11"/>
  <c r="H21" i="11"/>
  <c r="T21" i="11"/>
  <c r="R21" i="11"/>
  <c r="W21" i="11"/>
  <c r="X21" i="11"/>
  <c r="T22" i="11"/>
  <c r="R22" i="11"/>
  <c r="W22" i="11"/>
  <c r="X22" i="11"/>
  <c r="T23" i="11"/>
  <c r="R23" i="11"/>
  <c r="W23" i="11"/>
  <c r="X23" i="11"/>
  <c r="T24" i="11"/>
  <c r="R24" i="11"/>
  <c r="W24" i="11"/>
  <c r="X24" i="11"/>
  <c r="H25" i="11"/>
  <c r="T25" i="11"/>
  <c r="R25" i="11"/>
  <c r="W25" i="11"/>
  <c r="X25" i="11"/>
  <c r="H26" i="11"/>
  <c r="T26" i="11"/>
  <c r="R26" i="11"/>
  <c r="W26" i="11"/>
  <c r="X26" i="11"/>
  <c r="H27" i="11"/>
  <c r="T27" i="11"/>
  <c r="R27" i="11"/>
  <c r="W27" i="11"/>
  <c r="X27" i="11"/>
  <c r="T28" i="11"/>
  <c r="R28" i="11"/>
  <c r="W28" i="11"/>
  <c r="X28" i="11"/>
  <c r="H29" i="11"/>
  <c r="T29" i="11"/>
  <c r="R29" i="11"/>
  <c r="W29" i="11"/>
  <c r="X29" i="11"/>
  <c r="T30" i="11"/>
  <c r="R30" i="11"/>
  <c r="W30" i="11"/>
  <c r="X30" i="11"/>
  <c r="H31" i="11"/>
  <c r="T31" i="11"/>
  <c r="R31" i="11"/>
  <c r="X31" i="11"/>
  <c r="T32" i="11"/>
  <c r="R32" i="11"/>
  <c r="H33" i="11"/>
  <c r="T33" i="11"/>
  <c r="R33" i="11"/>
  <c r="X33" i="11"/>
  <c r="H34" i="11"/>
  <c r="T34" i="11"/>
  <c r="R34" i="11"/>
  <c r="X34" i="11"/>
  <c r="H35" i="11"/>
  <c r="T35" i="11"/>
  <c r="R35" i="11"/>
  <c r="X35" i="11"/>
  <c r="T36" i="11"/>
  <c r="R36" i="11"/>
  <c r="H37" i="11"/>
  <c r="T37" i="11"/>
  <c r="R37" i="11"/>
  <c r="X37" i="11"/>
  <c r="T38" i="11"/>
  <c r="R38" i="11"/>
  <c r="X38" i="11"/>
  <c r="H39" i="11"/>
  <c r="T39" i="11"/>
  <c r="R39" i="11"/>
  <c r="X39" i="11"/>
  <c r="T40" i="11"/>
  <c r="R40" i="11"/>
  <c r="H41" i="11"/>
  <c r="T41" i="11"/>
  <c r="R41" i="11"/>
  <c r="X41" i="11"/>
  <c r="H42" i="11"/>
  <c r="T42" i="11"/>
  <c r="R42" i="11"/>
  <c r="X42" i="11"/>
  <c r="A224" i="11"/>
  <c r="B224" i="11"/>
  <c r="C224" i="11"/>
  <c r="D224" i="11"/>
  <c r="E224" i="11"/>
  <c r="F224" i="11"/>
  <c r="G224" i="11"/>
  <c r="H224" i="11"/>
  <c r="I224" i="11"/>
  <c r="J224" i="11"/>
  <c r="A225" i="11"/>
  <c r="B225" i="11"/>
  <c r="C225" i="11"/>
  <c r="D225" i="11"/>
  <c r="L225" i="11"/>
  <c r="F225" i="11"/>
  <c r="G225" i="11"/>
  <c r="H225" i="11"/>
  <c r="J225" i="11"/>
  <c r="A226" i="11"/>
  <c r="B226" i="11"/>
  <c r="C226" i="11"/>
  <c r="D226" i="11"/>
  <c r="E226" i="11"/>
  <c r="F226" i="11"/>
  <c r="H226" i="11"/>
  <c r="J226" i="11"/>
  <c r="L226" i="11"/>
  <c r="A227" i="11"/>
  <c r="B227" i="11"/>
  <c r="C227" i="11"/>
  <c r="D227" i="11"/>
  <c r="F227" i="11"/>
  <c r="H227" i="11"/>
  <c r="J227" i="11"/>
  <c r="L227" i="11"/>
  <c r="A228" i="11"/>
  <c r="B228" i="11"/>
  <c r="C228" i="11"/>
  <c r="D228" i="11"/>
  <c r="L228" i="11"/>
  <c r="E228" i="11"/>
  <c r="F228" i="11"/>
  <c r="G228" i="11"/>
  <c r="H228" i="11"/>
  <c r="J228" i="11"/>
  <c r="A229" i="11"/>
  <c r="B229" i="11"/>
  <c r="C229" i="11"/>
  <c r="D229" i="11"/>
  <c r="F229" i="11"/>
  <c r="H229" i="11"/>
  <c r="J229" i="11"/>
  <c r="L229" i="11"/>
  <c r="A230" i="11"/>
  <c r="B230" i="11"/>
  <c r="C230" i="11"/>
  <c r="D230" i="11"/>
  <c r="E230" i="11"/>
  <c r="F230" i="11"/>
  <c r="G230" i="11"/>
  <c r="H230" i="11"/>
  <c r="J230" i="11"/>
  <c r="L230" i="11"/>
  <c r="A231" i="11"/>
  <c r="B231" i="11"/>
  <c r="C231" i="11"/>
  <c r="D231" i="11"/>
  <c r="E231" i="11"/>
  <c r="F231" i="11"/>
  <c r="H231" i="11"/>
  <c r="J231" i="11"/>
  <c r="L231" i="11"/>
  <c r="A232" i="11"/>
  <c r="B232" i="11"/>
  <c r="C232" i="11"/>
  <c r="D232" i="11"/>
  <c r="L232" i="11"/>
  <c r="E232" i="11"/>
  <c r="F232" i="11"/>
  <c r="G232" i="11"/>
  <c r="H232" i="11"/>
  <c r="J232" i="11"/>
  <c r="A233" i="11"/>
  <c r="B233" i="11"/>
  <c r="C233" i="11"/>
  <c r="D233" i="11"/>
  <c r="L233" i="11"/>
  <c r="E233" i="11"/>
  <c r="F233" i="11"/>
  <c r="H233" i="11"/>
  <c r="J233" i="11"/>
  <c r="A234" i="11"/>
  <c r="B234" i="11"/>
  <c r="C234" i="11"/>
  <c r="D234" i="11"/>
  <c r="E234" i="11"/>
  <c r="F234" i="11"/>
  <c r="G234" i="11"/>
  <c r="H234" i="11"/>
  <c r="J234" i="11"/>
  <c r="L234" i="11"/>
  <c r="A235" i="11"/>
  <c r="B235" i="11"/>
  <c r="C235" i="11"/>
  <c r="D235" i="11"/>
  <c r="E235" i="11"/>
  <c r="F235" i="11"/>
  <c r="G235" i="11"/>
  <c r="H235" i="11"/>
  <c r="J235" i="11"/>
  <c r="L235" i="11"/>
  <c r="A236" i="11"/>
  <c r="B236" i="11"/>
  <c r="C236" i="11"/>
  <c r="D236" i="11"/>
  <c r="L236" i="11"/>
  <c r="E236" i="11"/>
  <c r="F236" i="11"/>
  <c r="G236" i="11"/>
  <c r="H236" i="11"/>
  <c r="J236" i="11"/>
  <c r="A237" i="11"/>
  <c r="B237" i="11"/>
  <c r="C237" i="11"/>
  <c r="D237" i="11"/>
  <c r="E237" i="11"/>
  <c r="F237" i="11"/>
  <c r="H237" i="11"/>
  <c r="J237" i="11"/>
  <c r="L237" i="11"/>
  <c r="A238" i="11"/>
  <c r="B238" i="11"/>
  <c r="C238" i="11"/>
  <c r="D238" i="11"/>
  <c r="E238" i="11"/>
  <c r="F238" i="11"/>
  <c r="G238" i="11"/>
  <c r="H238" i="11"/>
  <c r="J238" i="11"/>
  <c r="L238" i="11"/>
  <c r="A239" i="11"/>
  <c r="B239" i="11"/>
  <c r="C239" i="11"/>
  <c r="D239" i="11"/>
  <c r="E239" i="11"/>
  <c r="F239" i="11"/>
  <c r="H239" i="11"/>
  <c r="J239" i="11"/>
  <c r="L239" i="11"/>
  <c r="A240" i="11"/>
  <c r="B240" i="11"/>
  <c r="C240" i="11"/>
  <c r="D240" i="11"/>
  <c r="L240" i="11"/>
  <c r="E240" i="11"/>
  <c r="F240" i="11"/>
  <c r="G240" i="11"/>
  <c r="H240" i="11"/>
  <c r="J240" i="11"/>
  <c r="A241" i="11"/>
  <c r="B241" i="11"/>
  <c r="C241" i="11"/>
  <c r="D241" i="11"/>
  <c r="L241" i="11"/>
  <c r="E241" i="11"/>
  <c r="F241" i="11"/>
  <c r="H241" i="11"/>
  <c r="J241" i="11"/>
  <c r="A242" i="11"/>
  <c r="B242" i="11"/>
  <c r="C242" i="11"/>
  <c r="D242" i="11"/>
  <c r="E242" i="11"/>
  <c r="F242" i="11"/>
  <c r="G242" i="11"/>
  <c r="H242" i="11"/>
  <c r="J242" i="11"/>
  <c r="L242" i="11"/>
  <c r="A243" i="11"/>
  <c r="B243" i="11"/>
  <c r="C243" i="11"/>
  <c r="D243" i="11"/>
  <c r="E243" i="11"/>
  <c r="F243" i="11"/>
  <c r="G243" i="11"/>
  <c r="H243" i="11"/>
  <c r="J243" i="11"/>
  <c r="L243" i="11"/>
  <c r="A244" i="11"/>
  <c r="B244" i="11"/>
  <c r="C244" i="11"/>
  <c r="D244" i="11"/>
  <c r="L244" i="11"/>
  <c r="E244" i="11"/>
  <c r="F244" i="11"/>
  <c r="G244" i="11"/>
  <c r="H244" i="11"/>
  <c r="J244" i="11"/>
  <c r="A245" i="11"/>
  <c r="B245" i="11"/>
  <c r="C245" i="11"/>
  <c r="D245" i="11"/>
  <c r="F245" i="11"/>
  <c r="H245" i="11"/>
  <c r="J245" i="11"/>
  <c r="L245" i="11"/>
  <c r="A246" i="11"/>
  <c r="B246" i="11"/>
  <c r="C246" i="11"/>
  <c r="D246" i="11"/>
  <c r="E246" i="11"/>
  <c r="F246" i="11"/>
  <c r="G246" i="11"/>
  <c r="H246" i="11"/>
  <c r="J246" i="11"/>
  <c r="L246" i="11"/>
  <c r="A247" i="11"/>
  <c r="B247" i="11"/>
  <c r="C247" i="11"/>
  <c r="D247" i="11"/>
  <c r="E247" i="11"/>
  <c r="F247" i="11"/>
  <c r="H247" i="11"/>
  <c r="J247" i="11"/>
  <c r="L247" i="11"/>
  <c r="A248" i="11"/>
  <c r="B248" i="11"/>
  <c r="C248" i="11"/>
  <c r="D248" i="11"/>
  <c r="L248" i="11"/>
  <c r="E248" i="11"/>
  <c r="F248" i="11"/>
  <c r="G248" i="11"/>
  <c r="H248" i="11"/>
  <c r="J248" i="11"/>
  <c r="K248" i="11"/>
  <c r="A249" i="11"/>
  <c r="B249" i="11"/>
  <c r="C249" i="11"/>
  <c r="D249" i="11"/>
  <c r="L249" i="11"/>
  <c r="E249" i="11"/>
  <c r="F249" i="11"/>
  <c r="H249" i="11"/>
  <c r="J249" i="11"/>
  <c r="A250" i="11"/>
  <c r="B250" i="11"/>
  <c r="C250" i="11"/>
  <c r="D250" i="11"/>
  <c r="E250" i="11"/>
  <c r="F250" i="11"/>
  <c r="G250" i="11"/>
  <c r="H250" i="11"/>
  <c r="J250" i="11"/>
  <c r="L250" i="11"/>
  <c r="A251" i="11"/>
  <c r="B251" i="11"/>
  <c r="C251" i="11"/>
  <c r="D251" i="11"/>
  <c r="E251" i="11"/>
  <c r="F251" i="11"/>
  <c r="G251" i="11"/>
  <c r="H251" i="11"/>
  <c r="J251" i="11"/>
  <c r="L251" i="11"/>
  <c r="A252" i="11"/>
  <c r="B252" i="11"/>
  <c r="C252" i="11"/>
  <c r="D252" i="11"/>
  <c r="L252" i="11"/>
  <c r="E252" i="11"/>
  <c r="F252" i="11"/>
  <c r="G252" i="11"/>
  <c r="H252" i="11"/>
  <c r="J252" i="11"/>
  <c r="P252" i="11"/>
  <c r="S252" i="11"/>
  <c r="A253" i="11"/>
  <c r="B253" i="11"/>
  <c r="C253" i="11"/>
  <c r="D253" i="11"/>
  <c r="E253" i="11"/>
  <c r="F253" i="11"/>
  <c r="H253" i="11"/>
  <c r="J253" i="11"/>
  <c r="L253" i="11"/>
  <c r="P253" i="11"/>
  <c r="S253" i="11"/>
  <c r="A254" i="11"/>
  <c r="B254" i="11"/>
  <c r="C254" i="11"/>
  <c r="D254" i="11"/>
  <c r="E254" i="11"/>
  <c r="F254" i="11"/>
  <c r="G254" i="11"/>
  <c r="H254" i="11"/>
  <c r="J254" i="11"/>
  <c r="L254" i="11"/>
  <c r="P254" i="11"/>
  <c r="S254" i="11"/>
  <c r="A255" i="11"/>
  <c r="B255" i="11"/>
  <c r="C255" i="11"/>
  <c r="D255" i="11"/>
  <c r="L255" i="11"/>
  <c r="E255" i="11"/>
  <c r="F255" i="11"/>
  <c r="H255" i="11"/>
  <c r="J255" i="11"/>
  <c r="P255" i="11"/>
  <c r="S255" i="11"/>
  <c r="A256" i="11"/>
  <c r="B256" i="11"/>
  <c r="C256" i="11"/>
  <c r="D256" i="11"/>
  <c r="L256" i="11"/>
  <c r="E256" i="11"/>
  <c r="F256" i="11"/>
  <c r="G256" i="11"/>
  <c r="H256" i="11"/>
  <c r="J256" i="11"/>
  <c r="A257" i="11"/>
  <c r="B257" i="11"/>
  <c r="C257" i="11"/>
  <c r="D257" i="11"/>
  <c r="L257" i="11"/>
  <c r="E257" i="11"/>
  <c r="F257" i="11"/>
  <c r="H257" i="11"/>
  <c r="J257" i="11"/>
  <c r="A258" i="11"/>
  <c r="B258" i="11"/>
  <c r="C258" i="11"/>
  <c r="D258" i="11"/>
  <c r="E258" i="11"/>
  <c r="F258" i="11"/>
  <c r="G258" i="11"/>
  <c r="H258" i="11"/>
  <c r="J258" i="11"/>
  <c r="L258" i="11"/>
  <c r="A259" i="11"/>
  <c r="B259" i="11"/>
  <c r="C259" i="11"/>
  <c r="D259" i="11"/>
  <c r="E259" i="11"/>
  <c r="F259" i="11"/>
  <c r="G259" i="11"/>
  <c r="H259" i="11"/>
  <c r="J259" i="11"/>
  <c r="L259" i="11"/>
  <c r="D342" i="12"/>
  <c r="L342" i="12"/>
  <c r="X5" i="12"/>
  <c r="D8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9" i="12"/>
  <c r="AC42" i="12"/>
  <c r="O4" i="12"/>
  <c r="AC15" i="12"/>
  <c r="AC40" i="12"/>
  <c r="AC38" i="12"/>
  <c r="G5" i="12"/>
  <c r="AC19" i="12"/>
  <c r="AK2" i="12"/>
  <c r="AJ2" i="12"/>
  <c r="AC35" i="12"/>
  <c r="AC33" i="12"/>
  <c r="AC31" i="12"/>
  <c r="AC26" i="12"/>
  <c r="AC24" i="12"/>
  <c r="AC22" i="12"/>
  <c r="AC28" i="12"/>
  <c r="AC17" i="12"/>
  <c r="AC13" i="12"/>
  <c r="AC11" i="12"/>
  <c r="AC9" i="12"/>
  <c r="D10" i="12"/>
  <c r="D9" i="12"/>
  <c r="G9" i="12"/>
  <c r="E9" i="12"/>
  <c r="F9" i="12"/>
  <c r="D11" i="12"/>
  <c r="E11" i="12"/>
  <c r="F11" i="12"/>
  <c r="G11" i="12"/>
  <c r="D12" i="12"/>
  <c r="G12" i="12"/>
  <c r="E12" i="12"/>
  <c r="D13" i="12"/>
  <c r="E13" i="12"/>
  <c r="F13" i="12"/>
  <c r="G13" i="12"/>
  <c r="D14" i="12"/>
  <c r="G14" i="12"/>
  <c r="E14" i="12"/>
  <c r="F14" i="12"/>
  <c r="D15" i="12"/>
  <c r="E15" i="12"/>
  <c r="F15" i="12"/>
  <c r="G15" i="12"/>
  <c r="D16" i="12"/>
  <c r="G16" i="12"/>
  <c r="E16" i="12"/>
  <c r="D17" i="12"/>
  <c r="E17" i="12"/>
  <c r="F17" i="12"/>
  <c r="G17" i="12"/>
  <c r="D18" i="12"/>
  <c r="G18" i="12"/>
  <c r="E18" i="12"/>
  <c r="F18" i="12"/>
  <c r="D19" i="12"/>
  <c r="E19" i="12"/>
  <c r="F19" i="12"/>
  <c r="G19" i="12"/>
  <c r="D20" i="12"/>
  <c r="G20" i="12"/>
  <c r="E20" i="12"/>
  <c r="D21" i="12"/>
  <c r="E21" i="12"/>
  <c r="F21" i="12"/>
  <c r="G21" i="12"/>
  <c r="D22" i="12"/>
  <c r="G22" i="12"/>
  <c r="E22" i="12"/>
  <c r="F22" i="12"/>
  <c r="D23" i="12"/>
  <c r="E23" i="12"/>
  <c r="F23" i="12"/>
  <c r="G23" i="12"/>
  <c r="D24" i="12"/>
  <c r="G24" i="12"/>
  <c r="E24" i="12"/>
  <c r="D25" i="12"/>
  <c r="E25" i="12"/>
  <c r="F25" i="12"/>
  <c r="G25" i="12"/>
  <c r="D26" i="12"/>
  <c r="G26" i="12"/>
  <c r="E26" i="12"/>
  <c r="F26" i="12"/>
  <c r="D27" i="12"/>
  <c r="E27" i="12"/>
  <c r="F27" i="12"/>
  <c r="G27" i="12"/>
  <c r="D28" i="12"/>
  <c r="G28" i="12"/>
  <c r="E28" i="12"/>
  <c r="D29" i="12"/>
  <c r="E29" i="12"/>
  <c r="F29" i="12"/>
  <c r="G29" i="12"/>
  <c r="D30" i="12"/>
  <c r="G30" i="12"/>
  <c r="E30" i="12"/>
  <c r="F30" i="12"/>
  <c r="D31" i="12"/>
  <c r="E31" i="12"/>
  <c r="F31" i="12"/>
  <c r="G31" i="12"/>
  <c r="D32" i="12"/>
  <c r="G32" i="12"/>
  <c r="E32" i="12"/>
  <c r="D33" i="12"/>
  <c r="E33" i="12"/>
  <c r="F33" i="12"/>
  <c r="G33" i="12"/>
  <c r="D34" i="12"/>
  <c r="G34" i="12"/>
  <c r="E34" i="12"/>
  <c r="F34" i="12"/>
  <c r="D35" i="12"/>
  <c r="E35" i="12"/>
  <c r="F35" i="12"/>
  <c r="G35" i="12"/>
  <c r="D36" i="12"/>
  <c r="G36" i="12"/>
  <c r="E36" i="12"/>
  <c r="D37" i="12"/>
  <c r="E37" i="12"/>
  <c r="F37" i="12"/>
  <c r="G37" i="12"/>
  <c r="D38" i="12"/>
  <c r="G38" i="12"/>
  <c r="E38" i="12"/>
  <c r="F38" i="12"/>
  <c r="D39" i="12"/>
  <c r="E39" i="12"/>
  <c r="F39" i="12"/>
  <c r="G39" i="12"/>
  <c r="D40" i="12"/>
  <c r="G40" i="12"/>
  <c r="E40" i="12"/>
  <c r="D41" i="12"/>
  <c r="E41" i="12"/>
  <c r="F41" i="12"/>
  <c r="G41" i="12"/>
  <c r="D42" i="12"/>
  <c r="G42" i="12"/>
  <c r="E42" i="12"/>
  <c r="F42" i="12"/>
  <c r="D43" i="12"/>
  <c r="E43" i="12"/>
  <c r="F43" i="12"/>
  <c r="G43" i="12"/>
  <c r="D44" i="12"/>
  <c r="G44" i="12"/>
  <c r="E44" i="12"/>
  <c r="D45" i="12"/>
  <c r="E45" i="12"/>
  <c r="F45" i="12"/>
  <c r="G45" i="12"/>
  <c r="G262" i="12"/>
  <c r="D46" i="12"/>
  <c r="G46" i="12"/>
  <c r="E46" i="12"/>
  <c r="F46" i="12"/>
  <c r="D47" i="12"/>
  <c r="E47" i="12"/>
  <c r="F47" i="12"/>
  <c r="G47" i="12"/>
  <c r="D48" i="12"/>
  <c r="G48" i="12"/>
  <c r="E48" i="12"/>
  <c r="D49" i="12"/>
  <c r="E49" i="12"/>
  <c r="F49" i="12"/>
  <c r="G49" i="12"/>
  <c r="D50" i="12"/>
  <c r="G50" i="12"/>
  <c r="E50" i="12"/>
  <c r="F50" i="12"/>
  <c r="D51" i="12"/>
  <c r="E51" i="12"/>
  <c r="F51" i="12"/>
  <c r="G51" i="12"/>
  <c r="D52" i="12"/>
  <c r="G52" i="12"/>
  <c r="G269" i="12"/>
  <c r="E52" i="12"/>
  <c r="D53" i="12"/>
  <c r="E53" i="12"/>
  <c r="F53" i="12"/>
  <c r="G53" i="12"/>
  <c r="D54" i="12"/>
  <c r="G54" i="12"/>
  <c r="E54" i="12"/>
  <c r="F54" i="12"/>
  <c r="D55" i="12"/>
  <c r="E55" i="12"/>
  <c r="F55" i="12"/>
  <c r="G55" i="12"/>
  <c r="D56" i="12"/>
  <c r="G56" i="12"/>
  <c r="E56" i="12"/>
  <c r="D57" i="12"/>
  <c r="E57" i="12"/>
  <c r="F57" i="12"/>
  <c r="G57" i="12"/>
  <c r="D58" i="12"/>
  <c r="G58" i="12"/>
  <c r="E58" i="12"/>
  <c r="F58" i="12"/>
  <c r="D59" i="12"/>
  <c r="E59" i="12"/>
  <c r="F59" i="12"/>
  <c r="G59" i="12"/>
  <c r="D60" i="12"/>
  <c r="G60" i="12"/>
  <c r="E60" i="12"/>
  <c r="F60" i="12"/>
  <c r="H60" i="12"/>
  <c r="D61" i="12"/>
  <c r="E61" i="12"/>
  <c r="F61" i="12"/>
  <c r="G61" i="12"/>
  <c r="G278" i="12"/>
  <c r="D62" i="12"/>
  <c r="G62" i="12"/>
  <c r="E62" i="12"/>
  <c r="F62" i="12"/>
  <c r="D63" i="12"/>
  <c r="E63" i="12"/>
  <c r="F63" i="12"/>
  <c r="G63" i="12"/>
  <c r="D64" i="12"/>
  <c r="G64" i="12"/>
  <c r="E64" i="12"/>
  <c r="D65" i="12"/>
  <c r="E65" i="12"/>
  <c r="F65" i="12"/>
  <c r="G65" i="12"/>
  <c r="D66" i="12"/>
  <c r="G66" i="12"/>
  <c r="E66" i="12"/>
  <c r="F66" i="12"/>
  <c r="D67" i="12"/>
  <c r="E67" i="12"/>
  <c r="F67" i="12"/>
  <c r="G67" i="12"/>
  <c r="D68" i="12"/>
  <c r="G68" i="12"/>
  <c r="G285" i="12"/>
  <c r="E68" i="12"/>
  <c r="D69" i="12"/>
  <c r="E69" i="12"/>
  <c r="F69" i="12"/>
  <c r="G69" i="12"/>
  <c r="D70" i="12"/>
  <c r="G70" i="12"/>
  <c r="E70" i="12"/>
  <c r="F70" i="12"/>
  <c r="D71" i="12"/>
  <c r="E71" i="12"/>
  <c r="F71" i="12"/>
  <c r="G71" i="12"/>
  <c r="D72" i="12"/>
  <c r="G72" i="12"/>
  <c r="E72" i="12"/>
  <c r="D73" i="12"/>
  <c r="E73" i="12"/>
  <c r="F73" i="12"/>
  <c r="G73" i="12"/>
  <c r="D74" i="12"/>
  <c r="G74" i="12"/>
  <c r="E74" i="12"/>
  <c r="F74" i="12"/>
  <c r="D75" i="12"/>
  <c r="E75" i="12"/>
  <c r="F75" i="12"/>
  <c r="G75" i="12"/>
  <c r="D76" i="12"/>
  <c r="G76" i="12"/>
  <c r="E76" i="12"/>
  <c r="D77" i="12"/>
  <c r="E77" i="12"/>
  <c r="F77" i="12"/>
  <c r="G77" i="12"/>
  <c r="G294" i="12"/>
  <c r="D78" i="12"/>
  <c r="G78" i="12"/>
  <c r="E78" i="12"/>
  <c r="F78" i="12"/>
  <c r="D79" i="12"/>
  <c r="E79" i="12"/>
  <c r="F79" i="12"/>
  <c r="G79" i="12"/>
  <c r="D80" i="12"/>
  <c r="G80" i="12"/>
  <c r="E80" i="12"/>
  <c r="D81" i="12"/>
  <c r="E81" i="12"/>
  <c r="F81" i="12"/>
  <c r="G81" i="12"/>
  <c r="D82" i="12"/>
  <c r="G82" i="12"/>
  <c r="E82" i="12"/>
  <c r="F82" i="12"/>
  <c r="D83" i="12"/>
  <c r="E83" i="12"/>
  <c r="F83" i="12"/>
  <c r="G83" i="12"/>
  <c r="D84" i="12"/>
  <c r="G84" i="12"/>
  <c r="G301" i="12"/>
  <c r="E84" i="12"/>
  <c r="D85" i="12"/>
  <c r="E85" i="12"/>
  <c r="F85" i="12"/>
  <c r="G85" i="12"/>
  <c r="D86" i="12"/>
  <c r="G86" i="12"/>
  <c r="E86" i="12"/>
  <c r="F86" i="12"/>
  <c r="D87" i="12"/>
  <c r="E87" i="12"/>
  <c r="F87" i="12"/>
  <c r="G87" i="12"/>
  <c r="D88" i="12"/>
  <c r="G88" i="12"/>
  <c r="E88" i="12"/>
  <c r="D89" i="12"/>
  <c r="E89" i="12"/>
  <c r="F89" i="12"/>
  <c r="G89" i="12"/>
  <c r="D90" i="12"/>
  <c r="G90" i="12"/>
  <c r="E90" i="12"/>
  <c r="F90" i="12"/>
  <c r="D91" i="12"/>
  <c r="E91" i="12"/>
  <c r="F91" i="12"/>
  <c r="G91" i="12"/>
  <c r="D92" i="12"/>
  <c r="G92" i="12"/>
  <c r="E92" i="12"/>
  <c r="F92" i="12"/>
  <c r="H92" i="12"/>
  <c r="D93" i="12"/>
  <c r="E93" i="12"/>
  <c r="F93" i="12"/>
  <c r="G93" i="12"/>
  <c r="G310" i="12"/>
  <c r="D94" i="12"/>
  <c r="G94" i="12"/>
  <c r="E94" i="12"/>
  <c r="F94" i="12"/>
  <c r="D95" i="12"/>
  <c r="E95" i="12"/>
  <c r="F95" i="12"/>
  <c r="G95" i="12"/>
  <c r="D96" i="12"/>
  <c r="G96" i="12"/>
  <c r="E96" i="12"/>
  <c r="D97" i="12"/>
  <c r="E97" i="12"/>
  <c r="F97" i="12"/>
  <c r="G97" i="12"/>
  <c r="D98" i="12"/>
  <c r="G98" i="12"/>
  <c r="E98" i="12"/>
  <c r="F98" i="12"/>
  <c r="D99" i="12"/>
  <c r="E99" i="12"/>
  <c r="F99" i="12"/>
  <c r="G99" i="12"/>
  <c r="D100" i="12"/>
  <c r="G100" i="12"/>
  <c r="G317" i="12"/>
  <c r="E100" i="12"/>
  <c r="D101" i="12"/>
  <c r="E101" i="12"/>
  <c r="F101" i="12"/>
  <c r="G101" i="12"/>
  <c r="D102" i="12"/>
  <c r="Z103" i="12"/>
  <c r="E102" i="12"/>
  <c r="F102" i="12"/>
  <c r="D103" i="12"/>
  <c r="E103" i="12"/>
  <c r="F103" i="12"/>
  <c r="G103" i="12"/>
  <c r="D104" i="12"/>
  <c r="G104" i="12"/>
  <c r="E104" i="12"/>
  <c r="D105" i="12"/>
  <c r="E105" i="12"/>
  <c r="F105" i="12"/>
  <c r="G105" i="12"/>
  <c r="D106" i="12"/>
  <c r="G106" i="12"/>
  <c r="E106" i="12"/>
  <c r="F106" i="12"/>
  <c r="D107" i="12"/>
  <c r="E107" i="12"/>
  <c r="F107" i="12"/>
  <c r="G107" i="12"/>
  <c r="D108" i="12"/>
  <c r="G108" i="12"/>
  <c r="E108" i="12"/>
  <c r="D109" i="12"/>
  <c r="E109" i="12"/>
  <c r="F109" i="12"/>
  <c r="G109" i="12"/>
  <c r="G326" i="12"/>
  <c r="D110" i="12"/>
  <c r="Z111" i="12"/>
  <c r="E110" i="12"/>
  <c r="F110" i="12"/>
  <c r="D111" i="12"/>
  <c r="E111" i="12"/>
  <c r="F111" i="12"/>
  <c r="G111" i="12"/>
  <c r="D112" i="12"/>
  <c r="G112" i="12"/>
  <c r="E112" i="12"/>
  <c r="D113" i="12"/>
  <c r="E113" i="12"/>
  <c r="F113" i="12"/>
  <c r="G113" i="12"/>
  <c r="D114" i="12"/>
  <c r="G114" i="12"/>
  <c r="E114" i="12"/>
  <c r="F114" i="12"/>
  <c r="D115" i="12"/>
  <c r="E115" i="12"/>
  <c r="F115" i="12"/>
  <c r="G115" i="12"/>
  <c r="D116" i="12"/>
  <c r="G116" i="12"/>
  <c r="G333" i="12"/>
  <c r="E116" i="12"/>
  <c r="D117" i="12"/>
  <c r="E117" i="12"/>
  <c r="F117" i="12"/>
  <c r="G117" i="12"/>
  <c r="D118" i="12"/>
  <c r="Z119" i="12"/>
  <c r="E118" i="12"/>
  <c r="F118" i="12"/>
  <c r="D119" i="12"/>
  <c r="E119" i="12"/>
  <c r="F119" i="12"/>
  <c r="G119" i="12"/>
  <c r="D120" i="12"/>
  <c r="G120" i="12"/>
  <c r="E120" i="12"/>
  <c r="D121" i="12"/>
  <c r="E121" i="12"/>
  <c r="F121" i="12"/>
  <c r="G121" i="12"/>
  <c r="D122" i="12"/>
  <c r="G122" i="12"/>
  <c r="E122" i="12"/>
  <c r="F122" i="12"/>
  <c r="D123" i="12"/>
  <c r="E123" i="12"/>
  <c r="F123" i="12"/>
  <c r="G123" i="12"/>
  <c r="D124" i="12"/>
  <c r="G124" i="12"/>
  <c r="E124" i="12"/>
  <c r="F124" i="12"/>
  <c r="H124" i="12"/>
  <c r="D125" i="12"/>
  <c r="E125" i="12"/>
  <c r="F125" i="12"/>
  <c r="G125" i="12"/>
  <c r="G342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9" i="12"/>
  <c r="Z90" i="12"/>
  <c r="Z92" i="12"/>
  <c r="Z93" i="12"/>
  <c r="Z94" i="12"/>
  <c r="Z95" i="12"/>
  <c r="Z97" i="12"/>
  <c r="Z98" i="12"/>
  <c r="Z100" i="12"/>
  <c r="Z101" i="12"/>
  <c r="Z102" i="12"/>
  <c r="Z105" i="12"/>
  <c r="Z106" i="12"/>
  <c r="Z108" i="12"/>
  <c r="Z109" i="12"/>
  <c r="Z110" i="12"/>
  <c r="Z113" i="12"/>
  <c r="Z114" i="12"/>
  <c r="Z116" i="12"/>
  <c r="Z117" i="12"/>
  <c r="Z118" i="12"/>
  <c r="Z121" i="12"/>
  <c r="Z122" i="12"/>
  <c r="Z124" i="12"/>
  <c r="Z125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F12" i="12"/>
  <c r="F16" i="12"/>
  <c r="F20" i="12"/>
  <c r="F24" i="12"/>
  <c r="F28" i="12"/>
  <c r="F32" i="12"/>
  <c r="F36" i="12"/>
  <c r="F40" i="12"/>
  <c r="F44" i="12"/>
  <c r="F48" i="12"/>
  <c r="F52" i="12"/>
  <c r="F56" i="12"/>
  <c r="H56" i="12"/>
  <c r="F64" i="12"/>
  <c r="F68" i="12"/>
  <c r="F72" i="12"/>
  <c r="F76" i="12"/>
  <c r="F80" i="12"/>
  <c r="F84" i="12"/>
  <c r="F88" i="12"/>
  <c r="H88" i="12"/>
  <c r="F96" i="12"/>
  <c r="F100" i="12"/>
  <c r="F104" i="12"/>
  <c r="F108" i="12"/>
  <c r="F112" i="12"/>
  <c r="F116" i="12"/>
  <c r="F120" i="12"/>
  <c r="D260" i="12"/>
  <c r="L260" i="12"/>
  <c r="D261" i="12"/>
  <c r="L261" i="12"/>
  <c r="D262" i="12"/>
  <c r="L262" i="12"/>
  <c r="D263" i="12"/>
  <c r="L263" i="12"/>
  <c r="D264" i="12"/>
  <c r="L264" i="12"/>
  <c r="D265" i="12"/>
  <c r="L265" i="12"/>
  <c r="D266" i="12"/>
  <c r="L266" i="12"/>
  <c r="D267" i="12"/>
  <c r="L267" i="12"/>
  <c r="D268" i="12"/>
  <c r="L268" i="12"/>
  <c r="D269" i="12"/>
  <c r="L269" i="12"/>
  <c r="D270" i="12"/>
  <c r="L270" i="12"/>
  <c r="D271" i="12"/>
  <c r="L271" i="12"/>
  <c r="D272" i="12"/>
  <c r="L272" i="12"/>
  <c r="D273" i="12"/>
  <c r="L273" i="12"/>
  <c r="D274" i="12"/>
  <c r="L274" i="12"/>
  <c r="D275" i="12"/>
  <c r="L275" i="12"/>
  <c r="D276" i="12"/>
  <c r="L276" i="12"/>
  <c r="D277" i="12"/>
  <c r="L277" i="12"/>
  <c r="D278" i="12"/>
  <c r="L278" i="12"/>
  <c r="D279" i="12"/>
  <c r="L279" i="12"/>
  <c r="D280" i="12"/>
  <c r="L280" i="12"/>
  <c r="D281" i="12"/>
  <c r="L281" i="12"/>
  <c r="D282" i="12"/>
  <c r="L282" i="12"/>
  <c r="D283" i="12"/>
  <c r="L283" i="12"/>
  <c r="D284" i="12"/>
  <c r="L284" i="12"/>
  <c r="D285" i="12"/>
  <c r="L285" i="12"/>
  <c r="D286" i="12"/>
  <c r="L286" i="12"/>
  <c r="D287" i="12"/>
  <c r="L287" i="12"/>
  <c r="D288" i="12"/>
  <c r="L288" i="12"/>
  <c r="D289" i="12"/>
  <c r="L289" i="12"/>
  <c r="D290" i="12"/>
  <c r="L290" i="12"/>
  <c r="D291" i="12"/>
  <c r="L291" i="12"/>
  <c r="D292" i="12"/>
  <c r="L292" i="12"/>
  <c r="D293" i="12"/>
  <c r="L293" i="12"/>
  <c r="D294" i="12"/>
  <c r="L294" i="12"/>
  <c r="D295" i="12"/>
  <c r="L295" i="12"/>
  <c r="D296" i="12"/>
  <c r="L296" i="12"/>
  <c r="D297" i="12"/>
  <c r="L297" i="12"/>
  <c r="D298" i="12"/>
  <c r="L298" i="12"/>
  <c r="D299" i="12"/>
  <c r="L299" i="12"/>
  <c r="D300" i="12"/>
  <c r="L300" i="12"/>
  <c r="D301" i="12"/>
  <c r="L301" i="12"/>
  <c r="D302" i="12"/>
  <c r="L302" i="12"/>
  <c r="D303" i="12"/>
  <c r="L303" i="12"/>
  <c r="D304" i="12"/>
  <c r="L304" i="12"/>
  <c r="D305" i="12"/>
  <c r="L305" i="12"/>
  <c r="D306" i="12"/>
  <c r="L306" i="12"/>
  <c r="D307" i="12"/>
  <c r="L307" i="12"/>
  <c r="D308" i="12"/>
  <c r="L308" i="12"/>
  <c r="D309" i="12"/>
  <c r="L309" i="12"/>
  <c r="D310" i="12"/>
  <c r="L310" i="12"/>
  <c r="D311" i="12"/>
  <c r="L311" i="12"/>
  <c r="D312" i="12"/>
  <c r="L312" i="12"/>
  <c r="D313" i="12"/>
  <c r="L313" i="12"/>
  <c r="D314" i="12"/>
  <c r="L314" i="12"/>
  <c r="D315" i="12"/>
  <c r="L315" i="12"/>
  <c r="D316" i="12"/>
  <c r="L316" i="12"/>
  <c r="D317" i="12"/>
  <c r="L317" i="12"/>
  <c r="D318" i="12"/>
  <c r="L318" i="12"/>
  <c r="D319" i="12"/>
  <c r="L319" i="12"/>
  <c r="D320" i="12"/>
  <c r="L320" i="12"/>
  <c r="D321" i="12"/>
  <c r="L321" i="12"/>
  <c r="D322" i="12"/>
  <c r="L322" i="12"/>
  <c r="D323" i="12"/>
  <c r="L323" i="12"/>
  <c r="D324" i="12"/>
  <c r="L324" i="12"/>
  <c r="D325" i="12"/>
  <c r="L325" i="12"/>
  <c r="D326" i="12"/>
  <c r="L326" i="12"/>
  <c r="D327" i="12"/>
  <c r="L327" i="12"/>
  <c r="D328" i="12"/>
  <c r="L328" i="12"/>
  <c r="D329" i="12"/>
  <c r="L329" i="12"/>
  <c r="D330" i="12"/>
  <c r="L330" i="12"/>
  <c r="D331" i="12"/>
  <c r="L331" i="12"/>
  <c r="D332" i="12"/>
  <c r="L332" i="12"/>
  <c r="D333" i="12"/>
  <c r="L333" i="12"/>
  <c r="D334" i="12"/>
  <c r="L334" i="12"/>
  <c r="D335" i="12"/>
  <c r="L335" i="12"/>
  <c r="D336" i="12"/>
  <c r="L336" i="12"/>
  <c r="D337" i="12"/>
  <c r="L337" i="12"/>
  <c r="D338" i="12"/>
  <c r="L338" i="12"/>
  <c r="D339" i="12"/>
  <c r="L339" i="12"/>
  <c r="D340" i="12"/>
  <c r="L340" i="12"/>
  <c r="D341" i="12"/>
  <c r="L341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B260" i="12"/>
  <c r="C260" i="12"/>
  <c r="F260" i="12"/>
  <c r="G260" i="12"/>
  <c r="H260" i="12"/>
  <c r="J260" i="12"/>
  <c r="B261" i="12"/>
  <c r="C261" i="12"/>
  <c r="E261" i="12"/>
  <c r="F261" i="12"/>
  <c r="G261" i="12"/>
  <c r="H261" i="12"/>
  <c r="J261" i="12"/>
  <c r="B262" i="12"/>
  <c r="C262" i="12"/>
  <c r="E262" i="12"/>
  <c r="F262" i="12"/>
  <c r="H262" i="12"/>
  <c r="J262" i="12"/>
  <c r="B263" i="12"/>
  <c r="C263" i="12"/>
  <c r="E263" i="12"/>
  <c r="F263" i="12"/>
  <c r="G263" i="12"/>
  <c r="H263" i="12"/>
  <c r="J263" i="12"/>
  <c r="B264" i="12"/>
  <c r="C264" i="12"/>
  <c r="E264" i="12"/>
  <c r="F264" i="12"/>
  <c r="G264" i="12"/>
  <c r="H264" i="12"/>
  <c r="J264" i="12"/>
  <c r="B265" i="12"/>
  <c r="C265" i="12"/>
  <c r="E265" i="12"/>
  <c r="F265" i="12"/>
  <c r="G265" i="12"/>
  <c r="H265" i="12"/>
  <c r="J265" i="12"/>
  <c r="B266" i="12"/>
  <c r="C266" i="12"/>
  <c r="E266" i="12"/>
  <c r="F266" i="12"/>
  <c r="G266" i="12"/>
  <c r="H266" i="12"/>
  <c r="J266" i="12"/>
  <c r="B267" i="12"/>
  <c r="C267" i="12"/>
  <c r="E267" i="12"/>
  <c r="F267" i="12"/>
  <c r="G267" i="12"/>
  <c r="H267" i="12"/>
  <c r="J267" i="12"/>
  <c r="B268" i="12"/>
  <c r="C268" i="12"/>
  <c r="E268" i="12"/>
  <c r="F268" i="12"/>
  <c r="G268" i="12"/>
  <c r="H268" i="12"/>
  <c r="J268" i="12"/>
  <c r="B269" i="12"/>
  <c r="C269" i="12"/>
  <c r="E269" i="12"/>
  <c r="F269" i="12"/>
  <c r="H269" i="12"/>
  <c r="J269" i="12"/>
  <c r="B270" i="12"/>
  <c r="C270" i="12"/>
  <c r="E270" i="12"/>
  <c r="F270" i="12"/>
  <c r="G270" i="12"/>
  <c r="H270" i="12"/>
  <c r="J270" i="12"/>
  <c r="B271" i="12"/>
  <c r="C271" i="12"/>
  <c r="F271" i="12"/>
  <c r="G271" i="12"/>
  <c r="H271" i="12"/>
  <c r="J271" i="12"/>
  <c r="B272" i="12"/>
  <c r="C272" i="12"/>
  <c r="E272" i="12"/>
  <c r="F272" i="12"/>
  <c r="G272" i="12"/>
  <c r="H272" i="12"/>
  <c r="J272" i="12"/>
  <c r="B273" i="12"/>
  <c r="C273" i="12"/>
  <c r="E273" i="12"/>
  <c r="F273" i="12"/>
  <c r="G273" i="12"/>
  <c r="H273" i="12"/>
  <c r="J273" i="12"/>
  <c r="B274" i="12"/>
  <c r="C274" i="12"/>
  <c r="E274" i="12"/>
  <c r="F274" i="12"/>
  <c r="G274" i="12"/>
  <c r="H274" i="12"/>
  <c r="J274" i="12"/>
  <c r="B275" i="12"/>
  <c r="C275" i="12"/>
  <c r="E275" i="12"/>
  <c r="F275" i="12"/>
  <c r="G275" i="12"/>
  <c r="H275" i="12"/>
  <c r="J275" i="12"/>
  <c r="B276" i="12"/>
  <c r="C276" i="12"/>
  <c r="F276" i="12"/>
  <c r="G276" i="12"/>
  <c r="H276" i="12"/>
  <c r="J276" i="12"/>
  <c r="B277" i="12"/>
  <c r="C277" i="12"/>
  <c r="E277" i="12"/>
  <c r="F277" i="12"/>
  <c r="G277" i="12"/>
  <c r="H277" i="12"/>
  <c r="J277" i="12"/>
  <c r="B278" i="12"/>
  <c r="C278" i="12"/>
  <c r="E278" i="12"/>
  <c r="F278" i="12"/>
  <c r="H278" i="12"/>
  <c r="J278" i="12"/>
  <c r="B279" i="12"/>
  <c r="C279" i="12"/>
  <c r="E279" i="12"/>
  <c r="F279" i="12"/>
  <c r="G279" i="12"/>
  <c r="H279" i="12"/>
  <c r="J279" i="12"/>
  <c r="B280" i="12"/>
  <c r="C280" i="12"/>
  <c r="E280" i="12"/>
  <c r="F280" i="12"/>
  <c r="G280" i="12"/>
  <c r="H280" i="12"/>
  <c r="J280" i="12"/>
  <c r="B281" i="12"/>
  <c r="C281" i="12"/>
  <c r="E281" i="12"/>
  <c r="F281" i="12"/>
  <c r="G281" i="12"/>
  <c r="H281" i="12"/>
  <c r="J281" i="12"/>
  <c r="B282" i="12"/>
  <c r="C282" i="12"/>
  <c r="E282" i="12"/>
  <c r="F282" i="12"/>
  <c r="G282" i="12"/>
  <c r="H282" i="12"/>
  <c r="J282" i="12"/>
  <c r="B283" i="12"/>
  <c r="C283" i="12"/>
  <c r="E283" i="12"/>
  <c r="F283" i="12"/>
  <c r="G283" i="12"/>
  <c r="H283" i="12"/>
  <c r="J283" i="12"/>
  <c r="B284" i="12"/>
  <c r="C284" i="12"/>
  <c r="E284" i="12"/>
  <c r="F284" i="12"/>
  <c r="G284" i="12"/>
  <c r="H284" i="12"/>
  <c r="J284" i="12"/>
  <c r="B285" i="12"/>
  <c r="C285" i="12"/>
  <c r="E285" i="12"/>
  <c r="F285" i="12"/>
  <c r="H285" i="12"/>
  <c r="J285" i="12"/>
  <c r="B286" i="12"/>
  <c r="C286" i="12"/>
  <c r="E286" i="12"/>
  <c r="F286" i="12"/>
  <c r="G286" i="12"/>
  <c r="H286" i="12"/>
  <c r="J286" i="12"/>
  <c r="B287" i="12"/>
  <c r="C287" i="12"/>
  <c r="F287" i="12"/>
  <c r="G287" i="12"/>
  <c r="H287" i="12"/>
  <c r="J287" i="12"/>
  <c r="B288" i="12"/>
  <c r="C288" i="12"/>
  <c r="E288" i="12"/>
  <c r="F288" i="12"/>
  <c r="G288" i="12"/>
  <c r="H288" i="12"/>
  <c r="J288" i="12"/>
  <c r="B289" i="12"/>
  <c r="C289" i="12"/>
  <c r="E289" i="12"/>
  <c r="F289" i="12"/>
  <c r="G289" i="12"/>
  <c r="H289" i="12"/>
  <c r="J289" i="12"/>
  <c r="B290" i="12"/>
  <c r="C290" i="12"/>
  <c r="E290" i="12"/>
  <c r="F290" i="12"/>
  <c r="G290" i="12"/>
  <c r="H290" i="12"/>
  <c r="J290" i="12"/>
  <c r="B291" i="12"/>
  <c r="C291" i="12"/>
  <c r="E291" i="12"/>
  <c r="F291" i="12"/>
  <c r="G291" i="12"/>
  <c r="H291" i="12"/>
  <c r="J291" i="12"/>
  <c r="B292" i="12"/>
  <c r="C292" i="12"/>
  <c r="F292" i="12"/>
  <c r="G292" i="12"/>
  <c r="H292" i="12"/>
  <c r="J292" i="12"/>
  <c r="B293" i="12"/>
  <c r="C293" i="12"/>
  <c r="E293" i="12"/>
  <c r="F293" i="12"/>
  <c r="G293" i="12"/>
  <c r="H293" i="12"/>
  <c r="J293" i="12"/>
  <c r="B294" i="12"/>
  <c r="C294" i="12"/>
  <c r="E294" i="12"/>
  <c r="F294" i="12"/>
  <c r="H294" i="12"/>
  <c r="J294" i="12"/>
  <c r="B295" i="12"/>
  <c r="C295" i="12"/>
  <c r="E295" i="12"/>
  <c r="F295" i="12"/>
  <c r="G295" i="12"/>
  <c r="H295" i="12"/>
  <c r="J295" i="12"/>
  <c r="B296" i="12"/>
  <c r="C296" i="12"/>
  <c r="E296" i="12"/>
  <c r="F296" i="12"/>
  <c r="G296" i="12"/>
  <c r="H296" i="12"/>
  <c r="J296" i="12"/>
  <c r="B297" i="12"/>
  <c r="C297" i="12"/>
  <c r="E297" i="12"/>
  <c r="F297" i="12"/>
  <c r="G297" i="12"/>
  <c r="H297" i="12"/>
  <c r="J297" i="12"/>
  <c r="B298" i="12"/>
  <c r="C298" i="12"/>
  <c r="E298" i="12"/>
  <c r="F298" i="12"/>
  <c r="G298" i="12"/>
  <c r="H298" i="12"/>
  <c r="J298" i="12"/>
  <c r="B299" i="12"/>
  <c r="C299" i="12"/>
  <c r="E299" i="12"/>
  <c r="F299" i="12"/>
  <c r="G299" i="12"/>
  <c r="H299" i="12"/>
  <c r="J299" i="12"/>
  <c r="B300" i="12"/>
  <c r="C300" i="12"/>
  <c r="E300" i="12"/>
  <c r="F300" i="12"/>
  <c r="G300" i="12"/>
  <c r="H300" i="12"/>
  <c r="J300" i="12"/>
  <c r="B301" i="12"/>
  <c r="C301" i="12"/>
  <c r="E301" i="12"/>
  <c r="F301" i="12"/>
  <c r="H301" i="12"/>
  <c r="J301" i="12"/>
  <c r="B302" i="12"/>
  <c r="C302" i="12"/>
  <c r="E302" i="12"/>
  <c r="F302" i="12"/>
  <c r="G302" i="12"/>
  <c r="H302" i="12"/>
  <c r="J302" i="12"/>
  <c r="B303" i="12"/>
  <c r="C303" i="12"/>
  <c r="F303" i="12"/>
  <c r="G303" i="12"/>
  <c r="H303" i="12"/>
  <c r="J303" i="12"/>
  <c r="B304" i="12"/>
  <c r="C304" i="12"/>
  <c r="E304" i="12"/>
  <c r="F304" i="12"/>
  <c r="G304" i="12"/>
  <c r="H304" i="12"/>
  <c r="J304" i="12"/>
  <c r="B305" i="12"/>
  <c r="C305" i="12"/>
  <c r="E305" i="12"/>
  <c r="F305" i="12"/>
  <c r="G305" i="12"/>
  <c r="H305" i="12"/>
  <c r="J305" i="12"/>
  <c r="B306" i="12"/>
  <c r="C306" i="12"/>
  <c r="E306" i="12"/>
  <c r="F306" i="12"/>
  <c r="G306" i="12"/>
  <c r="H306" i="12"/>
  <c r="J306" i="12"/>
  <c r="B307" i="12"/>
  <c r="C307" i="12"/>
  <c r="E307" i="12"/>
  <c r="F307" i="12"/>
  <c r="G307" i="12"/>
  <c r="H307" i="12"/>
  <c r="J307" i="12"/>
  <c r="B308" i="12"/>
  <c r="C308" i="12"/>
  <c r="F308" i="12"/>
  <c r="G308" i="12"/>
  <c r="H308" i="12"/>
  <c r="J308" i="12"/>
  <c r="B309" i="12"/>
  <c r="C309" i="12"/>
  <c r="E309" i="12"/>
  <c r="F309" i="12"/>
  <c r="G309" i="12"/>
  <c r="H309" i="12"/>
  <c r="J309" i="12"/>
  <c r="B310" i="12"/>
  <c r="C310" i="12"/>
  <c r="E310" i="12"/>
  <c r="F310" i="12"/>
  <c r="H310" i="12"/>
  <c r="J310" i="12"/>
  <c r="B311" i="12"/>
  <c r="C311" i="12"/>
  <c r="E311" i="12"/>
  <c r="F311" i="12"/>
  <c r="G311" i="12"/>
  <c r="H311" i="12"/>
  <c r="J311" i="12"/>
  <c r="B312" i="12"/>
  <c r="C312" i="12"/>
  <c r="E312" i="12"/>
  <c r="F312" i="12"/>
  <c r="G312" i="12"/>
  <c r="H312" i="12"/>
  <c r="J312" i="12"/>
  <c r="B313" i="12"/>
  <c r="C313" i="12"/>
  <c r="E313" i="12"/>
  <c r="F313" i="12"/>
  <c r="G313" i="12"/>
  <c r="H313" i="12"/>
  <c r="J313" i="12"/>
  <c r="B314" i="12"/>
  <c r="C314" i="12"/>
  <c r="E314" i="12"/>
  <c r="F314" i="12"/>
  <c r="G314" i="12"/>
  <c r="H314" i="12"/>
  <c r="J314" i="12"/>
  <c r="B315" i="12"/>
  <c r="C315" i="12"/>
  <c r="E315" i="12"/>
  <c r="F315" i="12"/>
  <c r="G315" i="12"/>
  <c r="H315" i="12"/>
  <c r="J315" i="12"/>
  <c r="B316" i="12"/>
  <c r="C316" i="12"/>
  <c r="E316" i="12"/>
  <c r="F316" i="12"/>
  <c r="G316" i="12"/>
  <c r="H316" i="12"/>
  <c r="J316" i="12"/>
  <c r="B317" i="12"/>
  <c r="C317" i="12"/>
  <c r="E317" i="12"/>
  <c r="F317" i="12"/>
  <c r="H317" i="12"/>
  <c r="J317" i="12"/>
  <c r="B318" i="12"/>
  <c r="C318" i="12"/>
  <c r="E318" i="12"/>
  <c r="F318" i="12"/>
  <c r="G318" i="12"/>
  <c r="H318" i="12"/>
  <c r="J318" i="12"/>
  <c r="B319" i="12"/>
  <c r="C319" i="12"/>
  <c r="F319" i="12"/>
  <c r="H319" i="12"/>
  <c r="J319" i="12"/>
  <c r="B320" i="12"/>
  <c r="C320" i="12"/>
  <c r="E320" i="12"/>
  <c r="F320" i="12"/>
  <c r="G320" i="12"/>
  <c r="H320" i="12"/>
  <c r="J320" i="12"/>
  <c r="B321" i="12"/>
  <c r="C321" i="12"/>
  <c r="E321" i="12"/>
  <c r="F321" i="12"/>
  <c r="G321" i="12"/>
  <c r="H321" i="12"/>
  <c r="J321" i="12"/>
  <c r="B322" i="12"/>
  <c r="C322" i="12"/>
  <c r="E322" i="12"/>
  <c r="F322" i="12"/>
  <c r="G322" i="12"/>
  <c r="H322" i="12"/>
  <c r="J322" i="12"/>
  <c r="B323" i="12"/>
  <c r="C323" i="12"/>
  <c r="E323" i="12"/>
  <c r="F323" i="12"/>
  <c r="G323" i="12"/>
  <c r="H323" i="12"/>
  <c r="J323" i="12"/>
  <c r="B324" i="12"/>
  <c r="C324" i="12"/>
  <c r="F324" i="12"/>
  <c r="G324" i="12"/>
  <c r="H324" i="12"/>
  <c r="J324" i="12"/>
  <c r="B325" i="12"/>
  <c r="C325" i="12"/>
  <c r="E325" i="12"/>
  <c r="F325" i="12"/>
  <c r="G325" i="12"/>
  <c r="H325" i="12"/>
  <c r="J325" i="12"/>
  <c r="B326" i="12"/>
  <c r="C326" i="12"/>
  <c r="E326" i="12"/>
  <c r="F326" i="12"/>
  <c r="H326" i="12"/>
  <c r="J326" i="12"/>
  <c r="B327" i="12"/>
  <c r="C327" i="12"/>
  <c r="E327" i="12"/>
  <c r="F327" i="12"/>
  <c r="H327" i="12"/>
  <c r="J327" i="12"/>
  <c r="B328" i="12"/>
  <c r="C328" i="12"/>
  <c r="E328" i="12"/>
  <c r="F328" i="12"/>
  <c r="G328" i="12"/>
  <c r="H328" i="12"/>
  <c r="J328" i="12"/>
  <c r="B329" i="12"/>
  <c r="C329" i="12"/>
  <c r="E329" i="12"/>
  <c r="F329" i="12"/>
  <c r="G329" i="12"/>
  <c r="H329" i="12"/>
  <c r="J329" i="12"/>
  <c r="B330" i="12"/>
  <c r="C330" i="12"/>
  <c r="E330" i="12"/>
  <c r="F330" i="12"/>
  <c r="G330" i="12"/>
  <c r="H330" i="12"/>
  <c r="J330" i="12"/>
  <c r="B331" i="12"/>
  <c r="C331" i="12"/>
  <c r="E331" i="12"/>
  <c r="F331" i="12"/>
  <c r="G331" i="12"/>
  <c r="H331" i="12"/>
  <c r="J331" i="12"/>
  <c r="B332" i="12"/>
  <c r="C332" i="12"/>
  <c r="E332" i="12"/>
  <c r="F332" i="12"/>
  <c r="G332" i="12"/>
  <c r="H332" i="12"/>
  <c r="J332" i="12"/>
  <c r="B333" i="12"/>
  <c r="C333" i="12"/>
  <c r="E333" i="12"/>
  <c r="F333" i="12"/>
  <c r="H333" i="12"/>
  <c r="J333" i="12"/>
  <c r="B334" i="12"/>
  <c r="C334" i="12"/>
  <c r="E334" i="12"/>
  <c r="F334" i="12"/>
  <c r="G334" i="12"/>
  <c r="H334" i="12"/>
  <c r="J334" i="12"/>
  <c r="B335" i="12"/>
  <c r="C335" i="12"/>
  <c r="F335" i="12"/>
  <c r="H335" i="12"/>
  <c r="J335" i="12"/>
  <c r="B336" i="12"/>
  <c r="C336" i="12"/>
  <c r="E336" i="12"/>
  <c r="F336" i="12"/>
  <c r="G336" i="12"/>
  <c r="H336" i="12"/>
  <c r="J336" i="12"/>
  <c r="B337" i="12"/>
  <c r="C337" i="12"/>
  <c r="E337" i="12"/>
  <c r="F337" i="12"/>
  <c r="G337" i="12"/>
  <c r="H337" i="12"/>
  <c r="J337" i="12"/>
  <c r="B338" i="12"/>
  <c r="C338" i="12"/>
  <c r="E338" i="12"/>
  <c r="F338" i="12"/>
  <c r="G338" i="12"/>
  <c r="H338" i="12"/>
  <c r="J338" i="12"/>
  <c r="B339" i="12"/>
  <c r="C339" i="12"/>
  <c r="E339" i="12"/>
  <c r="F339" i="12"/>
  <c r="G339" i="12"/>
  <c r="H339" i="12"/>
  <c r="J339" i="12"/>
  <c r="B340" i="12"/>
  <c r="C340" i="12"/>
  <c r="F340" i="12"/>
  <c r="G340" i="12"/>
  <c r="H340" i="12"/>
  <c r="J340" i="12"/>
  <c r="B341" i="12"/>
  <c r="C341" i="12"/>
  <c r="E341" i="12"/>
  <c r="F341" i="12"/>
  <c r="G341" i="12"/>
  <c r="H341" i="12"/>
  <c r="J341" i="12"/>
  <c r="B342" i="12"/>
  <c r="C342" i="12"/>
  <c r="E342" i="12"/>
  <c r="F342" i="12"/>
  <c r="H342" i="12"/>
  <c r="J342" i="12"/>
  <c r="H43" i="12"/>
  <c r="T43" i="12"/>
  <c r="R43" i="12"/>
  <c r="X43" i="12"/>
  <c r="H44" i="12"/>
  <c r="T44" i="12"/>
  <c r="R44" i="12"/>
  <c r="X44" i="12"/>
  <c r="H45" i="12"/>
  <c r="T45" i="12"/>
  <c r="R45" i="12"/>
  <c r="X45" i="12"/>
  <c r="H46" i="12"/>
  <c r="T46" i="12"/>
  <c r="R46" i="12"/>
  <c r="X46" i="12"/>
  <c r="H47" i="12"/>
  <c r="T47" i="12"/>
  <c r="R47" i="12"/>
  <c r="X47" i="12"/>
  <c r="H48" i="12"/>
  <c r="T48" i="12"/>
  <c r="R48" i="12"/>
  <c r="X48" i="12"/>
  <c r="H49" i="12"/>
  <c r="T49" i="12"/>
  <c r="R49" i="12"/>
  <c r="X49" i="12"/>
  <c r="H50" i="12"/>
  <c r="T50" i="12"/>
  <c r="R50" i="12"/>
  <c r="X50" i="12"/>
  <c r="H51" i="12"/>
  <c r="T51" i="12"/>
  <c r="R51" i="12"/>
  <c r="X51" i="12"/>
  <c r="H52" i="12"/>
  <c r="T52" i="12"/>
  <c r="R52" i="12"/>
  <c r="X52" i="12"/>
  <c r="H53" i="12"/>
  <c r="T53" i="12"/>
  <c r="R53" i="12"/>
  <c r="X53" i="12"/>
  <c r="H54" i="12"/>
  <c r="T54" i="12"/>
  <c r="R54" i="12"/>
  <c r="X54" i="12"/>
  <c r="H55" i="12"/>
  <c r="T55" i="12"/>
  <c r="R55" i="12"/>
  <c r="X55" i="12"/>
  <c r="T56" i="12"/>
  <c r="R56" i="12"/>
  <c r="X56" i="12"/>
  <c r="H57" i="12"/>
  <c r="T57" i="12"/>
  <c r="R57" i="12"/>
  <c r="X57" i="12"/>
  <c r="H58" i="12"/>
  <c r="T58" i="12"/>
  <c r="R58" i="12"/>
  <c r="X58" i="12"/>
  <c r="H59" i="12"/>
  <c r="T59" i="12"/>
  <c r="R59" i="12"/>
  <c r="X59" i="12"/>
  <c r="T60" i="12"/>
  <c r="R60" i="12"/>
  <c r="X60" i="12"/>
  <c r="H61" i="12"/>
  <c r="T61" i="12"/>
  <c r="R61" i="12"/>
  <c r="X61" i="12"/>
  <c r="H62" i="12"/>
  <c r="T62" i="12"/>
  <c r="R62" i="12"/>
  <c r="X62" i="12"/>
  <c r="H63" i="12"/>
  <c r="T63" i="12"/>
  <c r="R63" i="12"/>
  <c r="X63" i="12"/>
  <c r="H64" i="12"/>
  <c r="T64" i="12"/>
  <c r="R64" i="12"/>
  <c r="X64" i="12"/>
  <c r="H65" i="12"/>
  <c r="T65" i="12"/>
  <c r="R65" i="12"/>
  <c r="X65" i="12"/>
  <c r="H66" i="12"/>
  <c r="T66" i="12"/>
  <c r="R66" i="12"/>
  <c r="X66" i="12"/>
  <c r="H67" i="12"/>
  <c r="T67" i="12"/>
  <c r="R67" i="12"/>
  <c r="X67" i="12"/>
  <c r="H68" i="12"/>
  <c r="T68" i="12"/>
  <c r="R68" i="12"/>
  <c r="X68" i="12"/>
  <c r="H69" i="12"/>
  <c r="T69" i="12"/>
  <c r="R69" i="12"/>
  <c r="X69" i="12"/>
  <c r="H70" i="12"/>
  <c r="T70" i="12"/>
  <c r="R70" i="12"/>
  <c r="X70" i="12"/>
  <c r="H71" i="12"/>
  <c r="T71" i="12"/>
  <c r="R71" i="12"/>
  <c r="X71" i="12"/>
  <c r="H72" i="12"/>
  <c r="T72" i="12"/>
  <c r="R72" i="12"/>
  <c r="X72" i="12"/>
  <c r="H73" i="12"/>
  <c r="T73" i="12"/>
  <c r="R73" i="12"/>
  <c r="X73" i="12"/>
  <c r="H74" i="12"/>
  <c r="T74" i="12"/>
  <c r="R74" i="12"/>
  <c r="X74" i="12"/>
  <c r="H75" i="12"/>
  <c r="T75" i="12"/>
  <c r="R75" i="12"/>
  <c r="X75" i="12"/>
  <c r="H76" i="12"/>
  <c r="T76" i="12"/>
  <c r="R76" i="12"/>
  <c r="X76" i="12"/>
  <c r="H77" i="12"/>
  <c r="T77" i="12"/>
  <c r="R77" i="12"/>
  <c r="X77" i="12"/>
  <c r="H78" i="12"/>
  <c r="T78" i="12"/>
  <c r="R78" i="12"/>
  <c r="X78" i="12"/>
  <c r="H79" i="12"/>
  <c r="T79" i="12"/>
  <c r="R79" i="12"/>
  <c r="X79" i="12"/>
  <c r="H80" i="12"/>
  <c r="T80" i="12"/>
  <c r="R80" i="12"/>
  <c r="X80" i="12"/>
  <c r="H81" i="12"/>
  <c r="T81" i="12"/>
  <c r="R81" i="12"/>
  <c r="X81" i="12"/>
  <c r="H82" i="12"/>
  <c r="T82" i="12"/>
  <c r="R82" i="12"/>
  <c r="X82" i="12"/>
  <c r="H83" i="12"/>
  <c r="T83" i="12"/>
  <c r="R83" i="12"/>
  <c r="X83" i="12"/>
  <c r="H84" i="12"/>
  <c r="T84" i="12"/>
  <c r="R84" i="12"/>
  <c r="X84" i="12"/>
  <c r="H85" i="12"/>
  <c r="T85" i="12"/>
  <c r="R85" i="12"/>
  <c r="X85" i="12"/>
  <c r="H86" i="12"/>
  <c r="T86" i="12"/>
  <c r="R86" i="12"/>
  <c r="X86" i="12"/>
  <c r="H87" i="12"/>
  <c r="T87" i="12"/>
  <c r="R87" i="12"/>
  <c r="X87" i="12"/>
  <c r="T88" i="12"/>
  <c r="R88" i="12"/>
  <c r="X88" i="12"/>
  <c r="H89" i="12"/>
  <c r="T89" i="12"/>
  <c r="R89" i="12"/>
  <c r="X89" i="12"/>
  <c r="H90" i="12"/>
  <c r="T90" i="12"/>
  <c r="R90" i="12"/>
  <c r="X90" i="12"/>
  <c r="H91" i="12"/>
  <c r="T91" i="12"/>
  <c r="R91" i="12"/>
  <c r="X91" i="12"/>
  <c r="T92" i="12"/>
  <c r="R92" i="12"/>
  <c r="X92" i="12"/>
  <c r="H93" i="12"/>
  <c r="T93" i="12"/>
  <c r="R93" i="12"/>
  <c r="X93" i="12"/>
  <c r="H94" i="12"/>
  <c r="T94" i="12"/>
  <c r="R94" i="12"/>
  <c r="X94" i="12"/>
  <c r="H95" i="12"/>
  <c r="T95" i="12"/>
  <c r="R95" i="12"/>
  <c r="X95" i="12"/>
  <c r="H96" i="12"/>
  <c r="T96" i="12"/>
  <c r="R96" i="12"/>
  <c r="X96" i="12"/>
  <c r="H97" i="12"/>
  <c r="T97" i="12"/>
  <c r="R97" i="12"/>
  <c r="X97" i="12"/>
  <c r="H98" i="12"/>
  <c r="T98" i="12"/>
  <c r="R98" i="12"/>
  <c r="X98" i="12"/>
  <c r="H99" i="12"/>
  <c r="T99" i="12"/>
  <c r="R99" i="12"/>
  <c r="X99" i="12"/>
  <c r="H100" i="12"/>
  <c r="T100" i="12"/>
  <c r="R100" i="12"/>
  <c r="X100" i="12"/>
  <c r="H101" i="12"/>
  <c r="T101" i="12"/>
  <c r="R101" i="12"/>
  <c r="X101" i="12"/>
  <c r="T102" i="12"/>
  <c r="R102" i="12"/>
  <c r="X102" i="12"/>
  <c r="H103" i="12"/>
  <c r="T103" i="12"/>
  <c r="R103" i="12"/>
  <c r="X103" i="12"/>
  <c r="H104" i="12"/>
  <c r="T104" i="12"/>
  <c r="R104" i="12"/>
  <c r="X104" i="12"/>
  <c r="H105" i="12"/>
  <c r="T105" i="12"/>
  <c r="R105" i="12"/>
  <c r="X105" i="12"/>
  <c r="H106" i="12"/>
  <c r="T106" i="12"/>
  <c r="R106" i="12"/>
  <c r="X106" i="12"/>
  <c r="H107" i="12"/>
  <c r="T107" i="12"/>
  <c r="R107" i="12"/>
  <c r="X107" i="12"/>
  <c r="H108" i="12"/>
  <c r="T108" i="12"/>
  <c r="R108" i="12"/>
  <c r="X108" i="12"/>
  <c r="H109" i="12"/>
  <c r="T109" i="12"/>
  <c r="R109" i="12"/>
  <c r="X109" i="12"/>
  <c r="T110" i="12"/>
  <c r="R110" i="12"/>
  <c r="X110" i="12"/>
  <c r="H111" i="12"/>
  <c r="T111" i="12"/>
  <c r="R111" i="12"/>
  <c r="X111" i="12"/>
  <c r="H112" i="12"/>
  <c r="T112" i="12"/>
  <c r="R112" i="12"/>
  <c r="X112" i="12"/>
  <c r="H113" i="12"/>
  <c r="T113" i="12"/>
  <c r="R113" i="12"/>
  <c r="X113" i="12"/>
  <c r="H114" i="12"/>
  <c r="T114" i="12"/>
  <c r="R114" i="12"/>
  <c r="X114" i="12"/>
  <c r="H115" i="12"/>
  <c r="T115" i="12"/>
  <c r="R115" i="12"/>
  <c r="X115" i="12"/>
  <c r="H116" i="12"/>
  <c r="T116" i="12"/>
  <c r="R116" i="12"/>
  <c r="X116" i="12"/>
  <c r="H117" i="12"/>
  <c r="T117" i="12"/>
  <c r="R117" i="12"/>
  <c r="X117" i="12"/>
  <c r="T118" i="12"/>
  <c r="R118" i="12"/>
  <c r="X118" i="12"/>
  <c r="H119" i="12"/>
  <c r="T119" i="12"/>
  <c r="R119" i="12"/>
  <c r="X119" i="12"/>
  <c r="H120" i="12"/>
  <c r="T120" i="12"/>
  <c r="R120" i="12"/>
  <c r="X120" i="12"/>
  <c r="H121" i="12"/>
  <c r="T121" i="12"/>
  <c r="R121" i="12"/>
  <c r="X121" i="12"/>
  <c r="H122" i="12"/>
  <c r="T122" i="12"/>
  <c r="R122" i="12"/>
  <c r="X122" i="12"/>
  <c r="H123" i="12"/>
  <c r="T123" i="12"/>
  <c r="R123" i="12"/>
  <c r="X123" i="12"/>
  <c r="T124" i="12"/>
  <c r="R124" i="12"/>
  <c r="X124" i="12"/>
  <c r="H125" i="12"/>
  <c r="T125" i="12"/>
  <c r="R125" i="12"/>
  <c r="X125" i="12"/>
  <c r="T8" i="12"/>
  <c r="R8" i="12"/>
  <c r="W8" i="12"/>
  <c r="X8" i="12"/>
  <c r="H9" i="12"/>
  <c r="T9" i="12"/>
  <c r="R9" i="12"/>
  <c r="W9" i="12"/>
  <c r="X9" i="12"/>
  <c r="T10" i="12"/>
  <c r="R10" i="12"/>
  <c r="W10" i="12"/>
  <c r="X10" i="12"/>
  <c r="H11" i="12"/>
  <c r="T11" i="12"/>
  <c r="R11" i="12"/>
  <c r="W11" i="12"/>
  <c r="X11" i="12"/>
  <c r="H12" i="12"/>
  <c r="T12" i="12"/>
  <c r="R12" i="12"/>
  <c r="W12" i="12"/>
  <c r="X12" i="12"/>
  <c r="H13" i="12"/>
  <c r="T13" i="12"/>
  <c r="R13" i="12"/>
  <c r="W13" i="12"/>
  <c r="X13" i="12"/>
  <c r="H14" i="12"/>
  <c r="T14" i="12"/>
  <c r="R14" i="12"/>
  <c r="W14" i="12"/>
  <c r="X14" i="12"/>
  <c r="H15" i="12"/>
  <c r="T15" i="12"/>
  <c r="R15" i="12"/>
  <c r="W15" i="12"/>
  <c r="X15" i="12"/>
  <c r="H16" i="12"/>
  <c r="T16" i="12"/>
  <c r="R16" i="12"/>
  <c r="W16" i="12"/>
  <c r="X16" i="12"/>
  <c r="H17" i="12"/>
  <c r="T17" i="12"/>
  <c r="R17" i="12"/>
  <c r="W17" i="12"/>
  <c r="X17" i="12"/>
  <c r="H18" i="12"/>
  <c r="T18" i="12"/>
  <c r="R18" i="12"/>
  <c r="W18" i="12"/>
  <c r="X18" i="12"/>
  <c r="H19" i="12"/>
  <c r="T19" i="12"/>
  <c r="R19" i="12"/>
  <c r="W19" i="12"/>
  <c r="X19" i="12"/>
  <c r="H20" i="12"/>
  <c r="T20" i="12"/>
  <c r="R20" i="12"/>
  <c r="W20" i="12"/>
  <c r="X20" i="12"/>
  <c r="H21" i="12"/>
  <c r="T21" i="12"/>
  <c r="R21" i="12"/>
  <c r="W21" i="12"/>
  <c r="X21" i="12"/>
  <c r="H22" i="12"/>
  <c r="T22" i="12"/>
  <c r="R22" i="12"/>
  <c r="W22" i="12"/>
  <c r="X22" i="12"/>
  <c r="H23" i="12"/>
  <c r="T23" i="12"/>
  <c r="R23" i="12"/>
  <c r="W23" i="12"/>
  <c r="X23" i="12"/>
  <c r="H24" i="12"/>
  <c r="T24" i="12"/>
  <c r="R24" i="12"/>
  <c r="W24" i="12"/>
  <c r="X24" i="12"/>
  <c r="H25" i="12"/>
  <c r="T25" i="12"/>
  <c r="R25" i="12"/>
  <c r="W25" i="12"/>
  <c r="X25" i="12"/>
  <c r="H26" i="12"/>
  <c r="T26" i="12"/>
  <c r="R26" i="12"/>
  <c r="W26" i="12"/>
  <c r="X26" i="12"/>
  <c r="H27" i="12"/>
  <c r="T27" i="12"/>
  <c r="R27" i="12"/>
  <c r="W27" i="12"/>
  <c r="X27" i="12"/>
  <c r="H28" i="12"/>
  <c r="T28" i="12"/>
  <c r="R28" i="12"/>
  <c r="W28" i="12"/>
  <c r="X28" i="12"/>
  <c r="H29" i="12"/>
  <c r="T29" i="12"/>
  <c r="R29" i="12"/>
  <c r="W29" i="12"/>
  <c r="X29" i="12"/>
  <c r="H30" i="12"/>
  <c r="T30" i="12"/>
  <c r="R30" i="12"/>
  <c r="W30" i="12"/>
  <c r="X30" i="12"/>
  <c r="H31" i="12"/>
  <c r="T31" i="12"/>
  <c r="R31" i="12"/>
  <c r="X31" i="12"/>
  <c r="H32" i="12"/>
  <c r="T32" i="12"/>
  <c r="R32" i="12"/>
  <c r="X32" i="12"/>
  <c r="H33" i="12"/>
  <c r="T33" i="12"/>
  <c r="R33" i="12"/>
  <c r="X33" i="12"/>
  <c r="H34" i="12"/>
  <c r="T34" i="12"/>
  <c r="R34" i="12"/>
  <c r="X34" i="12"/>
  <c r="H35" i="12"/>
  <c r="T35" i="12"/>
  <c r="R35" i="12"/>
  <c r="X35" i="12"/>
  <c r="H36" i="12"/>
  <c r="T36" i="12"/>
  <c r="R36" i="12"/>
  <c r="X36" i="12"/>
  <c r="H37" i="12"/>
  <c r="T37" i="12"/>
  <c r="R37" i="12"/>
  <c r="X37" i="12"/>
  <c r="H38" i="12"/>
  <c r="T38" i="12"/>
  <c r="R38" i="12"/>
  <c r="X38" i="12"/>
  <c r="H39" i="12"/>
  <c r="T39" i="12"/>
  <c r="R39" i="12"/>
  <c r="X39" i="12"/>
  <c r="H40" i="12"/>
  <c r="T40" i="12"/>
  <c r="R40" i="12"/>
  <c r="X40" i="12"/>
  <c r="H41" i="12"/>
  <c r="T41" i="12"/>
  <c r="R41" i="12"/>
  <c r="X41" i="12"/>
  <c r="H42" i="12"/>
  <c r="T42" i="12"/>
  <c r="R42" i="12"/>
  <c r="X42" i="12"/>
  <c r="A224" i="12"/>
  <c r="B224" i="12"/>
  <c r="C224" i="12"/>
  <c r="D224" i="12"/>
  <c r="E224" i="12"/>
  <c r="F224" i="12"/>
  <c r="G224" i="12"/>
  <c r="H224" i="12"/>
  <c r="I224" i="12"/>
  <c r="J224" i="12"/>
  <c r="A225" i="12"/>
  <c r="B225" i="12"/>
  <c r="C225" i="12"/>
  <c r="D225" i="12"/>
  <c r="L225" i="12"/>
  <c r="F225" i="12"/>
  <c r="H225" i="12"/>
  <c r="J225" i="12"/>
  <c r="A226" i="12"/>
  <c r="B226" i="12"/>
  <c r="C226" i="12"/>
  <c r="D226" i="12"/>
  <c r="E226" i="12"/>
  <c r="F226" i="12"/>
  <c r="G226" i="12"/>
  <c r="H226" i="12"/>
  <c r="J226" i="12"/>
  <c r="L226" i="12"/>
  <c r="A227" i="12"/>
  <c r="B227" i="12"/>
  <c r="C227" i="12"/>
  <c r="D227" i="12"/>
  <c r="F227" i="12"/>
  <c r="H227" i="12"/>
  <c r="J227" i="12"/>
  <c r="L227" i="12"/>
  <c r="A228" i="12"/>
  <c r="B228" i="12"/>
  <c r="C228" i="12"/>
  <c r="D228" i="12"/>
  <c r="L228" i="12"/>
  <c r="E228" i="12"/>
  <c r="F228" i="12"/>
  <c r="G228" i="12"/>
  <c r="H228" i="12"/>
  <c r="J228" i="12"/>
  <c r="A229" i="12"/>
  <c r="B229" i="12"/>
  <c r="C229" i="12"/>
  <c r="D229" i="12"/>
  <c r="L229" i="12"/>
  <c r="E229" i="12"/>
  <c r="F229" i="12"/>
  <c r="G229" i="12"/>
  <c r="H229" i="12"/>
  <c r="J229" i="12"/>
  <c r="A230" i="12"/>
  <c r="B230" i="12"/>
  <c r="C230" i="12"/>
  <c r="D230" i="12"/>
  <c r="L230" i="12"/>
  <c r="E230" i="12"/>
  <c r="F230" i="12"/>
  <c r="G230" i="12"/>
  <c r="H230" i="12"/>
  <c r="J230" i="12"/>
  <c r="A231" i="12"/>
  <c r="B231" i="12"/>
  <c r="C231" i="12"/>
  <c r="D231" i="12"/>
  <c r="E231" i="12"/>
  <c r="F231" i="12"/>
  <c r="G231" i="12"/>
  <c r="H231" i="12"/>
  <c r="J231" i="12"/>
  <c r="L231" i="12"/>
  <c r="A232" i="12"/>
  <c r="B232" i="12"/>
  <c r="C232" i="12"/>
  <c r="D232" i="12"/>
  <c r="L232" i="12"/>
  <c r="E232" i="12"/>
  <c r="F232" i="12"/>
  <c r="G232" i="12"/>
  <c r="H232" i="12"/>
  <c r="J232" i="12"/>
  <c r="A233" i="12"/>
  <c r="B233" i="12"/>
  <c r="C233" i="12"/>
  <c r="D233" i="12"/>
  <c r="L233" i="12"/>
  <c r="E233" i="12"/>
  <c r="F233" i="12"/>
  <c r="G233" i="12"/>
  <c r="H233" i="12"/>
  <c r="J233" i="12"/>
  <c r="A234" i="12"/>
  <c r="B234" i="12"/>
  <c r="C234" i="12"/>
  <c r="D234" i="12"/>
  <c r="E234" i="12"/>
  <c r="F234" i="12"/>
  <c r="G234" i="12"/>
  <c r="H234" i="12"/>
  <c r="J234" i="12"/>
  <c r="L234" i="12"/>
  <c r="A235" i="12"/>
  <c r="B235" i="12"/>
  <c r="C235" i="12"/>
  <c r="D235" i="12"/>
  <c r="E235" i="12"/>
  <c r="F235" i="12"/>
  <c r="G235" i="12"/>
  <c r="H235" i="12"/>
  <c r="J235" i="12"/>
  <c r="L235" i="12"/>
  <c r="A236" i="12"/>
  <c r="B236" i="12"/>
  <c r="C236" i="12"/>
  <c r="D236" i="12"/>
  <c r="L236" i="12"/>
  <c r="E236" i="12"/>
  <c r="F236" i="12"/>
  <c r="G236" i="12"/>
  <c r="H236" i="12"/>
  <c r="J236" i="12"/>
  <c r="A237" i="12"/>
  <c r="B237" i="12"/>
  <c r="C237" i="12"/>
  <c r="D237" i="12"/>
  <c r="L237" i="12"/>
  <c r="E237" i="12"/>
  <c r="F237" i="12"/>
  <c r="G237" i="12"/>
  <c r="H237" i="12"/>
  <c r="J237" i="12"/>
  <c r="A238" i="12"/>
  <c r="B238" i="12"/>
  <c r="C238" i="12"/>
  <c r="D238" i="12"/>
  <c r="L238" i="12"/>
  <c r="E238" i="12"/>
  <c r="F238" i="12"/>
  <c r="G238" i="12"/>
  <c r="H238" i="12"/>
  <c r="J238" i="12"/>
  <c r="A239" i="12"/>
  <c r="B239" i="12"/>
  <c r="C239" i="12"/>
  <c r="D239" i="12"/>
  <c r="E239" i="12"/>
  <c r="F239" i="12"/>
  <c r="G239" i="12"/>
  <c r="H239" i="12"/>
  <c r="J239" i="12"/>
  <c r="L239" i="12"/>
  <c r="A240" i="12"/>
  <c r="B240" i="12"/>
  <c r="C240" i="12"/>
  <c r="D240" i="12"/>
  <c r="L240" i="12"/>
  <c r="E240" i="12"/>
  <c r="F240" i="12"/>
  <c r="G240" i="12"/>
  <c r="H240" i="12"/>
  <c r="J240" i="12"/>
  <c r="A241" i="12"/>
  <c r="B241" i="12"/>
  <c r="C241" i="12"/>
  <c r="D241" i="12"/>
  <c r="L241" i="12"/>
  <c r="E241" i="12"/>
  <c r="F241" i="12"/>
  <c r="G241" i="12"/>
  <c r="H241" i="12"/>
  <c r="J241" i="12"/>
  <c r="A242" i="12"/>
  <c r="B242" i="12"/>
  <c r="C242" i="12"/>
  <c r="D242" i="12"/>
  <c r="E242" i="12"/>
  <c r="F242" i="12"/>
  <c r="G242" i="12"/>
  <c r="H242" i="12"/>
  <c r="J242" i="12"/>
  <c r="L242" i="12"/>
  <c r="A243" i="12"/>
  <c r="B243" i="12"/>
  <c r="C243" i="12"/>
  <c r="D243" i="12"/>
  <c r="E243" i="12"/>
  <c r="F243" i="12"/>
  <c r="G243" i="12"/>
  <c r="H243" i="12"/>
  <c r="J243" i="12"/>
  <c r="L243" i="12"/>
  <c r="A244" i="12"/>
  <c r="B244" i="12"/>
  <c r="C244" i="12"/>
  <c r="D244" i="12"/>
  <c r="L244" i="12"/>
  <c r="E244" i="12"/>
  <c r="F244" i="12"/>
  <c r="G244" i="12"/>
  <c r="H244" i="12"/>
  <c r="J244" i="12"/>
  <c r="A245" i="12"/>
  <c r="B245" i="12"/>
  <c r="C245" i="12"/>
  <c r="D245" i="12"/>
  <c r="L245" i="12"/>
  <c r="E245" i="12"/>
  <c r="F245" i="12"/>
  <c r="G245" i="12"/>
  <c r="H245" i="12"/>
  <c r="J245" i="12"/>
  <c r="A246" i="12"/>
  <c r="B246" i="12"/>
  <c r="C246" i="12"/>
  <c r="D246" i="12"/>
  <c r="L246" i="12"/>
  <c r="E246" i="12"/>
  <c r="F246" i="12"/>
  <c r="G246" i="12"/>
  <c r="H246" i="12"/>
  <c r="J246" i="12"/>
  <c r="A247" i="12"/>
  <c r="B247" i="12"/>
  <c r="C247" i="12"/>
  <c r="D247" i="12"/>
  <c r="E247" i="12"/>
  <c r="F247" i="12"/>
  <c r="G247" i="12"/>
  <c r="H247" i="12"/>
  <c r="J247" i="12"/>
  <c r="L247" i="12"/>
  <c r="A248" i="12"/>
  <c r="B248" i="12"/>
  <c r="C248" i="12"/>
  <c r="D248" i="12"/>
  <c r="L248" i="12"/>
  <c r="E248" i="12"/>
  <c r="F248" i="12"/>
  <c r="G248" i="12"/>
  <c r="H248" i="12"/>
  <c r="J248" i="12"/>
  <c r="A249" i="12"/>
  <c r="B249" i="12"/>
  <c r="C249" i="12"/>
  <c r="D249" i="12"/>
  <c r="L249" i="12"/>
  <c r="E249" i="12"/>
  <c r="F249" i="12"/>
  <c r="G249" i="12"/>
  <c r="H249" i="12"/>
  <c r="J249" i="12"/>
  <c r="A250" i="12"/>
  <c r="B250" i="12"/>
  <c r="C250" i="12"/>
  <c r="D250" i="12"/>
  <c r="E250" i="12"/>
  <c r="F250" i="12"/>
  <c r="G250" i="12"/>
  <c r="H250" i="12"/>
  <c r="J250" i="12"/>
  <c r="L250" i="12"/>
  <c r="A251" i="12"/>
  <c r="B251" i="12"/>
  <c r="C251" i="12"/>
  <c r="D251" i="12"/>
  <c r="E251" i="12"/>
  <c r="F251" i="12"/>
  <c r="G251" i="12"/>
  <c r="H251" i="12"/>
  <c r="J251" i="12"/>
  <c r="L251" i="12"/>
  <c r="A252" i="12"/>
  <c r="B252" i="12"/>
  <c r="C252" i="12"/>
  <c r="D252" i="12"/>
  <c r="L252" i="12"/>
  <c r="E252" i="12"/>
  <c r="F252" i="12"/>
  <c r="G252" i="12"/>
  <c r="H252" i="12"/>
  <c r="J252" i="12"/>
  <c r="P252" i="12"/>
  <c r="S252" i="12"/>
  <c r="A253" i="12"/>
  <c r="B253" i="12"/>
  <c r="C253" i="12"/>
  <c r="D253" i="12"/>
  <c r="E253" i="12"/>
  <c r="F253" i="12"/>
  <c r="G253" i="12"/>
  <c r="H253" i="12"/>
  <c r="J253" i="12"/>
  <c r="L253" i="12"/>
  <c r="P253" i="12"/>
  <c r="S253" i="12"/>
  <c r="A254" i="12"/>
  <c r="B254" i="12"/>
  <c r="C254" i="12"/>
  <c r="D254" i="12"/>
  <c r="E254" i="12"/>
  <c r="F254" i="12"/>
  <c r="G254" i="12"/>
  <c r="H254" i="12"/>
  <c r="J254" i="12"/>
  <c r="L254" i="12"/>
  <c r="P254" i="12"/>
  <c r="S254" i="12"/>
  <c r="A255" i="12"/>
  <c r="B255" i="12"/>
  <c r="C255" i="12"/>
  <c r="D255" i="12"/>
  <c r="L255" i="12"/>
  <c r="E255" i="12"/>
  <c r="F255" i="12"/>
  <c r="G255" i="12"/>
  <c r="H255" i="12"/>
  <c r="J255" i="12"/>
  <c r="P255" i="12"/>
  <c r="S255" i="12"/>
  <c r="A256" i="12"/>
  <c r="B256" i="12"/>
  <c r="C256" i="12"/>
  <c r="D256" i="12"/>
  <c r="L256" i="12"/>
  <c r="E256" i="12"/>
  <c r="F256" i="12"/>
  <c r="G256" i="12"/>
  <c r="H256" i="12"/>
  <c r="J256" i="12"/>
  <c r="A257" i="12"/>
  <c r="B257" i="12"/>
  <c r="C257" i="12"/>
  <c r="D257" i="12"/>
  <c r="L257" i="12"/>
  <c r="E257" i="12"/>
  <c r="F257" i="12"/>
  <c r="G257" i="12"/>
  <c r="H257" i="12"/>
  <c r="J257" i="12"/>
  <c r="A258" i="12"/>
  <c r="B258" i="12"/>
  <c r="C258" i="12"/>
  <c r="D258" i="12"/>
  <c r="E258" i="12"/>
  <c r="F258" i="12"/>
  <c r="G258" i="12"/>
  <c r="H258" i="12"/>
  <c r="J258" i="12"/>
  <c r="L258" i="12"/>
  <c r="A259" i="12"/>
  <c r="B259" i="12"/>
  <c r="C259" i="12"/>
  <c r="D259" i="12"/>
  <c r="E259" i="12"/>
  <c r="F259" i="12"/>
  <c r="G259" i="12"/>
  <c r="H259" i="12"/>
  <c r="J259" i="12"/>
  <c r="L259" i="12"/>
  <c r="D342" i="13"/>
  <c r="L342" i="13"/>
  <c r="X5" i="13"/>
  <c r="D8" i="13"/>
  <c r="Y5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9" i="13"/>
  <c r="AC42" i="13"/>
  <c r="O4" i="13"/>
  <c r="AC15" i="13"/>
  <c r="AC40" i="13"/>
  <c r="AC38" i="13"/>
  <c r="G5" i="13"/>
  <c r="AC19" i="13"/>
  <c r="AK2" i="13"/>
  <c r="AJ2" i="13"/>
  <c r="AC35" i="13"/>
  <c r="AC33" i="13"/>
  <c r="AC31" i="13"/>
  <c r="AC26" i="13"/>
  <c r="AC24" i="13"/>
  <c r="AC22" i="13"/>
  <c r="AC28" i="13"/>
  <c r="AC17" i="13"/>
  <c r="AC13" i="13"/>
  <c r="AC11" i="13"/>
  <c r="AC9" i="13"/>
  <c r="D10" i="13"/>
  <c r="T10" i="13"/>
  <c r="D9" i="13"/>
  <c r="G9" i="13"/>
  <c r="K9" i="13"/>
  <c r="E9" i="13"/>
  <c r="I9" i="13"/>
  <c r="J9" i="13"/>
  <c r="L9" i="13"/>
  <c r="M9" i="13"/>
  <c r="D11" i="13"/>
  <c r="E11" i="13"/>
  <c r="F11" i="13"/>
  <c r="H11" i="13"/>
  <c r="G11" i="13"/>
  <c r="K11" i="13"/>
  <c r="D12" i="13"/>
  <c r="G12" i="13"/>
  <c r="E12" i="13"/>
  <c r="D13" i="13"/>
  <c r="E13" i="13"/>
  <c r="F13" i="13"/>
  <c r="G13" i="13"/>
  <c r="K13" i="13"/>
  <c r="D14" i="13"/>
  <c r="G14" i="13"/>
  <c r="K14" i="13"/>
  <c r="E14" i="13"/>
  <c r="I14" i="13"/>
  <c r="D15" i="13"/>
  <c r="E15" i="13"/>
  <c r="G15" i="13"/>
  <c r="K15" i="13"/>
  <c r="D16" i="13"/>
  <c r="G16" i="13"/>
  <c r="E16" i="13"/>
  <c r="D17" i="13"/>
  <c r="E17" i="13"/>
  <c r="F17" i="13"/>
  <c r="G17" i="13"/>
  <c r="K17" i="13"/>
  <c r="D18" i="13"/>
  <c r="G18" i="13"/>
  <c r="K18" i="13"/>
  <c r="E18" i="13"/>
  <c r="I18" i="13"/>
  <c r="D19" i="13"/>
  <c r="E19" i="13"/>
  <c r="F19" i="13"/>
  <c r="H19" i="13"/>
  <c r="G19" i="13"/>
  <c r="K19" i="13"/>
  <c r="D20" i="13"/>
  <c r="G20" i="13"/>
  <c r="E20" i="13"/>
  <c r="D21" i="13"/>
  <c r="E21" i="13"/>
  <c r="F21" i="13"/>
  <c r="G21" i="13"/>
  <c r="K21" i="13"/>
  <c r="D22" i="13"/>
  <c r="G22" i="13"/>
  <c r="K22" i="13"/>
  <c r="E22" i="13"/>
  <c r="I22" i="13"/>
  <c r="D23" i="13"/>
  <c r="E23" i="13"/>
  <c r="G23" i="13"/>
  <c r="K23" i="13"/>
  <c r="D24" i="13"/>
  <c r="G24" i="13"/>
  <c r="E24" i="13"/>
  <c r="D25" i="13"/>
  <c r="E25" i="13"/>
  <c r="F25" i="13"/>
  <c r="G25" i="13"/>
  <c r="K25" i="13"/>
  <c r="D26" i="13"/>
  <c r="G26" i="13"/>
  <c r="K26" i="13"/>
  <c r="E26" i="13"/>
  <c r="I26" i="13"/>
  <c r="D27" i="13"/>
  <c r="E27" i="13"/>
  <c r="F27" i="13"/>
  <c r="H27" i="13"/>
  <c r="G27" i="13"/>
  <c r="K27" i="13"/>
  <c r="D28" i="13"/>
  <c r="G28" i="13"/>
  <c r="E28" i="13"/>
  <c r="D29" i="13"/>
  <c r="E29" i="13"/>
  <c r="F29" i="13"/>
  <c r="G29" i="13"/>
  <c r="K29" i="13"/>
  <c r="D30" i="13"/>
  <c r="G30" i="13"/>
  <c r="K30" i="13"/>
  <c r="E30" i="13"/>
  <c r="I30" i="13"/>
  <c r="D31" i="13"/>
  <c r="E31" i="13"/>
  <c r="G31" i="13"/>
  <c r="K31" i="13"/>
  <c r="D32" i="13"/>
  <c r="G32" i="13"/>
  <c r="E32" i="13"/>
  <c r="D33" i="13"/>
  <c r="E33" i="13"/>
  <c r="F33" i="13"/>
  <c r="G33" i="13"/>
  <c r="D34" i="13"/>
  <c r="G34" i="13"/>
  <c r="K34" i="13"/>
  <c r="E34" i="13"/>
  <c r="I34" i="13"/>
  <c r="D35" i="13"/>
  <c r="E35" i="13"/>
  <c r="F35" i="13"/>
  <c r="H35" i="13"/>
  <c r="G35" i="13"/>
  <c r="K35" i="13"/>
  <c r="D36" i="13"/>
  <c r="G36" i="13"/>
  <c r="E36" i="13"/>
  <c r="D37" i="13"/>
  <c r="E37" i="13"/>
  <c r="F37" i="13"/>
  <c r="G37" i="13"/>
  <c r="D38" i="13"/>
  <c r="G38" i="13"/>
  <c r="K38" i="13"/>
  <c r="E38" i="13"/>
  <c r="I38" i="13"/>
  <c r="D39" i="13"/>
  <c r="E39" i="13"/>
  <c r="G39" i="13"/>
  <c r="K39" i="13"/>
  <c r="D40" i="13"/>
  <c r="G40" i="13"/>
  <c r="E40" i="13"/>
  <c r="D41" i="13"/>
  <c r="E41" i="13"/>
  <c r="F41" i="13"/>
  <c r="G41" i="13"/>
  <c r="H41" i="13"/>
  <c r="D42" i="13"/>
  <c r="G42" i="13"/>
  <c r="K42" i="13"/>
  <c r="E42" i="13"/>
  <c r="I42" i="13"/>
  <c r="D43" i="13"/>
  <c r="E43" i="13"/>
  <c r="F43" i="13"/>
  <c r="H43" i="13"/>
  <c r="G43" i="13"/>
  <c r="K43" i="13"/>
  <c r="D44" i="13"/>
  <c r="G44" i="13"/>
  <c r="E44" i="13"/>
  <c r="E261" i="13"/>
  <c r="D45" i="13"/>
  <c r="E45" i="13"/>
  <c r="F45" i="13"/>
  <c r="G45" i="13"/>
  <c r="D46" i="13"/>
  <c r="G46" i="13"/>
  <c r="K46" i="13"/>
  <c r="E46" i="13"/>
  <c r="I46" i="13"/>
  <c r="D47" i="13"/>
  <c r="E47" i="13"/>
  <c r="G47" i="13"/>
  <c r="K47" i="13"/>
  <c r="D48" i="13"/>
  <c r="G48" i="13"/>
  <c r="E48" i="13"/>
  <c r="E265" i="13"/>
  <c r="D49" i="13"/>
  <c r="E49" i="13"/>
  <c r="F49" i="13"/>
  <c r="G49" i="13"/>
  <c r="G266" i="13"/>
  <c r="D50" i="13"/>
  <c r="G50" i="13"/>
  <c r="K50" i="13"/>
  <c r="E50" i="13"/>
  <c r="I50" i="13"/>
  <c r="D51" i="13"/>
  <c r="E51" i="13"/>
  <c r="G51" i="13"/>
  <c r="K51" i="13"/>
  <c r="D52" i="13"/>
  <c r="G52" i="13"/>
  <c r="E52" i="13"/>
  <c r="E269" i="13"/>
  <c r="D53" i="13"/>
  <c r="E53" i="13"/>
  <c r="F53" i="13"/>
  <c r="G53" i="13"/>
  <c r="D54" i="13"/>
  <c r="G54" i="13"/>
  <c r="K54" i="13"/>
  <c r="E54" i="13"/>
  <c r="I54" i="13"/>
  <c r="D55" i="13"/>
  <c r="E55" i="13"/>
  <c r="G55" i="13"/>
  <c r="K55" i="13"/>
  <c r="D56" i="13"/>
  <c r="G56" i="13"/>
  <c r="E56" i="13"/>
  <c r="E273" i="13"/>
  <c r="D57" i="13"/>
  <c r="E57" i="13"/>
  <c r="F57" i="13"/>
  <c r="G57" i="13"/>
  <c r="D58" i="13"/>
  <c r="G58" i="13"/>
  <c r="K58" i="13"/>
  <c r="E58" i="13"/>
  <c r="I58" i="13"/>
  <c r="D59" i="13"/>
  <c r="E59" i="13"/>
  <c r="G59" i="13"/>
  <c r="K59" i="13"/>
  <c r="D60" i="13"/>
  <c r="G60" i="13"/>
  <c r="E60" i="13"/>
  <c r="E277" i="13"/>
  <c r="D61" i="13"/>
  <c r="E61" i="13"/>
  <c r="F61" i="13"/>
  <c r="G61" i="13"/>
  <c r="D62" i="13"/>
  <c r="G62" i="13"/>
  <c r="K62" i="13"/>
  <c r="E62" i="13"/>
  <c r="I62" i="13"/>
  <c r="D63" i="13"/>
  <c r="E63" i="13"/>
  <c r="G63" i="13"/>
  <c r="K63" i="13"/>
  <c r="D64" i="13"/>
  <c r="G64" i="13"/>
  <c r="E64" i="13"/>
  <c r="E281" i="13"/>
  <c r="D65" i="13"/>
  <c r="E65" i="13"/>
  <c r="F65" i="13"/>
  <c r="G65" i="13"/>
  <c r="D66" i="13"/>
  <c r="G66" i="13"/>
  <c r="K66" i="13"/>
  <c r="E66" i="13"/>
  <c r="I66" i="13"/>
  <c r="D67" i="13"/>
  <c r="E67" i="13"/>
  <c r="G67" i="13"/>
  <c r="K67" i="13"/>
  <c r="D68" i="13"/>
  <c r="G68" i="13"/>
  <c r="E68" i="13"/>
  <c r="E285" i="13"/>
  <c r="D69" i="13"/>
  <c r="E69" i="13"/>
  <c r="F69" i="13"/>
  <c r="G69" i="13"/>
  <c r="D70" i="13"/>
  <c r="G70" i="13"/>
  <c r="K70" i="13"/>
  <c r="E70" i="13"/>
  <c r="I70" i="13"/>
  <c r="D71" i="13"/>
  <c r="E71" i="13"/>
  <c r="G71" i="13"/>
  <c r="K71" i="13"/>
  <c r="D72" i="13"/>
  <c r="G72" i="13"/>
  <c r="E72" i="13"/>
  <c r="E289" i="13"/>
  <c r="D73" i="13"/>
  <c r="E73" i="13"/>
  <c r="F73" i="13"/>
  <c r="G73" i="13"/>
  <c r="D74" i="13"/>
  <c r="G74" i="13"/>
  <c r="K74" i="13"/>
  <c r="E74" i="13"/>
  <c r="I74" i="13"/>
  <c r="D75" i="13"/>
  <c r="E75" i="13"/>
  <c r="G75" i="13"/>
  <c r="K75" i="13"/>
  <c r="D76" i="13"/>
  <c r="G76" i="13"/>
  <c r="E76" i="13"/>
  <c r="E293" i="13"/>
  <c r="D77" i="13"/>
  <c r="E77" i="13"/>
  <c r="F77" i="13"/>
  <c r="G77" i="13"/>
  <c r="D78" i="13"/>
  <c r="G78" i="13"/>
  <c r="K78" i="13"/>
  <c r="E78" i="13"/>
  <c r="I78" i="13"/>
  <c r="D79" i="13"/>
  <c r="E79" i="13"/>
  <c r="G79" i="13"/>
  <c r="K79" i="13"/>
  <c r="D80" i="13"/>
  <c r="G80" i="13"/>
  <c r="E80" i="13"/>
  <c r="E297" i="13"/>
  <c r="D81" i="13"/>
  <c r="Z82" i="13"/>
  <c r="G81" i="13"/>
  <c r="D82" i="13"/>
  <c r="G82" i="13"/>
  <c r="K82" i="13"/>
  <c r="E82" i="13"/>
  <c r="I82" i="13"/>
  <c r="D83" i="13"/>
  <c r="E83" i="13"/>
  <c r="G83" i="13"/>
  <c r="K83" i="13"/>
  <c r="D84" i="13"/>
  <c r="G84" i="13"/>
  <c r="E84" i="13"/>
  <c r="E301" i="13"/>
  <c r="D85" i="13"/>
  <c r="E85" i="13"/>
  <c r="F85" i="13"/>
  <c r="G85" i="13"/>
  <c r="D86" i="13"/>
  <c r="G86" i="13"/>
  <c r="K86" i="13"/>
  <c r="E86" i="13"/>
  <c r="I86" i="13"/>
  <c r="D87" i="13"/>
  <c r="E87" i="13"/>
  <c r="G87" i="13"/>
  <c r="K87" i="13"/>
  <c r="D88" i="13"/>
  <c r="G88" i="13"/>
  <c r="E88" i="13"/>
  <c r="E305" i="13"/>
  <c r="D89" i="13"/>
  <c r="Z90" i="13"/>
  <c r="G89" i="13"/>
  <c r="D90" i="13"/>
  <c r="G90" i="13"/>
  <c r="K90" i="13"/>
  <c r="E90" i="13"/>
  <c r="I90" i="13"/>
  <c r="D91" i="13"/>
  <c r="E91" i="13"/>
  <c r="G91" i="13"/>
  <c r="K91" i="13"/>
  <c r="D92" i="13"/>
  <c r="G92" i="13"/>
  <c r="E92" i="13"/>
  <c r="E309" i="13"/>
  <c r="D93" i="13"/>
  <c r="E93" i="13"/>
  <c r="F93" i="13"/>
  <c r="G93" i="13"/>
  <c r="D94" i="13"/>
  <c r="G94" i="13"/>
  <c r="K94" i="13"/>
  <c r="E94" i="13"/>
  <c r="I94" i="13"/>
  <c r="D95" i="13"/>
  <c r="E95" i="13"/>
  <c r="G95" i="13"/>
  <c r="K95" i="13"/>
  <c r="D96" i="13"/>
  <c r="G96" i="13"/>
  <c r="E96" i="13"/>
  <c r="E313" i="13"/>
  <c r="D97" i="13"/>
  <c r="Z98" i="13"/>
  <c r="G97" i="13"/>
  <c r="D98" i="13"/>
  <c r="G98" i="13"/>
  <c r="K98" i="13"/>
  <c r="E98" i="13"/>
  <c r="I98" i="13"/>
  <c r="D99" i="13"/>
  <c r="E99" i="13"/>
  <c r="G99" i="13"/>
  <c r="K99" i="13"/>
  <c r="D100" i="13"/>
  <c r="G100" i="13"/>
  <c r="E100" i="13"/>
  <c r="E317" i="13"/>
  <c r="D101" i="13"/>
  <c r="E101" i="13"/>
  <c r="F101" i="13"/>
  <c r="G101" i="13"/>
  <c r="D102" i="13"/>
  <c r="G102" i="13"/>
  <c r="K102" i="13"/>
  <c r="E102" i="13"/>
  <c r="I102" i="13"/>
  <c r="D103" i="13"/>
  <c r="E103" i="13"/>
  <c r="G103" i="13"/>
  <c r="K103" i="13"/>
  <c r="D104" i="13"/>
  <c r="G104" i="13"/>
  <c r="E104" i="13"/>
  <c r="E321" i="13"/>
  <c r="D105" i="13"/>
  <c r="Z106" i="13"/>
  <c r="G105" i="13"/>
  <c r="D106" i="13"/>
  <c r="G106" i="13"/>
  <c r="K106" i="13"/>
  <c r="E106" i="13"/>
  <c r="I106" i="13"/>
  <c r="D107" i="13"/>
  <c r="E107" i="13"/>
  <c r="G107" i="13"/>
  <c r="K107" i="13"/>
  <c r="D108" i="13"/>
  <c r="G108" i="13"/>
  <c r="E108" i="13"/>
  <c r="E325" i="13"/>
  <c r="D109" i="13"/>
  <c r="E109" i="13"/>
  <c r="F109" i="13"/>
  <c r="G109" i="13"/>
  <c r="D110" i="13"/>
  <c r="G110" i="13"/>
  <c r="K110" i="13"/>
  <c r="E110" i="13"/>
  <c r="I110" i="13"/>
  <c r="D111" i="13"/>
  <c r="E111" i="13"/>
  <c r="G111" i="13"/>
  <c r="K111" i="13"/>
  <c r="D112" i="13"/>
  <c r="G112" i="13"/>
  <c r="E112" i="13"/>
  <c r="E329" i="13"/>
  <c r="D113" i="13"/>
  <c r="Z114" i="13"/>
  <c r="G113" i="13"/>
  <c r="D114" i="13"/>
  <c r="G114" i="13"/>
  <c r="K114" i="13"/>
  <c r="E114" i="13"/>
  <c r="I114" i="13"/>
  <c r="D115" i="13"/>
  <c r="E115" i="13"/>
  <c r="G115" i="13"/>
  <c r="K115" i="13"/>
  <c r="D116" i="13"/>
  <c r="G116" i="13"/>
  <c r="E116" i="13"/>
  <c r="E333" i="13"/>
  <c r="D117" i="13"/>
  <c r="E117" i="13"/>
  <c r="F117" i="13"/>
  <c r="G117" i="13"/>
  <c r="D118" i="13"/>
  <c r="G118" i="13"/>
  <c r="K118" i="13"/>
  <c r="E118" i="13"/>
  <c r="I118" i="13"/>
  <c r="D119" i="13"/>
  <c r="E119" i="13"/>
  <c r="G119" i="13"/>
  <c r="K119" i="13"/>
  <c r="D120" i="13"/>
  <c r="G120" i="13"/>
  <c r="E120" i="13"/>
  <c r="E337" i="13"/>
  <c r="D121" i="13"/>
  <c r="Z122" i="13"/>
  <c r="G121" i="13"/>
  <c r="D122" i="13"/>
  <c r="G122" i="13"/>
  <c r="K122" i="13"/>
  <c r="E122" i="13"/>
  <c r="I122" i="13"/>
  <c r="D123" i="13"/>
  <c r="E123" i="13"/>
  <c r="G123" i="13"/>
  <c r="K123" i="13"/>
  <c r="D124" i="13"/>
  <c r="G124" i="13"/>
  <c r="E124" i="13"/>
  <c r="E341" i="13"/>
  <c r="D125" i="13"/>
  <c r="E125" i="13"/>
  <c r="F125" i="13"/>
  <c r="G125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5" i="13"/>
  <c r="Z66" i="13"/>
  <c r="Z67" i="13"/>
  <c r="Z69" i="13"/>
  <c r="Z70" i="13"/>
  <c r="Z71" i="13"/>
  <c r="Z73" i="13"/>
  <c r="Z74" i="13"/>
  <c r="Z75" i="13"/>
  <c r="Z77" i="13"/>
  <c r="Z78" i="13"/>
  <c r="Z79" i="13"/>
  <c r="Z81" i="13"/>
  <c r="Z83" i="13"/>
  <c r="Z85" i="13"/>
  <c r="Z86" i="13"/>
  <c r="Z89" i="13"/>
  <c r="Z91" i="13"/>
  <c r="Z93" i="13"/>
  <c r="Z94" i="13"/>
  <c r="Z97" i="13"/>
  <c r="Z99" i="13"/>
  <c r="Z101" i="13"/>
  <c r="Z102" i="13"/>
  <c r="Z105" i="13"/>
  <c r="Z107" i="13"/>
  <c r="Z109" i="13"/>
  <c r="Z110" i="13"/>
  <c r="Z113" i="13"/>
  <c r="Z115" i="13"/>
  <c r="Z117" i="13"/>
  <c r="Z118" i="13"/>
  <c r="Z121" i="13"/>
  <c r="Z123" i="13"/>
  <c r="Z125" i="13"/>
  <c r="G8" i="13"/>
  <c r="K8" i="13"/>
  <c r="W31" i="13"/>
  <c r="X31" i="13"/>
  <c r="W32" i="13"/>
  <c r="W33" i="13"/>
  <c r="W34" i="13"/>
  <c r="W35" i="13"/>
  <c r="X35" i="13"/>
  <c r="W36" i="13"/>
  <c r="W37" i="13"/>
  <c r="W38" i="13"/>
  <c r="W39" i="13"/>
  <c r="X39" i="13"/>
  <c r="W40" i="13"/>
  <c r="W41" i="13"/>
  <c r="W42" i="13"/>
  <c r="W43" i="13"/>
  <c r="X43" i="13"/>
  <c r="W45" i="13"/>
  <c r="W46" i="13"/>
  <c r="W47" i="13"/>
  <c r="X47" i="13"/>
  <c r="W48" i="13"/>
  <c r="W49" i="13"/>
  <c r="W50" i="13"/>
  <c r="W51" i="13"/>
  <c r="X51" i="13"/>
  <c r="W53" i="13"/>
  <c r="W54" i="13"/>
  <c r="W55" i="13"/>
  <c r="X55" i="13"/>
  <c r="W56" i="13"/>
  <c r="W57" i="13"/>
  <c r="W58" i="13"/>
  <c r="W59" i="13"/>
  <c r="X59" i="13"/>
  <c r="W61" i="13"/>
  <c r="W62" i="13"/>
  <c r="W63" i="13"/>
  <c r="X63" i="13"/>
  <c r="W64" i="13"/>
  <c r="W65" i="13"/>
  <c r="W66" i="13"/>
  <c r="W67" i="13"/>
  <c r="X67" i="13"/>
  <c r="W69" i="13"/>
  <c r="W70" i="13"/>
  <c r="W71" i="13"/>
  <c r="X71" i="13"/>
  <c r="W72" i="13"/>
  <c r="W73" i="13"/>
  <c r="W74" i="13"/>
  <c r="W75" i="13"/>
  <c r="X75" i="13"/>
  <c r="W77" i="13"/>
  <c r="W78" i="13"/>
  <c r="W79" i="13"/>
  <c r="X79" i="13"/>
  <c r="W80" i="13"/>
  <c r="W81" i="13"/>
  <c r="W82" i="13"/>
  <c r="W83" i="13"/>
  <c r="X83" i="13"/>
  <c r="W85" i="13"/>
  <c r="W86" i="13"/>
  <c r="W87" i="13"/>
  <c r="X87" i="13"/>
  <c r="W88" i="13"/>
  <c r="W89" i="13"/>
  <c r="W90" i="13"/>
  <c r="W91" i="13"/>
  <c r="X91" i="13"/>
  <c r="W93" i="13"/>
  <c r="W94" i="13"/>
  <c r="W95" i="13"/>
  <c r="X95" i="13"/>
  <c r="W96" i="13"/>
  <c r="W97" i="13"/>
  <c r="W98" i="13"/>
  <c r="W99" i="13"/>
  <c r="X99" i="13"/>
  <c r="W101" i="13"/>
  <c r="W102" i="13"/>
  <c r="W103" i="13"/>
  <c r="X103" i="13"/>
  <c r="W104" i="13"/>
  <c r="W105" i="13"/>
  <c r="W106" i="13"/>
  <c r="W107" i="13"/>
  <c r="X107" i="13"/>
  <c r="W109" i="13"/>
  <c r="W110" i="13"/>
  <c r="W111" i="13"/>
  <c r="X111" i="13"/>
  <c r="W112" i="13"/>
  <c r="W113" i="13"/>
  <c r="W114" i="13"/>
  <c r="W115" i="13"/>
  <c r="X115" i="13"/>
  <c r="W117" i="13"/>
  <c r="W118" i="13"/>
  <c r="W119" i="13"/>
  <c r="X119" i="13"/>
  <c r="W120" i="13"/>
  <c r="W121" i="13"/>
  <c r="W122" i="13"/>
  <c r="W123" i="13"/>
  <c r="X123" i="13"/>
  <c r="W125" i="13"/>
  <c r="F9" i="13"/>
  <c r="F12" i="13"/>
  <c r="F16" i="13"/>
  <c r="F20" i="13"/>
  <c r="F24" i="13"/>
  <c r="F28" i="13"/>
  <c r="F32" i="13"/>
  <c r="F36" i="13"/>
  <c r="F40" i="13"/>
  <c r="F44" i="13"/>
  <c r="F48" i="13"/>
  <c r="F52" i="13"/>
  <c r="F56" i="13"/>
  <c r="F60" i="13"/>
  <c r="F64" i="13"/>
  <c r="F68" i="13"/>
  <c r="F72" i="13"/>
  <c r="F76" i="13"/>
  <c r="F80" i="13"/>
  <c r="F84" i="13"/>
  <c r="F88" i="13"/>
  <c r="F92" i="13"/>
  <c r="F96" i="13"/>
  <c r="F100" i="13"/>
  <c r="F104" i="13"/>
  <c r="F108" i="13"/>
  <c r="F112" i="13"/>
  <c r="F116" i="13"/>
  <c r="F120" i="13"/>
  <c r="F124" i="13"/>
  <c r="D260" i="13"/>
  <c r="L260" i="13"/>
  <c r="D261" i="13"/>
  <c r="L261" i="13"/>
  <c r="D262" i="13"/>
  <c r="L262" i="13"/>
  <c r="D263" i="13"/>
  <c r="L263" i="13"/>
  <c r="D264" i="13"/>
  <c r="L264" i="13"/>
  <c r="D265" i="13"/>
  <c r="L265" i="13"/>
  <c r="D266" i="13"/>
  <c r="L266" i="13"/>
  <c r="D267" i="13"/>
  <c r="L267" i="13"/>
  <c r="D268" i="13"/>
  <c r="L268" i="13"/>
  <c r="D269" i="13"/>
  <c r="L269" i="13"/>
  <c r="D270" i="13"/>
  <c r="L270" i="13"/>
  <c r="D271" i="13"/>
  <c r="L271" i="13"/>
  <c r="D272" i="13"/>
  <c r="L272" i="13"/>
  <c r="D273" i="13"/>
  <c r="L273" i="13"/>
  <c r="D274" i="13"/>
  <c r="L274" i="13"/>
  <c r="D275" i="13"/>
  <c r="L275" i="13"/>
  <c r="D276" i="13"/>
  <c r="L276" i="13"/>
  <c r="D277" i="13"/>
  <c r="L277" i="13"/>
  <c r="D278" i="13"/>
  <c r="L278" i="13"/>
  <c r="D279" i="13"/>
  <c r="L279" i="13"/>
  <c r="D280" i="13"/>
  <c r="L280" i="13"/>
  <c r="D281" i="13"/>
  <c r="L281" i="13"/>
  <c r="D282" i="13"/>
  <c r="L282" i="13"/>
  <c r="D283" i="13"/>
  <c r="L283" i="13"/>
  <c r="D284" i="13"/>
  <c r="L284" i="13"/>
  <c r="D285" i="13"/>
  <c r="L285" i="13"/>
  <c r="D286" i="13"/>
  <c r="L286" i="13"/>
  <c r="D287" i="13"/>
  <c r="L287" i="13"/>
  <c r="D288" i="13"/>
  <c r="L288" i="13"/>
  <c r="D289" i="13"/>
  <c r="L289" i="13"/>
  <c r="D290" i="13"/>
  <c r="L290" i="13"/>
  <c r="D291" i="13"/>
  <c r="L291" i="13"/>
  <c r="D292" i="13"/>
  <c r="L292" i="13"/>
  <c r="D293" i="13"/>
  <c r="L293" i="13"/>
  <c r="D294" i="13"/>
  <c r="L294" i="13"/>
  <c r="D295" i="13"/>
  <c r="L295" i="13"/>
  <c r="D296" i="13"/>
  <c r="L296" i="13"/>
  <c r="D297" i="13"/>
  <c r="L297" i="13"/>
  <c r="D298" i="13"/>
  <c r="L298" i="13"/>
  <c r="D299" i="13"/>
  <c r="L299" i="13"/>
  <c r="D300" i="13"/>
  <c r="L300" i="13"/>
  <c r="D301" i="13"/>
  <c r="L301" i="13"/>
  <c r="D302" i="13"/>
  <c r="L302" i="13"/>
  <c r="D303" i="13"/>
  <c r="L303" i="13"/>
  <c r="D304" i="13"/>
  <c r="L304" i="13"/>
  <c r="D305" i="13"/>
  <c r="L305" i="13"/>
  <c r="D306" i="13"/>
  <c r="L306" i="13"/>
  <c r="D307" i="13"/>
  <c r="L307" i="13"/>
  <c r="D308" i="13"/>
  <c r="L308" i="13"/>
  <c r="D309" i="13"/>
  <c r="L309" i="13"/>
  <c r="D310" i="13"/>
  <c r="L310" i="13"/>
  <c r="D311" i="13"/>
  <c r="L311" i="13"/>
  <c r="D312" i="13"/>
  <c r="L312" i="13"/>
  <c r="D313" i="13"/>
  <c r="L313" i="13"/>
  <c r="D314" i="13"/>
  <c r="L314" i="13"/>
  <c r="D315" i="13"/>
  <c r="L315" i="13"/>
  <c r="D316" i="13"/>
  <c r="L316" i="13"/>
  <c r="D317" i="13"/>
  <c r="L317" i="13"/>
  <c r="D318" i="13"/>
  <c r="L318" i="13"/>
  <c r="D319" i="13"/>
  <c r="L319" i="13"/>
  <c r="D320" i="13"/>
  <c r="L320" i="13"/>
  <c r="D321" i="13"/>
  <c r="L321" i="13"/>
  <c r="D322" i="13"/>
  <c r="L322" i="13"/>
  <c r="D323" i="13"/>
  <c r="L323" i="13"/>
  <c r="D324" i="13"/>
  <c r="L324" i="13"/>
  <c r="D325" i="13"/>
  <c r="L325" i="13"/>
  <c r="D326" i="13"/>
  <c r="L326" i="13"/>
  <c r="D327" i="13"/>
  <c r="L327" i="13"/>
  <c r="D328" i="13"/>
  <c r="L328" i="13"/>
  <c r="D329" i="13"/>
  <c r="L329" i="13"/>
  <c r="D330" i="13"/>
  <c r="L330" i="13"/>
  <c r="D331" i="13"/>
  <c r="L331" i="13"/>
  <c r="D332" i="13"/>
  <c r="L332" i="13"/>
  <c r="D333" i="13"/>
  <c r="L333" i="13"/>
  <c r="D334" i="13"/>
  <c r="L334" i="13"/>
  <c r="D335" i="13"/>
  <c r="L335" i="13"/>
  <c r="D336" i="13"/>
  <c r="L336" i="13"/>
  <c r="D337" i="13"/>
  <c r="L337" i="13"/>
  <c r="D338" i="13"/>
  <c r="L338" i="13"/>
  <c r="D339" i="13"/>
  <c r="L339" i="13"/>
  <c r="D340" i="13"/>
  <c r="L340" i="13"/>
  <c r="D341" i="13"/>
  <c r="L341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B260" i="13"/>
  <c r="C260" i="13"/>
  <c r="E260" i="13"/>
  <c r="F260" i="13"/>
  <c r="H260" i="13"/>
  <c r="I226" i="13"/>
  <c r="J260" i="13"/>
  <c r="B261" i="13"/>
  <c r="C261" i="13"/>
  <c r="F261" i="13"/>
  <c r="H261" i="13"/>
  <c r="J261" i="13"/>
  <c r="B262" i="13"/>
  <c r="C262" i="13"/>
  <c r="E262" i="13"/>
  <c r="F262" i="13"/>
  <c r="H262" i="13"/>
  <c r="J262" i="13"/>
  <c r="B263" i="13"/>
  <c r="C263" i="13"/>
  <c r="F263" i="13"/>
  <c r="G263" i="13"/>
  <c r="H263" i="13"/>
  <c r="J263" i="13"/>
  <c r="B264" i="13"/>
  <c r="C264" i="13"/>
  <c r="F264" i="13"/>
  <c r="G264" i="13"/>
  <c r="H264" i="13"/>
  <c r="J264" i="13"/>
  <c r="B265" i="13"/>
  <c r="C265" i="13"/>
  <c r="F265" i="13"/>
  <c r="H265" i="13"/>
  <c r="J265" i="13"/>
  <c r="B266" i="13"/>
  <c r="C266" i="13"/>
  <c r="E266" i="13"/>
  <c r="F266" i="13"/>
  <c r="H266" i="13"/>
  <c r="J266" i="13"/>
  <c r="B267" i="13"/>
  <c r="C267" i="13"/>
  <c r="E267" i="13"/>
  <c r="F267" i="13"/>
  <c r="G267" i="13"/>
  <c r="H267" i="13"/>
  <c r="J267" i="13"/>
  <c r="B268" i="13"/>
  <c r="C268" i="13"/>
  <c r="F268" i="13"/>
  <c r="G268" i="13"/>
  <c r="H268" i="13"/>
  <c r="J268" i="13"/>
  <c r="B269" i="13"/>
  <c r="C269" i="13"/>
  <c r="F269" i="13"/>
  <c r="H269" i="13"/>
  <c r="J269" i="13"/>
  <c r="B270" i="13"/>
  <c r="C270" i="13"/>
  <c r="E270" i="13"/>
  <c r="F270" i="13"/>
  <c r="H270" i="13"/>
  <c r="J270" i="13"/>
  <c r="B271" i="13"/>
  <c r="C271" i="13"/>
  <c r="F271" i="13"/>
  <c r="G271" i="13"/>
  <c r="H271" i="13"/>
  <c r="J271" i="13"/>
  <c r="B272" i="13"/>
  <c r="C272" i="13"/>
  <c r="F272" i="13"/>
  <c r="G272" i="13"/>
  <c r="H272" i="13"/>
  <c r="J272" i="13"/>
  <c r="B273" i="13"/>
  <c r="C273" i="13"/>
  <c r="F273" i="13"/>
  <c r="H273" i="13"/>
  <c r="J273" i="13"/>
  <c r="B274" i="13"/>
  <c r="C274" i="13"/>
  <c r="E274" i="13"/>
  <c r="F274" i="13"/>
  <c r="H274" i="13"/>
  <c r="J274" i="13"/>
  <c r="B275" i="13"/>
  <c r="C275" i="13"/>
  <c r="E275" i="13"/>
  <c r="F275" i="13"/>
  <c r="G275" i="13"/>
  <c r="H275" i="13"/>
  <c r="J275" i="13"/>
  <c r="B276" i="13"/>
  <c r="C276" i="13"/>
  <c r="F276" i="13"/>
  <c r="G276" i="13"/>
  <c r="H276" i="13"/>
  <c r="J276" i="13"/>
  <c r="B277" i="13"/>
  <c r="C277" i="13"/>
  <c r="F277" i="13"/>
  <c r="H277" i="13"/>
  <c r="J277" i="13"/>
  <c r="B278" i="13"/>
  <c r="C278" i="13"/>
  <c r="E278" i="13"/>
  <c r="F278" i="13"/>
  <c r="H278" i="13"/>
  <c r="J278" i="13"/>
  <c r="B279" i="13"/>
  <c r="C279" i="13"/>
  <c r="F279" i="13"/>
  <c r="G279" i="13"/>
  <c r="H279" i="13"/>
  <c r="J279" i="13"/>
  <c r="B280" i="13"/>
  <c r="C280" i="13"/>
  <c r="F280" i="13"/>
  <c r="G280" i="13"/>
  <c r="H280" i="13"/>
  <c r="J280" i="13"/>
  <c r="B281" i="13"/>
  <c r="C281" i="13"/>
  <c r="F281" i="13"/>
  <c r="H281" i="13"/>
  <c r="J281" i="13"/>
  <c r="B282" i="13"/>
  <c r="C282" i="13"/>
  <c r="E282" i="13"/>
  <c r="F282" i="13"/>
  <c r="H282" i="13"/>
  <c r="J282" i="13"/>
  <c r="B283" i="13"/>
  <c r="C283" i="13"/>
  <c r="E283" i="13"/>
  <c r="F283" i="13"/>
  <c r="G283" i="13"/>
  <c r="H283" i="13"/>
  <c r="J283" i="13"/>
  <c r="B284" i="13"/>
  <c r="C284" i="13"/>
  <c r="F284" i="13"/>
  <c r="G284" i="13"/>
  <c r="H284" i="13"/>
  <c r="J284" i="13"/>
  <c r="B285" i="13"/>
  <c r="C285" i="13"/>
  <c r="F285" i="13"/>
  <c r="H285" i="13"/>
  <c r="J285" i="13"/>
  <c r="B286" i="13"/>
  <c r="C286" i="13"/>
  <c r="E286" i="13"/>
  <c r="F286" i="13"/>
  <c r="H286" i="13"/>
  <c r="J286" i="13"/>
  <c r="B287" i="13"/>
  <c r="C287" i="13"/>
  <c r="F287" i="13"/>
  <c r="G287" i="13"/>
  <c r="H287" i="13"/>
  <c r="J287" i="13"/>
  <c r="B288" i="13"/>
  <c r="C288" i="13"/>
  <c r="F288" i="13"/>
  <c r="G288" i="13"/>
  <c r="H288" i="13"/>
  <c r="J288" i="13"/>
  <c r="B289" i="13"/>
  <c r="C289" i="13"/>
  <c r="F289" i="13"/>
  <c r="H289" i="13"/>
  <c r="J289" i="13"/>
  <c r="B290" i="13"/>
  <c r="C290" i="13"/>
  <c r="E290" i="13"/>
  <c r="F290" i="13"/>
  <c r="H290" i="13"/>
  <c r="J290" i="13"/>
  <c r="B291" i="13"/>
  <c r="C291" i="13"/>
  <c r="E291" i="13"/>
  <c r="F291" i="13"/>
  <c r="G291" i="13"/>
  <c r="H291" i="13"/>
  <c r="J291" i="13"/>
  <c r="B292" i="13"/>
  <c r="C292" i="13"/>
  <c r="F292" i="13"/>
  <c r="G292" i="13"/>
  <c r="H292" i="13"/>
  <c r="J292" i="13"/>
  <c r="B293" i="13"/>
  <c r="C293" i="13"/>
  <c r="F293" i="13"/>
  <c r="H293" i="13"/>
  <c r="J293" i="13"/>
  <c r="B294" i="13"/>
  <c r="C294" i="13"/>
  <c r="E294" i="13"/>
  <c r="F294" i="13"/>
  <c r="H294" i="13"/>
  <c r="J294" i="13"/>
  <c r="B295" i="13"/>
  <c r="C295" i="13"/>
  <c r="F295" i="13"/>
  <c r="G295" i="13"/>
  <c r="H295" i="13"/>
  <c r="J295" i="13"/>
  <c r="B296" i="13"/>
  <c r="C296" i="13"/>
  <c r="F296" i="13"/>
  <c r="G296" i="13"/>
  <c r="H296" i="13"/>
  <c r="J296" i="13"/>
  <c r="B297" i="13"/>
  <c r="C297" i="13"/>
  <c r="F297" i="13"/>
  <c r="H297" i="13"/>
  <c r="J297" i="13"/>
  <c r="B298" i="13"/>
  <c r="C298" i="13"/>
  <c r="F298" i="13"/>
  <c r="H298" i="13"/>
  <c r="J298" i="13"/>
  <c r="B299" i="13"/>
  <c r="C299" i="13"/>
  <c r="E299" i="13"/>
  <c r="F299" i="13"/>
  <c r="G299" i="13"/>
  <c r="H299" i="13"/>
  <c r="J299" i="13"/>
  <c r="B300" i="13"/>
  <c r="C300" i="13"/>
  <c r="F300" i="13"/>
  <c r="G300" i="13"/>
  <c r="H300" i="13"/>
  <c r="J300" i="13"/>
  <c r="B301" i="13"/>
  <c r="C301" i="13"/>
  <c r="F301" i="13"/>
  <c r="H301" i="13"/>
  <c r="J301" i="13"/>
  <c r="B302" i="13"/>
  <c r="C302" i="13"/>
  <c r="E302" i="13"/>
  <c r="F302" i="13"/>
  <c r="H302" i="13"/>
  <c r="J302" i="13"/>
  <c r="B303" i="13"/>
  <c r="C303" i="13"/>
  <c r="F303" i="13"/>
  <c r="G303" i="13"/>
  <c r="H303" i="13"/>
  <c r="J303" i="13"/>
  <c r="B304" i="13"/>
  <c r="C304" i="13"/>
  <c r="F304" i="13"/>
  <c r="G304" i="13"/>
  <c r="H304" i="13"/>
  <c r="J304" i="13"/>
  <c r="B305" i="13"/>
  <c r="C305" i="13"/>
  <c r="F305" i="13"/>
  <c r="H305" i="13"/>
  <c r="J305" i="13"/>
  <c r="B306" i="13"/>
  <c r="C306" i="13"/>
  <c r="F306" i="13"/>
  <c r="H306" i="13"/>
  <c r="J306" i="13"/>
  <c r="B307" i="13"/>
  <c r="C307" i="13"/>
  <c r="E307" i="13"/>
  <c r="F307" i="13"/>
  <c r="G307" i="13"/>
  <c r="H307" i="13"/>
  <c r="J307" i="13"/>
  <c r="B308" i="13"/>
  <c r="C308" i="13"/>
  <c r="F308" i="13"/>
  <c r="G308" i="13"/>
  <c r="H308" i="13"/>
  <c r="J308" i="13"/>
  <c r="B309" i="13"/>
  <c r="C309" i="13"/>
  <c r="F309" i="13"/>
  <c r="H309" i="13"/>
  <c r="J309" i="13"/>
  <c r="B310" i="13"/>
  <c r="C310" i="13"/>
  <c r="E310" i="13"/>
  <c r="F310" i="13"/>
  <c r="H310" i="13"/>
  <c r="J310" i="13"/>
  <c r="B311" i="13"/>
  <c r="C311" i="13"/>
  <c r="F311" i="13"/>
  <c r="G311" i="13"/>
  <c r="H311" i="13"/>
  <c r="J311" i="13"/>
  <c r="B312" i="13"/>
  <c r="C312" i="13"/>
  <c r="F312" i="13"/>
  <c r="G312" i="13"/>
  <c r="H312" i="13"/>
  <c r="J312" i="13"/>
  <c r="B313" i="13"/>
  <c r="C313" i="13"/>
  <c r="F313" i="13"/>
  <c r="H313" i="13"/>
  <c r="J313" i="13"/>
  <c r="B314" i="13"/>
  <c r="C314" i="13"/>
  <c r="F314" i="13"/>
  <c r="H314" i="13"/>
  <c r="J314" i="13"/>
  <c r="B315" i="13"/>
  <c r="C315" i="13"/>
  <c r="F315" i="13"/>
  <c r="G315" i="13"/>
  <c r="H315" i="13"/>
  <c r="J315" i="13"/>
  <c r="B316" i="13"/>
  <c r="C316" i="13"/>
  <c r="F316" i="13"/>
  <c r="G316" i="13"/>
  <c r="H316" i="13"/>
  <c r="J316" i="13"/>
  <c r="B317" i="13"/>
  <c r="C317" i="13"/>
  <c r="F317" i="13"/>
  <c r="H317" i="13"/>
  <c r="J317" i="13"/>
  <c r="B318" i="13"/>
  <c r="C318" i="13"/>
  <c r="E318" i="13"/>
  <c r="F318" i="13"/>
  <c r="H318" i="13"/>
  <c r="J318" i="13"/>
  <c r="B319" i="13"/>
  <c r="C319" i="13"/>
  <c r="F319" i="13"/>
  <c r="G319" i="13"/>
  <c r="H319" i="13"/>
  <c r="J319" i="13"/>
  <c r="B320" i="13"/>
  <c r="C320" i="13"/>
  <c r="F320" i="13"/>
  <c r="G320" i="13"/>
  <c r="H320" i="13"/>
  <c r="J320" i="13"/>
  <c r="B321" i="13"/>
  <c r="C321" i="13"/>
  <c r="F321" i="13"/>
  <c r="H321" i="13"/>
  <c r="J321" i="13"/>
  <c r="B322" i="13"/>
  <c r="C322" i="13"/>
  <c r="F322" i="13"/>
  <c r="H322" i="13"/>
  <c r="J322" i="13"/>
  <c r="B323" i="13"/>
  <c r="C323" i="13"/>
  <c r="F323" i="13"/>
  <c r="G323" i="13"/>
  <c r="H323" i="13"/>
  <c r="J323" i="13"/>
  <c r="B324" i="13"/>
  <c r="C324" i="13"/>
  <c r="F324" i="13"/>
  <c r="G324" i="13"/>
  <c r="H324" i="13"/>
  <c r="J324" i="13"/>
  <c r="B325" i="13"/>
  <c r="C325" i="13"/>
  <c r="F325" i="13"/>
  <c r="H325" i="13"/>
  <c r="J325" i="13"/>
  <c r="B326" i="13"/>
  <c r="C326" i="13"/>
  <c r="E326" i="13"/>
  <c r="F326" i="13"/>
  <c r="H326" i="13"/>
  <c r="J326" i="13"/>
  <c r="B327" i="13"/>
  <c r="C327" i="13"/>
  <c r="F327" i="13"/>
  <c r="G327" i="13"/>
  <c r="H327" i="13"/>
  <c r="J327" i="13"/>
  <c r="B328" i="13"/>
  <c r="C328" i="13"/>
  <c r="F328" i="13"/>
  <c r="G328" i="13"/>
  <c r="H328" i="13"/>
  <c r="J328" i="13"/>
  <c r="B329" i="13"/>
  <c r="C329" i="13"/>
  <c r="F329" i="13"/>
  <c r="H329" i="13"/>
  <c r="J329" i="13"/>
  <c r="B330" i="13"/>
  <c r="C330" i="13"/>
  <c r="F330" i="13"/>
  <c r="H330" i="13"/>
  <c r="J330" i="13"/>
  <c r="B331" i="13"/>
  <c r="C331" i="13"/>
  <c r="F331" i="13"/>
  <c r="G331" i="13"/>
  <c r="H331" i="13"/>
  <c r="J331" i="13"/>
  <c r="B332" i="13"/>
  <c r="C332" i="13"/>
  <c r="F332" i="13"/>
  <c r="G332" i="13"/>
  <c r="H332" i="13"/>
  <c r="J332" i="13"/>
  <c r="B333" i="13"/>
  <c r="C333" i="13"/>
  <c r="F333" i="13"/>
  <c r="H333" i="13"/>
  <c r="J333" i="13"/>
  <c r="B334" i="13"/>
  <c r="C334" i="13"/>
  <c r="E334" i="13"/>
  <c r="F334" i="13"/>
  <c r="H334" i="13"/>
  <c r="J334" i="13"/>
  <c r="B335" i="13"/>
  <c r="C335" i="13"/>
  <c r="F335" i="13"/>
  <c r="G335" i="13"/>
  <c r="H335" i="13"/>
  <c r="J335" i="13"/>
  <c r="B336" i="13"/>
  <c r="C336" i="13"/>
  <c r="F336" i="13"/>
  <c r="G336" i="13"/>
  <c r="H336" i="13"/>
  <c r="J336" i="13"/>
  <c r="B337" i="13"/>
  <c r="C337" i="13"/>
  <c r="F337" i="13"/>
  <c r="H337" i="13"/>
  <c r="J337" i="13"/>
  <c r="B338" i="13"/>
  <c r="C338" i="13"/>
  <c r="F338" i="13"/>
  <c r="H338" i="13"/>
  <c r="J338" i="13"/>
  <c r="B339" i="13"/>
  <c r="C339" i="13"/>
  <c r="F339" i="13"/>
  <c r="G339" i="13"/>
  <c r="H339" i="13"/>
  <c r="J339" i="13"/>
  <c r="B340" i="13"/>
  <c r="C340" i="13"/>
  <c r="F340" i="13"/>
  <c r="G340" i="13"/>
  <c r="H340" i="13"/>
  <c r="J340" i="13"/>
  <c r="B341" i="13"/>
  <c r="C341" i="13"/>
  <c r="F341" i="13"/>
  <c r="H341" i="13"/>
  <c r="J341" i="13"/>
  <c r="B342" i="13"/>
  <c r="C342" i="13"/>
  <c r="E342" i="13"/>
  <c r="F342" i="13"/>
  <c r="H342" i="13"/>
  <c r="J342" i="13"/>
  <c r="T43" i="13"/>
  <c r="R43" i="13"/>
  <c r="T44" i="13"/>
  <c r="R44" i="13"/>
  <c r="T45" i="13"/>
  <c r="R45" i="13"/>
  <c r="X45" i="13"/>
  <c r="T46" i="13"/>
  <c r="R46" i="13"/>
  <c r="X46" i="13"/>
  <c r="T47" i="13"/>
  <c r="R47" i="13"/>
  <c r="T48" i="13"/>
  <c r="R48" i="13"/>
  <c r="X48" i="13"/>
  <c r="T49" i="13"/>
  <c r="R49" i="13"/>
  <c r="X49" i="13"/>
  <c r="T50" i="13"/>
  <c r="R50" i="13"/>
  <c r="X50" i="13"/>
  <c r="T51" i="13"/>
  <c r="R51" i="13"/>
  <c r="T52" i="13"/>
  <c r="R52" i="13"/>
  <c r="T53" i="13"/>
  <c r="R53" i="13"/>
  <c r="X53" i="13"/>
  <c r="T54" i="13"/>
  <c r="R54" i="13"/>
  <c r="X54" i="13"/>
  <c r="T55" i="13"/>
  <c r="R55" i="13"/>
  <c r="T56" i="13"/>
  <c r="R56" i="13"/>
  <c r="X56" i="13"/>
  <c r="T57" i="13"/>
  <c r="R57" i="13"/>
  <c r="X57" i="13"/>
  <c r="T58" i="13"/>
  <c r="R58" i="13"/>
  <c r="X58" i="13"/>
  <c r="T59" i="13"/>
  <c r="R59" i="13"/>
  <c r="T60" i="13"/>
  <c r="R60" i="13"/>
  <c r="T61" i="13"/>
  <c r="R61" i="13"/>
  <c r="X61" i="13"/>
  <c r="T62" i="13"/>
  <c r="R62" i="13"/>
  <c r="X62" i="13"/>
  <c r="T63" i="13"/>
  <c r="R63" i="13"/>
  <c r="T64" i="13"/>
  <c r="R64" i="13"/>
  <c r="X64" i="13"/>
  <c r="T65" i="13"/>
  <c r="R65" i="13"/>
  <c r="X65" i="13"/>
  <c r="T66" i="13"/>
  <c r="R66" i="13"/>
  <c r="X66" i="13"/>
  <c r="T67" i="13"/>
  <c r="R67" i="13"/>
  <c r="T68" i="13"/>
  <c r="R68" i="13"/>
  <c r="T69" i="13"/>
  <c r="R69" i="13"/>
  <c r="X69" i="13"/>
  <c r="T70" i="13"/>
  <c r="R70" i="13"/>
  <c r="X70" i="13"/>
  <c r="T71" i="13"/>
  <c r="R71" i="13"/>
  <c r="T72" i="13"/>
  <c r="R72" i="13"/>
  <c r="X72" i="13"/>
  <c r="T73" i="13"/>
  <c r="R73" i="13"/>
  <c r="X73" i="13"/>
  <c r="T74" i="13"/>
  <c r="R74" i="13"/>
  <c r="X74" i="13"/>
  <c r="T75" i="13"/>
  <c r="R75" i="13"/>
  <c r="T76" i="13"/>
  <c r="R76" i="13"/>
  <c r="T77" i="13"/>
  <c r="R77" i="13"/>
  <c r="X77" i="13"/>
  <c r="T78" i="13"/>
  <c r="R78" i="13"/>
  <c r="X78" i="13"/>
  <c r="T79" i="13"/>
  <c r="R79" i="13"/>
  <c r="T80" i="13"/>
  <c r="R80" i="13"/>
  <c r="X80" i="13"/>
  <c r="T81" i="13"/>
  <c r="R81" i="13"/>
  <c r="X81" i="13"/>
  <c r="T82" i="13"/>
  <c r="R82" i="13"/>
  <c r="X82" i="13"/>
  <c r="T83" i="13"/>
  <c r="R83" i="13"/>
  <c r="T84" i="13"/>
  <c r="R84" i="13"/>
  <c r="T85" i="13"/>
  <c r="R85" i="13"/>
  <c r="X85" i="13"/>
  <c r="T86" i="13"/>
  <c r="R86" i="13"/>
  <c r="X86" i="13"/>
  <c r="T87" i="13"/>
  <c r="R87" i="13"/>
  <c r="T88" i="13"/>
  <c r="R88" i="13"/>
  <c r="X88" i="13"/>
  <c r="T89" i="13"/>
  <c r="R89" i="13"/>
  <c r="X89" i="13"/>
  <c r="T90" i="13"/>
  <c r="R90" i="13"/>
  <c r="X90" i="13"/>
  <c r="T91" i="13"/>
  <c r="R91" i="13"/>
  <c r="T92" i="13"/>
  <c r="R92" i="13"/>
  <c r="T93" i="13"/>
  <c r="R93" i="13"/>
  <c r="X93" i="13"/>
  <c r="T94" i="13"/>
  <c r="R94" i="13"/>
  <c r="X94" i="13"/>
  <c r="T95" i="13"/>
  <c r="R95" i="13"/>
  <c r="T96" i="13"/>
  <c r="R96" i="13"/>
  <c r="X96" i="13"/>
  <c r="T97" i="13"/>
  <c r="R97" i="13"/>
  <c r="X97" i="13"/>
  <c r="T98" i="13"/>
  <c r="R98" i="13"/>
  <c r="X98" i="13"/>
  <c r="T99" i="13"/>
  <c r="R99" i="13"/>
  <c r="T100" i="13"/>
  <c r="R100" i="13"/>
  <c r="T101" i="13"/>
  <c r="R101" i="13"/>
  <c r="X101" i="13"/>
  <c r="T102" i="13"/>
  <c r="R102" i="13"/>
  <c r="X102" i="13"/>
  <c r="T103" i="13"/>
  <c r="R103" i="13"/>
  <c r="T104" i="13"/>
  <c r="R104" i="13"/>
  <c r="X104" i="13"/>
  <c r="T105" i="13"/>
  <c r="R105" i="13"/>
  <c r="X105" i="13"/>
  <c r="T106" i="13"/>
  <c r="R106" i="13"/>
  <c r="X106" i="13"/>
  <c r="T107" i="13"/>
  <c r="R107" i="13"/>
  <c r="T108" i="13"/>
  <c r="R108" i="13"/>
  <c r="T109" i="13"/>
  <c r="R109" i="13"/>
  <c r="X109" i="13"/>
  <c r="T110" i="13"/>
  <c r="R110" i="13"/>
  <c r="X110" i="13"/>
  <c r="T111" i="13"/>
  <c r="R111" i="13"/>
  <c r="T112" i="13"/>
  <c r="R112" i="13"/>
  <c r="X112" i="13"/>
  <c r="T113" i="13"/>
  <c r="R113" i="13"/>
  <c r="X113" i="13"/>
  <c r="T114" i="13"/>
  <c r="R114" i="13"/>
  <c r="X114" i="13"/>
  <c r="T115" i="13"/>
  <c r="R115" i="13"/>
  <c r="T116" i="13"/>
  <c r="R116" i="13"/>
  <c r="T117" i="13"/>
  <c r="R117" i="13"/>
  <c r="X117" i="13"/>
  <c r="T118" i="13"/>
  <c r="R118" i="13"/>
  <c r="X118" i="13"/>
  <c r="T119" i="13"/>
  <c r="R119" i="13"/>
  <c r="T120" i="13"/>
  <c r="R120" i="13"/>
  <c r="X120" i="13"/>
  <c r="T121" i="13"/>
  <c r="R121" i="13"/>
  <c r="X121" i="13"/>
  <c r="T122" i="13"/>
  <c r="R122" i="13"/>
  <c r="X122" i="13"/>
  <c r="T123" i="13"/>
  <c r="R123" i="13"/>
  <c r="T124" i="13"/>
  <c r="R124" i="13"/>
  <c r="T125" i="13"/>
  <c r="R125" i="13"/>
  <c r="X125" i="13"/>
  <c r="T8" i="13"/>
  <c r="R8" i="13"/>
  <c r="W8" i="13"/>
  <c r="X8" i="13"/>
  <c r="H9" i="13"/>
  <c r="T9" i="13"/>
  <c r="R9" i="13"/>
  <c r="W9" i="13"/>
  <c r="X9" i="13"/>
  <c r="W10" i="13"/>
  <c r="T11" i="13"/>
  <c r="R11" i="13"/>
  <c r="W11" i="13"/>
  <c r="X11" i="13"/>
  <c r="T12" i="13"/>
  <c r="R12" i="13"/>
  <c r="W12" i="13"/>
  <c r="X12" i="13"/>
  <c r="H13" i="13"/>
  <c r="T13" i="13"/>
  <c r="R13" i="13"/>
  <c r="W13" i="13"/>
  <c r="X13" i="13"/>
  <c r="T14" i="13"/>
  <c r="R14" i="13"/>
  <c r="W14" i="13"/>
  <c r="X14" i="13"/>
  <c r="T15" i="13"/>
  <c r="R15" i="13"/>
  <c r="W15" i="13"/>
  <c r="X15" i="13"/>
  <c r="T16" i="13"/>
  <c r="R16" i="13"/>
  <c r="W16" i="13"/>
  <c r="X16" i="13"/>
  <c r="H17" i="13"/>
  <c r="T17" i="13"/>
  <c r="R17" i="13"/>
  <c r="W17" i="13"/>
  <c r="X17" i="13"/>
  <c r="T18" i="13"/>
  <c r="R18" i="13"/>
  <c r="W18" i="13"/>
  <c r="X18" i="13"/>
  <c r="T19" i="13"/>
  <c r="R19" i="13"/>
  <c r="W19" i="13"/>
  <c r="X19" i="13"/>
  <c r="T20" i="13"/>
  <c r="R20" i="13"/>
  <c r="W20" i="13"/>
  <c r="X20" i="13"/>
  <c r="H21" i="13"/>
  <c r="T21" i="13"/>
  <c r="R21" i="13"/>
  <c r="W21" i="13"/>
  <c r="X21" i="13"/>
  <c r="T22" i="13"/>
  <c r="R22" i="13"/>
  <c r="W22" i="13"/>
  <c r="X22" i="13"/>
  <c r="T23" i="13"/>
  <c r="R23" i="13"/>
  <c r="W23" i="13"/>
  <c r="X23" i="13"/>
  <c r="T24" i="13"/>
  <c r="R24" i="13"/>
  <c r="W24" i="13"/>
  <c r="X24" i="13"/>
  <c r="H25" i="13"/>
  <c r="T25" i="13"/>
  <c r="R25" i="13"/>
  <c r="W25" i="13"/>
  <c r="X25" i="13"/>
  <c r="T26" i="13"/>
  <c r="R26" i="13"/>
  <c r="W26" i="13"/>
  <c r="X26" i="13"/>
  <c r="T27" i="13"/>
  <c r="R27" i="13"/>
  <c r="W27" i="13"/>
  <c r="X27" i="13"/>
  <c r="T28" i="13"/>
  <c r="R28" i="13"/>
  <c r="W28" i="13"/>
  <c r="X28" i="13"/>
  <c r="H29" i="13"/>
  <c r="T29" i="13"/>
  <c r="R29" i="13"/>
  <c r="W29" i="13"/>
  <c r="X29" i="13"/>
  <c r="T30" i="13"/>
  <c r="R30" i="13"/>
  <c r="W30" i="13"/>
  <c r="X30" i="13"/>
  <c r="T31" i="13"/>
  <c r="R31" i="13"/>
  <c r="T32" i="13"/>
  <c r="R32" i="13"/>
  <c r="X32" i="13"/>
  <c r="T33" i="13"/>
  <c r="R33" i="13"/>
  <c r="X33" i="13"/>
  <c r="T34" i="13"/>
  <c r="R34" i="13"/>
  <c r="X34" i="13"/>
  <c r="T35" i="13"/>
  <c r="R35" i="13"/>
  <c r="T36" i="13"/>
  <c r="R36" i="13"/>
  <c r="X36" i="13"/>
  <c r="T37" i="13"/>
  <c r="R37" i="13"/>
  <c r="X37" i="13"/>
  <c r="T38" i="13"/>
  <c r="R38" i="13"/>
  <c r="X38" i="13"/>
  <c r="T39" i="13"/>
  <c r="R39" i="13"/>
  <c r="T40" i="13"/>
  <c r="R40" i="13"/>
  <c r="X40" i="13"/>
  <c r="T41" i="13"/>
  <c r="R41" i="13"/>
  <c r="X41" i="13"/>
  <c r="T42" i="13"/>
  <c r="R42" i="13"/>
  <c r="X42" i="13"/>
  <c r="A224" i="13"/>
  <c r="B224" i="13"/>
  <c r="C224" i="13"/>
  <c r="D224" i="13"/>
  <c r="E224" i="13"/>
  <c r="F224" i="13"/>
  <c r="G224" i="13"/>
  <c r="H224" i="13"/>
  <c r="I224" i="13"/>
  <c r="J224" i="13"/>
  <c r="A225" i="13"/>
  <c r="B225" i="13"/>
  <c r="C225" i="13"/>
  <c r="D225" i="13"/>
  <c r="L225" i="13"/>
  <c r="F225" i="13"/>
  <c r="G225" i="13"/>
  <c r="H225" i="13"/>
  <c r="J225" i="13"/>
  <c r="A226" i="13"/>
  <c r="B226" i="13"/>
  <c r="C226" i="13"/>
  <c r="D226" i="13"/>
  <c r="E226" i="13"/>
  <c r="F226" i="13"/>
  <c r="G226" i="13"/>
  <c r="H226" i="13"/>
  <c r="J226" i="13"/>
  <c r="K226" i="13"/>
  <c r="L226" i="13"/>
  <c r="A227" i="13"/>
  <c r="B227" i="13"/>
  <c r="C227" i="13"/>
  <c r="D227" i="13"/>
  <c r="F227" i="13"/>
  <c r="H227" i="13"/>
  <c r="J227" i="13"/>
  <c r="L227" i="13"/>
  <c r="A228" i="13"/>
  <c r="B228" i="13"/>
  <c r="C228" i="13"/>
  <c r="D228" i="13"/>
  <c r="L228" i="13"/>
  <c r="E228" i="13"/>
  <c r="F228" i="13"/>
  <c r="G228" i="13"/>
  <c r="H228" i="13"/>
  <c r="J228" i="13"/>
  <c r="A229" i="13"/>
  <c r="B229" i="13"/>
  <c r="C229" i="13"/>
  <c r="D229" i="13"/>
  <c r="L229" i="13"/>
  <c r="E229" i="13"/>
  <c r="F229" i="13"/>
  <c r="H229" i="13"/>
  <c r="J229" i="13"/>
  <c r="A230" i="13"/>
  <c r="B230" i="13"/>
  <c r="C230" i="13"/>
  <c r="D230" i="13"/>
  <c r="L230" i="13"/>
  <c r="E230" i="13"/>
  <c r="F230" i="13"/>
  <c r="G230" i="13"/>
  <c r="H230" i="13"/>
  <c r="J230" i="13"/>
  <c r="A231" i="13"/>
  <c r="B231" i="13"/>
  <c r="C231" i="13"/>
  <c r="D231" i="13"/>
  <c r="L231" i="13"/>
  <c r="E231" i="13"/>
  <c r="F231" i="13"/>
  <c r="G231" i="13"/>
  <c r="H231" i="13"/>
  <c r="J231" i="13"/>
  <c r="A232" i="13"/>
  <c r="B232" i="13"/>
  <c r="C232" i="13"/>
  <c r="D232" i="13"/>
  <c r="L232" i="13"/>
  <c r="F232" i="13"/>
  <c r="G232" i="13"/>
  <c r="H232" i="13"/>
  <c r="J232" i="13"/>
  <c r="A233" i="13"/>
  <c r="B233" i="13"/>
  <c r="C233" i="13"/>
  <c r="D233" i="13"/>
  <c r="L233" i="13"/>
  <c r="E233" i="13"/>
  <c r="F233" i="13"/>
  <c r="H233" i="13"/>
  <c r="J233" i="13"/>
  <c r="A234" i="13"/>
  <c r="B234" i="13"/>
  <c r="C234" i="13"/>
  <c r="D234" i="13"/>
  <c r="E234" i="13"/>
  <c r="F234" i="13"/>
  <c r="H234" i="13"/>
  <c r="J234" i="13"/>
  <c r="L234" i="13"/>
  <c r="A235" i="13"/>
  <c r="B235" i="13"/>
  <c r="C235" i="13"/>
  <c r="D235" i="13"/>
  <c r="E235" i="13"/>
  <c r="F235" i="13"/>
  <c r="G235" i="13"/>
  <c r="H235" i="13"/>
  <c r="J235" i="13"/>
  <c r="L235" i="13"/>
  <c r="A236" i="13"/>
  <c r="B236" i="13"/>
  <c r="C236" i="13"/>
  <c r="D236" i="13"/>
  <c r="L236" i="13"/>
  <c r="E236" i="13"/>
  <c r="F236" i="13"/>
  <c r="G236" i="13"/>
  <c r="H236" i="13"/>
  <c r="J236" i="13"/>
  <c r="A237" i="13"/>
  <c r="B237" i="13"/>
  <c r="C237" i="13"/>
  <c r="D237" i="13"/>
  <c r="L237" i="13"/>
  <c r="E237" i="13"/>
  <c r="F237" i="13"/>
  <c r="H237" i="13"/>
  <c r="J237" i="13"/>
  <c r="A238" i="13"/>
  <c r="B238" i="13"/>
  <c r="C238" i="13"/>
  <c r="D238" i="13"/>
  <c r="L238" i="13"/>
  <c r="E238" i="13"/>
  <c r="F238" i="13"/>
  <c r="G238" i="13"/>
  <c r="H238" i="13"/>
  <c r="J238" i="13"/>
  <c r="A239" i="13"/>
  <c r="B239" i="13"/>
  <c r="C239" i="13"/>
  <c r="D239" i="13"/>
  <c r="E239" i="13"/>
  <c r="F239" i="13"/>
  <c r="G239" i="13"/>
  <c r="H239" i="13"/>
  <c r="J239" i="13"/>
  <c r="L239" i="13"/>
  <c r="A240" i="13"/>
  <c r="B240" i="13"/>
  <c r="C240" i="13"/>
  <c r="D240" i="13"/>
  <c r="L240" i="13"/>
  <c r="F240" i="13"/>
  <c r="G240" i="13"/>
  <c r="H240" i="13"/>
  <c r="J240" i="13"/>
  <c r="A241" i="13"/>
  <c r="B241" i="13"/>
  <c r="C241" i="13"/>
  <c r="D241" i="13"/>
  <c r="L241" i="13"/>
  <c r="E241" i="13"/>
  <c r="F241" i="13"/>
  <c r="H241" i="13"/>
  <c r="J241" i="13"/>
  <c r="A242" i="13"/>
  <c r="B242" i="13"/>
  <c r="C242" i="13"/>
  <c r="D242" i="13"/>
  <c r="E242" i="13"/>
  <c r="F242" i="13"/>
  <c r="H242" i="13"/>
  <c r="J242" i="13"/>
  <c r="L242" i="13"/>
  <c r="A243" i="13"/>
  <c r="B243" i="13"/>
  <c r="C243" i="13"/>
  <c r="D243" i="13"/>
  <c r="E243" i="13"/>
  <c r="F243" i="13"/>
  <c r="G243" i="13"/>
  <c r="H243" i="13"/>
  <c r="J243" i="13"/>
  <c r="L243" i="13"/>
  <c r="A244" i="13"/>
  <c r="B244" i="13"/>
  <c r="C244" i="13"/>
  <c r="D244" i="13"/>
  <c r="E244" i="13"/>
  <c r="F244" i="13"/>
  <c r="G244" i="13"/>
  <c r="H244" i="13"/>
  <c r="J244" i="13"/>
  <c r="L244" i="13"/>
  <c r="A245" i="13"/>
  <c r="B245" i="13"/>
  <c r="C245" i="13"/>
  <c r="D245" i="13"/>
  <c r="L245" i="13"/>
  <c r="E245" i="13"/>
  <c r="F245" i="13"/>
  <c r="H245" i="13"/>
  <c r="J245" i="13"/>
  <c r="A246" i="13"/>
  <c r="B246" i="13"/>
  <c r="C246" i="13"/>
  <c r="D246" i="13"/>
  <c r="L246" i="13"/>
  <c r="E246" i="13"/>
  <c r="F246" i="13"/>
  <c r="G246" i="13"/>
  <c r="H246" i="13"/>
  <c r="J246" i="13"/>
  <c r="A247" i="13"/>
  <c r="B247" i="13"/>
  <c r="C247" i="13"/>
  <c r="D247" i="13"/>
  <c r="L247" i="13"/>
  <c r="E247" i="13"/>
  <c r="F247" i="13"/>
  <c r="G247" i="13"/>
  <c r="H247" i="13"/>
  <c r="J247" i="13"/>
  <c r="A248" i="13"/>
  <c r="B248" i="13"/>
  <c r="C248" i="13"/>
  <c r="D248" i="13"/>
  <c r="L248" i="13"/>
  <c r="F248" i="13"/>
  <c r="G248" i="13"/>
  <c r="H248" i="13"/>
  <c r="J248" i="13"/>
  <c r="A249" i="13"/>
  <c r="B249" i="13"/>
  <c r="C249" i="13"/>
  <c r="D249" i="13"/>
  <c r="L249" i="13"/>
  <c r="E249" i="13"/>
  <c r="F249" i="13"/>
  <c r="G249" i="13"/>
  <c r="H249" i="13"/>
  <c r="J249" i="13"/>
  <c r="A250" i="13"/>
  <c r="B250" i="13"/>
  <c r="C250" i="13"/>
  <c r="D250" i="13"/>
  <c r="E250" i="13"/>
  <c r="F250" i="13"/>
  <c r="H250" i="13"/>
  <c r="J250" i="13"/>
  <c r="L250" i="13"/>
  <c r="A251" i="13"/>
  <c r="B251" i="13"/>
  <c r="C251" i="13"/>
  <c r="D251" i="13"/>
  <c r="E251" i="13"/>
  <c r="F251" i="13"/>
  <c r="G251" i="13"/>
  <c r="H251" i="13"/>
  <c r="J251" i="13"/>
  <c r="L251" i="13"/>
  <c r="A252" i="13"/>
  <c r="B252" i="13"/>
  <c r="C252" i="13"/>
  <c r="D252" i="13"/>
  <c r="L252" i="13"/>
  <c r="E252" i="13"/>
  <c r="F252" i="13"/>
  <c r="G252" i="13"/>
  <c r="H252" i="13"/>
  <c r="J252" i="13"/>
  <c r="P252" i="13"/>
  <c r="S252" i="13"/>
  <c r="A253" i="13"/>
  <c r="B253" i="13"/>
  <c r="C253" i="13"/>
  <c r="D253" i="13"/>
  <c r="E253" i="13"/>
  <c r="F253" i="13"/>
  <c r="G253" i="13"/>
  <c r="H253" i="13"/>
  <c r="J253" i="13"/>
  <c r="L253" i="13"/>
  <c r="P253" i="13"/>
  <c r="S253" i="13"/>
  <c r="A254" i="13"/>
  <c r="B254" i="13"/>
  <c r="C254" i="13"/>
  <c r="D254" i="13"/>
  <c r="L254" i="13"/>
  <c r="E254" i="13"/>
  <c r="F254" i="13"/>
  <c r="H254" i="13"/>
  <c r="J254" i="13"/>
  <c r="P254" i="13"/>
  <c r="S254" i="13"/>
  <c r="A255" i="13"/>
  <c r="B255" i="13"/>
  <c r="C255" i="13"/>
  <c r="D255" i="13"/>
  <c r="L255" i="13"/>
  <c r="E255" i="13"/>
  <c r="F255" i="13"/>
  <c r="G255" i="13"/>
  <c r="H255" i="13"/>
  <c r="J255" i="13"/>
  <c r="P255" i="13"/>
  <c r="S255" i="13"/>
  <c r="A256" i="13"/>
  <c r="B256" i="13"/>
  <c r="C256" i="13"/>
  <c r="D256" i="13"/>
  <c r="L256" i="13"/>
  <c r="F256" i="13"/>
  <c r="G256" i="13"/>
  <c r="H256" i="13"/>
  <c r="J256" i="13"/>
  <c r="A257" i="13"/>
  <c r="B257" i="13"/>
  <c r="C257" i="13"/>
  <c r="D257" i="13"/>
  <c r="E257" i="13"/>
  <c r="F257" i="13"/>
  <c r="G257" i="13"/>
  <c r="H257" i="13"/>
  <c r="J257" i="13"/>
  <c r="L257" i="13"/>
  <c r="A258" i="13"/>
  <c r="B258" i="13"/>
  <c r="C258" i="13"/>
  <c r="D258" i="13"/>
  <c r="L258" i="13"/>
  <c r="E258" i="13"/>
  <c r="F258" i="13"/>
  <c r="H258" i="13"/>
  <c r="J258" i="13"/>
  <c r="A259" i="13"/>
  <c r="B259" i="13"/>
  <c r="C259" i="13"/>
  <c r="D259" i="13"/>
  <c r="E259" i="13"/>
  <c r="F259" i="13"/>
  <c r="G259" i="13"/>
  <c r="H259" i="13"/>
  <c r="J259" i="13"/>
  <c r="L259" i="13"/>
  <c r="D342" i="14"/>
  <c r="L342" i="14"/>
  <c r="X5" i="14"/>
  <c r="D8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9" i="14"/>
  <c r="AC42" i="14"/>
  <c r="O4" i="14"/>
  <c r="AC15" i="14"/>
  <c r="AC40" i="14"/>
  <c r="AC38" i="14"/>
  <c r="G5" i="14"/>
  <c r="AC19" i="14"/>
  <c r="AK2" i="14"/>
  <c r="AJ2" i="14"/>
  <c r="AC35" i="14"/>
  <c r="AC33" i="14"/>
  <c r="AC31" i="14"/>
  <c r="AC26" i="14"/>
  <c r="AC24" i="14"/>
  <c r="AC22" i="14"/>
  <c r="AC28" i="14"/>
  <c r="AC17" i="14"/>
  <c r="AC13" i="14"/>
  <c r="AC11" i="14"/>
  <c r="AC9" i="14"/>
  <c r="D10" i="14"/>
  <c r="G10" i="14"/>
  <c r="E10" i="14"/>
  <c r="D9" i="14"/>
  <c r="G9" i="14"/>
  <c r="K9" i="14"/>
  <c r="E9" i="14"/>
  <c r="D11" i="14"/>
  <c r="E11" i="14"/>
  <c r="G11" i="14"/>
  <c r="K11" i="14"/>
  <c r="D12" i="14"/>
  <c r="G12" i="14"/>
  <c r="D13" i="14"/>
  <c r="G13" i="14"/>
  <c r="D14" i="14"/>
  <c r="G14" i="14"/>
  <c r="K14" i="14"/>
  <c r="E14" i="14"/>
  <c r="D15" i="14"/>
  <c r="E15" i="14"/>
  <c r="G15" i="14"/>
  <c r="K15" i="14"/>
  <c r="D16" i="14"/>
  <c r="G16" i="14"/>
  <c r="D17" i="14"/>
  <c r="G17" i="14"/>
  <c r="D18" i="14"/>
  <c r="G18" i="14"/>
  <c r="K18" i="14"/>
  <c r="E18" i="14"/>
  <c r="D19" i="14"/>
  <c r="E19" i="14"/>
  <c r="G19" i="14"/>
  <c r="K19" i="14"/>
  <c r="D20" i="14"/>
  <c r="G20" i="14"/>
  <c r="D21" i="14"/>
  <c r="G21" i="14"/>
  <c r="D22" i="14"/>
  <c r="G22" i="14"/>
  <c r="K22" i="14"/>
  <c r="E22" i="14"/>
  <c r="D23" i="14"/>
  <c r="E23" i="14"/>
  <c r="G23" i="14"/>
  <c r="I23" i="14"/>
  <c r="D24" i="14"/>
  <c r="G24" i="14"/>
  <c r="D25" i="14"/>
  <c r="G25" i="14"/>
  <c r="D26" i="14"/>
  <c r="G26" i="14"/>
  <c r="K26" i="14"/>
  <c r="E26" i="14"/>
  <c r="D27" i="14"/>
  <c r="E27" i="14"/>
  <c r="G27" i="14"/>
  <c r="I27" i="14"/>
  <c r="D28" i="14"/>
  <c r="G28" i="14"/>
  <c r="D29" i="14"/>
  <c r="G29" i="14"/>
  <c r="D30" i="14"/>
  <c r="G30" i="14"/>
  <c r="K30" i="14"/>
  <c r="E30" i="14"/>
  <c r="D31" i="14"/>
  <c r="E31" i="14"/>
  <c r="G31" i="14"/>
  <c r="D32" i="14"/>
  <c r="G32" i="14"/>
  <c r="D33" i="14"/>
  <c r="G33" i="14"/>
  <c r="D34" i="14"/>
  <c r="G34" i="14"/>
  <c r="K34" i="14"/>
  <c r="E34" i="14"/>
  <c r="D35" i="14"/>
  <c r="E35" i="14"/>
  <c r="G35" i="14"/>
  <c r="I35" i="14"/>
  <c r="D36" i="14"/>
  <c r="G36" i="14"/>
  <c r="D37" i="14"/>
  <c r="G37" i="14"/>
  <c r="D38" i="14"/>
  <c r="G38" i="14"/>
  <c r="K38" i="14"/>
  <c r="E38" i="14"/>
  <c r="D39" i="14"/>
  <c r="E39" i="14"/>
  <c r="G39" i="14"/>
  <c r="I39" i="14"/>
  <c r="D40" i="14"/>
  <c r="G40" i="14"/>
  <c r="D41" i="14"/>
  <c r="G41" i="14"/>
  <c r="D42" i="14"/>
  <c r="G42" i="14"/>
  <c r="K42" i="14"/>
  <c r="E42" i="14"/>
  <c r="D43" i="14"/>
  <c r="E43" i="14"/>
  <c r="G43" i="14"/>
  <c r="D44" i="14"/>
  <c r="G44" i="14"/>
  <c r="E44" i="14"/>
  <c r="D45" i="14"/>
  <c r="G45" i="14"/>
  <c r="D46" i="14"/>
  <c r="G46" i="14"/>
  <c r="K46" i="14"/>
  <c r="E46" i="14"/>
  <c r="D47" i="14"/>
  <c r="E47" i="14"/>
  <c r="G47" i="14"/>
  <c r="D48" i="14"/>
  <c r="G48" i="14"/>
  <c r="E48" i="14"/>
  <c r="D49" i="14"/>
  <c r="G49" i="14"/>
  <c r="D50" i="14"/>
  <c r="G50" i="14"/>
  <c r="K50" i="14"/>
  <c r="E50" i="14"/>
  <c r="D51" i="14"/>
  <c r="E51" i="14"/>
  <c r="G51" i="14"/>
  <c r="D52" i="14"/>
  <c r="G52" i="14"/>
  <c r="E52" i="14"/>
  <c r="D53" i="14"/>
  <c r="G53" i="14"/>
  <c r="D54" i="14"/>
  <c r="G54" i="14"/>
  <c r="K54" i="14"/>
  <c r="E54" i="14"/>
  <c r="D55" i="14"/>
  <c r="E55" i="14"/>
  <c r="G55" i="14"/>
  <c r="D56" i="14"/>
  <c r="G56" i="14"/>
  <c r="E56" i="14"/>
  <c r="D57" i="14"/>
  <c r="G57" i="14"/>
  <c r="E57" i="14"/>
  <c r="D58" i="14"/>
  <c r="G58" i="14"/>
  <c r="K58" i="14"/>
  <c r="E58" i="14"/>
  <c r="D59" i="14"/>
  <c r="E59" i="14"/>
  <c r="G59" i="14"/>
  <c r="I59" i="14"/>
  <c r="D60" i="14"/>
  <c r="G60" i="14"/>
  <c r="E60" i="14"/>
  <c r="D61" i="14"/>
  <c r="G61" i="14"/>
  <c r="E61" i="14"/>
  <c r="D62" i="14"/>
  <c r="G62" i="14"/>
  <c r="K62" i="14"/>
  <c r="E62" i="14"/>
  <c r="D63" i="14"/>
  <c r="E63" i="14"/>
  <c r="G63" i="14"/>
  <c r="D64" i="14"/>
  <c r="G64" i="14"/>
  <c r="E64" i="14"/>
  <c r="D65" i="14"/>
  <c r="G65" i="14"/>
  <c r="E65" i="14"/>
  <c r="D66" i="14"/>
  <c r="G66" i="14"/>
  <c r="K66" i="14"/>
  <c r="E66" i="14"/>
  <c r="D67" i="14"/>
  <c r="G67" i="14"/>
  <c r="I67" i="14"/>
  <c r="E67" i="14"/>
  <c r="D68" i="14"/>
  <c r="G68" i="14"/>
  <c r="I68" i="14"/>
  <c r="K68" i="14"/>
  <c r="E68" i="14"/>
  <c r="D69" i="14"/>
  <c r="G69" i="14"/>
  <c r="E69" i="14"/>
  <c r="D70" i="14"/>
  <c r="G70" i="14"/>
  <c r="K70" i="14"/>
  <c r="E70" i="14"/>
  <c r="D71" i="14"/>
  <c r="G71" i="14"/>
  <c r="I71" i="14"/>
  <c r="E71" i="14"/>
  <c r="D72" i="14"/>
  <c r="G72" i="14"/>
  <c r="I72" i="14"/>
  <c r="K72" i="14"/>
  <c r="E72" i="14"/>
  <c r="D73" i="14"/>
  <c r="G73" i="14"/>
  <c r="E73" i="14"/>
  <c r="D74" i="14"/>
  <c r="G74" i="14"/>
  <c r="K74" i="14"/>
  <c r="E74" i="14"/>
  <c r="D75" i="14"/>
  <c r="G75" i="14"/>
  <c r="I75" i="14"/>
  <c r="E75" i="14"/>
  <c r="D76" i="14"/>
  <c r="G76" i="14"/>
  <c r="I76" i="14"/>
  <c r="K76" i="14"/>
  <c r="E76" i="14"/>
  <c r="D77" i="14"/>
  <c r="G77" i="14"/>
  <c r="E77" i="14"/>
  <c r="D78" i="14"/>
  <c r="G78" i="14"/>
  <c r="K78" i="14"/>
  <c r="E78" i="14"/>
  <c r="D79" i="14"/>
  <c r="G79" i="14"/>
  <c r="I79" i="14"/>
  <c r="E79" i="14"/>
  <c r="D80" i="14"/>
  <c r="G80" i="14"/>
  <c r="K80" i="14"/>
  <c r="E80" i="14"/>
  <c r="D81" i="14"/>
  <c r="G81" i="14"/>
  <c r="E81" i="14"/>
  <c r="D82" i="14"/>
  <c r="G82" i="14"/>
  <c r="K82" i="14"/>
  <c r="E82" i="14"/>
  <c r="D83" i="14"/>
  <c r="G83" i="14"/>
  <c r="I83" i="14"/>
  <c r="E83" i="14"/>
  <c r="D84" i="14"/>
  <c r="G84" i="14"/>
  <c r="K84" i="14"/>
  <c r="E84" i="14"/>
  <c r="D85" i="14"/>
  <c r="G85" i="14"/>
  <c r="E85" i="14"/>
  <c r="D86" i="14"/>
  <c r="G86" i="14"/>
  <c r="K86" i="14"/>
  <c r="E86" i="14"/>
  <c r="D87" i="14"/>
  <c r="G87" i="14"/>
  <c r="I87" i="14"/>
  <c r="E87" i="14"/>
  <c r="D88" i="14"/>
  <c r="G88" i="14"/>
  <c r="K88" i="14"/>
  <c r="E88" i="14"/>
  <c r="D89" i="14"/>
  <c r="G89" i="14"/>
  <c r="E89" i="14"/>
  <c r="D90" i="14"/>
  <c r="G90" i="14"/>
  <c r="K90" i="14"/>
  <c r="E90" i="14"/>
  <c r="D91" i="14"/>
  <c r="G91" i="14"/>
  <c r="I91" i="14"/>
  <c r="E91" i="14"/>
  <c r="D92" i="14"/>
  <c r="G92" i="14"/>
  <c r="K92" i="14"/>
  <c r="E92" i="14"/>
  <c r="D93" i="14"/>
  <c r="G93" i="14"/>
  <c r="E93" i="14"/>
  <c r="D94" i="14"/>
  <c r="G94" i="14"/>
  <c r="K94" i="14"/>
  <c r="E94" i="14"/>
  <c r="D95" i="14"/>
  <c r="G95" i="14"/>
  <c r="I95" i="14"/>
  <c r="E95" i="14"/>
  <c r="D96" i="14"/>
  <c r="G96" i="14"/>
  <c r="K96" i="14"/>
  <c r="E96" i="14"/>
  <c r="D97" i="14"/>
  <c r="G97" i="14"/>
  <c r="E97" i="14"/>
  <c r="D98" i="14"/>
  <c r="G98" i="14"/>
  <c r="K98" i="14"/>
  <c r="E98" i="14"/>
  <c r="D99" i="14"/>
  <c r="G99" i="14"/>
  <c r="I99" i="14"/>
  <c r="E99" i="14"/>
  <c r="D100" i="14"/>
  <c r="G100" i="14"/>
  <c r="K100" i="14"/>
  <c r="E100" i="14"/>
  <c r="D101" i="14"/>
  <c r="G101" i="14"/>
  <c r="E101" i="14"/>
  <c r="D102" i="14"/>
  <c r="G102" i="14"/>
  <c r="K102" i="14"/>
  <c r="E102" i="14"/>
  <c r="D103" i="14"/>
  <c r="G103" i="14"/>
  <c r="I103" i="14"/>
  <c r="E103" i="14"/>
  <c r="D104" i="14"/>
  <c r="G104" i="14"/>
  <c r="K104" i="14"/>
  <c r="E104" i="14"/>
  <c r="D105" i="14"/>
  <c r="G105" i="14"/>
  <c r="K105" i="14"/>
  <c r="E105" i="14"/>
  <c r="D106" i="14"/>
  <c r="G106" i="14"/>
  <c r="K106" i="14"/>
  <c r="E106" i="14"/>
  <c r="D107" i="14"/>
  <c r="G107" i="14"/>
  <c r="I107" i="14"/>
  <c r="E107" i="14"/>
  <c r="D108" i="14"/>
  <c r="G108" i="14"/>
  <c r="K108" i="14"/>
  <c r="E108" i="14"/>
  <c r="D109" i="14"/>
  <c r="G109" i="14"/>
  <c r="K109" i="14"/>
  <c r="E109" i="14"/>
  <c r="D110" i="14"/>
  <c r="G110" i="14"/>
  <c r="K110" i="14"/>
  <c r="E110" i="14"/>
  <c r="D111" i="14"/>
  <c r="G111" i="14"/>
  <c r="I111" i="14"/>
  <c r="E111" i="14"/>
  <c r="D112" i="14"/>
  <c r="G112" i="14"/>
  <c r="K112" i="14"/>
  <c r="E112" i="14"/>
  <c r="D113" i="14"/>
  <c r="G113" i="14"/>
  <c r="K113" i="14"/>
  <c r="E113" i="14"/>
  <c r="D114" i="14"/>
  <c r="G114" i="14"/>
  <c r="K114" i="14"/>
  <c r="E114" i="14"/>
  <c r="D115" i="14"/>
  <c r="G115" i="14"/>
  <c r="I115" i="14"/>
  <c r="E115" i="14"/>
  <c r="D116" i="14"/>
  <c r="G116" i="14"/>
  <c r="K116" i="14"/>
  <c r="E116" i="14"/>
  <c r="D117" i="14"/>
  <c r="G117" i="14"/>
  <c r="K117" i="14"/>
  <c r="E117" i="14"/>
  <c r="D118" i="14"/>
  <c r="G118" i="14"/>
  <c r="K118" i="14"/>
  <c r="E118" i="14"/>
  <c r="D119" i="14"/>
  <c r="G119" i="14"/>
  <c r="I119" i="14"/>
  <c r="E119" i="14"/>
  <c r="D120" i="14"/>
  <c r="G120" i="14"/>
  <c r="K120" i="14"/>
  <c r="E120" i="14"/>
  <c r="D121" i="14"/>
  <c r="G121" i="14"/>
  <c r="K121" i="14"/>
  <c r="E121" i="14"/>
  <c r="D122" i="14"/>
  <c r="G122" i="14"/>
  <c r="K122" i="14"/>
  <c r="E122" i="14"/>
  <c r="D123" i="14"/>
  <c r="G123" i="14"/>
  <c r="I123" i="14"/>
  <c r="E123" i="14"/>
  <c r="D124" i="14"/>
  <c r="G124" i="14"/>
  <c r="K124" i="14"/>
  <c r="E124" i="14"/>
  <c r="D125" i="14"/>
  <c r="G125" i="14"/>
  <c r="K125" i="14"/>
  <c r="E125" i="14"/>
  <c r="F125" i="14"/>
  <c r="H125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G8" i="14"/>
  <c r="K8" i="14"/>
  <c r="E8" i="14"/>
  <c r="I8" i="14"/>
  <c r="J8" i="14"/>
  <c r="L8" i="14"/>
  <c r="M8" i="14"/>
  <c r="Z9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I225" i="14"/>
  <c r="F8" i="14"/>
  <c r="F9" i="14"/>
  <c r="F10" i="14"/>
  <c r="F14" i="14"/>
  <c r="F18" i="14"/>
  <c r="F22" i="14"/>
  <c r="F26" i="14"/>
  <c r="F30" i="14"/>
  <c r="F34" i="14"/>
  <c r="F38" i="14"/>
  <c r="F42" i="14"/>
  <c r="F44" i="14"/>
  <c r="F46" i="14"/>
  <c r="F48" i="14"/>
  <c r="F50" i="14"/>
  <c r="F52" i="14"/>
  <c r="F54" i="14"/>
  <c r="F56" i="14"/>
  <c r="F57" i="14"/>
  <c r="F58" i="14"/>
  <c r="F60" i="14"/>
  <c r="F61" i="14"/>
  <c r="F62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D260" i="14"/>
  <c r="L260" i="14"/>
  <c r="D261" i="14"/>
  <c r="L261" i="14"/>
  <c r="D262" i="14"/>
  <c r="L262" i="14"/>
  <c r="D263" i="14"/>
  <c r="L263" i="14"/>
  <c r="D264" i="14"/>
  <c r="L264" i="14"/>
  <c r="D265" i="14"/>
  <c r="L265" i="14"/>
  <c r="D266" i="14"/>
  <c r="L266" i="14"/>
  <c r="D267" i="14"/>
  <c r="L267" i="14"/>
  <c r="D268" i="14"/>
  <c r="L268" i="14"/>
  <c r="D269" i="14"/>
  <c r="L269" i="14"/>
  <c r="D270" i="14"/>
  <c r="L270" i="14"/>
  <c r="D271" i="14"/>
  <c r="L271" i="14"/>
  <c r="D272" i="14"/>
  <c r="L272" i="14"/>
  <c r="D273" i="14"/>
  <c r="L273" i="14"/>
  <c r="D274" i="14"/>
  <c r="L274" i="14"/>
  <c r="D275" i="14"/>
  <c r="L275" i="14"/>
  <c r="D276" i="14"/>
  <c r="L276" i="14"/>
  <c r="D277" i="14"/>
  <c r="L277" i="14"/>
  <c r="D278" i="14"/>
  <c r="L278" i="14"/>
  <c r="D279" i="14"/>
  <c r="L279" i="14"/>
  <c r="D280" i="14"/>
  <c r="L280" i="14"/>
  <c r="D281" i="14"/>
  <c r="L281" i="14"/>
  <c r="D282" i="14"/>
  <c r="L282" i="14"/>
  <c r="D283" i="14"/>
  <c r="L283" i="14"/>
  <c r="D284" i="14"/>
  <c r="L284" i="14"/>
  <c r="D285" i="14"/>
  <c r="L285" i="14"/>
  <c r="D286" i="14"/>
  <c r="L286" i="14"/>
  <c r="D287" i="14"/>
  <c r="L287" i="14"/>
  <c r="D288" i="14"/>
  <c r="L288" i="14"/>
  <c r="D289" i="14"/>
  <c r="L289" i="14"/>
  <c r="D290" i="14"/>
  <c r="L290" i="14"/>
  <c r="D291" i="14"/>
  <c r="L291" i="14"/>
  <c r="D292" i="14"/>
  <c r="L292" i="14"/>
  <c r="D293" i="14"/>
  <c r="L293" i="14"/>
  <c r="D294" i="14"/>
  <c r="L294" i="14"/>
  <c r="D295" i="14"/>
  <c r="L295" i="14"/>
  <c r="D296" i="14"/>
  <c r="L296" i="14"/>
  <c r="D297" i="14"/>
  <c r="L297" i="14"/>
  <c r="D298" i="14"/>
  <c r="L298" i="14"/>
  <c r="D299" i="14"/>
  <c r="L299" i="14"/>
  <c r="D300" i="14"/>
  <c r="L300" i="14"/>
  <c r="D301" i="14"/>
  <c r="L301" i="14"/>
  <c r="D302" i="14"/>
  <c r="L302" i="14"/>
  <c r="D303" i="14"/>
  <c r="L303" i="14"/>
  <c r="D304" i="14"/>
  <c r="L304" i="14"/>
  <c r="D305" i="14"/>
  <c r="L305" i="14"/>
  <c r="D306" i="14"/>
  <c r="L306" i="14"/>
  <c r="D307" i="14"/>
  <c r="L307" i="14"/>
  <c r="D308" i="14"/>
  <c r="L308" i="14"/>
  <c r="D309" i="14"/>
  <c r="L309" i="14"/>
  <c r="D310" i="14"/>
  <c r="L310" i="14"/>
  <c r="D311" i="14"/>
  <c r="L311" i="14"/>
  <c r="D312" i="14"/>
  <c r="L312" i="14"/>
  <c r="D313" i="14"/>
  <c r="L313" i="14"/>
  <c r="D314" i="14"/>
  <c r="L314" i="14"/>
  <c r="D315" i="14"/>
  <c r="L315" i="14"/>
  <c r="D316" i="14"/>
  <c r="L316" i="14"/>
  <c r="D317" i="14"/>
  <c r="L317" i="14"/>
  <c r="D318" i="14"/>
  <c r="L318" i="14"/>
  <c r="D319" i="14"/>
  <c r="L319" i="14"/>
  <c r="D320" i="14"/>
  <c r="L320" i="14"/>
  <c r="D321" i="14"/>
  <c r="L321" i="14"/>
  <c r="D322" i="14"/>
  <c r="L322" i="14"/>
  <c r="D323" i="14"/>
  <c r="L323" i="14"/>
  <c r="D324" i="14"/>
  <c r="L324" i="14"/>
  <c r="D325" i="14"/>
  <c r="L325" i="14"/>
  <c r="D326" i="14"/>
  <c r="L326" i="14"/>
  <c r="D327" i="14"/>
  <c r="L327" i="14"/>
  <c r="D328" i="14"/>
  <c r="L328" i="14"/>
  <c r="D329" i="14"/>
  <c r="L329" i="14"/>
  <c r="D330" i="14"/>
  <c r="L330" i="14"/>
  <c r="D331" i="14"/>
  <c r="L331" i="14"/>
  <c r="D332" i="14"/>
  <c r="L332" i="14"/>
  <c r="D333" i="14"/>
  <c r="L333" i="14"/>
  <c r="D334" i="14"/>
  <c r="L334" i="14"/>
  <c r="D335" i="14"/>
  <c r="L335" i="14"/>
  <c r="D336" i="14"/>
  <c r="L336" i="14"/>
  <c r="D337" i="14"/>
  <c r="L337" i="14"/>
  <c r="D338" i="14"/>
  <c r="L338" i="14"/>
  <c r="D339" i="14"/>
  <c r="L339" i="14"/>
  <c r="D340" i="14"/>
  <c r="L340" i="14"/>
  <c r="D341" i="14"/>
  <c r="L341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B260" i="14"/>
  <c r="C260" i="14"/>
  <c r="F260" i="14"/>
  <c r="G260" i="14"/>
  <c r="H260" i="14"/>
  <c r="J260" i="14"/>
  <c r="B261" i="14"/>
  <c r="C261" i="14"/>
  <c r="E261" i="14"/>
  <c r="F261" i="14"/>
  <c r="H261" i="14"/>
  <c r="J261" i="14"/>
  <c r="B262" i="14"/>
  <c r="C262" i="14"/>
  <c r="F262" i="14"/>
  <c r="H262" i="14"/>
  <c r="J262" i="14"/>
  <c r="B263" i="14"/>
  <c r="C263" i="14"/>
  <c r="E263" i="14"/>
  <c r="F263" i="14"/>
  <c r="G263" i="14"/>
  <c r="H263" i="14"/>
  <c r="J263" i="14"/>
  <c r="B264" i="14"/>
  <c r="C264" i="14"/>
  <c r="F264" i="14"/>
  <c r="G264" i="14"/>
  <c r="H264" i="14"/>
  <c r="J264" i="14"/>
  <c r="B265" i="14"/>
  <c r="C265" i="14"/>
  <c r="E265" i="14"/>
  <c r="F265" i="14"/>
  <c r="H265" i="14"/>
  <c r="J265" i="14"/>
  <c r="B266" i="14"/>
  <c r="C266" i="14"/>
  <c r="F266" i="14"/>
  <c r="H266" i="14"/>
  <c r="J266" i="14"/>
  <c r="B267" i="14"/>
  <c r="C267" i="14"/>
  <c r="E267" i="14"/>
  <c r="F267" i="14"/>
  <c r="G267" i="14"/>
  <c r="H267" i="14"/>
  <c r="J267" i="14"/>
  <c r="B268" i="14"/>
  <c r="C268" i="14"/>
  <c r="F268" i="14"/>
  <c r="G268" i="14"/>
  <c r="H268" i="14"/>
  <c r="J268" i="14"/>
  <c r="B269" i="14"/>
  <c r="C269" i="14"/>
  <c r="E269" i="14"/>
  <c r="F269" i="14"/>
  <c r="H269" i="14"/>
  <c r="J269" i="14"/>
  <c r="B270" i="14"/>
  <c r="C270" i="14"/>
  <c r="F270" i="14"/>
  <c r="H270" i="14"/>
  <c r="J270" i="14"/>
  <c r="B271" i="14"/>
  <c r="C271" i="14"/>
  <c r="E271" i="14"/>
  <c r="F271" i="14"/>
  <c r="G271" i="14"/>
  <c r="H271" i="14"/>
  <c r="J271" i="14"/>
  <c r="B272" i="14"/>
  <c r="C272" i="14"/>
  <c r="F272" i="14"/>
  <c r="G272" i="14"/>
  <c r="H272" i="14"/>
  <c r="J272" i="14"/>
  <c r="B273" i="14"/>
  <c r="C273" i="14"/>
  <c r="E273" i="14"/>
  <c r="F273" i="14"/>
  <c r="H273" i="14"/>
  <c r="J273" i="14"/>
  <c r="B274" i="14"/>
  <c r="C274" i="14"/>
  <c r="E274" i="14"/>
  <c r="F274" i="14"/>
  <c r="H274" i="14"/>
  <c r="J274" i="14"/>
  <c r="B275" i="14"/>
  <c r="C275" i="14"/>
  <c r="E275" i="14"/>
  <c r="F275" i="14"/>
  <c r="G275" i="14"/>
  <c r="H275" i="14"/>
  <c r="J275" i="14"/>
  <c r="B276" i="14"/>
  <c r="C276" i="14"/>
  <c r="F276" i="14"/>
  <c r="G276" i="14"/>
  <c r="H276" i="14"/>
  <c r="J276" i="14"/>
  <c r="B277" i="14"/>
  <c r="C277" i="14"/>
  <c r="E277" i="14"/>
  <c r="F277" i="14"/>
  <c r="H277" i="14"/>
  <c r="J277" i="14"/>
  <c r="B278" i="14"/>
  <c r="C278" i="14"/>
  <c r="E278" i="14"/>
  <c r="F278" i="14"/>
  <c r="H278" i="14"/>
  <c r="J278" i="14"/>
  <c r="B279" i="14"/>
  <c r="C279" i="14"/>
  <c r="E279" i="14"/>
  <c r="F279" i="14"/>
  <c r="G279" i="14"/>
  <c r="H279" i="14"/>
  <c r="J279" i="14"/>
  <c r="B280" i="14"/>
  <c r="C280" i="14"/>
  <c r="F280" i="14"/>
  <c r="G280" i="14"/>
  <c r="H280" i="14"/>
  <c r="J280" i="14"/>
  <c r="B281" i="14"/>
  <c r="C281" i="14"/>
  <c r="E281" i="14"/>
  <c r="F281" i="14"/>
  <c r="H281" i="14"/>
  <c r="J281" i="14"/>
  <c r="B282" i="14"/>
  <c r="C282" i="14"/>
  <c r="E282" i="14"/>
  <c r="F282" i="14"/>
  <c r="H282" i="14"/>
  <c r="J282" i="14"/>
  <c r="B283" i="14"/>
  <c r="C283" i="14"/>
  <c r="E283" i="14"/>
  <c r="F283" i="14"/>
  <c r="G283" i="14"/>
  <c r="H283" i="14"/>
  <c r="J283" i="14"/>
  <c r="B284" i="14"/>
  <c r="C284" i="14"/>
  <c r="E284" i="14"/>
  <c r="F284" i="14"/>
  <c r="G284" i="14"/>
  <c r="H284" i="14"/>
  <c r="J284" i="14"/>
  <c r="B285" i="14"/>
  <c r="C285" i="14"/>
  <c r="E285" i="14"/>
  <c r="F285" i="14"/>
  <c r="G285" i="14"/>
  <c r="H285" i="14"/>
  <c r="J285" i="14"/>
  <c r="B286" i="14"/>
  <c r="C286" i="14"/>
  <c r="E286" i="14"/>
  <c r="F286" i="14"/>
  <c r="H286" i="14"/>
  <c r="J286" i="14"/>
  <c r="B287" i="14"/>
  <c r="C287" i="14"/>
  <c r="E287" i="14"/>
  <c r="F287" i="14"/>
  <c r="G287" i="14"/>
  <c r="H287" i="14"/>
  <c r="J287" i="14"/>
  <c r="B288" i="14"/>
  <c r="C288" i="14"/>
  <c r="E288" i="14"/>
  <c r="F288" i="14"/>
  <c r="G288" i="14"/>
  <c r="H288" i="14"/>
  <c r="J288" i="14"/>
  <c r="B289" i="14"/>
  <c r="C289" i="14"/>
  <c r="E289" i="14"/>
  <c r="F289" i="14"/>
  <c r="G289" i="14"/>
  <c r="H289" i="14"/>
  <c r="J289" i="14"/>
  <c r="B290" i="14"/>
  <c r="C290" i="14"/>
  <c r="E290" i="14"/>
  <c r="F290" i="14"/>
  <c r="H290" i="14"/>
  <c r="J290" i="14"/>
  <c r="B291" i="14"/>
  <c r="C291" i="14"/>
  <c r="E291" i="14"/>
  <c r="F291" i="14"/>
  <c r="G291" i="14"/>
  <c r="H291" i="14"/>
  <c r="J291" i="14"/>
  <c r="B292" i="14"/>
  <c r="C292" i="14"/>
  <c r="E292" i="14"/>
  <c r="F292" i="14"/>
  <c r="G292" i="14"/>
  <c r="H292" i="14"/>
  <c r="J292" i="14"/>
  <c r="B293" i="14"/>
  <c r="C293" i="14"/>
  <c r="E293" i="14"/>
  <c r="F293" i="14"/>
  <c r="G293" i="14"/>
  <c r="H293" i="14"/>
  <c r="J293" i="14"/>
  <c r="B294" i="14"/>
  <c r="C294" i="14"/>
  <c r="E294" i="14"/>
  <c r="F294" i="14"/>
  <c r="H294" i="14"/>
  <c r="J294" i="14"/>
  <c r="B295" i="14"/>
  <c r="C295" i="14"/>
  <c r="E295" i="14"/>
  <c r="F295" i="14"/>
  <c r="G295" i="14"/>
  <c r="H295" i="14"/>
  <c r="J295" i="14"/>
  <c r="B296" i="14"/>
  <c r="C296" i="14"/>
  <c r="E296" i="14"/>
  <c r="F296" i="14"/>
  <c r="G296" i="14"/>
  <c r="H296" i="14"/>
  <c r="J296" i="14"/>
  <c r="B297" i="14"/>
  <c r="C297" i="14"/>
  <c r="E297" i="14"/>
  <c r="F297" i="14"/>
  <c r="G297" i="14"/>
  <c r="H297" i="14"/>
  <c r="J297" i="14"/>
  <c r="B298" i="14"/>
  <c r="C298" i="14"/>
  <c r="E298" i="14"/>
  <c r="F298" i="14"/>
  <c r="H298" i="14"/>
  <c r="J298" i="14"/>
  <c r="B299" i="14"/>
  <c r="C299" i="14"/>
  <c r="E299" i="14"/>
  <c r="F299" i="14"/>
  <c r="G299" i="14"/>
  <c r="H299" i="14"/>
  <c r="J299" i="14"/>
  <c r="B300" i="14"/>
  <c r="C300" i="14"/>
  <c r="E300" i="14"/>
  <c r="F300" i="14"/>
  <c r="G300" i="14"/>
  <c r="H300" i="14"/>
  <c r="J300" i="14"/>
  <c r="B301" i="14"/>
  <c r="C301" i="14"/>
  <c r="E301" i="14"/>
  <c r="F301" i="14"/>
  <c r="G301" i="14"/>
  <c r="H301" i="14"/>
  <c r="J301" i="14"/>
  <c r="B302" i="14"/>
  <c r="C302" i="14"/>
  <c r="E302" i="14"/>
  <c r="F302" i="14"/>
  <c r="H302" i="14"/>
  <c r="J302" i="14"/>
  <c r="B303" i="14"/>
  <c r="C303" i="14"/>
  <c r="E303" i="14"/>
  <c r="F303" i="14"/>
  <c r="G303" i="14"/>
  <c r="H303" i="14"/>
  <c r="J303" i="14"/>
  <c r="B304" i="14"/>
  <c r="C304" i="14"/>
  <c r="E304" i="14"/>
  <c r="F304" i="14"/>
  <c r="G304" i="14"/>
  <c r="H304" i="14"/>
  <c r="J304" i="14"/>
  <c r="B305" i="14"/>
  <c r="C305" i="14"/>
  <c r="E305" i="14"/>
  <c r="F305" i="14"/>
  <c r="G305" i="14"/>
  <c r="H305" i="14"/>
  <c r="J305" i="14"/>
  <c r="B306" i="14"/>
  <c r="C306" i="14"/>
  <c r="E306" i="14"/>
  <c r="F306" i="14"/>
  <c r="H306" i="14"/>
  <c r="J306" i="14"/>
  <c r="B307" i="14"/>
  <c r="C307" i="14"/>
  <c r="E307" i="14"/>
  <c r="F307" i="14"/>
  <c r="G307" i="14"/>
  <c r="H307" i="14"/>
  <c r="J307" i="14"/>
  <c r="B308" i="14"/>
  <c r="C308" i="14"/>
  <c r="E308" i="14"/>
  <c r="F308" i="14"/>
  <c r="G308" i="14"/>
  <c r="H308" i="14"/>
  <c r="J308" i="14"/>
  <c r="B309" i="14"/>
  <c r="C309" i="14"/>
  <c r="E309" i="14"/>
  <c r="F309" i="14"/>
  <c r="G309" i="14"/>
  <c r="H309" i="14"/>
  <c r="J309" i="14"/>
  <c r="B310" i="14"/>
  <c r="C310" i="14"/>
  <c r="E310" i="14"/>
  <c r="F310" i="14"/>
  <c r="H310" i="14"/>
  <c r="J310" i="14"/>
  <c r="B311" i="14"/>
  <c r="C311" i="14"/>
  <c r="E311" i="14"/>
  <c r="F311" i="14"/>
  <c r="G311" i="14"/>
  <c r="H311" i="14"/>
  <c r="J311" i="14"/>
  <c r="B312" i="14"/>
  <c r="C312" i="14"/>
  <c r="E312" i="14"/>
  <c r="F312" i="14"/>
  <c r="G312" i="14"/>
  <c r="H312" i="14"/>
  <c r="J312" i="14"/>
  <c r="B313" i="14"/>
  <c r="C313" i="14"/>
  <c r="E313" i="14"/>
  <c r="F313" i="14"/>
  <c r="G313" i="14"/>
  <c r="H313" i="14"/>
  <c r="J313" i="14"/>
  <c r="B314" i="14"/>
  <c r="C314" i="14"/>
  <c r="E314" i="14"/>
  <c r="F314" i="14"/>
  <c r="H314" i="14"/>
  <c r="J314" i="14"/>
  <c r="B315" i="14"/>
  <c r="C315" i="14"/>
  <c r="E315" i="14"/>
  <c r="F315" i="14"/>
  <c r="G315" i="14"/>
  <c r="H315" i="14"/>
  <c r="J315" i="14"/>
  <c r="B316" i="14"/>
  <c r="C316" i="14"/>
  <c r="E316" i="14"/>
  <c r="F316" i="14"/>
  <c r="G316" i="14"/>
  <c r="H316" i="14"/>
  <c r="J316" i="14"/>
  <c r="B317" i="14"/>
  <c r="C317" i="14"/>
  <c r="E317" i="14"/>
  <c r="F317" i="14"/>
  <c r="G317" i="14"/>
  <c r="H317" i="14"/>
  <c r="J317" i="14"/>
  <c r="B318" i="14"/>
  <c r="C318" i="14"/>
  <c r="E318" i="14"/>
  <c r="F318" i="14"/>
  <c r="H318" i="14"/>
  <c r="J318" i="14"/>
  <c r="B319" i="14"/>
  <c r="C319" i="14"/>
  <c r="E319" i="14"/>
  <c r="F319" i="14"/>
  <c r="G319" i="14"/>
  <c r="H319" i="14"/>
  <c r="J319" i="14"/>
  <c r="B320" i="14"/>
  <c r="C320" i="14"/>
  <c r="E320" i="14"/>
  <c r="F320" i="14"/>
  <c r="G320" i="14"/>
  <c r="H320" i="14"/>
  <c r="J320" i="14"/>
  <c r="B321" i="14"/>
  <c r="C321" i="14"/>
  <c r="E321" i="14"/>
  <c r="F321" i="14"/>
  <c r="G321" i="14"/>
  <c r="H321" i="14"/>
  <c r="J321" i="14"/>
  <c r="B322" i="14"/>
  <c r="C322" i="14"/>
  <c r="E322" i="14"/>
  <c r="F322" i="14"/>
  <c r="G322" i="14"/>
  <c r="H322" i="14"/>
  <c r="J322" i="14"/>
  <c r="B323" i="14"/>
  <c r="C323" i="14"/>
  <c r="E323" i="14"/>
  <c r="F323" i="14"/>
  <c r="G323" i="14"/>
  <c r="H323" i="14"/>
  <c r="J323" i="14"/>
  <c r="B324" i="14"/>
  <c r="C324" i="14"/>
  <c r="E324" i="14"/>
  <c r="F324" i="14"/>
  <c r="G324" i="14"/>
  <c r="H324" i="14"/>
  <c r="J324" i="14"/>
  <c r="B325" i="14"/>
  <c r="C325" i="14"/>
  <c r="E325" i="14"/>
  <c r="F325" i="14"/>
  <c r="G325" i="14"/>
  <c r="H325" i="14"/>
  <c r="J325" i="14"/>
  <c r="B326" i="14"/>
  <c r="C326" i="14"/>
  <c r="E326" i="14"/>
  <c r="F326" i="14"/>
  <c r="G326" i="14"/>
  <c r="H326" i="14"/>
  <c r="J326" i="14"/>
  <c r="B327" i="14"/>
  <c r="C327" i="14"/>
  <c r="E327" i="14"/>
  <c r="F327" i="14"/>
  <c r="G327" i="14"/>
  <c r="H327" i="14"/>
  <c r="J327" i="14"/>
  <c r="B328" i="14"/>
  <c r="C328" i="14"/>
  <c r="E328" i="14"/>
  <c r="F328" i="14"/>
  <c r="G328" i="14"/>
  <c r="H328" i="14"/>
  <c r="J328" i="14"/>
  <c r="B329" i="14"/>
  <c r="C329" i="14"/>
  <c r="E329" i="14"/>
  <c r="F329" i="14"/>
  <c r="G329" i="14"/>
  <c r="H329" i="14"/>
  <c r="J329" i="14"/>
  <c r="B330" i="14"/>
  <c r="C330" i="14"/>
  <c r="E330" i="14"/>
  <c r="F330" i="14"/>
  <c r="G330" i="14"/>
  <c r="H330" i="14"/>
  <c r="J330" i="14"/>
  <c r="B331" i="14"/>
  <c r="C331" i="14"/>
  <c r="E331" i="14"/>
  <c r="F331" i="14"/>
  <c r="G331" i="14"/>
  <c r="H331" i="14"/>
  <c r="J331" i="14"/>
  <c r="B332" i="14"/>
  <c r="C332" i="14"/>
  <c r="E332" i="14"/>
  <c r="F332" i="14"/>
  <c r="G332" i="14"/>
  <c r="H332" i="14"/>
  <c r="J332" i="14"/>
  <c r="B333" i="14"/>
  <c r="C333" i="14"/>
  <c r="E333" i="14"/>
  <c r="F333" i="14"/>
  <c r="G333" i="14"/>
  <c r="H333" i="14"/>
  <c r="J333" i="14"/>
  <c r="B334" i="14"/>
  <c r="C334" i="14"/>
  <c r="E334" i="14"/>
  <c r="F334" i="14"/>
  <c r="G334" i="14"/>
  <c r="H334" i="14"/>
  <c r="J334" i="14"/>
  <c r="B335" i="14"/>
  <c r="C335" i="14"/>
  <c r="E335" i="14"/>
  <c r="F335" i="14"/>
  <c r="G335" i="14"/>
  <c r="H335" i="14"/>
  <c r="J335" i="14"/>
  <c r="B336" i="14"/>
  <c r="C336" i="14"/>
  <c r="E336" i="14"/>
  <c r="F336" i="14"/>
  <c r="G336" i="14"/>
  <c r="H336" i="14"/>
  <c r="J336" i="14"/>
  <c r="B337" i="14"/>
  <c r="C337" i="14"/>
  <c r="E337" i="14"/>
  <c r="F337" i="14"/>
  <c r="G337" i="14"/>
  <c r="H337" i="14"/>
  <c r="J337" i="14"/>
  <c r="B338" i="14"/>
  <c r="C338" i="14"/>
  <c r="E338" i="14"/>
  <c r="F338" i="14"/>
  <c r="G338" i="14"/>
  <c r="H338" i="14"/>
  <c r="J338" i="14"/>
  <c r="B339" i="14"/>
  <c r="C339" i="14"/>
  <c r="E339" i="14"/>
  <c r="F339" i="14"/>
  <c r="G339" i="14"/>
  <c r="H339" i="14"/>
  <c r="J339" i="14"/>
  <c r="B340" i="14"/>
  <c r="C340" i="14"/>
  <c r="E340" i="14"/>
  <c r="F340" i="14"/>
  <c r="G340" i="14"/>
  <c r="H340" i="14"/>
  <c r="J340" i="14"/>
  <c r="B341" i="14"/>
  <c r="C341" i="14"/>
  <c r="E341" i="14"/>
  <c r="F341" i="14"/>
  <c r="G341" i="14"/>
  <c r="H341" i="14"/>
  <c r="J341" i="14"/>
  <c r="B342" i="14"/>
  <c r="C342" i="14"/>
  <c r="E342" i="14"/>
  <c r="F342" i="14"/>
  <c r="G342" i="14"/>
  <c r="H342" i="14"/>
  <c r="J342" i="14"/>
  <c r="T43" i="14"/>
  <c r="R43" i="14"/>
  <c r="X43" i="14"/>
  <c r="T44" i="14"/>
  <c r="R44" i="14"/>
  <c r="X44" i="14"/>
  <c r="T45" i="14"/>
  <c r="R45" i="14"/>
  <c r="X45" i="14"/>
  <c r="H46" i="14"/>
  <c r="T46" i="14"/>
  <c r="R46" i="14"/>
  <c r="X46" i="14"/>
  <c r="T47" i="14"/>
  <c r="R47" i="14"/>
  <c r="X47" i="14"/>
  <c r="T48" i="14"/>
  <c r="R48" i="14"/>
  <c r="X48" i="14"/>
  <c r="T49" i="14"/>
  <c r="R49" i="14"/>
  <c r="X49" i="14"/>
  <c r="H50" i="14"/>
  <c r="T50" i="14"/>
  <c r="R50" i="14"/>
  <c r="X50" i="14"/>
  <c r="T51" i="14"/>
  <c r="R51" i="14"/>
  <c r="X51" i="14"/>
  <c r="T52" i="14"/>
  <c r="R52" i="14"/>
  <c r="X52" i="14"/>
  <c r="T53" i="14"/>
  <c r="R53" i="14"/>
  <c r="X53" i="14"/>
  <c r="H54" i="14"/>
  <c r="T54" i="14"/>
  <c r="R54" i="14"/>
  <c r="X54" i="14"/>
  <c r="T55" i="14"/>
  <c r="R55" i="14"/>
  <c r="X55" i="14"/>
  <c r="T56" i="14"/>
  <c r="R56" i="14"/>
  <c r="X56" i="14"/>
  <c r="T57" i="14"/>
  <c r="R57" i="14"/>
  <c r="X57" i="14"/>
  <c r="H58" i="14"/>
  <c r="T58" i="14"/>
  <c r="R58" i="14"/>
  <c r="X58" i="14"/>
  <c r="T59" i="14"/>
  <c r="R59" i="14"/>
  <c r="X59" i="14"/>
  <c r="T60" i="14"/>
  <c r="R60" i="14"/>
  <c r="X60" i="14"/>
  <c r="T61" i="14"/>
  <c r="R61" i="14"/>
  <c r="X61" i="14"/>
  <c r="H62" i="14"/>
  <c r="T62" i="14"/>
  <c r="R62" i="14"/>
  <c r="X62" i="14"/>
  <c r="T63" i="14"/>
  <c r="R63" i="14"/>
  <c r="X63" i="14"/>
  <c r="T64" i="14"/>
  <c r="R64" i="14"/>
  <c r="X64" i="14"/>
  <c r="T65" i="14"/>
  <c r="R65" i="14"/>
  <c r="X65" i="14"/>
  <c r="H66" i="14"/>
  <c r="T66" i="14"/>
  <c r="R66" i="14"/>
  <c r="X66" i="14"/>
  <c r="H67" i="14"/>
  <c r="T67" i="14"/>
  <c r="R67" i="14"/>
  <c r="X67" i="14"/>
  <c r="H68" i="14"/>
  <c r="T68" i="14"/>
  <c r="R68" i="14"/>
  <c r="X68" i="14"/>
  <c r="T69" i="14"/>
  <c r="R69" i="14"/>
  <c r="X69" i="14"/>
  <c r="H70" i="14"/>
  <c r="T70" i="14"/>
  <c r="R70" i="14"/>
  <c r="X70" i="14"/>
  <c r="H71" i="14"/>
  <c r="T71" i="14"/>
  <c r="R71" i="14"/>
  <c r="X71" i="14"/>
  <c r="H72" i="14"/>
  <c r="T72" i="14"/>
  <c r="R72" i="14"/>
  <c r="X72" i="14"/>
  <c r="T73" i="14"/>
  <c r="R73" i="14"/>
  <c r="X73" i="14"/>
  <c r="H74" i="14"/>
  <c r="T74" i="14"/>
  <c r="R74" i="14"/>
  <c r="X74" i="14"/>
  <c r="H75" i="14"/>
  <c r="T75" i="14"/>
  <c r="R75" i="14"/>
  <c r="X75" i="14"/>
  <c r="H76" i="14"/>
  <c r="T76" i="14"/>
  <c r="R76" i="14"/>
  <c r="X76" i="14"/>
  <c r="T77" i="14"/>
  <c r="R77" i="14"/>
  <c r="X77" i="14"/>
  <c r="H78" i="14"/>
  <c r="T78" i="14"/>
  <c r="R78" i="14"/>
  <c r="X78" i="14"/>
  <c r="H79" i="14"/>
  <c r="T79" i="14"/>
  <c r="R79" i="14"/>
  <c r="X79" i="14"/>
  <c r="H80" i="14"/>
  <c r="T80" i="14"/>
  <c r="R80" i="14"/>
  <c r="X80" i="14"/>
  <c r="T81" i="14"/>
  <c r="R81" i="14"/>
  <c r="X81" i="14"/>
  <c r="H82" i="14"/>
  <c r="T82" i="14"/>
  <c r="R82" i="14"/>
  <c r="X82" i="14"/>
  <c r="H83" i="14"/>
  <c r="T83" i="14"/>
  <c r="R83" i="14"/>
  <c r="X83" i="14"/>
  <c r="H84" i="14"/>
  <c r="T84" i="14"/>
  <c r="R84" i="14"/>
  <c r="X84" i="14"/>
  <c r="T85" i="14"/>
  <c r="R85" i="14"/>
  <c r="X85" i="14"/>
  <c r="H86" i="14"/>
  <c r="T86" i="14"/>
  <c r="R86" i="14"/>
  <c r="X86" i="14"/>
  <c r="H87" i="14"/>
  <c r="T87" i="14"/>
  <c r="R87" i="14"/>
  <c r="X87" i="14"/>
  <c r="H88" i="14"/>
  <c r="T88" i="14"/>
  <c r="R88" i="14"/>
  <c r="X88" i="14"/>
  <c r="T89" i="14"/>
  <c r="R89" i="14"/>
  <c r="X89" i="14"/>
  <c r="H90" i="14"/>
  <c r="T90" i="14"/>
  <c r="R90" i="14"/>
  <c r="X90" i="14"/>
  <c r="H91" i="14"/>
  <c r="T91" i="14"/>
  <c r="R91" i="14"/>
  <c r="X91" i="14"/>
  <c r="H92" i="14"/>
  <c r="T92" i="14"/>
  <c r="R92" i="14"/>
  <c r="X92" i="14"/>
  <c r="T93" i="14"/>
  <c r="R93" i="14"/>
  <c r="X93" i="14"/>
  <c r="H94" i="14"/>
  <c r="T94" i="14"/>
  <c r="R94" i="14"/>
  <c r="X94" i="14"/>
  <c r="H95" i="14"/>
  <c r="T95" i="14"/>
  <c r="R95" i="14"/>
  <c r="X95" i="14"/>
  <c r="H96" i="14"/>
  <c r="T96" i="14"/>
  <c r="R96" i="14"/>
  <c r="X96" i="14"/>
  <c r="T97" i="14"/>
  <c r="R97" i="14"/>
  <c r="X97" i="14"/>
  <c r="H98" i="14"/>
  <c r="T98" i="14"/>
  <c r="R98" i="14"/>
  <c r="X98" i="14"/>
  <c r="H99" i="14"/>
  <c r="T99" i="14"/>
  <c r="R99" i="14"/>
  <c r="X99" i="14"/>
  <c r="H100" i="14"/>
  <c r="T100" i="14"/>
  <c r="R100" i="14"/>
  <c r="X100" i="14"/>
  <c r="T101" i="14"/>
  <c r="R101" i="14"/>
  <c r="X101" i="14"/>
  <c r="H102" i="14"/>
  <c r="T102" i="14"/>
  <c r="R102" i="14"/>
  <c r="X102" i="14"/>
  <c r="H103" i="14"/>
  <c r="T103" i="14"/>
  <c r="R103" i="14"/>
  <c r="X103" i="14"/>
  <c r="H104" i="14"/>
  <c r="T104" i="14"/>
  <c r="R104" i="14"/>
  <c r="X104" i="14"/>
  <c r="H105" i="14"/>
  <c r="T105" i="14"/>
  <c r="R105" i="14"/>
  <c r="X105" i="14"/>
  <c r="H106" i="14"/>
  <c r="T106" i="14"/>
  <c r="R106" i="14"/>
  <c r="X106" i="14"/>
  <c r="H107" i="14"/>
  <c r="T107" i="14"/>
  <c r="R107" i="14"/>
  <c r="X107" i="14"/>
  <c r="H108" i="14"/>
  <c r="T108" i="14"/>
  <c r="R108" i="14"/>
  <c r="X108" i="14"/>
  <c r="H109" i="14"/>
  <c r="T109" i="14"/>
  <c r="R109" i="14"/>
  <c r="X109" i="14"/>
  <c r="H110" i="14"/>
  <c r="T110" i="14"/>
  <c r="R110" i="14"/>
  <c r="X110" i="14"/>
  <c r="H111" i="14"/>
  <c r="T111" i="14"/>
  <c r="R111" i="14"/>
  <c r="X111" i="14"/>
  <c r="H112" i="14"/>
  <c r="T112" i="14"/>
  <c r="R112" i="14"/>
  <c r="X112" i="14"/>
  <c r="H113" i="14"/>
  <c r="T113" i="14"/>
  <c r="R113" i="14"/>
  <c r="X113" i="14"/>
  <c r="H114" i="14"/>
  <c r="T114" i="14"/>
  <c r="R114" i="14"/>
  <c r="X114" i="14"/>
  <c r="H115" i="14"/>
  <c r="T115" i="14"/>
  <c r="R115" i="14"/>
  <c r="X115" i="14"/>
  <c r="H116" i="14"/>
  <c r="T116" i="14"/>
  <c r="R116" i="14"/>
  <c r="X116" i="14"/>
  <c r="H117" i="14"/>
  <c r="T117" i="14"/>
  <c r="R117" i="14"/>
  <c r="X117" i="14"/>
  <c r="H118" i="14"/>
  <c r="T118" i="14"/>
  <c r="R118" i="14"/>
  <c r="X118" i="14"/>
  <c r="H119" i="14"/>
  <c r="T119" i="14"/>
  <c r="R119" i="14"/>
  <c r="X119" i="14"/>
  <c r="H120" i="14"/>
  <c r="T120" i="14"/>
  <c r="R120" i="14"/>
  <c r="X120" i="14"/>
  <c r="H121" i="14"/>
  <c r="T121" i="14"/>
  <c r="R121" i="14"/>
  <c r="X121" i="14"/>
  <c r="H122" i="14"/>
  <c r="T122" i="14"/>
  <c r="R122" i="14"/>
  <c r="X122" i="14"/>
  <c r="H123" i="14"/>
  <c r="T123" i="14"/>
  <c r="R123" i="14"/>
  <c r="X123" i="14"/>
  <c r="H124" i="14"/>
  <c r="T124" i="14"/>
  <c r="R124" i="14"/>
  <c r="X124" i="14"/>
  <c r="T125" i="14"/>
  <c r="R125" i="14"/>
  <c r="X125" i="14"/>
  <c r="H8" i="14"/>
  <c r="T8" i="14"/>
  <c r="R8" i="14"/>
  <c r="W8" i="14"/>
  <c r="X8" i="14"/>
  <c r="H9" i="14"/>
  <c r="T9" i="14"/>
  <c r="R9" i="14"/>
  <c r="W9" i="14"/>
  <c r="X9" i="14"/>
  <c r="T10" i="14"/>
  <c r="R10" i="14"/>
  <c r="W10" i="14"/>
  <c r="X10" i="14"/>
  <c r="T11" i="14"/>
  <c r="R11" i="14"/>
  <c r="W11" i="14"/>
  <c r="X11" i="14"/>
  <c r="T12" i="14"/>
  <c r="R12" i="14"/>
  <c r="W12" i="14"/>
  <c r="X12" i="14"/>
  <c r="T13" i="14"/>
  <c r="R13" i="14"/>
  <c r="W13" i="14"/>
  <c r="X13" i="14"/>
  <c r="H14" i="14"/>
  <c r="T14" i="14"/>
  <c r="R14" i="14"/>
  <c r="W14" i="14"/>
  <c r="X14" i="14"/>
  <c r="T15" i="14"/>
  <c r="R15" i="14"/>
  <c r="W15" i="14"/>
  <c r="X15" i="14"/>
  <c r="T16" i="14"/>
  <c r="R16" i="14"/>
  <c r="W16" i="14"/>
  <c r="X16" i="14"/>
  <c r="T17" i="14"/>
  <c r="R17" i="14"/>
  <c r="W17" i="14"/>
  <c r="X17" i="14"/>
  <c r="H18" i="14"/>
  <c r="T18" i="14"/>
  <c r="R18" i="14"/>
  <c r="W18" i="14"/>
  <c r="X18" i="14"/>
  <c r="T19" i="14"/>
  <c r="R19" i="14"/>
  <c r="W19" i="14"/>
  <c r="X19" i="14"/>
  <c r="T20" i="14"/>
  <c r="R20" i="14"/>
  <c r="W20" i="14"/>
  <c r="X20" i="14"/>
  <c r="T21" i="14"/>
  <c r="R21" i="14"/>
  <c r="W21" i="14"/>
  <c r="X21" i="14"/>
  <c r="H22" i="14"/>
  <c r="T22" i="14"/>
  <c r="R22" i="14"/>
  <c r="W22" i="14"/>
  <c r="X22" i="14"/>
  <c r="T23" i="14"/>
  <c r="R23" i="14"/>
  <c r="W23" i="14"/>
  <c r="X23" i="14"/>
  <c r="T24" i="14"/>
  <c r="R24" i="14"/>
  <c r="W24" i="14"/>
  <c r="X24" i="14"/>
  <c r="T25" i="14"/>
  <c r="R25" i="14"/>
  <c r="W25" i="14"/>
  <c r="X25" i="14"/>
  <c r="H26" i="14"/>
  <c r="T26" i="14"/>
  <c r="R26" i="14"/>
  <c r="W26" i="14"/>
  <c r="X26" i="14"/>
  <c r="T27" i="14"/>
  <c r="R27" i="14"/>
  <c r="W27" i="14"/>
  <c r="X27" i="14"/>
  <c r="T28" i="14"/>
  <c r="R28" i="14"/>
  <c r="W28" i="14"/>
  <c r="X28" i="14"/>
  <c r="T29" i="14"/>
  <c r="R29" i="14"/>
  <c r="W29" i="14"/>
  <c r="X29" i="14"/>
  <c r="H30" i="14"/>
  <c r="T30" i="14"/>
  <c r="R30" i="14"/>
  <c r="W30" i="14"/>
  <c r="X30" i="14"/>
  <c r="T31" i="14"/>
  <c r="R31" i="14"/>
  <c r="X31" i="14"/>
  <c r="T32" i="14"/>
  <c r="R32" i="14"/>
  <c r="X32" i="14"/>
  <c r="T33" i="14"/>
  <c r="R33" i="14"/>
  <c r="X33" i="14"/>
  <c r="H34" i="14"/>
  <c r="T34" i="14"/>
  <c r="R34" i="14"/>
  <c r="X34" i="14"/>
  <c r="T35" i="14"/>
  <c r="R35" i="14"/>
  <c r="X35" i="14"/>
  <c r="T36" i="14"/>
  <c r="R36" i="14"/>
  <c r="X36" i="14"/>
  <c r="T37" i="14"/>
  <c r="R37" i="14"/>
  <c r="X37" i="14"/>
  <c r="H38" i="14"/>
  <c r="T38" i="14"/>
  <c r="R38" i="14"/>
  <c r="X38" i="14"/>
  <c r="T39" i="14"/>
  <c r="R39" i="14"/>
  <c r="X39" i="14"/>
  <c r="T40" i="14"/>
  <c r="R40" i="14"/>
  <c r="X40" i="14"/>
  <c r="T41" i="14"/>
  <c r="R41" i="14"/>
  <c r="X41" i="14"/>
  <c r="H42" i="14"/>
  <c r="T42" i="14"/>
  <c r="R42" i="14"/>
  <c r="X42" i="14"/>
  <c r="A224" i="14"/>
  <c r="B224" i="14"/>
  <c r="C224" i="14"/>
  <c r="D224" i="14"/>
  <c r="E224" i="14"/>
  <c r="F224" i="14"/>
  <c r="G224" i="14"/>
  <c r="H224" i="14"/>
  <c r="I224" i="14"/>
  <c r="J224" i="14"/>
  <c r="A225" i="14"/>
  <c r="B225" i="14"/>
  <c r="C225" i="14"/>
  <c r="D225" i="14"/>
  <c r="E225" i="14"/>
  <c r="F225" i="14"/>
  <c r="G225" i="14"/>
  <c r="H225" i="14"/>
  <c r="J225" i="14"/>
  <c r="L225" i="14"/>
  <c r="A226" i="14"/>
  <c r="B226" i="14"/>
  <c r="C226" i="14"/>
  <c r="D226" i="14"/>
  <c r="L226" i="14"/>
  <c r="E226" i="14"/>
  <c r="F226" i="14"/>
  <c r="G226" i="14"/>
  <c r="H226" i="14"/>
  <c r="J226" i="14"/>
  <c r="A227" i="14"/>
  <c r="B227" i="14"/>
  <c r="C227" i="14"/>
  <c r="D227" i="14"/>
  <c r="E227" i="14"/>
  <c r="F227" i="14"/>
  <c r="G227" i="14"/>
  <c r="H227" i="14"/>
  <c r="J227" i="14"/>
  <c r="L227" i="14"/>
  <c r="A228" i="14"/>
  <c r="B228" i="14"/>
  <c r="C228" i="14"/>
  <c r="D228" i="14"/>
  <c r="L228" i="14"/>
  <c r="F228" i="14"/>
  <c r="G228" i="14"/>
  <c r="H228" i="14"/>
  <c r="J228" i="14"/>
  <c r="A229" i="14"/>
  <c r="B229" i="14"/>
  <c r="C229" i="14"/>
  <c r="D229" i="14"/>
  <c r="F229" i="14"/>
  <c r="H229" i="14"/>
  <c r="J229" i="14"/>
  <c r="L229" i="14"/>
  <c r="A230" i="14"/>
  <c r="B230" i="14"/>
  <c r="C230" i="14"/>
  <c r="D230" i="14"/>
  <c r="L230" i="14"/>
  <c r="F230" i="14"/>
  <c r="H230" i="14"/>
  <c r="J230" i="14"/>
  <c r="A231" i="14"/>
  <c r="B231" i="14"/>
  <c r="C231" i="14"/>
  <c r="D231" i="14"/>
  <c r="E231" i="14"/>
  <c r="F231" i="14"/>
  <c r="G231" i="14"/>
  <c r="H231" i="14"/>
  <c r="J231" i="14"/>
  <c r="L231" i="14"/>
  <c r="A232" i="14"/>
  <c r="B232" i="14"/>
  <c r="C232" i="14"/>
  <c r="D232" i="14"/>
  <c r="L232" i="14"/>
  <c r="F232" i="14"/>
  <c r="G232" i="14"/>
  <c r="H232" i="14"/>
  <c r="J232" i="14"/>
  <c r="A233" i="14"/>
  <c r="B233" i="14"/>
  <c r="C233" i="14"/>
  <c r="D233" i="14"/>
  <c r="F233" i="14"/>
  <c r="H233" i="14"/>
  <c r="J233" i="14"/>
  <c r="L233" i="14"/>
  <c r="A234" i="14"/>
  <c r="B234" i="14"/>
  <c r="C234" i="14"/>
  <c r="D234" i="14"/>
  <c r="L234" i="14"/>
  <c r="F234" i="14"/>
  <c r="H234" i="14"/>
  <c r="J234" i="14"/>
  <c r="A235" i="14"/>
  <c r="B235" i="14"/>
  <c r="C235" i="14"/>
  <c r="D235" i="14"/>
  <c r="E235" i="14"/>
  <c r="F235" i="14"/>
  <c r="G235" i="14"/>
  <c r="H235" i="14"/>
  <c r="J235" i="14"/>
  <c r="L235" i="14"/>
  <c r="A236" i="14"/>
  <c r="B236" i="14"/>
  <c r="C236" i="14"/>
  <c r="D236" i="14"/>
  <c r="L236" i="14"/>
  <c r="F236" i="14"/>
  <c r="G236" i="14"/>
  <c r="H236" i="14"/>
  <c r="J236" i="14"/>
  <c r="A237" i="14"/>
  <c r="B237" i="14"/>
  <c r="C237" i="14"/>
  <c r="D237" i="14"/>
  <c r="F237" i="14"/>
  <c r="H237" i="14"/>
  <c r="J237" i="14"/>
  <c r="L237" i="14"/>
  <c r="A238" i="14"/>
  <c r="B238" i="14"/>
  <c r="C238" i="14"/>
  <c r="D238" i="14"/>
  <c r="L238" i="14"/>
  <c r="F238" i="14"/>
  <c r="H238" i="14"/>
  <c r="J238" i="14"/>
  <c r="A239" i="14"/>
  <c r="B239" i="14"/>
  <c r="C239" i="14"/>
  <c r="D239" i="14"/>
  <c r="E239" i="14"/>
  <c r="F239" i="14"/>
  <c r="G239" i="14"/>
  <c r="H239" i="14"/>
  <c r="J239" i="14"/>
  <c r="L239" i="14"/>
  <c r="A240" i="14"/>
  <c r="B240" i="14"/>
  <c r="C240" i="14"/>
  <c r="D240" i="14"/>
  <c r="L240" i="14"/>
  <c r="F240" i="14"/>
  <c r="G240" i="14"/>
  <c r="H240" i="14"/>
  <c r="J240" i="14"/>
  <c r="A241" i="14"/>
  <c r="B241" i="14"/>
  <c r="C241" i="14"/>
  <c r="D241" i="14"/>
  <c r="F241" i="14"/>
  <c r="H241" i="14"/>
  <c r="J241" i="14"/>
  <c r="L241" i="14"/>
  <c r="A242" i="14"/>
  <c r="B242" i="14"/>
  <c r="C242" i="14"/>
  <c r="D242" i="14"/>
  <c r="L242" i="14"/>
  <c r="F242" i="14"/>
  <c r="H242" i="14"/>
  <c r="J242" i="14"/>
  <c r="A243" i="14"/>
  <c r="B243" i="14"/>
  <c r="C243" i="14"/>
  <c r="D243" i="14"/>
  <c r="E243" i="14"/>
  <c r="F243" i="14"/>
  <c r="G243" i="14"/>
  <c r="H243" i="14"/>
  <c r="J243" i="14"/>
  <c r="L243" i="14"/>
  <c r="A244" i="14"/>
  <c r="B244" i="14"/>
  <c r="C244" i="14"/>
  <c r="D244" i="14"/>
  <c r="L244" i="14"/>
  <c r="F244" i="14"/>
  <c r="G244" i="14"/>
  <c r="H244" i="14"/>
  <c r="J244" i="14"/>
  <c r="A245" i="14"/>
  <c r="B245" i="14"/>
  <c r="C245" i="14"/>
  <c r="D245" i="14"/>
  <c r="F245" i="14"/>
  <c r="H245" i="14"/>
  <c r="J245" i="14"/>
  <c r="L245" i="14"/>
  <c r="A246" i="14"/>
  <c r="B246" i="14"/>
  <c r="C246" i="14"/>
  <c r="D246" i="14"/>
  <c r="L246" i="14"/>
  <c r="F246" i="14"/>
  <c r="H246" i="14"/>
  <c r="J246" i="14"/>
  <c r="A247" i="14"/>
  <c r="B247" i="14"/>
  <c r="C247" i="14"/>
  <c r="D247" i="14"/>
  <c r="E247" i="14"/>
  <c r="F247" i="14"/>
  <c r="G247" i="14"/>
  <c r="H247" i="14"/>
  <c r="J247" i="14"/>
  <c r="L247" i="14"/>
  <c r="A248" i="14"/>
  <c r="B248" i="14"/>
  <c r="C248" i="14"/>
  <c r="D248" i="14"/>
  <c r="L248" i="14"/>
  <c r="F248" i="14"/>
  <c r="G248" i="14"/>
  <c r="H248" i="14"/>
  <c r="J248" i="14"/>
  <c r="A249" i="14"/>
  <c r="B249" i="14"/>
  <c r="C249" i="14"/>
  <c r="D249" i="14"/>
  <c r="F249" i="14"/>
  <c r="H249" i="14"/>
  <c r="J249" i="14"/>
  <c r="L249" i="14"/>
  <c r="A250" i="14"/>
  <c r="B250" i="14"/>
  <c r="C250" i="14"/>
  <c r="D250" i="14"/>
  <c r="L250" i="14"/>
  <c r="F250" i="14"/>
  <c r="H250" i="14"/>
  <c r="J250" i="14"/>
  <c r="A251" i="14"/>
  <c r="B251" i="14"/>
  <c r="C251" i="14"/>
  <c r="D251" i="14"/>
  <c r="E251" i="14"/>
  <c r="F251" i="14"/>
  <c r="G251" i="14"/>
  <c r="H251" i="14"/>
  <c r="J251" i="14"/>
  <c r="L251" i="14"/>
  <c r="A252" i="14"/>
  <c r="B252" i="14"/>
  <c r="C252" i="14"/>
  <c r="D252" i="14"/>
  <c r="L252" i="14"/>
  <c r="F252" i="14"/>
  <c r="G252" i="14"/>
  <c r="H252" i="14"/>
  <c r="J252" i="14"/>
  <c r="P252" i="14"/>
  <c r="S252" i="14"/>
  <c r="A253" i="14"/>
  <c r="B253" i="14"/>
  <c r="C253" i="14"/>
  <c r="D253" i="14"/>
  <c r="F253" i="14"/>
  <c r="G253" i="14"/>
  <c r="H253" i="14"/>
  <c r="J253" i="14"/>
  <c r="L253" i="14"/>
  <c r="P253" i="14"/>
  <c r="S253" i="14"/>
  <c r="A254" i="14"/>
  <c r="B254" i="14"/>
  <c r="C254" i="14"/>
  <c r="D254" i="14"/>
  <c r="L254" i="14"/>
  <c r="F254" i="14"/>
  <c r="H254" i="14"/>
  <c r="J254" i="14"/>
  <c r="P254" i="14"/>
  <c r="S254" i="14"/>
  <c r="A255" i="14"/>
  <c r="B255" i="14"/>
  <c r="C255" i="14"/>
  <c r="D255" i="14"/>
  <c r="E255" i="14"/>
  <c r="F255" i="14"/>
  <c r="G255" i="14"/>
  <c r="H255" i="14"/>
  <c r="J255" i="14"/>
  <c r="L255" i="14"/>
  <c r="P255" i="14"/>
  <c r="S255" i="14"/>
  <c r="A256" i="14"/>
  <c r="B256" i="14"/>
  <c r="C256" i="14"/>
  <c r="D256" i="14"/>
  <c r="L256" i="14"/>
  <c r="F256" i="14"/>
  <c r="G256" i="14"/>
  <c r="H256" i="14"/>
  <c r="J256" i="14"/>
  <c r="A257" i="14"/>
  <c r="B257" i="14"/>
  <c r="C257" i="14"/>
  <c r="D257" i="14"/>
  <c r="F257" i="14"/>
  <c r="H257" i="14"/>
  <c r="J257" i="14"/>
  <c r="L257" i="14"/>
  <c r="A258" i="14"/>
  <c r="B258" i="14"/>
  <c r="C258" i="14"/>
  <c r="D258" i="14"/>
  <c r="L258" i="14"/>
  <c r="F258" i="14"/>
  <c r="H258" i="14"/>
  <c r="J258" i="14"/>
  <c r="A259" i="14"/>
  <c r="B259" i="14"/>
  <c r="C259" i="14"/>
  <c r="D259" i="14"/>
  <c r="E259" i="14"/>
  <c r="F259" i="14"/>
  <c r="G259" i="14"/>
  <c r="H259" i="14"/>
  <c r="J259" i="14"/>
  <c r="L259" i="14"/>
  <c r="D8" i="15"/>
  <c r="G8" i="15"/>
  <c r="K8" i="15"/>
  <c r="E8" i="15"/>
  <c r="D9" i="15"/>
  <c r="E9" i="15"/>
  <c r="G9" i="15"/>
  <c r="D10" i="15"/>
  <c r="G10" i="15"/>
  <c r="K10" i="15"/>
  <c r="E10" i="15"/>
  <c r="D11" i="15"/>
  <c r="G11" i="15"/>
  <c r="E11" i="15"/>
  <c r="D12" i="15"/>
  <c r="G12" i="15"/>
  <c r="K12" i="15"/>
  <c r="E12" i="15"/>
  <c r="D13" i="15"/>
  <c r="G13" i="15"/>
  <c r="E13" i="15"/>
  <c r="D14" i="15"/>
  <c r="G14" i="15"/>
  <c r="K14" i="15"/>
  <c r="E14" i="15"/>
  <c r="D15" i="15"/>
  <c r="G15" i="15"/>
  <c r="E15" i="15"/>
  <c r="D16" i="15"/>
  <c r="G16" i="15"/>
  <c r="E16" i="15"/>
  <c r="D17" i="15"/>
  <c r="G17" i="15"/>
  <c r="E17" i="15"/>
  <c r="D18" i="15"/>
  <c r="G18" i="15"/>
  <c r="K18" i="15"/>
  <c r="E18" i="15"/>
  <c r="D19" i="15"/>
  <c r="G19" i="15"/>
  <c r="E19" i="15"/>
  <c r="D20" i="15"/>
  <c r="G20" i="15"/>
  <c r="E20" i="15"/>
  <c r="D21" i="15"/>
  <c r="G21" i="15"/>
  <c r="E21" i="15"/>
  <c r="D22" i="15"/>
  <c r="G22" i="15"/>
  <c r="K22" i="15"/>
  <c r="E22" i="15"/>
  <c r="D23" i="15"/>
  <c r="G23" i="15"/>
  <c r="E23" i="15"/>
  <c r="D24" i="15"/>
  <c r="G24" i="15"/>
  <c r="E24" i="15"/>
  <c r="D25" i="15"/>
  <c r="G25" i="15"/>
  <c r="E25" i="15"/>
  <c r="D26" i="15"/>
  <c r="G26" i="15"/>
  <c r="E26" i="15"/>
  <c r="D27" i="15"/>
  <c r="G27" i="15"/>
  <c r="E27" i="15"/>
  <c r="D28" i="15"/>
  <c r="G28" i="15"/>
  <c r="E28" i="15"/>
  <c r="D29" i="15"/>
  <c r="G29" i="15"/>
  <c r="E29" i="15"/>
  <c r="D30" i="15"/>
  <c r="G30" i="15"/>
  <c r="E30" i="15"/>
  <c r="D31" i="15"/>
  <c r="G31" i="15"/>
  <c r="E31" i="15"/>
  <c r="D32" i="15"/>
  <c r="G32" i="15"/>
  <c r="E32" i="15"/>
  <c r="D33" i="15"/>
  <c r="G33" i="15"/>
  <c r="E33" i="15"/>
  <c r="D34" i="15"/>
  <c r="G34" i="15"/>
  <c r="E34" i="15"/>
  <c r="D35" i="15"/>
  <c r="G35" i="15"/>
  <c r="E35" i="15"/>
  <c r="D36" i="15"/>
  <c r="G36" i="15"/>
  <c r="E36" i="15"/>
  <c r="D37" i="15"/>
  <c r="G37" i="15"/>
  <c r="E37" i="15"/>
  <c r="D38" i="15"/>
  <c r="G38" i="15"/>
  <c r="E38" i="15"/>
  <c r="D39" i="15"/>
  <c r="G39" i="15"/>
  <c r="K39" i="15"/>
  <c r="E39" i="15"/>
  <c r="D40" i="15"/>
  <c r="G40" i="15"/>
  <c r="K40" i="15"/>
  <c r="E40" i="15"/>
  <c r="D41" i="15"/>
  <c r="E41" i="15"/>
  <c r="G41" i="15"/>
  <c r="D42" i="15"/>
  <c r="G42" i="15"/>
  <c r="E42" i="15"/>
  <c r="D43" i="15"/>
  <c r="G43" i="15"/>
  <c r="K43" i="15"/>
  <c r="E43" i="15"/>
  <c r="I43" i="15"/>
  <c r="J43" i="15"/>
  <c r="D44" i="15"/>
  <c r="G44" i="15"/>
  <c r="I44" i="15"/>
  <c r="K44" i="15"/>
  <c r="E44" i="15"/>
  <c r="J44" i="15"/>
  <c r="D45" i="15"/>
  <c r="G45" i="15"/>
  <c r="E45" i="15"/>
  <c r="D46" i="15"/>
  <c r="G46" i="15"/>
  <c r="E46" i="15"/>
  <c r="D47" i="15"/>
  <c r="G47" i="15"/>
  <c r="K47" i="15"/>
  <c r="E47" i="15"/>
  <c r="D48" i="15"/>
  <c r="G48" i="15"/>
  <c r="K48" i="15"/>
  <c r="E48" i="15"/>
  <c r="D49" i="15"/>
  <c r="E49" i="15"/>
  <c r="G49" i="15"/>
  <c r="D50" i="15"/>
  <c r="G50" i="15"/>
  <c r="E50" i="15"/>
  <c r="D51" i="15"/>
  <c r="G51" i="15"/>
  <c r="K51" i="15"/>
  <c r="E51" i="15"/>
  <c r="I51" i="15"/>
  <c r="J51" i="15"/>
  <c r="D52" i="15"/>
  <c r="G52" i="15"/>
  <c r="K52" i="15"/>
  <c r="E52" i="15"/>
  <c r="D53" i="15"/>
  <c r="G53" i="15"/>
  <c r="K53" i="15"/>
  <c r="E53" i="15"/>
  <c r="I53" i="15"/>
  <c r="J53" i="15"/>
  <c r="D54" i="15"/>
  <c r="G54" i="15"/>
  <c r="K54" i="15"/>
  <c r="E54" i="15"/>
  <c r="D55" i="15"/>
  <c r="G55" i="15"/>
  <c r="K55" i="15"/>
  <c r="E55" i="15"/>
  <c r="I55" i="15"/>
  <c r="J55" i="15"/>
  <c r="D56" i="15"/>
  <c r="G56" i="15"/>
  <c r="K56" i="15"/>
  <c r="E56" i="15"/>
  <c r="D57" i="15"/>
  <c r="G57" i="15"/>
  <c r="K57" i="15"/>
  <c r="E57" i="15"/>
  <c r="I57" i="15"/>
  <c r="J57" i="15"/>
  <c r="D58" i="15"/>
  <c r="G58" i="15"/>
  <c r="K58" i="15"/>
  <c r="E58" i="15"/>
  <c r="D59" i="15"/>
  <c r="G59" i="15"/>
  <c r="K59" i="15"/>
  <c r="E59" i="15"/>
  <c r="I59" i="15"/>
  <c r="J59" i="15"/>
  <c r="D60" i="15"/>
  <c r="G60" i="15"/>
  <c r="K60" i="15"/>
  <c r="E60" i="15"/>
  <c r="D61" i="15"/>
  <c r="G61" i="15"/>
  <c r="K61" i="15"/>
  <c r="E61" i="15"/>
  <c r="I61" i="15"/>
  <c r="J61" i="15"/>
  <c r="D62" i="15"/>
  <c r="G62" i="15"/>
  <c r="K62" i="15"/>
  <c r="E62" i="15"/>
  <c r="D63" i="15"/>
  <c r="G63" i="15"/>
  <c r="K63" i="15"/>
  <c r="E63" i="15"/>
  <c r="I63" i="15"/>
  <c r="J63" i="15"/>
  <c r="D64" i="15"/>
  <c r="G64" i="15"/>
  <c r="K64" i="15"/>
  <c r="E64" i="15"/>
  <c r="D65" i="15"/>
  <c r="G65" i="15"/>
  <c r="K65" i="15"/>
  <c r="E65" i="15"/>
  <c r="I65" i="15"/>
  <c r="J65" i="15"/>
  <c r="D66" i="15"/>
  <c r="G66" i="15"/>
  <c r="K66" i="15"/>
  <c r="E66" i="15"/>
  <c r="D67" i="15"/>
  <c r="G67" i="15"/>
  <c r="D68" i="15"/>
  <c r="E68" i="15"/>
  <c r="D69" i="15"/>
  <c r="G69" i="15"/>
  <c r="D70" i="15"/>
  <c r="G70" i="15"/>
  <c r="K70" i="15"/>
  <c r="E70" i="15"/>
  <c r="I70" i="15"/>
  <c r="J70" i="15"/>
  <c r="D71" i="15"/>
  <c r="G71" i="15"/>
  <c r="D72" i="15"/>
  <c r="E72" i="15"/>
  <c r="D73" i="15"/>
  <c r="G73" i="15"/>
  <c r="D74" i="15"/>
  <c r="G74" i="15"/>
  <c r="K74" i="15"/>
  <c r="E74" i="15"/>
  <c r="I74" i="15"/>
  <c r="J74" i="15"/>
  <c r="D75" i="15"/>
  <c r="G75" i="15"/>
  <c r="D76" i="15"/>
  <c r="E76" i="15"/>
  <c r="D77" i="15"/>
  <c r="G77" i="15"/>
  <c r="D78" i="15"/>
  <c r="G78" i="15"/>
  <c r="K78" i="15"/>
  <c r="E78" i="15"/>
  <c r="I78" i="15"/>
  <c r="J78" i="15"/>
  <c r="D79" i="15"/>
  <c r="G79" i="15"/>
  <c r="D80" i="15"/>
  <c r="E80" i="15"/>
  <c r="D81" i="15"/>
  <c r="G81" i="15"/>
  <c r="D82" i="15"/>
  <c r="G82" i="15"/>
  <c r="K82" i="15"/>
  <c r="E82" i="15"/>
  <c r="I82" i="15"/>
  <c r="J82" i="15"/>
  <c r="D83" i="15"/>
  <c r="G83" i="15"/>
  <c r="D84" i="15"/>
  <c r="E84" i="15"/>
  <c r="D85" i="15"/>
  <c r="G85" i="15"/>
  <c r="D86" i="15"/>
  <c r="G86" i="15"/>
  <c r="K86" i="15"/>
  <c r="E86" i="15"/>
  <c r="I86" i="15"/>
  <c r="J86" i="15"/>
  <c r="D87" i="15"/>
  <c r="G87" i="15"/>
  <c r="D88" i="15"/>
  <c r="E88" i="15"/>
  <c r="D89" i="15"/>
  <c r="G89" i="15"/>
  <c r="D90" i="15"/>
  <c r="G90" i="15"/>
  <c r="K90" i="15"/>
  <c r="E90" i="15"/>
  <c r="I90" i="15"/>
  <c r="J90" i="15"/>
  <c r="D91" i="15"/>
  <c r="G91" i="15"/>
  <c r="D92" i="15"/>
  <c r="E92" i="15"/>
  <c r="D93" i="15"/>
  <c r="G93" i="15"/>
  <c r="D94" i="15"/>
  <c r="G94" i="15"/>
  <c r="K94" i="15"/>
  <c r="E94" i="15"/>
  <c r="I94" i="15"/>
  <c r="J94" i="15"/>
  <c r="D95" i="15"/>
  <c r="G95" i="15"/>
  <c r="D96" i="15"/>
  <c r="E96" i="15"/>
  <c r="D97" i="15"/>
  <c r="G97" i="15"/>
  <c r="D98" i="15"/>
  <c r="G98" i="15"/>
  <c r="K98" i="15"/>
  <c r="E98" i="15"/>
  <c r="I98" i="15"/>
  <c r="J98" i="15"/>
  <c r="D99" i="15"/>
  <c r="G99" i="15"/>
  <c r="D100" i="15"/>
  <c r="E100" i="15"/>
  <c r="D101" i="15"/>
  <c r="G101" i="15"/>
  <c r="D102" i="15"/>
  <c r="G102" i="15"/>
  <c r="K102" i="15"/>
  <c r="E102" i="15"/>
  <c r="I102" i="15"/>
  <c r="J102" i="15"/>
  <c r="D103" i="15"/>
  <c r="G103" i="15"/>
  <c r="D104" i="15"/>
  <c r="E104" i="15"/>
  <c r="D105" i="15"/>
  <c r="G105" i="15"/>
  <c r="D106" i="15"/>
  <c r="G106" i="15"/>
  <c r="K106" i="15"/>
  <c r="E106" i="15"/>
  <c r="I106" i="15"/>
  <c r="J106" i="15"/>
  <c r="D107" i="15"/>
  <c r="G107" i="15"/>
  <c r="D108" i="15"/>
  <c r="E108" i="15"/>
  <c r="D109" i="15"/>
  <c r="G109" i="15"/>
  <c r="D110" i="15"/>
  <c r="G110" i="15"/>
  <c r="K110" i="15"/>
  <c r="E110" i="15"/>
  <c r="I110" i="15"/>
  <c r="J110" i="15"/>
  <c r="D111" i="15"/>
  <c r="G111" i="15"/>
  <c r="D112" i="15"/>
  <c r="E112" i="15"/>
  <c r="D113" i="15"/>
  <c r="G113" i="15"/>
  <c r="D114" i="15"/>
  <c r="G114" i="15"/>
  <c r="K114" i="15"/>
  <c r="E114" i="15"/>
  <c r="I114" i="15"/>
  <c r="J114" i="15"/>
  <c r="D115" i="15"/>
  <c r="G115" i="15"/>
  <c r="D116" i="15"/>
  <c r="E116" i="15"/>
  <c r="D117" i="15"/>
  <c r="G117" i="15"/>
  <c r="D118" i="15"/>
  <c r="G118" i="15"/>
  <c r="K118" i="15"/>
  <c r="E118" i="15"/>
  <c r="I118" i="15"/>
  <c r="J118" i="15"/>
  <c r="D119" i="15"/>
  <c r="G119" i="15"/>
  <c r="D120" i="15"/>
  <c r="E120" i="15"/>
  <c r="D121" i="15"/>
  <c r="G121" i="15"/>
  <c r="E121" i="15"/>
  <c r="D122" i="15"/>
  <c r="G122" i="15"/>
  <c r="K122" i="15"/>
  <c r="E122" i="15"/>
  <c r="I122" i="15"/>
  <c r="J122" i="15"/>
  <c r="D123" i="15"/>
  <c r="G123" i="15"/>
  <c r="D124" i="15"/>
  <c r="E124" i="15"/>
  <c r="D125" i="15"/>
  <c r="G125" i="15"/>
  <c r="E125" i="15"/>
  <c r="D342" i="15"/>
  <c r="L342" i="15"/>
  <c r="X5" i="15"/>
  <c r="Y5" i="15"/>
  <c r="X6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9" i="15"/>
  <c r="AC42" i="15"/>
  <c r="O4" i="15"/>
  <c r="AC15" i="15"/>
  <c r="AC40" i="15"/>
  <c r="AC38" i="15"/>
  <c r="G5" i="15"/>
  <c r="AC19" i="15"/>
  <c r="AK2" i="15"/>
  <c r="AJ2" i="15"/>
  <c r="AC35" i="15"/>
  <c r="AC33" i="15"/>
  <c r="AC31" i="15"/>
  <c r="AC26" i="15"/>
  <c r="AC24" i="15"/>
  <c r="AC22" i="15"/>
  <c r="AC28" i="15"/>
  <c r="AC17" i="15"/>
  <c r="AC13" i="15"/>
  <c r="AC11" i="15"/>
  <c r="AC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20" i="15"/>
  <c r="Z121" i="15"/>
  <c r="Z122" i="15"/>
  <c r="Z123" i="15"/>
  <c r="Z124" i="15"/>
  <c r="Z125" i="15"/>
  <c r="Z9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2" i="15"/>
  <c r="F43" i="15"/>
  <c r="F44" i="15"/>
  <c r="F45" i="15"/>
  <c r="F46" i="15"/>
  <c r="F47" i="15"/>
  <c r="F48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70" i="15"/>
  <c r="F74" i="15"/>
  <c r="F78" i="15"/>
  <c r="F82" i="15"/>
  <c r="F86" i="15"/>
  <c r="F90" i="15"/>
  <c r="F94" i="15"/>
  <c r="F98" i="15"/>
  <c r="F102" i="15"/>
  <c r="F106" i="15"/>
  <c r="F110" i="15"/>
  <c r="F114" i="15"/>
  <c r="F118" i="15"/>
  <c r="F121" i="15"/>
  <c r="F122" i="15"/>
  <c r="F125" i="15"/>
  <c r="D260" i="15"/>
  <c r="L260" i="15"/>
  <c r="D261" i="15"/>
  <c r="L261" i="15"/>
  <c r="D262" i="15"/>
  <c r="L262" i="15"/>
  <c r="D263" i="15"/>
  <c r="L263" i="15"/>
  <c r="D264" i="15"/>
  <c r="L264" i="15"/>
  <c r="D265" i="15"/>
  <c r="L265" i="15"/>
  <c r="D266" i="15"/>
  <c r="L266" i="15"/>
  <c r="D267" i="15"/>
  <c r="L267" i="15"/>
  <c r="D268" i="15"/>
  <c r="L268" i="15"/>
  <c r="D269" i="15"/>
  <c r="L269" i="15"/>
  <c r="D270" i="15"/>
  <c r="L270" i="15"/>
  <c r="D271" i="15"/>
  <c r="L271" i="15"/>
  <c r="D272" i="15"/>
  <c r="L272" i="15"/>
  <c r="D273" i="15"/>
  <c r="L273" i="15"/>
  <c r="D274" i="15"/>
  <c r="L274" i="15"/>
  <c r="D275" i="15"/>
  <c r="L275" i="15"/>
  <c r="D276" i="15"/>
  <c r="L276" i="15"/>
  <c r="D277" i="15"/>
  <c r="L277" i="15"/>
  <c r="D278" i="15"/>
  <c r="L278" i="15"/>
  <c r="D279" i="15"/>
  <c r="L279" i="15"/>
  <c r="D280" i="15"/>
  <c r="L280" i="15"/>
  <c r="D281" i="15"/>
  <c r="L281" i="15"/>
  <c r="D282" i="15"/>
  <c r="L282" i="15"/>
  <c r="D283" i="15"/>
  <c r="L283" i="15"/>
  <c r="D284" i="15"/>
  <c r="L284" i="15"/>
  <c r="D285" i="15"/>
  <c r="L285" i="15"/>
  <c r="D286" i="15"/>
  <c r="L286" i="15"/>
  <c r="D287" i="15"/>
  <c r="L287" i="15"/>
  <c r="D288" i="15"/>
  <c r="L288" i="15"/>
  <c r="D289" i="15"/>
  <c r="L289" i="15"/>
  <c r="D290" i="15"/>
  <c r="L290" i="15"/>
  <c r="D291" i="15"/>
  <c r="L291" i="15"/>
  <c r="D292" i="15"/>
  <c r="L292" i="15"/>
  <c r="D293" i="15"/>
  <c r="L293" i="15"/>
  <c r="D294" i="15"/>
  <c r="L294" i="15"/>
  <c r="D295" i="15"/>
  <c r="L295" i="15"/>
  <c r="D296" i="15"/>
  <c r="L296" i="15"/>
  <c r="D297" i="15"/>
  <c r="L297" i="15"/>
  <c r="D298" i="15"/>
  <c r="L298" i="15"/>
  <c r="D299" i="15"/>
  <c r="L299" i="15"/>
  <c r="D300" i="15"/>
  <c r="L300" i="15"/>
  <c r="D301" i="15"/>
  <c r="L301" i="15"/>
  <c r="D302" i="15"/>
  <c r="L302" i="15"/>
  <c r="D303" i="15"/>
  <c r="L303" i="15"/>
  <c r="D304" i="15"/>
  <c r="L304" i="15"/>
  <c r="D305" i="15"/>
  <c r="L305" i="15"/>
  <c r="D306" i="15"/>
  <c r="L306" i="15"/>
  <c r="D307" i="15"/>
  <c r="L307" i="15"/>
  <c r="D308" i="15"/>
  <c r="L308" i="15"/>
  <c r="D309" i="15"/>
  <c r="L309" i="15"/>
  <c r="D310" i="15"/>
  <c r="L310" i="15"/>
  <c r="D311" i="15"/>
  <c r="L311" i="15"/>
  <c r="D312" i="15"/>
  <c r="L312" i="15"/>
  <c r="D313" i="15"/>
  <c r="L313" i="15"/>
  <c r="D314" i="15"/>
  <c r="L314" i="15"/>
  <c r="D315" i="15"/>
  <c r="L315" i="15"/>
  <c r="D316" i="15"/>
  <c r="L316" i="15"/>
  <c r="D317" i="15"/>
  <c r="L317" i="15"/>
  <c r="D318" i="15"/>
  <c r="L318" i="15"/>
  <c r="D319" i="15"/>
  <c r="L319" i="15"/>
  <c r="D320" i="15"/>
  <c r="L320" i="15"/>
  <c r="D321" i="15"/>
  <c r="L321" i="15"/>
  <c r="D322" i="15"/>
  <c r="L322" i="15"/>
  <c r="D323" i="15"/>
  <c r="L323" i="15"/>
  <c r="D324" i="15"/>
  <c r="L324" i="15"/>
  <c r="D325" i="15"/>
  <c r="L325" i="15"/>
  <c r="D326" i="15"/>
  <c r="L326" i="15"/>
  <c r="D327" i="15"/>
  <c r="L327" i="15"/>
  <c r="D328" i="15"/>
  <c r="L328" i="15"/>
  <c r="D329" i="15"/>
  <c r="L329" i="15"/>
  <c r="D330" i="15"/>
  <c r="L330" i="15"/>
  <c r="D331" i="15"/>
  <c r="L331" i="15"/>
  <c r="D332" i="15"/>
  <c r="L332" i="15"/>
  <c r="D333" i="15"/>
  <c r="L333" i="15"/>
  <c r="D334" i="15"/>
  <c r="L334" i="15"/>
  <c r="D335" i="15"/>
  <c r="L335" i="15"/>
  <c r="D336" i="15"/>
  <c r="L336" i="15"/>
  <c r="D337" i="15"/>
  <c r="L337" i="15"/>
  <c r="D338" i="15"/>
  <c r="L338" i="15"/>
  <c r="D339" i="15"/>
  <c r="L339" i="15"/>
  <c r="D340" i="15"/>
  <c r="L340" i="15"/>
  <c r="D341" i="15"/>
  <c r="L341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B260" i="15"/>
  <c r="C260" i="15"/>
  <c r="E260" i="15"/>
  <c r="F260" i="15"/>
  <c r="G260" i="15"/>
  <c r="H260" i="15"/>
  <c r="I260" i="15"/>
  <c r="J260" i="15"/>
  <c r="B261" i="15"/>
  <c r="C261" i="15"/>
  <c r="E261" i="15"/>
  <c r="F261" i="15"/>
  <c r="G261" i="15"/>
  <c r="H261" i="15"/>
  <c r="I261" i="15"/>
  <c r="J261" i="15"/>
  <c r="B262" i="15"/>
  <c r="C262" i="15"/>
  <c r="E262" i="15"/>
  <c r="F262" i="15"/>
  <c r="H262" i="15"/>
  <c r="J262" i="15"/>
  <c r="B263" i="15"/>
  <c r="C263" i="15"/>
  <c r="E263" i="15"/>
  <c r="F263" i="15"/>
  <c r="G263" i="15"/>
  <c r="H263" i="15"/>
  <c r="J263" i="15"/>
  <c r="B264" i="15"/>
  <c r="C264" i="15"/>
  <c r="E264" i="15"/>
  <c r="F264" i="15"/>
  <c r="G264" i="15"/>
  <c r="H264" i="15"/>
  <c r="J264" i="15"/>
  <c r="B265" i="15"/>
  <c r="C265" i="15"/>
  <c r="E265" i="15"/>
  <c r="F265" i="15"/>
  <c r="G265" i="15"/>
  <c r="H265" i="15"/>
  <c r="J265" i="15"/>
  <c r="B266" i="15"/>
  <c r="C266" i="15"/>
  <c r="F266" i="15"/>
  <c r="G266" i="15"/>
  <c r="H266" i="15"/>
  <c r="J266" i="15"/>
  <c r="B267" i="15"/>
  <c r="C267" i="15"/>
  <c r="E267" i="15"/>
  <c r="F267" i="15"/>
  <c r="G267" i="15"/>
  <c r="H267" i="15"/>
  <c r="J267" i="15"/>
  <c r="B268" i="15"/>
  <c r="C268" i="15"/>
  <c r="E268" i="15"/>
  <c r="F268" i="15"/>
  <c r="G268" i="15"/>
  <c r="H268" i="15"/>
  <c r="I268" i="15"/>
  <c r="J268" i="15"/>
  <c r="B269" i="15"/>
  <c r="C269" i="15"/>
  <c r="E269" i="15"/>
  <c r="F269" i="15"/>
  <c r="G269" i="15"/>
  <c r="H269" i="15"/>
  <c r="J269" i="15"/>
  <c r="B270" i="15"/>
  <c r="C270" i="15"/>
  <c r="E270" i="15"/>
  <c r="F270" i="15"/>
  <c r="G270" i="15"/>
  <c r="H270" i="15"/>
  <c r="I270" i="15"/>
  <c r="J270" i="15"/>
  <c r="B271" i="15"/>
  <c r="C271" i="15"/>
  <c r="E271" i="15"/>
  <c r="F271" i="15"/>
  <c r="G271" i="15"/>
  <c r="H271" i="15"/>
  <c r="J271" i="15"/>
  <c r="B272" i="15"/>
  <c r="C272" i="15"/>
  <c r="E272" i="15"/>
  <c r="F272" i="15"/>
  <c r="G272" i="15"/>
  <c r="H272" i="15"/>
  <c r="I272" i="15"/>
  <c r="J272" i="15"/>
  <c r="B273" i="15"/>
  <c r="C273" i="15"/>
  <c r="E273" i="15"/>
  <c r="F273" i="15"/>
  <c r="G273" i="15"/>
  <c r="H273" i="15"/>
  <c r="J273" i="15"/>
  <c r="B274" i="15"/>
  <c r="C274" i="15"/>
  <c r="E274" i="15"/>
  <c r="F274" i="15"/>
  <c r="G274" i="15"/>
  <c r="H274" i="15"/>
  <c r="I274" i="15"/>
  <c r="J274" i="15"/>
  <c r="B275" i="15"/>
  <c r="C275" i="15"/>
  <c r="E275" i="15"/>
  <c r="F275" i="15"/>
  <c r="G275" i="15"/>
  <c r="H275" i="15"/>
  <c r="J275" i="15"/>
  <c r="B276" i="15"/>
  <c r="C276" i="15"/>
  <c r="E276" i="15"/>
  <c r="F276" i="15"/>
  <c r="G276" i="15"/>
  <c r="H276" i="15"/>
  <c r="I276" i="15"/>
  <c r="J276" i="15"/>
  <c r="B277" i="15"/>
  <c r="C277" i="15"/>
  <c r="E277" i="15"/>
  <c r="F277" i="15"/>
  <c r="G277" i="15"/>
  <c r="H277" i="15"/>
  <c r="J277" i="15"/>
  <c r="B278" i="15"/>
  <c r="C278" i="15"/>
  <c r="E278" i="15"/>
  <c r="F278" i="15"/>
  <c r="G278" i="15"/>
  <c r="H278" i="15"/>
  <c r="I278" i="15"/>
  <c r="J278" i="15"/>
  <c r="B279" i="15"/>
  <c r="C279" i="15"/>
  <c r="E279" i="15"/>
  <c r="F279" i="15"/>
  <c r="G279" i="15"/>
  <c r="H279" i="15"/>
  <c r="J279" i="15"/>
  <c r="B280" i="15"/>
  <c r="C280" i="15"/>
  <c r="E280" i="15"/>
  <c r="F280" i="15"/>
  <c r="G280" i="15"/>
  <c r="H280" i="15"/>
  <c r="I280" i="15"/>
  <c r="J280" i="15"/>
  <c r="B281" i="15"/>
  <c r="C281" i="15"/>
  <c r="E281" i="15"/>
  <c r="F281" i="15"/>
  <c r="G281" i="15"/>
  <c r="H281" i="15"/>
  <c r="J281" i="15"/>
  <c r="B282" i="15"/>
  <c r="C282" i="15"/>
  <c r="E282" i="15"/>
  <c r="F282" i="15"/>
  <c r="G282" i="15"/>
  <c r="H282" i="15"/>
  <c r="I282" i="15"/>
  <c r="J282" i="15"/>
  <c r="B283" i="15"/>
  <c r="C283" i="15"/>
  <c r="E283" i="15"/>
  <c r="F283" i="15"/>
  <c r="G283" i="15"/>
  <c r="H283" i="15"/>
  <c r="J283" i="15"/>
  <c r="B284" i="15"/>
  <c r="C284" i="15"/>
  <c r="F284" i="15"/>
  <c r="H284" i="15"/>
  <c r="J284" i="15"/>
  <c r="B285" i="15"/>
  <c r="C285" i="15"/>
  <c r="F285" i="15"/>
  <c r="H285" i="15"/>
  <c r="J285" i="15"/>
  <c r="B286" i="15"/>
  <c r="C286" i="15"/>
  <c r="F286" i="15"/>
  <c r="H286" i="15"/>
  <c r="J286" i="15"/>
  <c r="B287" i="15"/>
  <c r="C287" i="15"/>
  <c r="E287" i="15"/>
  <c r="F287" i="15"/>
  <c r="G287" i="15"/>
  <c r="H287" i="15"/>
  <c r="I287" i="15"/>
  <c r="J287" i="15"/>
  <c r="B288" i="15"/>
  <c r="C288" i="15"/>
  <c r="F288" i="15"/>
  <c r="H288" i="15"/>
  <c r="J288" i="15"/>
  <c r="B289" i="15"/>
  <c r="C289" i="15"/>
  <c r="F289" i="15"/>
  <c r="H289" i="15"/>
  <c r="J289" i="15"/>
  <c r="B290" i="15"/>
  <c r="C290" i="15"/>
  <c r="F290" i="15"/>
  <c r="H290" i="15"/>
  <c r="J290" i="15"/>
  <c r="B291" i="15"/>
  <c r="C291" i="15"/>
  <c r="E291" i="15"/>
  <c r="F291" i="15"/>
  <c r="G291" i="15"/>
  <c r="H291" i="15"/>
  <c r="I291" i="15"/>
  <c r="J291" i="15"/>
  <c r="B292" i="15"/>
  <c r="C292" i="15"/>
  <c r="F292" i="15"/>
  <c r="H292" i="15"/>
  <c r="J292" i="15"/>
  <c r="B293" i="15"/>
  <c r="C293" i="15"/>
  <c r="F293" i="15"/>
  <c r="H293" i="15"/>
  <c r="J293" i="15"/>
  <c r="B294" i="15"/>
  <c r="C294" i="15"/>
  <c r="F294" i="15"/>
  <c r="H294" i="15"/>
  <c r="J294" i="15"/>
  <c r="B295" i="15"/>
  <c r="C295" i="15"/>
  <c r="E295" i="15"/>
  <c r="F295" i="15"/>
  <c r="G295" i="15"/>
  <c r="H295" i="15"/>
  <c r="I295" i="15"/>
  <c r="J295" i="15"/>
  <c r="B296" i="15"/>
  <c r="C296" i="15"/>
  <c r="F296" i="15"/>
  <c r="H296" i="15"/>
  <c r="J296" i="15"/>
  <c r="B297" i="15"/>
  <c r="C297" i="15"/>
  <c r="F297" i="15"/>
  <c r="H297" i="15"/>
  <c r="J297" i="15"/>
  <c r="B298" i="15"/>
  <c r="C298" i="15"/>
  <c r="F298" i="15"/>
  <c r="H298" i="15"/>
  <c r="J298" i="15"/>
  <c r="B299" i="15"/>
  <c r="C299" i="15"/>
  <c r="E299" i="15"/>
  <c r="F299" i="15"/>
  <c r="G299" i="15"/>
  <c r="H299" i="15"/>
  <c r="I299" i="15"/>
  <c r="J299" i="15"/>
  <c r="B300" i="15"/>
  <c r="C300" i="15"/>
  <c r="F300" i="15"/>
  <c r="H300" i="15"/>
  <c r="J300" i="15"/>
  <c r="B301" i="15"/>
  <c r="C301" i="15"/>
  <c r="F301" i="15"/>
  <c r="H301" i="15"/>
  <c r="J301" i="15"/>
  <c r="B302" i="15"/>
  <c r="C302" i="15"/>
  <c r="F302" i="15"/>
  <c r="H302" i="15"/>
  <c r="J302" i="15"/>
  <c r="B303" i="15"/>
  <c r="C303" i="15"/>
  <c r="E303" i="15"/>
  <c r="F303" i="15"/>
  <c r="G303" i="15"/>
  <c r="H303" i="15"/>
  <c r="I303" i="15"/>
  <c r="J303" i="15"/>
  <c r="B304" i="15"/>
  <c r="C304" i="15"/>
  <c r="F304" i="15"/>
  <c r="H304" i="15"/>
  <c r="J304" i="15"/>
  <c r="B305" i="15"/>
  <c r="C305" i="15"/>
  <c r="F305" i="15"/>
  <c r="H305" i="15"/>
  <c r="J305" i="15"/>
  <c r="B306" i="15"/>
  <c r="C306" i="15"/>
  <c r="F306" i="15"/>
  <c r="H306" i="15"/>
  <c r="J306" i="15"/>
  <c r="B307" i="15"/>
  <c r="C307" i="15"/>
  <c r="E307" i="15"/>
  <c r="F307" i="15"/>
  <c r="G307" i="15"/>
  <c r="H307" i="15"/>
  <c r="I307" i="15"/>
  <c r="J307" i="15"/>
  <c r="B308" i="15"/>
  <c r="C308" i="15"/>
  <c r="F308" i="15"/>
  <c r="H308" i="15"/>
  <c r="J308" i="15"/>
  <c r="B309" i="15"/>
  <c r="C309" i="15"/>
  <c r="F309" i="15"/>
  <c r="H309" i="15"/>
  <c r="J309" i="15"/>
  <c r="B310" i="15"/>
  <c r="C310" i="15"/>
  <c r="F310" i="15"/>
  <c r="H310" i="15"/>
  <c r="J310" i="15"/>
  <c r="B311" i="15"/>
  <c r="C311" i="15"/>
  <c r="E311" i="15"/>
  <c r="F311" i="15"/>
  <c r="G311" i="15"/>
  <c r="H311" i="15"/>
  <c r="I311" i="15"/>
  <c r="J311" i="15"/>
  <c r="B312" i="15"/>
  <c r="C312" i="15"/>
  <c r="F312" i="15"/>
  <c r="H312" i="15"/>
  <c r="J312" i="15"/>
  <c r="B313" i="15"/>
  <c r="C313" i="15"/>
  <c r="F313" i="15"/>
  <c r="H313" i="15"/>
  <c r="J313" i="15"/>
  <c r="B314" i="15"/>
  <c r="C314" i="15"/>
  <c r="F314" i="15"/>
  <c r="H314" i="15"/>
  <c r="J314" i="15"/>
  <c r="B315" i="15"/>
  <c r="C315" i="15"/>
  <c r="E315" i="15"/>
  <c r="F315" i="15"/>
  <c r="G315" i="15"/>
  <c r="H315" i="15"/>
  <c r="I315" i="15"/>
  <c r="J315" i="15"/>
  <c r="B316" i="15"/>
  <c r="C316" i="15"/>
  <c r="F316" i="15"/>
  <c r="H316" i="15"/>
  <c r="J316" i="15"/>
  <c r="B317" i="15"/>
  <c r="C317" i="15"/>
  <c r="F317" i="15"/>
  <c r="H317" i="15"/>
  <c r="J317" i="15"/>
  <c r="B318" i="15"/>
  <c r="C318" i="15"/>
  <c r="F318" i="15"/>
  <c r="H318" i="15"/>
  <c r="J318" i="15"/>
  <c r="B319" i="15"/>
  <c r="C319" i="15"/>
  <c r="E319" i="15"/>
  <c r="F319" i="15"/>
  <c r="G319" i="15"/>
  <c r="H319" i="15"/>
  <c r="I319" i="15"/>
  <c r="J319" i="15"/>
  <c r="B320" i="15"/>
  <c r="C320" i="15"/>
  <c r="F320" i="15"/>
  <c r="H320" i="15"/>
  <c r="J320" i="15"/>
  <c r="B321" i="15"/>
  <c r="C321" i="15"/>
  <c r="F321" i="15"/>
  <c r="H321" i="15"/>
  <c r="J321" i="15"/>
  <c r="B322" i="15"/>
  <c r="C322" i="15"/>
  <c r="F322" i="15"/>
  <c r="H322" i="15"/>
  <c r="J322" i="15"/>
  <c r="B323" i="15"/>
  <c r="C323" i="15"/>
  <c r="E323" i="15"/>
  <c r="F323" i="15"/>
  <c r="G323" i="15"/>
  <c r="H323" i="15"/>
  <c r="I323" i="15"/>
  <c r="J323" i="15"/>
  <c r="B324" i="15"/>
  <c r="C324" i="15"/>
  <c r="F324" i="15"/>
  <c r="H324" i="15"/>
  <c r="J324" i="15"/>
  <c r="B325" i="15"/>
  <c r="C325" i="15"/>
  <c r="F325" i="15"/>
  <c r="H325" i="15"/>
  <c r="J325" i="15"/>
  <c r="B326" i="15"/>
  <c r="C326" i="15"/>
  <c r="F326" i="15"/>
  <c r="H326" i="15"/>
  <c r="J326" i="15"/>
  <c r="B327" i="15"/>
  <c r="C327" i="15"/>
  <c r="E327" i="15"/>
  <c r="F327" i="15"/>
  <c r="G327" i="15"/>
  <c r="H327" i="15"/>
  <c r="I327" i="15"/>
  <c r="J327" i="15"/>
  <c r="B328" i="15"/>
  <c r="C328" i="15"/>
  <c r="F328" i="15"/>
  <c r="H328" i="15"/>
  <c r="J328" i="15"/>
  <c r="B329" i="15"/>
  <c r="C329" i="15"/>
  <c r="F329" i="15"/>
  <c r="H329" i="15"/>
  <c r="J329" i="15"/>
  <c r="B330" i="15"/>
  <c r="C330" i="15"/>
  <c r="F330" i="15"/>
  <c r="H330" i="15"/>
  <c r="J330" i="15"/>
  <c r="B331" i="15"/>
  <c r="C331" i="15"/>
  <c r="E331" i="15"/>
  <c r="F331" i="15"/>
  <c r="G331" i="15"/>
  <c r="H331" i="15"/>
  <c r="I331" i="15"/>
  <c r="J331" i="15"/>
  <c r="B332" i="15"/>
  <c r="C332" i="15"/>
  <c r="F332" i="15"/>
  <c r="H332" i="15"/>
  <c r="J332" i="15"/>
  <c r="B333" i="15"/>
  <c r="C333" i="15"/>
  <c r="F333" i="15"/>
  <c r="H333" i="15"/>
  <c r="J333" i="15"/>
  <c r="B334" i="15"/>
  <c r="C334" i="15"/>
  <c r="F334" i="15"/>
  <c r="H334" i="15"/>
  <c r="J334" i="15"/>
  <c r="B335" i="15"/>
  <c r="C335" i="15"/>
  <c r="E335" i="15"/>
  <c r="F335" i="15"/>
  <c r="G335" i="15"/>
  <c r="H335" i="15"/>
  <c r="I335" i="15"/>
  <c r="J335" i="15"/>
  <c r="B336" i="15"/>
  <c r="C336" i="15"/>
  <c r="F336" i="15"/>
  <c r="H336" i="15"/>
  <c r="J336" i="15"/>
  <c r="B337" i="15"/>
  <c r="C337" i="15"/>
  <c r="F337" i="15"/>
  <c r="H337" i="15"/>
  <c r="J337" i="15"/>
  <c r="B338" i="15"/>
  <c r="C338" i="15"/>
  <c r="E338" i="15"/>
  <c r="F338" i="15"/>
  <c r="H338" i="15"/>
  <c r="J338" i="15"/>
  <c r="B339" i="15"/>
  <c r="C339" i="15"/>
  <c r="E339" i="15"/>
  <c r="F339" i="15"/>
  <c r="G339" i="15"/>
  <c r="H339" i="15"/>
  <c r="I339" i="15"/>
  <c r="J339" i="15"/>
  <c r="B340" i="15"/>
  <c r="C340" i="15"/>
  <c r="F340" i="15"/>
  <c r="H340" i="15"/>
  <c r="J340" i="15"/>
  <c r="B341" i="15"/>
  <c r="C341" i="15"/>
  <c r="F341" i="15"/>
  <c r="H341" i="15"/>
  <c r="J341" i="15"/>
  <c r="B342" i="15"/>
  <c r="C342" i="15"/>
  <c r="E342" i="15"/>
  <c r="F342" i="15"/>
  <c r="H342" i="15"/>
  <c r="J342" i="15"/>
  <c r="H43" i="15"/>
  <c r="T43" i="15"/>
  <c r="R43" i="15"/>
  <c r="X43" i="15"/>
  <c r="H44" i="15"/>
  <c r="T44" i="15"/>
  <c r="R44" i="15"/>
  <c r="X44" i="15"/>
  <c r="T45" i="15"/>
  <c r="R45" i="15"/>
  <c r="X45" i="15"/>
  <c r="H46" i="15"/>
  <c r="T46" i="15"/>
  <c r="R46" i="15"/>
  <c r="X46" i="15"/>
  <c r="H47" i="15"/>
  <c r="T47" i="15"/>
  <c r="R47" i="15"/>
  <c r="X47" i="15"/>
  <c r="H48" i="15"/>
  <c r="T48" i="15"/>
  <c r="R48" i="15"/>
  <c r="X48" i="15"/>
  <c r="T49" i="15"/>
  <c r="R49" i="15"/>
  <c r="X49" i="15"/>
  <c r="H50" i="15"/>
  <c r="T50" i="15"/>
  <c r="R50" i="15"/>
  <c r="X50" i="15"/>
  <c r="H51" i="15"/>
  <c r="T51" i="15"/>
  <c r="R51" i="15"/>
  <c r="X51" i="15"/>
  <c r="H52" i="15"/>
  <c r="T52" i="15"/>
  <c r="R52" i="15"/>
  <c r="X52" i="15"/>
  <c r="H53" i="15"/>
  <c r="T53" i="15"/>
  <c r="R53" i="15"/>
  <c r="X53" i="15"/>
  <c r="H54" i="15"/>
  <c r="T54" i="15"/>
  <c r="R54" i="15"/>
  <c r="X54" i="15"/>
  <c r="H55" i="15"/>
  <c r="T55" i="15"/>
  <c r="R55" i="15"/>
  <c r="X55" i="15"/>
  <c r="H56" i="15"/>
  <c r="T56" i="15"/>
  <c r="R56" i="15"/>
  <c r="X56" i="15"/>
  <c r="H57" i="15"/>
  <c r="T57" i="15"/>
  <c r="R57" i="15"/>
  <c r="X57" i="15"/>
  <c r="H58" i="15"/>
  <c r="T58" i="15"/>
  <c r="R58" i="15"/>
  <c r="X58" i="15"/>
  <c r="H59" i="15"/>
  <c r="T59" i="15"/>
  <c r="R59" i="15"/>
  <c r="X59" i="15"/>
  <c r="H60" i="15"/>
  <c r="T60" i="15"/>
  <c r="R60" i="15"/>
  <c r="X60" i="15"/>
  <c r="H61" i="15"/>
  <c r="T61" i="15"/>
  <c r="R61" i="15"/>
  <c r="X61" i="15"/>
  <c r="H62" i="15"/>
  <c r="T62" i="15"/>
  <c r="R62" i="15"/>
  <c r="X62" i="15"/>
  <c r="H63" i="15"/>
  <c r="T63" i="15"/>
  <c r="R63" i="15"/>
  <c r="X63" i="15"/>
  <c r="H64" i="15"/>
  <c r="T64" i="15"/>
  <c r="R64" i="15"/>
  <c r="X64" i="15"/>
  <c r="H65" i="15"/>
  <c r="T65" i="15"/>
  <c r="R65" i="15"/>
  <c r="X65" i="15"/>
  <c r="H66" i="15"/>
  <c r="T66" i="15"/>
  <c r="R66" i="15"/>
  <c r="X66" i="15"/>
  <c r="T67" i="15"/>
  <c r="R67" i="15"/>
  <c r="X67" i="15"/>
  <c r="T68" i="15"/>
  <c r="R68" i="15"/>
  <c r="X68" i="15"/>
  <c r="T69" i="15"/>
  <c r="R69" i="15"/>
  <c r="X69" i="15"/>
  <c r="H70" i="15"/>
  <c r="T70" i="15"/>
  <c r="R70" i="15"/>
  <c r="X70" i="15"/>
  <c r="T71" i="15"/>
  <c r="R71" i="15"/>
  <c r="X71" i="15"/>
  <c r="T72" i="15"/>
  <c r="R72" i="15"/>
  <c r="X72" i="15"/>
  <c r="T73" i="15"/>
  <c r="R73" i="15"/>
  <c r="X73" i="15"/>
  <c r="H74" i="15"/>
  <c r="T74" i="15"/>
  <c r="R74" i="15"/>
  <c r="X74" i="15"/>
  <c r="T75" i="15"/>
  <c r="R75" i="15"/>
  <c r="X75" i="15"/>
  <c r="T76" i="15"/>
  <c r="R76" i="15"/>
  <c r="X76" i="15"/>
  <c r="T77" i="15"/>
  <c r="R77" i="15"/>
  <c r="X77" i="15"/>
  <c r="H78" i="15"/>
  <c r="T78" i="15"/>
  <c r="R78" i="15"/>
  <c r="X78" i="15"/>
  <c r="T79" i="15"/>
  <c r="R79" i="15"/>
  <c r="X79" i="15"/>
  <c r="T80" i="15"/>
  <c r="R80" i="15"/>
  <c r="X80" i="15"/>
  <c r="T81" i="15"/>
  <c r="R81" i="15"/>
  <c r="X81" i="15"/>
  <c r="H82" i="15"/>
  <c r="T82" i="15"/>
  <c r="R82" i="15"/>
  <c r="X82" i="15"/>
  <c r="T83" i="15"/>
  <c r="R83" i="15"/>
  <c r="X83" i="15"/>
  <c r="T84" i="15"/>
  <c r="R84" i="15"/>
  <c r="X84" i="15"/>
  <c r="T85" i="15"/>
  <c r="R85" i="15"/>
  <c r="X85" i="15"/>
  <c r="H86" i="15"/>
  <c r="T86" i="15"/>
  <c r="R86" i="15"/>
  <c r="X86" i="15"/>
  <c r="T87" i="15"/>
  <c r="R87" i="15"/>
  <c r="X87" i="15"/>
  <c r="T88" i="15"/>
  <c r="R88" i="15"/>
  <c r="X88" i="15"/>
  <c r="T89" i="15"/>
  <c r="R89" i="15"/>
  <c r="X89" i="15"/>
  <c r="H90" i="15"/>
  <c r="T90" i="15"/>
  <c r="R90" i="15"/>
  <c r="X90" i="15"/>
  <c r="T91" i="15"/>
  <c r="R91" i="15"/>
  <c r="X91" i="15"/>
  <c r="T92" i="15"/>
  <c r="R92" i="15"/>
  <c r="X92" i="15"/>
  <c r="T93" i="15"/>
  <c r="R93" i="15"/>
  <c r="X93" i="15"/>
  <c r="H94" i="15"/>
  <c r="T94" i="15"/>
  <c r="R94" i="15"/>
  <c r="X94" i="15"/>
  <c r="T95" i="15"/>
  <c r="R95" i="15"/>
  <c r="X95" i="15"/>
  <c r="T96" i="15"/>
  <c r="R96" i="15"/>
  <c r="X96" i="15"/>
  <c r="T97" i="15"/>
  <c r="R97" i="15"/>
  <c r="X97" i="15"/>
  <c r="H98" i="15"/>
  <c r="T98" i="15"/>
  <c r="R98" i="15"/>
  <c r="X98" i="15"/>
  <c r="T99" i="15"/>
  <c r="R99" i="15"/>
  <c r="X99" i="15"/>
  <c r="T100" i="15"/>
  <c r="R100" i="15"/>
  <c r="X100" i="15"/>
  <c r="T101" i="15"/>
  <c r="R101" i="15"/>
  <c r="X101" i="15"/>
  <c r="H102" i="15"/>
  <c r="T102" i="15"/>
  <c r="R102" i="15"/>
  <c r="X102" i="15"/>
  <c r="T103" i="15"/>
  <c r="R103" i="15"/>
  <c r="X103" i="15"/>
  <c r="T104" i="15"/>
  <c r="R104" i="15"/>
  <c r="X104" i="15"/>
  <c r="T105" i="15"/>
  <c r="R105" i="15"/>
  <c r="X105" i="15"/>
  <c r="H106" i="15"/>
  <c r="T106" i="15"/>
  <c r="R106" i="15"/>
  <c r="X106" i="15"/>
  <c r="T107" i="15"/>
  <c r="R107" i="15"/>
  <c r="X107" i="15"/>
  <c r="T108" i="15"/>
  <c r="R108" i="15"/>
  <c r="X108" i="15"/>
  <c r="T109" i="15"/>
  <c r="R109" i="15"/>
  <c r="X109" i="15"/>
  <c r="H110" i="15"/>
  <c r="T110" i="15"/>
  <c r="R110" i="15"/>
  <c r="X110" i="15"/>
  <c r="T111" i="15"/>
  <c r="R111" i="15"/>
  <c r="X111" i="15"/>
  <c r="T112" i="15"/>
  <c r="R112" i="15"/>
  <c r="X112" i="15"/>
  <c r="T113" i="15"/>
  <c r="R113" i="15"/>
  <c r="X113" i="15"/>
  <c r="H114" i="15"/>
  <c r="T114" i="15"/>
  <c r="R114" i="15"/>
  <c r="X114" i="15"/>
  <c r="T115" i="15"/>
  <c r="R115" i="15"/>
  <c r="X115" i="15"/>
  <c r="T116" i="15"/>
  <c r="R116" i="15"/>
  <c r="X116" i="15"/>
  <c r="T117" i="15"/>
  <c r="R117" i="15"/>
  <c r="X117" i="15"/>
  <c r="H118" i="15"/>
  <c r="T118" i="15"/>
  <c r="R118" i="15"/>
  <c r="X118" i="15"/>
  <c r="T119" i="15"/>
  <c r="R119" i="15"/>
  <c r="X119" i="15"/>
  <c r="T120" i="15"/>
  <c r="R120" i="15"/>
  <c r="X120" i="15"/>
  <c r="T121" i="15"/>
  <c r="R121" i="15"/>
  <c r="X121" i="15"/>
  <c r="H122" i="15"/>
  <c r="T122" i="15"/>
  <c r="R122" i="15"/>
  <c r="X122" i="15"/>
  <c r="T123" i="15"/>
  <c r="R123" i="15"/>
  <c r="X123" i="15"/>
  <c r="T124" i="15"/>
  <c r="R124" i="15"/>
  <c r="X124" i="15"/>
  <c r="T125" i="15"/>
  <c r="R125" i="15"/>
  <c r="X125" i="15"/>
  <c r="H8" i="15"/>
  <c r="T8" i="15"/>
  <c r="R8" i="15"/>
  <c r="W8" i="15"/>
  <c r="X8" i="15"/>
  <c r="H9" i="15"/>
  <c r="T9" i="15"/>
  <c r="R9" i="15"/>
  <c r="W9" i="15"/>
  <c r="X9" i="15"/>
  <c r="H10" i="15"/>
  <c r="T10" i="15"/>
  <c r="R10" i="15"/>
  <c r="W10" i="15"/>
  <c r="X10" i="15"/>
  <c r="H11" i="15"/>
  <c r="T11" i="15"/>
  <c r="R11" i="15"/>
  <c r="W11" i="15"/>
  <c r="X11" i="15"/>
  <c r="H12" i="15"/>
  <c r="T12" i="15"/>
  <c r="R12" i="15"/>
  <c r="W12" i="15"/>
  <c r="X12" i="15"/>
  <c r="H13" i="15"/>
  <c r="T13" i="15"/>
  <c r="R13" i="15"/>
  <c r="W13" i="15"/>
  <c r="X13" i="15"/>
  <c r="H14" i="15"/>
  <c r="T14" i="15"/>
  <c r="R14" i="15"/>
  <c r="W14" i="15"/>
  <c r="X14" i="15"/>
  <c r="H15" i="15"/>
  <c r="T15" i="15"/>
  <c r="R15" i="15"/>
  <c r="W15" i="15"/>
  <c r="X15" i="15"/>
  <c r="H16" i="15"/>
  <c r="T16" i="15"/>
  <c r="R16" i="15"/>
  <c r="W16" i="15"/>
  <c r="X16" i="15"/>
  <c r="H17" i="15"/>
  <c r="T17" i="15"/>
  <c r="R17" i="15"/>
  <c r="W17" i="15"/>
  <c r="X17" i="15"/>
  <c r="H18" i="15"/>
  <c r="T18" i="15"/>
  <c r="R18" i="15"/>
  <c r="W18" i="15"/>
  <c r="X18" i="15"/>
  <c r="H19" i="15"/>
  <c r="T19" i="15"/>
  <c r="R19" i="15"/>
  <c r="W19" i="15"/>
  <c r="X19" i="15"/>
  <c r="H20" i="15"/>
  <c r="T20" i="15"/>
  <c r="R20" i="15"/>
  <c r="W20" i="15"/>
  <c r="X20" i="15"/>
  <c r="H21" i="15"/>
  <c r="T21" i="15"/>
  <c r="R21" i="15"/>
  <c r="W21" i="15"/>
  <c r="X21" i="15"/>
  <c r="H22" i="15"/>
  <c r="T22" i="15"/>
  <c r="R22" i="15"/>
  <c r="W22" i="15"/>
  <c r="X22" i="15"/>
  <c r="H23" i="15"/>
  <c r="T23" i="15"/>
  <c r="R23" i="15"/>
  <c r="W23" i="15"/>
  <c r="X23" i="15"/>
  <c r="H24" i="15"/>
  <c r="T24" i="15"/>
  <c r="R24" i="15"/>
  <c r="W24" i="15"/>
  <c r="X24" i="15"/>
  <c r="H25" i="15"/>
  <c r="T25" i="15"/>
  <c r="R25" i="15"/>
  <c r="W25" i="15"/>
  <c r="X25" i="15"/>
  <c r="H26" i="15"/>
  <c r="T26" i="15"/>
  <c r="R26" i="15"/>
  <c r="W26" i="15"/>
  <c r="X26" i="15"/>
  <c r="H27" i="15"/>
  <c r="T27" i="15"/>
  <c r="R27" i="15"/>
  <c r="W27" i="15"/>
  <c r="X27" i="15"/>
  <c r="H28" i="15"/>
  <c r="T28" i="15"/>
  <c r="R28" i="15"/>
  <c r="W28" i="15"/>
  <c r="X28" i="15"/>
  <c r="H29" i="15"/>
  <c r="T29" i="15"/>
  <c r="R29" i="15"/>
  <c r="W29" i="15"/>
  <c r="X29" i="15"/>
  <c r="H30" i="15"/>
  <c r="T30" i="15"/>
  <c r="R30" i="15"/>
  <c r="W30" i="15"/>
  <c r="X30" i="15"/>
  <c r="H31" i="15"/>
  <c r="T31" i="15"/>
  <c r="R31" i="15"/>
  <c r="X31" i="15"/>
  <c r="H32" i="15"/>
  <c r="T32" i="15"/>
  <c r="R32" i="15"/>
  <c r="X32" i="15"/>
  <c r="H33" i="15"/>
  <c r="T33" i="15"/>
  <c r="R33" i="15"/>
  <c r="X33" i="15"/>
  <c r="H34" i="15"/>
  <c r="T34" i="15"/>
  <c r="R34" i="15"/>
  <c r="X34" i="15"/>
  <c r="H35" i="15"/>
  <c r="T35" i="15"/>
  <c r="R35" i="15"/>
  <c r="X35" i="15"/>
  <c r="H36" i="15"/>
  <c r="T36" i="15"/>
  <c r="R36" i="15"/>
  <c r="X36" i="15"/>
  <c r="H37" i="15"/>
  <c r="T37" i="15"/>
  <c r="R37" i="15"/>
  <c r="X37" i="15"/>
  <c r="H38" i="15"/>
  <c r="T38" i="15"/>
  <c r="R38" i="15"/>
  <c r="X38" i="15"/>
  <c r="H39" i="15"/>
  <c r="T39" i="15"/>
  <c r="R39" i="15"/>
  <c r="X39" i="15"/>
  <c r="H40" i="15"/>
  <c r="T40" i="15"/>
  <c r="R40" i="15"/>
  <c r="X40" i="15"/>
  <c r="T41" i="15"/>
  <c r="R41" i="15"/>
  <c r="X41" i="15"/>
  <c r="H42" i="15"/>
  <c r="T42" i="15"/>
  <c r="R42" i="15"/>
  <c r="X42" i="15"/>
  <c r="A224" i="15"/>
  <c r="B224" i="15"/>
  <c r="C224" i="15"/>
  <c r="D224" i="15"/>
  <c r="E224" i="15"/>
  <c r="F224" i="15"/>
  <c r="G224" i="15"/>
  <c r="H224" i="15"/>
  <c r="I224" i="15"/>
  <c r="J224" i="15"/>
  <c r="A225" i="15"/>
  <c r="B225" i="15"/>
  <c r="C225" i="15"/>
  <c r="D225" i="15"/>
  <c r="L225" i="15"/>
  <c r="E225" i="15"/>
  <c r="F225" i="15"/>
  <c r="G225" i="15"/>
  <c r="H225" i="15"/>
  <c r="J225" i="15"/>
  <c r="A226" i="15"/>
  <c r="B226" i="15"/>
  <c r="C226" i="15"/>
  <c r="D226" i="15"/>
  <c r="L226" i="15"/>
  <c r="E226" i="15"/>
  <c r="F226" i="15"/>
  <c r="G226" i="15"/>
  <c r="H226" i="15"/>
  <c r="J226" i="15"/>
  <c r="A227" i="15"/>
  <c r="B227" i="15"/>
  <c r="C227" i="15"/>
  <c r="D227" i="15"/>
  <c r="E227" i="15"/>
  <c r="F227" i="15"/>
  <c r="G227" i="15"/>
  <c r="H227" i="15"/>
  <c r="J227" i="15"/>
  <c r="L227" i="15"/>
  <c r="A228" i="15"/>
  <c r="B228" i="15"/>
  <c r="C228" i="15"/>
  <c r="D228" i="15"/>
  <c r="L228" i="15"/>
  <c r="E228" i="15"/>
  <c r="F228" i="15"/>
  <c r="G228" i="15"/>
  <c r="H228" i="15"/>
  <c r="J228" i="15"/>
  <c r="A229" i="15"/>
  <c r="B229" i="15"/>
  <c r="C229" i="15"/>
  <c r="D229" i="15"/>
  <c r="L229" i="15"/>
  <c r="E229" i="15"/>
  <c r="F229" i="15"/>
  <c r="G229" i="15"/>
  <c r="H229" i="15"/>
  <c r="J229" i="15"/>
  <c r="A230" i="15"/>
  <c r="B230" i="15"/>
  <c r="C230" i="15"/>
  <c r="D230" i="15"/>
  <c r="E230" i="15"/>
  <c r="F230" i="15"/>
  <c r="G230" i="15"/>
  <c r="H230" i="15"/>
  <c r="J230" i="15"/>
  <c r="L230" i="15"/>
  <c r="A231" i="15"/>
  <c r="B231" i="15"/>
  <c r="C231" i="15"/>
  <c r="D231" i="15"/>
  <c r="E231" i="15"/>
  <c r="F231" i="15"/>
  <c r="G231" i="15"/>
  <c r="H231" i="15"/>
  <c r="J231" i="15"/>
  <c r="L231" i="15"/>
  <c r="A232" i="15"/>
  <c r="B232" i="15"/>
  <c r="C232" i="15"/>
  <c r="D232" i="15"/>
  <c r="L232" i="15"/>
  <c r="E232" i="15"/>
  <c r="F232" i="15"/>
  <c r="G232" i="15"/>
  <c r="H232" i="15"/>
  <c r="J232" i="15"/>
  <c r="A233" i="15"/>
  <c r="B233" i="15"/>
  <c r="C233" i="15"/>
  <c r="D233" i="15"/>
  <c r="L233" i="15"/>
  <c r="E233" i="15"/>
  <c r="F233" i="15"/>
  <c r="G233" i="15"/>
  <c r="H233" i="15"/>
  <c r="J233" i="15"/>
  <c r="A234" i="15"/>
  <c r="B234" i="15"/>
  <c r="C234" i="15"/>
  <c r="D234" i="15"/>
  <c r="L234" i="15"/>
  <c r="E234" i="15"/>
  <c r="F234" i="15"/>
  <c r="G234" i="15"/>
  <c r="H234" i="15"/>
  <c r="J234" i="15"/>
  <c r="A235" i="15"/>
  <c r="B235" i="15"/>
  <c r="C235" i="15"/>
  <c r="D235" i="15"/>
  <c r="E235" i="15"/>
  <c r="F235" i="15"/>
  <c r="G235" i="15"/>
  <c r="H235" i="15"/>
  <c r="J235" i="15"/>
  <c r="L235" i="15"/>
  <c r="A236" i="15"/>
  <c r="B236" i="15"/>
  <c r="C236" i="15"/>
  <c r="D236" i="15"/>
  <c r="L236" i="15"/>
  <c r="E236" i="15"/>
  <c r="F236" i="15"/>
  <c r="G236" i="15"/>
  <c r="H236" i="15"/>
  <c r="J236" i="15"/>
  <c r="A237" i="15"/>
  <c r="B237" i="15"/>
  <c r="C237" i="15"/>
  <c r="D237" i="15"/>
  <c r="L237" i="15"/>
  <c r="E237" i="15"/>
  <c r="F237" i="15"/>
  <c r="G237" i="15"/>
  <c r="H237" i="15"/>
  <c r="J237" i="15"/>
  <c r="A238" i="15"/>
  <c r="B238" i="15"/>
  <c r="C238" i="15"/>
  <c r="D238" i="15"/>
  <c r="E238" i="15"/>
  <c r="F238" i="15"/>
  <c r="G238" i="15"/>
  <c r="H238" i="15"/>
  <c r="J238" i="15"/>
  <c r="L238" i="15"/>
  <c r="A239" i="15"/>
  <c r="B239" i="15"/>
  <c r="C239" i="15"/>
  <c r="D239" i="15"/>
  <c r="E239" i="15"/>
  <c r="F239" i="15"/>
  <c r="G239" i="15"/>
  <c r="H239" i="15"/>
  <c r="J239" i="15"/>
  <c r="L239" i="15"/>
  <c r="A240" i="15"/>
  <c r="B240" i="15"/>
  <c r="C240" i="15"/>
  <c r="D240" i="15"/>
  <c r="L240" i="15"/>
  <c r="E240" i="15"/>
  <c r="F240" i="15"/>
  <c r="G240" i="15"/>
  <c r="H240" i="15"/>
  <c r="J240" i="15"/>
  <c r="A241" i="15"/>
  <c r="B241" i="15"/>
  <c r="C241" i="15"/>
  <c r="D241" i="15"/>
  <c r="L241" i="15"/>
  <c r="E241" i="15"/>
  <c r="F241" i="15"/>
  <c r="G241" i="15"/>
  <c r="H241" i="15"/>
  <c r="J241" i="15"/>
  <c r="A242" i="15"/>
  <c r="B242" i="15"/>
  <c r="C242" i="15"/>
  <c r="D242" i="15"/>
  <c r="L242" i="15"/>
  <c r="E242" i="15"/>
  <c r="F242" i="15"/>
  <c r="G242" i="15"/>
  <c r="H242" i="15"/>
  <c r="J242" i="15"/>
  <c r="A243" i="15"/>
  <c r="B243" i="15"/>
  <c r="C243" i="15"/>
  <c r="D243" i="15"/>
  <c r="E243" i="15"/>
  <c r="F243" i="15"/>
  <c r="G243" i="15"/>
  <c r="H243" i="15"/>
  <c r="J243" i="15"/>
  <c r="L243" i="15"/>
  <c r="A244" i="15"/>
  <c r="B244" i="15"/>
  <c r="C244" i="15"/>
  <c r="D244" i="15"/>
  <c r="L244" i="15"/>
  <c r="E244" i="15"/>
  <c r="F244" i="15"/>
  <c r="G244" i="15"/>
  <c r="H244" i="15"/>
  <c r="J244" i="15"/>
  <c r="A245" i="15"/>
  <c r="B245" i="15"/>
  <c r="C245" i="15"/>
  <c r="D245" i="15"/>
  <c r="L245" i="15"/>
  <c r="E245" i="15"/>
  <c r="F245" i="15"/>
  <c r="G245" i="15"/>
  <c r="H245" i="15"/>
  <c r="J245" i="15"/>
  <c r="A246" i="15"/>
  <c r="B246" i="15"/>
  <c r="C246" i="15"/>
  <c r="D246" i="15"/>
  <c r="E246" i="15"/>
  <c r="F246" i="15"/>
  <c r="G246" i="15"/>
  <c r="H246" i="15"/>
  <c r="J246" i="15"/>
  <c r="L246" i="15"/>
  <c r="A247" i="15"/>
  <c r="B247" i="15"/>
  <c r="C247" i="15"/>
  <c r="D247" i="15"/>
  <c r="E247" i="15"/>
  <c r="F247" i="15"/>
  <c r="G247" i="15"/>
  <c r="H247" i="15"/>
  <c r="J247" i="15"/>
  <c r="L247" i="15"/>
  <c r="A248" i="15"/>
  <c r="B248" i="15"/>
  <c r="C248" i="15"/>
  <c r="D248" i="15"/>
  <c r="L248" i="15"/>
  <c r="E248" i="15"/>
  <c r="F248" i="15"/>
  <c r="G248" i="15"/>
  <c r="H248" i="15"/>
  <c r="J248" i="15"/>
  <c r="A249" i="15"/>
  <c r="B249" i="15"/>
  <c r="C249" i="15"/>
  <c r="D249" i="15"/>
  <c r="L249" i="15"/>
  <c r="E249" i="15"/>
  <c r="F249" i="15"/>
  <c r="G249" i="15"/>
  <c r="H249" i="15"/>
  <c r="J249" i="15"/>
  <c r="A250" i="15"/>
  <c r="B250" i="15"/>
  <c r="C250" i="15"/>
  <c r="D250" i="15"/>
  <c r="E250" i="15"/>
  <c r="F250" i="15"/>
  <c r="G250" i="15"/>
  <c r="H250" i="15"/>
  <c r="J250" i="15"/>
  <c r="L250" i="15"/>
  <c r="A251" i="15"/>
  <c r="B251" i="15"/>
  <c r="C251" i="15"/>
  <c r="D251" i="15"/>
  <c r="E251" i="15"/>
  <c r="F251" i="15"/>
  <c r="G251" i="15"/>
  <c r="H251" i="15"/>
  <c r="J251" i="15"/>
  <c r="L251" i="15"/>
  <c r="A252" i="15"/>
  <c r="B252" i="15"/>
  <c r="C252" i="15"/>
  <c r="D252" i="15"/>
  <c r="L252" i="15"/>
  <c r="E252" i="15"/>
  <c r="F252" i="15"/>
  <c r="G252" i="15"/>
  <c r="H252" i="15"/>
  <c r="J252" i="15"/>
  <c r="P252" i="15"/>
  <c r="S252" i="15"/>
  <c r="A253" i="15"/>
  <c r="B253" i="15"/>
  <c r="C253" i="15"/>
  <c r="D253" i="15"/>
  <c r="E253" i="15"/>
  <c r="F253" i="15"/>
  <c r="G253" i="15"/>
  <c r="H253" i="15"/>
  <c r="J253" i="15"/>
  <c r="L253" i="15"/>
  <c r="P253" i="15"/>
  <c r="S253" i="15"/>
  <c r="A254" i="15"/>
  <c r="B254" i="15"/>
  <c r="C254" i="15"/>
  <c r="D254" i="15"/>
  <c r="E254" i="15"/>
  <c r="F254" i="15"/>
  <c r="G254" i="15"/>
  <c r="H254" i="15"/>
  <c r="J254" i="15"/>
  <c r="L254" i="15"/>
  <c r="P254" i="15"/>
  <c r="S254" i="15"/>
  <c r="A255" i="15"/>
  <c r="B255" i="15"/>
  <c r="C255" i="15"/>
  <c r="D255" i="15"/>
  <c r="L255" i="15"/>
  <c r="E255" i="15"/>
  <c r="F255" i="15"/>
  <c r="G255" i="15"/>
  <c r="H255" i="15"/>
  <c r="J255" i="15"/>
  <c r="P255" i="15"/>
  <c r="S255" i="15"/>
  <c r="A256" i="15"/>
  <c r="B256" i="15"/>
  <c r="C256" i="15"/>
  <c r="D256" i="15"/>
  <c r="L256" i="15"/>
  <c r="E256" i="15"/>
  <c r="F256" i="15"/>
  <c r="G256" i="15"/>
  <c r="H256" i="15"/>
  <c r="J256" i="15"/>
  <c r="A257" i="15"/>
  <c r="B257" i="15"/>
  <c r="C257" i="15"/>
  <c r="D257" i="15"/>
  <c r="L257" i="15"/>
  <c r="E257" i="15"/>
  <c r="F257" i="15"/>
  <c r="G257" i="15"/>
  <c r="H257" i="15"/>
  <c r="J257" i="15"/>
  <c r="A258" i="15"/>
  <c r="B258" i="15"/>
  <c r="C258" i="15"/>
  <c r="D258" i="15"/>
  <c r="L258" i="15"/>
  <c r="F258" i="15"/>
  <c r="G258" i="15"/>
  <c r="H258" i="15"/>
  <c r="J258" i="15"/>
  <c r="A259" i="15"/>
  <c r="B259" i="15"/>
  <c r="C259" i="15"/>
  <c r="D259" i="15"/>
  <c r="E259" i="15"/>
  <c r="F259" i="15"/>
  <c r="G259" i="15"/>
  <c r="H259" i="15"/>
  <c r="J259" i="15"/>
  <c r="L259" i="15"/>
  <c r="D342" i="16"/>
  <c r="L342" i="16"/>
  <c r="X5" i="16"/>
  <c r="D8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9" i="16"/>
  <c r="AC42" i="16"/>
  <c r="O4" i="16"/>
  <c r="AC15" i="16"/>
  <c r="AC40" i="16"/>
  <c r="AC38" i="16"/>
  <c r="G5" i="16"/>
  <c r="AC19" i="16"/>
  <c r="AK2" i="16"/>
  <c r="AJ2" i="16"/>
  <c r="AC35" i="16"/>
  <c r="AC33" i="16"/>
  <c r="AC31" i="16"/>
  <c r="AC26" i="16"/>
  <c r="AC24" i="16"/>
  <c r="AC22" i="16"/>
  <c r="AC28" i="16"/>
  <c r="AC17" i="16"/>
  <c r="AC13" i="16"/>
  <c r="AC11" i="16"/>
  <c r="AC9" i="16"/>
  <c r="D10" i="16"/>
  <c r="D9" i="16"/>
  <c r="G9" i="16"/>
  <c r="E9" i="16"/>
  <c r="D11" i="16"/>
  <c r="E11" i="16"/>
  <c r="G11" i="16"/>
  <c r="D12" i="16"/>
  <c r="G12" i="16"/>
  <c r="G229" i="16"/>
  <c r="E12" i="16"/>
  <c r="D13" i="16"/>
  <c r="E13" i="16"/>
  <c r="G13" i="16"/>
  <c r="D14" i="16"/>
  <c r="G14" i="16"/>
  <c r="E14" i="16"/>
  <c r="F14" i="16"/>
  <c r="D15" i="16"/>
  <c r="E15" i="16"/>
  <c r="G15" i="16"/>
  <c r="D16" i="16"/>
  <c r="G16" i="16"/>
  <c r="E16" i="16"/>
  <c r="D17" i="16"/>
  <c r="E17" i="16"/>
  <c r="G17" i="16"/>
  <c r="D18" i="16"/>
  <c r="G18" i="16"/>
  <c r="E18" i="16"/>
  <c r="D19" i="16"/>
  <c r="E19" i="16"/>
  <c r="E236" i="16"/>
  <c r="G19" i="16"/>
  <c r="D20" i="16"/>
  <c r="G20" i="16"/>
  <c r="E20" i="16"/>
  <c r="D21" i="16"/>
  <c r="E21" i="16"/>
  <c r="G21" i="16"/>
  <c r="G238" i="16"/>
  <c r="D22" i="16"/>
  <c r="G22" i="16"/>
  <c r="E22" i="16"/>
  <c r="D23" i="16"/>
  <c r="E23" i="16"/>
  <c r="G23" i="16"/>
  <c r="D24" i="16"/>
  <c r="G24" i="16"/>
  <c r="E24" i="16"/>
  <c r="D25" i="16"/>
  <c r="E25" i="16"/>
  <c r="G25" i="16"/>
  <c r="D26" i="16"/>
  <c r="G26" i="16"/>
  <c r="E26" i="16"/>
  <c r="D27" i="16"/>
  <c r="E27" i="16"/>
  <c r="G27" i="16"/>
  <c r="D28" i="16"/>
  <c r="G28" i="16"/>
  <c r="G245" i="16"/>
  <c r="E28" i="16"/>
  <c r="D29" i="16"/>
  <c r="E29" i="16"/>
  <c r="G29" i="16"/>
  <c r="D30" i="16"/>
  <c r="G30" i="16"/>
  <c r="E30" i="16"/>
  <c r="F30" i="16"/>
  <c r="D31" i="16"/>
  <c r="E31" i="16"/>
  <c r="G31" i="16"/>
  <c r="D32" i="16"/>
  <c r="G32" i="16"/>
  <c r="E32" i="16"/>
  <c r="D33" i="16"/>
  <c r="E33" i="16"/>
  <c r="G33" i="16"/>
  <c r="D34" i="16"/>
  <c r="G34" i="16"/>
  <c r="E34" i="16"/>
  <c r="D35" i="16"/>
  <c r="E35" i="16"/>
  <c r="E252" i="16"/>
  <c r="G35" i="16"/>
  <c r="D36" i="16"/>
  <c r="G36" i="16"/>
  <c r="E36" i="16"/>
  <c r="D37" i="16"/>
  <c r="E37" i="16"/>
  <c r="G37" i="16"/>
  <c r="H37" i="16"/>
  <c r="D38" i="16"/>
  <c r="G38" i="16"/>
  <c r="E38" i="16"/>
  <c r="D39" i="16"/>
  <c r="E39" i="16"/>
  <c r="G39" i="16"/>
  <c r="D40" i="16"/>
  <c r="G40" i="16"/>
  <c r="E40" i="16"/>
  <c r="D41" i="16"/>
  <c r="E41" i="16"/>
  <c r="G41" i="16"/>
  <c r="D42" i="16"/>
  <c r="G42" i="16"/>
  <c r="E42" i="16"/>
  <c r="D43" i="16"/>
  <c r="E43" i="16"/>
  <c r="G43" i="16"/>
  <c r="D44" i="16"/>
  <c r="G44" i="16"/>
  <c r="H44" i="16"/>
  <c r="E44" i="16"/>
  <c r="D45" i="16"/>
  <c r="E45" i="16"/>
  <c r="G45" i="16"/>
  <c r="D46" i="16"/>
  <c r="G46" i="16"/>
  <c r="E46" i="16"/>
  <c r="F46" i="16"/>
  <c r="H46" i="16"/>
  <c r="D47" i="16"/>
  <c r="E47" i="16"/>
  <c r="G47" i="16"/>
  <c r="D48" i="16"/>
  <c r="G48" i="16"/>
  <c r="E48" i="16"/>
  <c r="D49" i="16"/>
  <c r="E49" i="16"/>
  <c r="G49" i="16"/>
  <c r="D50" i="16"/>
  <c r="G50" i="16"/>
  <c r="E50" i="16"/>
  <c r="D51" i="16"/>
  <c r="E51" i="16"/>
  <c r="E268" i="16"/>
  <c r="G51" i="16"/>
  <c r="D52" i="16"/>
  <c r="G52" i="16"/>
  <c r="E52" i="16"/>
  <c r="D53" i="16"/>
  <c r="E53" i="16"/>
  <c r="G53" i="16"/>
  <c r="G270" i="16"/>
  <c r="D54" i="16"/>
  <c r="G54" i="16"/>
  <c r="E54" i="16"/>
  <c r="D55" i="16"/>
  <c r="E55" i="16"/>
  <c r="G55" i="16"/>
  <c r="D56" i="16"/>
  <c r="G56" i="16"/>
  <c r="E56" i="16"/>
  <c r="D57" i="16"/>
  <c r="E57" i="16"/>
  <c r="G57" i="16"/>
  <c r="D58" i="16"/>
  <c r="G58" i="16"/>
  <c r="E58" i="16"/>
  <c r="D59" i="16"/>
  <c r="E59" i="16"/>
  <c r="G59" i="16"/>
  <c r="D60" i="16"/>
  <c r="G60" i="16"/>
  <c r="H60" i="16"/>
  <c r="E60" i="16"/>
  <c r="D61" i="16"/>
  <c r="E61" i="16"/>
  <c r="G61" i="16"/>
  <c r="D62" i="16"/>
  <c r="G62" i="16"/>
  <c r="E62" i="16"/>
  <c r="F62" i="16"/>
  <c r="H62" i="16"/>
  <c r="D63" i="16"/>
  <c r="E63" i="16"/>
  <c r="G63" i="16"/>
  <c r="D64" i="16"/>
  <c r="G64" i="16"/>
  <c r="E64" i="16"/>
  <c r="D65" i="16"/>
  <c r="E65" i="16"/>
  <c r="F65" i="16"/>
  <c r="D66" i="16"/>
  <c r="G66" i="16"/>
  <c r="E66" i="16"/>
  <c r="D67" i="16"/>
  <c r="E67" i="16"/>
  <c r="G67" i="16"/>
  <c r="K67" i="16"/>
  <c r="I67" i="16"/>
  <c r="J67" i="16"/>
  <c r="D68" i="16"/>
  <c r="G68" i="16"/>
  <c r="K68" i="16"/>
  <c r="E68" i="16"/>
  <c r="D69" i="16"/>
  <c r="E69" i="16"/>
  <c r="G69" i="16"/>
  <c r="D70" i="16"/>
  <c r="G70" i="16"/>
  <c r="G287" i="16"/>
  <c r="E70" i="16"/>
  <c r="D71" i="16"/>
  <c r="E71" i="16"/>
  <c r="G71" i="16"/>
  <c r="K71" i="16"/>
  <c r="I71" i="16"/>
  <c r="J71" i="16"/>
  <c r="D72" i="16"/>
  <c r="G72" i="16"/>
  <c r="I72" i="16"/>
  <c r="J72" i="16"/>
  <c r="E72" i="16"/>
  <c r="D73" i="16"/>
  <c r="E73" i="16"/>
  <c r="G73" i="16"/>
  <c r="D74" i="16"/>
  <c r="G74" i="16"/>
  <c r="E74" i="16"/>
  <c r="D75" i="16"/>
  <c r="E75" i="16"/>
  <c r="G75" i="16"/>
  <c r="K75" i="16"/>
  <c r="I75" i="16"/>
  <c r="J75" i="16"/>
  <c r="D76" i="16"/>
  <c r="G76" i="16"/>
  <c r="K76" i="16"/>
  <c r="E76" i="16"/>
  <c r="D77" i="16"/>
  <c r="E77" i="16"/>
  <c r="G77" i="16"/>
  <c r="G294" i="16"/>
  <c r="D78" i="16"/>
  <c r="G78" i="16"/>
  <c r="E78" i="16"/>
  <c r="D79" i="16"/>
  <c r="E79" i="16"/>
  <c r="E296" i="16"/>
  <c r="G79" i="16"/>
  <c r="K79" i="16"/>
  <c r="D80" i="16"/>
  <c r="G80" i="16"/>
  <c r="K80" i="16"/>
  <c r="E80" i="16"/>
  <c r="D81" i="16"/>
  <c r="E81" i="16"/>
  <c r="F81" i="16"/>
  <c r="D82" i="16"/>
  <c r="G82" i="16"/>
  <c r="E82" i="16"/>
  <c r="D83" i="16"/>
  <c r="E83" i="16"/>
  <c r="G83" i="16"/>
  <c r="K83" i="16"/>
  <c r="I83" i="16"/>
  <c r="J83" i="16"/>
  <c r="D84" i="16"/>
  <c r="G84" i="16"/>
  <c r="K84" i="16"/>
  <c r="E84" i="16"/>
  <c r="F84" i="16"/>
  <c r="H84" i="16"/>
  <c r="D85" i="16"/>
  <c r="E85" i="16"/>
  <c r="G85" i="16"/>
  <c r="D86" i="16"/>
  <c r="G86" i="16"/>
  <c r="G303" i="16"/>
  <c r="E86" i="16"/>
  <c r="D87" i="16"/>
  <c r="E87" i="16"/>
  <c r="G87" i="16"/>
  <c r="K87" i="16"/>
  <c r="I87" i="16"/>
  <c r="J87" i="16"/>
  <c r="D88" i="16"/>
  <c r="G88" i="16"/>
  <c r="I88" i="16"/>
  <c r="J88" i="16"/>
  <c r="E88" i="16"/>
  <c r="D89" i="16"/>
  <c r="E89" i="16"/>
  <c r="G89" i="16"/>
  <c r="D90" i="16"/>
  <c r="G90" i="16"/>
  <c r="E90" i="16"/>
  <c r="D91" i="16"/>
  <c r="E91" i="16"/>
  <c r="G91" i="16"/>
  <c r="K91" i="16"/>
  <c r="I91" i="16"/>
  <c r="J91" i="16"/>
  <c r="D92" i="16"/>
  <c r="G92" i="16"/>
  <c r="K92" i="16"/>
  <c r="E92" i="16"/>
  <c r="D93" i="16"/>
  <c r="E93" i="16"/>
  <c r="G93" i="16"/>
  <c r="G310" i="16"/>
  <c r="D94" i="16"/>
  <c r="G94" i="16"/>
  <c r="E94" i="16"/>
  <c r="D95" i="16"/>
  <c r="E95" i="16"/>
  <c r="E312" i="16"/>
  <c r="G95" i="16"/>
  <c r="K95" i="16"/>
  <c r="D96" i="16"/>
  <c r="G96" i="16"/>
  <c r="K96" i="16"/>
  <c r="E96" i="16"/>
  <c r="D97" i="16"/>
  <c r="E97" i="16"/>
  <c r="F97" i="16"/>
  <c r="D98" i="16"/>
  <c r="G98" i="16"/>
  <c r="E98" i="16"/>
  <c r="D99" i="16"/>
  <c r="E99" i="16"/>
  <c r="G99" i="16"/>
  <c r="K99" i="16"/>
  <c r="I99" i="16"/>
  <c r="J99" i="16"/>
  <c r="D100" i="16"/>
  <c r="G100" i="16"/>
  <c r="K100" i="16"/>
  <c r="E100" i="16"/>
  <c r="F100" i="16"/>
  <c r="H100" i="16"/>
  <c r="D101" i="16"/>
  <c r="E101" i="16"/>
  <c r="G101" i="16"/>
  <c r="D102" i="16"/>
  <c r="G102" i="16"/>
  <c r="G319" i="16"/>
  <c r="E102" i="16"/>
  <c r="D103" i="16"/>
  <c r="E103" i="16"/>
  <c r="G103" i="16"/>
  <c r="K103" i="16"/>
  <c r="I103" i="16"/>
  <c r="J103" i="16"/>
  <c r="D104" i="16"/>
  <c r="G104" i="16"/>
  <c r="K104" i="16"/>
  <c r="E104" i="16"/>
  <c r="D105" i="16"/>
  <c r="E105" i="16"/>
  <c r="F105" i="16"/>
  <c r="G105" i="16"/>
  <c r="K105" i="16"/>
  <c r="D106" i="16"/>
  <c r="G106" i="16"/>
  <c r="K106" i="16"/>
  <c r="E106" i="16"/>
  <c r="D107" i="16"/>
  <c r="E107" i="16"/>
  <c r="G107" i="16"/>
  <c r="K107" i="16"/>
  <c r="I107" i="16"/>
  <c r="J107" i="16"/>
  <c r="D108" i="16"/>
  <c r="G108" i="16"/>
  <c r="I108" i="16"/>
  <c r="J108" i="16"/>
  <c r="E108" i="16"/>
  <c r="D109" i="16"/>
  <c r="E109" i="16"/>
  <c r="G109" i="16"/>
  <c r="K109" i="16"/>
  <c r="I109" i="16"/>
  <c r="J109" i="16"/>
  <c r="D110" i="16"/>
  <c r="G110" i="16"/>
  <c r="K110" i="16"/>
  <c r="E110" i="16"/>
  <c r="D111" i="16"/>
  <c r="E111" i="16"/>
  <c r="E328" i="16"/>
  <c r="D112" i="16"/>
  <c r="G112" i="16"/>
  <c r="K112" i="16"/>
  <c r="E112" i="16"/>
  <c r="F112" i="16"/>
  <c r="H112" i="16"/>
  <c r="D113" i="16"/>
  <c r="E113" i="16"/>
  <c r="G113" i="16"/>
  <c r="K113" i="16"/>
  <c r="I113" i="16"/>
  <c r="J113" i="16"/>
  <c r="D114" i="16"/>
  <c r="G114" i="16"/>
  <c r="I114" i="16"/>
  <c r="J114" i="16"/>
  <c r="E114" i="16"/>
  <c r="D115" i="16"/>
  <c r="E115" i="16"/>
  <c r="G115" i="16"/>
  <c r="K115" i="16"/>
  <c r="I115" i="16"/>
  <c r="J115" i="16"/>
  <c r="D116" i="16"/>
  <c r="G116" i="16"/>
  <c r="K116" i="16"/>
  <c r="E116" i="16"/>
  <c r="D117" i="16"/>
  <c r="E117" i="16"/>
  <c r="D118" i="16"/>
  <c r="G118" i="16"/>
  <c r="K118" i="16"/>
  <c r="E118" i="16"/>
  <c r="D119" i="16"/>
  <c r="E119" i="16"/>
  <c r="G119" i="16"/>
  <c r="K119" i="16"/>
  <c r="I119" i="16"/>
  <c r="J119" i="16"/>
  <c r="D120" i="16"/>
  <c r="G120" i="16"/>
  <c r="K120" i="16"/>
  <c r="E120" i="16"/>
  <c r="I120" i="16"/>
  <c r="J120" i="16"/>
  <c r="L120" i="16"/>
  <c r="M120" i="16"/>
  <c r="AA120" i="16"/>
  <c r="D121" i="16"/>
  <c r="Z121" i="16"/>
  <c r="D122" i="16"/>
  <c r="G122" i="16"/>
  <c r="D123" i="16"/>
  <c r="G123" i="16"/>
  <c r="K123" i="16"/>
  <c r="E123" i="16"/>
  <c r="I123" i="16"/>
  <c r="J123" i="16"/>
  <c r="L123" i="16"/>
  <c r="M123" i="16"/>
  <c r="D124" i="16"/>
  <c r="Z124" i="16"/>
  <c r="G124" i="16"/>
  <c r="K124" i="16"/>
  <c r="E124" i="16"/>
  <c r="F124" i="16"/>
  <c r="H124" i="16"/>
  <c r="I124" i="16"/>
  <c r="J124" i="16"/>
  <c r="D125" i="16"/>
  <c r="Z125" i="16"/>
  <c r="G125" i="16"/>
  <c r="I125" i="16"/>
  <c r="K125" i="16"/>
  <c r="E125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10" i="16"/>
  <c r="Z113" i="16"/>
  <c r="Z114" i="16"/>
  <c r="Z115" i="16"/>
  <c r="Z119" i="16"/>
  <c r="Z120" i="16"/>
  <c r="Z122" i="16"/>
  <c r="G8" i="16"/>
  <c r="K8" i="16"/>
  <c r="E8" i="16"/>
  <c r="I8" i="16"/>
  <c r="J8" i="16"/>
  <c r="L8" i="16"/>
  <c r="M8" i="16"/>
  <c r="Z9" i="16"/>
  <c r="F8" i="16"/>
  <c r="F9" i="16"/>
  <c r="F11" i="16"/>
  <c r="H11" i="16"/>
  <c r="F12" i="16"/>
  <c r="F13" i="16"/>
  <c r="F15" i="16"/>
  <c r="F16" i="16"/>
  <c r="F17" i="16"/>
  <c r="F18" i="16"/>
  <c r="F19" i="16"/>
  <c r="H19" i="16"/>
  <c r="F20" i="16"/>
  <c r="F21" i="16"/>
  <c r="F22" i="16"/>
  <c r="F23" i="16"/>
  <c r="F24" i="16"/>
  <c r="F25" i="16"/>
  <c r="F26" i="16"/>
  <c r="F27" i="16"/>
  <c r="H27" i="16"/>
  <c r="F28" i="16"/>
  <c r="F29" i="16"/>
  <c r="F31" i="16"/>
  <c r="F32" i="16"/>
  <c r="F33" i="16"/>
  <c r="F34" i="16"/>
  <c r="F35" i="16"/>
  <c r="H35" i="16"/>
  <c r="F36" i="16"/>
  <c r="F37" i="16"/>
  <c r="F38" i="16"/>
  <c r="F39" i="16"/>
  <c r="F40" i="16"/>
  <c r="F41" i="16"/>
  <c r="F42" i="16"/>
  <c r="F43" i="16"/>
  <c r="H43" i="16"/>
  <c r="F44" i="16"/>
  <c r="F45" i="16"/>
  <c r="F47" i="16"/>
  <c r="F48" i="16"/>
  <c r="F49" i="16"/>
  <c r="F50" i="16"/>
  <c r="F51" i="16"/>
  <c r="H51" i="16"/>
  <c r="F52" i="16"/>
  <c r="F53" i="16"/>
  <c r="F54" i="16"/>
  <c r="F55" i="16"/>
  <c r="F56" i="16"/>
  <c r="F57" i="16"/>
  <c r="F58" i="16"/>
  <c r="F59" i="16"/>
  <c r="H59" i="16"/>
  <c r="F60" i="16"/>
  <c r="F61" i="16"/>
  <c r="F63" i="16"/>
  <c r="F64" i="16"/>
  <c r="F66" i="16"/>
  <c r="F67" i="16"/>
  <c r="H67" i="16"/>
  <c r="F68" i="16"/>
  <c r="F69" i="16"/>
  <c r="F70" i="16"/>
  <c r="F71" i="16"/>
  <c r="F72" i="16"/>
  <c r="F73" i="16"/>
  <c r="F74" i="16"/>
  <c r="F75" i="16"/>
  <c r="H75" i="16"/>
  <c r="F76" i="16"/>
  <c r="F77" i="16"/>
  <c r="F78" i="16"/>
  <c r="F80" i="16"/>
  <c r="F82" i="16"/>
  <c r="F83" i="16"/>
  <c r="H83" i="16"/>
  <c r="F85" i="16"/>
  <c r="F86" i="16"/>
  <c r="F87" i="16"/>
  <c r="F88" i="16"/>
  <c r="F89" i="16"/>
  <c r="F90" i="16"/>
  <c r="F91" i="16"/>
  <c r="H91" i="16"/>
  <c r="F92" i="16"/>
  <c r="F93" i="16"/>
  <c r="F94" i="16"/>
  <c r="F96" i="16"/>
  <c r="F98" i="16"/>
  <c r="F99" i="16"/>
  <c r="H99" i="16"/>
  <c r="F101" i="16"/>
  <c r="F102" i="16"/>
  <c r="F103" i="16"/>
  <c r="F104" i="16"/>
  <c r="F106" i="16"/>
  <c r="F107" i="16"/>
  <c r="H107" i="16"/>
  <c r="F108" i="16"/>
  <c r="F109" i="16"/>
  <c r="F110" i="16"/>
  <c r="F113" i="16"/>
  <c r="F114" i="16"/>
  <c r="F115" i="16"/>
  <c r="H115" i="16"/>
  <c r="F116" i="16"/>
  <c r="F117" i="16"/>
  <c r="F118" i="16"/>
  <c r="F119" i="16"/>
  <c r="N120" i="16"/>
  <c r="F120" i="16"/>
  <c r="O120" i="16"/>
  <c r="F123" i="16"/>
  <c r="H123" i="16"/>
  <c r="F125" i="16"/>
  <c r="W31" i="16"/>
  <c r="W32" i="16"/>
  <c r="W33" i="16"/>
  <c r="W34" i="16"/>
  <c r="W35" i="16"/>
  <c r="W36" i="16"/>
  <c r="W37" i="16"/>
  <c r="W38" i="16"/>
  <c r="X38" i="16"/>
  <c r="W39" i="16"/>
  <c r="W40" i="16"/>
  <c r="W41" i="16"/>
  <c r="W42" i="16"/>
  <c r="W43" i="16"/>
  <c r="W44" i="16"/>
  <c r="W45" i="16"/>
  <c r="W46" i="16"/>
  <c r="X46" i="16"/>
  <c r="W47" i="16"/>
  <c r="W48" i="16"/>
  <c r="W49" i="16"/>
  <c r="W50" i="16"/>
  <c r="W51" i="16"/>
  <c r="W52" i="16"/>
  <c r="W53" i="16"/>
  <c r="W54" i="16"/>
  <c r="X54" i="16"/>
  <c r="W55" i="16"/>
  <c r="W56" i="16"/>
  <c r="W57" i="16"/>
  <c r="W58" i="16"/>
  <c r="W59" i="16"/>
  <c r="W60" i="16"/>
  <c r="W61" i="16"/>
  <c r="W62" i="16"/>
  <c r="X62" i="16"/>
  <c r="W63" i="16"/>
  <c r="W64" i="16"/>
  <c r="W65" i="16"/>
  <c r="W66" i="16"/>
  <c r="W67" i="16"/>
  <c r="W68" i="16"/>
  <c r="W69" i="16"/>
  <c r="W70" i="16"/>
  <c r="X70" i="16"/>
  <c r="W71" i="16"/>
  <c r="W72" i="16"/>
  <c r="W73" i="16"/>
  <c r="W74" i="16"/>
  <c r="W75" i="16"/>
  <c r="W76" i="16"/>
  <c r="W77" i="16"/>
  <c r="W78" i="16"/>
  <c r="X78" i="16"/>
  <c r="W79" i="16"/>
  <c r="W80" i="16"/>
  <c r="W81" i="16"/>
  <c r="W82" i="16"/>
  <c r="W83" i="16"/>
  <c r="W84" i="16"/>
  <c r="W85" i="16"/>
  <c r="W86" i="16"/>
  <c r="X86" i="16"/>
  <c r="W87" i="16"/>
  <c r="W88" i="16"/>
  <c r="W89" i="16"/>
  <c r="W90" i="16"/>
  <c r="W91" i="16"/>
  <c r="W92" i="16"/>
  <c r="W93" i="16"/>
  <c r="W94" i="16"/>
  <c r="X94" i="16"/>
  <c r="W95" i="16"/>
  <c r="W96" i="16"/>
  <c r="W97" i="16"/>
  <c r="W98" i="16"/>
  <c r="W99" i="16"/>
  <c r="W100" i="16"/>
  <c r="W101" i="16"/>
  <c r="W102" i="16"/>
  <c r="X102" i="16"/>
  <c r="W103" i="16"/>
  <c r="W104" i="16"/>
  <c r="W105" i="16"/>
  <c r="W106" i="16"/>
  <c r="W107" i="16"/>
  <c r="W108" i="16"/>
  <c r="W109" i="16"/>
  <c r="W110" i="16"/>
  <c r="X110" i="16"/>
  <c r="W112" i="16"/>
  <c r="W113" i="16"/>
  <c r="W114" i="16"/>
  <c r="W115" i="16"/>
  <c r="W116" i="16"/>
  <c r="W117" i="16"/>
  <c r="W118" i="16"/>
  <c r="X118" i="16"/>
  <c r="W119" i="16"/>
  <c r="W120" i="16"/>
  <c r="W123" i="16"/>
  <c r="W124" i="16"/>
  <c r="W125" i="16"/>
  <c r="I225" i="16"/>
  <c r="D260" i="16"/>
  <c r="L260" i="16"/>
  <c r="D261" i="16"/>
  <c r="L261" i="16"/>
  <c r="D262" i="16"/>
  <c r="L262" i="16"/>
  <c r="D263" i="16"/>
  <c r="L263" i="16"/>
  <c r="D264" i="16"/>
  <c r="L264" i="16"/>
  <c r="D265" i="16"/>
  <c r="L265" i="16"/>
  <c r="D266" i="16"/>
  <c r="L266" i="16"/>
  <c r="D267" i="16"/>
  <c r="L267" i="16"/>
  <c r="D268" i="16"/>
  <c r="L268" i="16"/>
  <c r="D269" i="16"/>
  <c r="L269" i="16"/>
  <c r="D270" i="16"/>
  <c r="L270" i="16"/>
  <c r="D271" i="16"/>
  <c r="L271" i="16"/>
  <c r="D272" i="16"/>
  <c r="L272" i="16"/>
  <c r="D273" i="16"/>
  <c r="L273" i="16"/>
  <c r="D274" i="16"/>
  <c r="L274" i="16"/>
  <c r="D275" i="16"/>
  <c r="L275" i="16"/>
  <c r="D276" i="16"/>
  <c r="L276" i="16"/>
  <c r="D277" i="16"/>
  <c r="L277" i="16"/>
  <c r="D278" i="16"/>
  <c r="L278" i="16"/>
  <c r="D279" i="16"/>
  <c r="L279" i="16"/>
  <c r="D280" i="16"/>
  <c r="L280" i="16"/>
  <c r="D281" i="16"/>
  <c r="L281" i="16"/>
  <c r="D282" i="16"/>
  <c r="L282" i="16"/>
  <c r="D283" i="16"/>
  <c r="L283" i="16"/>
  <c r="D284" i="16"/>
  <c r="L284" i="16"/>
  <c r="D285" i="16"/>
  <c r="L285" i="16"/>
  <c r="D286" i="16"/>
  <c r="L286" i="16"/>
  <c r="D287" i="16"/>
  <c r="L287" i="16"/>
  <c r="D288" i="16"/>
  <c r="L288" i="16"/>
  <c r="D289" i="16"/>
  <c r="L289" i="16"/>
  <c r="D290" i="16"/>
  <c r="L290" i="16"/>
  <c r="D291" i="16"/>
  <c r="L291" i="16"/>
  <c r="D292" i="16"/>
  <c r="L292" i="16"/>
  <c r="D293" i="16"/>
  <c r="L293" i="16"/>
  <c r="D294" i="16"/>
  <c r="L294" i="16"/>
  <c r="D295" i="16"/>
  <c r="L295" i="16"/>
  <c r="D296" i="16"/>
  <c r="L296" i="16"/>
  <c r="D297" i="16"/>
  <c r="L297" i="16"/>
  <c r="D298" i="16"/>
  <c r="L298" i="16"/>
  <c r="D299" i="16"/>
  <c r="L299" i="16"/>
  <c r="D300" i="16"/>
  <c r="L300" i="16"/>
  <c r="D301" i="16"/>
  <c r="L301" i="16"/>
  <c r="D302" i="16"/>
  <c r="L302" i="16"/>
  <c r="D303" i="16"/>
  <c r="L303" i="16"/>
  <c r="D304" i="16"/>
  <c r="L304" i="16"/>
  <c r="D305" i="16"/>
  <c r="L305" i="16"/>
  <c r="D306" i="16"/>
  <c r="L306" i="16"/>
  <c r="D307" i="16"/>
  <c r="L307" i="16"/>
  <c r="D308" i="16"/>
  <c r="L308" i="16"/>
  <c r="D309" i="16"/>
  <c r="L309" i="16"/>
  <c r="D310" i="16"/>
  <c r="L310" i="16"/>
  <c r="D311" i="16"/>
  <c r="L311" i="16"/>
  <c r="D312" i="16"/>
  <c r="L312" i="16"/>
  <c r="D313" i="16"/>
  <c r="L313" i="16"/>
  <c r="D314" i="16"/>
  <c r="L314" i="16"/>
  <c r="D315" i="16"/>
  <c r="L315" i="16"/>
  <c r="D316" i="16"/>
  <c r="L316" i="16"/>
  <c r="D317" i="16"/>
  <c r="L317" i="16"/>
  <c r="D318" i="16"/>
  <c r="L318" i="16"/>
  <c r="D319" i="16"/>
  <c r="L319" i="16"/>
  <c r="D320" i="16"/>
  <c r="L320" i="16"/>
  <c r="D321" i="16"/>
  <c r="L321" i="16"/>
  <c r="D322" i="16"/>
  <c r="L322" i="16"/>
  <c r="D323" i="16"/>
  <c r="L323" i="16"/>
  <c r="D324" i="16"/>
  <c r="L324" i="16"/>
  <c r="D325" i="16"/>
  <c r="L325" i="16"/>
  <c r="D326" i="16"/>
  <c r="L326" i="16"/>
  <c r="D327" i="16"/>
  <c r="L327" i="16"/>
  <c r="D328" i="16"/>
  <c r="L328" i="16"/>
  <c r="D329" i="16"/>
  <c r="L329" i="16"/>
  <c r="D330" i="16"/>
  <c r="L330" i="16"/>
  <c r="D331" i="16"/>
  <c r="L331" i="16"/>
  <c r="D332" i="16"/>
  <c r="L332" i="16"/>
  <c r="D333" i="16"/>
  <c r="L333" i="16"/>
  <c r="D334" i="16"/>
  <c r="L334" i="16"/>
  <c r="D335" i="16"/>
  <c r="L335" i="16"/>
  <c r="D336" i="16"/>
  <c r="L336" i="16"/>
  <c r="D337" i="16"/>
  <c r="L337" i="16"/>
  <c r="D338" i="16"/>
  <c r="L338" i="16"/>
  <c r="D339" i="16"/>
  <c r="L339" i="16"/>
  <c r="D340" i="16"/>
  <c r="L340" i="16"/>
  <c r="D341" i="16"/>
  <c r="L341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B260" i="16"/>
  <c r="C260" i="16"/>
  <c r="E260" i="16"/>
  <c r="F260" i="16"/>
  <c r="G260" i="16"/>
  <c r="H260" i="16"/>
  <c r="J260" i="16"/>
  <c r="B261" i="16"/>
  <c r="C261" i="16"/>
  <c r="E261" i="16"/>
  <c r="F261" i="16"/>
  <c r="G261" i="16"/>
  <c r="H261" i="16"/>
  <c r="J261" i="16"/>
  <c r="B262" i="16"/>
  <c r="C262" i="16"/>
  <c r="E262" i="16"/>
  <c r="F262" i="16"/>
  <c r="G262" i="16"/>
  <c r="H262" i="16"/>
  <c r="J262" i="16"/>
  <c r="B263" i="16"/>
  <c r="C263" i="16"/>
  <c r="E263" i="16"/>
  <c r="F263" i="16"/>
  <c r="G263" i="16"/>
  <c r="H263" i="16"/>
  <c r="J263" i="16"/>
  <c r="B264" i="16"/>
  <c r="C264" i="16"/>
  <c r="E264" i="16"/>
  <c r="F264" i="16"/>
  <c r="G264" i="16"/>
  <c r="H264" i="16"/>
  <c r="J264" i="16"/>
  <c r="B265" i="16"/>
  <c r="C265" i="16"/>
  <c r="E265" i="16"/>
  <c r="F265" i="16"/>
  <c r="G265" i="16"/>
  <c r="H265" i="16"/>
  <c r="J265" i="16"/>
  <c r="B266" i="16"/>
  <c r="C266" i="16"/>
  <c r="E266" i="16"/>
  <c r="F266" i="16"/>
  <c r="G266" i="16"/>
  <c r="H266" i="16"/>
  <c r="J266" i="16"/>
  <c r="B267" i="16"/>
  <c r="C267" i="16"/>
  <c r="E267" i="16"/>
  <c r="F267" i="16"/>
  <c r="G267" i="16"/>
  <c r="H267" i="16"/>
  <c r="J267" i="16"/>
  <c r="B268" i="16"/>
  <c r="C268" i="16"/>
  <c r="F268" i="16"/>
  <c r="G268" i="16"/>
  <c r="H268" i="16"/>
  <c r="J268" i="16"/>
  <c r="B269" i="16"/>
  <c r="C269" i="16"/>
  <c r="E269" i="16"/>
  <c r="F269" i="16"/>
  <c r="G269" i="16"/>
  <c r="H269" i="16"/>
  <c r="J269" i="16"/>
  <c r="B270" i="16"/>
  <c r="C270" i="16"/>
  <c r="E270" i="16"/>
  <c r="F270" i="16"/>
  <c r="H270" i="16"/>
  <c r="J270" i="16"/>
  <c r="B271" i="16"/>
  <c r="C271" i="16"/>
  <c r="E271" i="16"/>
  <c r="F271" i="16"/>
  <c r="G271" i="16"/>
  <c r="H271" i="16"/>
  <c r="J271" i="16"/>
  <c r="B272" i="16"/>
  <c r="C272" i="16"/>
  <c r="E272" i="16"/>
  <c r="F272" i="16"/>
  <c r="G272" i="16"/>
  <c r="H272" i="16"/>
  <c r="J272" i="16"/>
  <c r="B273" i="16"/>
  <c r="C273" i="16"/>
  <c r="E273" i="16"/>
  <c r="F273" i="16"/>
  <c r="G273" i="16"/>
  <c r="H273" i="16"/>
  <c r="J273" i="16"/>
  <c r="B274" i="16"/>
  <c r="C274" i="16"/>
  <c r="E274" i="16"/>
  <c r="F274" i="16"/>
  <c r="G274" i="16"/>
  <c r="H274" i="16"/>
  <c r="J274" i="16"/>
  <c r="B275" i="16"/>
  <c r="C275" i="16"/>
  <c r="E275" i="16"/>
  <c r="F275" i="16"/>
  <c r="G275" i="16"/>
  <c r="H275" i="16"/>
  <c r="J275" i="16"/>
  <c r="B276" i="16"/>
  <c r="C276" i="16"/>
  <c r="E276" i="16"/>
  <c r="F276" i="16"/>
  <c r="G276" i="16"/>
  <c r="H276" i="16"/>
  <c r="J276" i="16"/>
  <c r="B277" i="16"/>
  <c r="C277" i="16"/>
  <c r="E277" i="16"/>
  <c r="F277" i="16"/>
  <c r="G277" i="16"/>
  <c r="H277" i="16"/>
  <c r="J277" i="16"/>
  <c r="B278" i="16"/>
  <c r="C278" i="16"/>
  <c r="E278" i="16"/>
  <c r="F278" i="16"/>
  <c r="G278" i="16"/>
  <c r="H278" i="16"/>
  <c r="J278" i="16"/>
  <c r="B279" i="16"/>
  <c r="C279" i="16"/>
  <c r="E279" i="16"/>
  <c r="F279" i="16"/>
  <c r="G279" i="16"/>
  <c r="H279" i="16"/>
  <c r="J279" i="16"/>
  <c r="B280" i="16"/>
  <c r="C280" i="16"/>
  <c r="E280" i="16"/>
  <c r="F280" i="16"/>
  <c r="G280" i="16"/>
  <c r="H280" i="16"/>
  <c r="J280" i="16"/>
  <c r="B281" i="16"/>
  <c r="C281" i="16"/>
  <c r="E281" i="16"/>
  <c r="F281" i="16"/>
  <c r="G281" i="16"/>
  <c r="H281" i="16"/>
  <c r="J281" i="16"/>
  <c r="B282" i="16"/>
  <c r="C282" i="16"/>
  <c r="E282" i="16"/>
  <c r="F282" i="16"/>
  <c r="H282" i="16"/>
  <c r="J282" i="16"/>
  <c r="B283" i="16"/>
  <c r="C283" i="16"/>
  <c r="E283" i="16"/>
  <c r="F283" i="16"/>
  <c r="G283" i="16"/>
  <c r="H283" i="16"/>
  <c r="J283" i="16"/>
  <c r="B284" i="16"/>
  <c r="C284" i="16"/>
  <c r="E284" i="16"/>
  <c r="F284" i="16"/>
  <c r="G284" i="16"/>
  <c r="H284" i="16"/>
  <c r="I284" i="16"/>
  <c r="J284" i="16"/>
  <c r="B285" i="16"/>
  <c r="C285" i="16"/>
  <c r="E285" i="16"/>
  <c r="F285" i="16"/>
  <c r="G285" i="16"/>
  <c r="H285" i="16"/>
  <c r="J285" i="16"/>
  <c r="B286" i="16"/>
  <c r="C286" i="16"/>
  <c r="E286" i="16"/>
  <c r="F286" i="16"/>
  <c r="G286" i="16"/>
  <c r="H286" i="16"/>
  <c r="J286" i="16"/>
  <c r="B287" i="16"/>
  <c r="C287" i="16"/>
  <c r="E287" i="16"/>
  <c r="F287" i="16"/>
  <c r="H287" i="16"/>
  <c r="J287" i="16"/>
  <c r="B288" i="16"/>
  <c r="C288" i="16"/>
  <c r="E288" i="16"/>
  <c r="F288" i="16"/>
  <c r="G288" i="16"/>
  <c r="H288" i="16"/>
  <c r="I288" i="16"/>
  <c r="J288" i="16"/>
  <c r="B289" i="16"/>
  <c r="C289" i="16"/>
  <c r="E289" i="16"/>
  <c r="F289" i="16"/>
  <c r="G289" i="16"/>
  <c r="H289" i="16"/>
  <c r="I289" i="16"/>
  <c r="J289" i="16"/>
  <c r="B290" i="16"/>
  <c r="C290" i="16"/>
  <c r="E290" i="16"/>
  <c r="F290" i="16"/>
  <c r="G290" i="16"/>
  <c r="H290" i="16"/>
  <c r="J290" i="16"/>
  <c r="B291" i="16"/>
  <c r="C291" i="16"/>
  <c r="E291" i="16"/>
  <c r="F291" i="16"/>
  <c r="G291" i="16"/>
  <c r="H291" i="16"/>
  <c r="J291" i="16"/>
  <c r="B292" i="16"/>
  <c r="C292" i="16"/>
  <c r="E292" i="16"/>
  <c r="F292" i="16"/>
  <c r="G292" i="16"/>
  <c r="H292" i="16"/>
  <c r="J292" i="16"/>
  <c r="B293" i="16"/>
  <c r="C293" i="16"/>
  <c r="E293" i="16"/>
  <c r="F293" i="16"/>
  <c r="G293" i="16"/>
  <c r="H293" i="16"/>
  <c r="J293" i="16"/>
  <c r="B294" i="16"/>
  <c r="C294" i="16"/>
  <c r="E294" i="16"/>
  <c r="F294" i="16"/>
  <c r="H294" i="16"/>
  <c r="J294" i="16"/>
  <c r="B295" i="16"/>
  <c r="C295" i="16"/>
  <c r="E295" i="16"/>
  <c r="F295" i="16"/>
  <c r="G295" i="16"/>
  <c r="H295" i="16"/>
  <c r="J295" i="16"/>
  <c r="B296" i="16"/>
  <c r="C296" i="16"/>
  <c r="F296" i="16"/>
  <c r="G296" i="16"/>
  <c r="H296" i="16"/>
  <c r="J296" i="16"/>
  <c r="B297" i="16"/>
  <c r="C297" i="16"/>
  <c r="E297" i="16"/>
  <c r="F297" i="16"/>
  <c r="G297" i="16"/>
  <c r="H297" i="16"/>
  <c r="J297" i="16"/>
  <c r="B298" i="16"/>
  <c r="C298" i="16"/>
  <c r="E298" i="16"/>
  <c r="F298" i="16"/>
  <c r="H298" i="16"/>
  <c r="J298" i="16"/>
  <c r="B299" i="16"/>
  <c r="C299" i="16"/>
  <c r="E299" i="16"/>
  <c r="F299" i="16"/>
  <c r="G299" i="16"/>
  <c r="H299" i="16"/>
  <c r="J299" i="16"/>
  <c r="B300" i="16"/>
  <c r="C300" i="16"/>
  <c r="E300" i="16"/>
  <c r="F300" i="16"/>
  <c r="G300" i="16"/>
  <c r="H300" i="16"/>
  <c r="I300" i="16"/>
  <c r="J300" i="16"/>
  <c r="B301" i="16"/>
  <c r="C301" i="16"/>
  <c r="E301" i="16"/>
  <c r="F301" i="16"/>
  <c r="G301" i="16"/>
  <c r="H301" i="16"/>
  <c r="J301" i="16"/>
  <c r="B302" i="16"/>
  <c r="C302" i="16"/>
  <c r="E302" i="16"/>
  <c r="F302" i="16"/>
  <c r="G302" i="16"/>
  <c r="H302" i="16"/>
  <c r="J302" i="16"/>
  <c r="B303" i="16"/>
  <c r="C303" i="16"/>
  <c r="E303" i="16"/>
  <c r="F303" i="16"/>
  <c r="H303" i="16"/>
  <c r="J303" i="16"/>
  <c r="B304" i="16"/>
  <c r="C304" i="16"/>
  <c r="E304" i="16"/>
  <c r="F304" i="16"/>
  <c r="G304" i="16"/>
  <c r="H304" i="16"/>
  <c r="I304" i="16"/>
  <c r="J304" i="16"/>
  <c r="B305" i="16"/>
  <c r="C305" i="16"/>
  <c r="E305" i="16"/>
  <c r="F305" i="16"/>
  <c r="G305" i="16"/>
  <c r="H305" i="16"/>
  <c r="I305" i="16"/>
  <c r="J305" i="16"/>
  <c r="B306" i="16"/>
  <c r="C306" i="16"/>
  <c r="E306" i="16"/>
  <c r="F306" i="16"/>
  <c r="G306" i="16"/>
  <c r="H306" i="16"/>
  <c r="J306" i="16"/>
  <c r="B307" i="16"/>
  <c r="C307" i="16"/>
  <c r="E307" i="16"/>
  <c r="F307" i="16"/>
  <c r="G307" i="16"/>
  <c r="H307" i="16"/>
  <c r="J307" i="16"/>
  <c r="B308" i="16"/>
  <c r="C308" i="16"/>
  <c r="E308" i="16"/>
  <c r="F308" i="16"/>
  <c r="G308" i="16"/>
  <c r="H308" i="16"/>
  <c r="J308" i="16"/>
  <c r="B309" i="16"/>
  <c r="C309" i="16"/>
  <c r="E309" i="16"/>
  <c r="F309" i="16"/>
  <c r="G309" i="16"/>
  <c r="H309" i="16"/>
  <c r="J309" i="16"/>
  <c r="B310" i="16"/>
  <c r="C310" i="16"/>
  <c r="E310" i="16"/>
  <c r="F310" i="16"/>
  <c r="H310" i="16"/>
  <c r="J310" i="16"/>
  <c r="B311" i="16"/>
  <c r="C311" i="16"/>
  <c r="E311" i="16"/>
  <c r="F311" i="16"/>
  <c r="G311" i="16"/>
  <c r="H311" i="16"/>
  <c r="J311" i="16"/>
  <c r="B312" i="16"/>
  <c r="C312" i="16"/>
  <c r="F312" i="16"/>
  <c r="G312" i="16"/>
  <c r="H312" i="16"/>
  <c r="J312" i="16"/>
  <c r="B313" i="16"/>
  <c r="C313" i="16"/>
  <c r="E313" i="16"/>
  <c r="F313" i="16"/>
  <c r="G313" i="16"/>
  <c r="H313" i="16"/>
  <c r="J313" i="16"/>
  <c r="B314" i="16"/>
  <c r="C314" i="16"/>
  <c r="E314" i="16"/>
  <c r="F314" i="16"/>
  <c r="H314" i="16"/>
  <c r="J314" i="16"/>
  <c r="B315" i="16"/>
  <c r="C315" i="16"/>
  <c r="E315" i="16"/>
  <c r="F315" i="16"/>
  <c r="G315" i="16"/>
  <c r="H315" i="16"/>
  <c r="J315" i="16"/>
  <c r="B316" i="16"/>
  <c r="C316" i="16"/>
  <c r="E316" i="16"/>
  <c r="F316" i="16"/>
  <c r="G316" i="16"/>
  <c r="H316" i="16"/>
  <c r="I316" i="16"/>
  <c r="J316" i="16"/>
  <c r="B317" i="16"/>
  <c r="C317" i="16"/>
  <c r="E317" i="16"/>
  <c r="F317" i="16"/>
  <c r="G317" i="16"/>
  <c r="H317" i="16"/>
  <c r="J317" i="16"/>
  <c r="B318" i="16"/>
  <c r="C318" i="16"/>
  <c r="E318" i="16"/>
  <c r="F318" i="16"/>
  <c r="G318" i="16"/>
  <c r="H318" i="16"/>
  <c r="J318" i="16"/>
  <c r="B319" i="16"/>
  <c r="C319" i="16"/>
  <c r="E319" i="16"/>
  <c r="F319" i="16"/>
  <c r="H319" i="16"/>
  <c r="J319" i="16"/>
  <c r="B320" i="16"/>
  <c r="C320" i="16"/>
  <c r="E320" i="16"/>
  <c r="F320" i="16"/>
  <c r="G320" i="16"/>
  <c r="H320" i="16"/>
  <c r="I320" i="16"/>
  <c r="J320" i="16"/>
  <c r="B321" i="16"/>
  <c r="C321" i="16"/>
  <c r="E321" i="16"/>
  <c r="F321" i="16"/>
  <c r="G321" i="16"/>
  <c r="H321" i="16"/>
  <c r="J321" i="16"/>
  <c r="B322" i="16"/>
  <c r="C322" i="16"/>
  <c r="E322" i="16"/>
  <c r="F322" i="16"/>
  <c r="H322" i="16"/>
  <c r="J322" i="16"/>
  <c r="B323" i="16"/>
  <c r="C323" i="16"/>
  <c r="E323" i="16"/>
  <c r="F323" i="16"/>
  <c r="G323" i="16"/>
  <c r="H323" i="16"/>
  <c r="J323" i="16"/>
  <c r="B324" i="16"/>
  <c r="C324" i="16"/>
  <c r="E324" i="16"/>
  <c r="F324" i="16"/>
  <c r="G324" i="16"/>
  <c r="H324" i="16"/>
  <c r="I324" i="16"/>
  <c r="J324" i="16"/>
  <c r="B325" i="16"/>
  <c r="C325" i="16"/>
  <c r="E325" i="16"/>
  <c r="F325" i="16"/>
  <c r="G325" i="16"/>
  <c r="H325" i="16"/>
  <c r="J325" i="16"/>
  <c r="B326" i="16"/>
  <c r="C326" i="16"/>
  <c r="E326" i="16"/>
  <c r="F326" i="16"/>
  <c r="G326" i="16"/>
  <c r="H326" i="16"/>
  <c r="I326" i="16"/>
  <c r="J326" i="16"/>
  <c r="B327" i="16"/>
  <c r="C327" i="16"/>
  <c r="E327" i="16"/>
  <c r="F327" i="16"/>
  <c r="G327" i="16"/>
  <c r="H327" i="16"/>
  <c r="J327" i="16"/>
  <c r="B328" i="16"/>
  <c r="C328" i="16"/>
  <c r="F328" i="16"/>
  <c r="H328" i="16"/>
  <c r="J328" i="16"/>
  <c r="B329" i="16"/>
  <c r="C329" i="16"/>
  <c r="F329" i="16"/>
  <c r="G329" i="16"/>
  <c r="H329" i="16"/>
  <c r="J329" i="16"/>
  <c r="B330" i="16"/>
  <c r="C330" i="16"/>
  <c r="E330" i="16"/>
  <c r="F330" i="16"/>
  <c r="G330" i="16"/>
  <c r="H330" i="16"/>
  <c r="I330" i="16"/>
  <c r="J330" i="16"/>
  <c r="B331" i="16"/>
  <c r="C331" i="16"/>
  <c r="E331" i="16"/>
  <c r="F331" i="16"/>
  <c r="G331" i="16"/>
  <c r="H331" i="16"/>
  <c r="I331" i="16"/>
  <c r="J331" i="16"/>
  <c r="B332" i="16"/>
  <c r="C332" i="16"/>
  <c r="E332" i="16"/>
  <c r="F332" i="16"/>
  <c r="G332" i="16"/>
  <c r="H332" i="16"/>
  <c r="J332" i="16"/>
  <c r="B333" i="16"/>
  <c r="C333" i="16"/>
  <c r="E333" i="16"/>
  <c r="F333" i="16"/>
  <c r="G333" i="16"/>
  <c r="H333" i="16"/>
  <c r="J333" i="16"/>
  <c r="B334" i="16"/>
  <c r="C334" i="16"/>
  <c r="E334" i="16"/>
  <c r="F334" i="16"/>
  <c r="H334" i="16"/>
  <c r="J334" i="16"/>
  <c r="B335" i="16"/>
  <c r="C335" i="16"/>
  <c r="E335" i="16"/>
  <c r="F335" i="16"/>
  <c r="G335" i="16"/>
  <c r="H335" i="16"/>
  <c r="J335" i="16"/>
  <c r="B336" i="16"/>
  <c r="C336" i="16"/>
  <c r="E336" i="16"/>
  <c r="F336" i="16"/>
  <c r="G336" i="16"/>
  <c r="H336" i="16"/>
  <c r="I336" i="16"/>
  <c r="J336" i="16"/>
  <c r="B337" i="16"/>
  <c r="C337" i="16"/>
  <c r="E337" i="16"/>
  <c r="F337" i="16"/>
  <c r="G337" i="16"/>
  <c r="H337" i="16"/>
  <c r="I337" i="16"/>
  <c r="J337" i="16"/>
  <c r="K337" i="16"/>
  <c r="B338" i="16"/>
  <c r="F338" i="16"/>
  <c r="H338" i="16"/>
  <c r="J338" i="16"/>
  <c r="B339" i="16"/>
  <c r="F339" i="16"/>
  <c r="H339" i="16"/>
  <c r="J339" i="16"/>
  <c r="B340" i="16"/>
  <c r="C340" i="16"/>
  <c r="E340" i="16"/>
  <c r="F340" i="16"/>
  <c r="G340" i="16"/>
  <c r="H340" i="16"/>
  <c r="I340" i="16"/>
  <c r="J340" i="16"/>
  <c r="B341" i="16"/>
  <c r="C341" i="16"/>
  <c r="E341" i="16"/>
  <c r="F341" i="16"/>
  <c r="G341" i="16"/>
  <c r="H341" i="16"/>
  <c r="J341" i="16"/>
  <c r="B342" i="16"/>
  <c r="C342" i="16"/>
  <c r="E342" i="16"/>
  <c r="F342" i="16"/>
  <c r="G342" i="16"/>
  <c r="H342" i="16"/>
  <c r="J342" i="16"/>
  <c r="T43" i="16"/>
  <c r="R43" i="16"/>
  <c r="X43" i="16"/>
  <c r="T44" i="16"/>
  <c r="R44" i="16"/>
  <c r="X44" i="16"/>
  <c r="H45" i="16"/>
  <c r="T45" i="16"/>
  <c r="R45" i="16"/>
  <c r="X45" i="16"/>
  <c r="T46" i="16"/>
  <c r="R46" i="16"/>
  <c r="H47" i="16"/>
  <c r="T47" i="16"/>
  <c r="R47" i="16"/>
  <c r="X47" i="16"/>
  <c r="H48" i="16"/>
  <c r="T48" i="16"/>
  <c r="R48" i="16"/>
  <c r="X48" i="16"/>
  <c r="H49" i="16"/>
  <c r="T49" i="16"/>
  <c r="R49" i="16"/>
  <c r="X49" i="16"/>
  <c r="H50" i="16"/>
  <c r="T50" i="16"/>
  <c r="R50" i="16"/>
  <c r="X50" i="16"/>
  <c r="T51" i="16"/>
  <c r="R51" i="16"/>
  <c r="X51" i="16"/>
  <c r="H52" i="16"/>
  <c r="T52" i="16"/>
  <c r="R52" i="16"/>
  <c r="X52" i="16"/>
  <c r="T53" i="16"/>
  <c r="R53" i="16"/>
  <c r="X53" i="16"/>
  <c r="H54" i="16"/>
  <c r="T54" i="16"/>
  <c r="R54" i="16"/>
  <c r="H55" i="16"/>
  <c r="T55" i="16"/>
  <c r="R55" i="16"/>
  <c r="X55" i="16"/>
  <c r="H56" i="16"/>
  <c r="T56" i="16"/>
  <c r="R56" i="16"/>
  <c r="X56" i="16"/>
  <c r="H57" i="16"/>
  <c r="T57" i="16"/>
  <c r="R57" i="16"/>
  <c r="X57" i="16"/>
  <c r="H58" i="16"/>
  <c r="T58" i="16"/>
  <c r="R58" i="16"/>
  <c r="X58" i="16"/>
  <c r="T59" i="16"/>
  <c r="R59" i="16"/>
  <c r="X59" i="16"/>
  <c r="T60" i="16"/>
  <c r="R60" i="16"/>
  <c r="X60" i="16"/>
  <c r="H61" i="16"/>
  <c r="T61" i="16"/>
  <c r="R61" i="16"/>
  <c r="X61" i="16"/>
  <c r="T62" i="16"/>
  <c r="R62" i="16"/>
  <c r="H63" i="16"/>
  <c r="T63" i="16"/>
  <c r="R63" i="16"/>
  <c r="X63" i="16"/>
  <c r="H64" i="16"/>
  <c r="T64" i="16"/>
  <c r="R64" i="16"/>
  <c r="X64" i="16"/>
  <c r="T65" i="16"/>
  <c r="R65" i="16"/>
  <c r="X65" i="16"/>
  <c r="H66" i="16"/>
  <c r="T66" i="16"/>
  <c r="R66" i="16"/>
  <c r="X66" i="16"/>
  <c r="T67" i="16"/>
  <c r="R67" i="16"/>
  <c r="X67" i="16"/>
  <c r="H68" i="16"/>
  <c r="T68" i="16"/>
  <c r="R68" i="16"/>
  <c r="X68" i="16"/>
  <c r="H69" i="16"/>
  <c r="T69" i="16"/>
  <c r="R69" i="16"/>
  <c r="X69" i="16"/>
  <c r="T70" i="16"/>
  <c r="R70" i="16"/>
  <c r="H71" i="16"/>
  <c r="T71" i="16"/>
  <c r="R71" i="16"/>
  <c r="X71" i="16"/>
  <c r="H72" i="16"/>
  <c r="T72" i="16"/>
  <c r="R72" i="16"/>
  <c r="X72" i="16"/>
  <c r="H73" i="16"/>
  <c r="T73" i="16"/>
  <c r="R73" i="16"/>
  <c r="X73" i="16"/>
  <c r="H74" i="16"/>
  <c r="T74" i="16"/>
  <c r="R74" i="16"/>
  <c r="X74" i="16"/>
  <c r="T75" i="16"/>
  <c r="R75" i="16"/>
  <c r="X75" i="16"/>
  <c r="H76" i="16"/>
  <c r="T76" i="16"/>
  <c r="R76" i="16"/>
  <c r="X76" i="16"/>
  <c r="T77" i="16"/>
  <c r="R77" i="16"/>
  <c r="X77" i="16"/>
  <c r="H78" i="16"/>
  <c r="T78" i="16"/>
  <c r="R78" i="16"/>
  <c r="T79" i="16"/>
  <c r="R79" i="16"/>
  <c r="X79" i="16"/>
  <c r="H80" i="16"/>
  <c r="T80" i="16"/>
  <c r="R80" i="16"/>
  <c r="X80" i="16"/>
  <c r="T81" i="16"/>
  <c r="R81" i="16"/>
  <c r="X81" i="16"/>
  <c r="H82" i="16"/>
  <c r="T82" i="16"/>
  <c r="R82" i="16"/>
  <c r="X82" i="16"/>
  <c r="T83" i="16"/>
  <c r="R83" i="16"/>
  <c r="X83" i="16"/>
  <c r="T84" i="16"/>
  <c r="R84" i="16"/>
  <c r="X84" i="16"/>
  <c r="H85" i="16"/>
  <c r="T85" i="16"/>
  <c r="R85" i="16"/>
  <c r="X85" i="16"/>
  <c r="T86" i="16"/>
  <c r="R86" i="16"/>
  <c r="H87" i="16"/>
  <c r="T87" i="16"/>
  <c r="R87" i="16"/>
  <c r="X87" i="16"/>
  <c r="H88" i="16"/>
  <c r="T88" i="16"/>
  <c r="R88" i="16"/>
  <c r="X88" i="16"/>
  <c r="H89" i="16"/>
  <c r="T89" i="16"/>
  <c r="R89" i="16"/>
  <c r="X89" i="16"/>
  <c r="H90" i="16"/>
  <c r="T90" i="16"/>
  <c r="R90" i="16"/>
  <c r="X90" i="16"/>
  <c r="T91" i="16"/>
  <c r="R91" i="16"/>
  <c r="X91" i="16"/>
  <c r="H92" i="16"/>
  <c r="T92" i="16"/>
  <c r="R92" i="16"/>
  <c r="X92" i="16"/>
  <c r="T93" i="16"/>
  <c r="R93" i="16"/>
  <c r="X93" i="16"/>
  <c r="H94" i="16"/>
  <c r="T94" i="16"/>
  <c r="R94" i="16"/>
  <c r="T95" i="16"/>
  <c r="R95" i="16"/>
  <c r="X95" i="16"/>
  <c r="H96" i="16"/>
  <c r="T96" i="16"/>
  <c r="R96" i="16"/>
  <c r="X96" i="16"/>
  <c r="T97" i="16"/>
  <c r="R97" i="16"/>
  <c r="X97" i="16"/>
  <c r="H98" i="16"/>
  <c r="T98" i="16"/>
  <c r="R98" i="16"/>
  <c r="X98" i="16"/>
  <c r="T99" i="16"/>
  <c r="R99" i="16"/>
  <c r="X99" i="16"/>
  <c r="T100" i="16"/>
  <c r="R100" i="16"/>
  <c r="X100" i="16"/>
  <c r="H101" i="16"/>
  <c r="T101" i="16"/>
  <c r="R101" i="16"/>
  <c r="X101" i="16"/>
  <c r="T102" i="16"/>
  <c r="R102" i="16"/>
  <c r="H103" i="16"/>
  <c r="T103" i="16"/>
  <c r="R103" i="16"/>
  <c r="X103" i="16"/>
  <c r="H104" i="16"/>
  <c r="T104" i="16"/>
  <c r="R104" i="16"/>
  <c r="X104" i="16"/>
  <c r="T105" i="16"/>
  <c r="R105" i="16"/>
  <c r="X105" i="16"/>
  <c r="H106" i="16"/>
  <c r="T106" i="16"/>
  <c r="R106" i="16"/>
  <c r="X106" i="16"/>
  <c r="T107" i="16"/>
  <c r="R107" i="16"/>
  <c r="X107" i="16"/>
  <c r="T108" i="16"/>
  <c r="R108" i="16"/>
  <c r="X108" i="16"/>
  <c r="H109" i="16"/>
  <c r="T109" i="16"/>
  <c r="R109" i="16"/>
  <c r="X109" i="16"/>
  <c r="H110" i="16"/>
  <c r="T110" i="16"/>
  <c r="R110" i="16"/>
  <c r="T111" i="16"/>
  <c r="R111" i="16"/>
  <c r="T112" i="16"/>
  <c r="R112" i="16"/>
  <c r="X112" i="16"/>
  <c r="H113" i="16"/>
  <c r="T113" i="16"/>
  <c r="R113" i="16"/>
  <c r="X113" i="16"/>
  <c r="H114" i="16"/>
  <c r="T114" i="16"/>
  <c r="R114" i="16"/>
  <c r="X114" i="16"/>
  <c r="T115" i="16"/>
  <c r="R115" i="16"/>
  <c r="X115" i="16"/>
  <c r="H116" i="16"/>
  <c r="T116" i="16"/>
  <c r="R116" i="16"/>
  <c r="X116" i="16"/>
  <c r="T117" i="16"/>
  <c r="R117" i="16"/>
  <c r="X117" i="16"/>
  <c r="H118" i="16"/>
  <c r="T118" i="16"/>
  <c r="R118" i="16"/>
  <c r="H119" i="16"/>
  <c r="T119" i="16"/>
  <c r="R119" i="16"/>
  <c r="X119" i="16"/>
  <c r="H120" i="16"/>
  <c r="T120" i="16"/>
  <c r="R120" i="16"/>
  <c r="X120" i="16"/>
  <c r="T121" i="16"/>
  <c r="R121" i="16"/>
  <c r="T123" i="16"/>
  <c r="R123" i="16"/>
  <c r="X123" i="16"/>
  <c r="T124" i="16"/>
  <c r="R124" i="16"/>
  <c r="X124" i="16"/>
  <c r="H125" i="16"/>
  <c r="T125" i="16"/>
  <c r="R125" i="16"/>
  <c r="X125" i="16"/>
  <c r="H8" i="16"/>
  <c r="T8" i="16"/>
  <c r="R8" i="16"/>
  <c r="W8" i="16"/>
  <c r="X8" i="16"/>
  <c r="H9" i="16"/>
  <c r="T9" i="16"/>
  <c r="R9" i="16"/>
  <c r="W9" i="16"/>
  <c r="X9" i="16"/>
  <c r="T10" i="16"/>
  <c r="R10" i="16"/>
  <c r="W10" i="16"/>
  <c r="X10" i="16"/>
  <c r="T11" i="16"/>
  <c r="R11" i="16"/>
  <c r="W11" i="16"/>
  <c r="X11" i="16"/>
  <c r="T12" i="16"/>
  <c r="R12" i="16"/>
  <c r="W12" i="16"/>
  <c r="X12" i="16"/>
  <c r="H13" i="16"/>
  <c r="T13" i="16"/>
  <c r="R13" i="16"/>
  <c r="W13" i="16"/>
  <c r="X13" i="16"/>
  <c r="H14" i="16"/>
  <c r="T14" i="16"/>
  <c r="R14" i="16"/>
  <c r="W14" i="16"/>
  <c r="X14" i="16"/>
  <c r="H15" i="16"/>
  <c r="T15" i="16"/>
  <c r="R15" i="16"/>
  <c r="W15" i="16"/>
  <c r="X15" i="16"/>
  <c r="H16" i="16"/>
  <c r="T16" i="16"/>
  <c r="R16" i="16"/>
  <c r="W16" i="16"/>
  <c r="X16" i="16"/>
  <c r="H17" i="16"/>
  <c r="T17" i="16"/>
  <c r="R17" i="16"/>
  <c r="W17" i="16"/>
  <c r="X17" i="16"/>
  <c r="H18" i="16"/>
  <c r="T18" i="16"/>
  <c r="R18" i="16"/>
  <c r="W18" i="16"/>
  <c r="X18" i="16"/>
  <c r="T19" i="16"/>
  <c r="R19" i="16"/>
  <c r="W19" i="16"/>
  <c r="X19" i="16"/>
  <c r="H20" i="16"/>
  <c r="T20" i="16"/>
  <c r="R20" i="16"/>
  <c r="W20" i="16"/>
  <c r="X20" i="16"/>
  <c r="H21" i="16"/>
  <c r="T21" i="16"/>
  <c r="R21" i="16"/>
  <c r="W21" i="16"/>
  <c r="X21" i="16"/>
  <c r="H22" i="16"/>
  <c r="T22" i="16"/>
  <c r="R22" i="16"/>
  <c r="W22" i="16"/>
  <c r="X22" i="16"/>
  <c r="H23" i="16"/>
  <c r="T23" i="16"/>
  <c r="R23" i="16"/>
  <c r="W23" i="16"/>
  <c r="X23" i="16"/>
  <c r="H24" i="16"/>
  <c r="T24" i="16"/>
  <c r="R24" i="16"/>
  <c r="W24" i="16"/>
  <c r="X24" i="16"/>
  <c r="H25" i="16"/>
  <c r="T25" i="16"/>
  <c r="R25" i="16"/>
  <c r="W25" i="16"/>
  <c r="X25" i="16"/>
  <c r="H26" i="16"/>
  <c r="T26" i="16"/>
  <c r="R26" i="16"/>
  <c r="W26" i="16"/>
  <c r="X26" i="16"/>
  <c r="T27" i="16"/>
  <c r="R27" i="16"/>
  <c r="W27" i="16"/>
  <c r="X27" i="16"/>
  <c r="T28" i="16"/>
  <c r="R28" i="16"/>
  <c r="W28" i="16"/>
  <c r="X28" i="16"/>
  <c r="H29" i="16"/>
  <c r="T29" i="16"/>
  <c r="R29" i="16"/>
  <c r="W29" i="16"/>
  <c r="X29" i="16"/>
  <c r="H30" i="16"/>
  <c r="T30" i="16"/>
  <c r="R30" i="16"/>
  <c r="W30" i="16"/>
  <c r="X30" i="16"/>
  <c r="H31" i="16"/>
  <c r="T31" i="16"/>
  <c r="R31" i="16"/>
  <c r="X31" i="16"/>
  <c r="H32" i="16"/>
  <c r="T32" i="16"/>
  <c r="R32" i="16"/>
  <c r="X32" i="16"/>
  <c r="H33" i="16"/>
  <c r="T33" i="16"/>
  <c r="R33" i="16"/>
  <c r="X33" i="16"/>
  <c r="H34" i="16"/>
  <c r="T34" i="16"/>
  <c r="R34" i="16"/>
  <c r="X34" i="16"/>
  <c r="T35" i="16"/>
  <c r="R35" i="16"/>
  <c r="X35" i="16"/>
  <c r="H36" i="16"/>
  <c r="T36" i="16"/>
  <c r="R36" i="16"/>
  <c r="X36" i="16"/>
  <c r="T37" i="16"/>
  <c r="R37" i="16"/>
  <c r="X37" i="16"/>
  <c r="H38" i="16"/>
  <c r="T38" i="16"/>
  <c r="R38" i="16"/>
  <c r="H39" i="16"/>
  <c r="T39" i="16"/>
  <c r="R39" i="16"/>
  <c r="X39" i="16"/>
  <c r="H40" i="16"/>
  <c r="T40" i="16"/>
  <c r="R40" i="16"/>
  <c r="X40" i="16"/>
  <c r="H41" i="16"/>
  <c r="T41" i="16"/>
  <c r="R41" i="16"/>
  <c r="X41" i="16"/>
  <c r="H42" i="16"/>
  <c r="T42" i="16"/>
  <c r="R42" i="16"/>
  <c r="X42" i="16"/>
  <c r="A224" i="16"/>
  <c r="B224" i="16"/>
  <c r="C224" i="16"/>
  <c r="D224" i="16"/>
  <c r="E224" i="16"/>
  <c r="F224" i="16"/>
  <c r="G224" i="16"/>
  <c r="H224" i="16"/>
  <c r="I224" i="16"/>
  <c r="J224" i="16"/>
  <c r="A225" i="16"/>
  <c r="B225" i="16"/>
  <c r="C225" i="16"/>
  <c r="D225" i="16"/>
  <c r="E225" i="16"/>
  <c r="F225" i="16"/>
  <c r="G225" i="16"/>
  <c r="H225" i="16"/>
  <c r="J225" i="16"/>
  <c r="K225" i="16"/>
  <c r="L225" i="16"/>
  <c r="A226" i="16"/>
  <c r="B226" i="16"/>
  <c r="C226" i="16"/>
  <c r="D226" i="16"/>
  <c r="L226" i="16"/>
  <c r="E226" i="16"/>
  <c r="F226" i="16"/>
  <c r="G226" i="16"/>
  <c r="H226" i="16"/>
  <c r="J226" i="16"/>
  <c r="A227" i="16"/>
  <c r="B227" i="16"/>
  <c r="C227" i="16"/>
  <c r="D227" i="16"/>
  <c r="L227" i="16"/>
  <c r="F227" i="16"/>
  <c r="H227" i="16"/>
  <c r="J227" i="16"/>
  <c r="A228" i="16"/>
  <c r="B228" i="16"/>
  <c r="C228" i="16"/>
  <c r="D228" i="16"/>
  <c r="L228" i="16"/>
  <c r="E228" i="16"/>
  <c r="F228" i="16"/>
  <c r="G228" i="16"/>
  <c r="H228" i="16"/>
  <c r="J228" i="16"/>
  <c r="A229" i="16"/>
  <c r="B229" i="16"/>
  <c r="C229" i="16"/>
  <c r="D229" i="16"/>
  <c r="L229" i="16"/>
  <c r="E229" i="16"/>
  <c r="F229" i="16"/>
  <c r="H229" i="16"/>
  <c r="J229" i="16"/>
  <c r="A230" i="16"/>
  <c r="B230" i="16"/>
  <c r="C230" i="16"/>
  <c r="D230" i="16"/>
  <c r="E230" i="16"/>
  <c r="F230" i="16"/>
  <c r="G230" i="16"/>
  <c r="H230" i="16"/>
  <c r="J230" i="16"/>
  <c r="L230" i="16"/>
  <c r="A231" i="16"/>
  <c r="B231" i="16"/>
  <c r="C231" i="16"/>
  <c r="D231" i="16"/>
  <c r="F231" i="16"/>
  <c r="G231" i="16"/>
  <c r="H231" i="16"/>
  <c r="J231" i="16"/>
  <c r="L231" i="16"/>
  <c r="A232" i="16"/>
  <c r="B232" i="16"/>
  <c r="C232" i="16"/>
  <c r="D232" i="16"/>
  <c r="L232" i="16"/>
  <c r="E232" i="16"/>
  <c r="F232" i="16"/>
  <c r="G232" i="16"/>
  <c r="H232" i="16"/>
  <c r="J232" i="16"/>
  <c r="A233" i="16"/>
  <c r="B233" i="16"/>
  <c r="C233" i="16"/>
  <c r="D233" i="16"/>
  <c r="E233" i="16"/>
  <c r="F233" i="16"/>
  <c r="G233" i="16"/>
  <c r="H233" i="16"/>
  <c r="J233" i="16"/>
  <c r="L233" i="16"/>
  <c r="A234" i="16"/>
  <c r="B234" i="16"/>
  <c r="C234" i="16"/>
  <c r="D234" i="16"/>
  <c r="L234" i="16"/>
  <c r="E234" i="16"/>
  <c r="F234" i="16"/>
  <c r="G234" i="16"/>
  <c r="H234" i="16"/>
  <c r="J234" i="16"/>
  <c r="A235" i="16"/>
  <c r="B235" i="16"/>
  <c r="C235" i="16"/>
  <c r="D235" i="16"/>
  <c r="L235" i="16"/>
  <c r="E235" i="16"/>
  <c r="F235" i="16"/>
  <c r="G235" i="16"/>
  <c r="H235" i="16"/>
  <c r="J235" i="16"/>
  <c r="A236" i="16"/>
  <c r="B236" i="16"/>
  <c r="C236" i="16"/>
  <c r="D236" i="16"/>
  <c r="L236" i="16"/>
  <c r="F236" i="16"/>
  <c r="G236" i="16"/>
  <c r="H236" i="16"/>
  <c r="J236" i="16"/>
  <c r="A237" i="16"/>
  <c r="B237" i="16"/>
  <c r="C237" i="16"/>
  <c r="D237" i="16"/>
  <c r="L237" i="16"/>
  <c r="E237" i="16"/>
  <c r="F237" i="16"/>
  <c r="G237" i="16"/>
  <c r="H237" i="16"/>
  <c r="J237" i="16"/>
  <c r="A238" i="16"/>
  <c r="B238" i="16"/>
  <c r="C238" i="16"/>
  <c r="D238" i="16"/>
  <c r="E238" i="16"/>
  <c r="F238" i="16"/>
  <c r="H238" i="16"/>
  <c r="J238" i="16"/>
  <c r="L238" i="16"/>
  <c r="A239" i="16"/>
  <c r="B239" i="16"/>
  <c r="C239" i="16"/>
  <c r="D239" i="16"/>
  <c r="E239" i="16"/>
  <c r="F239" i="16"/>
  <c r="G239" i="16"/>
  <c r="H239" i="16"/>
  <c r="J239" i="16"/>
  <c r="L239" i="16"/>
  <c r="A240" i="16"/>
  <c r="B240" i="16"/>
  <c r="C240" i="16"/>
  <c r="D240" i="16"/>
  <c r="L240" i="16"/>
  <c r="E240" i="16"/>
  <c r="F240" i="16"/>
  <c r="G240" i="16"/>
  <c r="H240" i="16"/>
  <c r="J240" i="16"/>
  <c r="A241" i="16"/>
  <c r="B241" i="16"/>
  <c r="C241" i="16"/>
  <c r="D241" i="16"/>
  <c r="E241" i="16"/>
  <c r="F241" i="16"/>
  <c r="G241" i="16"/>
  <c r="H241" i="16"/>
  <c r="J241" i="16"/>
  <c r="L241" i="16"/>
  <c r="A242" i="16"/>
  <c r="B242" i="16"/>
  <c r="C242" i="16"/>
  <c r="D242" i="16"/>
  <c r="L242" i="16"/>
  <c r="E242" i="16"/>
  <c r="F242" i="16"/>
  <c r="G242" i="16"/>
  <c r="H242" i="16"/>
  <c r="J242" i="16"/>
  <c r="A243" i="16"/>
  <c r="B243" i="16"/>
  <c r="C243" i="16"/>
  <c r="D243" i="16"/>
  <c r="L243" i="16"/>
  <c r="E243" i="16"/>
  <c r="F243" i="16"/>
  <c r="G243" i="16"/>
  <c r="H243" i="16"/>
  <c r="J243" i="16"/>
  <c r="A244" i="16"/>
  <c r="B244" i="16"/>
  <c r="C244" i="16"/>
  <c r="D244" i="16"/>
  <c r="L244" i="16"/>
  <c r="E244" i="16"/>
  <c r="F244" i="16"/>
  <c r="G244" i="16"/>
  <c r="H244" i="16"/>
  <c r="J244" i="16"/>
  <c r="A245" i="16"/>
  <c r="B245" i="16"/>
  <c r="C245" i="16"/>
  <c r="D245" i="16"/>
  <c r="L245" i="16"/>
  <c r="E245" i="16"/>
  <c r="F245" i="16"/>
  <c r="H245" i="16"/>
  <c r="J245" i="16"/>
  <c r="A246" i="16"/>
  <c r="B246" i="16"/>
  <c r="C246" i="16"/>
  <c r="D246" i="16"/>
  <c r="E246" i="16"/>
  <c r="F246" i="16"/>
  <c r="G246" i="16"/>
  <c r="H246" i="16"/>
  <c r="J246" i="16"/>
  <c r="L246" i="16"/>
  <c r="A247" i="16"/>
  <c r="B247" i="16"/>
  <c r="C247" i="16"/>
  <c r="D247" i="16"/>
  <c r="F247" i="16"/>
  <c r="G247" i="16"/>
  <c r="H247" i="16"/>
  <c r="J247" i="16"/>
  <c r="L247" i="16"/>
  <c r="A248" i="16"/>
  <c r="B248" i="16"/>
  <c r="C248" i="16"/>
  <c r="D248" i="16"/>
  <c r="L248" i="16"/>
  <c r="E248" i="16"/>
  <c r="F248" i="16"/>
  <c r="G248" i="16"/>
  <c r="H248" i="16"/>
  <c r="J248" i="16"/>
  <c r="A249" i="16"/>
  <c r="B249" i="16"/>
  <c r="C249" i="16"/>
  <c r="D249" i="16"/>
  <c r="E249" i="16"/>
  <c r="F249" i="16"/>
  <c r="G249" i="16"/>
  <c r="H249" i="16"/>
  <c r="J249" i="16"/>
  <c r="L249" i="16"/>
  <c r="A250" i="16"/>
  <c r="B250" i="16"/>
  <c r="C250" i="16"/>
  <c r="D250" i="16"/>
  <c r="E250" i="16"/>
  <c r="F250" i="16"/>
  <c r="G250" i="16"/>
  <c r="H250" i="16"/>
  <c r="J250" i="16"/>
  <c r="L250" i="16"/>
  <c r="A251" i="16"/>
  <c r="B251" i="16"/>
  <c r="C251" i="16"/>
  <c r="D251" i="16"/>
  <c r="L251" i="16"/>
  <c r="E251" i="16"/>
  <c r="F251" i="16"/>
  <c r="G251" i="16"/>
  <c r="H251" i="16"/>
  <c r="J251" i="16"/>
  <c r="A252" i="16"/>
  <c r="B252" i="16"/>
  <c r="C252" i="16"/>
  <c r="D252" i="16"/>
  <c r="L252" i="16"/>
  <c r="F252" i="16"/>
  <c r="G252" i="16"/>
  <c r="H252" i="16"/>
  <c r="J252" i="16"/>
  <c r="P252" i="16"/>
  <c r="S252" i="16"/>
  <c r="A253" i="16"/>
  <c r="B253" i="16"/>
  <c r="C253" i="16"/>
  <c r="D253" i="16"/>
  <c r="E253" i="16"/>
  <c r="F253" i="16"/>
  <c r="G253" i="16"/>
  <c r="H253" i="16"/>
  <c r="J253" i="16"/>
  <c r="L253" i="16"/>
  <c r="P253" i="16"/>
  <c r="S253" i="16"/>
  <c r="A254" i="16"/>
  <c r="B254" i="16"/>
  <c r="C254" i="16"/>
  <c r="D254" i="16"/>
  <c r="E254" i="16"/>
  <c r="F254" i="16"/>
  <c r="G254" i="16"/>
  <c r="H254" i="16"/>
  <c r="J254" i="16"/>
  <c r="L254" i="16"/>
  <c r="P254" i="16"/>
  <c r="S254" i="16"/>
  <c r="A255" i="16"/>
  <c r="B255" i="16"/>
  <c r="C255" i="16"/>
  <c r="D255" i="16"/>
  <c r="E255" i="16"/>
  <c r="F255" i="16"/>
  <c r="G255" i="16"/>
  <c r="H255" i="16"/>
  <c r="J255" i="16"/>
  <c r="L255" i="16"/>
  <c r="P255" i="16"/>
  <c r="S255" i="16"/>
  <c r="A256" i="16"/>
  <c r="B256" i="16"/>
  <c r="C256" i="16"/>
  <c r="D256" i="16"/>
  <c r="L256" i="16"/>
  <c r="E256" i="16"/>
  <c r="F256" i="16"/>
  <c r="G256" i="16"/>
  <c r="H256" i="16"/>
  <c r="J256" i="16"/>
  <c r="A257" i="16"/>
  <c r="B257" i="16"/>
  <c r="C257" i="16"/>
  <c r="D257" i="16"/>
  <c r="E257" i="16"/>
  <c r="F257" i="16"/>
  <c r="G257" i="16"/>
  <c r="H257" i="16"/>
  <c r="J257" i="16"/>
  <c r="L257" i="16"/>
  <c r="A258" i="16"/>
  <c r="B258" i="16"/>
  <c r="C258" i="16"/>
  <c r="D258" i="16"/>
  <c r="L258" i="16"/>
  <c r="E258" i="16"/>
  <c r="F258" i="16"/>
  <c r="G258" i="16"/>
  <c r="H258" i="16"/>
  <c r="J258" i="16"/>
  <c r="A259" i="16"/>
  <c r="B259" i="16"/>
  <c r="C259" i="16"/>
  <c r="D259" i="16"/>
  <c r="E259" i="16"/>
  <c r="F259" i="16"/>
  <c r="G259" i="16"/>
  <c r="H259" i="16"/>
  <c r="J259" i="16"/>
  <c r="L259" i="16"/>
  <c r="D67" i="17"/>
  <c r="D68" i="17"/>
  <c r="E68" i="17"/>
  <c r="F68" i="17"/>
  <c r="D69" i="17"/>
  <c r="E69" i="17"/>
  <c r="F69" i="17"/>
  <c r="H69" i="17"/>
  <c r="G69" i="17"/>
  <c r="K69" i="17"/>
  <c r="D70" i="17"/>
  <c r="G70" i="17"/>
  <c r="D71" i="17"/>
  <c r="G71" i="17"/>
  <c r="K71" i="17"/>
  <c r="E71" i="17"/>
  <c r="F71" i="17"/>
  <c r="I71" i="17"/>
  <c r="D72" i="17"/>
  <c r="G72" i="17"/>
  <c r="D73" i="17"/>
  <c r="E73" i="17"/>
  <c r="F73" i="17"/>
  <c r="G73" i="17"/>
  <c r="D74" i="17"/>
  <c r="G74" i="17"/>
  <c r="K74" i="17"/>
  <c r="E74" i="17"/>
  <c r="D75" i="17"/>
  <c r="D76" i="17"/>
  <c r="E76" i="17"/>
  <c r="F76" i="17"/>
  <c r="D77" i="17"/>
  <c r="E77" i="17"/>
  <c r="F77" i="17"/>
  <c r="H77" i="17"/>
  <c r="G77" i="17"/>
  <c r="K77" i="17"/>
  <c r="D78" i="17"/>
  <c r="G78" i="17"/>
  <c r="D79" i="17"/>
  <c r="G79" i="17"/>
  <c r="K79" i="17"/>
  <c r="E79" i="17"/>
  <c r="F79" i="17"/>
  <c r="D80" i="17"/>
  <c r="G80" i="17"/>
  <c r="D81" i="17"/>
  <c r="E81" i="17"/>
  <c r="F81" i="17"/>
  <c r="G81" i="17"/>
  <c r="I81" i="17"/>
  <c r="J81" i="17"/>
  <c r="D82" i="17"/>
  <c r="G82" i="17"/>
  <c r="I82" i="17"/>
  <c r="J82" i="17"/>
  <c r="K82" i="17"/>
  <c r="L82" i="17"/>
  <c r="M82" i="17"/>
  <c r="E82" i="17"/>
  <c r="F82" i="17"/>
  <c r="D83" i="17"/>
  <c r="D84" i="17"/>
  <c r="E84" i="17"/>
  <c r="F84" i="17"/>
  <c r="D85" i="17"/>
  <c r="E85" i="17"/>
  <c r="G85" i="17"/>
  <c r="I85" i="17"/>
  <c r="J85" i="17"/>
  <c r="K85" i="17"/>
  <c r="L85" i="17"/>
  <c r="M85" i="17"/>
  <c r="N85" i="17"/>
  <c r="O85" i="17"/>
  <c r="F85" i="17"/>
  <c r="D86" i="17"/>
  <c r="G86" i="17"/>
  <c r="D87" i="17"/>
  <c r="G87" i="17"/>
  <c r="K87" i="17"/>
  <c r="E87" i="17"/>
  <c r="F87" i="17"/>
  <c r="I87" i="17"/>
  <c r="J87" i="17"/>
  <c r="D88" i="17"/>
  <c r="G88" i="17"/>
  <c r="D89" i="17"/>
  <c r="E89" i="17"/>
  <c r="F89" i="17"/>
  <c r="G89" i="17"/>
  <c r="D90" i="17"/>
  <c r="G90" i="17"/>
  <c r="K90" i="17"/>
  <c r="E90" i="17"/>
  <c r="F90" i="17"/>
  <c r="D91" i="17"/>
  <c r="D92" i="17"/>
  <c r="E92" i="17"/>
  <c r="F92" i="17"/>
  <c r="D93" i="17"/>
  <c r="E93" i="17"/>
  <c r="F93" i="17"/>
  <c r="H93" i="17"/>
  <c r="G93" i="17"/>
  <c r="I93" i="17"/>
  <c r="J93" i="17"/>
  <c r="D94" i="17"/>
  <c r="G94" i="17"/>
  <c r="D95" i="17"/>
  <c r="G95" i="17"/>
  <c r="K95" i="17"/>
  <c r="E95" i="17"/>
  <c r="F95" i="17"/>
  <c r="D96" i="17"/>
  <c r="G96" i="17"/>
  <c r="D97" i="17"/>
  <c r="E97" i="17"/>
  <c r="F97" i="17"/>
  <c r="G97" i="17"/>
  <c r="I97" i="17"/>
  <c r="J97" i="17"/>
  <c r="D98" i="17"/>
  <c r="G98" i="17"/>
  <c r="I98" i="17"/>
  <c r="J98" i="17"/>
  <c r="K98" i="17"/>
  <c r="E98" i="17"/>
  <c r="F98" i="17"/>
  <c r="D99" i="17"/>
  <c r="D100" i="17"/>
  <c r="E100" i="17"/>
  <c r="F100" i="17"/>
  <c r="D101" i="17"/>
  <c r="E101" i="17"/>
  <c r="G101" i="17"/>
  <c r="I101" i="17"/>
  <c r="J101" i="17"/>
  <c r="K101" i="17"/>
  <c r="L101" i="17"/>
  <c r="M101" i="17"/>
  <c r="N101" i="17"/>
  <c r="O101" i="17"/>
  <c r="F101" i="17"/>
  <c r="D102" i="17"/>
  <c r="G102" i="17"/>
  <c r="G5" i="17"/>
  <c r="D342" i="17"/>
  <c r="L342" i="17"/>
  <c r="X5" i="17"/>
  <c r="D8" i="17"/>
  <c r="Y5" i="17"/>
  <c r="X6" i="17"/>
  <c r="Y10" i="17"/>
  <c r="Y11" i="17"/>
  <c r="Y12" i="17"/>
  <c r="Y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9" i="17"/>
  <c r="AC42" i="17"/>
  <c r="O4" i="17"/>
  <c r="AC15" i="17"/>
  <c r="AC40" i="17"/>
  <c r="AC38" i="17"/>
  <c r="AC19" i="17"/>
  <c r="AK2" i="17"/>
  <c r="AJ2" i="17"/>
  <c r="AC35" i="17"/>
  <c r="AC33" i="17"/>
  <c r="AC31" i="17"/>
  <c r="AC26" i="17"/>
  <c r="AC24" i="17"/>
  <c r="AC22" i="17"/>
  <c r="AC28" i="17"/>
  <c r="AC17" i="17"/>
  <c r="AC13" i="17"/>
  <c r="AC11" i="17"/>
  <c r="AC9" i="17"/>
  <c r="D10" i="17"/>
  <c r="G10" i="17"/>
  <c r="K10" i="17"/>
  <c r="E10" i="17"/>
  <c r="F10" i="17"/>
  <c r="D9" i="17"/>
  <c r="G9" i="17"/>
  <c r="K9" i="17"/>
  <c r="E9" i="17"/>
  <c r="D11" i="17"/>
  <c r="G11" i="17"/>
  <c r="D12" i="17"/>
  <c r="G12" i="17"/>
  <c r="D13" i="17"/>
  <c r="E13" i="17"/>
  <c r="D14" i="17"/>
  <c r="G14" i="17"/>
  <c r="I14" i="17"/>
  <c r="K14" i="17"/>
  <c r="E14" i="17"/>
  <c r="F14" i="17"/>
  <c r="D15" i="17"/>
  <c r="G15" i="17"/>
  <c r="D16" i="17"/>
  <c r="G16" i="17"/>
  <c r="D17" i="17"/>
  <c r="D18" i="17"/>
  <c r="G18" i="17"/>
  <c r="I18" i="17"/>
  <c r="J18" i="17"/>
  <c r="K18" i="17"/>
  <c r="E18" i="17"/>
  <c r="F18" i="17"/>
  <c r="L18" i="17"/>
  <c r="M18" i="17"/>
  <c r="D19" i="17"/>
  <c r="G19" i="17"/>
  <c r="D20" i="17"/>
  <c r="G20" i="17"/>
  <c r="K20" i="17"/>
  <c r="D21" i="17"/>
  <c r="D22" i="17"/>
  <c r="G22" i="17"/>
  <c r="K22" i="17"/>
  <c r="E22" i="17"/>
  <c r="F22" i="17"/>
  <c r="D23" i="17"/>
  <c r="G23" i="17"/>
  <c r="D24" i="17"/>
  <c r="G24" i="17"/>
  <c r="K24" i="17"/>
  <c r="D25" i="17"/>
  <c r="D26" i="17"/>
  <c r="G26" i="17"/>
  <c r="I26" i="17"/>
  <c r="J26" i="17"/>
  <c r="L26" i="17"/>
  <c r="M26" i="17"/>
  <c r="K26" i="17"/>
  <c r="E26" i="17"/>
  <c r="F26" i="17"/>
  <c r="D27" i="17"/>
  <c r="G27" i="17"/>
  <c r="K27" i="17"/>
  <c r="D28" i="17"/>
  <c r="G28" i="17"/>
  <c r="K28" i="17"/>
  <c r="D29" i="17"/>
  <c r="D30" i="17"/>
  <c r="G30" i="17"/>
  <c r="I30" i="17"/>
  <c r="K30" i="17"/>
  <c r="E30" i="17"/>
  <c r="F30" i="17"/>
  <c r="D31" i="17"/>
  <c r="G31" i="17"/>
  <c r="K31" i="17"/>
  <c r="D32" i="17"/>
  <c r="G32" i="17"/>
  <c r="D33" i="17"/>
  <c r="D34" i="17"/>
  <c r="G34" i="17"/>
  <c r="I34" i="17"/>
  <c r="J34" i="17"/>
  <c r="K34" i="17"/>
  <c r="E34" i="17"/>
  <c r="F34" i="17"/>
  <c r="L34" i="17"/>
  <c r="M34" i="17"/>
  <c r="D35" i="17"/>
  <c r="G35" i="17"/>
  <c r="D36" i="17"/>
  <c r="G36" i="17"/>
  <c r="K36" i="17"/>
  <c r="D37" i="17"/>
  <c r="D38" i="17"/>
  <c r="G38" i="17"/>
  <c r="K38" i="17"/>
  <c r="E38" i="17"/>
  <c r="F38" i="17"/>
  <c r="D39" i="17"/>
  <c r="G39" i="17"/>
  <c r="D40" i="17"/>
  <c r="G40" i="17"/>
  <c r="K40" i="17"/>
  <c r="D41" i="17"/>
  <c r="D42" i="17"/>
  <c r="G42" i="17"/>
  <c r="I42" i="17"/>
  <c r="J42" i="17"/>
  <c r="L42" i="17"/>
  <c r="M42" i="17"/>
  <c r="K42" i="17"/>
  <c r="E42" i="17"/>
  <c r="F42" i="17"/>
  <c r="D43" i="17"/>
  <c r="G43" i="17"/>
  <c r="D44" i="17"/>
  <c r="G44" i="17"/>
  <c r="K44" i="17"/>
  <c r="D45" i="17"/>
  <c r="D46" i="17"/>
  <c r="G46" i="17"/>
  <c r="I46" i="17"/>
  <c r="K46" i="17"/>
  <c r="E46" i="17"/>
  <c r="F46" i="17"/>
  <c r="D47" i="17"/>
  <c r="G47" i="17"/>
  <c r="K47" i="17"/>
  <c r="D48" i="17"/>
  <c r="G48" i="17"/>
  <c r="D49" i="17"/>
  <c r="D50" i="17"/>
  <c r="G50" i="17"/>
  <c r="I50" i="17"/>
  <c r="J50" i="17"/>
  <c r="K50" i="17"/>
  <c r="E50" i="17"/>
  <c r="L50" i="17"/>
  <c r="M50" i="17"/>
  <c r="D51" i="17"/>
  <c r="G51" i="17"/>
  <c r="D52" i="17"/>
  <c r="G52" i="17"/>
  <c r="K52" i="17"/>
  <c r="D53" i="17"/>
  <c r="D54" i="17"/>
  <c r="G54" i="17"/>
  <c r="K54" i="17"/>
  <c r="E54" i="17"/>
  <c r="F54" i="17"/>
  <c r="D55" i="17"/>
  <c r="G55" i="17"/>
  <c r="D56" i="17"/>
  <c r="G56" i="17"/>
  <c r="K56" i="17"/>
  <c r="D57" i="17"/>
  <c r="D58" i="17"/>
  <c r="G58" i="17"/>
  <c r="I58" i="17"/>
  <c r="J58" i="17"/>
  <c r="L58" i="17"/>
  <c r="M58" i="17"/>
  <c r="K58" i="17"/>
  <c r="E58" i="17"/>
  <c r="D59" i="17"/>
  <c r="G59" i="17"/>
  <c r="K59" i="17"/>
  <c r="D60" i="17"/>
  <c r="G60" i="17"/>
  <c r="K60" i="17"/>
  <c r="D61" i="17"/>
  <c r="D62" i="17"/>
  <c r="G62" i="17"/>
  <c r="I62" i="17"/>
  <c r="K62" i="17"/>
  <c r="E62" i="17"/>
  <c r="F62" i="17"/>
  <c r="D63" i="17"/>
  <c r="G63" i="17"/>
  <c r="K63" i="17"/>
  <c r="D64" i="17"/>
  <c r="G64" i="17"/>
  <c r="D65" i="17"/>
  <c r="D66" i="17"/>
  <c r="G66" i="17"/>
  <c r="I66" i="17"/>
  <c r="J66" i="17"/>
  <c r="K66" i="17"/>
  <c r="E66" i="17"/>
  <c r="L66" i="17"/>
  <c r="M66" i="17"/>
  <c r="AA85" i="17"/>
  <c r="AA101" i="17"/>
  <c r="D103" i="17"/>
  <c r="D104" i="17"/>
  <c r="G104" i="17"/>
  <c r="K104" i="17"/>
  <c r="D105" i="17"/>
  <c r="D106" i="17"/>
  <c r="G106" i="17"/>
  <c r="K106" i="17"/>
  <c r="E106" i="17"/>
  <c r="F106" i="17"/>
  <c r="D107" i="17"/>
  <c r="G107" i="17"/>
  <c r="D108" i="17"/>
  <c r="G108" i="17"/>
  <c r="K108" i="17"/>
  <c r="D109" i="17"/>
  <c r="D110" i="17"/>
  <c r="G110" i="17"/>
  <c r="K110" i="17"/>
  <c r="E110" i="17"/>
  <c r="F110" i="17"/>
  <c r="D111" i="17"/>
  <c r="G111" i="17"/>
  <c r="D112" i="17"/>
  <c r="G112" i="17"/>
  <c r="K112" i="17"/>
  <c r="D113" i="17"/>
  <c r="D114" i="17"/>
  <c r="G114" i="17"/>
  <c r="K114" i="17"/>
  <c r="E114" i="17"/>
  <c r="F114" i="17"/>
  <c r="D115" i="17"/>
  <c r="G115" i="17"/>
  <c r="K115" i="17"/>
  <c r="D116" i="17"/>
  <c r="G116" i="17"/>
  <c r="K116" i="17"/>
  <c r="D117" i="17"/>
  <c r="D118" i="17"/>
  <c r="G118" i="17"/>
  <c r="I118" i="17"/>
  <c r="J118" i="17"/>
  <c r="K118" i="17"/>
  <c r="L118" i="17"/>
  <c r="M118" i="17"/>
  <c r="E118" i="17"/>
  <c r="F118" i="17"/>
  <c r="D119" i="17"/>
  <c r="D120" i="17"/>
  <c r="G120" i="17"/>
  <c r="K120" i="17"/>
  <c r="D121" i="17"/>
  <c r="D122" i="17"/>
  <c r="G122" i="17"/>
  <c r="K122" i="17"/>
  <c r="E122" i="17"/>
  <c r="F122" i="17"/>
  <c r="D123" i="17"/>
  <c r="G123" i="17"/>
  <c r="D124" i="17"/>
  <c r="G124" i="17"/>
  <c r="K124" i="17"/>
  <c r="D125" i="17"/>
  <c r="Z10" i="17"/>
  <c r="Z12" i="17"/>
  <c r="Z13" i="17"/>
  <c r="Z16" i="17"/>
  <c r="Z20" i="17"/>
  <c r="Z21" i="17"/>
  <c r="Z24" i="17"/>
  <c r="Z28" i="17"/>
  <c r="Z29" i="17"/>
  <c r="Z32" i="17"/>
  <c r="Z36" i="17"/>
  <c r="Z37" i="17"/>
  <c r="Z40" i="17"/>
  <c r="Z44" i="17"/>
  <c r="Z45" i="17"/>
  <c r="Z48" i="17"/>
  <c r="Z52" i="17"/>
  <c r="Z53" i="17"/>
  <c r="Z56" i="17"/>
  <c r="Z60" i="17"/>
  <c r="Z61" i="17"/>
  <c r="Z64" i="17"/>
  <c r="Z68" i="17"/>
  <c r="Z69" i="17"/>
  <c r="Z70" i="17"/>
  <c r="Z71" i="17"/>
  <c r="Z72" i="17"/>
  <c r="Z74" i="17"/>
  <c r="Z76" i="17"/>
  <c r="Z77" i="17"/>
  <c r="Z78" i="17"/>
  <c r="Z79" i="17"/>
  <c r="Z80" i="17"/>
  <c r="Z82" i="17"/>
  <c r="Z84" i="17"/>
  <c r="Z85" i="17"/>
  <c r="Z86" i="17"/>
  <c r="Z87" i="17"/>
  <c r="Z88" i="17"/>
  <c r="Z90" i="17"/>
  <c r="Z92" i="17"/>
  <c r="Z93" i="17"/>
  <c r="Z94" i="17"/>
  <c r="Z95" i="17"/>
  <c r="Z96" i="17"/>
  <c r="Z98" i="17"/>
  <c r="Z100" i="17"/>
  <c r="Z101" i="17"/>
  <c r="Z102" i="17"/>
  <c r="Z104" i="17"/>
  <c r="Z108" i="17"/>
  <c r="Z109" i="17"/>
  <c r="Z116" i="17"/>
  <c r="Z117" i="17"/>
  <c r="Z120" i="17"/>
  <c r="Z124" i="17"/>
  <c r="Z125" i="17"/>
  <c r="G8" i="17"/>
  <c r="K8" i="17"/>
  <c r="E8" i="17"/>
  <c r="F8" i="17"/>
  <c r="Z9" i="17"/>
  <c r="F9" i="17"/>
  <c r="F13" i="17"/>
  <c r="W32" i="17"/>
  <c r="W33" i="17"/>
  <c r="W34" i="17"/>
  <c r="W36" i="17"/>
  <c r="W37" i="17"/>
  <c r="W38" i="17"/>
  <c r="W40" i="17"/>
  <c r="W41" i="17"/>
  <c r="W42" i="17"/>
  <c r="W44" i="17"/>
  <c r="W45" i="17"/>
  <c r="W46" i="17"/>
  <c r="W48" i="17"/>
  <c r="W49" i="17"/>
  <c r="W50" i="17"/>
  <c r="W52" i="17"/>
  <c r="W53" i="17"/>
  <c r="W54" i="17"/>
  <c r="W56" i="17"/>
  <c r="W57" i="17"/>
  <c r="W58" i="17"/>
  <c r="W60" i="17"/>
  <c r="W61" i="17"/>
  <c r="W62" i="17"/>
  <c r="W64" i="17"/>
  <c r="W65" i="17"/>
  <c r="W66" i="17"/>
  <c r="W68" i="17"/>
  <c r="W69" i="17"/>
  <c r="W70" i="17"/>
  <c r="W71" i="17"/>
  <c r="W73" i="17"/>
  <c r="W74" i="17"/>
  <c r="W76" i="17"/>
  <c r="W77" i="17"/>
  <c r="W78" i="17"/>
  <c r="W79" i="17"/>
  <c r="W81" i="17"/>
  <c r="W82" i="17"/>
  <c r="W84" i="17"/>
  <c r="W85" i="17"/>
  <c r="W86" i="17"/>
  <c r="W87" i="17"/>
  <c r="W89" i="17"/>
  <c r="W90" i="17"/>
  <c r="W92" i="17"/>
  <c r="W93" i="17"/>
  <c r="W94" i="17"/>
  <c r="W95" i="17"/>
  <c r="W97" i="17"/>
  <c r="W98" i="17"/>
  <c r="W100" i="17"/>
  <c r="W101" i="17"/>
  <c r="W102" i="17"/>
  <c r="W104" i="17"/>
  <c r="W105" i="17"/>
  <c r="W106" i="17"/>
  <c r="W108" i="17"/>
  <c r="W109" i="17"/>
  <c r="W110" i="17"/>
  <c r="W112" i="17"/>
  <c r="W113" i="17"/>
  <c r="W114" i="17"/>
  <c r="W116" i="17"/>
  <c r="W118" i="17"/>
  <c r="W120" i="17"/>
  <c r="W121" i="17"/>
  <c r="W122" i="17"/>
  <c r="W124" i="17"/>
  <c r="W125" i="17"/>
  <c r="D260" i="17"/>
  <c r="L260" i="17"/>
  <c r="D261" i="17"/>
  <c r="L261" i="17"/>
  <c r="D262" i="17"/>
  <c r="L262" i="17"/>
  <c r="D263" i="17"/>
  <c r="L263" i="17"/>
  <c r="D264" i="17"/>
  <c r="L264" i="17"/>
  <c r="D265" i="17"/>
  <c r="L265" i="17"/>
  <c r="D266" i="17"/>
  <c r="L266" i="17"/>
  <c r="D267" i="17"/>
  <c r="L267" i="17"/>
  <c r="D268" i="17"/>
  <c r="L268" i="17"/>
  <c r="D269" i="17"/>
  <c r="L269" i="17"/>
  <c r="D270" i="17"/>
  <c r="L270" i="17"/>
  <c r="D271" i="17"/>
  <c r="L271" i="17"/>
  <c r="D272" i="17"/>
  <c r="L272" i="17"/>
  <c r="D273" i="17"/>
  <c r="L273" i="17"/>
  <c r="D274" i="17"/>
  <c r="L274" i="17"/>
  <c r="D275" i="17"/>
  <c r="L275" i="17"/>
  <c r="D276" i="17"/>
  <c r="L276" i="17"/>
  <c r="D277" i="17"/>
  <c r="L277" i="17"/>
  <c r="D278" i="17"/>
  <c r="L278" i="17"/>
  <c r="D279" i="17"/>
  <c r="L279" i="17"/>
  <c r="D280" i="17"/>
  <c r="L280" i="17"/>
  <c r="D281" i="17"/>
  <c r="L281" i="17"/>
  <c r="D282" i="17"/>
  <c r="L282" i="17"/>
  <c r="D283" i="17"/>
  <c r="L283" i="17"/>
  <c r="D284" i="17"/>
  <c r="L284" i="17"/>
  <c r="D285" i="17"/>
  <c r="L285" i="17"/>
  <c r="D286" i="17"/>
  <c r="L286" i="17"/>
  <c r="D287" i="17"/>
  <c r="L287" i="17"/>
  <c r="D288" i="17"/>
  <c r="L288" i="17"/>
  <c r="D289" i="17"/>
  <c r="L289" i="17"/>
  <c r="D290" i="17"/>
  <c r="L290" i="17"/>
  <c r="D291" i="17"/>
  <c r="L291" i="17"/>
  <c r="D292" i="17"/>
  <c r="L292" i="17"/>
  <c r="D293" i="17"/>
  <c r="L293" i="17"/>
  <c r="D294" i="17"/>
  <c r="L294" i="17"/>
  <c r="D295" i="17"/>
  <c r="L295" i="17"/>
  <c r="D296" i="17"/>
  <c r="L296" i="17"/>
  <c r="D297" i="17"/>
  <c r="L297" i="17"/>
  <c r="D298" i="17"/>
  <c r="L298" i="17"/>
  <c r="D299" i="17"/>
  <c r="L299" i="17"/>
  <c r="D300" i="17"/>
  <c r="L300" i="17"/>
  <c r="D301" i="17"/>
  <c r="L301" i="17"/>
  <c r="D302" i="17"/>
  <c r="L302" i="17"/>
  <c r="D303" i="17"/>
  <c r="L303" i="17"/>
  <c r="D304" i="17"/>
  <c r="L304" i="17"/>
  <c r="D305" i="17"/>
  <c r="L305" i="17"/>
  <c r="D306" i="17"/>
  <c r="L306" i="17"/>
  <c r="D307" i="17"/>
  <c r="L307" i="17"/>
  <c r="D308" i="17"/>
  <c r="L308" i="17"/>
  <c r="D309" i="17"/>
  <c r="L309" i="17"/>
  <c r="D310" i="17"/>
  <c r="L310" i="17"/>
  <c r="D311" i="17"/>
  <c r="L311" i="17"/>
  <c r="D312" i="17"/>
  <c r="L312" i="17"/>
  <c r="D313" i="17"/>
  <c r="L313" i="17"/>
  <c r="D314" i="17"/>
  <c r="L314" i="17"/>
  <c r="D315" i="17"/>
  <c r="L315" i="17"/>
  <c r="D316" i="17"/>
  <c r="L316" i="17"/>
  <c r="D317" i="17"/>
  <c r="L317" i="17"/>
  <c r="D318" i="17"/>
  <c r="L318" i="17"/>
  <c r="D319" i="17"/>
  <c r="L319" i="17"/>
  <c r="D320" i="17"/>
  <c r="L320" i="17"/>
  <c r="D321" i="17"/>
  <c r="L321" i="17"/>
  <c r="D322" i="17"/>
  <c r="L322" i="17"/>
  <c r="D323" i="17"/>
  <c r="L323" i="17"/>
  <c r="D324" i="17"/>
  <c r="L324" i="17"/>
  <c r="D325" i="17"/>
  <c r="L325" i="17"/>
  <c r="D326" i="17"/>
  <c r="L326" i="17"/>
  <c r="D327" i="17"/>
  <c r="L327" i="17"/>
  <c r="D328" i="17"/>
  <c r="L328" i="17"/>
  <c r="D329" i="17"/>
  <c r="L329" i="17"/>
  <c r="D330" i="17"/>
  <c r="L330" i="17"/>
  <c r="D331" i="17"/>
  <c r="L331" i="17"/>
  <c r="D332" i="17"/>
  <c r="L332" i="17"/>
  <c r="D333" i="17"/>
  <c r="L333" i="17"/>
  <c r="D334" i="17"/>
  <c r="L334" i="17"/>
  <c r="D335" i="17"/>
  <c r="L335" i="17"/>
  <c r="D336" i="17"/>
  <c r="L336" i="17"/>
  <c r="D337" i="17"/>
  <c r="L337" i="17"/>
  <c r="D338" i="17"/>
  <c r="L338" i="17"/>
  <c r="D339" i="17"/>
  <c r="L339" i="17"/>
  <c r="D340" i="17"/>
  <c r="L340" i="17"/>
  <c r="D341" i="17"/>
  <c r="L341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B260" i="17"/>
  <c r="F260" i="17"/>
  <c r="H260" i="17"/>
  <c r="I235" i="17"/>
  <c r="I243" i="17"/>
  <c r="I251" i="17"/>
  <c r="I259" i="17"/>
  <c r="J260" i="17"/>
  <c r="B261" i="17"/>
  <c r="C261" i="17"/>
  <c r="F261" i="17"/>
  <c r="G261" i="17"/>
  <c r="H261" i="17"/>
  <c r="J261" i="17"/>
  <c r="B262" i="17"/>
  <c r="C262" i="17"/>
  <c r="F262" i="17"/>
  <c r="H262" i="17"/>
  <c r="J262" i="17"/>
  <c r="B263" i="17"/>
  <c r="C263" i="17"/>
  <c r="E263" i="17"/>
  <c r="F263" i="17"/>
  <c r="G263" i="17"/>
  <c r="H263" i="17"/>
  <c r="J263" i="17"/>
  <c r="B264" i="17"/>
  <c r="C264" i="17"/>
  <c r="F264" i="17"/>
  <c r="G264" i="17"/>
  <c r="H264" i="17"/>
  <c r="J264" i="17"/>
  <c r="B265" i="17"/>
  <c r="C265" i="17"/>
  <c r="F265" i="17"/>
  <c r="H265" i="17"/>
  <c r="J265" i="17"/>
  <c r="B266" i="17"/>
  <c r="F266" i="17"/>
  <c r="H266" i="17"/>
  <c r="J266" i="17"/>
  <c r="B267" i="17"/>
  <c r="C267" i="17"/>
  <c r="F267" i="17"/>
  <c r="G267" i="17"/>
  <c r="H267" i="17"/>
  <c r="I267" i="17"/>
  <c r="J267" i="17"/>
  <c r="B268" i="17"/>
  <c r="F268" i="17"/>
  <c r="H268" i="17"/>
  <c r="J268" i="17"/>
  <c r="B269" i="17"/>
  <c r="C269" i="17"/>
  <c r="F269" i="17"/>
  <c r="G269" i="17"/>
  <c r="H269" i="17"/>
  <c r="J269" i="17"/>
  <c r="B270" i="17"/>
  <c r="C270" i="17"/>
  <c r="F270" i="17"/>
  <c r="H270" i="17"/>
  <c r="J270" i="17"/>
  <c r="B271" i="17"/>
  <c r="C271" i="17"/>
  <c r="E271" i="17"/>
  <c r="F271" i="17"/>
  <c r="G271" i="17"/>
  <c r="H271" i="17"/>
  <c r="J271" i="17"/>
  <c r="B272" i="17"/>
  <c r="C272" i="17"/>
  <c r="F272" i="17"/>
  <c r="H272" i="17"/>
  <c r="J272" i="17"/>
  <c r="B273" i="17"/>
  <c r="C273" i="17"/>
  <c r="F273" i="17"/>
  <c r="H273" i="17"/>
  <c r="J273" i="17"/>
  <c r="B274" i="17"/>
  <c r="F274" i="17"/>
  <c r="H274" i="17"/>
  <c r="J274" i="17"/>
  <c r="B275" i="17"/>
  <c r="C275" i="17"/>
  <c r="F275" i="17"/>
  <c r="G275" i="17"/>
  <c r="H275" i="17"/>
  <c r="I275" i="17"/>
  <c r="J275" i="17"/>
  <c r="B276" i="17"/>
  <c r="F276" i="17"/>
  <c r="G276" i="17"/>
  <c r="H276" i="17"/>
  <c r="J276" i="17"/>
  <c r="B277" i="17"/>
  <c r="C277" i="17"/>
  <c r="F277" i="17"/>
  <c r="G277" i="17"/>
  <c r="H277" i="17"/>
  <c r="J277" i="17"/>
  <c r="B278" i="17"/>
  <c r="C278" i="17"/>
  <c r="F278" i="17"/>
  <c r="H278" i="17"/>
  <c r="J278" i="17"/>
  <c r="B279" i="17"/>
  <c r="C279" i="17"/>
  <c r="E279" i="17"/>
  <c r="F279" i="17"/>
  <c r="G279" i="17"/>
  <c r="H279" i="17"/>
  <c r="J279" i="17"/>
  <c r="B280" i="17"/>
  <c r="C280" i="17"/>
  <c r="F280" i="17"/>
  <c r="G280" i="17"/>
  <c r="H280" i="17"/>
  <c r="J280" i="17"/>
  <c r="B281" i="17"/>
  <c r="C281" i="17"/>
  <c r="F281" i="17"/>
  <c r="H281" i="17"/>
  <c r="J281" i="17"/>
  <c r="B282" i="17"/>
  <c r="F282" i="17"/>
  <c r="H282" i="17"/>
  <c r="J282" i="17"/>
  <c r="B283" i="17"/>
  <c r="C283" i="17"/>
  <c r="F283" i="17"/>
  <c r="G283" i="17"/>
  <c r="H283" i="17"/>
  <c r="I283" i="17"/>
  <c r="J283" i="17"/>
  <c r="B284" i="17"/>
  <c r="F284" i="17"/>
  <c r="H284" i="17"/>
  <c r="J284" i="17"/>
  <c r="B285" i="17"/>
  <c r="C285" i="17"/>
  <c r="E285" i="17"/>
  <c r="F285" i="17"/>
  <c r="H285" i="17"/>
  <c r="J285" i="17"/>
  <c r="B286" i="17"/>
  <c r="C286" i="17"/>
  <c r="E286" i="17"/>
  <c r="F286" i="17"/>
  <c r="H286" i="17"/>
  <c r="J286" i="17"/>
  <c r="B287" i="17"/>
  <c r="C287" i="17"/>
  <c r="F287" i="17"/>
  <c r="H287" i="17"/>
  <c r="J287" i="17"/>
  <c r="B288" i="17"/>
  <c r="C288" i="17"/>
  <c r="E288" i="17"/>
  <c r="F288" i="17"/>
  <c r="G288" i="17"/>
  <c r="H288" i="17"/>
  <c r="J288" i="17"/>
  <c r="B289" i="17"/>
  <c r="C289" i="17"/>
  <c r="F289" i="17"/>
  <c r="H289" i="17"/>
  <c r="J289" i="17"/>
  <c r="B290" i="17"/>
  <c r="C290" i="17"/>
  <c r="E290" i="17"/>
  <c r="F290" i="17"/>
  <c r="G290" i="17"/>
  <c r="H290" i="17"/>
  <c r="J290" i="17"/>
  <c r="B291" i="17"/>
  <c r="C291" i="17"/>
  <c r="F291" i="17"/>
  <c r="G291" i="17"/>
  <c r="H291" i="17"/>
  <c r="J291" i="17"/>
  <c r="B292" i="17"/>
  <c r="F292" i="17"/>
  <c r="H292" i="17"/>
  <c r="J292" i="17"/>
  <c r="B293" i="17"/>
  <c r="C293" i="17"/>
  <c r="E293" i="17"/>
  <c r="F293" i="17"/>
  <c r="H293" i="17"/>
  <c r="J293" i="17"/>
  <c r="B294" i="17"/>
  <c r="C294" i="17"/>
  <c r="E294" i="17"/>
  <c r="F294" i="17"/>
  <c r="G294" i="17"/>
  <c r="H294" i="17"/>
  <c r="J294" i="17"/>
  <c r="B295" i="17"/>
  <c r="C295" i="17"/>
  <c r="F295" i="17"/>
  <c r="G295" i="17"/>
  <c r="H295" i="17"/>
  <c r="J295" i="17"/>
  <c r="B296" i="17"/>
  <c r="C296" i="17"/>
  <c r="E296" i="17"/>
  <c r="F296" i="17"/>
  <c r="G296" i="17"/>
  <c r="H296" i="17"/>
  <c r="J296" i="17"/>
  <c r="B297" i="17"/>
  <c r="C297" i="17"/>
  <c r="F297" i="17"/>
  <c r="G297" i="17"/>
  <c r="H297" i="17"/>
  <c r="J297" i="17"/>
  <c r="B298" i="17"/>
  <c r="C298" i="17"/>
  <c r="E298" i="17"/>
  <c r="F298" i="17"/>
  <c r="G298" i="17"/>
  <c r="H298" i="17"/>
  <c r="I298" i="17"/>
  <c r="J298" i="17"/>
  <c r="B299" i="17"/>
  <c r="C299" i="17"/>
  <c r="E299" i="17"/>
  <c r="F299" i="17"/>
  <c r="G299" i="17"/>
  <c r="H299" i="17"/>
  <c r="I299" i="17"/>
  <c r="J299" i="17"/>
  <c r="K299" i="17"/>
  <c r="B300" i="17"/>
  <c r="C300" i="17"/>
  <c r="F300" i="17"/>
  <c r="H300" i="17"/>
  <c r="J300" i="17"/>
  <c r="B301" i="17"/>
  <c r="C301" i="17"/>
  <c r="E301" i="17"/>
  <c r="F301" i="17"/>
  <c r="H301" i="17"/>
  <c r="J301" i="17"/>
  <c r="B302" i="17"/>
  <c r="C302" i="17"/>
  <c r="E302" i="17"/>
  <c r="F302" i="17"/>
  <c r="G302" i="17"/>
  <c r="H302" i="17"/>
  <c r="I302" i="17"/>
  <c r="J302" i="17"/>
  <c r="K302" i="17"/>
  <c r="B303" i="17"/>
  <c r="C303" i="17"/>
  <c r="F303" i="17"/>
  <c r="G303" i="17"/>
  <c r="H303" i="17"/>
  <c r="J303" i="17"/>
  <c r="B304" i="17"/>
  <c r="C304" i="17"/>
  <c r="E304" i="17"/>
  <c r="F304" i="17"/>
  <c r="G304" i="17"/>
  <c r="H304" i="17"/>
  <c r="I304" i="17"/>
  <c r="J304" i="17"/>
  <c r="B305" i="17"/>
  <c r="C305" i="17"/>
  <c r="F305" i="17"/>
  <c r="H305" i="17"/>
  <c r="J305" i="17"/>
  <c r="B306" i="17"/>
  <c r="C306" i="17"/>
  <c r="E306" i="17"/>
  <c r="F306" i="17"/>
  <c r="G306" i="17"/>
  <c r="H306" i="17"/>
  <c r="J306" i="17"/>
  <c r="B307" i="17"/>
  <c r="C307" i="17"/>
  <c r="E307" i="17"/>
  <c r="F307" i="17"/>
  <c r="G307" i="17"/>
  <c r="H307" i="17"/>
  <c r="J307" i="17"/>
  <c r="B308" i="17"/>
  <c r="C308" i="17"/>
  <c r="F308" i="17"/>
  <c r="H308" i="17"/>
  <c r="J308" i="17"/>
  <c r="B309" i="17"/>
  <c r="C309" i="17"/>
  <c r="E309" i="17"/>
  <c r="F309" i="17"/>
  <c r="H309" i="17"/>
  <c r="J309" i="17"/>
  <c r="B310" i="17"/>
  <c r="C310" i="17"/>
  <c r="E310" i="17"/>
  <c r="F310" i="17"/>
  <c r="G310" i="17"/>
  <c r="H310" i="17"/>
  <c r="I310" i="17"/>
  <c r="J310" i="17"/>
  <c r="B311" i="17"/>
  <c r="C311" i="17"/>
  <c r="F311" i="17"/>
  <c r="G311" i="17"/>
  <c r="H311" i="17"/>
  <c r="J311" i="17"/>
  <c r="B312" i="17"/>
  <c r="C312" i="17"/>
  <c r="E312" i="17"/>
  <c r="F312" i="17"/>
  <c r="G312" i="17"/>
  <c r="H312" i="17"/>
  <c r="J312" i="17"/>
  <c r="B313" i="17"/>
  <c r="C313" i="17"/>
  <c r="F313" i="17"/>
  <c r="G313" i="17"/>
  <c r="H313" i="17"/>
  <c r="J313" i="17"/>
  <c r="B314" i="17"/>
  <c r="C314" i="17"/>
  <c r="E314" i="17"/>
  <c r="F314" i="17"/>
  <c r="G314" i="17"/>
  <c r="H314" i="17"/>
  <c r="I314" i="17"/>
  <c r="J314" i="17"/>
  <c r="B315" i="17"/>
  <c r="C315" i="17"/>
  <c r="E315" i="17"/>
  <c r="F315" i="17"/>
  <c r="G315" i="17"/>
  <c r="H315" i="17"/>
  <c r="I315" i="17"/>
  <c r="J315" i="17"/>
  <c r="B316" i="17"/>
  <c r="C316" i="17"/>
  <c r="F316" i="17"/>
  <c r="H316" i="17"/>
  <c r="J316" i="17"/>
  <c r="B317" i="17"/>
  <c r="C317" i="17"/>
  <c r="E317" i="17"/>
  <c r="F317" i="17"/>
  <c r="H317" i="17"/>
  <c r="J317" i="17"/>
  <c r="B318" i="17"/>
  <c r="C318" i="17"/>
  <c r="E318" i="17"/>
  <c r="F318" i="17"/>
  <c r="G318" i="17"/>
  <c r="H318" i="17"/>
  <c r="I318" i="17"/>
  <c r="J318" i="17"/>
  <c r="K318" i="17"/>
  <c r="B319" i="17"/>
  <c r="C319" i="17"/>
  <c r="F319" i="17"/>
  <c r="G319" i="17"/>
  <c r="H319" i="17"/>
  <c r="J319" i="17"/>
  <c r="B320" i="17"/>
  <c r="C320" i="17"/>
  <c r="F320" i="17"/>
  <c r="H320" i="17"/>
  <c r="J320" i="17"/>
  <c r="B321" i="17"/>
  <c r="C321" i="17"/>
  <c r="F321" i="17"/>
  <c r="G321" i="17"/>
  <c r="H321" i="17"/>
  <c r="J321" i="17"/>
  <c r="B322" i="17"/>
  <c r="C322" i="17"/>
  <c r="F322" i="17"/>
  <c r="H322" i="17"/>
  <c r="J322" i="17"/>
  <c r="B323" i="17"/>
  <c r="C323" i="17"/>
  <c r="E323" i="17"/>
  <c r="F323" i="17"/>
  <c r="G323" i="17"/>
  <c r="H323" i="17"/>
  <c r="J323" i="17"/>
  <c r="B324" i="17"/>
  <c r="C324" i="17"/>
  <c r="F324" i="17"/>
  <c r="H324" i="17"/>
  <c r="J324" i="17"/>
  <c r="B325" i="17"/>
  <c r="C325" i="17"/>
  <c r="F325" i="17"/>
  <c r="G325" i="17"/>
  <c r="H325" i="17"/>
  <c r="J325" i="17"/>
  <c r="B326" i="17"/>
  <c r="C326" i="17"/>
  <c r="F326" i="17"/>
  <c r="H326" i="17"/>
  <c r="J326" i="17"/>
  <c r="B327" i="17"/>
  <c r="C327" i="17"/>
  <c r="E327" i="17"/>
  <c r="F327" i="17"/>
  <c r="G327" i="17"/>
  <c r="H327" i="17"/>
  <c r="J327" i="17"/>
  <c r="B328" i="17"/>
  <c r="C328" i="17"/>
  <c r="F328" i="17"/>
  <c r="H328" i="17"/>
  <c r="J328" i="17"/>
  <c r="B329" i="17"/>
  <c r="C329" i="17"/>
  <c r="F329" i="17"/>
  <c r="G329" i="17"/>
  <c r="H329" i="17"/>
  <c r="J329" i="17"/>
  <c r="B330" i="17"/>
  <c r="C330" i="17"/>
  <c r="F330" i="17"/>
  <c r="H330" i="17"/>
  <c r="J330" i="17"/>
  <c r="B331" i="17"/>
  <c r="C331" i="17"/>
  <c r="E331" i="17"/>
  <c r="F331" i="17"/>
  <c r="G331" i="17"/>
  <c r="H331" i="17"/>
  <c r="J331" i="17"/>
  <c r="B332" i="17"/>
  <c r="C332" i="17"/>
  <c r="F332" i="17"/>
  <c r="G332" i="17"/>
  <c r="H332" i="17"/>
  <c r="J332" i="17"/>
  <c r="B333" i="17"/>
  <c r="C333" i="17"/>
  <c r="F333" i="17"/>
  <c r="G333" i="17"/>
  <c r="H333" i="17"/>
  <c r="J333" i="17"/>
  <c r="B334" i="17"/>
  <c r="C334" i="17"/>
  <c r="F334" i="17"/>
  <c r="H334" i="17"/>
  <c r="J334" i="17"/>
  <c r="B335" i="17"/>
  <c r="C335" i="17"/>
  <c r="E335" i="17"/>
  <c r="F335" i="17"/>
  <c r="G335" i="17"/>
  <c r="H335" i="17"/>
  <c r="I335" i="17"/>
  <c r="J335" i="17"/>
  <c r="B336" i="17"/>
  <c r="C336" i="17"/>
  <c r="F336" i="17"/>
  <c r="H336" i="17"/>
  <c r="J336" i="17"/>
  <c r="B337" i="17"/>
  <c r="C337" i="17"/>
  <c r="F337" i="17"/>
  <c r="G337" i="17"/>
  <c r="H337" i="17"/>
  <c r="J337" i="17"/>
  <c r="B338" i="17"/>
  <c r="C338" i="17"/>
  <c r="F338" i="17"/>
  <c r="H338" i="17"/>
  <c r="J338" i="17"/>
  <c r="B339" i="17"/>
  <c r="C339" i="17"/>
  <c r="E339" i="17"/>
  <c r="F339" i="17"/>
  <c r="G339" i="17"/>
  <c r="H339" i="17"/>
  <c r="J339" i="17"/>
  <c r="B340" i="17"/>
  <c r="C340" i="17"/>
  <c r="F340" i="17"/>
  <c r="H340" i="17"/>
  <c r="J340" i="17"/>
  <c r="B341" i="17"/>
  <c r="C341" i="17"/>
  <c r="F341" i="17"/>
  <c r="G341" i="17"/>
  <c r="H341" i="17"/>
  <c r="J341" i="17"/>
  <c r="B342" i="17"/>
  <c r="C342" i="17"/>
  <c r="F342" i="17"/>
  <c r="H342" i="17"/>
  <c r="J342" i="17"/>
  <c r="T43" i="17"/>
  <c r="R43" i="17"/>
  <c r="T44" i="17"/>
  <c r="R44" i="17"/>
  <c r="X44" i="17"/>
  <c r="T45" i="17"/>
  <c r="R45" i="17"/>
  <c r="X45" i="17"/>
  <c r="H46" i="17"/>
  <c r="T46" i="17"/>
  <c r="R46" i="17"/>
  <c r="X46" i="17"/>
  <c r="T47" i="17"/>
  <c r="R47" i="17"/>
  <c r="T48" i="17"/>
  <c r="R48" i="17"/>
  <c r="X48" i="17"/>
  <c r="T49" i="17"/>
  <c r="R49" i="17"/>
  <c r="X49" i="17"/>
  <c r="T50" i="17"/>
  <c r="R50" i="17"/>
  <c r="X50" i="17"/>
  <c r="T51" i="17"/>
  <c r="R51" i="17"/>
  <c r="T52" i="17"/>
  <c r="R52" i="17"/>
  <c r="X52" i="17"/>
  <c r="T53" i="17"/>
  <c r="R53" i="17"/>
  <c r="X53" i="17"/>
  <c r="H54" i="17"/>
  <c r="T54" i="17"/>
  <c r="R54" i="17"/>
  <c r="X54" i="17"/>
  <c r="T55" i="17"/>
  <c r="R55" i="17"/>
  <c r="T56" i="17"/>
  <c r="R56" i="17"/>
  <c r="X56" i="17"/>
  <c r="T57" i="17"/>
  <c r="R57" i="17"/>
  <c r="X57" i="17"/>
  <c r="T58" i="17"/>
  <c r="R58" i="17"/>
  <c r="X58" i="17"/>
  <c r="T59" i="17"/>
  <c r="R59" i="17"/>
  <c r="T60" i="17"/>
  <c r="R60" i="17"/>
  <c r="X60" i="17"/>
  <c r="T61" i="17"/>
  <c r="R61" i="17"/>
  <c r="X61" i="17"/>
  <c r="H62" i="17"/>
  <c r="T62" i="17"/>
  <c r="R62" i="17"/>
  <c r="X62" i="17"/>
  <c r="T63" i="17"/>
  <c r="R63" i="17"/>
  <c r="T64" i="17"/>
  <c r="R64" i="17"/>
  <c r="X64" i="17"/>
  <c r="T65" i="17"/>
  <c r="R65" i="17"/>
  <c r="X65" i="17"/>
  <c r="T66" i="17"/>
  <c r="R66" i="17"/>
  <c r="X66" i="17"/>
  <c r="T67" i="17"/>
  <c r="R67" i="17"/>
  <c r="T68" i="17"/>
  <c r="R68" i="17"/>
  <c r="X68" i="17"/>
  <c r="T69" i="17"/>
  <c r="R69" i="17"/>
  <c r="X69" i="17"/>
  <c r="T70" i="17"/>
  <c r="R70" i="17"/>
  <c r="X70" i="17"/>
  <c r="H71" i="17"/>
  <c r="T71" i="17"/>
  <c r="R71" i="17"/>
  <c r="X71" i="17"/>
  <c r="T72" i="17"/>
  <c r="R72" i="17"/>
  <c r="H73" i="17"/>
  <c r="T73" i="17"/>
  <c r="R73" i="17"/>
  <c r="X73" i="17"/>
  <c r="T74" i="17"/>
  <c r="R74" i="17"/>
  <c r="X74" i="17"/>
  <c r="T75" i="17"/>
  <c r="R75" i="17"/>
  <c r="T76" i="17"/>
  <c r="R76" i="17"/>
  <c r="X76" i="17"/>
  <c r="T77" i="17"/>
  <c r="R77" i="17"/>
  <c r="X77" i="17"/>
  <c r="T78" i="17"/>
  <c r="R78" i="17"/>
  <c r="X78" i="17"/>
  <c r="H79" i="17"/>
  <c r="T79" i="17"/>
  <c r="R79" i="17"/>
  <c r="X79" i="17"/>
  <c r="T80" i="17"/>
  <c r="R80" i="17"/>
  <c r="H81" i="17"/>
  <c r="T81" i="17"/>
  <c r="R81" i="17"/>
  <c r="X81" i="17"/>
  <c r="H82" i="17"/>
  <c r="T82" i="17"/>
  <c r="R82" i="17"/>
  <c r="X82" i="17"/>
  <c r="T83" i="17"/>
  <c r="R83" i="17"/>
  <c r="T84" i="17"/>
  <c r="R84" i="17"/>
  <c r="X84" i="17"/>
  <c r="H85" i="17"/>
  <c r="T85" i="17"/>
  <c r="R85" i="17"/>
  <c r="X85" i="17"/>
  <c r="T86" i="17"/>
  <c r="R86" i="17"/>
  <c r="X86" i="17"/>
  <c r="H87" i="17"/>
  <c r="T87" i="17"/>
  <c r="R87" i="17"/>
  <c r="X87" i="17"/>
  <c r="T88" i="17"/>
  <c r="R88" i="17"/>
  <c r="H89" i="17"/>
  <c r="T89" i="17"/>
  <c r="R89" i="17"/>
  <c r="X89" i="17"/>
  <c r="H90" i="17"/>
  <c r="T90" i="17"/>
  <c r="R90" i="17"/>
  <c r="X90" i="17"/>
  <c r="T91" i="17"/>
  <c r="R91" i="17"/>
  <c r="T92" i="17"/>
  <c r="R92" i="17"/>
  <c r="X92" i="17"/>
  <c r="T93" i="17"/>
  <c r="R93" i="17"/>
  <c r="X93" i="17"/>
  <c r="T94" i="17"/>
  <c r="R94" i="17"/>
  <c r="X94" i="17"/>
  <c r="H95" i="17"/>
  <c r="T95" i="17"/>
  <c r="R95" i="17"/>
  <c r="X95" i="17"/>
  <c r="T96" i="17"/>
  <c r="R96" i="17"/>
  <c r="H97" i="17"/>
  <c r="T97" i="17"/>
  <c r="R97" i="17"/>
  <c r="X97" i="17"/>
  <c r="H98" i="17"/>
  <c r="T98" i="17"/>
  <c r="R98" i="17"/>
  <c r="X98" i="17"/>
  <c r="T99" i="17"/>
  <c r="R99" i="17"/>
  <c r="T100" i="17"/>
  <c r="R100" i="17"/>
  <c r="X100" i="17"/>
  <c r="H101" i="17"/>
  <c r="T101" i="17"/>
  <c r="R101" i="17"/>
  <c r="X101" i="17"/>
  <c r="T102" i="17"/>
  <c r="R102" i="17"/>
  <c r="X102" i="17"/>
  <c r="T103" i="17"/>
  <c r="R103" i="17"/>
  <c r="T104" i="17"/>
  <c r="R104" i="17"/>
  <c r="X104" i="17"/>
  <c r="T105" i="17"/>
  <c r="R105" i="17"/>
  <c r="X105" i="17"/>
  <c r="H106" i="17"/>
  <c r="T106" i="17"/>
  <c r="R106" i="17"/>
  <c r="X106" i="17"/>
  <c r="T107" i="17"/>
  <c r="R107" i="17"/>
  <c r="T108" i="17"/>
  <c r="R108" i="17"/>
  <c r="X108" i="17"/>
  <c r="T109" i="17"/>
  <c r="R109" i="17"/>
  <c r="X109" i="17"/>
  <c r="H110" i="17"/>
  <c r="T110" i="17"/>
  <c r="R110" i="17"/>
  <c r="X110" i="17"/>
  <c r="T111" i="17"/>
  <c r="R111" i="17"/>
  <c r="T112" i="17"/>
  <c r="R112" i="17"/>
  <c r="X112" i="17"/>
  <c r="T113" i="17"/>
  <c r="R113" i="17"/>
  <c r="X113" i="17"/>
  <c r="H114" i="17"/>
  <c r="T114" i="17"/>
  <c r="R114" i="17"/>
  <c r="X114" i="17"/>
  <c r="T115" i="17"/>
  <c r="R115" i="17"/>
  <c r="T116" i="17"/>
  <c r="R116" i="17"/>
  <c r="X116" i="17"/>
  <c r="T117" i="17"/>
  <c r="R117" i="17"/>
  <c r="H118" i="17"/>
  <c r="T118" i="17"/>
  <c r="R118" i="17"/>
  <c r="X118" i="17"/>
  <c r="T119" i="17"/>
  <c r="R119" i="17"/>
  <c r="T120" i="17"/>
  <c r="R120" i="17"/>
  <c r="X120" i="17"/>
  <c r="T121" i="17"/>
  <c r="R121" i="17"/>
  <c r="X121" i="17"/>
  <c r="H122" i="17"/>
  <c r="T122" i="17"/>
  <c r="R122" i="17"/>
  <c r="X122" i="17"/>
  <c r="T123" i="17"/>
  <c r="R123" i="17"/>
  <c r="T124" i="17"/>
  <c r="R124" i="17"/>
  <c r="X124" i="17"/>
  <c r="T125" i="17"/>
  <c r="R125" i="17"/>
  <c r="X125" i="17"/>
  <c r="H8" i="17"/>
  <c r="T8" i="17"/>
  <c r="R8" i="17"/>
  <c r="W8" i="17"/>
  <c r="X8" i="17"/>
  <c r="H9" i="17"/>
  <c r="T9" i="17"/>
  <c r="R9" i="17"/>
  <c r="W9" i="17"/>
  <c r="X9" i="17"/>
  <c r="H10" i="17"/>
  <c r="T10" i="17"/>
  <c r="R10" i="17"/>
  <c r="W10" i="17"/>
  <c r="X10" i="17"/>
  <c r="T11" i="17"/>
  <c r="R11" i="17"/>
  <c r="W11" i="17"/>
  <c r="X11" i="17"/>
  <c r="T12" i="17"/>
  <c r="R12" i="17"/>
  <c r="W12" i="17"/>
  <c r="X12" i="17"/>
  <c r="T13" i="17"/>
  <c r="R13" i="17"/>
  <c r="W13" i="17"/>
  <c r="X13" i="17"/>
  <c r="H14" i="17"/>
  <c r="T14" i="17"/>
  <c r="R14" i="17"/>
  <c r="W14" i="17"/>
  <c r="X14" i="17"/>
  <c r="T15" i="17"/>
  <c r="R15" i="17"/>
  <c r="W15" i="17"/>
  <c r="X15" i="17"/>
  <c r="T16" i="17"/>
  <c r="R16" i="17"/>
  <c r="W16" i="17"/>
  <c r="X16" i="17"/>
  <c r="T17" i="17"/>
  <c r="R17" i="17"/>
  <c r="W17" i="17"/>
  <c r="X17" i="17"/>
  <c r="H18" i="17"/>
  <c r="T18" i="17"/>
  <c r="R18" i="17"/>
  <c r="W18" i="17"/>
  <c r="X18" i="17"/>
  <c r="T19" i="17"/>
  <c r="R19" i="17"/>
  <c r="W19" i="17"/>
  <c r="X19" i="17"/>
  <c r="T20" i="17"/>
  <c r="R20" i="17"/>
  <c r="W20" i="17"/>
  <c r="X20" i="17"/>
  <c r="T21" i="17"/>
  <c r="R21" i="17"/>
  <c r="W21" i="17"/>
  <c r="X21" i="17"/>
  <c r="H22" i="17"/>
  <c r="T22" i="17"/>
  <c r="R22" i="17"/>
  <c r="W22" i="17"/>
  <c r="X22" i="17"/>
  <c r="T23" i="17"/>
  <c r="R23" i="17"/>
  <c r="W23" i="17"/>
  <c r="X23" i="17"/>
  <c r="T24" i="17"/>
  <c r="R24" i="17"/>
  <c r="W24" i="17"/>
  <c r="X24" i="17"/>
  <c r="T25" i="17"/>
  <c r="R25" i="17"/>
  <c r="W25" i="17"/>
  <c r="X25" i="17"/>
  <c r="H26" i="17"/>
  <c r="T26" i="17"/>
  <c r="R26" i="17"/>
  <c r="W26" i="17"/>
  <c r="X26" i="17"/>
  <c r="T27" i="17"/>
  <c r="R27" i="17"/>
  <c r="W27" i="17"/>
  <c r="X27" i="17"/>
  <c r="T28" i="17"/>
  <c r="R28" i="17"/>
  <c r="W28" i="17"/>
  <c r="X28" i="17"/>
  <c r="T29" i="17"/>
  <c r="R29" i="17"/>
  <c r="W29" i="17"/>
  <c r="X29" i="17"/>
  <c r="H30" i="17"/>
  <c r="T30" i="17"/>
  <c r="R30" i="17"/>
  <c r="W30" i="17"/>
  <c r="X30" i="17"/>
  <c r="T31" i="17"/>
  <c r="R31" i="17"/>
  <c r="T32" i="17"/>
  <c r="R32" i="17"/>
  <c r="X32" i="17"/>
  <c r="T33" i="17"/>
  <c r="R33" i="17"/>
  <c r="X33" i="17"/>
  <c r="H34" i="17"/>
  <c r="T34" i="17"/>
  <c r="R34" i="17"/>
  <c r="X34" i="17"/>
  <c r="T35" i="17"/>
  <c r="R35" i="17"/>
  <c r="T36" i="17"/>
  <c r="R36" i="17"/>
  <c r="X36" i="17"/>
  <c r="T37" i="17"/>
  <c r="R37" i="17"/>
  <c r="X37" i="17"/>
  <c r="H38" i="17"/>
  <c r="T38" i="17"/>
  <c r="R38" i="17"/>
  <c r="X38" i="17"/>
  <c r="T39" i="17"/>
  <c r="R39" i="17"/>
  <c r="T40" i="17"/>
  <c r="R40" i="17"/>
  <c r="X40" i="17"/>
  <c r="T41" i="17"/>
  <c r="R41" i="17"/>
  <c r="X41" i="17"/>
  <c r="H42" i="17"/>
  <c r="T42" i="17"/>
  <c r="R42" i="17"/>
  <c r="X42" i="17"/>
  <c r="A224" i="17"/>
  <c r="B224" i="17"/>
  <c r="C224" i="17"/>
  <c r="D224" i="17"/>
  <c r="E224" i="17"/>
  <c r="F224" i="17"/>
  <c r="G224" i="17"/>
  <c r="H224" i="17"/>
  <c r="I224" i="17"/>
  <c r="J224" i="17"/>
  <c r="A225" i="17"/>
  <c r="B225" i="17"/>
  <c r="C225" i="17"/>
  <c r="D225" i="17"/>
  <c r="L225" i="17"/>
  <c r="E225" i="17"/>
  <c r="F225" i="17"/>
  <c r="G225" i="17"/>
  <c r="H225" i="17"/>
  <c r="J225" i="17"/>
  <c r="A226" i="17"/>
  <c r="B226" i="17"/>
  <c r="C226" i="17"/>
  <c r="D226" i="17"/>
  <c r="E226" i="17"/>
  <c r="F226" i="17"/>
  <c r="G226" i="17"/>
  <c r="H226" i="17"/>
  <c r="J226" i="17"/>
  <c r="L226" i="17"/>
  <c r="A227" i="17"/>
  <c r="B227" i="17"/>
  <c r="C227" i="17"/>
  <c r="D227" i="17"/>
  <c r="E227" i="17"/>
  <c r="F227" i="17"/>
  <c r="G227" i="17"/>
  <c r="H227" i="17"/>
  <c r="J227" i="17"/>
  <c r="L227" i="17"/>
  <c r="A228" i="17"/>
  <c r="B228" i="17"/>
  <c r="C228" i="17"/>
  <c r="D228" i="17"/>
  <c r="L228" i="17"/>
  <c r="F228" i="17"/>
  <c r="G228" i="17"/>
  <c r="H228" i="17"/>
  <c r="J228" i="17"/>
  <c r="A229" i="17"/>
  <c r="B229" i="17"/>
  <c r="C229" i="17"/>
  <c r="D229" i="17"/>
  <c r="L229" i="17"/>
  <c r="F229" i="17"/>
  <c r="G229" i="17"/>
  <c r="H229" i="17"/>
  <c r="J229" i="17"/>
  <c r="A230" i="17"/>
  <c r="B230" i="17"/>
  <c r="C230" i="17"/>
  <c r="D230" i="17"/>
  <c r="L230" i="17"/>
  <c r="E230" i="17"/>
  <c r="F230" i="17"/>
  <c r="H230" i="17"/>
  <c r="J230" i="17"/>
  <c r="A231" i="17"/>
  <c r="B231" i="17"/>
  <c r="C231" i="17"/>
  <c r="D231" i="17"/>
  <c r="E231" i="17"/>
  <c r="F231" i="17"/>
  <c r="G231" i="17"/>
  <c r="H231" i="17"/>
  <c r="J231" i="17"/>
  <c r="L231" i="17"/>
  <c r="A232" i="17"/>
  <c r="B232" i="17"/>
  <c r="C232" i="17"/>
  <c r="D232" i="17"/>
  <c r="L232" i="17"/>
  <c r="F232" i="17"/>
  <c r="G232" i="17"/>
  <c r="H232" i="17"/>
  <c r="J232" i="17"/>
  <c r="A233" i="17"/>
  <c r="B233" i="17"/>
  <c r="C233" i="17"/>
  <c r="D233" i="17"/>
  <c r="L233" i="17"/>
  <c r="F233" i="17"/>
  <c r="G233" i="17"/>
  <c r="H233" i="17"/>
  <c r="J233" i="17"/>
  <c r="A234" i="17"/>
  <c r="B234" i="17"/>
  <c r="C234" i="17"/>
  <c r="D234" i="17"/>
  <c r="F234" i="17"/>
  <c r="H234" i="17"/>
  <c r="J234" i="17"/>
  <c r="L234" i="17"/>
  <c r="A235" i="17"/>
  <c r="B235" i="17"/>
  <c r="C235" i="17"/>
  <c r="D235" i="17"/>
  <c r="E235" i="17"/>
  <c r="F235" i="17"/>
  <c r="G235" i="17"/>
  <c r="H235" i="17"/>
  <c r="J235" i="17"/>
  <c r="K235" i="17"/>
  <c r="L235" i="17"/>
  <c r="A236" i="17"/>
  <c r="B236" i="17"/>
  <c r="C236" i="17"/>
  <c r="D236" i="17"/>
  <c r="L236" i="17"/>
  <c r="F236" i="17"/>
  <c r="H236" i="17"/>
  <c r="J236" i="17"/>
  <c r="A237" i="17"/>
  <c r="B237" i="17"/>
  <c r="C237" i="17"/>
  <c r="D237" i="17"/>
  <c r="L237" i="17"/>
  <c r="F237" i="17"/>
  <c r="G237" i="17"/>
  <c r="H237" i="17"/>
  <c r="J237" i="17"/>
  <c r="A238" i="17"/>
  <c r="B238" i="17"/>
  <c r="C238" i="17"/>
  <c r="D238" i="17"/>
  <c r="L238" i="17"/>
  <c r="F238" i="17"/>
  <c r="H238" i="17"/>
  <c r="J238" i="17"/>
  <c r="A239" i="17"/>
  <c r="B239" i="17"/>
  <c r="C239" i="17"/>
  <c r="D239" i="17"/>
  <c r="E239" i="17"/>
  <c r="F239" i="17"/>
  <c r="G239" i="17"/>
  <c r="H239" i="17"/>
  <c r="J239" i="17"/>
  <c r="L239" i="17"/>
  <c r="A240" i="17"/>
  <c r="B240" i="17"/>
  <c r="C240" i="17"/>
  <c r="D240" i="17"/>
  <c r="L240" i="17"/>
  <c r="F240" i="17"/>
  <c r="H240" i="17"/>
  <c r="J240" i="17"/>
  <c r="A241" i="17"/>
  <c r="B241" i="17"/>
  <c r="C241" i="17"/>
  <c r="D241" i="17"/>
  <c r="L241" i="17"/>
  <c r="F241" i="17"/>
  <c r="G241" i="17"/>
  <c r="H241" i="17"/>
  <c r="J241" i="17"/>
  <c r="A242" i="17"/>
  <c r="B242" i="17"/>
  <c r="C242" i="17"/>
  <c r="D242" i="17"/>
  <c r="F242" i="17"/>
  <c r="H242" i="17"/>
  <c r="J242" i="17"/>
  <c r="L242" i="17"/>
  <c r="A243" i="17"/>
  <c r="B243" i="17"/>
  <c r="C243" i="17"/>
  <c r="D243" i="17"/>
  <c r="E243" i="17"/>
  <c r="F243" i="17"/>
  <c r="G243" i="17"/>
  <c r="H243" i="17"/>
  <c r="J243" i="17"/>
  <c r="L243" i="17"/>
  <c r="A244" i="17"/>
  <c r="B244" i="17"/>
  <c r="C244" i="17"/>
  <c r="D244" i="17"/>
  <c r="L244" i="17"/>
  <c r="F244" i="17"/>
  <c r="G244" i="17"/>
  <c r="H244" i="17"/>
  <c r="J244" i="17"/>
  <c r="A245" i="17"/>
  <c r="B245" i="17"/>
  <c r="C245" i="17"/>
  <c r="D245" i="17"/>
  <c r="L245" i="17"/>
  <c r="F245" i="17"/>
  <c r="G245" i="17"/>
  <c r="H245" i="17"/>
  <c r="J245" i="17"/>
  <c r="A246" i="17"/>
  <c r="B246" i="17"/>
  <c r="C246" i="17"/>
  <c r="D246" i="17"/>
  <c r="L246" i="17"/>
  <c r="F246" i="17"/>
  <c r="H246" i="17"/>
  <c r="J246" i="17"/>
  <c r="A247" i="17"/>
  <c r="B247" i="17"/>
  <c r="C247" i="17"/>
  <c r="D247" i="17"/>
  <c r="E247" i="17"/>
  <c r="F247" i="17"/>
  <c r="G247" i="17"/>
  <c r="H247" i="17"/>
  <c r="J247" i="17"/>
  <c r="L247" i="17"/>
  <c r="A248" i="17"/>
  <c r="B248" i="17"/>
  <c r="C248" i="17"/>
  <c r="D248" i="17"/>
  <c r="L248" i="17"/>
  <c r="F248" i="17"/>
  <c r="G248" i="17"/>
  <c r="H248" i="17"/>
  <c r="J248" i="17"/>
  <c r="A249" i="17"/>
  <c r="B249" i="17"/>
  <c r="C249" i="17"/>
  <c r="D249" i="17"/>
  <c r="L249" i="17"/>
  <c r="F249" i="17"/>
  <c r="G249" i="17"/>
  <c r="H249" i="17"/>
  <c r="J249" i="17"/>
  <c r="A250" i="17"/>
  <c r="B250" i="17"/>
  <c r="C250" i="17"/>
  <c r="D250" i="17"/>
  <c r="F250" i="17"/>
  <c r="H250" i="17"/>
  <c r="J250" i="17"/>
  <c r="L250" i="17"/>
  <c r="A251" i="17"/>
  <c r="B251" i="17"/>
  <c r="C251" i="17"/>
  <c r="D251" i="17"/>
  <c r="E251" i="17"/>
  <c r="F251" i="17"/>
  <c r="G251" i="17"/>
  <c r="H251" i="17"/>
  <c r="J251" i="17"/>
  <c r="K251" i="17"/>
  <c r="L251" i="17"/>
  <c r="A252" i="17"/>
  <c r="B252" i="17"/>
  <c r="C252" i="17"/>
  <c r="D252" i="17"/>
  <c r="L252" i="17"/>
  <c r="F252" i="17"/>
  <c r="H252" i="17"/>
  <c r="J252" i="17"/>
  <c r="P252" i="17"/>
  <c r="S252" i="17"/>
  <c r="A253" i="17"/>
  <c r="B253" i="17"/>
  <c r="C253" i="17"/>
  <c r="D253" i="17"/>
  <c r="F253" i="17"/>
  <c r="G253" i="17"/>
  <c r="H253" i="17"/>
  <c r="J253" i="17"/>
  <c r="L253" i="17"/>
  <c r="P253" i="17"/>
  <c r="S253" i="17"/>
  <c r="A254" i="17"/>
  <c r="B254" i="17"/>
  <c r="C254" i="17"/>
  <c r="D254" i="17"/>
  <c r="F254" i="17"/>
  <c r="H254" i="17"/>
  <c r="J254" i="17"/>
  <c r="L254" i="17"/>
  <c r="P254" i="17"/>
  <c r="S254" i="17"/>
  <c r="A255" i="17"/>
  <c r="B255" i="17"/>
  <c r="C255" i="17"/>
  <c r="D255" i="17"/>
  <c r="L255" i="17"/>
  <c r="E255" i="17"/>
  <c r="F255" i="17"/>
  <c r="G255" i="17"/>
  <c r="H255" i="17"/>
  <c r="J255" i="17"/>
  <c r="P255" i="17"/>
  <c r="S255" i="17"/>
  <c r="A256" i="17"/>
  <c r="B256" i="17"/>
  <c r="C256" i="17"/>
  <c r="D256" i="17"/>
  <c r="L256" i="17"/>
  <c r="F256" i="17"/>
  <c r="H256" i="17"/>
  <c r="J256" i="17"/>
  <c r="A257" i="17"/>
  <c r="B257" i="17"/>
  <c r="C257" i="17"/>
  <c r="D257" i="17"/>
  <c r="L257" i="17"/>
  <c r="F257" i="17"/>
  <c r="G257" i="17"/>
  <c r="H257" i="17"/>
  <c r="J257" i="17"/>
  <c r="A258" i="17"/>
  <c r="B258" i="17"/>
  <c r="C258" i="17"/>
  <c r="D258" i="17"/>
  <c r="F258" i="17"/>
  <c r="H258" i="17"/>
  <c r="J258" i="17"/>
  <c r="L258" i="17"/>
  <c r="A259" i="17"/>
  <c r="B259" i="17"/>
  <c r="C259" i="17"/>
  <c r="D259" i="17"/>
  <c r="E259" i="17"/>
  <c r="F259" i="17"/>
  <c r="G259" i="17"/>
  <c r="H259" i="17"/>
  <c r="J259" i="17"/>
  <c r="L259" i="17"/>
  <c r="D342" i="18"/>
  <c r="L342" i="18"/>
  <c r="X5" i="18"/>
  <c r="D8" i="18"/>
  <c r="E8" i="18"/>
  <c r="F8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9" i="18"/>
  <c r="AC42" i="18"/>
  <c r="O4" i="18"/>
  <c r="AC15" i="18"/>
  <c r="AC40" i="18"/>
  <c r="AC38" i="18"/>
  <c r="G5" i="18"/>
  <c r="AC19" i="18"/>
  <c r="AK2" i="18"/>
  <c r="AJ2" i="18"/>
  <c r="AC35" i="18"/>
  <c r="AC33" i="18"/>
  <c r="AC31" i="18"/>
  <c r="AC26" i="18"/>
  <c r="AC24" i="18"/>
  <c r="AC22" i="18"/>
  <c r="AC28" i="18"/>
  <c r="AC17" i="18"/>
  <c r="AC13" i="18"/>
  <c r="AC11" i="18"/>
  <c r="AC9" i="18"/>
  <c r="D10" i="18"/>
  <c r="G10" i="18"/>
  <c r="D9" i="18"/>
  <c r="G9" i="18"/>
  <c r="I9" i="18"/>
  <c r="K9" i="18"/>
  <c r="E9" i="18"/>
  <c r="F9" i="18"/>
  <c r="D11" i="18"/>
  <c r="E11" i="18"/>
  <c r="G11" i="18"/>
  <c r="D12" i="18"/>
  <c r="G12" i="18"/>
  <c r="E12" i="18"/>
  <c r="D13" i="18"/>
  <c r="G13" i="18"/>
  <c r="K13" i="18"/>
  <c r="E13" i="18"/>
  <c r="D14" i="18"/>
  <c r="G14" i="18"/>
  <c r="I14" i="18"/>
  <c r="K14" i="18"/>
  <c r="E14" i="18"/>
  <c r="F14" i="18"/>
  <c r="H14" i="18"/>
  <c r="D15" i="18"/>
  <c r="E15" i="18"/>
  <c r="G15" i="18"/>
  <c r="D16" i="18"/>
  <c r="G16" i="18"/>
  <c r="E16" i="18"/>
  <c r="D17" i="18"/>
  <c r="G17" i="18"/>
  <c r="K17" i="18"/>
  <c r="E17" i="18"/>
  <c r="D18" i="18"/>
  <c r="G18" i="18"/>
  <c r="I18" i="18"/>
  <c r="K18" i="18"/>
  <c r="E18" i="18"/>
  <c r="F18" i="18"/>
  <c r="H18" i="18"/>
  <c r="D19" i="18"/>
  <c r="E19" i="18"/>
  <c r="G19" i="18"/>
  <c r="D20" i="18"/>
  <c r="G20" i="18"/>
  <c r="E20" i="18"/>
  <c r="D21" i="18"/>
  <c r="G21" i="18"/>
  <c r="K21" i="18"/>
  <c r="E21" i="18"/>
  <c r="D22" i="18"/>
  <c r="G22" i="18"/>
  <c r="I22" i="18"/>
  <c r="K22" i="18"/>
  <c r="E22" i="18"/>
  <c r="F22" i="18"/>
  <c r="H22" i="18"/>
  <c r="D23" i="18"/>
  <c r="E23" i="18"/>
  <c r="G23" i="18"/>
  <c r="I23" i="18"/>
  <c r="D24" i="18"/>
  <c r="G24" i="18"/>
  <c r="E24" i="18"/>
  <c r="D25" i="18"/>
  <c r="G25" i="18"/>
  <c r="K25" i="18"/>
  <c r="E25" i="18"/>
  <c r="D26" i="18"/>
  <c r="G26" i="18"/>
  <c r="I26" i="18"/>
  <c r="K26" i="18"/>
  <c r="E26" i="18"/>
  <c r="F26" i="18"/>
  <c r="H26" i="18"/>
  <c r="D27" i="18"/>
  <c r="E27" i="18"/>
  <c r="G27" i="18"/>
  <c r="I27" i="18"/>
  <c r="D28" i="18"/>
  <c r="G28" i="18"/>
  <c r="E28" i="18"/>
  <c r="D29" i="18"/>
  <c r="G29" i="18"/>
  <c r="K29" i="18"/>
  <c r="E29" i="18"/>
  <c r="D30" i="18"/>
  <c r="G30" i="18"/>
  <c r="I30" i="18"/>
  <c r="K30" i="18"/>
  <c r="E30" i="18"/>
  <c r="F30" i="18"/>
  <c r="H30" i="18"/>
  <c r="D31" i="18"/>
  <c r="E31" i="18"/>
  <c r="G31" i="18"/>
  <c r="I31" i="18"/>
  <c r="D32" i="18"/>
  <c r="G32" i="18"/>
  <c r="E32" i="18"/>
  <c r="D33" i="18"/>
  <c r="G33" i="18"/>
  <c r="K33" i="18"/>
  <c r="E33" i="18"/>
  <c r="D34" i="18"/>
  <c r="G34" i="18"/>
  <c r="I34" i="18"/>
  <c r="K34" i="18"/>
  <c r="E34" i="18"/>
  <c r="F34" i="18"/>
  <c r="H34" i="18"/>
  <c r="D35" i="18"/>
  <c r="E35" i="18"/>
  <c r="G35" i="18"/>
  <c r="I35" i="18"/>
  <c r="D36" i="18"/>
  <c r="G36" i="18"/>
  <c r="E36" i="18"/>
  <c r="D37" i="18"/>
  <c r="G37" i="18"/>
  <c r="K37" i="18"/>
  <c r="E37" i="18"/>
  <c r="D38" i="18"/>
  <c r="G38" i="18"/>
  <c r="I38" i="18"/>
  <c r="K38" i="18"/>
  <c r="E38" i="18"/>
  <c r="F38" i="18"/>
  <c r="H38" i="18"/>
  <c r="D39" i="18"/>
  <c r="E39" i="18"/>
  <c r="G39" i="18"/>
  <c r="D40" i="18"/>
  <c r="G40" i="18"/>
  <c r="E40" i="18"/>
  <c r="D41" i="18"/>
  <c r="G41" i="18"/>
  <c r="K41" i="18"/>
  <c r="E41" i="18"/>
  <c r="D42" i="18"/>
  <c r="G42" i="18"/>
  <c r="I42" i="18"/>
  <c r="K42" i="18"/>
  <c r="E42" i="18"/>
  <c r="F42" i="18"/>
  <c r="H42" i="18"/>
  <c r="D43" i="18"/>
  <c r="E43" i="18"/>
  <c r="G43" i="18"/>
  <c r="D44" i="18"/>
  <c r="G44" i="18"/>
  <c r="E44" i="18"/>
  <c r="E261" i="18"/>
  <c r="D45" i="18"/>
  <c r="G45" i="18"/>
  <c r="K45" i="18"/>
  <c r="E45" i="18"/>
  <c r="D46" i="18"/>
  <c r="G46" i="18"/>
  <c r="I46" i="18"/>
  <c r="K46" i="18"/>
  <c r="E46" i="18"/>
  <c r="E263" i="18"/>
  <c r="D47" i="18"/>
  <c r="E47" i="18"/>
  <c r="G47" i="18"/>
  <c r="D48" i="18"/>
  <c r="G48" i="18"/>
  <c r="E48" i="18"/>
  <c r="E265" i="18"/>
  <c r="D49" i="18"/>
  <c r="G49" i="18"/>
  <c r="K49" i="18"/>
  <c r="E49" i="18"/>
  <c r="D50" i="18"/>
  <c r="G50" i="18"/>
  <c r="I50" i="18"/>
  <c r="K50" i="18"/>
  <c r="E50" i="18"/>
  <c r="E267" i="18"/>
  <c r="D51" i="18"/>
  <c r="E51" i="18"/>
  <c r="G51" i="18"/>
  <c r="D52" i="18"/>
  <c r="G52" i="18"/>
  <c r="E52" i="18"/>
  <c r="E269" i="18"/>
  <c r="D53" i="18"/>
  <c r="G53" i="18"/>
  <c r="K53" i="18"/>
  <c r="E53" i="18"/>
  <c r="D54" i="18"/>
  <c r="G54" i="18"/>
  <c r="I54" i="18"/>
  <c r="K54" i="18"/>
  <c r="E54" i="18"/>
  <c r="E271" i="18"/>
  <c r="D55" i="18"/>
  <c r="E55" i="18"/>
  <c r="G55" i="18"/>
  <c r="D56" i="18"/>
  <c r="G56" i="18"/>
  <c r="E56" i="18"/>
  <c r="E273" i="18"/>
  <c r="D57" i="18"/>
  <c r="G57" i="18"/>
  <c r="K57" i="18"/>
  <c r="E57" i="18"/>
  <c r="D58" i="18"/>
  <c r="G58" i="18"/>
  <c r="I58" i="18"/>
  <c r="K58" i="18"/>
  <c r="E58" i="18"/>
  <c r="E275" i="18"/>
  <c r="D59" i="18"/>
  <c r="E59" i="18"/>
  <c r="G59" i="18"/>
  <c r="I59" i="18"/>
  <c r="D60" i="18"/>
  <c r="G60" i="18"/>
  <c r="E60" i="18"/>
  <c r="E277" i="18"/>
  <c r="D61" i="18"/>
  <c r="G61" i="18"/>
  <c r="K61" i="18"/>
  <c r="E61" i="18"/>
  <c r="D62" i="18"/>
  <c r="G62" i="18"/>
  <c r="I62" i="18"/>
  <c r="K62" i="18"/>
  <c r="E62" i="18"/>
  <c r="E279" i="18"/>
  <c r="D63" i="18"/>
  <c r="E63" i="18"/>
  <c r="G63" i="18"/>
  <c r="I63" i="18"/>
  <c r="D64" i="18"/>
  <c r="G64" i="18"/>
  <c r="E64" i="18"/>
  <c r="E281" i="18"/>
  <c r="D65" i="18"/>
  <c r="G65" i="18"/>
  <c r="K65" i="18"/>
  <c r="E65" i="18"/>
  <c r="D66" i="18"/>
  <c r="G66" i="18"/>
  <c r="I66" i="18"/>
  <c r="K66" i="18"/>
  <c r="E66" i="18"/>
  <c r="E283" i="18"/>
  <c r="D67" i="18"/>
  <c r="E67" i="18"/>
  <c r="G67" i="18"/>
  <c r="I67" i="18"/>
  <c r="D68" i="18"/>
  <c r="G68" i="18"/>
  <c r="E68" i="18"/>
  <c r="E285" i="18"/>
  <c r="D69" i="18"/>
  <c r="G69" i="18"/>
  <c r="K69" i="18"/>
  <c r="E69" i="18"/>
  <c r="D70" i="18"/>
  <c r="G70" i="18"/>
  <c r="I70" i="18"/>
  <c r="K70" i="18"/>
  <c r="E70" i="18"/>
  <c r="E287" i="18"/>
  <c r="D71" i="18"/>
  <c r="E71" i="18"/>
  <c r="G71" i="18"/>
  <c r="D72" i="18"/>
  <c r="G72" i="18"/>
  <c r="E72" i="18"/>
  <c r="E289" i="18"/>
  <c r="D73" i="18"/>
  <c r="G73" i="18"/>
  <c r="K73" i="18"/>
  <c r="E73" i="18"/>
  <c r="D74" i="18"/>
  <c r="G74" i="18"/>
  <c r="I74" i="18"/>
  <c r="K74" i="18"/>
  <c r="E74" i="18"/>
  <c r="E291" i="18"/>
  <c r="D75" i="18"/>
  <c r="E75" i="18"/>
  <c r="G75" i="18"/>
  <c r="D76" i="18"/>
  <c r="G76" i="18"/>
  <c r="E76" i="18"/>
  <c r="E293" i="18"/>
  <c r="D77" i="18"/>
  <c r="G77" i="18"/>
  <c r="K77" i="18"/>
  <c r="E77" i="18"/>
  <c r="D78" i="18"/>
  <c r="G78" i="18"/>
  <c r="I78" i="18"/>
  <c r="K78" i="18"/>
  <c r="E78" i="18"/>
  <c r="E295" i="18"/>
  <c r="D79" i="18"/>
  <c r="Z80" i="18"/>
  <c r="G79" i="18"/>
  <c r="D80" i="18"/>
  <c r="G80" i="18"/>
  <c r="E80" i="18"/>
  <c r="E297" i="18"/>
  <c r="D81" i="18"/>
  <c r="G81" i="18"/>
  <c r="H81" i="18"/>
  <c r="E81" i="18"/>
  <c r="D82" i="18"/>
  <c r="G82" i="18"/>
  <c r="I82" i="18"/>
  <c r="K82" i="18"/>
  <c r="E82" i="18"/>
  <c r="E299" i="18"/>
  <c r="D83" i="18"/>
  <c r="E83" i="18"/>
  <c r="G83" i="18"/>
  <c r="D84" i="18"/>
  <c r="G84" i="18"/>
  <c r="E84" i="18"/>
  <c r="E301" i="18"/>
  <c r="D85" i="18"/>
  <c r="G85" i="18"/>
  <c r="H85" i="18"/>
  <c r="E85" i="18"/>
  <c r="D86" i="18"/>
  <c r="G86" i="18"/>
  <c r="I86" i="18"/>
  <c r="K86" i="18"/>
  <c r="E86" i="18"/>
  <c r="E303" i="18"/>
  <c r="D87" i="18"/>
  <c r="Z88" i="18"/>
  <c r="G87" i="18"/>
  <c r="D88" i="18"/>
  <c r="G88" i="18"/>
  <c r="E88" i="18"/>
  <c r="E305" i="18"/>
  <c r="D89" i="18"/>
  <c r="G89" i="18"/>
  <c r="H89" i="18"/>
  <c r="E89" i="18"/>
  <c r="D90" i="18"/>
  <c r="G90" i="18"/>
  <c r="I90" i="18"/>
  <c r="K90" i="18"/>
  <c r="E90" i="18"/>
  <c r="E307" i="18"/>
  <c r="D91" i="18"/>
  <c r="E91" i="18"/>
  <c r="G91" i="18"/>
  <c r="I91" i="18"/>
  <c r="D92" i="18"/>
  <c r="G92" i="18"/>
  <c r="E92" i="18"/>
  <c r="E309" i="18"/>
  <c r="D93" i="18"/>
  <c r="G93" i="18"/>
  <c r="H93" i="18"/>
  <c r="E93" i="18"/>
  <c r="D94" i="18"/>
  <c r="G94" i="18"/>
  <c r="I94" i="18"/>
  <c r="K94" i="18"/>
  <c r="E94" i="18"/>
  <c r="E311" i="18"/>
  <c r="D95" i="18"/>
  <c r="Z96" i="18"/>
  <c r="G95" i="18"/>
  <c r="D96" i="18"/>
  <c r="G96" i="18"/>
  <c r="E96" i="18"/>
  <c r="E313" i="18"/>
  <c r="D97" i="18"/>
  <c r="G97" i="18"/>
  <c r="H97" i="18"/>
  <c r="E97" i="18"/>
  <c r="D98" i="18"/>
  <c r="G98" i="18"/>
  <c r="I98" i="18"/>
  <c r="K98" i="18"/>
  <c r="E98" i="18"/>
  <c r="E315" i="18"/>
  <c r="D99" i="18"/>
  <c r="E99" i="18"/>
  <c r="G99" i="18"/>
  <c r="I99" i="18"/>
  <c r="D100" i="18"/>
  <c r="G100" i="18"/>
  <c r="E100" i="18"/>
  <c r="E317" i="18"/>
  <c r="D101" i="18"/>
  <c r="G101" i="18"/>
  <c r="H101" i="18"/>
  <c r="E101" i="18"/>
  <c r="D102" i="18"/>
  <c r="G102" i="18"/>
  <c r="I102" i="18"/>
  <c r="K102" i="18"/>
  <c r="E102" i="18"/>
  <c r="E319" i="18"/>
  <c r="D103" i="18"/>
  <c r="Z104" i="18"/>
  <c r="G103" i="18"/>
  <c r="D104" i="18"/>
  <c r="G104" i="18"/>
  <c r="E104" i="18"/>
  <c r="E321" i="18"/>
  <c r="D105" i="18"/>
  <c r="G105" i="18"/>
  <c r="H105" i="18"/>
  <c r="E105" i="18"/>
  <c r="D106" i="18"/>
  <c r="G106" i="18"/>
  <c r="I106" i="18"/>
  <c r="K106" i="18"/>
  <c r="E106" i="18"/>
  <c r="E323" i="18"/>
  <c r="D107" i="18"/>
  <c r="E107" i="18"/>
  <c r="G107" i="18"/>
  <c r="D108" i="18"/>
  <c r="G108" i="18"/>
  <c r="E108" i="18"/>
  <c r="E325" i="18"/>
  <c r="D109" i="18"/>
  <c r="G109" i="18"/>
  <c r="H109" i="18"/>
  <c r="E109" i="18"/>
  <c r="D110" i="18"/>
  <c r="G110" i="18"/>
  <c r="K110" i="18"/>
  <c r="E110" i="18"/>
  <c r="E327" i="18"/>
  <c r="D111" i="18"/>
  <c r="Z112" i="18"/>
  <c r="G111" i="18"/>
  <c r="D112" i="18"/>
  <c r="G112" i="18"/>
  <c r="E112" i="18"/>
  <c r="E329" i="18"/>
  <c r="D113" i="18"/>
  <c r="G113" i="18"/>
  <c r="H113" i="18"/>
  <c r="E113" i="18"/>
  <c r="D114" i="18"/>
  <c r="G114" i="18"/>
  <c r="K114" i="18"/>
  <c r="E114" i="18"/>
  <c r="E331" i="18"/>
  <c r="D115" i="18"/>
  <c r="E115" i="18"/>
  <c r="G115" i="18"/>
  <c r="D116" i="18"/>
  <c r="G116" i="18"/>
  <c r="E116" i="18"/>
  <c r="E333" i="18"/>
  <c r="D117" i="18"/>
  <c r="G117" i="18"/>
  <c r="H117" i="18"/>
  <c r="E117" i="18"/>
  <c r="D118" i="18"/>
  <c r="G118" i="18"/>
  <c r="K118" i="18"/>
  <c r="E118" i="18"/>
  <c r="E335" i="18"/>
  <c r="D119" i="18"/>
  <c r="Z120" i="18"/>
  <c r="G119" i="18"/>
  <c r="D120" i="18"/>
  <c r="G120" i="18"/>
  <c r="E120" i="18"/>
  <c r="E337" i="18"/>
  <c r="D121" i="18"/>
  <c r="G121" i="18"/>
  <c r="H121" i="18"/>
  <c r="E121" i="18"/>
  <c r="D122" i="18"/>
  <c r="G122" i="18"/>
  <c r="K122" i="18"/>
  <c r="E122" i="18"/>
  <c r="E339" i="18"/>
  <c r="D123" i="18"/>
  <c r="E123" i="18"/>
  <c r="G123" i="18"/>
  <c r="D124" i="18"/>
  <c r="G124" i="18"/>
  <c r="E124" i="18"/>
  <c r="E341" i="18"/>
  <c r="D125" i="18"/>
  <c r="G125" i="18"/>
  <c r="E125" i="18"/>
  <c r="F125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81" i="18"/>
  <c r="Z82" i="18"/>
  <c r="Z83" i="18"/>
  <c r="Z84" i="18"/>
  <c r="Z85" i="18"/>
  <c r="Z86" i="18"/>
  <c r="Z89" i="18"/>
  <c r="Z90" i="18"/>
  <c r="Z91" i="18"/>
  <c r="Z92" i="18"/>
  <c r="Z93" i="18"/>
  <c r="Z94" i="18"/>
  <c r="Z97" i="18"/>
  <c r="Z98" i="18"/>
  <c r="Z99" i="18"/>
  <c r="Z100" i="18"/>
  <c r="Z101" i="18"/>
  <c r="Z102" i="18"/>
  <c r="Z105" i="18"/>
  <c r="Z106" i="18"/>
  <c r="Z107" i="18"/>
  <c r="Z108" i="18"/>
  <c r="Z109" i="18"/>
  <c r="Z110" i="18"/>
  <c r="Z113" i="18"/>
  <c r="Z114" i="18"/>
  <c r="Z115" i="18"/>
  <c r="Z116" i="18"/>
  <c r="Z117" i="18"/>
  <c r="Z118" i="18"/>
  <c r="Z121" i="18"/>
  <c r="Z122" i="18"/>
  <c r="Z123" i="18"/>
  <c r="Z124" i="18"/>
  <c r="Z125" i="18"/>
  <c r="F12" i="18"/>
  <c r="F13" i="18"/>
  <c r="F16" i="18"/>
  <c r="F17" i="18"/>
  <c r="F20" i="18"/>
  <c r="F21" i="18"/>
  <c r="F24" i="18"/>
  <c r="F25" i="18"/>
  <c r="F28" i="18"/>
  <c r="F29" i="18"/>
  <c r="F32" i="18"/>
  <c r="F33" i="18"/>
  <c r="F36" i="18"/>
  <c r="F37" i="18"/>
  <c r="F40" i="18"/>
  <c r="F41" i="18"/>
  <c r="F44" i="18"/>
  <c r="F45" i="18"/>
  <c r="F48" i="18"/>
  <c r="F49" i="18"/>
  <c r="F52" i="18"/>
  <c r="F53" i="18"/>
  <c r="F56" i="18"/>
  <c r="F57" i="18"/>
  <c r="F60" i="18"/>
  <c r="F61" i="18"/>
  <c r="F64" i="18"/>
  <c r="F65" i="18"/>
  <c r="F68" i="18"/>
  <c r="F69" i="18"/>
  <c r="F72" i="18"/>
  <c r="F73" i="18"/>
  <c r="F76" i="18"/>
  <c r="F77" i="18"/>
  <c r="F80" i="18"/>
  <c r="F81" i="18"/>
  <c r="F84" i="18"/>
  <c r="F85" i="18"/>
  <c r="F88" i="18"/>
  <c r="F89" i="18"/>
  <c r="F92" i="18"/>
  <c r="F93" i="18"/>
  <c r="F96" i="18"/>
  <c r="F97" i="18"/>
  <c r="F100" i="18"/>
  <c r="F101" i="18"/>
  <c r="F104" i="18"/>
  <c r="F105" i="18"/>
  <c r="F108" i="18"/>
  <c r="F109" i="18"/>
  <c r="F112" i="18"/>
  <c r="F113" i="18"/>
  <c r="F116" i="18"/>
  <c r="F117" i="18"/>
  <c r="F120" i="18"/>
  <c r="F121" i="18"/>
  <c r="F124" i="18"/>
  <c r="W31" i="18"/>
  <c r="W32" i="18"/>
  <c r="W33" i="18"/>
  <c r="X33" i="18"/>
  <c r="W34" i="18"/>
  <c r="W35" i="18"/>
  <c r="W36" i="18"/>
  <c r="W37" i="18"/>
  <c r="X37" i="18"/>
  <c r="W38" i="18"/>
  <c r="W39" i="18"/>
  <c r="W40" i="18"/>
  <c r="W41" i="18"/>
  <c r="X41" i="18"/>
  <c r="W42" i="18"/>
  <c r="W43" i="18"/>
  <c r="W44" i="18"/>
  <c r="W45" i="18"/>
  <c r="X45" i="18"/>
  <c r="W46" i="18"/>
  <c r="W47" i="18"/>
  <c r="W48" i="18"/>
  <c r="W49" i="18"/>
  <c r="X49" i="18"/>
  <c r="W50" i="18"/>
  <c r="W51" i="18"/>
  <c r="W52" i="18"/>
  <c r="W53" i="18"/>
  <c r="X53" i="18"/>
  <c r="W54" i="18"/>
  <c r="W55" i="18"/>
  <c r="W56" i="18"/>
  <c r="W57" i="18"/>
  <c r="X57" i="18"/>
  <c r="W58" i="18"/>
  <c r="W59" i="18"/>
  <c r="W60" i="18"/>
  <c r="W61" i="18"/>
  <c r="X61" i="18"/>
  <c r="W62" i="18"/>
  <c r="W63" i="18"/>
  <c r="W64" i="18"/>
  <c r="W65" i="18"/>
  <c r="X65" i="18"/>
  <c r="W66" i="18"/>
  <c r="W67" i="18"/>
  <c r="W68" i="18"/>
  <c r="W69" i="18"/>
  <c r="X69" i="18"/>
  <c r="W70" i="18"/>
  <c r="W71" i="18"/>
  <c r="W72" i="18"/>
  <c r="W73" i="18"/>
  <c r="X73" i="18"/>
  <c r="W74" i="18"/>
  <c r="W75" i="18"/>
  <c r="W76" i="18"/>
  <c r="W77" i="18"/>
  <c r="X77" i="18"/>
  <c r="W78" i="18"/>
  <c r="W79" i="18"/>
  <c r="W80" i="18"/>
  <c r="W81" i="18"/>
  <c r="X81" i="18"/>
  <c r="W82" i="18"/>
  <c r="W83" i="18"/>
  <c r="W84" i="18"/>
  <c r="W85" i="18"/>
  <c r="X85" i="18"/>
  <c r="W86" i="18"/>
  <c r="W87" i="18"/>
  <c r="W88" i="18"/>
  <c r="W89" i="18"/>
  <c r="X89" i="18"/>
  <c r="W90" i="18"/>
  <c r="W91" i="18"/>
  <c r="W92" i="18"/>
  <c r="W93" i="18"/>
  <c r="X93" i="18"/>
  <c r="W94" i="18"/>
  <c r="W95" i="18"/>
  <c r="W96" i="18"/>
  <c r="W97" i="18"/>
  <c r="X97" i="18"/>
  <c r="W98" i="18"/>
  <c r="W99" i="18"/>
  <c r="W100" i="18"/>
  <c r="W101" i="18"/>
  <c r="X101" i="18"/>
  <c r="W102" i="18"/>
  <c r="W103" i="18"/>
  <c r="W104" i="18"/>
  <c r="W105" i="18"/>
  <c r="X105" i="18"/>
  <c r="W106" i="18"/>
  <c r="W107" i="18"/>
  <c r="W108" i="18"/>
  <c r="W109" i="18"/>
  <c r="X109" i="18"/>
  <c r="W110" i="18"/>
  <c r="W111" i="18"/>
  <c r="W112" i="18"/>
  <c r="W113" i="18"/>
  <c r="X113" i="18"/>
  <c r="W114" i="18"/>
  <c r="W115" i="18"/>
  <c r="W116" i="18"/>
  <c r="W117" i="18"/>
  <c r="X117" i="18"/>
  <c r="W118" i="18"/>
  <c r="W119" i="18"/>
  <c r="W120" i="18"/>
  <c r="W121" i="18"/>
  <c r="X121" i="18"/>
  <c r="W122" i="18"/>
  <c r="W123" i="18"/>
  <c r="W124" i="18"/>
  <c r="W125" i="18"/>
  <c r="X125" i="18"/>
  <c r="D260" i="18"/>
  <c r="L260" i="18"/>
  <c r="D261" i="18"/>
  <c r="L261" i="18"/>
  <c r="D262" i="18"/>
  <c r="L262" i="18"/>
  <c r="D263" i="18"/>
  <c r="L263" i="18"/>
  <c r="D264" i="18"/>
  <c r="L264" i="18"/>
  <c r="D265" i="18"/>
  <c r="L265" i="18"/>
  <c r="D266" i="18"/>
  <c r="L266" i="18"/>
  <c r="D267" i="18"/>
  <c r="L267" i="18"/>
  <c r="D268" i="18"/>
  <c r="L268" i="18"/>
  <c r="D269" i="18"/>
  <c r="L269" i="18"/>
  <c r="D270" i="18"/>
  <c r="L270" i="18"/>
  <c r="D271" i="18"/>
  <c r="L271" i="18"/>
  <c r="D272" i="18"/>
  <c r="L272" i="18"/>
  <c r="D273" i="18"/>
  <c r="L273" i="18"/>
  <c r="D274" i="18"/>
  <c r="L274" i="18"/>
  <c r="D275" i="18"/>
  <c r="L275" i="18"/>
  <c r="D276" i="18"/>
  <c r="L276" i="18"/>
  <c r="D277" i="18"/>
  <c r="L277" i="18"/>
  <c r="D278" i="18"/>
  <c r="L278" i="18"/>
  <c r="D279" i="18"/>
  <c r="L279" i="18"/>
  <c r="D280" i="18"/>
  <c r="L280" i="18"/>
  <c r="D281" i="18"/>
  <c r="L281" i="18"/>
  <c r="D282" i="18"/>
  <c r="L282" i="18"/>
  <c r="D283" i="18"/>
  <c r="L283" i="18"/>
  <c r="D284" i="18"/>
  <c r="L284" i="18"/>
  <c r="D285" i="18"/>
  <c r="L285" i="18"/>
  <c r="D286" i="18"/>
  <c r="L286" i="18"/>
  <c r="D287" i="18"/>
  <c r="L287" i="18"/>
  <c r="D288" i="18"/>
  <c r="L288" i="18"/>
  <c r="D289" i="18"/>
  <c r="L289" i="18"/>
  <c r="D290" i="18"/>
  <c r="L290" i="18"/>
  <c r="D291" i="18"/>
  <c r="L291" i="18"/>
  <c r="D292" i="18"/>
  <c r="L292" i="18"/>
  <c r="D293" i="18"/>
  <c r="L293" i="18"/>
  <c r="D294" i="18"/>
  <c r="L294" i="18"/>
  <c r="D295" i="18"/>
  <c r="L295" i="18"/>
  <c r="D296" i="18"/>
  <c r="L296" i="18"/>
  <c r="D297" i="18"/>
  <c r="L297" i="18"/>
  <c r="D298" i="18"/>
  <c r="L298" i="18"/>
  <c r="D299" i="18"/>
  <c r="L299" i="18"/>
  <c r="D300" i="18"/>
  <c r="L300" i="18"/>
  <c r="D301" i="18"/>
  <c r="L301" i="18"/>
  <c r="D302" i="18"/>
  <c r="L302" i="18"/>
  <c r="D303" i="18"/>
  <c r="L303" i="18"/>
  <c r="D304" i="18"/>
  <c r="L304" i="18"/>
  <c r="D305" i="18"/>
  <c r="L305" i="18"/>
  <c r="D306" i="18"/>
  <c r="L306" i="18"/>
  <c r="D307" i="18"/>
  <c r="L307" i="18"/>
  <c r="D308" i="18"/>
  <c r="L308" i="18"/>
  <c r="D309" i="18"/>
  <c r="L309" i="18"/>
  <c r="D310" i="18"/>
  <c r="L310" i="18"/>
  <c r="D311" i="18"/>
  <c r="L311" i="18"/>
  <c r="D312" i="18"/>
  <c r="L312" i="18"/>
  <c r="D313" i="18"/>
  <c r="L313" i="18"/>
  <c r="D314" i="18"/>
  <c r="L314" i="18"/>
  <c r="D315" i="18"/>
  <c r="L315" i="18"/>
  <c r="D316" i="18"/>
  <c r="L316" i="18"/>
  <c r="D317" i="18"/>
  <c r="L317" i="18"/>
  <c r="D318" i="18"/>
  <c r="L318" i="18"/>
  <c r="D319" i="18"/>
  <c r="L319" i="18"/>
  <c r="D320" i="18"/>
  <c r="L320" i="18"/>
  <c r="D321" i="18"/>
  <c r="L321" i="18"/>
  <c r="D322" i="18"/>
  <c r="L322" i="18"/>
  <c r="D323" i="18"/>
  <c r="L323" i="18"/>
  <c r="D324" i="18"/>
  <c r="L324" i="18"/>
  <c r="D325" i="18"/>
  <c r="L325" i="18"/>
  <c r="D326" i="18"/>
  <c r="L326" i="18"/>
  <c r="D327" i="18"/>
  <c r="L327" i="18"/>
  <c r="D328" i="18"/>
  <c r="L328" i="18"/>
  <c r="D329" i="18"/>
  <c r="L329" i="18"/>
  <c r="D330" i="18"/>
  <c r="L330" i="18"/>
  <c r="D331" i="18"/>
  <c r="L331" i="18"/>
  <c r="D332" i="18"/>
  <c r="L332" i="18"/>
  <c r="D333" i="18"/>
  <c r="L333" i="18"/>
  <c r="D334" i="18"/>
  <c r="L334" i="18"/>
  <c r="D335" i="18"/>
  <c r="L335" i="18"/>
  <c r="D336" i="18"/>
  <c r="L336" i="18"/>
  <c r="D337" i="18"/>
  <c r="L337" i="18"/>
  <c r="D338" i="18"/>
  <c r="L338" i="18"/>
  <c r="D339" i="18"/>
  <c r="L339" i="18"/>
  <c r="D340" i="18"/>
  <c r="L340" i="18"/>
  <c r="D341" i="18"/>
  <c r="L341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B260" i="18"/>
  <c r="C260" i="18"/>
  <c r="F260" i="18"/>
  <c r="H260" i="18"/>
  <c r="J260" i="18"/>
  <c r="B261" i="18"/>
  <c r="C261" i="18"/>
  <c r="F261" i="18"/>
  <c r="H261" i="18"/>
  <c r="J261" i="18"/>
  <c r="B262" i="18"/>
  <c r="C262" i="18"/>
  <c r="E262" i="18"/>
  <c r="F262" i="18"/>
  <c r="H262" i="18"/>
  <c r="J262" i="18"/>
  <c r="B263" i="18"/>
  <c r="C263" i="18"/>
  <c r="F263" i="18"/>
  <c r="G263" i="18"/>
  <c r="H263" i="18"/>
  <c r="J263" i="18"/>
  <c r="B264" i="18"/>
  <c r="C264" i="18"/>
  <c r="F264" i="18"/>
  <c r="G264" i="18"/>
  <c r="H264" i="18"/>
  <c r="J264" i="18"/>
  <c r="B265" i="18"/>
  <c r="C265" i="18"/>
  <c r="F265" i="18"/>
  <c r="H265" i="18"/>
  <c r="J265" i="18"/>
  <c r="B266" i="18"/>
  <c r="C266" i="18"/>
  <c r="E266" i="18"/>
  <c r="F266" i="18"/>
  <c r="H266" i="18"/>
  <c r="J266" i="18"/>
  <c r="B267" i="18"/>
  <c r="C267" i="18"/>
  <c r="F267" i="18"/>
  <c r="G267" i="18"/>
  <c r="H267" i="18"/>
  <c r="J267" i="18"/>
  <c r="B268" i="18"/>
  <c r="C268" i="18"/>
  <c r="F268" i="18"/>
  <c r="G268" i="18"/>
  <c r="H268" i="18"/>
  <c r="J268" i="18"/>
  <c r="B269" i="18"/>
  <c r="C269" i="18"/>
  <c r="F269" i="18"/>
  <c r="H269" i="18"/>
  <c r="J269" i="18"/>
  <c r="B270" i="18"/>
  <c r="C270" i="18"/>
  <c r="E270" i="18"/>
  <c r="F270" i="18"/>
  <c r="H270" i="18"/>
  <c r="J270" i="18"/>
  <c r="B271" i="18"/>
  <c r="C271" i="18"/>
  <c r="F271" i="18"/>
  <c r="G271" i="18"/>
  <c r="H271" i="18"/>
  <c r="J271" i="18"/>
  <c r="B272" i="18"/>
  <c r="C272" i="18"/>
  <c r="F272" i="18"/>
  <c r="G272" i="18"/>
  <c r="H272" i="18"/>
  <c r="J272" i="18"/>
  <c r="B273" i="18"/>
  <c r="C273" i="18"/>
  <c r="F273" i="18"/>
  <c r="H273" i="18"/>
  <c r="J273" i="18"/>
  <c r="B274" i="18"/>
  <c r="C274" i="18"/>
  <c r="E274" i="18"/>
  <c r="F274" i="18"/>
  <c r="H274" i="18"/>
  <c r="J274" i="18"/>
  <c r="B275" i="18"/>
  <c r="C275" i="18"/>
  <c r="F275" i="18"/>
  <c r="G275" i="18"/>
  <c r="H275" i="18"/>
  <c r="J275" i="18"/>
  <c r="B276" i="18"/>
  <c r="C276" i="18"/>
  <c r="F276" i="18"/>
  <c r="G276" i="18"/>
  <c r="H276" i="18"/>
  <c r="J276" i="18"/>
  <c r="B277" i="18"/>
  <c r="C277" i="18"/>
  <c r="F277" i="18"/>
  <c r="H277" i="18"/>
  <c r="J277" i="18"/>
  <c r="B278" i="18"/>
  <c r="C278" i="18"/>
  <c r="E278" i="18"/>
  <c r="F278" i="18"/>
  <c r="H278" i="18"/>
  <c r="J278" i="18"/>
  <c r="B279" i="18"/>
  <c r="C279" i="18"/>
  <c r="F279" i="18"/>
  <c r="G279" i="18"/>
  <c r="H279" i="18"/>
  <c r="J279" i="18"/>
  <c r="B280" i="18"/>
  <c r="C280" i="18"/>
  <c r="F280" i="18"/>
  <c r="G280" i="18"/>
  <c r="H280" i="18"/>
  <c r="J280" i="18"/>
  <c r="B281" i="18"/>
  <c r="C281" i="18"/>
  <c r="F281" i="18"/>
  <c r="H281" i="18"/>
  <c r="J281" i="18"/>
  <c r="B282" i="18"/>
  <c r="C282" i="18"/>
  <c r="E282" i="18"/>
  <c r="F282" i="18"/>
  <c r="H282" i="18"/>
  <c r="J282" i="18"/>
  <c r="B283" i="18"/>
  <c r="C283" i="18"/>
  <c r="F283" i="18"/>
  <c r="G283" i="18"/>
  <c r="H283" i="18"/>
  <c r="J283" i="18"/>
  <c r="B284" i="18"/>
  <c r="C284" i="18"/>
  <c r="F284" i="18"/>
  <c r="G284" i="18"/>
  <c r="H284" i="18"/>
  <c r="J284" i="18"/>
  <c r="B285" i="18"/>
  <c r="C285" i="18"/>
  <c r="F285" i="18"/>
  <c r="H285" i="18"/>
  <c r="J285" i="18"/>
  <c r="B286" i="18"/>
  <c r="C286" i="18"/>
  <c r="E286" i="18"/>
  <c r="F286" i="18"/>
  <c r="H286" i="18"/>
  <c r="J286" i="18"/>
  <c r="B287" i="18"/>
  <c r="C287" i="18"/>
  <c r="F287" i="18"/>
  <c r="G287" i="18"/>
  <c r="H287" i="18"/>
  <c r="J287" i="18"/>
  <c r="B288" i="18"/>
  <c r="C288" i="18"/>
  <c r="F288" i="18"/>
  <c r="G288" i="18"/>
  <c r="H288" i="18"/>
  <c r="J288" i="18"/>
  <c r="B289" i="18"/>
  <c r="C289" i="18"/>
  <c r="F289" i="18"/>
  <c r="H289" i="18"/>
  <c r="J289" i="18"/>
  <c r="B290" i="18"/>
  <c r="C290" i="18"/>
  <c r="E290" i="18"/>
  <c r="F290" i="18"/>
  <c r="H290" i="18"/>
  <c r="J290" i="18"/>
  <c r="B291" i="18"/>
  <c r="C291" i="18"/>
  <c r="F291" i="18"/>
  <c r="G291" i="18"/>
  <c r="H291" i="18"/>
  <c r="J291" i="18"/>
  <c r="B292" i="18"/>
  <c r="C292" i="18"/>
  <c r="F292" i="18"/>
  <c r="G292" i="18"/>
  <c r="H292" i="18"/>
  <c r="J292" i="18"/>
  <c r="B293" i="18"/>
  <c r="C293" i="18"/>
  <c r="F293" i="18"/>
  <c r="H293" i="18"/>
  <c r="J293" i="18"/>
  <c r="B294" i="18"/>
  <c r="C294" i="18"/>
  <c r="E294" i="18"/>
  <c r="F294" i="18"/>
  <c r="H294" i="18"/>
  <c r="J294" i="18"/>
  <c r="B295" i="18"/>
  <c r="C295" i="18"/>
  <c r="F295" i="18"/>
  <c r="G295" i="18"/>
  <c r="H295" i="18"/>
  <c r="J295" i="18"/>
  <c r="B296" i="18"/>
  <c r="C296" i="18"/>
  <c r="F296" i="18"/>
  <c r="G296" i="18"/>
  <c r="H296" i="18"/>
  <c r="J296" i="18"/>
  <c r="B297" i="18"/>
  <c r="C297" i="18"/>
  <c r="F297" i="18"/>
  <c r="H297" i="18"/>
  <c r="J297" i="18"/>
  <c r="B298" i="18"/>
  <c r="C298" i="18"/>
  <c r="E298" i="18"/>
  <c r="F298" i="18"/>
  <c r="H298" i="18"/>
  <c r="J298" i="18"/>
  <c r="B299" i="18"/>
  <c r="C299" i="18"/>
  <c r="F299" i="18"/>
  <c r="G299" i="18"/>
  <c r="H299" i="18"/>
  <c r="J299" i="18"/>
  <c r="B300" i="18"/>
  <c r="C300" i="18"/>
  <c r="F300" i="18"/>
  <c r="G300" i="18"/>
  <c r="H300" i="18"/>
  <c r="J300" i="18"/>
  <c r="B301" i="18"/>
  <c r="C301" i="18"/>
  <c r="F301" i="18"/>
  <c r="H301" i="18"/>
  <c r="J301" i="18"/>
  <c r="B302" i="18"/>
  <c r="C302" i="18"/>
  <c r="E302" i="18"/>
  <c r="F302" i="18"/>
  <c r="H302" i="18"/>
  <c r="J302" i="18"/>
  <c r="B303" i="18"/>
  <c r="C303" i="18"/>
  <c r="F303" i="18"/>
  <c r="G303" i="18"/>
  <c r="H303" i="18"/>
  <c r="J303" i="18"/>
  <c r="B304" i="18"/>
  <c r="C304" i="18"/>
  <c r="F304" i="18"/>
  <c r="G304" i="18"/>
  <c r="H304" i="18"/>
  <c r="J304" i="18"/>
  <c r="B305" i="18"/>
  <c r="C305" i="18"/>
  <c r="F305" i="18"/>
  <c r="H305" i="18"/>
  <c r="J305" i="18"/>
  <c r="B306" i="18"/>
  <c r="C306" i="18"/>
  <c r="E306" i="18"/>
  <c r="F306" i="18"/>
  <c r="H306" i="18"/>
  <c r="J306" i="18"/>
  <c r="B307" i="18"/>
  <c r="C307" i="18"/>
  <c r="F307" i="18"/>
  <c r="G307" i="18"/>
  <c r="H307" i="18"/>
  <c r="J307" i="18"/>
  <c r="B308" i="18"/>
  <c r="C308" i="18"/>
  <c r="F308" i="18"/>
  <c r="G308" i="18"/>
  <c r="H308" i="18"/>
  <c r="J308" i="18"/>
  <c r="B309" i="18"/>
  <c r="C309" i="18"/>
  <c r="F309" i="18"/>
  <c r="H309" i="18"/>
  <c r="J309" i="18"/>
  <c r="B310" i="18"/>
  <c r="C310" i="18"/>
  <c r="E310" i="18"/>
  <c r="F310" i="18"/>
  <c r="H310" i="18"/>
  <c r="J310" i="18"/>
  <c r="B311" i="18"/>
  <c r="C311" i="18"/>
  <c r="F311" i="18"/>
  <c r="G311" i="18"/>
  <c r="H311" i="18"/>
  <c r="J311" i="18"/>
  <c r="B312" i="18"/>
  <c r="C312" i="18"/>
  <c r="F312" i="18"/>
  <c r="G312" i="18"/>
  <c r="H312" i="18"/>
  <c r="J312" i="18"/>
  <c r="B313" i="18"/>
  <c r="C313" i="18"/>
  <c r="F313" i="18"/>
  <c r="H313" i="18"/>
  <c r="J313" i="18"/>
  <c r="B314" i="18"/>
  <c r="C314" i="18"/>
  <c r="E314" i="18"/>
  <c r="F314" i="18"/>
  <c r="H314" i="18"/>
  <c r="J314" i="18"/>
  <c r="B315" i="18"/>
  <c r="C315" i="18"/>
  <c r="F315" i="18"/>
  <c r="G315" i="18"/>
  <c r="H315" i="18"/>
  <c r="J315" i="18"/>
  <c r="B316" i="18"/>
  <c r="C316" i="18"/>
  <c r="F316" i="18"/>
  <c r="G316" i="18"/>
  <c r="H316" i="18"/>
  <c r="J316" i="18"/>
  <c r="B317" i="18"/>
  <c r="C317" i="18"/>
  <c r="F317" i="18"/>
  <c r="H317" i="18"/>
  <c r="J317" i="18"/>
  <c r="B318" i="18"/>
  <c r="C318" i="18"/>
  <c r="E318" i="18"/>
  <c r="F318" i="18"/>
  <c r="H318" i="18"/>
  <c r="J318" i="18"/>
  <c r="B319" i="18"/>
  <c r="C319" i="18"/>
  <c r="F319" i="18"/>
  <c r="G319" i="18"/>
  <c r="H319" i="18"/>
  <c r="J319" i="18"/>
  <c r="B320" i="18"/>
  <c r="C320" i="18"/>
  <c r="F320" i="18"/>
  <c r="G320" i="18"/>
  <c r="H320" i="18"/>
  <c r="J320" i="18"/>
  <c r="B321" i="18"/>
  <c r="C321" i="18"/>
  <c r="F321" i="18"/>
  <c r="H321" i="18"/>
  <c r="J321" i="18"/>
  <c r="B322" i="18"/>
  <c r="C322" i="18"/>
  <c r="E322" i="18"/>
  <c r="F322" i="18"/>
  <c r="H322" i="18"/>
  <c r="J322" i="18"/>
  <c r="B323" i="18"/>
  <c r="C323" i="18"/>
  <c r="F323" i="18"/>
  <c r="G323" i="18"/>
  <c r="H323" i="18"/>
  <c r="J323" i="18"/>
  <c r="B324" i="18"/>
  <c r="C324" i="18"/>
  <c r="F324" i="18"/>
  <c r="G324" i="18"/>
  <c r="H324" i="18"/>
  <c r="J324" i="18"/>
  <c r="B325" i="18"/>
  <c r="C325" i="18"/>
  <c r="F325" i="18"/>
  <c r="H325" i="18"/>
  <c r="J325" i="18"/>
  <c r="B326" i="18"/>
  <c r="C326" i="18"/>
  <c r="E326" i="18"/>
  <c r="F326" i="18"/>
  <c r="H326" i="18"/>
  <c r="J326" i="18"/>
  <c r="B327" i="18"/>
  <c r="C327" i="18"/>
  <c r="F327" i="18"/>
  <c r="G327" i="18"/>
  <c r="H327" i="18"/>
  <c r="J327" i="18"/>
  <c r="B328" i="18"/>
  <c r="C328" i="18"/>
  <c r="F328" i="18"/>
  <c r="G328" i="18"/>
  <c r="H328" i="18"/>
  <c r="J328" i="18"/>
  <c r="B329" i="18"/>
  <c r="C329" i="18"/>
  <c r="F329" i="18"/>
  <c r="H329" i="18"/>
  <c r="J329" i="18"/>
  <c r="B330" i="18"/>
  <c r="C330" i="18"/>
  <c r="E330" i="18"/>
  <c r="F330" i="18"/>
  <c r="H330" i="18"/>
  <c r="J330" i="18"/>
  <c r="B331" i="18"/>
  <c r="C331" i="18"/>
  <c r="F331" i="18"/>
  <c r="G331" i="18"/>
  <c r="H331" i="18"/>
  <c r="J331" i="18"/>
  <c r="B332" i="18"/>
  <c r="C332" i="18"/>
  <c r="F332" i="18"/>
  <c r="G332" i="18"/>
  <c r="H332" i="18"/>
  <c r="J332" i="18"/>
  <c r="B333" i="18"/>
  <c r="C333" i="18"/>
  <c r="F333" i="18"/>
  <c r="H333" i="18"/>
  <c r="J333" i="18"/>
  <c r="B334" i="18"/>
  <c r="C334" i="18"/>
  <c r="E334" i="18"/>
  <c r="F334" i="18"/>
  <c r="H334" i="18"/>
  <c r="J334" i="18"/>
  <c r="B335" i="18"/>
  <c r="C335" i="18"/>
  <c r="F335" i="18"/>
  <c r="G335" i="18"/>
  <c r="H335" i="18"/>
  <c r="J335" i="18"/>
  <c r="B336" i="18"/>
  <c r="C336" i="18"/>
  <c r="F336" i="18"/>
  <c r="G336" i="18"/>
  <c r="H336" i="18"/>
  <c r="J336" i="18"/>
  <c r="B337" i="18"/>
  <c r="C337" i="18"/>
  <c r="F337" i="18"/>
  <c r="H337" i="18"/>
  <c r="J337" i="18"/>
  <c r="B338" i="18"/>
  <c r="C338" i="18"/>
  <c r="E338" i="18"/>
  <c r="F338" i="18"/>
  <c r="H338" i="18"/>
  <c r="J338" i="18"/>
  <c r="B339" i="18"/>
  <c r="C339" i="18"/>
  <c r="F339" i="18"/>
  <c r="G339" i="18"/>
  <c r="H339" i="18"/>
  <c r="J339" i="18"/>
  <c r="B340" i="18"/>
  <c r="C340" i="18"/>
  <c r="F340" i="18"/>
  <c r="G340" i="18"/>
  <c r="H340" i="18"/>
  <c r="J340" i="18"/>
  <c r="B341" i="18"/>
  <c r="C341" i="18"/>
  <c r="F341" i="18"/>
  <c r="H341" i="18"/>
  <c r="J341" i="18"/>
  <c r="B342" i="18"/>
  <c r="C342" i="18"/>
  <c r="E342" i="18"/>
  <c r="F342" i="18"/>
  <c r="H342" i="18"/>
  <c r="J342" i="18"/>
  <c r="T43" i="18"/>
  <c r="R43" i="18"/>
  <c r="X43" i="18"/>
  <c r="T44" i="18"/>
  <c r="R44" i="18"/>
  <c r="X44" i="18"/>
  <c r="H45" i="18"/>
  <c r="T45" i="18"/>
  <c r="R45" i="18"/>
  <c r="T46" i="18"/>
  <c r="R46" i="18"/>
  <c r="X46" i="18"/>
  <c r="T47" i="18"/>
  <c r="R47" i="18"/>
  <c r="X47" i="18"/>
  <c r="T48" i="18"/>
  <c r="R48" i="18"/>
  <c r="X48" i="18"/>
  <c r="H49" i="18"/>
  <c r="T49" i="18"/>
  <c r="R49" i="18"/>
  <c r="T50" i="18"/>
  <c r="R50" i="18"/>
  <c r="X50" i="18"/>
  <c r="T51" i="18"/>
  <c r="R51" i="18"/>
  <c r="X51" i="18"/>
  <c r="T52" i="18"/>
  <c r="R52" i="18"/>
  <c r="X52" i="18"/>
  <c r="H53" i="18"/>
  <c r="T53" i="18"/>
  <c r="R53" i="18"/>
  <c r="T54" i="18"/>
  <c r="R54" i="18"/>
  <c r="X54" i="18"/>
  <c r="T55" i="18"/>
  <c r="R55" i="18"/>
  <c r="X55" i="18"/>
  <c r="T56" i="18"/>
  <c r="R56" i="18"/>
  <c r="X56" i="18"/>
  <c r="H57" i="18"/>
  <c r="T57" i="18"/>
  <c r="R57" i="18"/>
  <c r="T58" i="18"/>
  <c r="R58" i="18"/>
  <c r="X58" i="18"/>
  <c r="T59" i="18"/>
  <c r="R59" i="18"/>
  <c r="X59" i="18"/>
  <c r="T60" i="18"/>
  <c r="R60" i="18"/>
  <c r="X60" i="18"/>
  <c r="H61" i="18"/>
  <c r="T61" i="18"/>
  <c r="R61" i="18"/>
  <c r="T62" i="18"/>
  <c r="R62" i="18"/>
  <c r="X62" i="18"/>
  <c r="T63" i="18"/>
  <c r="R63" i="18"/>
  <c r="X63" i="18"/>
  <c r="T64" i="18"/>
  <c r="R64" i="18"/>
  <c r="X64" i="18"/>
  <c r="H65" i="18"/>
  <c r="T65" i="18"/>
  <c r="R65" i="18"/>
  <c r="T66" i="18"/>
  <c r="R66" i="18"/>
  <c r="X66" i="18"/>
  <c r="T67" i="18"/>
  <c r="R67" i="18"/>
  <c r="X67" i="18"/>
  <c r="T68" i="18"/>
  <c r="R68" i="18"/>
  <c r="X68" i="18"/>
  <c r="H69" i="18"/>
  <c r="T69" i="18"/>
  <c r="R69" i="18"/>
  <c r="T70" i="18"/>
  <c r="R70" i="18"/>
  <c r="X70" i="18"/>
  <c r="T71" i="18"/>
  <c r="R71" i="18"/>
  <c r="X71" i="18"/>
  <c r="T72" i="18"/>
  <c r="R72" i="18"/>
  <c r="X72" i="18"/>
  <c r="H73" i="18"/>
  <c r="T73" i="18"/>
  <c r="R73" i="18"/>
  <c r="T74" i="18"/>
  <c r="R74" i="18"/>
  <c r="X74" i="18"/>
  <c r="T75" i="18"/>
  <c r="R75" i="18"/>
  <c r="X75" i="18"/>
  <c r="T76" i="18"/>
  <c r="R76" i="18"/>
  <c r="X76" i="18"/>
  <c r="H77" i="18"/>
  <c r="T77" i="18"/>
  <c r="R77" i="18"/>
  <c r="T78" i="18"/>
  <c r="R78" i="18"/>
  <c r="X78" i="18"/>
  <c r="T79" i="18"/>
  <c r="R79" i="18"/>
  <c r="X79" i="18"/>
  <c r="T80" i="18"/>
  <c r="R80" i="18"/>
  <c r="X80" i="18"/>
  <c r="T81" i="18"/>
  <c r="R81" i="18"/>
  <c r="T82" i="18"/>
  <c r="R82" i="18"/>
  <c r="X82" i="18"/>
  <c r="T83" i="18"/>
  <c r="R83" i="18"/>
  <c r="X83" i="18"/>
  <c r="T84" i="18"/>
  <c r="R84" i="18"/>
  <c r="X84" i="18"/>
  <c r="T85" i="18"/>
  <c r="R85" i="18"/>
  <c r="T86" i="18"/>
  <c r="R86" i="18"/>
  <c r="X86" i="18"/>
  <c r="T87" i="18"/>
  <c r="R87" i="18"/>
  <c r="X87" i="18"/>
  <c r="T88" i="18"/>
  <c r="R88" i="18"/>
  <c r="X88" i="18"/>
  <c r="T89" i="18"/>
  <c r="R89" i="18"/>
  <c r="T90" i="18"/>
  <c r="R90" i="18"/>
  <c r="X90" i="18"/>
  <c r="T91" i="18"/>
  <c r="R91" i="18"/>
  <c r="X91" i="18"/>
  <c r="T92" i="18"/>
  <c r="R92" i="18"/>
  <c r="X92" i="18"/>
  <c r="T93" i="18"/>
  <c r="R93" i="18"/>
  <c r="T94" i="18"/>
  <c r="R94" i="18"/>
  <c r="X94" i="18"/>
  <c r="T95" i="18"/>
  <c r="R95" i="18"/>
  <c r="X95" i="18"/>
  <c r="T96" i="18"/>
  <c r="R96" i="18"/>
  <c r="X96" i="18"/>
  <c r="T97" i="18"/>
  <c r="R97" i="18"/>
  <c r="T98" i="18"/>
  <c r="R98" i="18"/>
  <c r="X98" i="18"/>
  <c r="T99" i="18"/>
  <c r="R99" i="18"/>
  <c r="X99" i="18"/>
  <c r="T100" i="18"/>
  <c r="R100" i="18"/>
  <c r="X100" i="18"/>
  <c r="T101" i="18"/>
  <c r="R101" i="18"/>
  <c r="T102" i="18"/>
  <c r="R102" i="18"/>
  <c r="X102" i="18"/>
  <c r="T103" i="18"/>
  <c r="R103" i="18"/>
  <c r="X103" i="18"/>
  <c r="T104" i="18"/>
  <c r="R104" i="18"/>
  <c r="X104" i="18"/>
  <c r="T105" i="18"/>
  <c r="R105" i="18"/>
  <c r="T106" i="18"/>
  <c r="R106" i="18"/>
  <c r="X106" i="18"/>
  <c r="T107" i="18"/>
  <c r="R107" i="18"/>
  <c r="X107" i="18"/>
  <c r="T108" i="18"/>
  <c r="R108" i="18"/>
  <c r="X108" i="18"/>
  <c r="T109" i="18"/>
  <c r="R109" i="18"/>
  <c r="T110" i="18"/>
  <c r="R110" i="18"/>
  <c r="X110" i="18"/>
  <c r="T111" i="18"/>
  <c r="R111" i="18"/>
  <c r="X111" i="18"/>
  <c r="T112" i="18"/>
  <c r="R112" i="18"/>
  <c r="X112" i="18"/>
  <c r="T113" i="18"/>
  <c r="R113" i="18"/>
  <c r="T114" i="18"/>
  <c r="R114" i="18"/>
  <c r="X114" i="18"/>
  <c r="T115" i="18"/>
  <c r="R115" i="18"/>
  <c r="X115" i="18"/>
  <c r="T116" i="18"/>
  <c r="R116" i="18"/>
  <c r="X116" i="18"/>
  <c r="T117" i="18"/>
  <c r="R117" i="18"/>
  <c r="T118" i="18"/>
  <c r="R118" i="18"/>
  <c r="X118" i="18"/>
  <c r="T119" i="18"/>
  <c r="R119" i="18"/>
  <c r="X119" i="18"/>
  <c r="T120" i="18"/>
  <c r="R120" i="18"/>
  <c r="X120" i="18"/>
  <c r="T121" i="18"/>
  <c r="R121" i="18"/>
  <c r="T122" i="18"/>
  <c r="R122" i="18"/>
  <c r="X122" i="18"/>
  <c r="T123" i="18"/>
  <c r="R123" i="18"/>
  <c r="X123" i="18"/>
  <c r="T124" i="18"/>
  <c r="R124" i="18"/>
  <c r="X124" i="18"/>
  <c r="T125" i="18"/>
  <c r="R125" i="18"/>
  <c r="T8" i="18"/>
  <c r="R8" i="18"/>
  <c r="W8" i="18"/>
  <c r="X8" i="18"/>
  <c r="H9" i="18"/>
  <c r="T9" i="18"/>
  <c r="R9" i="18"/>
  <c r="W9" i="18"/>
  <c r="X9" i="18"/>
  <c r="T10" i="18"/>
  <c r="R10" i="18"/>
  <c r="W10" i="18"/>
  <c r="X10" i="18"/>
  <c r="T11" i="18"/>
  <c r="R11" i="18"/>
  <c r="W11" i="18"/>
  <c r="X11" i="18"/>
  <c r="T12" i="18"/>
  <c r="R12" i="18"/>
  <c r="W12" i="18"/>
  <c r="X12" i="18"/>
  <c r="H13" i="18"/>
  <c r="T13" i="18"/>
  <c r="R13" i="18"/>
  <c r="W13" i="18"/>
  <c r="X13" i="18"/>
  <c r="T14" i="18"/>
  <c r="R14" i="18"/>
  <c r="W14" i="18"/>
  <c r="X14" i="18"/>
  <c r="T15" i="18"/>
  <c r="R15" i="18"/>
  <c r="W15" i="18"/>
  <c r="X15" i="18"/>
  <c r="T16" i="18"/>
  <c r="R16" i="18"/>
  <c r="W16" i="18"/>
  <c r="X16" i="18"/>
  <c r="H17" i="18"/>
  <c r="T17" i="18"/>
  <c r="R17" i="18"/>
  <c r="W17" i="18"/>
  <c r="X17" i="18"/>
  <c r="T18" i="18"/>
  <c r="R18" i="18"/>
  <c r="W18" i="18"/>
  <c r="X18" i="18"/>
  <c r="T19" i="18"/>
  <c r="R19" i="18"/>
  <c r="W19" i="18"/>
  <c r="X19" i="18"/>
  <c r="T20" i="18"/>
  <c r="R20" i="18"/>
  <c r="W20" i="18"/>
  <c r="X20" i="18"/>
  <c r="H21" i="18"/>
  <c r="T21" i="18"/>
  <c r="R21" i="18"/>
  <c r="W21" i="18"/>
  <c r="X21" i="18"/>
  <c r="T22" i="18"/>
  <c r="R22" i="18"/>
  <c r="W22" i="18"/>
  <c r="X22" i="18"/>
  <c r="T23" i="18"/>
  <c r="R23" i="18"/>
  <c r="W23" i="18"/>
  <c r="X23" i="18"/>
  <c r="T24" i="18"/>
  <c r="R24" i="18"/>
  <c r="W24" i="18"/>
  <c r="X24" i="18"/>
  <c r="H25" i="18"/>
  <c r="T25" i="18"/>
  <c r="R25" i="18"/>
  <c r="W25" i="18"/>
  <c r="X25" i="18"/>
  <c r="T26" i="18"/>
  <c r="R26" i="18"/>
  <c r="W26" i="18"/>
  <c r="X26" i="18"/>
  <c r="T27" i="18"/>
  <c r="R27" i="18"/>
  <c r="W27" i="18"/>
  <c r="X27" i="18"/>
  <c r="T28" i="18"/>
  <c r="R28" i="18"/>
  <c r="W28" i="18"/>
  <c r="X28" i="18"/>
  <c r="H29" i="18"/>
  <c r="T29" i="18"/>
  <c r="R29" i="18"/>
  <c r="W29" i="18"/>
  <c r="X29" i="18"/>
  <c r="T30" i="18"/>
  <c r="R30" i="18"/>
  <c r="W30" i="18"/>
  <c r="X30" i="18"/>
  <c r="T31" i="18"/>
  <c r="R31" i="18"/>
  <c r="X31" i="18"/>
  <c r="T32" i="18"/>
  <c r="R32" i="18"/>
  <c r="X32" i="18"/>
  <c r="H33" i="18"/>
  <c r="T33" i="18"/>
  <c r="R33" i="18"/>
  <c r="T34" i="18"/>
  <c r="R34" i="18"/>
  <c r="X34" i="18"/>
  <c r="T35" i="18"/>
  <c r="R35" i="18"/>
  <c r="X35" i="18"/>
  <c r="T36" i="18"/>
  <c r="R36" i="18"/>
  <c r="X36" i="18"/>
  <c r="H37" i="18"/>
  <c r="T37" i="18"/>
  <c r="R37" i="18"/>
  <c r="T38" i="18"/>
  <c r="R38" i="18"/>
  <c r="X38" i="18"/>
  <c r="T39" i="18"/>
  <c r="R39" i="18"/>
  <c r="X39" i="18"/>
  <c r="T40" i="18"/>
  <c r="R40" i="18"/>
  <c r="X40" i="18"/>
  <c r="H41" i="18"/>
  <c r="T41" i="18"/>
  <c r="R41" i="18"/>
  <c r="T42" i="18"/>
  <c r="R42" i="18"/>
  <c r="X42" i="18"/>
  <c r="A224" i="18"/>
  <c r="B224" i="18"/>
  <c r="C224" i="18"/>
  <c r="D224" i="18"/>
  <c r="E224" i="18"/>
  <c r="F224" i="18"/>
  <c r="G224" i="18"/>
  <c r="H224" i="18"/>
  <c r="I224" i="18"/>
  <c r="J224" i="18"/>
  <c r="A225" i="18"/>
  <c r="B225" i="18"/>
  <c r="C225" i="18"/>
  <c r="D225" i="18"/>
  <c r="L225" i="18"/>
  <c r="E225" i="18"/>
  <c r="F225" i="18"/>
  <c r="H225" i="18"/>
  <c r="J225" i="18"/>
  <c r="A226" i="18"/>
  <c r="B226" i="18"/>
  <c r="C226" i="18"/>
  <c r="D226" i="18"/>
  <c r="L226" i="18"/>
  <c r="E226" i="18"/>
  <c r="F226" i="18"/>
  <c r="G226" i="18"/>
  <c r="H226" i="18"/>
  <c r="J226" i="18"/>
  <c r="A227" i="18"/>
  <c r="B227" i="18"/>
  <c r="C227" i="18"/>
  <c r="D227" i="18"/>
  <c r="F227" i="18"/>
  <c r="G227" i="18"/>
  <c r="H227" i="18"/>
  <c r="J227" i="18"/>
  <c r="L227" i="18"/>
  <c r="A228" i="18"/>
  <c r="B228" i="18"/>
  <c r="C228" i="18"/>
  <c r="D228" i="18"/>
  <c r="L228" i="18"/>
  <c r="F228" i="18"/>
  <c r="G228" i="18"/>
  <c r="H228" i="18"/>
  <c r="J228" i="18"/>
  <c r="A229" i="18"/>
  <c r="B229" i="18"/>
  <c r="C229" i="18"/>
  <c r="D229" i="18"/>
  <c r="L229" i="18"/>
  <c r="E229" i="18"/>
  <c r="F229" i="18"/>
  <c r="H229" i="18"/>
  <c r="J229" i="18"/>
  <c r="A230" i="18"/>
  <c r="B230" i="18"/>
  <c r="C230" i="18"/>
  <c r="D230" i="18"/>
  <c r="L230" i="18"/>
  <c r="E230" i="18"/>
  <c r="F230" i="18"/>
  <c r="G230" i="18"/>
  <c r="H230" i="18"/>
  <c r="J230" i="18"/>
  <c r="A231" i="18"/>
  <c r="B231" i="18"/>
  <c r="C231" i="18"/>
  <c r="D231" i="18"/>
  <c r="E231" i="18"/>
  <c r="F231" i="18"/>
  <c r="G231" i="18"/>
  <c r="H231" i="18"/>
  <c r="J231" i="18"/>
  <c r="L231" i="18"/>
  <c r="A232" i="18"/>
  <c r="B232" i="18"/>
  <c r="C232" i="18"/>
  <c r="D232" i="18"/>
  <c r="L232" i="18"/>
  <c r="F232" i="18"/>
  <c r="G232" i="18"/>
  <c r="H232" i="18"/>
  <c r="J232" i="18"/>
  <c r="A233" i="18"/>
  <c r="B233" i="18"/>
  <c r="C233" i="18"/>
  <c r="D233" i="18"/>
  <c r="L233" i="18"/>
  <c r="E233" i="18"/>
  <c r="F233" i="18"/>
  <c r="H233" i="18"/>
  <c r="J233" i="18"/>
  <c r="A234" i="18"/>
  <c r="B234" i="18"/>
  <c r="C234" i="18"/>
  <c r="D234" i="18"/>
  <c r="L234" i="18"/>
  <c r="E234" i="18"/>
  <c r="F234" i="18"/>
  <c r="G234" i="18"/>
  <c r="H234" i="18"/>
  <c r="J234" i="18"/>
  <c r="A235" i="18"/>
  <c r="B235" i="18"/>
  <c r="C235" i="18"/>
  <c r="D235" i="18"/>
  <c r="E235" i="18"/>
  <c r="F235" i="18"/>
  <c r="G235" i="18"/>
  <c r="H235" i="18"/>
  <c r="J235" i="18"/>
  <c r="L235" i="18"/>
  <c r="A236" i="18"/>
  <c r="B236" i="18"/>
  <c r="C236" i="18"/>
  <c r="D236" i="18"/>
  <c r="L236" i="18"/>
  <c r="F236" i="18"/>
  <c r="G236" i="18"/>
  <c r="H236" i="18"/>
  <c r="J236" i="18"/>
  <c r="A237" i="18"/>
  <c r="B237" i="18"/>
  <c r="C237" i="18"/>
  <c r="D237" i="18"/>
  <c r="L237" i="18"/>
  <c r="E237" i="18"/>
  <c r="F237" i="18"/>
  <c r="H237" i="18"/>
  <c r="J237" i="18"/>
  <c r="A238" i="18"/>
  <c r="B238" i="18"/>
  <c r="C238" i="18"/>
  <c r="D238" i="18"/>
  <c r="L238" i="18"/>
  <c r="E238" i="18"/>
  <c r="F238" i="18"/>
  <c r="G238" i="18"/>
  <c r="H238" i="18"/>
  <c r="J238" i="18"/>
  <c r="A239" i="18"/>
  <c r="B239" i="18"/>
  <c r="C239" i="18"/>
  <c r="D239" i="18"/>
  <c r="E239" i="18"/>
  <c r="F239" i="18"/>
  <c r="G239" i="18"/>
  <c r="H239" i="18"/>
  <c r="J239" i="18"/>
  <c r="L239" i="18"/>
  <c r="A240" i="18"/>
  <c r="B240" i="18"/>
  <c r="C240" i="18"/>
  <c r="D240" i="18"/>
  <c r="L240" i="18"/>
  <c r="F240" i="18"/>
  <c r="G240" i="18"/>
  <c r="H240" i="18"/>
  <c r="J240" i="18"/>
  <c r="A241" i="18"/>
  <c r="B241" i="18"/>
  <c r="C241" i="18"/>
  <c r="D241" i="18"/>
  <c r="L241" i="18"/>
  <c r="E241" i="18"/>
  <c r="F241" i="18"/>
  <c r="H241" i="18"/>
  <c r="J241" i="18"/>
  <c r="A242" i="18"/>
  <c r="B242" i="18"/>
  <c r="C242" i="18"/>
  <c r="D242" i="18"/>
  <c r="L242" i="18"/>
  <c r="E242" i="18"/>
  <c r="F242" i="18"/>
  <c r="G242" i="18"/>
  <c r="H242" i="18"/>
  <c r="J242" i="18"/>
  <c r="A243" i="18"/>
  <c r="B243" i="18"/>
  <c r="C243" i="18"/>
  <c r="D243" i="18"/>
  <c r="E243" i="18"/>
  <c r="F243" i="18"/>
  <c r="G243" i="18"/>
  <c r="H243" i="18"/>
  <c r="J243" i="18"/>
  <c r="L243" i="18"/>
  <c r="A244" i="18"/>
  <c r="B244" i="18"/>
  <c r="C244" i="18"/>
  <c r="D244" i="18"/>
  <c r="L244" i="18"/>
  <c r="F244" i="18"/>
  <c r="G244" i="18"/>
  <c r="H244" i="18"/>
  <c r="J244" i="18"/>
  <c r="A245" i="18"/>
  <c r="B245" i="18"/>
  <c r="C245" i="18"/>
  <c r="D245" i="18"/>
  <c r="L245" i="18"/>
  <c r="E245" i="18"/>
  <c r="F245" i="18"/>
  <c r="H245" i="18"/>
  <c r="J245" i="18"/>
  <c r="A246" i="18"/>
  <c r="B246" i="18"/>
  <c r="C246" i="18"/>
  <c r="D246" i="18"/>
  <c r="L246" i="18"/>
  <c r="E246" i="18"/>
  <c r="F246" i="18"/>
  <c r="G246" i="18"/>
  <c r="H246" i="18"/>
  <c r="J246" i="18"/>
  <c r="A247" i="18"/>
  <c r="B247" i="18"/>
  <c r="C247" i="18"/>
  <c r="D247" i="18"/>
  <c r="E247" i="18"/>
  <c r="F247" i="18"/>
  <c r="G247" i="18"/>
  <c r="H247" i="18"/>
  <c r="J247" i="18"/>
  <c r="L247" i="18"/>
  <c r="A248" i="18"/>
  <c r="B248" i="18"/>
  <c r="C248" i="18"/>
  <c r="D248" i="18"/>
  <c r="L248" i="18"/>
  <c r="F248" i="18"/>
  <c r="G248" i="18"/>
  <c r="H248" i="18"/>
  <c r="J248" i="18"/>
  <c r="A249" i="18"/>
  <c r="B249" i="18"/>
  <c r="C249" i="18"/>
  <c r="D249" i="18"/>
  <c r="L249" i="18"/>
  <c r="E249" i="18"/>
  <c r="F249" i="18"/>
  <c r="H249" i="18"/>
  <c r="J249" i="18"/>
  <c r="A250" i="18"/>
  <c r="B250" i="18"/>
  <c r="C250" i="18"/>
  <c r="D250" i="18"/>
  <c r="L250" i="18"/>
  <c r="E250" i="18"/>
  <c r="F250" i="18"/>
  <c r="G250" i="18"/>
  <c r="H250" i="18"/>
  <c r="J250" i="18"/>
  <c r="A251" i="18"/>
  <c r="B251" i="18"/>
  <c r="C251" i="18"/>
  <c r="D251" i="18"/>
  <c r="E251" i="18"/>
  <c r="F251" i="18"/>
  <c r="G251" i="18"/>
  <c r="H251" i="18"/>
  <c r="J251" i="18"/>
  <c r="L251" i="18"/>
  <c r="A252" i="18"/>
  <c r="B252" i="18"/>
  <c r="C252" i="18"/>
  <c r="D252" i="18"/>
  <c r="L252" i="18"/>
  <c r="F252" i="18"/>
  <c r="G252" i="18"/>
  <c r="H252" i="18"/>
  <c r="J252" i="18"/>
  <c r="P252" i="18"/>
  <c r="S252" i="18"/>
  <c r="A253" i="18"/>
  <c r="B253" i="18"/>
  <c r="C253" i="18"/>
  <c r="D253" i="18"/>
  <c r="E253" i="18"/>
  <c r="F253" i="18"/>
  <c r="G253" i="18"/>
  <c r="H253" i="18"/>
  <c r="J253" i="18"/>
  <c r="L253" i="18"/>
  <c r="P253" i="18"/>
  <c r="S253" i="18"/>
  <c r="A254" i="18"/>
  <c r="B254" i="18"/>
  <c r="C254" i="18"/>
  <c r="D254" i="18"/>
  <c r="E254" i="18"/>
  <c r="F254" i="18"/>
  <c r="G254" i="18"/>
  <c r="H254" i="18"/>
  <c r="J254" i="18"/>
  <c r="L254" i="18"/>
  <c r="P254" i="18"/>
  <c r="S254" i="18"/>
  <c r="A255" i="18"/>
  <c r="B255" i="18"/>
  <c r="C255" i="18"/>
  <c r="D255" i="18"/>
  <c r="L255" i="18"/>
  <c r="E255" i="18"/>
  <c r="F255" i="18"/>
  <c r="G255" i="18"/>
  <c r="H255" i="18"/>
  <c r="J255" i="18"/>
  <c r="P255" i="18"/>
  <c r="S255" i="18"/>
  <c r="A256" i="18"/>
  <c r="B256" i="18"/>
  <c r="C256" i="18"/>
  <c r="D256" i="18"/>
  <c r="L256" i="18"/>
  <c r="F256" i="18"/>
  <c r="G256" i="18"/>
  <c r="H256" i="18"/>
  <c r="J256" i="18"/>
  <c r="A257" i="18"/>
  <c r="B257" i="18"/>
  <c r="C257" i="18"/>
  <c r="D257" i="18"/>
  <c r="L257" i="18"/>
  <c r="E257" i="18"/>
  <c r="F257" i="18"/>
  <c r="H257" i="18"/>
  <c r="J257" i="18"/>
  <c r="A258" i="18"/>
  <c r="B258" i="18"/>
  <c r="C258" i="18"/>
  <c r="D258" i="18"/>
  <c r="L258" i="18"/>
  <c r="E258" i="18"/>
  <c r="F258" i="18"/>
  <c r="G258" i="18"/>
  <c r="H258" i="18"/>
  <c r="J258" i="18"/>
  <c r="A259" i="18"/>
  <c r="B259" i="18"/>
  <c r="C259" i="18"/>
  <c r="D259" i="18"/>
  <c r="E259" i="18"/>
  <c r="F259" i="18"/>
  <c r="G259" i="18"/>
  <c r="H259" i="18"/>
  <c r="J259" i="18"/>
  <c r="L259" i="18"/>
  <c r="D342" i="19"/>
  <c r="L342" i="19"/>
  <c r="X5" i="19"/>
  <c r="D8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9" i="19"/>
  <c r="AC42" i="19"/>
  <c r="O4" i="19"/>
  <c r="AC15" i="19"/>
  <c r="AC40" i="19"/>
  <c r="AC38" i="19"/>
  <c r="G5" i="19"/>
  <c r="AC19" i="19"/>
  <c r="AK2" i="19"/>
  <c r="AJ2" i="19"/>
  <c r="AC35" i="19"/>
  <c r="AC33" i="19"/>
  <c r="AC31" i="19"/>
  <c r="AC26" i="19"/>
  <c r="AC24" i="19"/>
  <c r="AC22" i="19"/>
  <c r="AC28" i="19"/>
  <c r="AC17" i="19"/>
  <c r="AC13" i="19"/>
  <c r="AC11" i="19"/>
  <c r="AC9" i="19"/>
  <c r="D10" i="19"/>
  <c r="D9" i="19"/>
  <c r="G9" i="19"/>
  <c r="E9" i="19"/>
  <c r="F9" i="19"/>
  <c r="D11" i="19"/>
  <c r="E11" i="19"/>
  <c r="F11" i="19"/>
  <c r="G11" i="19"/>
  <c r="D12" i="19"/>
  <c r="G12" i="19"/>
  <c r="E12" i="19"/>
  <c r="D13" i="19"/>
  <c r="E13" i="19"/>
  <c r="F13" i="19"/>
  <c r="G13" i="19"/>
  <c r="D14" i="19"/>
  <c r="G14" i="19"/>
  <c r="E14" i="19"/>
  <c r="F14" i="19"/>
  <c r="D15" i="19"/>
  <c r="E15" i="19"/>
  <c r="F15" i="19"/>
  <c r="G15" i="19"/>
  <c r="D16" i="19"/>
  <c r="G16" i="19"/>
  <c r="E16" i="19"/>
  <c r="D17" i="19"/>
  <c r="E17" i="19"/>
  <c r="F17" i="19"/>
  <c r="G17" i="19"/>
  <c r="D18" i="19"/>
  <c r="G18" i="19"/>
  <c r="E18" i="19"/>
  <c r="F18" i="19"/>
  <c r="D19" i="19"/>
  <c r="E19" i="19"/>
  <c r="F19" i="19"/>
  <c r="G19" i="19"/>
  <c r="D20" i="19"/>
  <c r="G20" i="19"/>
  <c r="E20" i="19"/>
  <c r="D21" i="19"/>
  <c r="E21" i="19"/>
  <c r="F21" i="19"/>
  <c r="G21" i="19"/>
  <c r="D22" i="19"/>
  <c r="G22" i="19"/>
  <c r="E22" i="19"/>
  <c r="F22" i="19"/>
  <c r="D23" i="19"/>
  <c r="E23" i="19"/>
  <c r="F23" i="19"/>
  <c r="G23" i="19"/>
  <c r="D24" i="19"/>
  <c r="G24" i="19"/>
  <c r="E24" i="19"/>
  <c r="D25" i="19"/>
  <c r="E25" i="19"/>
  <c r="F25" i="19"/>
  <c r="G25" i="19"/>
  <c r="D26" i="19"/>
  <c r="G26" i="19"/>
  <c r="E26" i="19"/>
  <c r="F26" i="19"/>
  <c r="D27" i="19"/>
  <c r="E27" i="19"/>
  <c r="F27" i="19"/>
  <c r="G27" i="19"/>
  <c r="D28" i="19"/>
  <c r="G28" i="19"/>
  <c r="E28" i="19"/>
  <c r="D29" i="19"/>
  <c r="E29" i="19"/>
  <c r="F29" i="19"/>
  <c r="G29" i="19"/>
  <c r="D30" i="19"/>
  <c r="G30" i="19"/>
  <c r="E30" i="19"/>
  <c r="F30" i="19"/>
  <c r="D31" i="19"/>
  <c r="E31" i="19"/>
  <c r="F31" i="19"/>
  <c r="G31" i="19"/>
  <c r="D32" i="19"/>
  <c r="G32" i="19"/>
  <c r="E32" i="19"/>
  <c r="D33" i="19"/>
  <c r="E33" i="19"/>
  <c r="F33" i="19"/>
  <c r="G33" i="19"/>
  <c r="D34" i="19"/>
  <c r="G34" i="19"/>
  <c r="E34" i="19"/>
  <c r="F34" i="19"/>
  <c r="D35" i="19"/>
  <c r="E35" i="19"/>
  <c r="F35" i="19"/>
  <c r="G35" i="19"/>
  <c r="D36" i="19"/>
  <c r="G36" i="19"/>
  <c r="E36" i="19"/>
  <c r="D37" i="19"/>
  <c r="E37" i="19"/>
  <c r="F37" i="19"/>
  <c r="G37" i="19"/>
  <c r="D38" i="19"/>
  <c r="G38" i="19"/>
  <c r="E38" i="19"/>
  <c r="F38" i="19"/>
  <c r="D39" i="19"/>
  <c r="E39" i="19"/>
  <c r="F39" i="19"/>
  <c r="G39" i="19"/>
  <c r="D40" i="19"/>
  <c r="G40" i="19"/>
  <c r="E40" i="19"/>
  <c r="D41" i="19"/>
  <c r="E41" i="19"/>
  <c r="F41" i="19"/>
  <c r="G41" i="19"/>
  <c r="D42" i="19"/>
  <c r="G42" i="19"/>
  <c r="E42" i="19"/>
  <c r="F42" i="19"/>
  <c r="D43" i="19"/>
  <c r="E43" i="19"/>
  <c r="F43" i="19"/>
  <c r="G43" i="19"/>
  <c r="D44" i="19"/>
  <c r="G44" i="19"/>
  <c r="E44" i="19"/>
  <c r="E261" i="19"/>
  <c r="D45" i="19"/>
  <c r="E45" i="19"/>
  <c r="F45" i="19"/>
  <c r="G45" i="19"/>
  <c r="D46" i="19"/>
  <c r="G46" i="19"/>
  <c r="E46" i="19"/>
  <c r="D47" i="19"/>
  <c r="E47" i="19"/>
  <c r="G47" i="19"/>
  <c r="D48" i="19"/>
  <c r="G48" i="19"/>
  <c r="E48" i="19"/>
  <c r="E265" i="19"/>
  <c r="D49" i="19"/>
  <c r="E49" i="19"/>
  <c r="F49" i="19"/>
  <c r="G49" i="19"/>
  <c r="D50" i="19"/>
  <c r="G50" i="19"/>
  <c r="E50" i="19"/>
  <c r="D51" i="19"/>
  <c r="E51" i="19"/>
  <c r="G51" i="19"/>
  <c r="D52" i="19"/>
  <c r="G52" i="19"/>
  <c r="E52" i="19"/>
  <c r="E269" i="19"/>
  <c r="D53" i="19"/>
  <c r="E53" i="19"/>
  <c r="F53" i="19"/>
  <c r="G53" i="19"/>
  <c r="D54" i="19"/>
  <c r="G54" i="19"/>
  <c r="E54" i="19"/>
  <c r="D55" i="19"/>
  <c r="E55" i="19"/>
  <c r="G55" i="19"/>
  <c r="D56" i="19"/>
  <c r="G56" i="19"/>
  <c r="E56" i="19"/>
  <c r="E273" i="19"/>
  <c r="D57" i="19"/>
  <c r="E57" i="19"/>
  <c r="F57" i="19"/>
  <c r="G57" i="19"/>
  <c r="D58" i="19"/>
  <c r="G58" i="19"/>
  <c r="E58" i="19"/>
  <c r="D59" i="19"/>
  <c r="E59" i="19"/>
  <c r="G59" i="19"/>
  <c r="D60" i="19"/>
  <c r="G60" i="19"/>
  <c r="E60" i="19"/>
  <c r="E277" i="19"/>
  <c r="D61" i="19"/>
  <c r="E61" i="19"/>
  <c r="F61" i="19"/>
  <c r="G61" i="19"/>
  <c r="D62" i="19"/>
  <c r="G62" i="19"/>
  <c r="E62" i="19"/>
  <c r="D63" i="19"/>
  <c r="E63" i="19"/>
  <c r="G63" i="19"/>
  <c r="D64" i="19"/>
  <c r="G64" i="19"/>
  <c r="E64" i="19"/>
  <c r="E281" i="19"/>
  <c r="D65" i="19"/>
  <c r="E65" i="19"/>
  <c r="F65" i="19"/>
  <c r="G65" i="19"/>
  <c r="D66" i="19"/>
  <c r="G66" i="19"/>
  <c r="E66" i="19"/>
  <c r="D67" i="19"/>
  <c r="E67" i="19"/>
  <c r="G67" i="19"/>
  <c r="D68" i="19"/>
  <c r="G68" i="19"/>
  <c r="E68" i="19"/>
  <c r="E285" i="19"/>
  <c r="D69" i="19"/>
  <c r="E69" i="19"/>
  <c r="F69" i="19"/>
  <c r="G69" i="19"/>
  <c r="D70" i="19"/>
  <c r="G70" i="19"/>
  <c r="E70" i="19"/>
  <c r="D71" i="19"/>
  <c r="E71" i="19"/>
  <c r="G71" i="19"/>
  <c r="D72" i="19"/>
  <c r="G72" i="19"/>
  <c r="E72" i="19"/>
  <c r="E289" i="19"/>
  <c r="D73" i="19"/>
  <c r="E73" i="19"/>
  <c r="F73" i="19"/>
  <c r="G73" i="19"/>
  <c r="D74" i="19"/>
  <c r="G74" i="19"/>
  <c r="E74" i="19"/>
  <c r="D75" i="19"/>
  <c r="E75" i="19"/>
  <c r="G75" i="19"/>
  <c r="D76" i="19"/>
  <c r="G76" i="19"/>
  <c r="E76" i="19"/>
  <c r="E293" i="19"/>
  <c r="D77" i="19"/>
  <c r="G77" i="19"/>
  <c r="E77" i="19"/>
  <c r="D78" i="19"/>
  <c r="G78" i="19"/>
  <c r="K78" i="19"/>
  <c r="E78" i="19"/>
  <c r="D79" i="19"/>
  <c r="E79" i="19"/>
  <c r="G79" i="19"/>
  <c r="D80" i="19"/>
  <c r="G80" i="19"/>
  <c r="E80" i="19"/>
  <c r="E297" i="19"/>
  <c r="D81" i="19"/>
  <c r="G81" i="19"/>
  <c r="E81" i="19"/>
  <c r="D82" i="19"/>
  <c r="G82" i="19"/>
  <c r="K82" i="19"/>
  <c r="E82" i="19"/>
  <c r="D83" i="19"/>
  <c r="E83" i="19"/>
  <c r="G83" i="19"/>
  <c r="D84" i="19"/>
  <c r="G84" i="19"/>
  <c r="E84" i="19"/>
  <c r="E301" i="19"/>
  <c r="D85" i="19"/>
  <c r="G85" i="19"/>
  <c r="E85" i="19"/>
  <c r="D86" i="19"/>
  <c r="G86" i="19"/>
  <c r="K86" i="19"/>
  <c r="E86" i="19"/>
  <c r="D87" i="19"/>
  <c r="E87" i="19"/>
  <c r="G87" i="19"/>
  <c r="D88" i="19"/>
  <c r="G88" i="19"/>
  <c r="E88" i="19"/>
  <c r="E305" i="19"/>
  <c r="D89" i="19"/>
  <c r="G89" i="19"/>
  <c r="E89" i="19"/>
  <c r="D90" i="19"/>
  <c r="G90" i="19"/>
  <c r="K90" i="19"/>
  <c r="E90" i="19"/>
  <c r="D91" i="19"/>
  <c r="E91" i="19"/>
  <c r="G91" i="19"/>
  <c r="D92" i="19"/>
  <c r="G92" i="19"/>
  <c r="E92" i="19"/>
  <c r="E309" i="19"/>
  <c r="D93" i="19"/>
  <c r="G93" i="19"/>
  <c r="E93" i="19"/>
  <c r="D94" i="19"/>
  <c r="G94" i="19"/>
  <c r="K94" i="19"/>
  <c r="E94" i="19"/>
  <c r="D95" i="19"/>
  <c r="E95" i="19"/>
  <c r="G95" i="19"/>
  <c r="D96" i="19"/>
  <c r="G96" i="19"/>
  <c r="E96" i="19"/>
  <c r="E313" i="19"/>
  <c r="D97" i="19"/>
  <c r="G97" i="19"/>
  <c r="E97" i="19"/>
  <c r="D98" i="19"/>
  <c r="G98" i="19"/>
  <c r="K98" i="19"/>
  <c r="E98" i="19"/>
  <c r="D99" i="19"/>
  <c r="E99" i="19"/>
  <c r="G99" i="19"/>
  <c r="D100" i="19"/>
  <c r="G100" i="19"/>
  <c r="E100" i="19"/>
  <c r="E317" i="19"/>
  <c r="D101" i="19"/>
  <c r="G101" i="19"/>
  <c r="E101" i="19"/>
  <c r="D102" i="19"/>
  <c r="G102" i="19"/>
  <c r="K102" i="19"/>
  <c r="E102" i="19"/>
  <c r="D103" i="19"/>
  <c r="E103" i="19"/>
  <c r="G103" i="19"/>
  <c r="D104" i="19"/>
  <c r="G104" i="19"/>
  <c r="E104" i="19"/>
  <c r="E321" i="19"/>
  <c r="D105" i="19"/>
  <c r="G105" i="19"/>
  <c r="E105" i="19"/>
  <c r="D106" i="19"/>
  <c r="G106" i="19"/>
  <c r="K106" i="19"/>
  <c r="E106" i="19"/>
  <c r="D107" i="19"/>
  <c r="E107" i="19"/>
  <c r="G107" i="19"/>
  <c r="D108" i="19"/>
  <c r="G108" i="19"/>
  <c r="E108" i="19"/>
  <c r="E325" i="19"/>
  <c r="D109" i="19"/>
  <c r="G109" i="19"/>
  <c r="E109" i="19"/>
  <c r="D110" i="19"/>
  <c r="G110" i="19"/>
  <c r="K110" i="19"/>
  <c r="E110" i="19"/>
  <c r="D111" i="19"/>
  <c r="E111" i="19"/>
  <c r="G111" i="19"/>
  <c r="D112" i="19"/>
  <c r="G112" i="19"/>
  <c r="E112" i="19"/>
  <c r="E329" i="19"/>
  <c r="D113" i="19"/>
  <c r="G113" i="19"/>
  <c r="E113" i="19"/>
  <c r="D114" i="19"/>
  <c r="G114" i="19"/>
  <c r="K114" i="19"/>
  <c r="E114" i="19"/>
  <c r="D115" i="19"/>
  <c r="E115" i="19"/>
  <c r="G115" i="19"/>
  <c r="D116" i="19"/>
  <c r="G116" i="19"/>
  <c r="E116" i="19"/>
  <c r="E333" i="19"/>
  <c r="D117" i="19"/>
  <c r="G117" i="19"/>
  <c r="E117" i="19"/>
  <c r="D118" i="19"/>
  <c r="G118" i="19"/>
  <c r="K118" i="19"/>
  <c r="E118" i="19"/>
  <c r="D119" i="19"/>
  <c r="E119" i="19"/>
  <c r="G119" i="19"/>
  <c r="D120" i="19"/>
  <c r="G120" i="19"/>
  <c r="E120" i="19"/>
  <c r="E337" i="19"/>
  <c r="D121" i="19"/>
  <c r="G121" i="19"/>
  <c r="E121" i="19"/>
  <c r="D122" i="19"/>
  <c r="G122" i="19"/>
  <c r="K122" i="19"/>
  <c r="E122" i="19"/>
  <c r="D123" i="19"/>
  <c r="E123" i="19"/>
  <c r="G123" i="19"/>
  <c r="D124" i="19"/>
  <c r="G124" i="19"/>
  <c r="E124" i="19"/>
  <c r="E341" i="19"/>
  <c r="D125" i="19"/>
  <c r="G125" i="19"/>
  <c r="E125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91" i="19"/>
  <c r="Z92" i="19"/>
  <c r="Z93" i="19"/>
  <c r="Z94" i="19"/>
  <c r="Z95" i="19"/>
  <c r="Z96" i="19"/>
  <c r="Z97" i="19"/>
  <c r="Z98" i="19"/>
  <c r="Z99" i="19"/>
  <c r="Z100" i="19"/>
  <c r="Z101" i="19"/>
  <c r="Z102" i="19"/>
  <c r="Z103" i="19"/>
  <c r="Z104" i="19"/>
  <c r="Z105" i="19"/>
  <c r="Z106" i="19"/>
  <c r="Z107" i="19"/>
  <c r="Z108" i="19"/>
  <c r="Z109" i="19"/>
  <c r="Z110" i="19"/>
  <c r="Z111" i="19"/>
  <c r="Z112" i="19"/>
  <c r="Z113" i="19"/>
  <c r="Z114" i="19"/>
  <c r="Z115" i="19"/>
  <c r="Z116" i="19"/>
  <c r="Z117" i="19"/>
  <c r="Z118" i="19"/>
  <c r="Z119" i="19"/>
  <c r="Z120" i="19"/>
  <c r="Z121" i="19"/>
  <c r="Z122" i="19"/>
  <c r="Z123" i="19"/>
  <c r="Z124" i="19"/>
  <c r="Z125" i="19"/>
  <c r="F12" i="19"/>
  <c r="F16" i="19"/>
  <c r="F20" i="19"/>
  <c r="F24" i="19"/>
  <c r="F28" i="19"/>
  <c r="F32" i="19"/>
  <c r="F36" i="19"/>
  <c r="F40" i="19"/>
  <c r="F44" i="19"/>
  <c r="F48" i="19"/>
  <c r="F52" i="19"/>
  <c r="F56" i="19"/>
  <c r="F60" i="19"/>
  <c r="F64" i="19"/>
  <c r="F68" i="19"/>
  <c r="F72" i="19"/>
  <c r="F76" i="19"/>
  <c r="F77" i="19"/>
  <c r="F80" i="19"/>
  <c r="F81" i="19"/>
  <c r="F84" i="19"/>
  <c r="F85" i="19"/>
  <c r="F88" i="19"/>
  <c r="F89" i="19"/>
  <c r="F92" i="19"/>
  <c r="F93" i="19"/>
  <c r="F96" i="19"/>
  <c r="F97" i="19"/>
  <c r="F101" i="19"/>
  <c r="F105" i="19"/>
  <c r="F109" i="19"/>
  <c r="F113" i="19"/>
  <c r="F117" i="19"/>
  <c r="F121" i="19"/>
  <c r="F125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X45" i="19"/>
  <c r="W46" i="19"/>
  <c r="W47" i="19"/>
  <c r="W48" i="19"/>
  <c r="W49" i="19"/>
  <c r="X49" i="19"/>
  <c r="W50" i="19"/>
  <c r="W51" i="19"/>
  <c r="W52" i="19"/>
  <c r="W53" i="19"/>
  <c r="X53" i="19"/>
  <c r="W54" i="19"/>
  <c r="W55" i="19"/>
  <c r="W56" i="19"/>
  <c r="W57" i="19"/>
  <c r="X57" i="19"/>
  <c r="W58" i="19"/>
  <c r="W59" i="19"/>
  <c r="W60" i="19"/>
  <c r="W61" i="19"/>
  <c r="X61" i="19"/>
  <c r="W62" i="19"/>
  <c r="W63" i="19"/>
  <c r="W64" i="19"/>
  <c r="W65" i="19"/>
  <c r="X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D260" i="19"/>
  <c r="L260" i="19"/>
  <c r="D261" i="19"/>
  <c r="L261" i="19"/>
  <c r="D262" i="19"/>
  <c r="L262" i="19"/>
  <c r="D263" i="19"/>
  <c r="L263" i="19"/>
  <c r="D264" i="19"/>
  <c r="L264" i="19"/>
  <c r="D265" i="19"/>
  <c r="L265" i="19"/>
  <c r="D266" i="19"/>
  <c r="L266" i="19"/>
  <c r="D267" i="19"/>
  <c r="L267" i="19"/>
  <c r="D268" i="19"/>
  <c r="L268" i="19"/>
  <c r="D269" i="19"/>
  <c r="L269" i="19"/>
  <c r="D270" i="19"/>
  <c r="L270" i="19"/>
  <c r="D271" i="19"/>
  <c r="L271" i="19"/>
  <c r="D272" i="19"/>
  <c r="L272" i="19"/>
  <c r="D273" i="19"/>
  <c r="L273" i="19"/>
  <c r="D274" i="19"/>
  <c r="L274" i="19"/>
  <c r="D275" i="19"/>
  <c r="L275" i="19"/>
  <c r="D276" i="19"/>
  <c r="L276" i="19"/>
  <c r="D277" i="19"/>
  <c r="L277" i="19"/>
  <c r="D278" i="19"/>
  <c r="L278" i="19"/>
  <c r="D279" i="19"/>
  <c r="L279" i="19"/>
  <c r="D280" i="19"/>
  <c r="L280" i="19"/>
  <c r="D281" i="19"/>
  <c r="L281" i="19"/>
  <c r="D282" i="19"/>
  <c r="L282" i="19"/>
  <c r="D283" i="19"/>
  <c r="L283" i="19"/>
  <c r="D284" i="19"/>
  <c r="L284" i="19"/>
  <c r="D285" i="19"/>
  <c r="L285" i="19"/>
  <c r="D286" i="19"/>
  <c r="L286" i="19"/>
  <c r="D287" i="19"/>
  <c r="L287" i="19"/>
  <c r="D288" i="19"/>
  <c r="L288" i="19"/>
  <c r="D289" i="19"/>
  <c r="L289" i="19"/>
  <c r="D290" i="19"/>
  <c r="L290" i="19"/>
  <c r="D291" i="19"/>
  <c r="L291" i="19"/>
  <c r="D292" i="19"/>
  <c r="L292" i="19"/>
  <c r="D293" i="19"/>
  <c r="L293" i="19"/>
  <c r="D294" i="19"/>
  <c r="L294" i="19"/>
  <c r="D295" i="19"/>
  <c r="L295" i="19"/>
  <c r="D296" i="19"/>
  <c r="L296" i="19"/>
  <c r="D297" i="19"/>
  <c r="L297" i="19"/>
  <c r="D298" i="19"/>
  <c r="L298" i="19"/>
  <c r="D299" i="19"/>
  <c r="L299" i="19"/>
  <c r="D300" i="19"/>
  <c r="L300" i="19"/>
  <c r="D301" i="19"/>
  <c r="L301" i="19"/>
  <c r="D302" i="19"/>
  <c r="L302" i="19"/>
  <c r="D303" i="19"/>
  <c r="L303" i="19"/>
  <c r="D304" i="19"/>
  <c r="L304" i="19"/>
  <c r="D305" i="19"/>
  <c r="L305" i="19"/>
  <c r="D306" i="19"/>
  <c r="L306" i="19"/>
  <c r="D307" i="19"/>
  <c r="L307" i="19"/>
  <c r="D308" i="19"/>
  <c r="L308" i="19"/>
  <c r="D309" i="19"/>
  <c r="L309" i="19"/>
  <c r="D310" i="19"/>
  <c r="L310" i="19"/>
  <c r="D311" i="19"/>
  <c r="L311" i="19"/>
  <c r="D312" i="19"/>
  <c r="L312" i="19"/>
  <c r="D313" i="19"/>
  <c r="L313" i="19"/>
  <c r="D314" i="19"/>
  <c r="L314" i="19"/>
  <c r="D315" i="19"/>
  <c r="L315" i="19"/>
  <c r="D316" i="19"/>
  <c r="L316" i="19"/>
  <c r="D317" i="19"/>
  <c r="L317" i="19"/>
  <c r="D318" i="19"/>
  <c r="L318" i="19"/>
  <c r="D319" i="19"/>
  <c r="L319" i="19"/>
  <c r="D320" i="19"/>
  <c r="L320" i="19"/>
  <c r="D321" i="19"/>
  <c r="L321" i="19"/>
  <c r="D322" i="19"/>
  <c r="L322" i="19"/>
  <c r="D323" i="19"/>
  <c r="L323" i="19"/>
  <c r="D324" i="19"/>
  <c r="L324" i="19"/>
  <c r="D325" i="19"/>
  <c r="L325" i="19"/>
  <c r="D326" i="19"/>
  <c r="L326" i="19"/>
  <c r="D327" i="19"/>
  <c r="L327" i="19"/>
  <c r="D328" i="19"/>
  <c r="L328" i="19"/>
  <c r="D329" i="19"/>
  <c r="L329" i="19"/>
  <c r="D330" i="19"/>
  <c r="L330" i="19"/>
  <c r="D331" i="19"/>
  <c r="L331" i="19"/>
  <c r="D332" i="19"/>
  <c r="L332" i="19"/>
  <c r="D333" i="19"/>
  <c r="L333" i="19"/>
  <c r="D334" i="19"/>
  <c r="L334" i="19"/>
  <c r="D335" i="19"/>
  <c r="L335" i="19"/>
  <c r="D336" i="19"/>
  <c r="L336" i="19"/>
  <c r="D337" i="19"/>
  <c r="L337" i="19"/>
  <c r="D338" i="19"/>
  <c r="L338" i="19"/>
  <c r="D339" i="19"/>
  <c r="L339" i="19"/>
  <c r="D340" i="19"/>
  <c r="L340" i="19"/>
  <c r="D341" i="19"/>
  <c r="L341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B260" i="19"/>
  <c r="C260" i="19"/>
  <c r="E260" i="19"/>
  <c r="F260" i="19"/>
  <c r="H260" i="19"/>
  <c r="J260" i="19"/>
  <c r="B261" i="19"/>
  <c r="C261" i="19"/>
  <c r="F261" i="19"/>
  <c r="H261" i="19"/>
  <c r="J261" i="19"/>
  <c r="B262" i="19"/>
  <c r="C262" i="19"/>
  <c r="E262" i="19"/>
  <c r="F262" i="19"/>
  <c r="H262" i="19"/>
  <c r="J262" i="19"/>
  <c r="B263" i="19"/>
  <c r="C263" i="19"/>
  <c r="F263" i="19"/>
  <c r="H263" i="19"/>
  <c r="J263" i="19"/>
  <c r="B264" i="19"/>
  <c r="C264" i="19"/>
  <c r="F264" i="19"/>
  <c r="G264" i="19"/>
  <c r="H264" i="19"/>
  <c r="J264" i="19"/>
  <c r="B265" i="19"/>
  <c r="C265" i="19"/>
  <c r="F265" i="19"/>
  <c r="H265" i="19"/>
  <c r="J265" i="19"/>
  <c r="B266" i="19"/>
  <c r="C266" i="19"/>
  <c r="E266" i="19"/>
  <c r="F266" i="19"/>
  <c r="H266" i="19"/>
  <c r="J266" i="19"/>
  <c r="B267" i="19"/>
  <c r="C267" i="19"/>
  <c r="F267" i="19"/>
  <c r="H267" i="19"/>
  <c r="J267" i="19"/>
  <c r="B268" i="19"/>
  <c r="C268" i="19"/>
  <c r="F268" i="19"/>
  <c r="G268" i="19"/>
  <c r="H268" i="19"/>
  <c r="J268" i="19"/>
  <c r="B269" i="19"/>
  <c r="C269" i="19"/>
  <c r="F269" i="19"/>
  <c r="H269" i="19"/>
  <c r="J269" i="19"/>
  <c r="B270" i="19"/>
  <c r="C270" i="19"/>
  <c r="E270" i="19"/>
  <c r="F270" i="19"/>
  <c r="H270" i="19"/>
  <c r="J270" i="19"/>
  <c r="B271" i="19"/>
  <c r="C271" i="19"/>
  <c r="F271" i="19"/>
  <c r="H271" i="19"/>
  <c r="J271" i="19"/>
  <c r="B272" i="19"/>
  <c r="C272" i="19"/>
  <c r="F272" i="19"/>
  <c r="G272" i="19"/>
  <c r="H272" i="19"/>
  <c r="J272" i="19"/>
  <c r="B273" i="19"/>
  <c r="C273" i="19"/>
  <c r="F273" i="19"/>
  <c r="H273" i="19"/>
  <c r="J273" i="19"/>
  <c r="B274" i="19"/>
  <c r="C274" i="19"/>
  <c r="E274" i="19"/>
  <c r="F274" i="19"/>
  <c r="H274" i="19"/>
  <c r="J274" i="19"/>
  <c r="B275" i="19"/>
  <c r="C275" i="19"/>
  <c r="F275" i="19"/>
  <c r="H275" i="19"/>
  <c r="J275" i="19"/>
  <c r="B276" i="19"/>
  <c r="C276" i="19"/>
  <c r="F276" i="19"/>
  <c r="G276" i="19"/>
  <c r="H276" i="19"/>
  <c r="J276" i="19"/>
  <c r="B277" i="19"/>
  <c r="C277" i="19"/>
  <c r="F277" i="19"/>
  <c r="H277" i="19"/>
  <c r="J277" i="19"/>
  <c r="B278" i="19"/>
  <c r="C278" i="19"/>
  <c r="E278" i="19"/>
  <c r="F278" i="19"/>
  <c r="H278" i="19"/>
  <c r="J278" i="19"/>
  <c r="B279" i="19"/>
  <c r="C279" i="19"/>
  <c r="F279" i="19"/>
  <c r="H279" i="19"/>
  <c r="J279" i="19"/>
  <c r="B280" i="19"/>
  <c r="C280" i="19"/>
  <c r="F280" i="19"/>
  <c r="G280" i="19"/>
  <c r="H280" i="19"/>
  <c r="J280" i="19"/>
  <c r="B281" i="19"/>
  <c r="C281" i="19"/>
  <c r="F281" i="19"/>
  <c r="H281" i="19"/>
  <c r="J281" i="19"/>
  <c r="B282" i="19"/>
  <c r="C282" i="19"/>
  <c r="E282" i="19"/>
  <c r="F282" i="19"/>
  <c r="H282" i="19"/>
  <c r="J282" i="19"/>
  <c r="B283" i="19"/>
  <c r="C283" i="19"/>
  <c r="F283" i="19"/>
  <c r="H283" i="19"/>
  <c r="J283" i="19"/>
  <c r="B284" i="19"/>
  <c r="C284" i="19"/>
  <c r="F284" i="19"/>
  <c r="G284" i="19"/>
  <c r="H284" i="19"/>
  <c r="J284" i="19"/>
  <c r="B285" i="19"/>
  <c r="C285" i="19"/>
  <c r="F285" i="19"/>
  <c r="H285" i="19"/>
  <c r="J285" i="19"/>
  <c r="B286" i="19"/>
  <c r="C286" i="19"/>
  <c r="E286" i="19"/>
  <c r="F286" i="19"/>
  <c r="H286" i="19"/>
  <c r="J286" i="19"/>
  <c r="B287" i="19"/>
  <c r="C287" i="19"/>
  <c r="F287" i="19"/>
  <c r="H287" i="19"/>
  <c r="J287" i="19"/>
  <c r="B288" i="19"/>
  <c r="C288" i="19"/>
  <c r="F288" i="19"/>
  <c r="G288" i="19"/>
  <c r="H288" i="19"/>
  <c r="J288" i="19"/>
  <c r="B289" i="19"/>
  <c r="C289" i="19"/>
  <c r="F289" i="19"/>
  <c r="H289" i="19"/>
  <c r="J289" i="19"/>
  <c r="B290" i="19"/>
  <c r="C290" i="19"/>
  <c r="E290" i="19"/>
  <c r="F290" i="19"/>
  <c r="H290" i="19"/>
  <c r="J290" i="19"/>
  <c r="B291" i="19"/>
  <c r="C291" i="19"/>
  <c r="F291" i="19"/>
  <c r="H291" i="19"/>
  <c r="J291" i="19"/>
  <c r="B292" i="19"/>
  <c r="C292" i="19"/>
  <c r="F292" i="19"/>
  <c r="G292" i="19"/>
  <c r="H292" i="19"/>
  <c r="J292" i="19"/>
  <c r="B293" i="19"/>
  <c r="C293" i="19"/>
  <c r="F293" i="19"/>
  <c r="H293" i="19"/>
  <c r="J293" i="19"/>
  <c r="B294" i="19"/>
  <c r="C294" i="19"/>
  <c r="E294" i="19"/>
  <c r="F294" i="19"/>
  <c r="H294" i="19"/>
  <c r="J294" i="19"/>
  <c r="B295" i="19"/>
  <c r="C295" i="19"/>
  <c r="F295" i="19"/>
  <c r="G295" i="19"/>
  <c r="H295" i="19"/>
  <c r="J295" i="19"/>
  <c r="B296" i="19"/>
  <c r="C296" i="19"/>
  <c r="F296" i="19"/>
  <c r="G296" i="19"/>
  <c r="H296" i="19"/>
  <c r="J296" i="19"/>
  <c r="B297" i="19"/>
  <c r="C297" i="19"/>
  <c r="F297" i="19"/>
  <c r="H297" i="19"/>
  <c r="J297" i="19"/>
  <c r="B298" i="19"/>
  <c r="C298" i="19"/>
  <c r="E298" i="19"/>
  <c r="F298" i="19"/>
  <c r="H298" i="19"/>
  <c r="J298" i="19"/>
  <c r="B299" i="19"/>
  <c r="C299" i="19"/>
  <c r="F299" i="19"/>
  <c r="G299" i="19"/>
  <c r="H299" i="19"/>
  <c r="J299" i="19"/>
  <c r="B300" i="19"/>
  <c r="C300" i="19"/>
  <c r="F300" i="19"/>
  <c r="G300" i="19"/>
  <c r="H300" i="19"/>
  <c r="J300" i="19"/>
  <c r="B301" i="19"/>
  <c r="C301" i="19"/>
  <c r="F301" i="19"/>
  <c r="H301" i="19"/>
  <c r="J301" i="19"/>
  <c r="B302" i="19"/>
  <c r="C302" i="19"/>
  <c r="E302" i="19"/>
  <c r="F302" i="19"/>
  <c r="H302" i="19"/>
  <c r="J302" i="19"/>
  <c r="B303" i="19"/>
  <c r="C303" i="19"/>
  <c r="F303" i="19"/>
  <c r="G303" i="19"/>
  <c r="H303" i="19"/>
  <c r="J303" i="19"/>
  <c r="B304" i="19"/>
  <c r="C304" i="19"/>
  <c r="F304" i="19"/>
  <c r="G304" i="19"/>
  <c r="H304" i="19"/>
  <c r="J304" i="19"/>
  <c r="B305" i="19"/>
  <c r="C305" i="19"/>
  <c r="F305" i="19"/>
  <c r="H305" i="19"/>
  <c r="J305" i="19"/>
  <c r="B306" i="19"/>
  <c r="C306" i="19"/>
  <c r="E306" i="19"/>
  <c r="F306" i="19"/>
  <c r="H306" i="19"/>
  <c r="J306" i="19"/>
  <c r="B307" i="19"/>
  <c r="C307" i="19"/>
  <c r="F307" i="19"/>
  <c r="G307" i="19"/>
  <c r="H307" i="19"/>
  <c r="J307" i="19"/>
  <c r="B308" i="19"/>
  <c r="C308" i="19"/>
  <c r="F308" i="19"/>
  <c r="G308" i="19"/>
  <c r="H308" i="19"/>
  <c r="J308" i="19"/>
  <c r="B309" i="19"/>
  <c r="C309" i="19"/>
  <c r="F309" i="19"/>
  <c r="H309" i="19"/>
  <c r="J309" i="19"/>
  <c r="B310" i="19"/>
  <c r="C310" i="19"/>
  <c r="E310" i="19"/>
  <c r="F310" i="19"/>
  <c r="H310" i="19"/>
  <c r="J310" i="19"/>
  <c r="B311" i="19"/>
  <c r="C311" i="19"/>
  <c r="F311" i="19"/>
  <c r="G311" i="19"/>
  <c r="H311" i="19"/>
  <c r="J311" i="19"/>
  <c r="B312" i="19"/>
  <c r="C312" i="19"/>
  <c r="F312" i="19"/>
  <c r="G312" i="19"/>
  <c r="H312" i="19"/>
  <c r="J312" i="19"/>
  <c r="B313" i="19"/>
  <c r="C313" i="19"/>
  <c r="F313" i="19"/>
  <c r="H313" i="19"/>
  <c r="J313" i="19"/>
  <c r="B314" i="19"/>
  <c r="C314" i="19"/>
  <c r="E314" i="19"/>
  <c r="F314" i="19"/>
  <c r="H314" i="19"/>
  <c r="J314" i="19"/>
  <c r="B315" i="19"/>
  <c r="C315" i="19"/>
  <c r="F315" i="19"/>
  <c r="G315" i="19"/>
  <c r="H315" i="19"/>
  <c r="J315" i="19"/>
  <c r="B316" i="19"/>
  <c r="C316" i="19"/>
  <c r="F316" i="19"/>
  <c r="G316" i="19"/>
  <c r="H316" i="19"/>
  <c r="J316" i="19"/>
  <c r="B317" i="19"/>
  <c r="C317" i="19"/>
  <c r="F317" i="19"/>
  <c r="H317" i="19"/>
  <c r="J317" i="19"/>
  <c r="B318" i="19"/>
  <c r="C318" i="19"/>
  <c r="E318" i="19"/>
  <c r="F318" i="19"/>
  <c r="H318" i="19"/>
  <c r="J318" i="19"/>
  <c r="B319" i="19"/>
  <c r="C319" i="19"/>
  <c r="F319" i="19"/>
  <c r="G319" i="19"/>
  <c r="H319" i="19"/>
  <c r="J319" i="19"/>
  <c r="B320" i="19"/>
  <c r="C320" i="19"/>
  <c r="F320" i="19"/>
  <c r="G320" i="19"/>
  <c r="H320" i="19"/>
  <c r="J320" i="19"/>
  <c r="B321" i="19"/>
  <c r="C321" i="19"/>
  <c r="F321" i="19"/>
  <c r="H321" i="19"/>
  <c r="J321" i="19"/>
  <c r="B322" i="19"/>
  <c r="C322" i="19"/>
  <c r="E322" i="19"/>
  <c r="F322" i="19"/>
  <c r="H322" i="19"/>
  <c r="J322" i="19"/>
  <c r="B323" i="19"/>
  <c r="C323" i="19"/>
  <c r="F323" i="19"/>
  <c r="G323" i="19"/>
  <c r="H323" i="19"/>
  <c r="J323" i="19"/>
  <c r="B324" i="19"/>
  <c r="C324" i="19"/>
  <c r="F324" i="19"/>
  <c r="G324" i="19"/>
  <c r="H324" i="19"/>
  <c r="J324" i="19"/>
  <c r="B325" i="19"/>
  <c r="C325" i="19"/>
  <c r="F325" i="19"/>
  <c r="H325" i="19"/>
  <c r="J325" i="19"/>
  <c r="B326" i="19"/>
  <c r="C326" i="19"/>
  <c r="E326" i="19"/>
  <c r="F326" i="19"/>
  <c r="H326" i="19"/>
  <c r="J326" i="19"/>
  <c r="B327" i="19"/>
  <c r="C327" i="19"/>
  <c r="F327" i="19"/>
  <c r="G327" i="19"/>
  <c r="H327" i="19"/>
  <c r="J327" i="19"/>
  <c r="B328" i="19"/>
  <c r="C328" i="19"/>
  <c r="F328" i="19"/>
  <c r="G328" i="19"/>
  <c r="H328" i="19"/>
  <c r="J328" i="19"/>
  <c r="B329" i="19"/>
  <c r="C329" i="19"/>
  <c r="F329" i="19"/>
  <c r="H329" i="19"/>
  <c r="J329" i="19"/>
  <c r="B330" i="19"/>
  <c r="C330" i="19"/>
  <c r="E330" i="19"/>
  <c r="F330" i="19"/>
  <c r="H330" i="19"/>
  <c r="J330" i="19"/>
  <c r="B331" i="19"/>
  <c r="C331" i="19"/>
  <c r="F331" i="19"/>
  <c r="G331" i="19"/>
  <c r="H331" i="19"/>
  <c r="J331" i="19"/>
  <c r="B332" i="19"/>
  <c r="C332" i="19"/>
  <c r="F332" i="19"/>
  <c r="G332" i="19"/>
  <c r="H332" i="19"/>
  <c r="J332" i="19"/>
  <c r="B333" i="19"/>
  <c r="C333" i="19"/>
  <c r="F333" i="19"/>
  <c r="H333" i="19"/>
  <c r="J333" i="19"/>
  <c r="B334" i="19"/>
  <c r="C334" i="19"/>
  <c r="E334" i="19"/>
  <c r="F334" i="19"/>
  <c r="H334" i="19"/>
  <c r="J334" i="19"/>
  <c r="B335" i="19"/>
  <c r="C335" i="19"/>
  <c r="F335" i="19"/>
  <c r="G335" i="19"/>
  <c r="H335" i="19"/>
  <c r="J335" i="19"/>
  <c r="B336" i="19"/>
  <c r="C336" i="19"/>
  <c r="F336" i="19"/>
  <c r="G336" i="19"/>
  <c r="H336" i="19"/>
  <c r="J336" i="19"/>
  <c r="B337" i="19"/>
  <c r="C337" i="19"/>
  <c r="F337" i="19"/>
  <c r="H337" i="19"/>
  <c r="J337" i="19"/>
  <c r="B338" i="19"/>
  <c r="C338" i="19"/>
  <c r="E338" i="19"/>
  <c r="F338" i="19"/>
  <c r="H338" i="19"/>
  <c r="J338" i="19"/>
  <c r="B339" i="19"/>
  <c r="C339" i="19"/>
  <c r="F339" i="19"/>
  <c r="G339" i="19"/>
  <c r="H339" i="19"/>
  <c r="J339" i="19"/>
  <c r="B340" i="19"/>
  <c r="C340" i="19"/>
  <c r="F340" i="19"/>
  <c r="G340" i="19"/>
  <c r="H340" i="19"/>
  <c r="J340" i="19"/>
  <c r="B341" i="19"/>
  <c r="C341" i="19"/>
  <c r="F341" i="19"/>
  <c r="H341" i="19"/>
  <c r="J341" i="19"/>
  <c r="B342" i="19"/>
  <c r="C342" i="19"/>
  <c r="E342" i="19"/>
  <c r="F342" i="19"/>
  <c r="H342" i="19"/>
  <c r="J342" i="19"/>
  <c r="T43" i="19"/>
  <c r="R43" i="19"/>
  <c r="X43" i="19"/>
  <c r="T44" i="19"/>
  <c r="R44" i="19"/>
  <c r="X44" i="19"/>
  <c r="T45" i="19"/>
  <c r="R45" i="19"/>
  <c r="T46" i="19"/>
  <c r="R46" i="19"/>
  <c r="X46" i="19"/>
  <c r="T47" i="19"/>
  <c r="R47" i="19"/>
  <c r="X47" i="19"/>
  <c r="T48" i="19"/>
  <c r="R48" i="19"/>
  <c r="X48" i="19"/>
  <c r="T49" i="19"/>
  <c r="R49" i="19"/>
  <c r="T50" i="19"/>
  <c r="R50" i="19"/>
  <c r="X50" i="19"/>
  <c r="T51" i="19"/>
  <c r="R51" i="19"/>
  <c r="X51" i="19"/>
  <c r="T52" i="19"/>
  <c r="R52" i="19"/>
  <c r="X52" i="19"/>
  <c r="T53" i="19"/>
  <c r="R53" i="19"/>
  <c r="T54" i="19"/>
  <c r="R54" i="19"/>
  <c r="X54" i="19"/>
  <c r="T55" i="19"/>
  <c r="R55" i="19"/>
  <c r="X55" i="19"/>
  <c r="T56" i="19"/>
  <c r="R56" i="19"/>
  <c r="X56" i="19"/>
  <c r="T57" i="19"/>
  <c r="R57" i="19"/>
  <c r="T58" i="19"/>
  <c r="R58" i="19"/>
  <c r="X58" i="19"/>
  <c r="T59" i="19"/>
  <c r="R59" i="19"/>
  <c r="X59" i="19"/>
  <c r="T60" i="19"/>
  <c r="R60" i="19"/>
  <c r="X60" i="19"/>
  <c r="T61" i="19"/>
  <c r="R61" i="19"/>
  <c r="T62" i="19"/>
  <c r="R62" i="19"/>
  <c r="X62" i="19"/>
  <c r="T63" i="19"/>
  <c r="R63" i="19"/>
  <c r="X63" i="19"/>
  <c r="T64" i="19"/>
  <c r="R64" i="19"/>
  <c r="X64" i="19"/>
  <c r="T65" i="19"/>
  <c r="R65" i="19"/>
  <c r="T66" i="19"/>
  <c r="R66" i="19"/>
  <c r="X66" i="19"/>
  <c r="T67" i="19"/>
  <c r="R67" i="19"/>
  <c r="X67" i="19"/>
  <c r="T68" i="19"/>
  <c r="R68" i="19"/>
  <c r="X68" i="19"/>
  <c r="T69" i="19"/>
  <c r="R69" i="19"/>
  <c r="X69" i="19"/>
  <c r="T70" i="19"/>
  <c r="R70" i="19"/>
  <c r="X70" i="19"/>
  <c r="T71" i="19"/>
  <c r="R71" i="19"/>
  <c r="X71" i="19"/>
  <c r="T72" i="19"/>
  <c r="R72" i="19"/>
  <c r="X72" i="19"/>
  <c r="T73" i="19"/>
  <c r="R73" i="19"/>
  <c r="X73" i="19"/>
  <c r="T74" i="19"/>
  <c r="R74" i="19"/>
  <c r="X74" i="19"/>
  <c r="T75" i="19"/>
  <c r="R75" i="19"/>
  <c r="X75" i="19"/>
  <c r="T76" i="19"/>
  <c r="R76" i="19"/>
  <c r="X76" i="19"/>
  <c r="T77" i="19"/>
  <c r="R77" i="19"/>
  <c r="X77" i="19"/>
  <c r="T78" i="19"/>
  <c r="R78" i="19"/>
  <c r="X78" i="19"/>
  <c r="T79" i="19"/>
  <c r="R79" i="19"/>
  <c r="X79" i="19"/>
  <c r="T80" i="19"/>
  <c r="R80" i="19"/>
  <c r="X80" i="19"/>
  <c r="T81" i="19"/>
  <c r="R81" i="19"/>
  <c r="X81" i="19"/>
  <c r="T82" i="19"/>
  <c r="R82" i="19"/>
  <c r="X82" i="19"/>
  <c r="T83" i="19"/>
  <c r="R83" i="19"/>
  <c r="X83" i="19"/>
  <c r="T84" i="19"/>
  <c r="R84" i="19"/>
  <c r="X84" i="19"/>
  <c r="T85" i="19"/>
  <c r="R85" i="19"/>
  <c r="X85" i="19"/>
  <c r="T86" i="19"/>
  <c r="R86" i="19"/>
  <c r="X86" i="19"/>
  <c r="T87" i="19"/>
  <c r="R87" i="19"/>
  <c r="X87" i="19"/>
  <c r="T88" i="19"/>
  <c r="R88" i="19"/>
  <c r="X88" i="19"/>
  <c r="T89" i="19"/>
  <c r="R89" i="19"/>
  <c r="X89" i="19"/>
  <c r="T90" i="19"/>
  <c r="R90" i="19"/>
  <c r="X90" i="19"/>
  <c r="T91" i="19"/>
  <c r="R91" i="19"/>
  <c r="X91" i="19"/>
  <c r="T92" i="19"/>
  <c r="R92" i="19"/>
  <c r="X92" i="19"/>
  <c r="T93" i="19"/>
  <c r="R93" i="19"/>
  <c r="X93" i="19"/>
  <c r="T94" i="19"/>
  <c r="R94" i="19"/>
  <c r="X94" i="19"/>
  <c r="T95" i="19"/>
  <c r="R95" i="19"/>
  <c r="X95" i="19"/>
  <c r="T96" i="19"/>
  <c r="R96" i="19"/>
  <c r="X96" i="19"/>
  <c r="T97" i="19"/>
  <c r="R97" i="19"/>
  <c r="X97" i="19"/>
  <c r="T98" i="19"/>
  <c r="R98" i="19"/>
  <c r="X98" i="19"/>
  <c r="T99" i="19"/>
  <c r="R99" i="19"/>
  <c r="X99" i="19"/>
  <c r="T100" i="19"/>
  <c r="R100" i="19"/>
  <c r="X100" i="19"/>
  <c r="T101" i="19"/>
  <c r="R101" i="19"/>
  <c r="X101" i="19"/>
  <c r="T102" i="19"/>
  <c r="R102" i="19"/>
  <c r="X102" i="19"/>
  <c r="T103" i="19"/>
  <c r="R103" i="19"/>
  <c r="X103" i="19"/>
  <c r="T104" i="19"/>
  <c r="R104" i="19"/>
  <c r="X104" i="19"/>
  <c r="T105" i="19"/>
  <c r="R105" i="19"/>
  <c r="X105" i="19"/>
  <c r="T106" i="19"/>
  <c r="R106" i="19"/>
  <c r="X106" i="19"/>
  <c r="T107" i="19"/>
  <c r="R107" i="19"/>
  <c r="X107" i="19"/>
  <c r="T108" i="19"/>
  <c r="R108" i="19"/>
  <c r="X108" i="19"/>
  <c r="T109" i="19"/>
  <c r="R109" i="19"/>
  <c r="X109" i="19"/>
  <c r="T110" i="19"/>
  <c r="R110" i="19"/>
  <c r="X110" i="19"/>
  <c r="T111" i="19"/>
  <c r="R111" i="19"/>
  <c r="X111" i="19"/>
  <c r="T112" i="19"/>
  <c r="R112" i="19"/>
  <c r="X112" i="19"/>
  <c r="T113" i="19"/>
  <c r="R113" i="19"/>
  <c r="X113" i="19"/>
  <c r="T114" i="19"/>
  <c r="R114" i="19"/>
  <c r="X114" i="19"/>
  <c r="T115" i="19"/>
  <c r="R115" i="19"/>
  <c r="X115" i="19"/>
  <c r="T116" i="19"/>
  <c r="R116" i="19"/>
  <c r="X116" i="19"/>
  <c r="T117" i="19"/>
  <c r="R117" i="19"/>
  <c r="X117" i="19"/>
  <c r="T118" i="19"/>
  <c r="R118" i="19"/>
  <c r="X118" i="19"/>
  <c r="T119" i="19"/>
  <c r="R119" i="19"/>
  <c r="X119" i="19"/>
  <c r="T120" i="19"/>
  <c r="R120" i="19"/>
  <c r="X120" i="19"/>
  <c r="T121" i="19"/>
  <c r="R121" i="19"/>
  <c r="X121" i="19"/>
  <c r="T122" i="19"/>
  <c r="R122" i="19"/>
  <c r="X122" i="19"/>
  <c r="T123" i="19"/>
  <c r="R123" i="19"/>
  <c r="X123" i="19"/>
  <c r="T124" i="19"/>
  <c r="R124" i="19"/>
  <c r="X124" i="19"/>
  <c r="T125" i="19"/>
  <c r="R125" i="19"/>
  <c r="X125" i="19"/>
  <c r="T8" i="19"/>
  <c r="R8" i="19"/>
  <c r="W8" i="19"/>
  <c r="H9" i="19"/>
  <c r="T9" i="19"/>
  <c r="R9" i="19"/>
  <c r="W9" i="19"/>
  <c r="X9" i="19"/>
  <c r="T10" i="19"/>
  <c r="W10" i="19"/>
  <c r="X10" i="19"/>
  <c r="H11" i="19"/>
  <c r="T11" i="19"/>
  <c r="R11" i="19"/>
  <c r="W11" i="19"/>
  <c r="X11" i="19"/>
  <c r="T12" i="19"/>
  <c r="R12" i="19"/>
  <c r="W12" i="19"/>
  <c r="X12" i="19"/>
  <c r="H13" i="19"/>
  <c r="T13" i="19"/>
  <c r="R13" i="19"/>
  <c r="W13" i="19"/>
  <c r="X13" i="19"/>
  <c r="H14" i="19"/>
  <c r="T14" i="19"/>
  <c r="R14" i="19"/>
  <c r="W14" i="19"/>
  <c r="X14" i="19"/>
  <c r="H15" i="19"/>
  <c r="T15" i="19"/>
  <c r="R15" i="19"/>
  <c r="W15" i="19"/>
  <c r="X15" i="19"/>
  <c r="H16" i="19"/>
  <c r="T16" i="19"/>
  <c r="R16" i="19"/>
  <c r="W16" i="19"/>
  <c r="X16" i="19"/>
  <c r="H17" i="19"/>
  <c r="T17" i="19"/>
  <c r="R17" i="19"/>
  <c r="W17" i="19"/>
  <c r="X17" i="19"/>
  <c r="H18" i="19"/>
  <c r="T18" i="19"/>
  <c r="R18" i="19"/>
  <c r="W18" i="19"/>
  <c r="X18" i="19"/>
  <c r="H19" i="19"/>
  <c r="T19" i="19"/>
  <c r="R19" i="19"/>
  <c r="W19" i="19"/>
  <c r="X19" i="19"/>
  <c r="H20" i="19"/>
  <c r="T20" i="19"/>
  <c r="R20" i="19"/>
  <c r="W20" i="19"/>
  <c r="X20" i="19"/>
  <c r="H21" i="19"/>
  <c r="T21" i="19"/>
  <c r="R21" i="19"/>
  <c r="W21" i="19"/>
  <c r="X21" i="19"/>
  <c r="H22" i="19"/>
  <c r="T22" i="19"/>
  <c r="R22" i="19"/>
  <c r="W22" i="19"/>
  <c r="X22" i="19"/>
  <c r="H23" i="19"/>
  <c r="T23" i="19"/>
  <c r="R23" i="19"/>
  <c r="W23" i="19"/>
  <c r="X23" i="19"/>
  <c r="H24" i="19"/>
  <c r="T24" i="19"/>
  <c r="R24" i="19"/>
  <c r="W24" i="19"/>
  <c r="X24" i="19"/>
  <c r="H25" i="19"/>
  <c r="T25" i="19"/>
  <c r="R25" i="19"/>
  <c r="W25" i="19"/>
  <c r="X25" i="19"/>
  <c r="H26" i="19"/>
  <c r="T26" i="19"/>
  <c r="R26" i="19"/>
  <c r="W26" i="19"/>
  <c r="X26" i="19"/>
  <c r="H27" i="19"/>
  <c r="T27" i="19"/>
  <c r="R27" i="19"/>
  <c r="W27" i="19"/>
  <c r="X27" i="19"/>
  <c r="H28" i="19"/>
  <c r="T28" i="19"/>
  <c r="R28" i="19"/>
  <c r="W28" i="19"/>
  <c r="X28" i="19"/>
  <c r="H29" i="19"/>
  <c r="T29" i="19"/>
  <c r="R29" i="19"/>
  <c r="W29" i="19"/>
  <c r="X29" i="19"/>
  <c r="H30" i="19"/>
  <c r="T30" i="19"/>
  <c r="R30" i="19"/>
  <c r="W30" i="19"/>
  <c r="X30" i="19"/>
  <c r="H31" i="19"/>
  <c r="T31" i="19"/>
  <c r="R31" i="19"/>
  <c r="X31" i="19"/>
  <c r="H32" i="19"/>
  <c r="T32" i="19"/>
  <c r="R32" i="19"/>
  <c r="X32" i="19"/>
  <c r="H33" i="19"/>
  <c r="T33" i="19"/>
  <c r="R33" i="19"/>
  <c r="X33" i="19"/>
  <c r="H34" i="19"/>
  <c r="T34" i="19"/>
  <c r="R34" i="19"/>
  <c r="X34" i="19"/>
  <c r="H35" i="19"/>
  <c r="T35" i="19"/>
  <c r="R35" i="19"/>
  <c r="X35" i="19"/>
  <c r="H36" i="19"/>
  <c r="T36" i="19"/>
  <c r="R36" i="19"/>
  <c r="X36" i="19"/>
  <c r="H37" i="19"/>
  <c r="T37" i="19"/>
  <c r="R37" i="19"/>
  <c r="X37" i="19"/>
  <c r="H38" i="19"/>
  <c r="T38" i="19"/>
  <c r="R38" i="19"/>
  <c r="X38" i="19"/>
  <c r="H39" i="19"/>
  <c r="T39" i="19"/>
  <c r="R39" i="19"/>
  <c r="X39" i="19"/>
  <c r="H40" i="19"/>
  <c r="T40" i="19"/>
  <c r="R40" i="19"/>
  <c r="X40" i="19"/>
  <c r="H41" i="19"/>
  <c r="T41" i="19"/>
  <c r="R41" i="19"/>
  <c r="X41" i="19"/>
  <c r="H42" i="19"/>
  <c r="T42" i="19"/>
  <c r="R42" i="19"/>
  <c r="X42" i="19"/>
  <c r="A224" i="19"/>
  <c r="B224" i="19"/>
  <c r="C224" i="19"/>
  <c r="D224" i="19"/>
  <c r="E224" i="19"/>
  <c r="F224" i="19"/>
  <c r="G224" i="19"/>
  <c r="H224" i="19"/>
  <c r="I224" i="19"/>
  <c r="J224" i="19"/>
  <c r="A225" i="19"/>
  <c r="B225" i="19"/>
  <c r="C225" i="19"/>
  <c r="D225" i="19"/>
  <c r="F225" i="19"/>
  <c r="H225" i="19"/>
  <c r="J225" i="19"/>
  <c r="L225" i="19"/>
  <c r="A226" i="19"/>
  <c r="B226" i="19"/>
  <c r="C226" i="19"/>
  <c r="D226" i="19"/>
  <c r="L226" i="19"/>
  <c r="E226" i="19"/>
  <c r="F226" i="19"/>
  <c r="G226" i="19"/>
  <c r="H226" i="19"/>
  <c r="J226" i="19"/>
  <c r="A227" i="19"/>
  <c r="B227" i="19"/>
  <c r="C227" i="19"/>
  <c r="D227" i="19"/>
  <c r="F227" i="19"/>
  <c r="H227" i="19"/>
  <c r="J227" i="19"/>
  <c r="L227" i="19"/>
  <c r="A228" i="19"/>
  <c r="B228" i="19"/>
  <c r="C228" i="19"/>
  <c r="D228" i="19"/>
  <c r="L228" i="19"/>
  <c r="E228" i="19"/>
  <c r="F228" i="19"/>
  <c r="G228" i="19"/>
  <c r="H228" i="19"/>
  <c r="J228" i="19"/>
  <c r="A229" i="19"/>
  <c r="B229" i="19"/>
  <c r="C229" i="19"/>
  <c r="D229" i="19"/>
  <c r="E229" i="19"/>
  <c r="F229" i="19"/>
  <c r="G229" i="19"/>
  <c r="H229" i="19"/>
  <c r="J229" i="19"/>
  <c r="L229" i="19"/>
  <c r="A230" i="19"/>
  <c r="B230" i="19"/>
  <c r="C230" i="19"/>
  <c r="D230" i="19"/>
  <c r="L230" i="19"/>
  <c r="E230" i="19"/>
  <c r="F230" i="19"/>
  <c r="G230" i="19"/>
  <c r="H230" i="19"/>
  <c r="J230" i="19"/>
  <c r="A231" i="19"/>
  <c r="B231" i="19"/>
  <c r="C231" i="19"/>
  <c r="D231" i="19"/>
  <c r="E231" i="19"/>
  <c r="F231" i="19"/>
  <c r="G231" i="19"/>
  <c r="H231" i="19"/>
  <c r="J231" i="19"/>
  <c r="L231" i="19"/>
  <c r="A232" i="19"/>
  <c r="B232" i="19"/>
  <c r="C232" i="19"/>
  <c r="D232" i="19"/>
  <c r="L232" i="19"/>
  <c r="E232" i="19"/>
  <c r="F232" i="19"/>
  <c r="G232" i="19"/>
  <c r="H232" i="19"/>
  <c r="J232" i="19"/>
  <c r="A233" i="19"/>
  <c r="B233" i="19"/>
  <c r="C233" i="19"/>
  <c r="D233" i="19"/>
  <c r="E233" i="19"/>
  <c r="F233" i="19"/>
  <c r="G233" i="19"/>
  <c r="H233" i="19"/>
  <c r="J233" i="19"/>
  <c r="L233" i="19"/>
  <c r="A234" i="19"/>
  <c r="B234" i="19"/>
  <c r="C234" i="19"/>
  <c r="D234" i="19"/>
  <c r="L234" i="19"/>
  <c r="E234" i="19"/>
  <c r="F234" i="19"/>
  <c r="G234" i="19"/>
  <c r="H234" i="19"/>
  <c r="J234" i="19"/>
  <c r="A235" i="19"/>
  <c r="B235" i="19"/>
  <c r="C235" i="19"/>
  <c r="D235" i="19"/>
  <c r="E235" i="19"/>
  <c r="F235" i="19"/>
  <c r="G235" i="19"/>
  <c r="H235" i="19"/>
  <c r="J235" i="19"/>
  <c r="L235" i="19"/>
  <c r="A236" i="19"/>
  <c r="B236" i="19"/>
  <c r="C236" i="19"/>
  <c r="D236" i="19"/>
  <c r="L236" i="19"/>
  <c r="E236" i="19"/>
  <c r="F236" i="19"/>
  <c r="G236" i="19"/>
  <c r="H236" i="19"/>
  <c r="J236" i="19"/>
  <c r="A237" i="19"/>
  <c r="B237" i="19"/>
  <c r="C237" i="19"/>
  <c r="D237" i="19"/>
  <c r="E237" i="19"/>
  <c r="F237" i="19"/>
  <c r="G237" i="19"/>
  <c r="H237" i="19"/>
  <c r="J237" i="19"/>
  <c r="L237" i="19"/>
  <c r="A238" i="19"/>
  <c r="B238" i="19"/>
  <c r="C238" i="19"/>
  <c r="D238" i="19"/>
  <c r="L238" i="19"/>
  <c r="E238" i="19"/>
  <c r="F238" i="19"/>
  <c r="G238" i="19"/>
  <c r="H238" i="19"/>
  <c r="J238" i="19"/>
  <c r="A239" i="19"/>
  <c r="B239" i="19"/>
  <c r="C239" i="19"/>
  <c r="D239" i="19"/>
  <c r="E239" i="19"/>
  <c r="F239" i="19"/>
  <c r="G239" i="19"/>
  <c r="H239" i="19"/>
  <c r="J239" i="19"/>
  <c r="L239" i="19"/>
  <c r="A240" i="19"/>
  <c r="B240" i="19"/>
  <c r="C240" i="19"/>
  <c r="D240" i="19"/>
  <c r="L240" i="19"/>
  <c r="E240" i="19"/>
  <c r="F240" i="19"/>
  <c r="G240" i="19"/>
  <c r="H240" i="19"/>
  <c r="J240" i="19"/>
  <c r="A241" i="19"/>
  <c r="B241" i="19"/>
  <c r="C241" i="19"/>
  <c r="D241" i="19"/>
  <c r="E241" i="19"/>
  <c r="F241" i="19"/>
  <c r="G241" i="19"/>
  <c r="H241" i="19"/>
  <c r="J241" i="19"/>
  <c r="L241" i="19"/>
  <c r="A242" i="19"/>
  <c r="B242" i="19"/>
  <c r="C242" i="19"/>
  <c r="D242" i="19"/>
  <c r="L242" i="19"/>
  <c r="E242" i="19"/>
  <c r="F242" i="19"/>
  <c r="G242" i="19"/>
  <c r="H242" i="19"/>
  <c r="J242" i="19"/>
  <c r="A243" i="19"/>
  <c r="B243" i="19"/>
  <c r="C243" i="19"/>
  <c r="D243" i="19"/>
  <c r="E243" i="19"/>
  <c r="F243" i="19"/>
  <c r="G243" i="19"/>
  <c r="H243" i="19"/>
  <c r="J243" i="19"/>
  <c r="L243" i="19"/>
  <c r="A244" i="19"/>
  <c r="B244" i="19"/>
  <c r="C244" i="19"/>
  <c r="D244" i="19"/>
  <c r="L244" i="19"/>
  <c r="E244" i="19"/>
  <c r="F244" i="19"/>
  <c r="G244" i="19"/>
  <c r="H244" i="19"/>
  <c r="J244" i="19"/>
  <c r="A245" i="19"/>
  <c r="B245" i="19"/>
  <c r="C245" i="19"/>
  <c r="D245" i="19"/>
  <c r="E245" i="19"/>
  <c r="F245" i="19"/>
  <c r="G245" i="19"/>
  <c r="H245" i="19"/>
  <c r="J245" i="19"/>
  <c r="L245" i="19"/>
  <c r="A246" i="19"/>
  <c r="B246" i="19"/>
  <c r="C246" i="19"/>
  <c r="D246" i="19"/>
  <c r="L246" i="19"/>
  <c r="E246" i="19"/>
  <c r="F246" i="19"/>
  <c r="G246" i="19"/>
  <c r="H246" i="19"/>
  <c r="J246" i="19"/>
  <c r="A247" i="19"/>
  <c r="B247" i="19"/>
  <c r="C247" i="19"/>
  <c r="D247" i="19"/>
  <c r="E247" i="19"/>
  <c r="F247" i="19"/>
  <c r="G247" i="19"/>
  <c r="H247" i="19"/>
  <c r="J247" i="19"/>
  <c r="L247" i="19"/>
  <c r="A248" i="19"/>
  <c r="B248" i="19"/>
  <c r="C248" i="19"/>
  <c r="D248" i="19"/>
  <c r="L248" i="19"/>
  <c r="E248" i="19"/>
  <c r="F248" i="19"/>
  <c r="G248" i="19"/>
  <c r="H248" i="19"/>
  <c r="J248" i="19"/>
  <c r="A249" i="19"/>
  <c r="B249" i="19"/>
  <c r="C249" i="19"/>
  <c r="D249" i="19"/>
  <c r="E249" i="19"/>
  <c r="F249" i="19"/>
  <c r="G249" i="19"/>
  <c r="H249" i="19"/>
  <c r="J249" i="19"/>
  <c r="L249" i="19"/>
  <c r="A250" i="19"/>
  <c r="B250" i="19"/>
  <c r="C250" i="19"/>
  <c r="D250" i="19"/>
  <c r="L250" i="19"/>
  <c r="E250" i="19"/>
  <c r="F250" i="19"/>
  <c r="G250" i="19"/>
  <c r="H250" i="19"/>
  <c r="J250" i="19"/>
  <c r="A251" i="19"/>
  <c r="B251" i="19"/>
  <c r="C251" i="19"/>
  <c r="D251" i="19"/>
  <c r="E251" i="19"/>
  <c r="F251" i="19"/>
  <c r="G251" i="19"/>
  <c r="H251" i="19"/>
  <c r="J251" i="19"/>
  <c r="L251" i="19"/>
  <c r="A252" i="19"/>
  <c r="B252" i="19"/>
  <c r="C252" i="19"/>
  <c r="D252" i="19"/>
  <c r="L252" i="19"/>
  <c r="E252" i="19"/>
  <c r="F252" i="19"/>
  <c r="G252" i="19"/>
  <c r="H252" i="19"/>
  <c r="J252" i="19"/>
  <c r="P252" i="19"/>
  <c r="S252" i="19"/>
  <c r="A253" i="19"/>
  <c r="B253" i="19"/>
  <c r="C253" i="19"/>
  <c r="D253" i="19"/>
  <c r="E253" i="19"/>
  <c r="F253" i="19"/>
  <c r="G253" i="19"/>
  <c r="H253" i="19"/>
  <c r="J253" i="19"/>
  <c r="L253" i="19"/>
  <c r="P253" i="19"/>
  <c r="S253" i="19"/>
  <c r="A254" i="19"/>
  <c r="B254" i="19"/>
  <c r="C254" i="19"/>
  <c r="D254" i="19"/>
  <c r="L254" i="19"/>
  <c r="E254" i="19"/>
  <c r="F254" i="19"/>
  <c r="G254" i="19"/>
  <c r="H254" i="19"/>
  <c r="J254" i="19"/>
  <c r="P254" i="19"/>
  <c r="S254" i="19"/>
  <c r="A255" i="19"/>
  <c r="B255" i="19"/>
  <c r="C255" i="19"/>
  <c r="D255" i="19"/>
  <c r="E255" i="19"/>
  <c r="F255" i="19"/>
  <c r="G255" i="19"/>
  <c r="H255" i="19"/>
  <c r="J255" i="19"/>
  <c r="L255" i="19"/>
  <c r="P255" i="19"/>
  <c r="S255" i="19"/>
  <c r="A256" i="19"/>
  <c r="B256" i="19"/>
  <c r="C256" i="19"/>
  <c r="D256" i="19"/>
  <c r="L256" i="19"/>
  <c r="E256" i="19"/>
  <c r="F256" i="19"/>
  <c r="G256" i="19"/>
  <c r="H256" i="19"/>
  <c r="J256" i="19"/>
  <c r="A257" i="19"/>
  <c r="B257" i="19"/>
  <c r="C257" i="19"/>
  <c r="D257" i="19"/>
  <c r="L257" i="19"/>
  <c r="E257" i="19"/>
  <c r="F257" i="19"/>
  <c r="G257" i="19"/>
  <c r="H257" i="19"/>
  <c r="J257" i="19"/>
  <c r="A258" i="19"/>
  <c r="B258" i="19"/>
  <c r="C258" i="19"/>
  <c r="D258" i="19"/>
  <c r="L258" i="19"/>
  <c r="E258" i="19"/>
  <c r="F258" i="19"/>
  <c r="G258" i="19"/>
  <c r="H258" i="19"/>
  <c r="J258" i="19"/>
  <c r="A259" i="19"/>
  <c r="B259" i="19"/>
  <c r="C259" i="19"/>
  <c r="D259" i="19"/>
  <c r="E259" i="19"/>
  <c r="F259" i="19"/>
  <c r="G259" i="19"/>
  <c r="H259" i="19"/>
  <c r="J259" i="19"/>
  <c r="L259" i="19"/>
  <c r="D342" i="20"/>
  <c r="L342" i="20"/>
  <c r="X5" i="20"/>
  <c r="D8" i="20"/>
  <c r="Y5" i="20"/>
  <c r="X6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9" i="20"/>
  <c r="AC42" i="20"/>
  <c r="O4" i="20"/>
  <c r="AC15" i="20"/>
  <c r="AC40" i="20"/>
  <c r="AC38" i="20"/>
  <c r="G5" i="20"/>
  <c r="AC19" i="20"/>
  <c r="AK2" i="20"/>
  <c r="AJ2" i="20"/>
  <c r="AC35" i="20"/>
  <c r="AC33" i="20"/>
  <c r="AC31" i="20"/>
  <c r="AC26" i="20"/>
  <c r="AC24" i="20"/>
  <c r="AC22" i="20"/>
  <c r="AC28" i="20"/>
  <c r="AC17" i="20"/>
  <c r="AC13" i="20"/>
  <c r="AC11" i="20"/>
  <c r="AC9" i="20"/>
  <c r="D10" i="20"/>
  <c r="G10" i="20"/>
  <c r="E10" i="20"/>
  <c r="D9" i="20"/>
  <c r="G9" i="20"/>
  <c r="K9" i="20"/>
  <c r="L9" i="20"/>
  <c r="M9" i="20"/>
  <c r="E9" i="20"/>
  <c r="D11" i="20"/>
  <c r="G11" i="20"/>
  <c r="K11" i="20"/>
  <c r="L11" i="20"/>
  <c r="M11" i="20"/>
  <c r="E11" i="20"/>
  <c r="D12" i="20"/>
  <c r="G12" i="20"/>
  <c r="K12" i="20"/>
  <c r="L12" i="20"/>
  <c r="M12" i="20"/>
  <c r="E12" i="20"/>
  <c r="D13" i="20"/>
  <c r="G13" i="20"/>
  <c r="E13" i="20"/>
  <c r="D14" i="20"/>
  <c r="G14" i="20"/>
  <c r="K14" i="20"/>
  <c r="L14" i="20"/>
  <c r="M14" i="20"/>
  <c r="E14" i="20"/>
  <c r="D15" i="20"/>
  <c r="G15" i="20"/>
  <c r="K15" i="20"/>
  <c r="L15" i="20"/>
  <c r="M15" i="20"/>
  <c r="E15" i="20"/>
  <c r="D16" i="20"/>
  <c r="G16" i="20"/>
  <c r="K16" i="20"/>
  <c r="L16" i="20"/>
  <c r="M16" i="20"/>
  <c r="E16" i="20"/>
  <c r="D17" i="20"/>
  <c r="G17" i="20"/>
  <c r="E17" i="20"/>
  <c r="D18" i="20"/>
  <c r="G18" i="20"/>
  <c r="K18" i="20"/>
  <c r="L18" i="20"/>
  <c r="M18" i="20"/>
  <c r="E18" i="20"/>
  <c r="D19" i="20"/>
  <c r="G19" i="20"/>
  <c r="K19" i="20"/>
  <c r="L19" i="20"/>
  <c r="M19" i="20"/>
  <c r="E19" i="20"/>
  <c r="D20" i="20"/>
  <c r="G20" i="20"/>
  <c r="K20" i="20"/>
  <c r="L20" i="20"/>
  <c r="M20" i="20"/>
  <c r="E20" i="20"/>
  <c r="D21" i="20"/>
  <c r="G21" i="20"/>
  <c r="E21" i="20"/>
  <c r="D22" i="20"/>
  <c r="G22" i="20"/>
  <c r="K22" i="20"/>
  <c r="L22" i="20"/>
  <c r="M22" i="20"/>
  <c r="E22" i="20"/>
  <c r="D23" i="20"/>
  <c r="G23" i="20"/>
  <c r="K23" i="20"/>
  <c r="L23" i="20"/>
  <c r="M23" i="20"/>
  <c r="E23" i="20"/>
  <c r="D24" i="20"/>
  <c r="G24" i="20"/>
  <c r="K24" i="20"/>
  <c r="L24" i="20"/>
  <c r="M24" i="20"/>
  <c r="E24" i="20"/>
  <c r="D25" i="20"/>
  <c r="G25" i="20"/>
  <c r="E25" i="20"/>
  <c r="D26" i="20"/>
  <c r="G26" i="20"/>
  <c r="K26" i="20"/>
  <c r="L26" i="20"/>
  <c r="M26" i="20"/>
  <c r="E26" i="20"/>
  <c r="D27" i="20"/>
  <c r="G27" i="20"/>
  <c r="K27" i="20"/>
  <c r="L27" i="20"/>
  <c r="M27" i="20"/>
  <c r="E27" i="20"/>
  <c r="D28" i="20"/>
  <c r="G28" i="20"/>
  <c r="K28" i="20"/>
  <c r="L28" i="20"/>
  <c r="M28" i="20"/>
  <c r="E28" i="20"/>
  <c r="D29" i="20"/>
  <c r="G29" i="20"/>
  <c r="E29" i="20"/>
  <c r="D30" i="20"/>
  <c r="G30" i="20"/>
  <c r="K30" i="20"/>
  <c r="L30" i="20"/>
  <c r="M30" i="20"/>
  <c r="E30" i="20"/>
  <c r="D31" i="20"/>
  <c r="G31" i="20"/>
  <c r="K31" i="20"/>
  <c r="L31" i="20"/>
  <c r="M31" i="20"/>
  <c r="E31" i="20"/>
  <c r="D32" i="20"/>
  <c r="G32" i="20"/>
  <c r="K32" i="20"/>
  <c r="L32" i="20"/>
  <c r="M32" i="20"/>
  <c r="E32" i="20"/>
  <c r="D33" i="20"/>
  <c r="G33" i="20"/>
  <c r="E33" i="20"/>
  <c r="D34" i="20"/>
  <c r="G34" i="20"/>
  <c r="K34" i="20"/>
  <c r="L34" i="20"/>
  <c r="M34" i="20"/>
  <c r="E34" i="20"/>
  <c r="D35" i="20"/>
  <c r="G35" i="20"/>
  <c r="K35" i="20"/>
  <c r="L35" i="20"/>
  <c r="M35" i="20"/>
  <c r="E35" i="20"/>
  <c r="D36" i="20"/>
  <c r="G36" i="20"/>
  <c r="K36" i="20"/>
  <c r="L36" i="20"/>
  <c r="M36" i="20"/>
  <c r="E36" i="20"/>
  <c r="D37" i="20"/>
  <c r="G37" i="20"/>
  <c r="E37" i="20"/>
  <c r="D38" i="20"/>
  <c r="G38" i="20"/>
  <c r="K38" i="20"/>
  <c r="L38" i="20"/>
  <c r="M38" i="20"/>
  <c r="E38" i="20"/>
  <c r="D39" i="20"/>
  <c r="G39" i="20"/>
  <c r="K39" i="20"/>
  <c r="L39" i="20"/>
  <c r="M39" i="20"/>
  <c r="E39" i="20"/>
  <c r="D40" i="20"/>
  <c r="G40" i="20"/>
  <c r="K40" i="20"/>
  <c r="L40" i="20"/>
  <c r="M40" i="20"/>
  <c r="E40" i="20"/>
  <c r="D41" i="20"/>
  <c r="G41" i="20"/>
  <c r="E41" i="20"/>
  <c r="D42" i="20"/>
  <c r="G42" i="20"/>
  <c r="K42" i="20"/>
  <c r="L42" i="20"/>
  <c r="M42" i="20"/>
  <c r="E42" i="20"/>
  <c r="D43" i="20"/>
  <c r="G43" i="20"/>
  <c r="K43" i="20"/>
  <c r="L43" i="20"/>
  <c r="M43" i="20"/>
  <c r="E43" i="20"/>
  <c r="D44" i="20"/>
  <c r="G44" i="20"/>
  <c r="K44" i="20"/>
  <c r="L44" i="20"/>
  <c r="M44" i="20"/>
  <c r="E44" i="20"/>
  <c r="D45" i="20"/>
  <c r="G45" i="20"/>
  <c r="E45" i="20"/>
  <c r="D46" i="20"/>
  <c r="G46" i="20"/>
  <c r="K46" i="20"/>
  <c r="L46" i="20"/>
  <c r="M46" i="20"/>
  <c r="E46" i="20"/>
  <c r="D47" i="20"/>
  <c r="G47" i="20"/>
  <c r="K47" i="20"/>
  <c r="L47" i="20"/>
  <c r="M47" i="20"/>
  <c r="E47" i="20"/>
  <c r="D48" i="20"/>
  <c r="G48" i="20"/>
  <c r="K48" i="20"/>
  <c r="L48" i="20"/>
  <c r="M48" i="20"/>
  <c r="E48" i="20"/>
  <c r="D49" i="20"/>
  <c r="G49" i="20"/>
  <c r="E49" i="20"/>
  <c r="D50" i="20"/>
  <c r="G50" i="20"/>
  <c r="K50" i="20"/>
  <c r="L50" i="20"/>
  <c r="M50" i="20"/>
  <c r="E50" i="20"/>
  <c r="D51" i="20"/>
  <c r="G51" i="20"/>
  <c r="K51" i="20"/>
  <c r="L51" i="20"/>
  <c r="M51" i="20"/>
  <c r="E51" i="20"/>
  <c r="D52" i="20"/>
  <c r="G52" i="20"/>
  <c r="K52" i="20"/>
  <c r="L52" i="20"/>
  <c r="M52" i="20"/>
  <c r="E52" i="20"/>
  <c r="D53" i="20"/>
  <c r="G53" i="20"/>
  <c r="E53" i="20"/>
  <c r="D54" i="20"/>
  <c r="G54" i="20"/>
  <c r="K54" i="20"/>
  <c r="L54" i="20"/>
  <c r="M54" i="20"/>
  <c r="E54" i="20"/>
  <c r="D55" i="20"/>
  <c r="G55" i="20"/>
  <c r="K55" i="20"/>
  <c r="L55" i="20"/>
  <c r="M55" i="20"/>
  <c r="E55" i="20"/>
  <c r="D56" i="20"/>
  <c r="G56" i="20"/>
  <c r="K56" i="20"/>
  <c r="L56" i="20"/>
  <c r="M56" i="20"/>
  <c r="E56" i="20"/>
  <c r="D57" i="20"/>
  <c r="G57" i="20"/>
  <c r="E57" i="20"/>
  <c r="D58" i="20"/>
  <c r="G58" i="20"/>
  <c r="K58" i="20"/>
  <c r="L58" i="20"/>
  <c r="M58" i="20"/>
  <c r="E58" i="20"/>
  <c r="D59" i="20"/>
  <c r="G59" i="20"/>
  <c r="K59" i="20"/>
  <c r="L59" i="20"/>
  <c r="M59" i="20"/>
  <c r="E59" i="20"/>
  <c r="D60" i="20"/>
  <c r="G60" i="20"/>
  <c r="K60" i="20"/>
  <c r="L60" i="20"/>
  <c r="M60" i="20"/>
  <c r="E60" i="20"/>
  <c r="D61" i="20"/>
  <c r="G61" i="20"/>
  <c r="E61" i="20"/>
  <c r="D62" i="20"/>
  <c r="G62" i="20"/>
  <c r="K62" i="20"/>
  <c r="L62" i="20"/>
  <c r="M62" i="20"/>
  <c r="E62" i="20"/>
  <c r="D63" i="20"/>
  <c r="G63" i="20"/>
  <c r="K63" i="20"/>
  <c r="L63" i="20"/>
  <c r="M63" i="20"/>
  <c r="E63" i="20"/>
  <c r="F63" i="20"/>
  <c r="H63" i="20"/>
  <c r="D64" i="20"/>
  <c r="G64" i="20"/>
  <c r="K64" i="20"/>
  <c r="L64" i="20"/>
  <c r="M64" i="20"/>
  <c r="E64" i="20"/>
  <c r="D65" i="20"/>
  <c r="G65" i="20"/>
  <c r="E65" i="20"/>
  <c r="D66" i="20"/>
  <c r="G66" i="20"/>
  <c r="K66" i="20"/>
  <c r="L66" i="20"/>
  <c r="M66" i="20"/>
  <c r="E66" i="20"/>
  <c r="D67" i="20"/>
  <c r="G67" i="20"/>
  <c r="K67" i="20"/>
  <c r="L67" i="20"/>
  <c r="M67" i="20"/>
  <c r="E67" i="20"/>
  <c r="F67" i="20"/>
  <c r="H67" i="20"/>
  <c r="D68" i="20"/>
  <c r="G68" i="20"/>
  <c r="K68" i="20"/>
  <c r="L68" i="20"/>
  <c r="M68" i="20"/>
  <c r="E68" i="20"/>
  <c r="D69" i="20"/>
  <c r="G69" i="20"/>
  <c r="E69" i="20"/>
  <c r="D70" i="20"/>
  <c r="G70" i="20"/>
  <c r="K70" i="20"/>
  <c r="L70" i="20"/>
  <c r="M70" i="20"/>
  <c r="E70" i="20"/>
  <c r="D71" i="20"/>
  <c r="G71" i="20"/>
  <c r="K71" i="20"/>
  <c r="L71" i="20"/>
  <c r="M71" i="20"/>
  <c r="E71" i="20"/>
  <c r="F71" i="20"/>
  <c r="H71" i="20"/>
  <c r="D72" i="20"/>
  <c r="G72" i="20"/>
  <c r="K72" i="20"/>
  <c r="L72" i="20"/>
  <c r="M72" i="20"/>
  <c r="E72" i="20"/>
  <c r="D73" i="20"/>
  <c r="G73" i="20"/>
  <c r="E73" i="20"/>
  <c r="D74" i="20"/>
  <c r="G74" i="20"/>
  <c r="K74" i="20"/>
  <c r="L74" i="20"/>
  <c r="M74" i="20"/>
  <c r="E74" i="20"/>
  <c r="D75" i="20"/>
  <c r="G75" i="20"/>
  <c r="K75" i="20"/>
  <c r="L75" i="20"/>
  <c r="M75" i="20"/>
  <c r="E75" i="20"/>
  <c r="F75" i="20"/>
  <c r="H75" i="20"/>
  <c r="D76" i="20"/>
  <c r="G76" i="20"/>
  <c r="K76" i="20"/>
  <c r="L76" i="20"/>
  <c r="M76" i="20"/>
  <c r="E76" i="20"/>
  <c r="D77" i="20"/>
  <c r="G77" i="20"/>
  <c r="E77" i="20"/>
  <c r="D78" i="20"/>
  <c r="G78" i="20"/>
  <c r="K78" i="20"/>
  <c r="L78" i="20"/>
  <c r="M78" i="20"/>
  <c r="E78" i="20"/>
  <c r="D79" i="20"/>
  <c r="G79" i="20"/>
  <c r="K79" i="20"/>
  <c r="L79" i="20"/>
  <c r="M79" i="20"/>
  <c r="E79" i="20"/>
  <c r="F79" i="20"/>
  <c r="H79" i="20"/>
  <c r="D80" i="20"/>
  <c r="G80" i="20"/>
  <c r="K80" i="20"/>
  <c r="L80" i="20"/>
  <c r="M80" i="20"/>
  <c r="E80" i="20"/>
  <c r="D81" i="20"/>
  <c r="G81" i="20"/>
  <c r="E81" i="20"/>
  <c r="D82" i="20"/>
  <c r="G82" i="20"/>
  <c r="K82" i="20"/>
  <c r="L82" i="20"/>
  <c r="M82" i="20"/>
  <c r="E82" i="20"/>
  <c r="D83" i="20"/>
  <c r="G83" i="20"/>
  <c r="K83" i="20"/>
  <c r="L83" i="20"/>
  <c r="M83" i="20"/>
  <c r="E83" i="20"/>
  <c r="F83" i="20"/>
  <c r="H83" i="20"/>
  <c r="D84" i="20"/>
  <c r="G84" i="20"/>
  <c r="K84" i="20"/>
  <c r="L84" i="20"/>
  <c r="M84" i="20"/>
  <c r="E84" i="20"/>
  <c r="D85" i="20"/>
  <c r="G85" i="20"/>
  <c r="E85" i="20"/>
  <c r="D86" i="20"/>
  <c r="G86" i="20"/>
  <c r="K86" i="20"/>
  <c r="L86" i="20"/>
  <c r="M86" i="20"/>
  <c r="E86" i="20"/>
  <c r="D87" i="20"/>
  <c r="G87" i="20"/>
  <c r="K87" i="20"/>
  <c r="L87" i="20"/>
  <c r="M87" i="20"/>
  <c r="E87" i="20"/>
  <c r="F87" i="20"/>
  <c r="H87" i="20"/>
  <c r="D88" i="20"/>
  <c r="G88" i="20"/>
  <c r="K88" i="20"/>
  <c r="L88" i="20"/>
  <c r="M88" i="20"/>
  <c r="E88" i="20"/>
  <c r="D89" i="20"/>
  <c r="G89" i="20"/>
  <c r="E89" i="20"/>
  <c r="D90" i="20"/>
  <c r="G90" i="20"/>
  <c r="K90" i="20"/>
  <c r="L90" i="20"/>
  <c r="M90" i="20"/>
  <c r="E90" i="20"/>
  <c r="D91" i="20"/>
  <c r="G91" i="20"/>
  <c r="K91" i="20"/>
  <c r="L91" i="20"/>
  <c r="M91" i="20"/>
  <c r="E91" i="20"/>
  <c r="F91" i="20"/>
  <c r="H91" i="20"/>
  <c r="D92" i="20"/>
  <c r="G92" i="20"/>
  <c r="K92" i="20"/>
  <c r="L92" i="20"/>
  <c r="M92" i="20"/>
  <c r="E92" i="20"/>
  <c r="D93" i="20"/>
  <c r="G93" i="20"/>
  <c r="E93" i="20"/>
  <c r="F93" i="20"/>
  <c r="D94" i="20"/>
  <c r="G94" i="20"/>
  <c r="K94" i="20"/>
  <c r="L94" i="20"/>
  <c r="M94" i="20"/>
  <c r="E94" i="20"/>
  <c r="D95" i="20"/>
  <c r="Z96" i="20"/>
  <c r="G95" i="20"/>
  <c r="K95" i="20"/>
  <c r="L95" i="20"/>
  <c r="M95" i="20"/>
  <c r="E95" i="20"/>
  <c r="F95" i="20"/>
  <c r="H95" i="20"/>
  <c r="D96" i="20"/>
  <c r="G96" i="20"/>
  <c r="K96" i="20"/>
  <c r="L96" i="20"/>
  <c r="M96" i="20"/>
  <c r="E96" i="20"/>
  <c r="D97" i="20"/>
  <c r="G97" i="20"/>
  <c r="E97" i="20"/>
  <c r="D98" i="20"/>
  <c r="G98" i="20"/>
  <c r="K98" i="20"/>
  <c r="L98" i="20"/>
  <c r="M98" i="20"/>
  <c r="E98" i="20"/>
  <c r="D99" i="20"/>
  <c r="G99" i="20"/>
  <c r="K99" i="20"/>
  <c r="L99" i="20"/>
  <c r="M99" i="20"/>
  <c r="E99" i="20"/>
  <c r="F99" i="20"/>
  <c r="H99" i="20"/>
  <c r="D100" i="20"/>
  <c r="G100" i="20"/>
  <c r="K100" i="20"/>
  <c r="L100" i="20"/>
  <c r="M100" i="20"/>
  <c r="E100" i="20"/>
  <c r="D101" i="20"/>
  <c r="G101" i="20"/>
  <c r="E101" i="20"/>
  <c r="F101" i="20"/>
  <c r="D102" i="20"/>
  <c r="G102" i="20"/>
  <c r="K102" i="20"/>
  <c r="L102" i="20"/>
  <c r="M102" i="20"/>
  <c r="E102" i="20"/>
  <c r="D103" i="20"/>
  <c r="Z104" i="20"/>
  <c r="G103" i="20"/>
  <c r="K103" i="20"/>
  <c r="L103" i="20"/>
  <c r="M103" i="20"/>
  <c r="E103" i="20"/>
  <c r="F103" i="20"/>
  <c r="H103" i="20"/>
  <c r="D104" i="20"/>
  <c r="G104" i="20"/>
  <c r="K104" i="20"/>
  <c r="L104" i="20"/>
  <c r="M104" i="20"/>
  <c r="E104" i="20"/>
  <c r="D105" i="20"/>
  <c r="G105" i="20"/>
  <c r="E105" i="20"/>
  <c r="D106" i="20"/>
  <c r="G106" i="20"/>
  <c r="K106" i="20"/>
  <c r="L106" i="20"/>
  <c r="M106" i="20"/>
  <c r="E106" i="20"/>
  <c r="D107" i="20"/>
  <c r="G107" i="20"/>
  <c r="K107" i="20"/>
  <c r="L107" i="20"/>
  <c r="M107" i="20"/>
  <c r="E107" i="20"/>
  <c r="F107" i="20"/>
  <c r="H107" i="20"/>
  <c r="D108" i="20"/>
  <c r="G108" i="20"/>
  <c r="K108" i="20"/>
  <c r="L108" i="20"/>
  <c r="M108" i="20"/>
  <c r="E108" i="20"/>
  <c r="D109" i="20"/>
  <c r="G109" i="20"/>
  <c r="E109" i="20"/>
  <c r="F109" i="20"/>
  <c r="D110" i="20"/>
  <c r="G110" i="20"/>
  <c r="K110" i="20"/>
  <c r="L110" i="20"/>
  <c r="M110" i="20"/>
  <c r="E110" i="20"/>
  <c r="D111" i="20"/>
  <c r="Z112" i="20"/>
  <c r="G111" i="20"/>
  <c r="K111" i="20"/>
  <c r="L111" i="20"/>
  <c r="M111" i="20"/>
  <c r="E111" i="20"/>
  <c r="F111" i="20"/>
  <c r="H111" i="20"/>
  <c r="D112" i="20"/>
  <c r="G112" i="20"/>
  <c r="K112" i="20"/>
  <c r="L112" i="20"/>
  <c r="M112" i="20"/>
  <c r="E112" i="20"/>
  <c r="D113" i="20"/>
  <c r="G113" i="20"/>
  <c r="E113" i="20"/>
  <c r="D114" i="20"/>
  <c r="G114" i="20"/>
  <c r="K114" i="20"/>
  <c r="L114" i="20"/>
  <c r="M114" i="20"/>
  <c r="E114" i="20"/>
  <c r="D115" i="20"/>
  <c r="G115" i="20"/>
  <c r="K115" i="20"/>
  <c r="L115" i="20"/>
  <c r="M115" i="20"/>
  <c r="E115" i="20"/>
  <c r="F115" i="20"/>
  <c r="H115" i="20"/>
  <c r="D116" i="20"/>
  <c r="G116" i="20"/>
  <c r="K116" i="20"/>
  <c r="L116" i="20"/>
  <c r="M116" i="20"/>
  <c r="E116" i="20"/>
  <c r="D117" i="20"/>
  <c r="G117" i="20"/>
  <c r="E117" i="20"/>
  <c r="F117" i="20"/>
  <c r="D118" i="20"/>
  <c r="G118" i="20"/>
  <c r="K118" i="20"/>
  <c r="L118" i="20"/>
  <c r="M118" i="20"/>
  <c r="E118" i="20"/>
  <c r="D119" i="20"/>
  <c r="Z120" i="20"/>
  <c r="G119" i="20"/>
  <c r="K119" i="20"/>
  <c r="L119" i="20"/>
  <c r="M119" i="20"/>
  <c r="E119" i="20"/>
  <c r="F119" i="20"/>
  <c r="H119" i="20"/>
  <c r="D120" i="20"/>
  <c r="G120" i="20"/>
  <c r="K120" i="20"/>
  <c r="L120" i="20"/>
  <c r="M120" i="20"/>
  <c r="E120" i="20"/>
  <c r="D121" i="20"/>
  <c r="G121" i="20"/>
  <c r="K121" i="20"/>
  <c r="L121" i="20"/>
  <c r="M121" i="20"/>
  <c r="E121" i="20"/>
  <c r="I121" i="20"/>
  <c r="D122" i="20"/>
  <c r="G122" i="20"/>
  <c r="K122" i="20"/>
  <c r="L122" i="20"/>
  <c r="M122" i="20"/>
  <c r="E122" i="20"/>
  <c r="D123" i="20"/>
  <c r="G123" i="20"/>
  <c r="K123" i="20"/>
  <c r="L123" i="20"/>
  <c r="M123" i="20"/>
  <c r="E123" i="20"/>
  <c r="F123" i="20"/>
  <c r="H123" i="20"/>
  <c r="D124" i="20"/>
  <c r="G124" i="20"/>
  <c r="K124" i="20"/>
  <c r="L124" i="20"/>
  <c r="M124" i="20"/>
  <c r="E124" i="20"/>
  <c r="D125" i="20"/>
  <c r="G125" i="20"/>
  <c r="K125" i="20"/>
  <c r="L125" i="20"/>
  <c r="M125" i="20"/>
  <c r="E125" i="20"/>
  <c r="I125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7" i="20"/>
  <c r="Z98" i="20"/>
  <c r="Z99" i="20"/>
  <c r="Z100" i="20"/>
  <c r="Z101" i="20"/>
  <c r="Z102" i="20"/>
  <c r="Z103" i="20"/>
  <c r="Z105" i="20"/>
  <c r="Z106" i="20"/>
  <c r="Z107" i="20"/>
  <c r="Z108" i="20"/>
  <c r="Z109" i="20"/>
  <c r="Z110" i="20"/>
  <c r="Z111" i="20"/>
  <c r="Z113" i="20"/>
  <c r="Z114" i="20"/>
  <c r="Z115" i="20"/>
  <c r="Z116" i="20"/>
  <c r="Z117" i="20"/>
  <c r="Z118" i="20"/>
  <c r="Z119" i="20"/>
  <c r="Z121" i="20"/>
  <c r="Z122" i="20"/>
  <c r="Z123" i="20"/>
  <c r="Z124" i="20"/>
  <c r="Z125" i="20"/>
  <c r="G8" i="20"/>
  <c r="K8" i="20"/>
  <c r="L8" i="20"/>
  <c r="M8" i="20"/>
  <c r="E8" i="20"/>
  <c r="I8" i="20"/>
  <c r="J8" i="20"/>
  <c r="Z9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4" i="20"/>
  <c r="F65" i="20"/>
  <c r="F66" i="20"/>
  <c r="F68" i="20"/>
  <c r="F69" i="20"/>
  <c r="F70" i="20"/>
  <c r="F72" i="20"/>
  <c r="F73" i="20"/>
  <c r="F74" i="20"/>
  <c r="F76" i="20"/>
  <c r="F77" i="20"/>
  <c r="F78" i="20"/>
  <c r="F80" i="20"/>
  <c r="F81" i="20"/>
  <c r="F82" i="20"/>
  <c r="F84" i="20"/>
  <c r="F85" i="20"/>
  <c r="F86" i="20"/>
  <c r="F88" i="20"/>
  <c r="F89" i="20"/>
  <c r="F90" i="20"/>
  <c r="F92" i="20"/>
  <c r="F94" i="20"/>
  <c r="F96" i="20"/>
  <c r="F97" i="20"/>
  <c r="F98" i="20"/>
  <c r="F100" i="20"/>
  <c r="F102" i="20"/>
  <c r="F104" i="20"/>
  <c r="F105" i="20"/>
  <c r="F106" i="20"/>
  <c r="F108" i="20"/>
  <c r="F110" i="20"/>
  <c r="F112" i="20"/>
  <c r="F113" i="20"/>
  <c r="F114" i="20"/>
  <c r="F116" i="20"/>
  <c r="F118" i="20"/>
  <c r="F120" i="20"/>
  <c r="F121" i="20"/>
  <c r="F122" i="20"/>
  <c r="F124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I225" i="20"/>
  <c r="D260" i="20"/>
  <c r="L260" i="20"/>
  <c r="D261" i="20"/>
  <c r="L261" i="20"/>
  <c r="D262" i="20"/>
  <c r="L262" i="20"/>
  <c r="D263" i="20"/>
  <c r="L263" i="20"/>
  <c r="D264" i="20"/>
  <c r="L264" i="20"/>
  <c r="D265" i="20"/>
  <c r="L265" i="20"/>
  <c r="D266" i="20"/>
  <c r="L266" i="20"/>
  <c r="D267" i="20"/>
  <c r="L267" i="20"/>
  <c r="D268" i="20"/>
  <c r="L268" i="20"/>
  <c r="D269" i="20"/>
  <c r="L269" i="20"/>
  <c r="D270" i="20"/>
  <c r="L270" i="20"/>
  <c r="D271" i="20"/>
  <c r="L271" i="20"/>
  <c r="D272" i="20"/>
  <c r="L272" i="20"/>
  <c r="D273" i="20"/>
  <c r="L273" i="20"/>
  <c r="D274" i="20"/>
  <c r="L274" i="20"/>
  <c r="D275" i="20"/>
  <c r="L275" i="20"/>
  <c r="D276" i="20"/>
  <c r="L276" i="20"/>
  <c r="D277" i="20"/>
  <c r="L277" i="20"/>
  <c r="D278" i="20"/>
  <c r="L278" i="20"/>
  <c r="D279" i="20"/>
  <c r="L279" i="20"/>
  <c r="D280" i="20"/>
  <c r="L280" i="20"/>
  <c r="D281" i="20"/>
  <c r="L281" i="20"/>
  <c r="D282" i="20"/>
  <c r="L282" i="20"/>
  <c r="D283" i="20"/>
  <c r="L283" i="20"/>
  <c r="D284" i="20"/>
  <c r="L284" i="20"/>
  <c r="D285" i="20"/>
  <c r="L285" i="20"/>
  <c r="D286" i="20"/>
  <c r="L286" i="20"/>
  <c r="D287" i="20"/>
  <c r="L287" i="20"/>
  <c r="D288" i="20"/>
  <c r="L288" i="20"/>
  <c r="D289" i="20"/>
  <c r="L289" i="20"/>
  <c r="D290" i="20"/>
  <c r="L290" i="20"/>
  <c r="D291" i="20"/>
  <c r="L291" i="20"/>
  <c r="D292" i="20"/>
  <c r="L292" i="20"/>
  <c r="D293" i="20"/>
  <c r="L293" i="20"/>
  <c r="D294" i="20"/>
  <c r="L294" i="20"/>
  <c r="D295" i="20"/>
  <c r="L295" i="20"/>
  <c r="D296" i="20"/>
  <c r="L296" i="20"/>
  <c r="D297" i="20"/>
  <c r="L297" i="20"/>
  <c r="D298" i="20"/>
  <c r="L298" i="20"/>
  <c r="D299" i="20"/>
  <c r="L299" i="20"/>
  <c r="D300" i="20"/>
  <c r="L300" i="20"/>
  <c r="D301" i="20"/>
  <c r="L301" i="20"/>
  <c r="D302" i="20"/>
  <c r="L302" i="20"/>
  <c r="D303" i="20"/>
  <c r="L303" i="20"/>
  <c r="D304" i="20"/>
  <c r="L304" i="20"/>
  <c r="D305" i="20"/>
  <c r="L305" i="20"/>
  <c r="D306" i="20"/>
  <c r="L306" i="20"/>
  <c r="D307" i="20"/>
  <c r="L307" i="20"/>
  <c r="D308" i="20"/>
  <c r="L308" i="20"/>
  <c r="D309" i="20"/>
  <c r="L309" i="20"/>
  <c r="D310" i="20"/>
  <c r="L310" i="20"/>
  <c r="D311" i="20"/>
  <c r="L311" i="20"/>
  <c r="D312" i="20"/>
  <c r="L312" i="20"/>
  <c r="D313" i="20"/>
  <c r="L313" i="20"/>
  <c r="D314" i="20"/>
  <c r="L314" i="20"/>
  <c r="D315" i="20"/>
  <c r="L315" i="20"/>
  <c r="D316" i="20"/>
  <c r="L316" i="20"/>
  <c r="D317" i="20"/>
  <c r="L317" i="20"/>
  <c r="D318" i="20"/>
  <c r="L318" i="20"/>
  <c r="D319" i="20"/>
  <c r="L319" i="20"/>
  <c r="D320" i="20"/>
  <c r="L320" i="20"/>
  <c r="D321" i="20"/>
  <c r="L321" i="20"/>
  <c r="D322" i="20"/>
  <c r="L322" i="20"/>
  <c r="D323" i="20"/>
  <c r="L323" i="20"/>
  <c r="D324" i="20"/>
  <c r="L324" i="20"/>
  <c r="D325" i="20"/>
  <c r="L325" i="20"/>
  <c r="D326" i="20"/>
  <c r="L326" i="20"/>
  <c r="D327" i="20"/>
  <c r="L327" i="20"/>
  <c r="D328" i="20"/>
  <c r="L328" i="20"/>
  <c r="D329" i="20"/>
  <c r="L329" i="20"/>
  <c r="D330" i="20"/>
  <c r="L330" i="20"/>
  <c r="D331" i="20"/>
  <c r="L331" i="20"/>
  <c r="D332" i="20"/>
  <c r="L332" i="20"/>
  <c r="D333" i="20"/>
  <c r="L333" i="20"/>
  <c r="D334" i="20"/>
  <c r="L334" i="20"/>
  <c r="D335" i="20"/>
  <c r="L335" i="20"/>
  <c r="D336" i="20"/>
  <c r="L336" i="20"/>
  <c r="D337" i="20"/>
  <c r="L337" i="20"/>
  <c r="D338" i="20"/>
  <c r="L338" i="20"/>
  <c r="D339" i="20"/>
  <c r="L339" i="20"/>
  <c r="D340" i="20"/>
  <c r="L340" i="20"/>
  <c r="D341" i="20"/>
  <c r="L341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B260" i="20"/>
  <c r="C260" i="20"/>
  <c r="E260" i="20"/>
  <c r="F260" i="20"/>
  <c r="G260" i="20"/>
  <c r="H260" i="20"/>
  <c r="J260" i="20"/>
  <c r="B261" i="20"/>
  <c r="C261" i="20"/>
  <c r="E261" i="20"/>
  <c r="F261" i="20"/>
  <c r="G261" i="20"/>
  <c r="H261" i="20"/>
  <c r="J261" i="20"/>
  <c r="B262" i="20"/>
  <c r="C262" i="20"/>
  <c r="E262" i="20"/>
  <c r="F262" i="20"/>
  <c r="H262" i="20"/>
  <c r="J262" i="20"/>
  <c r="B263" i="20"/>
  <c r="C263" i="20"/>
  <c r="E263" i="20"/>
  <c r="F263" i="20"/>
  <c r="G263" i="20"/>
  <c r="H263" i="20"/>
  <c r="J263" i="20"/>
  <c r="B264" i="20"/>
  <c r="C264" i="20"/>
  <c r="E264" i="20"/>
  <c r="F264" i="20"/>
  <c r="G264" i="20"/>
  <c r="H264" i="20"/>
  <c r="J264" i="20"/>
  <c r="B265" i="20"/>
  <c r="C265" i="20"/>
  <c r="E265" i="20"/>
  <c r="F265" i="20"/>
  <c r="G265" i="20"/>
  <c r="H265" i="20"/>
  <c r="J265" i="20"/>
  <c r="B266" i="20"/>
  <c r="C266" i="20"/>
  <c r="E266" i="20"/>
  <c r="F266" i="20"/>
  <c r="H266" i="20"/>
  <c r="J266" i="20"/>
  <c r="B267" i="20"/>
  <c r="C267" i="20"/>
  <c r="E267" i="20"/>
  <c r="F267" i="20"/>
  <c r="G267" i="20"/>
  <c r="H267" i="20"/>
  <c r="J267" i="20"/>
  <c r="B268" i="20"/>
  <c r="C268" i="20"/>
  <c r="E268" i="20"/>
  <c r="F268" i="20"/>
  <c r="G268" i="20"/>
  <c r="H268" i="20"/>
  <c r="J268" i="20"/>
  <c r="B269" i="20"/>
  <c r="C269" i="20"/>
  <c r="E269" i="20"/>
  <c r="F269" i="20"/>
  <c r="G269" i="20"/>
  <c r="H269" i="20"/>
  <c r="J269" i="20"/>
  <c r="B270" i="20"/>
  <c r="C270" i="20"/>
  <c r="E270" i="20"/>
  <c r="F270" i="20"/>
  <c r="H270" i="20"/>
  <c r="J270" i="20"/>
  <c r="B271" i="20"/>
  <c r="C271" i="20"/>
  <c r="E271" i="20"/>
  <c r="F271" i="20"/>
  <c r="G271" i="20"/>
  <c r="H271" i="20"/>
  <c r="J271" i="20"/>
  <c r="B272" i="20"/>
  <c r="C272" i="20"/>
  <c r="E272" i="20"/>
  <c r="F272" i="20"/>
  <c r="G272" i="20"/>
  <c r="H272" i="20"/>
  <c r="J272" i="20"/>
  <c r="B273" i="20"/>
  <c r="C273" i="20"/>
  <c r="E273" i="20"/>
  <c r="F273" i="20"/>
  <c r="G273" i="20"/>
  <c r="H273" i="20"/>
  <c r="J273" i="20"/>
  <c r="B274" i="20"/>
  <c r="C274" i="20"/>
  <c r="E274" i="20"/>
  <c r="F274" i="20"/>
  <c r="H274" i="20"/>
  <c r="J274" i="20"/>
  <c r="B275" i="20"/>
  <c r="C275" i="20"/>
  <c r="E275" i="20"/>
  <c r="F275" i="20"/>
  <c r="G275" i="20"/>
  <c r="H275" i="20"/>
  <c r="J275" i="20"/>
  <c r="B276" i="20"/>
  <c r="C276" i="20"/>
  <c r="E276" i="20"/>
  <c r="F276" i="20"/>
  <c r="G276" i="20"/>
  <c r="H276" i="20"/>
  <c r="J276" i="20"/>
  <c r="B277" i="20"/>
  <c r="C277" i="20"/>
  <c r="E277" i="20"/>
  <c r="F277" i="20"/>
  <c r="G277" i="20"/>
  <c r="H277" i="20"/>
  <c r="J277" i="20"/>
  <c r="B278" i="20"/>
  <c r="C278" i="20"/>
  <c r="E278" i="20"/>
  <c r="F278" i="20"/>
  <c r="H278" i="20"/>
  <c r="J278" i="20"/>
  <c r="B279" i="20"/>
  <c r="C279" i="20"/>
  <c r="E279" i="20"/>
  <c r="F279" i="20"/>
  <c r="G279" i="20"/>
  <c r="H279" i="20"/>
  <c r="J279" i="20"/>
  <c r="B280" i="20"/>
  <c r="C280" i="20"/>
  <c r="E280" i="20"/>
  <c r="F280" i="20"/>
  <c r="G280" i="20"/>
  <c r="H280" i="20"/>
  <c r="J280" i="20"/>
  <c r="B281" i="20"/>
  <c r="C281" i="20"/>
  <c r="E281" i="20"/>
  <c r="F281" i="20"/>
  <c r="G281" i="20"/>
  <c r="H281" i="20"/>
  <c r="J281" i="20"/>
  <c r="B282" i="20"/>
  <c r="C282" i="20"/>
  <c r="E282" i="20"/>
  <c r="F282" i="20"/>
  <c r="H282" i="20"/>
  <c r="J282" i="20"/>
  <c r="B283" i="20"/>
  <c r="C283" i="20"/>
  <c r="E283" i="20"/>
  <c r="F283" i="20"/>
  <c r="G283" i="20"/>
  <c r="H283" i="20"/>
  <c r="J283" i="20"/>
  <c r="B284" i="20"/>
  <c r="C284" i="20"/>
  <c r="E284" i="20"/>
  <c r="F284" i="20"/>
  <c r="G284" i="20"/>
  <c r="H284" i="20"/>
  <c r="J284" i="20"/>
  <c r="B285" i="20"/>
  <c r="C285" i="20"/>
  <c r="E285" i="20"/>
  <c r="F285" i="20"/>
  <c r="G285" i="20"/>
  <c r="H285" i="20"/>
  <c r="J285" i="20"/>
  <c r="B286" i="20"/>
  <c r="C286" i="20"/>
  <c r="E286" i="20"/>
  <c r="F286" i="20"/>
  <c r="H286" i="20"/>
  <c r="J286" i="20"/>
  <c r="B287" i="20"/>
  <c r="C287" i="20"/>
  <c r="E287" i="20"/>
  <c r="F287" i="20"/>
  <c r="G287" i="20"/>
  <c r="H287" i="20"/>
  <c r="J287" i="20"/>
  <c r="B288" i="20"/>
  <c r="C288" i="20"/>
  <c r="E288" i="20"/>
  <c r="F288" i="20"/>
  <c r="G288" i="20"/>
  <c r="H288" i="20"/>
  <c r="J288" i="20"/>
  <c r="B289" i="20"/>
  <c r="C289" i="20"/>
  <c r="E289" i="20"/>
  <c r="F289" i="20"/>
  <c r="G289" i="20"/>
  <c r="H289" i="20"/>
  <c r="J289" i="20"/>
  <c r="B290" i="20"/>
  <c r="C290" i="20"/>
  <c r="E290" i="20"/>
  <c r="F290" i="20"/>
  <c r="H290" i="20"/>
  <c r="J290" i="20"/>
  <c r="B291" i="20"/>
  <c r="C291" i="20"/>
  <c r="E291" i="20"/>
  <c r="F291" i="20"/>
  <c r="G291" i="20"/>
  <c r="H291" i="20"/>
  <c r="J291" i="20"/>
  <c r="B292" i="20"/>
  <c r="C292" i="20"/>
  <c r="E292" i="20"/>
  <c r="F292" i="20"/>
  <c r="G292" i="20"/>
  <c r="H292" i="20"/>
  <c r="J292" i="20"/>
  <c r="B293" i="20"/>
  <c r="C293" i="20"/>
  <c r="E293" i="20"/>
  <c r="F293" i="20"/>
  <c r="G293" i="20"/>
  <c r="H293" i="20"/>
  <c r="J293" i="20"/>
  <c r="B294" i="20"/>
  <c r="C294" i="20"/>
  <c r="E294" i="20"/>
  <c r="F294" i="20"/>
  <c r="H294" i="20"/>
  <c r="J294" i="20"/>
  <c r="B295" i="20"/>
  <c r="C295" i="20"/>
  <c r="E295" i="20"/>
  <c r="F295" i="20"/>
  <c r="G295" i="20"/>
  <c r="H295" i="20"/>
  <c r="J295" i="20"/>
  <c r="B296" i="20"/>
  <c r="C296" i="20"/>
  <c r="E296" i="20"/>
  <c r="F296" i="20"/>
  <c r="G296" i="20"/>
  <c r="H296" i="20"/>
  <c r="J296" i="20"/>
  <c r="B297" i="20"/>
  <c r="C297" i="20"/>
  <c r="E297" i="20"/>
  <c r="F297" i="20"/>
  <c r="G297" i="20"/>
  <c r="H297" i="20"/>
  <c r="J297" i="20"/>
  <c r="B298" i="20"/>
  <c r="C298" i="20"/>
  <c r="E298" i="20"/>
  <c r="F298" i="20"/>
  <c r="H298" i="20"/>
  <c r="J298" i="20"/>
  <c r="B299" i="20"/>
  <c r="C299" i="20"/>
  <c r="E299" i="20"/>
  <c r="F299" i="20"/>
  <c r="G299" i="20"/>
  <c r="H299" i="20"/>
  <c r="J299" i="20"/>
  <c r="B300" i="20"/>
  <c r="C300" i="20"/>
  <c r="E300" i="20"/>
  <c r="F300" i="20"/>
  <c r="G300" i="20"/>
  <c r="H300" i="20"/>
  <c r="J300" i="20"/>
  <c r="B301" i="20"/>
  <c r="C301" i="20"/>
  <c r="E301" i="20"/>
  <c r="F301" i="20"/>
  <c r="G301" i="20"/>
  <c r="H301" i="20"/>
  <c r="J301" i="20"/>
  <c r="B302" i="20"/>
  <c r="C302" i="20"/>
  <c r="E302" i="20"/>
  <c r="F302" i="20"/>
  <c r="H302" i="20"/>
  <c r="J302" i="20"/>
  <c r="B303" i="20"/>
  <c r="C303" i="20"/>
  <c r="E303" i="20"/>
  <c r="F303" i="20"/>
  <c r="G303" i="20"/>
  <c r="H303" i="20"/>
  <c r="J303" i="20"/>
  <c r="B304" i="20"/>
  <c r="C304" i="20"/>
  <c r="E304" i="20"/>
  <c r="F304" i="20"/>
  <c r="G304" i="20"/>
  <c r="H304" i="20"/>
  <c r="J304" i="20"/>
  <c r="B305" i="20"/>
  <c r="C305" i="20"/>
  <c r="E305" i="20"/>
  <c r="F305" i="20"/>
  <c r="G305" i="20"/>
  <c r="H305" i="20"/>
  <c r="J305" i="20"/>
  <c r="B306" i="20"/>
  <c r="C306" i="20"/>
  <c r="E306" i="20"/>
  <c r="F306" i="20"/>
  <c r="H306" i="20"/>
  <c r="J306" i="20"/>
  <c r="B307" i="20"/>
  <c r="C307" i="20"/>
  <c r="E307" i="20"/>
  <c r="F307" i="20"/>
  <c r="G307" i="20"/>
  <c r="H307" i="20"/>
  <c r="J307" i="20"/>
  <c r="B308" i="20"/>
  <c r="C308" i="20"/>
  <c r="E308" i="20"/>
  <c r="F308" i="20"/>
  <c r="G308" i="20"/>
  <c r="H308" i="20"/>
  <c r="J308" i="20"/>
  <c r="B309" i="20"/>
  <c r="C309" i="20"/>
  <c r="E309" i="20"/>
  <c r="F309" i="20"/>
  <c r="G309" i="20"/>
  <c r="H309" i="20"/>
  <c r="J309" i="20"/>
  <c r="B310" i="20"/>
  <c r="C310" i="20"/>
  <c r="E310" i="20"/>
  <c r="F310" i="20"/>
  <c r="H310" i="20"/>
  <c r="J310" i="20"/>
  <c r="B311" i="20"/>
  <c r="C311" i="20"/>
  <c r="E311" i="20"/>
  <c r="F311" i="20"/>
  <c r="G311" i="20"/>
  <c r="H311" i="20"/>
  <c r="J311" i="20"/>
  <c r="B312" i="20"/>
  <c r="C312" i="20"/>
  <c r="E312" i="20"/>
  <c r="F312" i="20"/>
  <c r="G312" i="20"/>
  <c r="H312" i="20"/>
  <c r="J312" i="20"/>
  <c r="B313" i="20"/>
  <c r="C313" i="20"/>
  <c r="E313" i="20"/>
  <c r="F313" i="20"/>
  <c r="G313" i="20"/>
  <c r="H313" i="20"/>
  <c r="J313" i="20"/>
  <c r="B314" i="20"/>
  <c r="C314" i="20"/>
  <c r="E314" i="20"/>
  <c r="F314" i="20"/>
  <c r="H314" i="20"/>
  <c r="J314" i="20"/>
  <c r="B315" i="20"/>
  <c r="C315" i="20"/>
  <c r="E315" i="20"/>
  <c r="F315" i="20"/>
  <c r="G315" i="20"/>
  <c r="H315" i="20"/>
  <c r="J315" i="20"/>
  <c r="B316" i="20"/>
  <c r="C316" i="20"/>
  <c r="E316" i="20"/>
  <c r="F316" i="20"/>
  <c r="G316" i="20"/>
  <c r="H316" i="20"/>
  <c r="J316" i="20"/>
  <c r="B317" i="20"/>
  <c r="C317" i="20"/>
  <c r="E317" i="20"/>
  <c r="F317" i="20"/>
  <c r="G317" i="20"/>
  <c r="H317" i="20"/>
  <c r="J317" i="20"/>
  <c r="B318" i="20"/>
  <c r="C318" i="20"/>
  <c r="E318" i="20"/>
  <c r="F318" i="20"/>
  <c r="H318" i="20"/>
  <c r="J318" i="20"/>
  <c r="B319" i="20"/>
  <c r="C319" i="20"/>
  <c r="E319" i="20"/>
  <c r="F319" i="20"/>
  <c r="G319" i="20"/>
  <c r="H319" i="20"/>
  <c r="J319" i="20"/>
  <c r="B320" i="20"/>
  <c r="C320" i="20"/>
  <c r="E320" i="20"/>
  <c r="F320" i="20"/>
  <c r="G320" i="20"/>
  <c r="H320" i="20"/>
  <c r="J320" i="20"/>
  <c r="B321" i="20"/>
  <c r="C321" i="20"/>
  <c r="E321" i="20"/>
  <c r="F321" i="20"/>
  <c r="G321" i="20"/>
  <c r="H321" i="20"/>
  <c r="J321" i="20"/>
  <c r="B322" i="20"/>
  <c r="C322" i="20"/>
  <c r="E322" i="20"/>
  <c r="F322" i="20"/>
  <c r="H322" i="20"/>
  <c r="J322" i="20"/>
  <c r="B323" i="20"/>
  <c r="C323" i="20"/>
  <c r="E323" i="20"/>
  <c r="F323" i="20"/>
  <c r="G323" i="20"/>
  <c r="H323" i="20"/>
  <c r="J323" i="20"/>
  <c r="B324" i="20"/>
  <c r="C324" i="20"/>
  <c r="E324" i="20"/>
  <c r="F324" i="20"/>
  <c r="G324" i="20"/>
  <c r="H324" i="20"/>
  <c r="J324" i="20"/>
  <c r="B325" i="20"/>
  <c r="C325" i="20"/>
  <c r="E325" i="20"/>
  <c r="F325" i="20"/>
  <c r="G325" i="20"/>
  <c r="H325" i="20"/>
  <c r="J325" i="20"/>
  <c r="B326" i="20"/>
  <c r="C326" i="20"/>
  <c r="E326" i="20"/>
  <c r="F326" i="20"/>
  <c r="H326" i="20"/>
  <c r="J326" i="20"/>
  <c r="B327" i="20"/>
  <c r="C327" i="20"/>
  <c r="E327" i="20"/>
  <c r="F327" i="20"/>
  <c r="G327" i="20"/>
  <c r="H327" i="20"/>
  <c r="J327" i="20"/>
  <c r="B328" i="20"/>
  <c r="C328" i="20"/>
  <c r="E328" i="20"/>
  <c r="F328" i="20"/>
  <c r="G328" i="20"/>
  <c r="H328" i="20"/>
  <c r="J328" i="20"/>
  <c r="B329" i="20"/>
  <c r="C329" i="20"/>
  <c r="E329" i="20"/>
  <c r="F329" i="20"/>
  <c r="G329" i="20"/>
  <c r="H329" i="20"/>
  <c r="J329" i="20"/>
  <c r="B330" i="20"/>
  <c r="C330" i="20"/>
  <c r="E330" i="20"/>
  <c r="F330" i="20"/>
  <c r="H330" i="20"/>
  <c r="J330" i="20"/>
  <c r="B331" i="20"/>
  <c r="C331" i="20"/>
  <c r="E331" i="20"/>
  <c r="F331" i="20"/>
  <c r="G331" i="20"/>
  <c r="H331" i="20"/>
  <c r="J331" i="20"/>
  <c r="B332" i="20"/>
  <c r="C332" i="20"/>
  <c r="E332" i="20"/>
  <c r="F332" i="20"/>
  <c r="G332" i="20"/>
  <c r="H332" i="20"/>
  <c r="J332" i="20"/>
  <c r="B333" i="20"/>
  <c r="C333" i="20"/>
  <c r="E333" i="20"/>
  <c r="F333" i="20"/>
  <c r="G333" i="20"/>
  <c r="H333" i="20"/>
  <c r="J333" i="20"/>
  <c r="B334" i="20"/>
  <c r="C334" i="20"/>
  <c r="E334" i="20"/>
  <c r="F334" i="20"/>
  <c r="H334" i="20"/>
  <c r="J334" i="20"/>
  <c r="B335" i="20"/>
  <c r="C335" i="20"/>
  <c r="E335" i="20"/>
  <c r="F335" i="20"/>
  <c r="G335" i="20"/>
  <c r="H335" i="20"/>
  <c r="J335" i="20"/>
  <c r="B336" i="20"/>
  <c r="C336" i="20"/>
  <c r="E336" i="20"/>
  <c r="F336" i="20"/>
  <c r="G336" i="20"/>
  <c r="H336" i="20"/>
  <c r="J336" i="20"/>
  <c r="B337" i="20"/>
  <c r="C337" i="20"/>
  <c r="E337" i="20"/>
  <c r="F337" i="20"/>
  <c r="G337" i="20"/>
  <c r="H337" i="20"/>
  <c r="J337" i="20"/>
  <c r="B338" i="20"/>
  <c r="C338" i="20"/>
  <c r="E338" i="20"/>
  <c r="F338" i="20"/>
  <c r="G338" i="20"/>
  <c r="H338" i="20"/>
  <c r="J338" i="20"/>
  <c r="B339" i="20"/>
  <c r="C339" i="20"/>
  <c r="E339" i="20"/>
  <c r="F339" i="20"/>
  <c r="G339" i="20"/>
  <c r="H339" i="20"/>
  <c r="J339" i="20"/>
  <c r="B340" i="20"/>
  <c r="C340" i="20"/>
  <c r="E340" i="20"/>
  <c r="F340" i="20"/>
  <c r="G340" i="20"/>
  <c r="H340" i="20"/>
  <c r="J340" i="20"/>
  <c r="B341" i="20"/>
  <c r="C341" i="20"/>
  <c r="E341" i="20"/>
  <c r="F341" i="20"/>
  <c r="G341" i="20"/>
  <c r="H341" i="20"/>
  <c r="J341" i="20"/>
  <c r="B342" i="20"/>
  <c r="C342" i="20"/>
  <c r="E342" i="20"/>
  <c r="F342" i="20"/>
  <c r="G342" i="20"/>
  <c r="H342" i="20"/>
  <c r="J342" i="20"/>
  <c r="H43" i="20"/>
  <c r="T43" i="20"/>
  <c r="R43" i="20"/>
  <c r="X43" i="20"/>
  <c r="H44" i="20"/>
  <c r="T44" i="20"/>
  <c r="R44" i="20"/>
  <c r="X44" i="20"/>
  <c r="T45" i="20"/>
  <c r="R45" i="20"/>
  <c r="X45" i="20"/>
  <c r="H46" i="20"/>
  <c r="T46" i="20"/>
  <c r="R46" i="20"/>
  <c r="X46" i="20"/>
  <c r="H47" i="20"/>
  <c r="T47" i="20"/>
  <c r="R47" i="20"/>
  <c r="X47" i="20"/>
  <c r="H48" i="20"/>
  <c r="T48" i="20"/>
  <c r="R48" i="20"/>
  <c r="X48" i="20"/>
  <c r="T49" i="20"/>
  <c r="R49" i="20"/>
  <c r="X49" i="20"/>
  <c r="H50" i="20"/>
  <c r="T50" i="20"/>
  <c r="R50" i="20"/>
  <c r="X50" i="20"/>
  <c r="H51" i="20"/>
  <c r="T51" i="20"/>
  <c r="R51" i="20"/>
  <c r="X51" i="20"/>
  <c r="H52" i="20"/>
  <c r="T52" i="20"/>
  <c r="R52" i="20"/>
  <c r="X52" i="20"/>
  <c r="T53" i="20"/>
  <c r="R53" i="20"/>
  <c r="X53" i="20"/>
  <c r="H54" i="20"/>
  <c r="T54" i="20"/>
  <c r="R54" i="20"/>
  <c r="X54" i="20"/>
  <c r="H55" i="20"/>
  <c r="T55" i="20"/>
  <c r="R55" i="20"/>
  <c r="X55" i="20"/>
  <c r="H56" i="20"/>
  <c r="T56" i="20"/>
  <c r="R56" i="20"/>
  <c r="X56" i="20"/>
  <c r="T57" i="20"/>
  <c r="R57" i="20"/>
  <c r="X57" i="20"/>
  <c r="H58" i="20"/>
  <c r="T58" i="20"/>
  <c r="R58" i="20"/>
  <c r="X58" i="20"/>
  <c r="H59" i="20"/>
  <c r="T59" i="20"/>
  <c r="R59" i="20"/>
  <c r="X59" i="20"/>
  <c r="H60" i="20"/>
  <c r="T60" i="20"/>
  <c r="R60" i="20"/>
  <c r="X60" i="20"/>
  <c r="T61" i="20"/>
  <c r="R61" i="20"/>
  <c r="X61" i="20"/>
  <c r="H62" i="20"/>
  <c r="T62" i="20"/>
  <c r="R62" i="20"/>
  <c r="X62" i="20"/>
  <c r="T63" i="20"/>
  <c r="R63" i="20"/>
  <c r="X63" i="20"/>
  <c r="H64" i="20"/>
  <c r="T64" i="20"/>
  <c r="R64" i="20"/>
  <c r="X64" i="20"/>
  <c r="T65" i="20"/>
  <c r="R65" i="20"/>
  <c r="X65" i="20"/>
  <c r="H66" i="20"/>
  <c r="T66" i="20"/>
  <c r="R66" i="20"/>
  <c r="X66" i="20"/>
  <c r="T67" i="20"/>
  <c r="R67" i="20"/>
  <c r="X67" i="20"/>
  <c r="H68" i="20"/>
  <c r="T68" i="20"/>
  <c r="R68" i="20"/>
  <c r="X68" i="20"/>
  <c r="T69" i="20"/>
  <c r="R69" i="20"/>
  <c r="X69" i="20"/>
  <c r="H70" i="20"/>
  <c r="T70" i="20"/>
  <c r="R70" i="20"/>
  <c r="X70" i="20"/>
  <c r="T71" i="20"/>
  <c r="R71" i="20"/>
  <c r="X71" i="20"/>
  <c r="H72" i="20"/>
  <c r="T72" i="20"/>
  <c r="R72" i="20"/>
  <c r="X72" i="20"/>
  <c r="T73" i="20"/>
  <c r="R73" i="20"/>
  <c r="X73" i="20"/>
  <c r="H74" i="20"/>
  <c r="T74" i="20"/>
  <c r="R74" i="20"/>
  <c r="X74" i="20"/>
  <c r="T75" i="20"/>
  <c r="R75" i="20"/>
  <c r="X75" i="20"/>
  <c r="H76" i="20"/>
  <c r="T76" i="20"/>
  <c r="R76" i="20"/>
  <c r="X76" i="20"/>
  <c r="T77" i="20"/>
  <c r="R77" i="20"/>
  <c r="X77" i="20"/>
  <c r="H78" i="20"/>
  <c r="T78" i="20"/>
  <c r="R78" i="20"/>
  <c r="X78" i="20"/>
  <c r="T79" i="20"/>
  <c r="R79" i="20"/>
  <c r="X79" i="20"/>
  <c r="H80" i="20"/>
  <c r="T80" i="20"/>
  <c r="R80" i="20"/>
  <c r="X80" i="20"/>
  <c r="T81" i="20"/>
  <c r="R81" i="20"/>
  <c r="X81" i="20"/>
  <c r="H82" i="20"/>
  <c r="T82" i="20"/>
  <c r="R82" i="20"/>
  <c r="X82" i="20"/>
  <c r="T83" i="20"/>
  <c r="R83" i="20"/>
  <c r="X83" i="20"/>
  <c r="H84" i="20"/>
  <c r="T84" i="20"/>
  <c r="R84" i="20"/>
  <c r="X84" i="20"/>
  <c r="T85" i="20"/>
  <c r="R85" i="20"/>
  <c r="X85" i="20"/>
  <c r="H86" i="20"/>
  <c r="T86" i="20"/>
  <c r="R86" i="20"/>
  <c r="X86" i="20"/>
  <c r="T87" i="20"/>
  <c r="R87" i="20"/>
  <c r="X87" i="20"/>
  <c r="H88" i="20"/>
  <c r="T88" i="20"/>
  <c r="R88" i="20"/>
  <c r="X88" i="20"/>
  <c r="T89" i="20"/>
  <c r="R89" i="20"/>
  <c r="X89" i="20"/>
  <c r="H90" i="20"/>
  <c r="T90" i="20"/>
  <c r="R90" i="20"/>
  <c r="X90" i="20"/>
  <c r="T91" i="20"/>
  <c r="R91" i="20"/>
  <c r="X91" i="20"/>
  <c r="H92" i="20"/>
  <c r="T92" i="20"/>
  <c r="R92" i="20"/>
  <c r="X92" i="20"/>
  <c r="T93" i="20"/>
  <c r="R93" i="20"/>
  <c r="X93" i="20"/>
  <c r="H94" i="20"/>
  <c r="T94" i="20"/>
  <c r="R94" i="20"/>
  <c r="X94" i="20"/>
  <c r="T95" i="20"/>
  <c r="R95" i="20"/>
  <c r="X95" i="20"/>
  <c r="H96" i="20"/>
  <c r="T96" i="20"/>
  <c r="R96" i="20"/>
  <c r="X96" i="20"/>
  <c r="T97" i="20"/>
  <c r="R97" i="20"/>
  <c r="X97" i="20"/>
  <c r="H98" i="20"/>
  <c r="T98" i="20"/>
  <c r="R98" i="20"/>
  <c r="X98" i="20"/>
  <c r="T99" i="20"/>
  <c r="R99" i="20"/>
  <c r="X99" i="20"/>
  <c r="H100" i="20"/>
  <c r="T100" i="20"/>
  <c r="R100" i="20"/>
  <c r="X100" i="20"/>
  <c r="T101" i="20"/>
  <c r="R101" i="20"/>
  <c r="X101" i="20"/>
  <c r="H102" i="20"/>
  <c r="T102" i="20"/>
  <c r="R102" i="20"/>
  <c r="X102" i="20"/>
  <c r="T103" i="20"/>
  <c r="R103" i="20"/>
  <c r="X103" i="20"/>
  <c r="H104" i="20"/>
  <c r="T104" i="20"/>
  <c r="R104" i="20"/>
  <c r="X104" i="20"/>
  <c r="T105" i="20"/>
  <c r="R105" i="20"/>
  <c r="X105" i="20"/>
  <c r="H106" i="20"/>
  <c r="T106" i="20"/>
  <c r="R106" i="20"/>
  <c r="X106" i="20"/>
  <c r="T107" i="20"/>
  <c r="R107" i="20"/>
  <c r="X107" i="20"/>
  <c r="H108" i="20"/>
  <c r="T108" i="20"/>
  <c r="R108" i="20"/>
  <c r="X108" i="20"/>
  <c r="T109" i="20"/>
  <c r="R109" i="20"/>
  <c r="X109" i="20"/>
  <c r="H110" i="20"/>
  <c r="T110" i="20"/>
  <c r="R110" i="20"/>
  <c r="X110" i="20"/>
  <c r="T111" i="20"/>
  <c r="R111" i="20"/>
  <c r="X111" i="20"/>
  <c r="H112" i="20"/>
  <c r="T112" i="20"/>
  <c r="R112" i="20"/>
  <c r="X112" i="20"/>
  <c r="T113" i="20"/>
  <c r="R113" i="20"/>
  <c r="X113" i="20"/>
  <c r="H114" i="20"/>
  <c r="T114" i="20"/>
  <c r="R114" i="20"/>
  <c r="X114" i="20"/>
  <c r="T115" i="20"/>
  <c r="R115" i="20"/>
  <c r="X115" i="20"/>
  <c r="H116" i="20"/>
  <c r="T116" i="20"/>
  <c r="R116" i="20"/>
  <c r="X116" i="20"/>
  <c r="T117" i="20"/>
  <c r="R117" i="20"/>
  <c r="X117" i="20"/>
  <c r="H118" i="20"/>
  <c r="T118" i="20"/>
  <c r="R118" i="20"/>
  <c r="X118" i="20"/>
  <c r="T119" i="20"/>
  <c r="R119" i="20"/>
  <c r="X119" i="20"/>
  <c r="H120" i="20"/>
  <c r="T120" i="20"/>
  <c r="R120" i="20"/>
  <c r="X120" i="20"/>
  <c r="H121" i="20"/>
  <c r="T121" i="20"/>
  <c r="R121" i="20"/>
  <c r="X121" i="20"/>
  <c r="H122" i="20"/>
  <c r="T122" i="20"/>
  <c r="R122" i="20"/>
  <c r="X122" i="20"/>
  <c r="T123" i="20"/>
  <c r="R123" i="20"/>
  <c r="X123" i="20"/>
  <c r="H124" i="20"/>
  <c r="T124" i="20"/>
  <c r="R124" i="20"/>
  <c r="X124" i="20"/>
  <c r="T125" i="20"/>
  <c r="R125" i="20"/>
  <c r="X125" i="20"/>
  <c r="H8" i="20"/>
  <c r="T8" i="20"/>
  <c r="R8" i="20"/>
  <c r="W8" i="20"/>
  <c r="X8" i="20"/>
  <c r="H9" i="20"/>
  <c r="T9" i="20"/>
  <c r="R9" i="20"/>
  <c r="W9" i="20"/>
  <c r="X9" i="20"/>
  <c r="T10" i="20"/>
  <c r="R10" i="20"/>
  <c r="W10" i="20"/>
  <c r="X10" i="20"/>
  <c r="H11" i="20"/>
  <c r="T11" i="20"/>
  <c r="R11" i="20"/>
  <c r="W11" i="20"/>
  <c r="X11" i="20"/>
  <c r="H12" i="20"/>
  <c r="T12" i="20"/>
  <c r="R12" i="20"/>
  <c r="W12" i="20"/>
  <c r="X12" i="20"/>
  <c r="T13" i="20"/>
  <c r="R13" i="20"/>
  <c r="W13" i="20"/>
  <c r="X13" i="20"/>
  <c r="H14" i="20"/>
  <c r="T14" i="20"/>
  <c r="R14" i="20"/>
  <c r="W14" i="20"/>
  <c r="X14" i="20"/>
  <c r="H15" i="20"/>
  <c r="T15" i="20"/>
  <c r="R15" i="20"/>
  <c r="W15" i="20"/>
  <c r="X15" i="20"/>
  <c r="H16" i="20"/>
  <c r="T16" i="20"/>
  <c r="R16" i="20"/>
  <c r="W16" i="20"/>
  <c r="X16" i="20"/>
  <c r="T17" i="20"/>
  <c r="R17" i="20"/>
  <c r="W17" i="20"/>
  <c r="X17" i="20"/>
  <c r="H18" i="20"/>
  <c r="T18" i="20"/>
  <c r="R18" i="20"/>
  <c r="W18" i="20"/>
  <c r="X18" i="20"/>
  <c r="H19" i="20"/>
  <c r="T19" i="20"/>
  <c r="R19" i="20"/>
  <c r="W19" i="20"/>
  <c r="X19" i="20"/>
  <c r="H20" i="20"/>
  <c r="T20" i="20"/>
  <c r="R20" i="20"/>
  <c r="W20" i="20"/>
  <c r="X20" i="20"/>
  <c r="T21" i="20"/>
  <c r="R21" i="20"/>
  <c r="W21" i="20"/>
  <c r="X21" i="20"/>
  <c r="H22" i="20"/>
  <c r="T22" i="20"/>
  <c r="R22" i="20"/>
  <c r="W22" i="20"/>
  <c r="X22" i="20"/>
  <c r="H23" i="20"/>
  <c r="T23" i="20"/>
  <c r="R23" i="20"/>
  <c r="W23" i="20"/>
  <c r="X23" i="20"/>
  <c r="H24" i="20"/>
  <c r="T24" i="20"/>
  <c r="R24" i="20"/>
  <c r="W24" i="20"/>
  <c r="X24" i="20"/>
  <c r="T25" i="20"/>
  <c r="R25" i="20"/>
  <c r="W25" i="20"/>
  <c r="X25" i="20"/>
  <c r="H26" i="20"/>
  <c r="T26" i="20"/>
  <c r="R26" i="20"/>
  <c r="W26" i="20"/>
  <c r="X26" i="20"/>
  <c r="H27" i="20"/>
  <c r="T27" i="20"/>
  <c r="R27" i="20"/>
  <c r="W27" i="20"/>
  <c r="X27" i="20"/>
  <c r="H28" i="20"/>
  <c r="T28" i="20"/>
  <c r="R28" i="20"/>
  <c r="W28" i="20"/>
  <c r="X28" i="20"/>
  <c r="T29" i="20"/>
  <c r="R29" i="20"/>
  <c r="W29" i="20"/>
  <c r="X29" i="20"/>
  <c r="H30" i="20"/>
  <c r="T30" i="20"/>
  <c r="R30" i="20"/>
  <c r="W30" i="20"/>
  <c r="X30" i="20"/>
  <c r="H31" i="20"/>
  <c r="T31" i="20"/>
  <c r="R31" i="20"/>
  <c r="X31" i="20"/>
  <c r="H32" i="20"/>
  <c r="T32" i="20"/>
  <c r="R32" i="20"/>
  <c r="X32" i="20"/>
  <c r="T33" i="20"/>
  <c r="R33" i="20"/>
  <c r="X33" i="20"/>
  <c r="H34" i="20"/>
  <c r="T34" i="20"/>
  <c r="R34" i="20"/>
  <c r="X34" i="20"/>
  <c r="H35" i="20"/>
  <c r="T35" i="20"/>
  <c r="R35" i="20"/>
  <c r="X35" i="20"/>
  <c r="H36" i="20"/>
  <c r="T36" i="20"/>
  <c r="R36" i="20"/>
  <c r="X36" i="20"/>
  <c r="T37" i="20"/>
  <c r="R37" i="20"/>
  <c r="X37" i="20"/>
  <c r="H38" i="20"/>
  <c r="T38" i="20"/>
  <c r="R38" i="20"/>
  <c r="X38" i="20"/>
  <c r="H39" i="20"/>
  <c r="T39" i="20"/>
  <c r="R39" i="20"/>
  <c r="X39" i="20"/>
  <c r="H40" i="20"/>
  <c r="T40" i="20"/>
  <c r="R40" i="20"/>
  <c r="X40" i="20"/>
  <c r="T41" i="20"/>
  <c r="R41" i="20"/>
  <c r="X41" i="20"/>
  <c r="H42" i="20"/>
  <c r="T42" i="20"/>
  <c r="R42" i="20"/>
  <c r="X42" i="20"/>
  <c r="A224" i="20"/>
  <c r="B224" i="20"/>
  <c r="C224" i="20"/>
  <c r="D224" i="20"/>
  <c r="E224" i="20"/>
  <c r="F224" i="20"/>
  <c r="G224" i="20"/>
  <c r="H224" i="20"/>
  <c r="I224" i="20"/>
  <c r="J224" i="20"/>
  <c r="A225" i="20"/>
  <c r="B225" i="20"/>
  <c r="C225" i="20"/>
  <c r="D225" i="20"/>
  <c r="L225" i="20"/>
  <c r="E225" i="20"/>
  <c r="F225" i="20"/>
  <c r="G225" i="20"/>
  <c r="H225" i="20"/>
  <c r="J225" i="20"/>
  <c r="A226" i="20"/>
  <c r="B226" i="20"/>
  <c r="C226" i="20"/>
  <c r="D226" i="20"/>
  <c r="L226" i="20"/>
  <c r="E226" i="20"/>
  <c r="F226" i="20"/>
  <c r="G226" i="20"/>
  <c r="H226" i="20"/>
  <c r="J226" i="20"/>
  <c r="A227" i="20"/>
  <c r="B227" i="20"/>
  <c r="C227" i="20"/>
  <c r="D227" i="20"/>
  <c r="E227" i="20"/>
  <c r="F227" i="20"/>
  <c r="H227" i="20"/>
  <c r="J227" i="20"/>
  <c r="L227" i="20"/>
  <c r="A228" i="20"/>
  <c r="B228" i="20"/>
  <c r="C228" i="20"/>
  <c r="D228" i="20"/>
  <c r="L228" i="20"/>
  <c r="E228" i="20"/>
  <c r="F228" i="20"/>
  <c r="G228" i="20"/>
  <c r="H228" i="20"/>
  <c r="J228" i="20"/>
  <c r="A229" i="20"/>
  <c r="B229" i="20"/>
  <c r="C229" i="20"/>
  <c r="D229" i="20"/>
  <c r="E229" i="20"/>
  <c r="F229" i="20"/>
  <c r="G229" i="20"/>
  <c r="H229" i="20"/>
  <c r="J229" i="20"/>
  <c r="L229" i="20"/>
  <c r="A230" i="20"/>
  <c r="B230" i="20"/>
  <c r="C230" i="20"/>
  <c r="D230" i="20"/>
  <c r="L230" i="20"/>
  <c r="E230" i="20"/>
  <c r="F230" i="20"/>
  <c r="H230" i="20"/>
  <c r="J230" i="20"/>
  <c r="A231" i="20"/>
  <c r="B231" i="20"/>
  <c r="C231" i="20"/>
  <c r="D231" i="20"/>
  <c r="E231" i="20"/>
  <c r="F231" i="20"/>
  <c r="G231" i="20"/>
  <c r="H231" i="20"/>
  <c r="J231" i="20"/>
  <c r="L231" i="20"/>
  <c r="A232" i="20"/>
  <c r="B232" i="20"/>
  <c r="C232" i="20"/>
  <c r="D232" i="20"/>
  <c r="L232" i="20"/>
  <c r="E232" i="20"/>
  <c r="F232" i="20"/>
  <c r="G232" i="20"/>
  <c r="H232" i="20"/>
  <c r="J232" i="20"/>
  <c r="A233" i="20"/>
  <c r="B233" i="20"/>
  <c r="C233" i="20"/>
  <c r="D233" i="20"/>
  <c r="L233" i="20"/>
  <c r="E233" i="20"/>
  <c r="F233" i="20"/>
  <c r="G233" i="20"/>
  <c r="H233" i="20"/>
  <c r="J233" i="20"/>
  <c r="A234" i="20"/>
  <c r="B234" i="20"/>
  <c r="C234" i="20"/>
  <c r="D234" i="20"/>
  <c r="L234" i="20"/>
  <c r="E234" i="20"/>
  <c r="F234" i="20"/>
  <c r="H234" i="20"/>
  <c r="J234" i="20"/>
  <c r="A235" i="20"/>
  <c r="B235" i="20"/>
  <c r="C235" i="20"/>
  <c r="D235" i="20"/>
  <c r="E235" i="20"/>
  <c r="F235" i="20"/>
  <c r="G235" i="20"/>
  <c r="H235" i="20"/>
  <c r="J235" i="20"/>
  <c r="L235" i="20"/>
  <c r="A236" i="20"/>
  <c r="B236" i="20"/>
  <c r="C236" i="20"/>
  <c r="D236" i="20"/>
  <c r="L236" i="20"/>
  <c r="E236" i="20"/>
  <c r="F236" i="20"/>
  <c r="G236" i="20"/>
  <c r="H236" i="20"/>
  <c r="J236" i="20"/>
  <c r="A237" i="20"/>
  <c r="B237" i="20"/>
  <c r="C237" i="20"/>
  <c r="D237" i="20"/>
  <c r="E237" i="20"/>
  <c r="F237" i="20"/>
  <c r="G237" i="20"/>
  <c r="H237" i="20"/>
  <c r="J237" i="20"/>
  <c r="L237" i="20"/>
  <c r="A238" i="20"/>
  <c r="B238" i="20"/>
  <c r="C238" i="20"/>
  <c r="D238" i="20"/>
  <c r="L238" i="20"/>
  <c r="E238" i="20"/>
  <c r="F238" i="20"/>
  <c r="H238" i="20"/>
  <c r="J238" i="20"/>
  <c r="A239" i="20"/>
  <c r="B239" i="20"/>
  <c r="C239" i="20"/>
  <c r="D239" i="20"/>
  <c r="E239" i="20"/>
  <c r="F239" i="20"/>
  <c r="G239" i="20"/>
  <c r="H239" i="20"/>
  <c r="J239" i="20"/>
  <c r="L239" i="20"/>
  <c r="A240" i="20"/>
  <c r="B240" i="20"/>
  <c r="C240" i="20"/>
  <c r="D240" i="20"/>
  <c r="L240" i="20"/>
  <c r="E240" i="20"/>
  <c r="F240" i="20"/>
  <c r="G240" i="20"/>
  <c r="H240" i="20"/>
  <c r="J240" i="20"/>
  <c r="A241" i="20"/>
  <c r="B241" i="20"/>
  <c r="C241" i="20"/>
  <c r="D241" i="20"/>
  <c r="L241" i="20"/>
  <c r="E241" i="20"/>
  <c r="F241" i="20"/>
  <c r="G241" i="20"/>
  <c r="H241" i="20"/>
  <c r="J241" i="20"/>
  <c r="A242" i="20"/>
  <c r="B242" i="20"/>
  <c r="C242" i="20"/>
  <c r="D242" i="20"/>
  <c r="L242" i="20"/>
  <c r="E242" i="20"/>
  <c r="F242" i="20"/>
  <c r="H242" i="20"/>
  <c r="J242" i="20"/>
  <c r="A243" i="20"/>
  <c r="B243" i="20"/>
  <c r="C243" i="20"/>
  <c r="D243" i="20"/>
  <c r="E243" i="20"/>
  <c r="F243" i="20"/>
  <c r="G243" i="20"/>
  <c r="H243" i="20"/>
  <c r="J243" i="20"/>
  <c r="L243" i="20"/>
  <c r="A244" i="20"/>
  <c r="B244" i="20"/>
  <c r="C244" i="20"/>
  <c r="D244" i="20"/>
  <c r="L244" i="20"/>
  <c r="E244" i="20"/>
  <c r="F244" i="20"/>
  <c r="G244" i="20"/>
  <c r="H244" i="20"/>
  <c r="J244" i="20"/>
  <c r="A245" i="20"/>
  <c r="B245" i="20"/>
  <c r="C245" i="20"/>
  <c r="D245" i="20"/>
  <c r="E245" i="20"/>
  <c r="F245" i="20"/>
  <c r="G245" i="20"/>
  <c r="H245" i="20"/>
  <c r="J245" i="20"/>
  <c r="L245" i="20"/>
  <c r="A246" i="20"/>
  <c r="B246" i="20"/>
  <c r="C246" i="20"/>
  <c r="D246" i="20"/>
  <c r="L246" i="20"/>
  <c r="E246" i="20"/>
  <c r="F246" i="20"/>
  <c r="H246" i="20"/>
  <c r="J246" i="20"/>
  <c r="A247" i="20"/>
  <c r="B247" i="20"/>
  <c r="C247" i="20"/>
  <c r="D247" i="20"/>
  <c r="E247" i="20"/>
  <c r="F247" i="20"/>
  <c r="G247" i="20"/>
  <c r="H247" i="20"/>
  <c r="J247" i="20"/>
  <c r="L247" i="20"/>
  <c r="A248" i="20"/>
  <c r="B248" i="20"/>
  <c r="C248" i="20"/>
  <c r="D248" i="20"/>
  <c r="L248" i="20"/>
  <c r="E248" i="20"/>
  <c r="F248" i="20"/>
  <c r="G248" i="20"/>
  <c r="H248" i="20"/>
  <c r="J248" i="20"/>
  <c r="A249" i="20"/>
  <c r="B249" i="20"/>
  <c r="C249" i="20"/>
  <c r="D249" i="20"/>
  <c r="L249" i="20"/>
  <c r="E249" i="20"/>
  <c r="F249" i="20"/>
  <c r="G249" i="20"/>
  <c r="H249" i="20"/>
  <c r="J249" i="20"/>
  <c r="A250" i="20"/>
  <c r="B250" i="20"/>
  <c r="C250" i="20"/>
  <c r="D250" i="20"/>
  <c r="L250" i="20"/>
  <c r="E250" i="20"/>
  <c r="F250" i="20"/>
  <c r="H250" i="20"/>
  <c r="J250" i="20"/>
  <c r="A251" i="20"/>
  <c r="B251" i="20"/>
  <c r="C251" i="20"/>
  <c r="D251" i="20"/>
  <c r="E251" i="20"/>
  <c r="F251" i="20"/>
  <c r="G251" i="20"/>
  <c r="H251" i="20"/>
  <c r="J251" i="20"/>
  <c r="L251" i="20"/>
  <c r="A252" i="20"/>
  <c r="B252" i="20"/>
  <c r="C252" i="20"/>
  <c r="D252" i="20"/>
  <c r="L252" i="20"/>
  <c r="E252" i="20"/>
  <c r="F252" i="20"/>
  <c r="G252" i="20"/>
  <c r="H252" i="20"/>
  <c r="J252" i="20"/>
  <c r="P252" i="20"/>
  <c r="S252" i="20"/>
  <c r="A253" i="20"/>
  <c r="B253" i="20"/>
  <c r="C253" i="20"/>
  <c r="D253" i="20"/>
  <c r="E253" i="20"/>
  <c r="F253" i="20"/>
  <c r="G253" i="20"/>
  <c r="H253" i="20"/>
  <c r="J253" i="20"/>
  <c r="L253" i="20"/>
  <c r="P253" i="20"/>
  <c r="S253" i="20"/>
  <c r="A254" i="20"/>
  <c r="B254" i="20"/>
  <c r="C254" i="20"/>
  <c r="D254" i="20"/>
  <c r="L254" i="20"/>
  <c r="E254" i="20"/>
  <c r="F254" i="20"/>
  <c r="H254" i="20"/>
  <c r="J254" i="20"/>
  <c r="P254" i="20"/>
  <c r="S254" i="20"/>
  <c r="A255" i="20"/>
  <c r="B255" i="20"/>
  <c r="C255" i="20"/>
  <c r="D255" i="20"/>
  <c r="L255" i="20"/>
  <c r="E255" i="20"/>
  <c r="F255" i="20"/>
  <c r="G255" i="20"/>
  <c r="H255" i="20"/>
  <c r="J255" i="20"/>
  <c r="P255" i="20"/>
  <c r="S255" i="20"/>
  <c r="A256" i="20"/>
  <c r="B256" i="20"/>
  <c r="C256" i="20"/>
  <c r="D256" i="20"/>
  <c r="L256" i="20"/>
  <c r="E256" i="20"/>
  <c r="F256" i="20"/>
  <c r="G256" i="20"/>
  <c r="H256" i="20"/>
  <c r="J256" i="20"/>
  <c r="A257" i="20"/>
  <c r="B257" i="20"/>
  <c r="C257" i="20"/>
  <c r="D257" i="20"/>
  <c r="L257" i="20"/>
  <c r="E257" i="20"/>
  <c r="F257" i="20"/>
  <c r="G257" i="20"/>
  <c r="H257" i="20"/>
  <c r="J257" i="20"/>
  <c r="A258" i="20"/>
  <c r="B258" i="20"/>
  <c r="C258" i="20"/>
  <c r="D258" i="20"/>
  <c r="L258" i="20"/>
  <c r="E258" i="20"/>
  <c r="F258" i="20"/>
  <c r="H258" i="20"/>
  <c r="J258" i="20"/>
  <c r="A259" i="20"/>
  <c r="B259" i="20"/>
  <c r="C259" i="20"/>
  <c r="D259" i="20"/>
  <c r="E259" i="20"/>
  <c r="F259" i="20"/>
  <c r="G259" i="20"/>
  <c r="H259" i="20"/>
  <c r="J259" i="20"/>
  <c r="L259" i="20"/>
  <c r="D342" i="21"/>
  <c r="L342" i="21"/>
  <c r="X5" i="21"/>
  <c r="D8" i="21"/>
  <c r="Y5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Y68" i="21"/>
  <c r="Y69" i="21"/>
  <c r="Y70" i="21"/>
  <c r="Y71" i="21"/>
  <c r="Y72" i="21"/>
  <c r="Y73" i="21"/>
  <c r="Y74" i="21"/>
  <c r="Y75" i="21"/>
  <c r="Y76" i="21"/>
  <c r="Y77" i="21"/>
  <c r="Y78" i="21"/>
  <c r="Y79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Y98" i="21"/>
  <c r="Y99" i="21"/>
  <c r="Y100" i="21"/>
  <c r="Y101" i="21"/>
  <c r="Y102" i="21"/>
  <c r="Y103" i="21"/>
  <c r="Y104" i="21"/>
  <c r="Y105" i="21"/>
  <c r="Y106" i="21"/>
  <c r="Y107" i="21"/>
  <c r="Y108" i="21"/>
  <c r="Y109" i="21"/>
  <c r="Y110" i="21"/>
  <c r="Y111" i="21"/>
  <c r="Y112" i="21"/>
  <c r="Y113" i="21"/>
  <c r="Y114" i="21"/>
  <c r="Y115" i="21"/>
  <c r="Y116" i="21"/>
  <c r="Y117" i="21"/>
  <c r="Y118" i="21"/>
  <c r="Y119" i="21"/>
  <c r="Y120" i="21"/>
  <c r="Y121" i="21"/>
  <c r="Y122" i="21"/>
  <c r="Y123" i="21"/>
  <c r="Y124" i="21"/>
  <c r="Y125" i="21"/>
  <c r="Y9" i="21"/>
  <c r="AC42" i="21"/>
  <c r="O4" i="21"/>
  <c r="AC15" i="21"/>
  <c r="AC40" i="21"/>
  <c r="AC38" i="21"/>
  <c r="G5" i="21"/>
  <c r="AC19" i="21"/>
  <c r="AK2" i="21"/>
  <c r="AJ2" i="21"/>
  <c r="AC35" i="21"/>
  <c r="AC33" i="21"/>
  <c r="AC31" i="21"/>
  <c r="AC26" i="21"/>
  <c r="AC24" i="21"/>
  <c r="AC22" i="21"/>
  <c r="AC28" i="21"/>
  <c r="AC17" i="21"/>
  <c r="AC13" i="21"/>
  <c r="AC11" i="21"/>
  <c r="AC9" i="21"/>
  <c r="D10" i="21"/>
  <c r="E10" i="21"/>
  <c r="D9" i="21"/>
  <c r="G9" i="21"/>
  <c r="I9" i="21"/>
  <c r="K9" i="21"/>
  <c r="E9" i="21"/>
  <c r="F9" i="21"/>
  <c r="D11" i="21"/>
  <c r="G11" i="21"/>
  <c r="K11" i="21"/>
  <c r="E11" i="21"/>
  <c r="D12" i="21"/>
  <c r="G12" i="21"/>
  <c r="K12" i="21"/>
  <c r="E12" i="21"/>
  <c r="D13" i="21"/>
  <c r="G13" i="21"/>
  <c r="I13" i="21"/>
  <c r="J13" i="21"/>
  <c r="E13" i="21"/>
  <c r="D14" i="21"/>
  <c r="G14" i="21"/>
  <c r="K14" i="21"/>
  <c r="E14" i="21"/>
  <c r="F14" i="21"/>
  <c r="H14" i="21"/>
  <c r="D15" i="21"/>
  <c r="G15" i="21"/>
  <c r="K15" i="21"/>
  <c r="E15" i="21"/>
  <c r="D16" i="21"/>
  <c r="G16" i="21"/>
  <c r="K16" i="21"/>
  <c r="E16" i="21"/>
  <c r="D17" i="21"/>
  <c r="G17" i="21"/>
  <c r="I17" i="21"/>
  <c r="E17" i="21"/>
  <c r="D18" i="21"/>
  <c r="G18" i="21"/>
  <c r="K18" i="21"/>
  <c r="E18" i="21"/>
  <c r="F18" i="21"/>
  <c r="H18" i="21"/>
  <c r="D19" i="21"/>
  <c r="G19" i="21"/>
  <c r="K19" i="21"/>
  <c r="E19" i="21"/>
  <c r="D20" i="21"/>
  <c r="G20" i="21"/>
  <c r="K20" i="21"/>
  <c r="E20" i="21"/>
  <c r="D21" i="21"/>
  <c r="G21" i="21"/>
  <c r="I21" i="21"/>
  <c r="J21" i="21"/>
  <c r="E21" i="21"/>
  <c r="D22" i="21"/>
  <c r="G22" i="21"/>
  <c r="K22" i="21"/>
  <c r="E22" i="21"/>
  <c r="F22" i="21"/>
  <c r="H22" i="21"/>
  <c r="D23" i="21"/>
  <c r="G23" i="21"/>
  <c r="K23" i="21"/>
  <c r="E23" i="21"/>
  <c r="D24" i="21"/>
  <c r="G24" i="21"/>
  <c r="K24" i="21"/>
  <c r="E24" i="21"/>
  <c r="D25" i="21"/>
  <c r="G25" i="21"/>
  <c r="I25" i="21"/>
  <c r="E25" i="21"/>
  <c r="D26" i="21"/>
  <c r="G26" i="21"/>
  <c r="K26" i="21"/>
  <c r="E26" i="21"/>
  <c r="F26" i="21"/>
  <c r="H26" i="21"/>
  <c r="D27" i="21"/>
  <c r="G27" i="21"/>
  <c r="K27" i="21"/>
  <c r="E27" i="21"/>
  <c r="D28" i="21"/>
  <c r="G28" i="21"/>
  <c r="K28" i="21"/>
  <c r="E28" i="21"/>
  <c r="D29" i="21"/>
  <c r="G29" i="21"/>
  <c r="I29" i="21"/>
  <c r="J29" i="21"/>
  <c r="E29" i="21"/>
  <c r="D30" i="21"/>
  <c r="G30" i="21"/>
  <c r="K30" i="21"/>
  <c r="E30" i="21"/>
  <c r="F30" i="21"/>
  <c r="H30" i="21"/>
  <c r="D31" i="21"/>
  <c r="G31" i="21"/>
  <c r="K31" i="21"/>
  <c r="E31" i="21"/>
  <c r="D32" i="21"/>
  <c r="G32" i="21"/>
  <c r="K32" i="21"/>
  <c r="E32" i="21"/>
  <c r="D33" i="21"/>
  <c r="G33" i="21"/>
  <c r="I33" i="21"/>
  <c r="E33" i="21"/>
  <c r="D34" i="21"/>
  <c r="G34" i="21"/>
  <c r="K34" i="21"/>
  <c r="E34" i="21"/>
  <c r="F34" i="21"/>
  <c r="H34" i="21"/>
  <c r="D35" i="21"/>
  <c r="G35" i="21"/>
  <c r="K35" i="21"/>
  <c r="E35" i="21"/>
  <c r="D36" i="21"/>
  <c r="G36" i="21"/>
  <c r="K36" i="21"/>
  <c r="E36" i="21"/>
  <c r="D37" i="21"/>
  <c r="G37" i="21"/>
  <c r="I37" i="21"/>
  <c r="J37" i="21"/>
  <c r="E37" i="21"/>
  <c r="D38" i="21"/>
  <c r="G38" i="21"/>
  <c r="K38" i="21"/>
  <c r="E38" i="21"/>
  <c r="F38" i="21"/>
  <c r="H38" i="21"/>
  <c r="D39" i="21"/>
  <c r="G39" i="21"/>
  <c r="K39" i="21"/>
  <c r="E39" i="21"/>
  <c r="D40" i="21"/>
  <c r="G40" i="21"/>
  <c r="K40" i="21"/>
  <c r="E40" i="21"/>
  <c r="D41" i="21"/>
  <c r="G41" i="21"/>
  <c r="I41" i="21"/>
  <c r="E41" i="21"/>
  <c r="D42" i="21"/>
  <c r="G42" i="21"/>
  <c r="K42" i="21"/>
  <c r="E42" i="21"/>
  <c r="F42" i="21"/>
  <c r="H42" i="21"/>
  <c r="D43" i="21"/>
  <c r="G43" i="21"/>
  <c r="K43" i="21"/>
  <c r="E43" i="21"/>
  <c r="D44" i="21"/>
  <c r="G44" i="21"/>
  <c r="K44" i="21"/>
  <c r="E44" i="21"/>
  <c r="E261" i="21"/>
  <c r="D45" i="21"/>
  <c r="G45" i="21"/>
  <c r="I45" i="21"/>
  <c r="J45" i="21"/>
  <c r="E45" i="21"/>
  <c r="D46" i="21"/>
  <c r="G46" i="21"/>
  <c r="K46" i="21"/>
  <c r="E46" i="21"/>
  <c r="E263" i="21"/>
  <c r="D47" i="21"/>
  <c r="G47" i="21"/>
  <c r="K47" i="21"/>
  <c r="E47" i="21"/>
  <c r="F47" i="21"/>
  <c r="D48" i="21"/>
  <c r="G48" i="21"/>
  <c r="K48" i="21"/>
  <c r="E48" i="21"/>
  <c r="E265" i="21"/>
  <c r="D49" i="21"/>
  <c r="G49" i="21"/>
  <c r="I49" i="21"/>
  <c r="E49" i="21"/>
  <c r="D50" i="21"/>
  <c r="G50" i="21"/>
  <c r="K50" i="21"/>
  <c r="E50" i="21"/>
  <c r="E267" i="21"/>
  <c r="D51" i="21"/>
  <c r="G51" i="21"/>
  <c r="K51" i="21"/>
  <c r="E51" i="21"/>
  <c r="F51" i="21"/>
  <c r="D52" i="21"/>
  <c r="G52" i="21"/>
  <c r="K52" i="21"/>
  <c r="E52" i="21"/>
  <c r="E269" i="21"/>
  <c r="D53" i="21"/>
  <c r="G53" i="21"/>
  <c r="I53" i="21"/>
  <c r="J53" i="21"/>
  <c r="E53" i="21"/>
  <c r="D54" i="21"/>
  <c r="G54" i="21"/>
  <c r="K54" i="21"/>
  <c r="E54" i="21"/>
  <c r="E271" i="21"/>
  <c r="D55" i="21"/>
  <c r="G55" i="21"/>
  <c r="K55" i="21"/>
  <c r="E55" i="21"/>
  <c r="F55" i="21"/>
  <c r="D56" i="21"/>
  <c r="G56" i="21"/>
  <c r="K56" i="21"/>
  <c r="E56" i="21"/>
  <c r="E273" i="21"/>
  <c r="D57" i="21"/>
  <c r="G57" i="21"/>
  <c r="I57" i="21"/>
  <c r="E57" i="21"/>
  <c r="D58" i="21"/>
  <c r="G58" i="21"/>
  <c r="K58" i="21"/>
  <c r="E58" i="21"/>
  <c r="E275" i="21"/>
  <c r="D59" i="21"/>
  <c r="G59" i="21"/>
  <c r="K59" i="21"/>
  <c r="E59" i="21"/>
  <c r="F59" i="21"/>
  <c r="D60" i="21"/>
  <c r="G60" i="21"/>
  <c r="K60" i="21"/>
  <c r="E60" i="21"/>
  <c r="E277" i="21"/>
  <c r="D61" i="21"/>
  <c r="G61" i="21"/>
  <c r="I61" i="21"/>
  <c r="J61" i="21"/>
  <c r="E61" i="21"/>
  <c r="D62" i="21"/>
  <c r="G62" i="21"/>
  <c r="K62" i="21"/>
  <c r="E62" i="21"/>
  <c r="E279" i="21"/>
  <c r="D63" i="21"/>
  <c r="G63" i="21"/>
  <c r="K63" i="21"/>
  <c r="E63" i="21"/>
  <c r="F63" i="21"/>
  <c r="D64" i="21"/>
  <c r="G64" i="21"/>
  <c r="K64" i="21"/>
  <c r="E64" i="21"/>
  <c r="E281" i="21"/>
  <c r="D65" i="21"/>
  <c r="G65" i="21"/>
  <c r="I65" i="21"/>
  <c r="E65" i="21"/>
  <c r="D66" i="21"/>
  <c r="G66" i="21"/>
  <c r="K66" i="21"/>
  <c r="E66" i="21"/>
  <c r="E283" i="21"/>
  <c r="D67" i="21"/>
  <c r="G67" i="21"/>
  <c r="K67" i="21"/>
  <c r="E67" i="21"/>
  <c r="F67" i="21"/>
  <c r="D68" i="21"/>
  <c r="G68" i="21"/>
  <c r="K68" i="21"/>
  <c r="E68" i="21"/>
  <c r="E285" i="21"/>
  <c r="D69" i="21"/>
  <c r="G69" i="21"/>
  <c r="I69" i="21"/>
  <c r="J69" i="21"/>
  <c r="E69" i="21"/>
  <c r="D70" i="21"/>
  <c r="G70" i="21"/>
  <c r="K70" i="21"/>
  <c r="E70" i="21"/>
  <c r="E287" i="21"/>
  <c r="D71" i="21"/>
  <c r="G71" i="21"/>
  <c r="K71" i="21"/>
  <c r="E71" i="21"/>
  <c r="F71" i="21"/>
  <c r="D72" i="21"/>
  <c r="G72" i="21"/>
  <c r="K72" i="21"/>
  <c r="E72" i="21"/>
  <c r="E289" i="21"/>
  <c r="D73" i="21"/>
  <c r="G73" i="21"/>
  <c r="I73" i="21"/>
  <c r="E73" i="21"/>
  <c r="D74" i="21"/>
  <c r="G74" i="21"/>
  <c r="K74" i="21"/>
  <c r="E74" i="21"/>
  <c r="E291" i="21"/>
  <c r="D75" i="21"/>
  <c r="G75" i="21"/>
  <c r="K75" i="21"/>
  <c r="E75" i="21"/>
  <c r="F75" i="21"/>
  <c r="D76" i="21"/>
  <c r="G76" i="21"/>
  <c r="K76" i="21"/>
  <c r="E76" i="21"/>
  <c r="E293" i="21"/>
  <c r="D77" i="21"/>
  <c r="G77" i="21"/>
  <c r="I77" i="21"/>
  <c r="J77" i="21"/>
  <c r="E77" i="21"/>
  <c r="D78" i="21"/>
  <c r="G78" i="21"/>
  <c r="K78" i="21"/>
  <c r="E78" i="21"/>
  <c r="E295" i="21"/>
  <c r="D79" i="21"/>
  <c r="G79" i="21"/>
  <c r="K79" i="21"/>
  <c r="E79" i="21"/>
  <c r="F79" i="21"/>
  <c r="D80" i="21"/>
  <c r="G80" i="21"/>
  <c r="K80" i="21"/>
  <c r="E80" i="21"/>
  <c r="E297" i="21"/>
  <c r="D81" i="21"/>
  <c r="G81" i="21"/>
  <c r="I81" i="21"/>
  <c r="E81" i="21"/>
  <c r="D82" i="21"/>
  <c r="G82" i="21"/>
  <c r="K82" i="21"/>
  <c r="E82" i="21"/>
  <c r="E299" i="21"/>
  <c r="D83" i="21"/>
  <c r="G83" i="21"/>
  <c r="K83" i="21"/>
  <c r="E83" i="21"/>
  <c r="F83" i="21"/>
  <c r="D84" i="21"/>
  <c r="G84" i="21"/>
  <c r="K84" i="21"/>
  <c r="E84" i="21"/>
  <c r="E301" i="21"/>
  <c r="D85" i="21"/>
  <c r="G85" i="21"/>
  <c r="I85" i="21"/>
  <c r="J85" i="21"/>
  <c r="E85" i="21"/>
  <c r="D86" i="21"/>
  <c r="G86" i="21"/>
  <c r="K86" i="21"/>
  <c r="E86" i="21"/>
  <c r="E303" i="21"/>
  <c r="D87" i="21"/>
  <c r="G87" i="21"/>
  <c r="K87" i="21"/>
  <c r="E87" i="21"/>
  <c r="F87" i="21"/>
  <c r="D88" i="21"/>
  <c r="G88" i="21"/>
  <c r="K88" i="21"/>
  <c r="E88" i="21"/>
  <c r="E305" i="21"/>
  <c r="D89" i="21"/>
  <c r="G89" i="21"/>
  <c r="I89" i="21"/>
  <c r="E89" i="21"/>
  <c r="D90" i="21"/>
  <c r="G90" i="21"/>
  <c r="K90" i="21"/>
  <c r="E90" i="21"/>
  <c r="E307" i="21"/>
  <c r="D91" i="21"/>
  <c r="G91" i="21"/>
  <c r="K91" i="21"/>
  <c r="E91" i="21"/>
  <c r="F91" i="21"/>
  <c r="D92" i="21"/>
  <c r="G92" i="21"/>
  <c r="K92" i="21"/>
  <c r="E92" i="21"/>
  <c r="E309" i="21"/>
  <c r="D93" i="21"/>
  <c r="G93" i="21"/>
  <c r="I93" i="21"/>
  <c r="J93" i="21"/>
  <c r="E93" i="21"/>
  <c r="F93" i="21"/>
  <c r="H93" i="21"/>
  <c r="D94" i="21"/>
  <c r="G94" i="21"/>
  <c r="K94" i="21"/>
  <c r="E94" i="21"/>
  <c r="E311" i="21"/>
  <c r="D95" i="21"/>
  <c r="Z96" i="21"/>
  <c r="G95" i="21"/>
  <c r="K95" i="21"/>
  <c r="E95" i="21"/>
  <c r="F95" i="21"/>
  <c r="D96" i="21"/>
  <c r="G96" i="21"/>
  <c r="K96" i="21"/>
  <c r="E96" i="21"/>
  <c r="E313" i="21"/>
  <c r="D97" i="21"/>
  <c r="G97" i="21"/>
  <c r="I97" i="21"/>
  <c r="E97" i="21"/>
  <c r="D98" i="21"/>
  <c r="G98" i="21"/>
  <c r="K98" i="21"/>
  <c r="E98" i="21"/>
  <c r="E315" i="21"/>
  <c r="D99" i="21"/>
  <c r="G99" i="21"/>
  <c r="K99" i="21"/>
  <c r="E99" i="21"/>
  <c r="F99" i="21"/>
  <c r="D100" i="21"/>
  <c r="G100" i="21"/>
  <c r="K100" i="21"/>
  <c r="E100" i="21"/>
  <c r="E317" i="21"/>
  <c r="D101" i="21"/>
  <c r="G101" i="21"/>
  <c r="I101" i="21"/>
  <c r="J101" i="21"/>
  <c r="E101" i="21"/>
  <c r="F101" i="21"/>
  <c r="H101" i="21"/>
  <c r="D102" i="21"/>
  <c r="G102" i="21"/>
  <c r="K102" i="21"/>
  <c r="E102" i="21"/>
  <c r="E319" i="21"/>
  <c r="D103" i="21"/>
  <c r="Z104" i="21"/>
  <c r="G103" i="21"/>
  <c r="K103" i="21"/>
  <c r="E103" i="21"/>
  <c r="F103" i="21"/>
  <c r="D104" i="21"/>
  <c r="G104" i="21"/>
  <c r="K104" i="21"/>
  <c r="E104" i="21"/>
  <c r="E321" i="21"/>
  <c r="D105" i="21"/>
  <c r="G105" i="21"/>
  <c r="I105" i="21"/>
  <c r="E105" i="21"/>
  <c r="D106" i="21"/>
  <c r="G106" i="21"/>
  <c r="K106" i="21"/>
  <c r="E106" i="21"/>
  <c r="E323" i="21"/>
  <c r="D107" i="21"/>
  <c r="G107" i="21"/>
  <c r="K107" i="21"/>
  <c r="E107" i="21"/>
  <c r="F107" i="21"/>
  <c r="D108" i="21"/>
  <c r="G108" i="21"/>
  <c r="K108" i="21"/>
  <c r="E108" i="21"/>
  <c r="E325" i="21"/>
  <c r="D109" i="21"/>
  <c r="G109" i="21"/>
  <c r="I109" i="21"/>
  <c r="J109" i="21"/>
  <c r="E109" i="21"/>
  <c r="F109" i="21"/>
  <c r="D110" i="21"/>
  <c r="G110" i="21"/>
  <c r="K110" i="21"/>
  <c r="E110" i="21"/>
  <c r="E327" i="21"/>
  <c r="D111" i="21"/>
  <c r="Z112" i="21"/>
  <c r="G111" i="21"/>
  <c r="K111" i="21"/>
  <c r="E111" i="21"/>
  <c r="F111" i="21"/>
  <c r="D112" i="21"/>
  <c r="G112" i="21"/>
  <c r="K112" i="21"/>
  <c r="E112" i="21"/>
  <c r="E329" i="21"/>
  <c r="D113" i="21"/>
  <c r="G113" i="21"/>
  <c r="I113" i="21"/>
  <c r="E113" i="21"/>
  <c r="D114" i="21"/>
  <c r="G114" i="21"/>
  <c r="K114" i="21"/>
  <c r="E114" i="21"/>
  <c r="E331" i="21"/>
  <c r="D115" i="21"/>
  <c r="G115" i="21"/>
  <c r="K115" i="21"/>
  <c r="E115" i="21"/>
  <c r="F115" i="21"/>
  <c r="D116" i="21"/>
  <c r="G116" i="21"/>
  <c r="K116" i="21"/>
  <c r="E116" i="21"/>
  <c r="E333" i="21"/>
  <c r="D117" i="21"/>
  <c r="G117" i="21"/>
  <c r="I117" i="21"/>
  <c r="J117" i="21"/>
  <c r="E117" i="21"/>
  <c r="F117" i="21"/>
  <c r="D118" i="21"/>
  <c r="G118" i="21"/>
  <c r="K118" i="21"/>
  <c r="E118" i="21"/>
  <c r="E335" i="21"/>
  <c r="D119" i="21"/>
  <c r="Z120" i="21"/>
  <c r="G119" i="21"/>
  <c r="K119" i="21"/>
  <c r="E119" i="21"/>
  <c r="F119" i="21"/>
  <c r="D120" i="21"/>
  <c r="G120" i="21"/>
  <c r="K120" i="21"/>
  <c r="E120" i="21"/>
  <c r="E337" i="21"/>
  <c r="D121" i="21"/>
  <c r="G121" i="21"/>
  <c r="I121" i="21"/>
  <c r="E121" i="21"/>
  <c r="F121" i="21"/>
  <c r="D122" i="21"/>
  <c r="G122" i="21"/>
  <c r="K122" i="21"/>
  <c r="E122" i="21"/>
  <c r="E339" i="21"/>
  <c r="D123" i="21"/>
  <c r="G123" i="21"/>
  <c r="K123" i="21"/>
  <c r="E123" i="21"/>
  <c r="F123" i="21"/>
  <c r="D124" i="21"/>
  <c r="G124" i="21"/>
  <c r="K124" i="21"/>
  <c r="E124" i="21"/>
  <c r="E341" i="21"/>
  <c r="D125" i="21"/>
  <c r="G125" i="21"/>
  <c r="I125" i="21"/>
  <c r="J125" i="21"/>
  <c r="E125" i="21"/>
  <c r="F125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7" i="21"/>
  <c r="Z98" i="21"/>
  <c r="Z99" i="21"/>
  <c r="Z100" i="21"/>
  <c r="Z101" i="21"/>
  <c r="Z102" i="21"/>
  <c r="Z103" i="21"/>
  <c r="Z105" i="21"/>
  <c r="Z106" i="21"/>
  <c r="Z107" i="21"/>
  <c r="Z108" i="21"/>
  <c r="Z109" i="21"/>
  <c r="Z110" i="21"/>
  <c r="Z111" i="21"/>
  <c r="Z113" i="21"/>
  <c r="Z114" i="21"/>
  <c r="Z115" i="21"/>
  <c r="Z116" i="21"/>
  <c r="Z117" i="21"/>
  <c r="Z118" i="21"/>
  <c r="Z119" i="21"/>
  <c r="Z121" i="21"/>
  <c r="Z122" i="21"/>
  <c r="Z123" i="21"/>
  <c r="Z124" i="21"/>
  <c r="Z125" i="21"/>
  <c r="F11" i="21"/>
  <c r="F12" i="21"/>
  <c r="H12" i="21"/>
  <c r="F13" i="21"/>
  <c r="F15" i="21"/>
  <c r="F16" i="21"/>
  <c r="H16" i="21"/>
  <c r="F17" i="21"/>
  <c r="F19" i="21"/>
  <c r="F20" i="21"/>
  <c r="H20" i="21"/>
  <c r="F21" i="21"/>
  <c r="F23" i="21"/>
  <c r="F24" i="21"/>
  <c r="H24" i="21"/>
  <c r="F25" i="21"/>
  <c r="F27" i="21"/>
  <c r="F28" i="21"/>
  <c r="H28" i="21"/>
  <c r="F29" i="21"/>
  <c r="F31" i="21"/>
  <c r="F32" i="21"/>
  <c r="F33" i="21"/>
  <c r="F35" i="21"/>
  <c r="F36" i="21"/>
  <c r="H36" i="21"/>
  <c r="F37" i="21"/>
  <c r="F39" i="21"/>
  <c r="F40" i="21"/>
  <c r="F41" i="21"/>
  <c r="F43" i="21"/>
  <c r="F44" i="21"/>
  <c r="H44" i="21"/>
  <c r="F45" i="21"/>
  <c r="F48" i="21"/>
  <c r="H48" i="21"/>
  <c r="F49" i="21"/>
  <c r="F52" i="21"/>
  <c r="H52" i="21"/>
  <c r="F53" i="21"/>
  <c r="F56" i="21"/>
  <c r="H56" i="21"/>
  <c r="F57" i="21"/>
  <c r="F60" i="21"/>
  <c r="H60" i="21"/>
  <c r="F61" i="21"/>
  <c r="F64" i="21"/>
  <c r="H64" i="21"/>
  <c r="F65" i="21"/>
  <c r="F68" i="21"/>
  <c r="H68" i="21"/>
  <c r="F69" i="21"/>
  <c r="F72" i="21"/>
  <c r="H72" i="21"/>
  <c r="F73" i="21"/>
  <c r="F76" i="21"/>
  <c r="H76" i="21"/>
  <c r="F77" i="21"/>
  <c r="F80" i="21"/>
  <c r="H80" i="21"/>
  <c r="F81" i="21"/>
  <c r="F84" i="21"/>
  <c r="H84" i="21"/>
  <c r="F85" i="21"/>
  <c r="F88" i="21"/>
  <c r="H88" i="21"/>
  <c r="F89" i="21"/>
  <c r="F92" i="21"/>
  <c r="H92" i="21"/>
  <c r="F96" i="21"/>
  <c r="H96" i="21"/>
  <c r="F97" i="21"/>
  <c r="F100" i="21"/>
  <c r="H100" i="21"/>
  <c r="F104" i="21"/>
  <c r="H104" i="21"/>
  <c r="F105" i="21"/>
  <c r="F108" i="21"/>
  <c r="H108" i="21"/>
  <c r="F112" i="21"/>
  <c r="H112" i="21"/>
  <c r="F113" i="21"/>
  <c r="F116" i="21"/>
  <c r="H116" i="21"/>
  <c r="F120" i="21"/>
  <c r="H120" i="21"/>
  <c r="F124" i="21"/>
  <c r="H124" i="21"/>
  <c r="W31" i="21"/>
  <c r="W32" i="21"/>
  <c r="W33" i="21"/>
  <c r="X33" i="21"/>
  <c r="W34" i="21"/>
  <c r="W35" i="21"/>
  <c r="W36" i="21"/>
  <c r="W37" i="21"/>
  <c r="X37" i="21"/>
  <c r="W38" i="21"/>
  <c r="W39" i="21"/>
  <c r="W40" i="21"/>
  <c r="W41" i="21"/>
  <c r="X41" i="21"/>
  <c r="W42" i="21"/>
  <c r="W43" i="21"/>
  <c r="W44" i="21"/>
  <c r="W45" i="21"/>
  <c r="X45" i="21"/>
  <c r="W46" i="21"/>
  <c r="W47" i="21"/>
  <c r="W48" i="21"/>
  <c r="W49" i="21"/>
  <c r="X49" i="21"/>
  <c r="W50" i="21"/>
  <c r="W51" i="21"/>
  <c r="W52" i="21"/>
  <c r="W53" i="21"/>
  <c r="X53" i="21"/>
  <c r="W54" i="21"/>
  <c r="W55" i="21"/>
  <c r="W56" i="21"/>
  <c r="W57" i="21"/>
  <c r="X57" i="21"/>
  <c r="W58" i="21"/>
  <c r="W59" i="21"/>
  <c r="W60" i="21"/>
  <c r="W61" i="21"/>
  <c r="X61" i="21"/>
  <c r="W62" i="21"/>
  <c r="W63" i="21"/>
  <c r="W64" i="21"/>
  <c r="W65" i="21"/>
  <c r="X65" i="21"/>
  <c r="W66" i="21"/>
  <c r="W67" i="21"/>
  <c r="W68" i="21"/>
  <c r="W69" i="21"/>
  <c r="X69" i="21"/>
  <c r="W70" i="21"/>
  <c r="W71" i="21"/>
  <c r="W72" i="21"/>
  <c r="W73" i="21"/>
  <c r="X73" i="21"/>
  <c r="W74" i="21"/>
  <c r="W75" i="21"/>
  <c r="W76" i="21"/>
  <c r="W77" i="21"/>
  <c r="X77" i="21"/>
  <c r="W78" i="21"/>
  <c r="W79" i="21"/>
  <c r="W80" i="21"/>
  <c r="W81" i="21"/>
  <c r="X81" i="21"/>
  <c r="W82" i="21"/>
  <c r="W83" i="21"/>
  <c r="W84" i="21"/>
  <c r="W85" i="21"/>
  <c r="X85" i="21"/>
  <c r="W86" i="21"/>
  <c r="W87" i="21"/>
  <c r="W88" i="21"/>
  <c r="W89" i="21"/>
  <c r="X89" i="21"/>
  <c r="W90" i="21"/>
  <c r="W91" i="21"/>
  <c r="W92" i="21"/>
  <c r="W93" i="21"/>
  <c r="X93" i="21"/>
  <c r="W94" i="21"/>
  <c r="W95" i="21"/>
  <c r="W96" i="21"/>
  <c r="W97" i="21"/>
  <c r="X97" i="21"/>
  <c r="W98" i="21"/>
  <c r="W99" i="21"/>
  <c r="W100" i="21"/>
  <c r="W101" i="21"/>
  <c r="X101" i="21"/>
  <c r="W102" i="21"/>
  <c r="W103" i="21"/>
  <c r="W104" i="21"/>
  <c r="W105" i="21"/>
  <c r="X105" i="21"/>
  <c r="W106" i="21"/>
  <c r="W107" i="21"/>
  <c r="W108" i="21"/>
  <c r="W109" i="21"/>
  <c r="X109" i="21"/>
  <c r="W110" i="21"/>
  <c r="W111" i="21"/>
  <c r="W112" i="21"/>
  <c r="W113" i="21"/>
  <c r="X113" i="21"/>
  <c r="W114" i="21"/>
  <c r="W115" i="21"/>
  <c r="W116" i="21"/>
  <c r="W117" i="21"/>
  <c r="X117" i="21"/>
  <c r="W118" i="21"/>
  <c r="W119" i="21"/>
  <c r="W120" i="21"/>
  <c r="W121" i="21"/>
  <c r="X121" i="21"/>
  <c r="W122" i="21"/>
  <c r="W123" i="21"/>
  <c r="W124" i="21"/>
  <c r="W125" i="21"/>
  <c r="X125" i="21"/>
  <c r="D260" i="21"/>
  <c r="L260" i="21"/>
  <c r="D261" i="21"/>
  <c r="L261" i="21"/>
  <c r="D262" i="21"/>
  <c r="L262" i="21"/>
  <c r="D263" i="21"/>
  <c r="L263" i="21"/>
  <c r="D264" i="21"/>
  <c r="L264" i="21"/>
  <c r="D265" i="21"/>
  <c r="L265" i="21"/>
  <c r="D266" i="21"/>
  <c r="L266" i="21"/>
  <c r="D267" i="21"/>
  <c r="L267" i="21"/>
  <c r="D268" i="21"/>
  <c r="L268" i="21"/>
  <c r="D269" i="21"/>
  <c r="L269" i="21"/>
  <c r="D270" i="21"/>
  <c r="L270" i="21"/>
  <c r="D271" i="21"/>
  <c r="L271" i="21"/>
  <c r="D272" i="21"/>
  <c r="L272" i="21"/>
  <c r="D273" i="21"/>
  <c r="L273" i="21"/>
  <c r="D274" i="21"/>
  <c r="L274" i="21"/>
  <c r="D275" i="21"/>
  <c r="L275" i="21"/>
  <c r="D276" i="21"/>
  <c r="L276" i="21"/>
  <c r="D277" i="21"/>
  <c r="L277" i="21"/>
  <c r="D278" i="21"/>
  <c r="L278" i="21"/>
  <c r="D279" i="21"/>
  <c r="L279" i="21"/>
  <c r="D280" i="21"/>
  <c r="L280" i="21"/>
  <c r="D281" i="21"/>
  <c r="L281" i="21"/>
  <c r="D282" i="21"/>
  <c r="L282" i="21"/>
  <c r="D283" i="21"/>
  <c r="L283" i="21"/>
  <c r="D284" i="21"/>
  <c r="L284" i="21"/>
  <c r="D285" i="21"/>
  <c r="L285" i="21"/>
  <c r="D286" i="21"/>
  <c r="L286" i="21"/>
  <c r="D287" i="21"/>
  <c r="L287" i="21"/>
  <c r="D288" i="21"/>
  <c r="L288" i="21"/>
  <c r="D289" i="21"/>
  <c r="L289" i="21"/>
  <c r="D290" i="21"/>
  <c r="L290" i="21"/>
  <c r="D291" i="21"/>
  <c r="L291" i="21"/>
  <c r="D292" i="21"/>
  <c r="L292" i="21"/>
  <c r="D293" i="21"/>
  <c r="L293" i="21"/>
  <c r="D294" i="21"/>
  <c r="L294" i="21"/>
  <c r="D295" i="21"/>
  <c r="L295" i="21"/>
  <c r="D296" i="21"/>
  <c r="L296" i="21"/>
  <c r="D297" i="21"/>
  <c r="L297" i="21"/>
  <c r="D298" i="21"/>
  <c r="L298" i="21"/>
  <c r="D299" i="21"/>
  <c r="L299" i="21"/>
  <c r="D300" i="21"/>
  <c r="L300" i="21"/>
  <c r="D301" i="21"/>
  <c r="L301" i="21"/>
  <c r="D302" i="21"/>
  <c r="L302" i="21"/>
  <c r="D303" i="21"/>
  <c r="L303" i="21"/>
  <c r="D304" i="21"/>
  <c r="L304" i="21"/>
  <c r="D305" i="21"/>
  <c r="L305" i="21"/>
  <c r="D306" i="21"/>
  <c r="L306" i="21"/>
  <c r="D307" i="21"/>
  <c r="L307" i="21"/>
  <c r="D308" i="21"/>
  <c r="L308" i="21"/>
  <c r="D309" i="21"/>
  <c r="L309" i="21"/>
  <c r="D310" i="21"/>
  <c r="L310" i="21"/>
  <c r="D311" i="21"/>
  <c r="L311" i="21"/>
  <c r="D312" i="21"/>
  <c r="L312" i="21"/>
  <c r="D313" i="21"/>
  <c r="L313" i="21"/>
  <c r="D314" i="21"/>
  <c r="L314" i="21"/>
  <c r="D315" i="21"/>
  <c r="L315" i="21"/>
  <c r="D316" i="21"/>
  <c r="L316" i="21"/>
  <c r="D317" i="21"/>
  <c r="L317" i="21"/>
  <c r="D318" i="21"/>
  <c r="L318" i="21"/>
  <c r="D319" i="21"/>
  <c r="L319" i="21"/>
  <c r="D320" i="21"/>
  <c r="L320" i="21"/>
  <c r="D321" i="21"/>
  <c r="L321" i="21"/>
  <c r="D322" i="21"/>
  <c r="L322" i="21"/>
  <c r="D323" i="21"/>
  <c r="L323" i="21"/>
  <c r="D324" i="21"/>
  <c r="L324" i="21"/>
  <c r="D325" i="21"/>
  <c r="L325" i="21"/>
  <c r="D326" i="21"/>
  <c r="L326" i="21"/>
  <c r="D327" i="21"/>
  <c r="L327" i="21"/>
  <c r="D328" i="21"/>
  <c r="L328" i="21"/>
  <c r="D329" i="21"/>
  <c r="L329" i="21"/>
  <c r="D330" i="21"/>
  <c r="L330" i="21"/>
  <c r="D331" i="21"/>
  <c r="L331" i="21"/>
  <c r="D332" i="21"/>
  <c r="L332" i="21"/>
  <c r="D333" i="21"/>
  <c r="L333" i="21"/>
  <c r="D334" i="21"/>
  <c r="L334" i="21"/>
  <c r="D335" i="21"/>
  <c r="L335" i="21"/>
  <c r="D336" i="21"/>
  <c r="L336" i="21"/>
  <c r="D337" i="21"/>
  <c r="L337" i="21"/>
  <c r="D338" i="21"/>
  <c r="L338" i="21"/>
  <c r="D339" i="21"/>
  <c r="L339" i="21"/>
  <c r="D340" i="21"/>
  <c r="L340" i="21"/>
  <c r="D341" i="21"/>
  <c r="L341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B260" i="21"/>
  <c r="C260" i="21"/>
  <c r="E260" i="21"/>
  <c r="F260" i="21"/>
  <c r="H260" i="21"/>
  <c r="I230" i="21"/>
  <c r="I238" i="21"/>
  <c r="I246" i="21"/>
  <c r="I254" i="21"/>
  <c r="J260" i="21"/>
  <c r="B261" i="21"/>
  <c r="C261" i="21"/>
  <c r="F261" i="21"/>
  <c r="G261" i="21"/>
  <c r="H261" i="21"/>
  <c r="J261" i="21"/>
  <c r="B262" i="21"/>
  <c r="C262" i="21"/>
  <c r="E262" i="21"/>
  <c r="F262" i="21"/>
  <c r="G262" i="21"/>
  <c r="H262" i="21"/>
  <c r="I262" i="21"/>
  <c r="J262" i="21"/>
  <c r="B263" i="21"/>
  <c r="C263" i="21"/>
  <c r="F263" i="21"/>
  <c r="G263" i="21"/>
  <c r="H263" i="21"/>
  <c r="J263" i="21"/>
  <c r="B264" i="21"/>
  <c r="C264" i="21"/>
  <c r="E264" i="21"/>
  <c r="F264" i="21"/>
  <c r="G264" i="21"/>
  <c r="H264" i="21"/>
  <c r="J264" i="21"/>
  <c r="B265" i="21"/>
  <c r="C265" i="21"/>
  <c r="F265" i="21"/>
  <c r="G265" i="21"/>
  <c r="H265" i="21"/>
  <c r="J265" i="21"/>
  <c r="B266" i="21"/>
  <c r="C266" i="21"/>
  <c r="E266" i="21"/>
  <c r="F266" i="21"/>
  <c r="G266" i="21"/>
  <c r="H266" i="21"/>
  <c r="J266" i="21"/>
  <c r="B267" i="21"/>
  <c r="C267" i="21"/>
  <c r="F267" i="21"/>
  <c r="G267" i="21"/>
  <c r="H267" i="21"/>
  <c r="J267" i="21"/>
  <c r="B268" i="21"/>
  <c r="C268" i="21"/>
  <c r="E268" i="21"/>
  <c r="F268" i="21"/>
  <c r="G268" i="21"/>
  <c r="H268" i="21"/>
  <c r="J268" i="21"/>
  <c r="B269" i="21"/>
  <c r="C269" i="21"/>
  <c r="F269" i="21"/>
  <c r="G269" i="21"/>
  <c r="H269" i="21"/>
  <c r="J269" i="21"/>
  <c r="B270" i="21"/>
  <c r="C270" i="21"/>
  <c r="E270" i="21"/>
  <c r="F270" i="21"/>
  <c r="G270" i="21"/>
  <c r="H270" i="21"/>
  <c r="I270" i="21"/>
  <c r="J270" i="21"/>
  <c r="B271" i="21"/>
  <c r="C271" i="21"/>
  <c r="F271" i="21"/>
  <c r="G271" i="21"/>
  <c r="H271" i="21"/>
  <c r="J271" i="21"/>
  <c r="B272" i="21"/>
  <c r="C272" i="21"/>
  <c r="E272" i="21"/>
  <c r="F272" i="21"/>
  <c r="G272" i="21"/>
  <c r="H272" i="21"/>
  <c r="J272" i="21"/>
  <c r="B273" i="21"/>
  <c r="C273" i="21"/>
  <c r="F273" i="21"/>
  <c r="G273" i="21"/>
  <c r="H273" i="21"/>
  <c r="J273" i="21"/>
  <c r="B274" i="21"/>
  <c r="C274" i="21"/>
  <c r="E274" i="21"/>
  <c r="F274" i="21"/>
  <c r="G274" i="21"/>
  <c r="H274" i="21"/>
  <c r="J274" i="21"/>
  <c r="B275" i="21"/>
  <c r="C275" i="21"/>
  <c r="F275" i="21"/>
  <c r="G275" i="21"/>
  <c r="H275" i="21"/>
  <c r="J275" i="21"/>
  <c r="B276" i="21"/>
  <c r="C276" i="21"/>
  <c r="E276" i="21"/>
  <c r="F276" i="21"/>
  <c r="G276" i="21"/>
  <c r="H276" i="21"/>
  <c r="J276" i="21"/>
  <c r="B277" i="21"/>
  <c r="C277" i="21"/>
  <c r="F277" i="21"/>
  <c r="G277" i="21"/>
  <c r="H277" i="21"/>
  <c r="J277" i="21"/>
  <c r="B278" i="21"/>
  <c r="C278" i="21"/>
  <c r="E278" i="21"/>
  <c r="F278" i="21"/>
  <c r="G278" i="21"/>
  <c r="H278" i="21"/>
  <c r="I278" i="21"/>
  <c r="J278" i="21"/>
  <c r="B279" i="21"/>
  <c r="C279" i="21"/>
  <c r="F279" i="21"/>
  <c r="G279" i="21"/>
  <c r="H279" i="21"/>
  <c r="J279" i="21"/>
  <c r="B280" i="21"/>
  <c r="C280" i="21"/>
  <c r="E280" i="21"/>
  <c r="F280" i="21"/>
  <c r="G280" i="21"/>
  <c r="H280" i="21"/>
  <c r="J280" i="21"/>
  <c r="B281" i="21"/>
  <c r="C281" i="21"/>
  <c r="F281" i="21"/>
  <c r="G281" i="21"/>
  <c r="H281" i="21"/>
  <c r="J281" i="21"/>
  <c r="B282" i="21"/>
  <c r="C282" i="21"/>
  <c r="E282" i="21"/>
  <c r="F282" i="21"/>
  <c r="G282" i="21"/>
  <c r="H282" i="21"/>
  <c r="J282" i="21"/>
  <c r="B283" i="21"/>
  <c r="C283" i="21"/>
  <c r="F283" i="21"/>
  <c r="G283" i="21"/>
  <c r="H283" i="21"/>
  <c r="J283" i="21"/>
  <c r="B284" i="21"/>
  <c r="C284" i="21"/>
  <c r="E284" i="21"/>
  <c r="F284" i="21"/>
  <c r="G284" i="21"/>
  <c r="H284" i="21"/>
  <c r="J284" i="21"/>
  <c r="B285" i="21"/>
  <c r="C285" i="21"/>
  <c r="F285" i="21"/>
  <c r="G285" i="21"/>
  <c r="H285" i="21"/>
  <c r="J285" i="21"/>
  <c r="B286" i="21"/>
  <c r="C286" i="21"/>
  <c r="E286" i="21"/>
  <c r="F286" i="21"/>
  <c r="G286" i="21"/>
  <c r="H286" i="21"/>
  <c r="I286" i="21"/>
  <c r="J286" i="21"/>
  <c r="B287" i="21"/>
  <c r="C287" i="21"/>
  <c r="F287" i="21"/>
  <c r="G287" i="21"/>
  <c r="H287" i="21"/>
  <c r="J287" i="21"/>
  <c r="B288" i="21"/>
  <c r="C288" i="21"/>
  <c r="E288" i="21"/>
  <c r="F288" i="21"/>
  <c r="G288" i="21"/>
  <c r="H288" i="21"/>
  <c r="J288" i="21"/>
  <c r="B289" i="21"/>
  <c r="C289" i="21"/>
  <c r="F289" i="21"/>
  <c r="G289" i="21"/>
  <c r="H289" i="21"/>
  <c r="J289" i="21"/>
  <c r="B290" i="21"/>
  <c r="C290" i="21"/>
  <c r="E290" i="21"/>
  <c r="F290" i="21"/>
  <c r="G290" i="21"/>
  <c r="H290" i="21"/>
  <c r="J290" i="21"/>
  <c r="B291" i="21"/>
  <c r="C291" i="21"/>
  <c r="F291" i="21"/>
  <c r="G291" i="21"/>
  <c r="H291" i="21"/>
  <c r="J291" i="21"/>
  <c r="B292" i="21"/>
  <c r="C292" i="21"/>
  <c r="E292" i="21"/>
  <c r="F292" i="21"/>
  <c r="G292" i="21"/>
  <c r="H292" i="21"/>
  <c r="J292" i="21"/>
  <c r="B293" i="21"/>
  <c r="C293" i="21"/>
  <c r="F293" i="21"/>
  <c r="G293" i="21"/>
  <c r="H293" i="21"/>
  <c r="J293" i="21"/>
  <c r="B294" i="21"/>
  <c r="C294" i="21"/>
  <c r="E294" i="21"/>
  <c r="F294" i="21"/>
  <c r="G294" i="21"/>
  <c r="H294" i="21"/>
  <c r="I294" i="21"/>
  <c r="J294" i="21"/>
  <c r="B295" i="21"/>
  <c r="C295" i="21"/>
  <c r="F295" i="21"/>
  <c r="G295" i="21"/>
  <c r="H295" i="21"/>
  <c r="J295" i="21"/>
  <c r="B296" i="21"/>
  <c r="C296" i="21"/>
  <c r="E296" i="21"/>
  <c r="F296" i="21"/>
  <c r="G296" i="21"/>
  <c r="H296" i="21"/>
  <c r="J296" i="21"/>
  <c r="B297" i="21"/>
  <c r="C297" i="21"/>
  <c r="F297" i="21"/>
  <c r="G297" i="21"/>
  <c r="H297" i="21"/>
  <c r="J297" i="21"/>
  <c r="B298" i="21"/>
  <c r="C298" i="21"/>
  <c r="E298" i="21"/>
  <c r="F298" i="21"/>
  <c r="G298" i="21"/>
  <c r="H298" i="21"/>
  <c r="J298" i="21"/>
  <c r="B299" i="21"/>
  <c r="C299" i="21"/>
  <c r="F299" i="21"/>
  <c r="G299" i="21"/>
  <c r="H299" i="21"/>
  <c r="J299" i="21"/>
  <c r="B300" i="21"/>
  <c r="C300" i="21"/>
  <c r="E300" i="21"/>
  <c r="F300" i="21"/>
  <c r="G300" i="21"/>
  <c r="H300" i="21"/>
  <c r="J300" i="21"/>
  <c r="B301" i="21"/>
  <c r="C301" i="21"/>
  <c r="F301" i="21"/>
  <c r="G301" i="21"/>
  <c r="H301" i="21"/>
  <c r="J301" i="21"/>
  <c r="B302" i="21"/>
  <c r="C302" i="21"/>
  <c r="E302" i="21"/>
  <c r="F302" i="21"/>
  <c r="G302" i="21"/>
  <c r="H302" i="21"/>
  <c r="I302" i="21"/>
  <c r="J302" i="21"/>
  <c r="B303" i="21"/>
  <c r="C303" i="21"/>
  <c r="F303" i="21"/>
  <c r="G303" i="21"/>
  <c r="H303" i="21"/>
  <c r="J303" i="21"/>
  <c r="B304" i="21"/>
  <c r="C304" i="21"/>
  <c r="E304" i="21"/>
  <c r="F304" i="21"/>
  <c r="G304" i="21"/>
  <c r="H304" i="21"/>
  <c r="J304" i="21"/>
  <c r="B305" i="21"/>
  <c r="C305" i="21"/>
  <c r="F305" i="21"/>
  <c r="G305" i="21"/>
  <c r="H305" i="21"/>
  <c r="J305" i="21"/>
  <c r="B306" i="21"/>
  <c r="C306" i="21"/>
  <c r="E306" i="21"/>
  <c r="F306" i="21"/>
  <c r="G306" i="21"/>
  <c r="H306" i="21"/>
  <c r="J306" i="21"/>
  <c r="B307" i="21"/>
  <c r="C307" i="21"/>
  <c r="F307" i="21"/>
  <c r="G307" i="21"/>
  <c r="H307" i="21"/>
  <c r="J307" i="21"/>
  <c r="B308" i="21"/>
  <c r="C308" i="21"/>
  <c r="E308" i="21"/>
  <c r="F308" i="21"/>
  <c r="G308" i="21"/>
  <c r="H308" i="21"/>
  <c r="J308" i="21"/>
  <c r="B309" i="21"/>
  <c r="C309" i="21"/>
  <c r="F309" i="21"/>
  <c r="G309" i="21"/>
  <c r="H309" i="21"/>
  <c r="J309" i="21"/>
  <c r="B310" i="21"/>
  <c r="C310" i="21"/>
  <c r="E310" i="21"/>
  <c r="F310" i="21"/>
  <c r="G310" i="21"/>
  <c r="H310" i="21"/>
  <c r="I310" i="21"/>
  <c r="J310" i="21"/>
  <c r="B311" i="21"/>
  <c r="C311" i="21"/>
  <c r="F311" i="21"/>
  <c r="G311" i="21"/>
  <c r="H311" i="21"/>
  <c r="J311" i="21"/>
  <c r="B312" i="21"/>
  <c r="C312" i="21"/>
  <c r="E312" i="21"/>
  <c r="F312" i="21"/>
  <c r="G312" i="21"/>
  <c r="H312" i="21"/>
  <c r="J312" i="21"/>
  <c r="B313" i="21"/>
  <c r="C313" i="21"/>
  <c r="F313" i="21"/>
  <c r="G313" i="21"/>
  <c r="H313" i="21"/>
  <c r="J313" i="21"/>
  <c r="B314" i="21"/>
  <c r="C314" i="21"/>
  <c r="E314" i="21"/>
  <c r="F314" i="21"/>
  <c r="G314" i="21"/>
  <c r="H314" i="21"/>
  <c r="J314" i="21"/>
  <c r="B315" i="21"/>
  <c r="C315" i="21"/>
  <c r="F315" i="21"/>
  <c r="G315" i="21"/>
  <c r="H315" i="21"/>
  <c r="J315" i="21"/>
  <c r="B316" i="21"/>
  <c r="C316" i="21"/>
  <c r="E316" i="21"/>
  <c r="F316" i="21"/>
  <c r="G316" i="21"/>
  <c r="H316" i="21"/>
  <c r="J316" i="21"/>
  <c r="B317" i="21"/>
  <c r="C317" i="21"/>
  <c r="F317" i="21"/>
  <c r="G317" i="21"/>
  <c r="H317" i="21"/>
  <c r="J317" i="21"/>
  <c r="B318" i="21"/>
  <c r="C318" i="21"/>
  <c r="E318" i="21"/>
  <c r="F318" i="21"/>
  <c r="G318" i="21"/>
  <c r="H318" i="21"/>
  <c r="I318" i="21"/>
  <c r="J318" i="21"/>
  <c r="B319" i="21"/>
  <c r="C319" i="21"/>
  <c r="F319" i="21"/>
  <c r="G319" i="21"/>
  <c r="H319" i="21"/>
  <c r="J319" i="21"/>
  <c r="B320" i="21"/>
  <c r="C320" i="21"/>
  <c r="E320" i="21"/>
  <c r="F320" i="21"/>
  <c r="G320" i="21"/>
  <c r="H320" i="21"/>
  <c r="J320" i="21"/>
  <c r="B321" i="21"/>
  <c r="C321" i="21"/>
  <c r="F321" i="21"/>
  <c r="G321" i="21"/>
  <c r="H321" i="21"/>
  <c r="J321" i="21"/>
  <c r="B322" i="21"/>
  <c r="C322" i="21"/>
  <c r="E322" i="21"/>
  <c r="F322" i="21"/>
  <c r="G322" i="21"/>
  <c r="H322" i="21"/>
  <c r="J322" i="21"/>
  <c r="B323" i="21"/>
  <c r="C323" i="21"/>
  <c r="F323" i="21"/>
  <c r="G323" i="21"/>
  <c r="H323" i="21"/>
  <c r="J323" i="21"/>
  <c r="B324" i="21"/>
  <c r="C324" i="21"/>
  <c r="E324" i="21"/>
  <c r="F324" i="21"/>
  <c r="G324" i="21"/>
  <c r="H324" i="21"/>
  <c r="J324" i="21"/>
  <c r="B325" i="21"/>
  <c r="C325" i="21"/>
  <c r="F325" i="21"/>
  <c r="G325" i="21"/>
  <c r="H325" i="21"/>
  <c r="J325" i="21"/>
  <c r="B326" i="21"/>
  <c r="C326" i="21"/>
  <c r="E326" i="21"/>
  <c r="F326" i="21"/>
  <c r="G326" i="21"/>
  <c r="H326" i="21"/>
  <c r="I326" i="21"/>
  <c r="J326" i="21"/>
  <c r="B327" i="21"/>
  <c r="C327" i="21"/>
  <c r="F327" i="21"/>
  <c r="G327" i="21"/>
  <c r="H327" i="21"/>
  <c r="J327" i="21"/>
  <c r="B328" i="21"/>
  <c r="C328" i="21"/>
  <c r="E328" i="21"/>
  <c r="F328" i="21"/>
  <c r="G328" i="21"/>
  <c r="H328" i="21"/>
  <c r="J328" i="21"/>
  <c r="B329" i="21"/>
  <c r="C329" i="21"/>
  <c r="F329" i="21"/>
  <c r="G329" i="21"/>
  <c r="H329" i="21"/>
  <c r="J329" i="21"/>
  <c r="B330" i="21"/>
  <c r="C330" i="21"/>
  <c r="E330" i="21"/>
  <c r="F330" i="21"/>
  <c r="G330" i="21"/>
  <c r="H330" i="21"/>
  <c r="J330" i="21"/>
  <c r="B331" i="21"/>
  <c r="C331" i="21"/>
  <c r="F331" i="21"/>
  <c r="G331" i="21"/>
  <c r="H331" i="21"/>
  <c r="J331" i="21"/>
  <c r="B332" i="21"/>
  <c r="C332" i="21"/>
  <c r="E332" i="21"/>
  <c r="F332" i="21"/>
  <c r="G332" i="21"/>
  <c r="H332" i="21"/>
  <c r="J332" i="21"/>
  <c r="B333" i="21"/>
  <c r="C333" i="21"/>
  <c r="F333" i="21"/>
  <c r="G333" i="21"/>
  <c r="H333" i="21"/>
  <c r="J333" i="21"/>
  <c r="B334" i="21"/>
  <c r="C334" i="21"/>
  <c r="E334" i="21"/>
  <c r="F334" i="21"/>
  <c r="G334" i="21"/>
  <c r="H334" i="21"/>
  <c r="I334" i="21"/>
  <c r="J334" i="21"/>
  <c r="B335" i="21"/>
  <c r="C335" i="21"/>
  <c r="F335" i="21"/>
  <c r="G335" i="21"/>
  <c r="H335" i="21"/>
  <c r="J335" i="21"/>
  <c r="B336" i="21"/>
  <c r="C336" i="21"/>
  <c r="E336" i="21"/>
  <c r="F336" i="21"/>
  <c r="G336" i="21"/>
  <c r="H336" i="21"/>
  <c r="J336" i="21"/>
  <c r="B337" i="21"/>
  <c r="C337" i="21"/>
  <c r="F337" i="21"/>
  <c r="G337" i="21"/>
  <c r="H337" i="21"/>
  <c r="J337" i="21"/>
  <c r="B338" i="21"/>
  <c r="C338" i="21"/>
  <c r="E338" i="21"/>
  <c r="F338" i="21"/>
  <c r="G338" i="21"/>
  <c r="H338" i="21"/>
  <c r="J338" i="21"/>
  <c r="B339" i="21"/>
  <c r="C339" i="21"/>
  <c r="F339" i="21"/>
  <c r="G339" i="21"/>
  <c r="H339" i="21"/>
  <c r="J339" i="21"/>
  <c r="B340" i="21"/>
  <c r="C340" i="21"/>
  <c r="E340" i="21"/>
  <c r="F340" i="21"/>
  <c r="G340" i="21"/>
  <c r="H340" i="21"/>
  <c r="J340" i="21"/>
  <c r="B341" i="21"/>
  <c r="C341" i="21"/>
  <c r="F341" i="21"/>
  <c r="G341" i="21"/>
  <c r="H341" i="21"/>
  <c r="J341" i="21"/>
  <c r="B342" i="21"/>
  <c r="C342" i="21"/>
  <c r="E342" i="21"/>
  <c r="F342" i="21"/>
  <c r="H342" i="21"/>
  <c r="I342" i="21"/>
  <c r="J342" i="21"/>
  <c r="T43" i="21"/>
  <c r="R43" i="21"/>
  <c r="X43" i="21"/>
  <c r="T44" i="21"/>
  <c r="R44" i="21"/>
  <c r="X44" i="21"/>
  <c r="H45" i="21"/>
  <c r="T45" i="21"/>
  <c r="R45" i="21"/>
  <c r="T46" i="21"/>
  <c r="R46" i="21"/>
  <c r="X46" i="21"/>
  <c r="T47" i="21"/>
  <c r="R47" i="21"/>
  <c r="X47" i="21"/>
  <c r="T48" i="21"/>
  <c r="R48" i="21"/>
  <c r="X48" i="21"/>
  <c r="H49" i="21"/>
  <c r="T49" i="21"/>
  <c r="R49" i="21"/>
  <c r="T50" i="21"/>
  <c r="R50" i="21"/>
  <c r="X50" i="21"/>
  <c r="T51" i="21"/>
  <c r="R51" i="21"/>
  <c r="X51" i="21"/>
  <c r="T52" i="21"/>
  <c r="R52" i="21"/>
  <c r="X52" i="21"/>
  <c r="H53" i="21"/>
  <c r="T53" i="21"/>
  <c r="R53" i="21"/>
  <c r="T54" i="21"/>
  <c r="R54" i="21"/>
  <c r="X54" i="21"/>
  <c r="T55" i="21"/>
  <c r="R55" i="21"/>
  <c r="X55" i="21"/>
  <c r="T56" i="21"/>
  <c r="R56" i="21"/>
  <c r="X56" i="21"/>
  <c r="H57" i="21"/>
  <c r="T57" i="21"/>
  <c r="R57" i="21"/>
  <c r="T58" i="21"/>
  <c r="R58" i="21"/>
  <c r="X58" i="21"/>
  <c r="T59" i="21"/>
  <c r="R59" i="21"/>
  <c r="X59" i="21"/>
  <c r="T60" i="21"/>
  <c r="R60" i="21"/>
  <c r="X60" i="21"/>
  <c r="H61" i="21"/>
  <c r="T61" i="21"/>
  <c r="R61" i="21"/>
  <c r="T62" i="21"/>
  <c r="R62" i="21"/>
  <c r="X62" i="21"/>
  <c r="T63" i="21"/>
  <c r="R63" i="21"/>
  <c r="X63" i="21"/>
  <c r="T64" i="21"/>
  <c r="R64" i="21"/>
  <c r="X64" i="21"/>
  <c r="H65" i="21"/>
  <c r="T65" i="21"/>
  <c r="R65" i="21"/>
  <c r="T66" i="21"/>
  <c r="R66" i="21"/>
  <c r="X66" i="21"/>
  <c r="T67" i="21"/>
  <c r="R67" i="21"/>
  <c r="X67" i="21"/>
  <c r="T68" i="21"/>
  <c r="R68" i="21"/>
  <c r="X68" i="21"/>
  <c r="H69" i="21"/>
  <c r="T69" i="21"/>
  <c r="R69" i="21"/>
  <c r="T70" i="21"/>
  <c r="R70" i="21"/>
  <c r="X70" i="21"/>
  <c r="T71" i="21"/>
  <c r="R71" i="21"/>
  <c r="X71" i="21"/>
  <c r="T72" i="21"/>
  <c r="R72" i="21"/>
  <c r="X72" i="21"/>
  <c r="H73" i="21"/>
  <c r="T73" i="21"/>
  <c r="R73" i="21"/>
  <c r="T74" i="21"/>
  <c r="R74" i="21"/>
  <c r="X74" i="21"/>
  <c r="T75" i="21"/>
  <c r="R75" i="21"/>
  <c r="X75" i="21"/>
  <c r="T76" i="21"/>
  <c r="R76" i="21"/>
  <c r="X76" i="21"/>
  <c r="H77" i="21"/>
  <c r="T77" i="21"/>
  <c r="R77" i="21"/>
  <c r="T78" i="21"/>
  <c r="R78" i="21"/>
  <c r="X78" i="21"/>
  <c r="T79" i="21"/>
  <c r="R79" i="21"/>
  <c r="X79" i="21"/>
  <c r="T80" i="21"/>
  <c r="R80" i="21"/>
  <c r="X80" i="21"/>
  <c r="H81" i="21"/>
  <c r="T81" i="21"/>
  <c r="R81" i="21"/>
  <c r="T82" i="21"/>
  <c r="R82" i="21"/>
  <c r="X82" i="21"/>
  <c r="T83" i="21"/>
  <c r="R83" i="21"/>
  <c r="X83" i="21"/>
  <c r="T84" i="21"/>
  <c r="R84" i="21"/>
  <c r="X84" i="21"/>
  <c r="H85" i="21"/>
  <c r="T85" i="21"/>
  <c r="R85" i="21"/>
  <c r="T86" i="21"/>
  <c r="R86" i="21"/>
  <c r="X86" i="21"/>
  <c r="T87" i="21"/>
  <c r="R87" i="21"/>
  <c r="X87" i="21"/>
  <c r="T88" i="21"/>
  <c r="R88" i="21"/>
  <c r="X88" i="21"/>
  <c r="H89" i="21"/>
  <c r="T89" i="21"/>
  <c r="R89" i="21"/>
  <c r="T90" i="21"/>
  <c r="R90" i="21"/>
  <c r="X90" i="21"/>
  <c r="T91" i="21"/>
  <c r="R91" i="21"/>
  <c r="X91" i="21"/>
  <c r="T92" i="21"/>
  <c r="R92" i="21"/>
  <c r="X92" i="21"/>
  <c r="T93" i="21"/>
  <c r="R93" i="21"/>
  <c r="T94" i="21"/>
  <c r="R94" i="21"/>
  <c r="X94" i="21"/>
  <c r="T95" i="21"/>
  <c r="R95" i="21"/>
  <c r="X95" i="21"/>
  <c r="T96" i="21"/>
  <c r="R96" i="21"/>
  <c r="X96" i="21"/>
  <c r="H97" i="21"/>
  <c r="T97" i="21"/>
  <c r="R97" i="21"/>
  <c r="T98" i="21"/>
  <c r="R98" i="21"/>
  <c r="X98" i="21"/>
  <c r="T99" i="21"/>
  <c r="R99" i="21"/>
  <c r="X99" i="21"/>
  <c r="T100" i="21"/>
  <c r="R100" i="21"/>
  <c r="X100" i="21"/>
  <c r="T101" i="21"/>
  <c r="R101" i="21"/>
  <c r="T102" i="21"/>
  <c r="R102" i="21"/>
  <c r="X102" i="21"/>
  <c r="T103" i="21"/>
  <c r="R103" i="21"/>
  <c r="X103" i="21"/>
  <c r="T104" i="21"/>
  <c r="R104" i="21"/>
  <c r="X104" i="21"/>
  <c r="T105" i="21"/>
  <c r="R105" i="21"/>
  <c r="T106" i="21"/>
  <c r="R106" i="21"/>
  <c r="X106" i="21"/>
  <c r="T107" i="21"/>
  <c r="R107" i="21"/>
  <c r="X107" i="21"/>
  <c r="T108" i="21"/>
  <c r="R108" i="21"/>
  <c r="X108" i="21"/>
  <c r="T109" i="21"/>
  <c r="R109" i="21"/>
  <c r="T110" i="21"/>
  <c r="R110" i="21"/>
  <c r="X110" i="21"/>
  <c r="T111" i="21"/>
  <c r="R111" i="21"/>
  <c r="X111" i="21"/>
  <c r="T112" i="21"/>
  <c r="R112" i="21"/>
  <c r="X112" i="21"/>
  <c r="T113" i="21"/>
  <c r="R113" i="21"/>
  <c r="T114" i="21"/>
  <c r="R114" i="21"/>
  <c r="X114" i="21"/>
  <c r="T115" i="21"/>
  <c r="R115" i="21"/>
  <c r="X115" i="21"/>
  <c r="T116" i="21"/>
  <c r="R116" i="21"/>
  <c r="X116" i="21"/>
  <c r="T117" i="21"/>
  <c r="R117" i="21"/>
  <c r="T118" i="21"/>
  <c r="R118" i="21"/>
  <c r="X118" i="21"/>
  <c r="T119" i="21"/>
  <c r="R119" i="21"/>
  <c r="X119" i="21"/>
  <c r="T120" i="21"/>
  <c r="R120" i="21"/>
  <c r="X120" i="21"/>
  <c r="T121" i="21"/>
  <c r="R121" i="21"/>
  <c r="T122" i="21"/>
  <c r="R122" i="21"/>
  <c r="X122" i="21"/>
  <c r="T123" i="21"/>
  <c r="R123" i="21"/>
  <c r="X123" i="21"/>
  <c r="T124" i="21"/>
  <c r="R124" i="21"/>
  <c r="X124" i="21"/>
  <c r="T125" i="21"/>
  <c r="R125" i="21"/>
  <c r="T8" i="21"/>
  <c r="R8" i="21"/>
  <c r="W8" i="21"/>
  <c r="X8" i="21"/>
  <c r="H9" i="21"/>
  <c r="T9" i="21"/>
  <c r="R9" i="21"/>
  <c r="W9" i="21"/>
  <c r="X9" i="21"/>
  <c r="T10" i="21"/>
  <c r="R10" i="21"/>
  <c r="W10" i="21"/>
  <c r="X10" i="21"/>
  <c r="H11" i="21"/>
  <c r="T11" i="21"/>
  <c r="R11" i="21"/>
  <c r="W11" i="21"/>
  <c r="X11" i="21"/>
  <c r="T12" i="21"/>
  <c r="R12" i="21"/>
  <c r="W12" i="21"/>
  <c r="X12" i="21"/>
  <c r="H13" i="21"/>
  <c r="T13" i="21"/>
  <c r="R13" i="21"/>
  <c r="W13" i="21"/>
  <c r="X13" i="21"/>
  <c r="T14" i="21"/>
  <c r="R14" i="21"/>
  <c r="W14" i="21"/>
  <c r="X14" i="21"/>
  <c r="H15" i="21"/>
  <c r="T15" i="21"/>
  <c r="R15" i="21"/>
  <c r="W15" i="21"/>
  <c r="X15" i="21"/>
  <c r="T16" i="21"/>
  <c r="R16" i="21"/>
  <c r="W16" i="21"/>
  <c r="X16" i="21"/>
  <c r="H17" i="21"/>
  <c r="T17" i="21"/>
  <c r="R17" i="21"/>
  <c r="W17" i="21"/>
  <c r="X17" i="21"/>
  <c r="T18" i="21"/>
  <c r="R18" i="21"/>
  <c r="W18" i="21"/>
  <c r="X18" i="21"/>
  <c r="H19" i="21"/>
  <c r="T19" i="21"/>
  <c r="R19" i="21"/>
  <c r="W19" i="21"/>
  <c r="X19" i="21"/>
  <c r="T20" i="21"/>
  <c r="R20" i="21"/>
  <c r="W20" i="21"/>
  <c r="X20" i="21"/>
  <c r="H21" i="21"/>
  <c r="T21" i="21"/>
  <c r="R21" i="21"/>
  <c r="W21" i="21"/>
  <c r="X21" i="21"/>
  <c r="T22" i="21"/>
  <c r="R22" i="21"/>
  <c r="W22" i="21"/>
  <c r="X22" i="21"/>
  <c r="H23" i="21"/>
  <c r="T23" i="21"/>
  <c r="R23" i="21"/>
  <c r="W23" i="21"/>
  <c r="X23" i="21"/>
  <c r="T24" i="21"/>
  <c r="R24" i="21"/>
  <c r="W24" i="21"/>
  <c r="X24" i="21"/>
  <c r="H25" i="21"/>
  <c r="T25" i="21"/>
  <c r="R25" i="21"/>
  <c r="W25" i="21"/>
  <c r="X25" i="21"/>
  <c r="T26" i="21"/>
  <c r="R26" i="21"/>
  <c r="W26" i="21"/>
  <c r="X26" i="21"/>
  <c r="H27" i="21"/>
  <c r="T27" i="21"/>
  <c r="R27" i="21"/>
  <c r="W27" i="21"/>
  <c r="X27" i="21"/>
  <c r="T28" i="21"/>
  <c r="R28" i="21"/>
  <c r="W28" i="21"/>
  <c r="X28" i="21"/>
  <c r="H29" i="21"/>
  <c r="T29" i="21"/>
  <c r="R29" i="21"/>
  <c r="W29" i="21"/>
  <c r="X29" i="21"/>
  <c r="T30" i="21"/>
  <c r="R30" i="21"/>
  <c r="W30" i="21"/>
  <c r="X30" i="21"/>
  <c r="H31" i="21"/>
  <c r="T31" i="21"/>
  <c r="R31" i="21"/>
  <c r="X31" i="21"/>
  <c r="H32" i="21"/>
  <c r="T32" i="21"/>
  <c r="R32" i="21"/>
  <c r="X32" i="21"/>
  <c r="H33" i="21"/>
  <c r="T33" i="21"/>
  <c r="R33" i="21"/>
  <c r="T34" i="21"/>
  <c r="R34" i="21"/>
  <c r="X34" i="21"/>
  <c r="H35" i="21"/>
  <c r="T35" i="21"/>
  <c r="R35" i="21"/>
  <c r="X35" i="21"/>
  <c r="T36" i="21"/>
  <c r="R36" i="21"/>
  <c r="X36" i="21"/>
  <c r="H37" i="21"/>
  <c r="T37" i="21"/>
  <c r="R37" i="21"/>
  <c r="T38" i="21"/>
  <c r="R38" i="21"/>
  <c r="X38" i="21"/>
  <c r="H39" i="21"/>
  <c r="T39" i="21"/>
  <c r="R39" i="21"/>
  <c r="X39" i="21"/>
  <c r="H40" i="21"/>
  <c r="T40" i="21"/>
  <c r="R40" i="21"/>
  <c r="X40" i="21"/>
  <c r="H41" i="21"/>
  <c r="T41" i="21"/>
  <c r="R41" i="21"/>
  <c r="T42" i="21"/>
  <c r="R42" i="21"/>
  <c r="X42" i="21"/>
  <c r="A224" i="21"/>
  <c r="B224" i="21"/>
  <c r="C224" i="21"/>
  <c r="D224" i="21"/>
  <c r="E224" i="21"/>
  <c r="F224" i="21"/>
  <c r="G224" i="21"/>
  <c r="H224" i="21"/>
  <c r="I224" i="21"/>
  <c r="J224" i="21"/>
  <c r="A225" i="21"/>
  <c r="B225" i="21"/>
  <c r="C225" i="21"/>
  <c r="D225" i="21"/>
  <c r="F225" i="21"/>
  <c r="H225" i="21"/>
  <c r="J225" i="21"/>
  <c r="L225" i="21"/>
  <c r="A226" i="21"/>
  <c r="B226" i="21"/>
  <c r="C226" i="21"/>
  <c r="D226" i="21"/>
  <c r="L226" i="21"/>
  <c r="E226" i="21"/>
  <c r="F226" i="21"/>
  <c r="G226" i="21"/>
  <c r="H226" i="21"/>
  <c r="J226" i="21"/>
  <c r="A227" i="21"/>
  <c r="B227" i="21"/>
  <c r="C227" i="21"/>
  <c r="D227" i="21"/>
  <c r="F227" i="21"/>
  <c r="H227" i="21"/>
  <c r="J227" i="21"/>
  <c r="L227" i="21"/>
  <c r="A228" i="21"/>
  <c r="B228" i="21"/>
  <c r="C228" i="21"/>
  <c r="D228" i="21"/>
  <c r="L228" i="21"/>
  <c r="E228" i="21"/>
  <c r="F228" i="21"/>
  <c r="G228" i="21"/>
  <c r="H228" i="21"/>
  <c r="J228" i="21"/>
  <c r="A229" i="21"/>
  <c r="B229" i="21"/>
  <c r="C229" i="21"/>
  <c r="D229" i="21"/>
  <c r="E229" i="21"/>
  <c r="F229" i="21"/>
  <c r="G229" i="21"/>
  <c r="H229" i="21"/>
  <c r="J229" i="21"/>
  <c r="L229" i="21"/>
  <c r="A230" i="21"/>
  <c r="B230" i="21"/>
  <c r="C230" i="21"/>
  <c r="D230" i="21"/>
  <c r="L230" i="21"/>
  <c r="E230" i="21"/>
  <c r="F230" i="21"/>
  <c r="G230" i="21"/>
  <c r="H230" i="21"/>
  <c r="J230" i="21"/>
  <c r="A231" i="21"/>
  <c r="B231" i="21"/>
  <c r="C231" i="21"/>
  <c r="D231" i="21"/>
  <c r="E231" i="21"/>
  <c r="F231" i="21"/>
  <c r="G231" i="21"/>
  <c r="H231" i="21"/>
  <c r="J231" i="21"/>
  <c r="L231" i="21"/>
  <c r="A232" i="21"/>
  <c r="B232" i="21"/>
  <c r="C232" i="21"/>
  <c r="D232" i="21"/>
  <c r="L232" i="21"/>
  <c r="E232" i="21"/>
  <c r="F232" i="21"/>
  <c r="G232" i="21"/>
  <c r="H232" i="21"/>
  <c r="J232" i="21"/>
  <c r="A233" i="21"/>
  <c r="B233" i="21"/>
  <c r="C233" i="21"/>
  <c r="D233" i="21"/>
  <c r="E233" i="21"/>
  <c r="F233" i="21"/>
  <c r="G233" i="21"/>
  <c r="H233" i="21"/>
  <c r="J233" i="21"/>
  <c r="L233" i="21"/>
  <c r="A234" i="21"/>
  <c r="B234" i="21"/>
  <c r="C234" i="21"/>
  <c r="D234" i="21"/>
  <c r="L234" i="21"/>
  <c r="E234" i="21"/>
  <c r="F234" i="21"/>
  <c r="G234" i="21"/>
  <c r="H234" i="21"/>
  <c r="J234" i="21"/>
  <c r="A235" i="21"/>
  <c r="B235" i="21"/>
  <c r="C235" i="21"/>
  <c r="D235" i="21"/>
  <c r="E235" i="21"/>
  <c r="F235" i="21"/>
  <c r="G235" i="21"/>
  <c r="H235" i="21"/>
  <c r="J235" i="21"/>
  <c r="L235" i="21"/>
  <c r="A236" i="21"/>
  <c r="B236" i="21"/>
  <c r="C236" i="21"/>
  <c r="D236" i="21"/>
  <c r="L236" i="21"/>
  <c r="E236" i="21"/>
  <c r="F236" i="21"/>
  <c r="G236" i="21"/>
  <c r="H236" i="21"/>
  <c r="J236" i="21"/>
  <c r="A237" i="21"/>
  <c r="B237" i="21"/>
  <c r="C237" i="21"/>
  <c r="D237" i="21"/>
  <c r="E237" i="21"/>
  <c r="F237" i="21"/>
  <c r="G237" i="21"/>
  <c r="H237" i="21"/>
  <c r="J237" i="21"/>
  <c r="L237" i="21"/>
  <c r="A238" i="21"/>
  <c r="B238" i="21"/>
  <c r="C238" i="21"/>
  <c r="D238" i="21"/>
  <c r="L238" i="21"/>
  <c r="E238" i="21"/>
  <c r="F238" i="21"/>
  <c r="G238" i="21"/>
  <c r="H238" i="21"/>
  <c r="J238" i="21"/>
  <c r="A239" i="21"/>
  <c r="B239" i="21"/>
  <c r="C239" i="21"/>
  <c r="D239" i="21"/>
  <c r="E239" i="21"/>
  <c r="F239" i="21"/>
  <c r="G239" i="21"/>
  <c r="H239" i="21"/>
  <c r="J239" i="21"/>
  <c r="L239" i="21"/>
  <c r="A240" i="21"/>
  <c r="B240" i="21"/>
  <c r="C240" i="21"/>
  <c r="D240" i="21"/>
  <c r="L240" i="21"/>
  <c r="E240" i="21"/>
  <c r="F240" i="21"/>
  <c r="G240" i="21"/>
  <c r="H240" i="21"/>
  <c r="J240" i="21"/>
  <c r="A241" i="21"/>
  <c r="B241" i="21"/>
  <c r="C241" i="21"/>
  <c r="D241" i="21"/>
  <c r="E241" i="21"/>
  <c r="F241" i="21"/>
  <c r="G241" i="21"/>
  <c r="H241" i="21"/>
  <c r="J241" i="21"/>
  <c r="L241" i="21"/>
  <c r="A242" i="21"/>
  <c r="B242" i="21"/>
  <c r="C242" i="21"/>
  <c r="D242" i="21"/>
  <c r="L242" i="21"/>
  <c r="E242" i="21"/>
  <c r="F242" i="21"/>
  <c r="G242" i="21"/>
  <c r="H242" i="21"/>
  <c r="J242" i="21"/>
  <c r="A243" i="21"/>
  <c r="B243" i="21"/>
  <c r="C243" i="21"/>
  <c r="D243" i="21"/>
  <c r="E243" i="21"/>
  <c r="F243" i="21"/>
  <c r="G243" i="21"/>
  <c r="H243" i="21"/>
  <c r="J243" i="21"/>
  <c r="L243" i="21"/>
  <c r="A244" i="21"/>
  <c r="B244" i="21"/>
  <c r="C244" i="21"/>
  <c r="D244" i="21"/>
  <c r="L244" i="21"/>
  <c r="E244" i="21"/>
  <c r="F244" i="21"/>
  <c r="G244" i="21"/>
  <c r="H244" i="21"/>
  <c r="J244" i="21"/>
  <c r="A245" i="21"/>
  <c r="B245" i="21"/>
  <c r="C245" i="21"/>
  <c r="D245" i="21"/>
  <c r="E245" i="21"/>
  <c r="F245" i="21"/>
  <c r="G245" i="21"/>
  <c r="H245" i="21"/>
  <c r="J245" i="21"/>
  <c r="L245" i="21"/>
  <c r="A246" i="21"/>
  <c r="B246" i="21"/>
  <c r="C246" i="21"/>
  <c r="D246" i="21"/>
  <c r="L246" i="21"/>
  <c r="E246" i="21"/>
  <c r="F246" i="21"/>
  <c r="G246" i="21"/>
  <c r="H246" i="21"/>
  <c r="J246" i="21"/>
  <c r="A247" i="21"/>
  <c r="B247" i="21"/>
  <c r="C247" i="21"/>
  <c r="D247" i="21"/>
  <c r="E247" i="21"/>
  <c r="F247" i="21"/>
  <c r="G247" i="21"/>
  <c r="H247" i="21"/>
  <c r="J247" i="21"/>
  <c r="L247" i="21"/>
  <c r="A248" i="21"/>
  <c r="B248" i="21"/>
  <c r="C248" i="21"/>
  <c r="D248" i="21"/>
  <c r="L248" i="21"/>
  <c r="E248" i="21"/>
  <c r="F248" i="21"/>
  <c r="G248" i="21"/>
  <c r="H248" i="21"/>
  <c r="J248" i="21"/>
  <c r="A249" i="21"/>
  <c r="B249" i="21"/>
  <c r="C249" i="21"/>
  <c r="D249" i="21"/>
  <c r="E249" i="21"/>
  <c r="F249" i="21"/>
  <c r="G249" i="21"/>
  <c r="H249" i="21"/>
  <c r="J249" i="21"/>
  <c r="L249" i="21"/>
  <c r="A250" i="21"/>
  <c r="B250" i="21"/>
  <c r="C250" i="21"/>
  <c r="D250" i="21"/>
  <c r="L250" i="21"/>
  <c r="E250" i="21"/>
  <c r="F250" i="21"/>
  <c r="G250" i="21"/>
  <c r="H250" i="21"/>
  <c r="J250" i="21"/>
  <c r="A251" i="21"/>
  <c r="B251" i="21"/>
  <c r="C251" i="21"/>
  <c r="D251" i="21"/>
  <c r="E251" i="21"/>
  <c r="F251" i="21"/>
  <c r="G251" i="21"/>
  <c r="H251" i="21"/>
  <c r="J251" i="21"/>
  <c r="L251" i="21"/>
  <c r="A252" i="21"/>
  <c r="B252" i="21"/>
  <c r="C252" i="21"/>
  <c r="D252" i="21"/>
  <c r="L252" i="21"/>
  <c r="E252" i="21"/>
  <c r="F252" i="21"/>
  <c r="G252" i="21"/>
  <c r="H252" i="21"/>
  <c r="J252" i="21"/>
  <c r="P252" i="21"/>
  <c r="S252" i="21"/>
  <c r="A253" i="21"/>
  <c r="B253" i="21"/>
  <c r="C253" i="21"/>
  <c r="D253" i="21"/>
  <c r="E253" i="21"/>
  <c r="F253" i="21"/>
  <c r="G253" i="21"/>
  <c r="H253" i="21"/>
  <c r="J253" i="21"/>
  <c r="L253" i="21"/>
  <c r="P253" i="21"/>
  <c r="S253" i="21"/>
  <c r="A254" i="21"/>
  <c r="B254" i="21"/>
  <c r="C254" i="21"/>
  <c r="D254" i="21"/>
  <c r="L254" i="21"/>
  <c r="E254" i="21"/>
  <c r="F254" i="21"/>
  <c r="G254" i="21"/>
  <c r="H254" i="21"/>
  <c r="J254" i="21"/>
  <c r="P254" i="21"/>
  <c r="S254" i="21"/>
  <c r="A255" i="21"/>
  <c r="B255" i="21"/>
  <c r="C255" i="21"/>
  <c r="D255" i="21"/>
  <c r="E255" i="21"/>
  <c r="F255" i="21"/>
  <c r="G255" i="21"/>
  <c r="H255" i="21"/>
  <c r="J255" i="21"/>
  <c r="L255" i="21"/>
  <c r="P255" i="21"/>
  <c r="S255" i="21"/>
  <c r="A256" i="21"/>
  <c r="B256" i="21"/>
  <c r="C256" i="21"/>
  <c r="D256" i="21"/>
  <c r="L256" i="21"/>
  <c r="E256" i="21"/>
  <c r="F256" i="21"/>
  <c r="G256" i="21"/>
  <c r="H256" i="21"/>
  <c r="J256" i="21"/>
  <c r="A257" i="21"/>
  <c r="B257" i="21"/>
  <c r="C257" i="21"/>
  <c r="D257" i="21"/>
  <c r="E257" i="21"/>
  <c r="F257" i="21"/>
  <c r="G257" i="21"/>
  <c r="H257" i="21"/>
  <c r="J257" i="21"/>
  <c r="L257" i="21"/>
  <c r="A258" i="21"/>
  <c r="B258" i="21"/>
  <c r="C258" i="21"/>
  <c r="D258" i="21"/>
  <c r="L258" i="21"/>
  <c r="E258" i="21"/>
  <c r="F258" i="21"/>
  <c r="G258" i="21"/>
  <c r="H258" i="21"/>
  <c r="J258" i="21"/>
  <c r="A259" i="21"/>
  <c r="B259" i="21"/>
  <c r="C259" i="21"/>
  <c r="D259" i="21"/>
  <c r="E259" i="21"/>
  <c r="F259" i="21"/>
  <c r="G259" i="21"/>
  <c r="H259" i="21"/>
  <c r="J259" i="21"/>
  <c r="L259" i="21"/>
  <c r="D342" i="22"/>
  <c r="L342" i="22"/>
  <c r="X5" i="22"/>
  <c r="D8" i="22"/>
  <c r="Z9" i="22"/>
  <c r="Y10" i="22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Y121" i="22"/>
  <c r="Y122" i="22"/>
  <c r="Y123" i="22"/>
  <c r="Y124" i="22"/>
  <c r="Y125" i="22"/>
  <c r="Y9" i="22"/>
  <c r="AC42" i="22"/>
  <c r="O4" i="22"/>
  <c r="AC15" i="22"/>
  <c r="AC40" i="22"/>
  <c r="AC38" i="22"/>
  <c r="G5" i="22"/>
  <c r="AC19" i="22"/>
  <c r="AK2" i="22"/>
  <c r="AJ2" i="22"/>
  <c r="AC35" i="22"/>
  <c r="AC33" i="22"/>
  <c r="AC31" i="22"/>
  <c r="AC26" i="22"/>
  <c r="AC24" i="22"/>
  <c r="AC22" i="22"/>
  <c r="AC28" i="22"/>
  <c r="AC17" i="22"/>
  <c r="AC13" i="22"/>
  <c r="AC11" i="22"/>
  <c r="AC9" i="22"/>
  <c r="D10" i="22"/>
  <c r="D9" i="22"/>
  <c r="G9" i="22"/>
  <c r="K9" i="22"/>
  <c r="E9" i="22"/>
  <c r="D11" i="22"/>
  <c r="G11" i="22"/>
  <c r="E11" i="22"/>
  <c r="D12" i="22"/>
  <c r="G12" i="22"/>
  <c r="E12" i="22"/>
  <c r="D13" i="22"/>
  <c r="G13" i="22"/>
  <c r="E13" i="22"/>
  <c r="D14" i="22"/>
  <c r="G14" i="22"/>
  <c r="K14" i="22"/>
  <c r="E14" i="22"/>
  <c r="D15" i="22"/>
  <c r="G15" i="22"/>
  <c r="E15" i="22"/>
  <c r="D16" i="22"/>
  <c r="G16" i="22"/>
  <c r="E16" i="22"/>
  <c r="D17" i="22"/>
  <c r="G17" i="22"/>
  <c r="E17" i="22"/>
  <c r="D18" i="22"/>
  <c r="G18" i="22"/>
  <c r="K18" i="22"/>
  <c r="E18" i="22"/>
  <c r="D19" i="22"/>
  <c r="G19" i="22"/>
  <c r="E19" i="22"/>
  <c r="D20" i="22"/>
  <c r="G20" i="22"/>
  <c r="E20" i="22"/>
  <c r="F20" i="22"/>
  <c r="H20" i="22"/>
  <c r="D21" i="22"/>
  <c r="G21" i="22"/>
  <c r="E21" i="22"/>
  <c r="D22" i="22"/>
  <c r="G22" i="22"/>
  <c r="K22" i="22"/>
  <c r="E22" i="22"/>
  <c r="D23" i="22"/>
  <c r="G23" i="22"/>
  <c r="E23" i="22"/>
  <c r="D24" i="22"/>
  <c r="G24" i="22"/>
  <c r="E24" i="22"/>
  <c r="D25" i="22"/>
  <c r="G25" i="22"/>
  <c r="E25" i="22"/>
  <c r="D26" i="22"/>
  <c r="G26" i="22"/>
  <c r="K26" i="22"/>
  <c r="E26" i="22"/>
  <c r="F26" i="22"/>
  <c r="H26" i="22"/>
  <c r="D27" i="22"/>
  <c r="G27" i="22"/>
  <c r="E27" i="22"/>
  <c r="D28" i="22"/>
  <c r="G28" i="22"/>
  <c r="E28" i="22"/>
  <c r="F28" i="22"/>
  <c r="H28" i="22"/>
  <c r="D29" i="22"/>
  <c r="G29" i="22"/>
  <c r="E29" i="22"/>
  <c r="D30" i="22"/>
  <c r="G30" i="22"/>
  <c r="K30" i="22"/>
  <c r="E30" i="22"/>
  <c r="D31" i="22"/>
  <c r="G31" i="22"/>
  <c r="E31" i="22"/>
  <c r="D32" i="22"/>
  <c r="G32" i="22"/>
  <c r="E32" i="22"/>
  <c r="D33" i="22"/>
  <c r="G33" i="22"/>
  <c r="E33" i="22"/>
  <c r="D34" i="22"/>
  <c r="G34" i="22"/>
  <c r="K34" i="22"/>
  <c r="E34" i="22"/>
  <c r="F34" i="22"/>
  <c r="H34" i="22"/>
  <c r="D35" i="22"/>
  <c r="G35" i="22"/>
  <c r="E35" i="22"/>
  <c r="D36" i="22"/>
  <c r="G36" i="22"/>
  <c r="E36" i="22"/>
  <c r="F36" i="22"/>
  <c r="H36" i="22"/>
  <c r="D37" i="22"/>
  <c r="G37" i="22"/>
  <c r="E37" i="22"/>
  <c r="D38" i="22"/>
  <c r="G38" i="22"/>
  <c r="K38" i="22"/>
  <c r="E38" i="22"/>
  <c r="D39" i="22"/>
  <c r="G39" i="22"/>
  <c r="E39" i="22"/>
  <c r="D40" i="22"/>
  <c r="G40" i="22"/>
  <c r="E40" i="22"/>
  <c r="D41" i="22"/>
  <c r="G41" i="22"/>
  <c r="E41" i="22"/>
  <c r="D42" i="22"/>
  <c r="G42" i="22"/>
  <c r="K42" i="22"/>
  <c r="E42" i="22"/>
  <c r="F42" i="22"/>
  <c r="H42" i="22"/>
  <c r="D43" i="22"/>
  <c r="G43" i="22"/>
  <c r="E43" i="22"/>
  <c r="D44" i="22"/>
  <c r="G44" i="22"/>
  <c r="E44" i="22"/>
  <c r="D45" i="22"/>
  <c r="G45" i="22"/>
  <c r="E45" i="22"/>
  <c r="D46" i="22"/>
  <c r="G46" i="22"/>
  <c r="K46" i="22"/>
  <c r="E46" i="22"/>
  <c r="D47" i="22"/>
  <c r="G47" i="22"/>
  <c r="E47" i="22"/>
  <c r="D48" i="22"/>
  <c r="G48" i="22"/>
  <c r="E48" i="22"/>
  <c r="D49" i="22"/>
  <c r="G49" i="22"/>
  <c r="E49" i="22"/>
  <c r="D50" i="22"/>
  <c r="G50" i="22"/>
  <c r="K50" i="22"/>
  <c r="E50" i="22"/>
  <c r="D51" i="22"/>
  <c r="G51" i="22"/>
  <c r="E51" i="22"/>
  <c r="D52" i="22"/>
  <c r="G52" i="22"/>
  <c r="E52" i="22"/>
  <c r="F52" i="22"/>
  <c r="H52" i="22"/>
  <c r="D53" i="22"/>
  <c r="G53" i="22"/>
  <c r="E53" i="22"/>
  <c r="D54" i="22"/>
  <c r="G54" i="22"/>
  <c r="K54" i="22"/>
  <c r="E54" i="22"/>
  <c r="D55" i="22"/>
  <c r="G55" i="22"/>
  <c r="E55" i="22"/>
  <c r="D56" i="22"/>
  <c r="G56" i="22"/>
  <c r="E56" i="22"/>
  <c r="D57" i="22"/>
  <c r="G57" i="22"/>
  <c r="E57" i="22"/>
  <c r="D58" i="22"/>
  <c r="G58" i="22"/>
  <c r="E58" i="22"/>
  <c r="D59" i="22"/>
  <c r="G59" i="22"/>
  <c r="E59" i="22"/>
  <c r="D60" i="22"/>
  <c r="G60" i="22"/>
  <c r="E60" i="22"/>
  <c r="F60" i="22"/>
  <c r="H60" i="22"/>
  <c r="D61" i="22"/>
  <c r="G61" i="22"/>
  <c r="E61" i="22"/>
  <c r="D62" i="22"/>
  <c r="G62" i="22"/>
  <c r="E62" i="22"/>
  <c r="D63" i="22"/>
  <c r="G63" i="22"/>
  <c r="E63" i="22"/>
  <c r="D64" i="22"/>
  <c r="G64" i="22"/>
  <c r="E64" i="22"/>
  <c r="D65" i="22"/>
  <c r="G65" i="22"/>
  <c r="E65" i="22"/>
  <c r="D66" i="22"/>
  <c r="G66" i="22"/>
  <c r="E66" i="22"/>
  <c r="D67" i="22"/>
  <c r="G67" i="22"/>
  <c r="E67" i="22"/>
  <c r="D68" i="22"/>
  <c r="G68" i="22"/>
  <c r="E68" i="22"/>
  <c r="F68" i="22"/>
  <c r="H68" i="22"/>
  <c r="D69" i="22"/>
  <c r="G69" i="22"/>
  <c r="E69" i="22"/>
  <c r="D70" i="22"/>
  <c r="G70" i="22"/>
  <c r="E70" i="22"/>
  <c r="D71" i="22"/>
  <c r="G71" i="22"/>
  <c r="E71" i="22"/>
  <c r="D72" i="22"/>
  <c r="G72" i="22"/>
  <c r="E72" i="22"/>
  <c r="D73" i="22"/>
  <c r="G73" i="22"/>
  <c r="E73" i="22"/>
  <c r="D74" i="22"/>
  <c r="G74" i="22"/>
  <c r="E74" i="22"/>
  <c r="D75" i="22"/>
  <c r="G75" i="22"/>
  <c r="E75" i="22"/>
  <c r="D76" i="22"/>
  <c r="G76" i="22"/>
  <c r="E76" i="22"/>
  <c r="F76" i="22"/>
  <c r="H76" i="22"/>
  <c r="D77" i="22"/>
  <c r="G77" i="22"/>
  <c r="E77" i="22"/>
  <c r="D78" i="22"/>
  <c r="G78" i="22"/>
  <c r="E78" i="22"/>
  <c r="D79" i="22"/>
  <c r="G79" i="22"/>
  <c r="E79" i="22"/>
  <c r="D80" i="22"/>
  <c r="G80" i="22"/>
  <c r="E80" i="22"/>
  <c r="D81" i="22"/>
  <c r="G81" i="22"/>
  <c r="K81" i="22"/>
  <c r="E81" i="22"/>
  <c r="I81" i="22"/>
  <c r="J81" i="22"/>
  <c r="D82" i="22"/>
  <c r="G82" i="22"/>
  <c r="K82" i="22"/>
  <c r="E82" i="22"/>
  <c r="F82" i="22"/>
  <c r="H82" i="22"/>
  <c r="D83" i="22"/>
  <c r="G83" i="22"/>
  <c r="E83" i="22"/>
  <c r="D84" i="22"/>
  <c r="G84" i="22"/>
  <c r="E84" i="22"/>
  <c r="F84" i="22"/>
  <c r="H84" i="22"/>
  <c r="D85" i="22"/>
  <c r="G85" i="22"/>
  <c r="K85" i="22"/>
  <c r="E85" i="22"/>
  <c r="I85" i="22"/>
  <c r="J85" i="22"/>
  <c r="D86" i="22"/>
  <c r="G86" i="22"/>
  <c r="I86" i="22"/>
  <c r="K86" i="22"/>
  <c r="E86" i="22"/>
  <c r="J86" i="22"/>
  <c r="D87" i="22"/>
  <c r="E87" i="22"/>
  <c r="G87" i="22"/>
  <c r="D88" i="22"/>
  <c r="G88" i="22"/>
  <c r="E88" i="22"/>
  <c r="D89" i="22"/>
  <c r="G89" i="22"/>
  <c r="K89" i="22"/>
  <c r="E89" i="22"/>
  <c r="I89" i="22"/>
  <c r="J89" i="22"/>
  <c r="D90" i="22"/>
  <c r="G90" i="22"/>
  <c r="K90" i="22"/>
  <c r="E90" i="22"/>
  <c r="F90" i="22"/>
  <c r="H90" i="22"/>
  <c r="D91" i="22"/>
  <c r="G91" i="22"/>
  <c r="E91" i="22"/>
  <c r="D92" i="22"/>
  <c r="G92" i="22"/>
  <c r="E92" i="22"/>
  <c r="F92" i="22"/>
  <c r="H92" i="22"/>
  <c r="D93" i="22"/>
  <c r="G93" i="22"/>
  <c r="K93" i="22"/>
  <c r="E93" i="22"/>
  <c r="I93" i="22"/>
  <c r="J93" i="22"/>
  <c r="D94" i="22"/>
  <c r="G94" i="22"/>
  <c r="D95" i="22"/>
  <c r="W95" i="22"/>
  <c r="X95" i="22"/>
  <c r="D96" i="22"/>
  <c r="Z96" i="22"/>
  <c r="D97" i="22"/>
  <c r="E97" i="22"/>
  <c r="G97" i="22"/>
  <c r="K97" i="22"/>
  <c r="D98" i="22"/>
  <c r="G98" i="22"/>
  <c r="D99" i="22"/>
  <c r="Z99" i="22"/>
  <c r="D100" i="22"/>
  <c r="E100" i="22"/>
  <c r="D101" i="22"/>
  <c r="E101" i="22"/>
  <c r="G101" i="22"/>
  <c r="K101" i="22"/>
  <c r="D102" i="22"/>
  <c r="G102" i="22"/>
  <c r="D103" i="22"/>
  <c r="W103" i="22"/>
  <c r="X103" i="22"/>
  <c r="D104" i="22"/>
  <c r="Z104" i="22"/>
  <c r="D105" i="22"/>
  <c r="E105" i="22"/>
  <c r="G105" i="22"/>
  <c r="K105" i="22"/>
  <c r="D106" i="22"/>
  <c r="G106" i="22"/>
  <c r="D107" i="22"/>
  <c r="Z107" i="22"/>
  <c r="D108" i="22"/>
  <c r="E108" i="22"/>
  <c r="D109" i="22"/>
  <c r="E109" i="22"/>
  <c r="G109" i="22"/>
  <c r="K109" i="22"/>
  <c r="D110" i="22"/>
  <c r="G110" i="22"/>
  <c r="D111" i="22"/>
  <c r="W111" i="22"/>
  <c r="X111" i="22"/>
  <c r="D112" i="22"/>
  <c r="Z112" i="22"/>
  <c r="D113" i="22"/>
  <c r="E113" i="22"/>
  <c r="G113" i="22"/>
  <c r="K113" i="22"/>
  <c r="D114" i="22"/>
  <c r="G114" i="22"/>
  <c r="D115" i="22"/>
  <c r="Z115" i="22"/>
  <c r="D116" i="22"/>
  <c r="E116" i="22"/>
  <c r="D117" i="22"/>
  <c r="E117" i="22"/>
  <c r="G117" i="22"/>
  <c r="K117" i="22"/>
  <c r="D118" i="22"/>
  <c r="G118" i="22"/>
  <c r="D119" i="22"/>
  <c r="W119" i="22"/>
  <c r="X119" i="22"/>
  <c r="D120" i="22"/>
  <c r="Z120" i="22"/>
  <c r="D121" i="22"/>
  <c r="E121" i="22"/>
  <c r="G121" i="22"/>
  <c r="K121" i="22"/>
  <c r="D122" i="22"/>
  <c r="G122" i="22"/>
  <c r="D123" i="22"/>
  <c r="Z123" i="22"/>
  <c r="D124" i="22"/>
  <c r="W124" i="22"/>
  <c r="X124" i="22"/>
  <c r="D125" i="22"/>
  <c r="E125" i="22"/>
  <c r="G125" i="22"/>
  <c r="K125" i="22"/>
  <c r="Z10" i="22"/>
  <c r="Z11" i="22"/>
  <c r="Z12" i="22"/>
  <c r="Z13" i="22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8" i="22"/>
  <c r="Z89" i="22"/>
  <c r="Z90" i="22"/>
  <c r="Z91" i="22"/>
  <c r="Z92" i="22"/>
  <c r="Z93" i="22"/>
  <c r="Z94" i="22"/>
  <c r="Z98" i="22"/>
  <c r="Z100" i="22"/>
  <c r="Z102" i="22"/>
  <c r="Z106" i="22"/>
  <c r="Z108" i="22"/>
  <c r="Z110" i="22"/>
  <c r="Z114" i="22"/>
  <c r="Z116" i="22"/>
  <c r="Z118" i="22"/>
  <c r="Z122" i="22"/>
  <c r="G8" i="22"/>
  <c r="I8" i="22"/>
  <c r="E8" i="22"/>
  <c r="F8" i="22"/>
  <c r="F9" i="22"/>
  <c r="F11" i="22"/>
  <c r="F12" i="22"/>
  <c r="F13" i="22"/>
  <c r="F14" i="22"/>
  <c r="F15" i="22"/>
  <c r="F16" i="22"/>
  <c r="F17" i="22"/>
  <c r="F18" i="22"/>
  <c r="F19" i="22"/>
  <c r="F21" i="22"/>
  <c r="F22" i="22"/>
  <c r="F23" i="22"/>
  <c r="F24" i="22"/>
  <c r="F25" i="22"/>
  <c r="F27" i="22"/>
  <c r="F29" i="22"/>
  <c r="F30" i="22"/>
  <c r="F31" i="22"/>
  <c r="F32" i="22"/>
  <c r="F33" i="22"/>
  <c r="F35" i="22"/>
  <c r="F37" i="22"/>
  <c r="F38" i="22"/>
  <c r="F39" i="22"/>
  <c r="F40" i="22"/>
  <c r="F41" i="22"/>
  <c r="F43" i="22"/>
  <c r="F44" i="22"/>
  <c r="F45" i="22"/>
  <c r="F46" i="22"/>
  <c r="F47" i="22"/>
  <c r="F48" i="22"/>
  <c r="F49" i="22"/>
  <c r="F50" i="22"/>
  <c r="F51" i="22"/>
  <c r="F53" i="22"/>
  <c r="F54" i="22"/>
  <c r="F55" i="22"/>
  <c r="F56" i="22"/>
  <c r="F57" i="22"/>
  <c r="F58" i="22"/>
  <c r="F59" i="22"/>
  <c r="F61" i="22"/>
  <c r="F62" i="22"/>
  <c r="F63" i="22"/>
  <c r="F64" i="22"/>
  <c r="F65" i="22"/>
  <c r="F66" i="22"/>
  <c r="F67" i="22"/>
  <c r="F69" i="22"/>
  <c r="F70" i="22"/>
  <c r="F71" i="22"/>
  <c r="F72" i="22"/>
  <c r="F73" i="22"/>
  <c r="F74" i="22"/>
  <c r="F75" i="22"/>
  <c r="F77" i="22"/>
  <c r="F78" i="22"/>
  <c r="F79" i="22"/>
  <c r="F80" i="22"/>
  <c r="F81" i="22"/>
  <c r="F83" i="22"/>
  <c r="F85" i="22"/>
  <c r="F86" i="22"/>
  <c r="F88" i="22"/>
  <c r="F89" i="22"/>
  <c r="F91" i="22"/>
  <c r="F93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X50" i="22"/>
  <c r="W51" i="22"/>
  <c r="W52" i="22"/>
  <c r="W53" i="22"/>
  <c r="W54" i="22"/>
  <c r="W55" i="22"/>
  <c r="W56" i="22"/>
  <c r="W57" i="22"/>
  <c r="W58" i="22"/>
  <c r="X58" i="22"/>
  <c r="W59" i="22"/>
  <c r="W60" i="22"/>
  <c r="W61" i="22"/>
  <c r="W62" i="22"/>
  <c r="W63" i="22"/>
  <c r="W64" i="22"/>
  <c r="W65" i="22"/>
  <c r="W66" i="22"/>
  <c r="X66" i="22"/>
  <c r="W67" i="22"/>
  <c r="W68" i="22"/>
  <c r="W69" i="22"/>
  <c r="W70" i="22"/>
  <c r="W71" i="22"/>
  <c r="W72" i="22"/>
  <c r="W73" i="22"/>
  <c r="W74" i="22"/>
  <c r="X74" i="22"/>
  <c r="W75" i="22"/>
  <c r="W76" i="22"/>
  <c r="W77" i="22"/>
  <c r="W78" i="22"/>
  <c r="W79" i="22"/>
  <c r="W80" i="22"/>
  <c r="W81" i="22"/>
  <c r="W82" i="22"/>
  <c r="X82" i="22"/>
  <c r="W83" i="22"/>
  <c r="W84" i="22"/>
  <c r="W85" i="22"/>
  <c r="W86" i="22"/>
  <c r="W87" i="22"/>
  <c r="W88" i="22"/>
  <c r="W89" i="22"/>
  <c r="W90" i="22"/>
  <c r="X90" i="22"/>
  <c r="W91" i="22"/>
  <c r="W92" i="22"/>
  <c r="W93" i="22"/>
  <c r="W94" i="22"/>
  <c r="W96" i="22"/>
  <c r="W97" i="22"/>
  <c r="W98" i="22"/>
  <c r="X98" i="22"/>
  <c r="W100" i="22"/>
  <c r="W101" i="22"/>
  <c r="W102" i="22"/>
  <c r="W104" i="22"/>
  <c r="W106" i="22"/>
  <c r="W108" i="22"/>
  <c r="W109" i="22"/>
  <c r="W110" i="22"/>
  <c r="W112" i="22"/>
  <c r="W114" i="22"/>
  <c r="W116" i="22"/>
  <c r="W117" i="22"/>
  <c r="W118" i="22"/>
  <c r="W120" i="22"/>
  <c r="W122" i="22"/>
  <c r="W125" i="22"/>
  <c r="D260" i="22"/>
  <c r="L260" i="22"/>
  <c r="D261" i="22"/>
  <c r="L261" i="22"/>
  <c r="D262" i="22"/>
  <c r="L262" i="22"/>
  <c r="D263" i="22"/>
  <c r="L263" i="22"/>
  <c r="D264" i="22"/>
  <c r="L264" i="22"/>
  <c r="D265" i="22"/>
  <c r="L265" i="22"/>
  <c r="D266" i="22"/>
  <c r="L266" i="22"/>
  <c r="D267" i="22"/>
  <c r="L267" i="22"/>
  <c r="D268" i="22"/>
  <c r="L268" i="22"/>
  <c r="D269" i="22"/>
  <c r="L269" i="22"/>
  <c r="D270" i="22"/>
  <c r="L270" i="22"/>
  <c r="D271" i="22"/>
  <c r="L271" i="22"/>
  <c r="D272" i="22"/>
  <c r="L272" i="22"/>
  <c r="D273" i="22"/>
  <c r="L273" i="22"/>
  <c r="D274" i="22"/>
  <c r="L274" i="22"/>
  <c r="D275" i="22"/>
  <c r="L275" i="22"/>
  <c r="D276" i="22"/>
  <c r="L276" i="22"/>
  <c r="D277" i="22"/>
  <c r="L277" i="22"/>
  <c r="D278" i="22"/>
  <c r="L278" i="22"/>
  <c r="D279" i="22"/>
  <c r="L279" i="22"/>
  <c r="D280" i="22"/>
  <c r="L280" i="22"/>
  <c r="D281" i="22"/>
  <c r="L281" i="22"/>
  <c r="D282" i="22"/>
  <c r="L282" i="22"/>
  <c r="D283" i="22"/>
  <c r="L283" i="22"/>
  <c r="D284" i="22"/>
  <c r="L284" i="22"/>
  <c r="D285" i="22"/>
  <c r="L285" i="22"/>
  <c r="D286" i="22"/>
  <c r="L286" i="22"/>
  <c r="D287" i="22"/>
  <c r="L287" i="22"/>
  <c r="D288" i="22"/>
  <c r="L288" i="22"/>
  <c r="D289" i="22"/>
  <c r="L289" i="22"/>
  <c r="D290" i="22"/>
  <c r="L290" i="22"/>
  <c r="D291" i="22"/>
  <c r="L291" i="22"/>
  <c r="D292" i="22"/>
  <c r="L292" i="22"/>
  <c r="D293" i="22"/>
  <c r="L293" i="22"/>
  <c r="D294" i="22"/>
  <c r="L294" i="22"/>
  <c r="D295" i="22"/>
  <c r="L295" i="22"/>
  <c r="D296" i="22"/>
  <c r="L296" i="22"/>
  <c r="D297" i="22"/>
  <c r="L297" i="22"/>
  <c r="D298" i="22"/>
  <c r="L298" i="22"/>
  <c r="D299" i="22"/>
  <c r="L299" i="22"/>
  <c r="D300" i="22"/>
  <c r="L300" i="22"/>
  <c r="D301" i="22"/>
  <c r="L301" i="22"/>
  <c r="D302" i="22"/>
  <c r="L302" i="22"/>
  <c r="D303" i="22"/>
  <c r="L303" i="22"/>
  <c r="D304" i="22"/>
  <c r="L304" i="22"/>
  <c r="D305" i="22"/>
  <c r="L305" i="22"/>
  <c r="D306" i="22"/>
  <c r="L306" i="22"/>
  <c r="D307" i="22"/>
  <c r="L307" i="22"/>
  <c r="D308" i="22"/>
  <c r="L308" i="22"/>
  <c r="D309" i="22"/>
  <c r="L309" i="22"/>
  <c r="D310" i="22"/>
  <c r="L310" i="22"/>
  <c r="D311" i="22"/>
  <c r="L311" i="22"/>
  <c r="D312" i="22"/>
  <c r="L312" i="22"/>
  <c r="D313" i="22"/>
  <c r="L313" i="22"/>
  <c r="D314" i="22"/>
  <c r="L314" i="22"/>
  <c r="D315" i="22"/>
  <c r="L315" i="22"/>
  <c r="D316" i="22"/>
  <c r="L316" i="22"/>
  <c r="D317" i="22"/>
  <c r="L317" i="22"/>
  <c r="D318" i="22"/>
  <c r="L318" i="22"/>
  <c r="D319" i="22"/>
  <c r="L319" i="22"/>
  <c r="D320" i="22"/>
  <c r="L320" i="22"/>
  <c r="D321" i="22"/>
  <c r="L321" i="22"/>
  <c r="D322" i="22"/>
  <c r="L322" i="22"/>
  <c r="D323" i="22"/>
  <c r="L323" i="22"/>
  <c r="D324" i="22"/>
  <c r="L324" i="22"/>
  <c r="D325" i="22"/>
  <c r="L325" i="22"/>
  <c r="D326" i="22"/>
  <c r="L326" i="22"/>
  <c r="D327" i="22"/>
  <c r="L327" i="22"/>
  <c r="D328" i="22"/>
  <c r="L328" i="22"/>
  <c r="D329" i="22"/>
  <c r="L329" i="22"/>
  <c r="D330" i="22"/>
  <c r="L330" i="22"/>
  <c r="D331" i="22"/>
  <c r="L331" i="22"/>
  <c r="D332" i="22"/>
  <c r="L332" i="22"/>
  <c r="D333" i="22"/>
  <c r="L333" i="22"/>
  <c r="D334" i="22"/>
  <c r="L334" i="22"/>
  <c r="D335" i="22"/>
  <c r="L335" i="22"/>
  <c r="D336" i="22"/>
  <c r="L336" i="22"/>
  <c r="D337" i="22"/>
  <c r="L337" i="22"/>
  <c r="D338" i="22"/>
  <c r="L338" i="22"/>
  <c r="D339" i="22"/>
  <c r="L339" i="22"/>
  <c r="D340" i="22"/>
  <c r="L340" i="22"/>
  <c r="D341" i="22"/>
  <c r="L341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B260" i="22"/>
  <c r="C260" i="22"/>
  <c r="E260" i="22"/>
  <c r="F260" i="22"/>
  <c r="G260" i="22"/>
  <c r="H260" i="22"/>
  <c r="J260" i="22"/>
  <c r="B261" i="22"/>
  <c r="C261" i="22"/>
  <c r="E261" i="22"/>
  <c r="F261" i="22"/>
  <c r="G261" i="22"/>
  <c r="H261" i="22"/>
  <c r="J261" i="22"/>
  <c r="B262" i="22"/>
  <c r="C262" i="22"/>
  <c r="E262" i="22"/>
  <c r="F262" i="22"/>
  <c r="G262" i="22"/>
  <c r="H262" i="22"/>
  <c r="J262" i="22"/>
  <c r="B263" i="22"/>
  <c r="C263" i="22"/>
  <c r="E263" i="22"/>
  <c r="F263" i="22"/>
  <c r="G263" i="22"/>
  <c r="H263" i="22"/>
  <c r="J263" i="22"/>
  <c r="B264" i="22"/>
  <c r="C264" i="22"/>
  <c r="E264" i="22"/>
  <c r="F264" i="22"/>
  <c r="G264" i="22"/>
  <c r="H264" i="22"/>
  <c r="J264" i="22"/>
  <c r="B265" i="22"/>
  <c r="C265" i="22"/>
  <c r="E265" i="22"/>
  <c r="F265" i="22"/>
  <c r="G265" i="22"/>
  <c r="H265" i="22"/>
  <c r="J265" i="22"/>
  <c r="B266" i="22"/>
  <c r="C266" i="22"/>
  <c r="E266" i="22"/>
  <c r="F266" i="22"/>
  <c r="G266" i="22"/>
  <c r="H266" i="22"/>
  <c r="J266" i="22"/>
  <c r="B267" i="22"/>
  <c r="C267" i="22"/>
  <c r="E267" i="22"/>
  <c r="F267" i="22"/>
  <c r="G267" i="22"/>
  <c r="H267" i="22"/>
  <c r="J267" i="22"/>
  <c r="B268" i="22"/>
  <c r="C268" i="22"/>
  <c r="E268" i="22"/>
  <c r="F268" i="22"/>
  <c r="G268" i="22"/>
  <c r="H268" i="22"/>
  <c r="J268" i="22"/>
  <c r="B269" i="22"/>
  <c r="C269" i="22"/>
  <c r="E269" i="22"/>
  <c r="F269" i="22"/>
  <c r="G269" i="22"/>
  <c r="H269" i="22"/>
  <c r="J269" i="22"/>
  <c r="B270" i="22"/>
  <c r="C270" i="22"/>
  <c r="E270" i="22"/>
  <c r="F270" i="22"/>
  <c r="G270" i="22"/>
  <c r="H270" i="22"/>
  <c r="J270" i="22"/>
  <c r="B271" i="22"/>
  <c r="C271" i="22"/>
  <c r="E271" i="22"/>
  <c r="F271" i="22"/>
  <c r="G271" i="22"/>
  <c r="H271" i="22"/>
  <c r="J271" i="22"/>
  <c r="B272" i="22"/>
  <c r="C272" i="22"/>
  <c r="E272" i="22"/>
  <c r="F272" i="22"/>
  <c r="G272" i="22"/>
  <c r="H272" i="22"/>
  <c r="J272" i="22"/>
  <c r="B273" i="22"/>
  <c r="C273" i="22"/>
  <c r="E273" i="22"/>
  <c r="F273" i="22"/>
  <c r="G273" i="22"/>
  <c r="H273" i="22"/>
  <c r="J273" i="22"/>
  <c r="B274" i="22"/>
  <c r="C274" i="22"/>
  <c r="E274" i="22"/>
  <c r="F274" i="22"/>
  <c r="G274" i="22"/>
  <c r="H274" i="22"/>
  <c r="J274" i="22"/>
  <c r="B275" i="22"/>
  <c r="C275" i="22"/>
  <c r="E275" i="22"/>
  <c r="F275" i="22"/>
  <c r="G275" i="22"/>
  <c r="H275" i="22"/>
  <c r="J275" i="22"/>
  <c r="B276" i="22"/>
  <c r="C276" i="22"/>
  <c r="E276" i="22"/>
  <c r="F276" i="22"/>
  <c r="G276" i="22"/>
  <c r="H276" i="22"/>
  <c r="J276" i="22"/>
  <c r="B277" i="22"/>
  <c r="C277" i="22"/>
  <c r="E277" i="22"/>
  <c r="F277" i="22"/>
  <c r="G277" i="22"/>
  <c r="H277" i="22"/>
  <c r="J277" i="22"/>
  <c r="B278" i="22"/>
  <c r="C278" i="22"/>
  <c r="E278" i="22"/>
  <c r="F278" i="22"/>
  <c r="G278" i="22"/>
  <c r="H278" i="22"/>
  <c r="J278" i="22"/>
  <c r="B279" i="22"/>
  <c r="C279" i="22"/>
  <c r="E279" i="22"/>
  <c r="F279" i="22"/>
  <c r="G279" i="22"/>
  <c r="H279" i="22"/>
  <c r="J279" i="22"/>
  <c r="B280" i="22"/>
  <c r="C280" i="22"/>
  <c r="E280" i="22"/>
  <c r="F280" i="22"/>
  <c r="G280" i="22"/>
  <c r="H280" i="22"/>
  <c r="J280" i="22"/>
  <c r="B281" i="22"/>
  <c r="C281" i="22"/>
  <c r="E281" i="22"/>
  <c r="F281" i="22"/>
  <c r="G281" i="22"/>
  <c r="H281" i="22"/>
  <c r="J281" i="22"/>
  <c r="B282" i="22"/>
  <c r="C282" i="22"/>
  <c r="E282" i="22"/>
  <c r="F282" i="22"/>
  <c r="G282" i="22"/>
  <c r="H282" i="22"/>
  <c r="J282" i="22"/>
  <c r="B283" i="22"/>
  <c r="C283" i="22"/>
  <c r="E283" i="22"/>
  <c r="F283" i="22"/>
  <c r="G283" i="22"/>
  <c r="H283" i="22"/>
  <c r="J283" i="22"/>
  <c r="B284" i="22"/>
  <c r="C284" i="22"/>
  <c r="E284" i="22"/>
  <c r="F284" i="22"/>
  <c r="G284" i="22"/>
  <c r="H284" i="22"/>
  <c r="J284" i="22"/>
  <c r="B285" i="22"/>
  <c r="C285" i="22"/>
  <c r="E285" i="22"/>
  <c r="F285" i="22"/>
  <c r="G285" i="22"/>
  <c r="H285" i="22"/>
  <c r="J285" i="22"/>
  <c r="B286" i="22"/>
  <c r="C286" i="22"/>
  <c r="E286" i="22"/>
  <c r="F286" i="22"/>
  <c r="G286" i="22"/>
  <c r="H286" i="22"/>
  <c r="J286" i="22"/>
  <c r="B287" i="22"/>
  <c r="C287" i="22"/>
  <c r="E287" i="22"/>
  <c r="F287" i="22"/>
  <c r="G287" i="22"/>
  <c r="H287" i="22"/>
  <c r="J287" i="22"/>
  <c r="B288" i="22"/>
  <c r="C288" i="22"/>
  <c r="E288" i="22"/>
  <c r="F288" i="22"/>
  <c r="G288" i="22"/>
  <c r="H288" i="22"/>
  <c r="J288" i="22"/>
  <c r="B289" i="22"/>
  <c r="C289" i="22"/>
  <c r="E289" i="22"/>
  <c r="F289" i="22"/>
  <c r="G289" i="22"/>
  <c r="H289" i="22"/>
  <c r="J289" i="22"/>
  <c r="B290" i="22"/>
  <c r="C290" i="22"/>
  <c r="E290" i="22"/>
  <c r="F290" i="22"/>
  <c r="G290" i="22"/>
  <c r="H290" i="22"/>
  <c r="J290" i="22"/>
  <c r="B291" i="22"/>
  <c r="C291" i="22"/>
  <c r="E291" i="22"/>
  <c r="F291" i="22"/>
  <c r="G291" i="22"/>
  <c r="H291" i="22"/>
  <c r="J291" i="22"/>
  <c r="B292" i="22"/>
  <c r="C292" i="22"/>
  <c r="E292" i="22"/>
  <c r="F292" i="22"/>
  <c r="G292" i="22"/>
  <c r="H292" i="22"/>
  <c r="J292" i="22"/>
  <c r="B293" i="22"/>
  <c r="C293" i="22"/>
  <c r="E293" i="22"/>
  <c r="F293" i="22"/>
  <c r="G293" i="22"/>
  <c r="H293" i="22"/>
  <c r="J293" i="22"/>
  <c r="B294" i="22"/>
  <c r="C294" i="22"/>
  <c r="E294" i="22"/>
  <c r="F294" i="22"/>
  <c r="G294" i="22"/>
  <c r="H294" i="22"/>
  <c r="J294" i="22"/>
  <c r="B295" i="22"/>
  <c r="C295" i="22"/>
  <c r="E295" i="22"/>
  <c r="F295" i="22"/>
  <c r="G295" i="22"/>
  <c r="H295" i="22"/>
  <c r="J295" i="22"/>
  <c r="B296" i="22"/>
  <c r="C296" i="22"/>
  <c r="E296" i="22"/>
  <c r="F296" i="22"/>
  <c r="G296" i="22"/>
  <c r="H296" i="22"/>
  <c r="J296" i="22"/>
  <c r="B297" i="22"/>
  <c r="C297" i="22"/>
  <c r="E297" i="22"/>
  <c r="F297" i="22"/>
  <c r="G297" i="22"/>
  <c r="H297" i="22"/>
  <c r="J297" i="22"/>
  <c r="B298" i="22"/>
  <c r="C298" i="22"/>
  <c r="E298" i="22"/>
  <c r="F298" i="22"/>
  <c r="G298" i="22"/>
  <c r="H298" i="22"/>
  <c r="I298" i="22"/>
  <c r="J298" i="22"/>
  <c r="B299" i="22"/>
  <c r="C299" i="22"/>
  <c r="E299" i="22"/>
  <c r="F299" i="22"/>
  <c r="G299" i="22"/>
  <c r="H299" i="22"/>
  <c r="J299" i="22"/>
  <c r="B300" i="22"/>
  <c r="C300" i="22"/>
  <c r="E300" i="22"/>
  <c r="F300" i="22"/>
  <c r="G300" i="22"/>
  <c r="H300" i="22"/>
  <c r="J300" i="22"/>
  <c r="B301" i="22"/>
  <c r="C301" i="22"/>
  <c r="E301" i="22"/>
  <c r="F301" i="22"/>
  <c r="G301" i="22"/>
  <c r="H301" i="22"/>
  <c r="J301" i="22"/>
  <c r="B302" i="22"/>
  <c r="C302" i="22"/>
  <c r="E302" i="22"/>
  <c r="F302" i="22"/>
  <c r="G302" i="22"/>
  <c r="H302" i="22"/>
  <c r="I302" i="22"/>
  <c r="J302" i="22"/>
  <c r="B303" i="22"/>
  <c r="C303" i="22"/>
  <c r="E303" i="22"/>
  <c r="F303" i="22"/>
  <c r="G303" i="22"/>
  <c r="H303" i="22"/>
  <c r="I303" i="22"/>
  <c r="J303" i="22"/>
  <c r="B304" i="22"/>
  <c r="C304" i="22"/>
  <c r="F304" i="22"/>
  <c r="G304" i="22"/>
  <c r="H304" i="22"/>
  <c r="J304" i="22"/>
  <c r="B305" i="22"/>
  <c r="C305" i="22"/>
  <c r="E305" i="22"/>
  <c r="F305" i="22"/>
  <c r="G305" i="22"/>
  <c r="H305" i="22"/>
  <c r="J305" i="22"/>
  <c r="B306" i="22"/>
  <c r="C306" i="22"/>
  <c r="E306" i="22"/>
  <c r="F306" i="22"/>
  <c r="G306" i="22"/>
  <c r="H306" i="22"/>
  <c r="I306" i="22"/>
  <c r="J306" i="22"/>
  <c r="B307" i="22"/>
  <c r="C307" i="22"/>
  <c r="E307" i="22"/>
  <c r="F307" i="22"/>
  <c r="G307" i="22"/>
  <c r="H307" i="22"/>
  <c r="J307" i="22"/>
  <c r="B308" i="22"/>
  <c r="C308" i="22"/>
  <c r="E308" i="22"/>
  <c r="F308" i="22"/>
  <c r="G308" i="22"/>
  <c r="H308" i="22"/>
  <c r="J308" i="22"/>
  <c r="B309" i="22"/>
  <c r="C309" i="22"/>
  <c r="E309" i="22"/>
  <c r="F309" i="22"/>
  <c r="G309" i="22"/>
  <c r="H309" i="22"/>
  <c r="J309" i="22"/>
  <c r="B310" i="22"/>
  <c r="C310" i="22"/>
  <c r="E310" i="22"/>
  <c r="F310" i="22"/>
  <c r="G310" i="22"/>
  <c r="H310" i="22"/>
  <c r="I310" i="22"/>
  <c r="J310" i="22"/>
  <c r="B311" i="22"/>
  <c r="C311" i="22"/>
  <c r="F311" i="22"/>
  <c r="H311" i="22"/>
  <c r="J311" i="22"/>
  <c r="B312" i="22"/>
  <c r="C312" i="22"/>
  <c r="F312" i="22"/>
  <c r="H312" i="22"/>
  <c r="J312" i="22"/>
  <c r="B313" i="22"/>
  <c r="C313" i="22"/>
  <c r="F313" i="22"/>
  <c r="H313" i="22"/>
  <c r="J313" i="22"/>
  <c r="B314" i="22"/>
  <c r="C314" i="22"/>
  <c r="F314" i="22"/>
  <c r="G314" i="22"/>
  <c r="H314" i="22"/>
  <c r="J314" i="22"/>
  <c r="B315" i="22"/>
  <c r="C315" i="22"/>
  <c r="F315" i="22"/>
  <c r="H315" i="22"/>
  <c r="J315" i="22"/>
  <c r="B316" i="22"/>
  <c r="C316" i="22"/>
  <c r="F316" i="22"/>
  <c r="H316" i="22"/>
  <c r="J316" i="22"/>
  <c r="B317" i="22"/>
  <c r="C317" i="22"/>
  <c r="F317" i="22"/>
  <c r="H317" i="22"/>
  <c r="J317" i="22"/>
  <c r="B318" i="22"/>
  <c r="C318" i="22"/>
  <c r="F318" i="22"/>
  <c r="G318" i="22"/>
  <c r="H318" i="22"/>
  <c r="J318" i="22"/>
  <c r="B319" i="22"/>
  <c r="C319" i="22"/>
  <c r="F319" i="22"/>
  <c r="H319" i="22"/>
  <c r="J319" i="22"/>
  <c r="B320" i="22"/>
  <c r="C320" i="22"/>
  <c r="F320" i="22"/>
  <c r="H320" i="22"/>
  <c r="J320" i="22"/>
  <c r="B321" i="22"/>
  <c r="C321" i="22"/>
  <c r="F321" i="22"/>
  <c r="H321" i="22"/>
  <c r="J321" i="22"/>
  <c r="B322" i="22"/>
  <c r="C322" i="22"/>
  <c r="F322" i="22"/>
  <c r="G322" i="22"/>
  <c r="H322" i="22"/>
  <c r="J322" i="22"/>
  <c r="B323" i="22"/>
  <c r="C323" i="22"/>
  <c r="F323" i="22"/>
  <c r="H323" i="22"/>
  <c r="J323" i="22"/>
  <c r="B324" i="22"/>
  <c r="C324" i="22"/>
  <c r="F324" i="22"/>
  <c r="H324" i="22"/>
  <c r="J324" i="22"/>
  <c r="B325" i="22"/>
  <c r="C325" i="22"/>
  <c r="F325" i="22"/>
  <c r="H325" i="22"/>
  <c r="J325" i="22"/>
  <c r="B326" i="22"/>
  <c r="C326" i="22"/>
  <c r="F326" i="22"/>
  <c r="G326" i="22"/>
  <c r="H326" i="22"/>
  <c r="J326" i="22"/>
  <c r="B327" i="22"/>
  <c r="C327" i="22"/>
  <c r="F327" i="22"/>
  <c r="H327" i="22"/>
  <c r="J327" i="22"/>
  <c r="B328" i="22"/>
  <c r="C328" i="22"/>
  <c r="F328" i="22"/>
  <c r="H328" i="22"/>
  <c r="J328" i="22"/>
  <c r="B329" i="22"/>
  <c r="C329" i="22"/>
  <c r="F329" i="22"/>
  <c r="H329" i="22"/>
  <c r="J329" i="22"/>
  <c r="B330" i="22"/>
  <c r="C330" i="22"/>
  <c r="F330" i="22"/>
  <c r="G330" i="22"/>
  <c r="H330" i="22"/>
  <c r="J330" i="22"/>
  <c r="B331" i="22"/>
  <c r="C331" i="22"/>
  <c r="F331" i="22"/>
  <c r="H331" i="22"/>
  <c r="J331" i="22"/>
  <c r="B332" i="22"/>
  <c r="C332" i="22"/>
  <c r="F332" i="22"/>
  <c r="H332" i="22"/>
  <c r="J332" i="22"/>
  <c r="B333" i="22"/>
  <c r="C333" i="22"/>
  <c r="F333" i="22"/>
  <c r="H333" i="22"/>
  <c r="J333" i="22"/>
  <c r="B334" i="22"/>
  <c r="C334" i="22"/>
  <c r="F334" i="22"/>
  <c r="G334" i="22"/>
  <c r="H334" i="22"/>
  <c r="J334" i="22"/>
  <c r="B335" i="22"/>
  <c r="C335" i="22"/>
  <c r="F335" i="22"/>
  <c r="H335" i="22"/>
  <c r="J335" i="22"/>
  <c r="B336" i="22"/>
  <c r="C336" i="22"/>
  <c r="F336" i="22"/>
  <c r="H336" i="22"/>
  <c r="J336" i="22"/>
  <c r="B337" i="22"/>
  <c r="C337" i="22"/>
  <c r="F337" i="22"/>
  <c r="H337" i="22"/>
  <c r="J337" i="22"/>
  <c r="B338" i="22"/>
  <c r="C338" i="22"/>
  <c r="F338" i="22"/>
  <c r="G338" i="22"/>
  <c r="H338" i="22"/>
  <c r="J338" i="22"/>
  <c r="B339" i="22"/>
  <c r="C339" i="22"/>
  <c r="F339" i="22"/>
  <c r="H339" i="22"/>
  <c r="J339" i="22"/>
  <c r="B340" i="22"/>
  <c r="C340" i="22"/>
  <c r="F340" i="22"/>
  <c r="H340" i="22"/>
  <c r="J340" i="22"/>
  <c r="B341" i="22"/>
  <c r="C341" i="22"/>
  <c r="F341" i="22"/>
  <c r="H341" i="22"/>
  <c r="J341" i="22"/>
  <c r="B342" i="22"/>
  <c r="C342" i="22"/>
  <c r="F342" i="22"/>
  <c r="G342" i="22"/>
  <c r="H342" i="22"/>
  <c r="J342" i="22"/>
  <c r="H43" i="22"/>
  <c r="T43" i="22"/>
  <c r="R43" i="22"/>
  <c r="X43" i="22"/>
  <c r="H44" i="22"/>
  <c r="T44" i="22"/>
  <c r="R44" i="22"/>
  <c r="X44" i="22"/>
  <c r="H45" i="22"/>
  <c r="T45" i="22"/>
  <c r="R45" i="22"/>
  <c r="X45" i="22"/>
  <c r="H46" i="22"/>
  <c r="T46" i="22"/>
  <c r="R46" i="22"/>
  <c r="X46" i="22"/>
  <c r="H47" i="22"/>
  <c r="T47" i="22"/>
  <c r="R47" i="22"/>
  <c r="X47" i="22"/>
  <c r="H48" i="22"/>
  <c r="T48" i="22"/>
  <c r="R48" i="22"/>
  <c r="X48" i="22"/>
  <c r="H49" i="22"/>
  <c r="T49" i="22"/>
  <c r="R49" i="22"/>
  <c r="X49" i="22"/>
  <c r="H50" i="22"/>
  <c r="T50" i="22"/>
  <c r="R50" i="22"/>
  <c r="H51" i="22"/>
  <c r="T51" i="22"/>
  <c r="R51" i="22"/>
  <c r="X51" i="22"/>
  <c r="T52" i="22"/>
  <c r="R52" i="22"/>
  <c r="X52" i="22"/>
  <c r="H53" i="22"/>
  <c r="T53" i="22"/>
  <c r="R53" i="22"/>
  <c r="X53" i="22"/>
  <c r="H54" i="22"/>
  <c r="T54" i="22"/>
  <c r="R54" i="22"/>
  <c r="X54" i="22"/>
  <c r="H55" i="22"/>
  <c r="T55" i="22"/>
  <c r="R55" i="22"/>
  <c r="X55" i="22"/>
  <c r="H56" i="22"/>
  <c r="T56" i="22"/>
  <c r="R56" i="22"/>
  <c r="X56" i="22"/>
  <c r="H57" i="22"/>
  <c r="T57" i="22"/>
  <c r="R57" i="22"/>
  <c r="X57" i="22"/>
  <c r="H58" i="22"/>
  <c r="T58" i="22"/>
  <c r="R58" i="22"/>
  <c r="H59" i="22"/>
  <c r="T59" i="22"/>
  <c r="R59" i="22"/>
  <c r="X59" i="22"/>
  <c r="T60" i="22"/>
  <c r="R60" i="22"/>
  <c r="X60" i="22"/>
  <c r="H61" i="22"/>
  <c r="T61" i="22"/>
  <c r="R61" i="22"/>
  <c r="X61" i="22"/>
  <c r="H62" i="22"/>
  <c r="T62" i="22"/>
  <c r="R62" i="22"/>
  <c r="X62" i="22"/>
  <c r="H63" i="22"/>
  <c r="T63" i="22"/>
  <c r="R63" i="22"/>
  <c r="X63" i="22"/>
  <c r="H64" i="22"/>
  <c r="T64" i="22"/>
  <c r="R64" i="22"/>
  <c r="X64" i="22"/>
  <c r="H65" i="22"/>
  <c r="T65" i="22"/>
  <c r="R65" i="22"/>
  <c r="X65" i="22"/>
  <c r="H66" i="22"/>
  <c r="T66" i="22"/>
  <c r="R66" i="22"/>
  <c r="H67" i="22"/>
  <c r="T67" i="22"/>
  <c r="R67" i="22"/>
  <c r="X67" i="22"/>
  <c r="T68" i="22"/>
  <c r="R68" i="22"/>
  <c r="X68" i="22"/>
  <c r="H69" i="22"/>
  <c r="T69" i="22"/>
  <c r="R69" i="22"/>
  <c r="X69" i="22"/>
  <c r="H70" i="22"/>
  <c r="T70" i="22"/>
  <c r="R70" i="22"/>
  <c r="X70" i="22"/>
  <c r="H71" i="22"/>
  <c r="T71" i="22"/>
  <c r="R71" i="22"/>
  <c r="X71" i="22"/>
  <c r="H72" i="22"/>
  <c r="T72" i="22"/>
  <c r="R72" i="22"/>
  <c r="X72" i="22"/>
  <c r="H73" i="22"/>
  <c r="T73" i="22"/>
  <c r="R73" i="22"/>
  <c r="X73" i="22"/>
  <c r="H74" i="22"/>
  <c r="T74" i="22"/>
  <c r="R74" i="22"/>
  <c r="H75" i="22"/>
  <c r="T75" i="22"/>
  <c r="R75" i="22"/>
  <c r="X75" i="22"/>
  <c r="T76" i="22"/>
  <c r="R76" i="22"/>
  <c r="X76" i="22"/>
  <c r="H77" i="22"/>
  <c r="T77" i="22"/>
  <c r="R77" i="22"/>
  <c r="X77" i="22"/>
  <c r="H78" i="22"/>
  <c r="T78" i="22"/>
  <c r="R78" i="22"/>
  <c r="X78" i="22"/>
  <c r="H79" i="22"/>
  <c r="T79" i="22"/>
  <c r="R79" i="22"/>
  <c r="X79" i="22"/>
  <c r="H80" i="22"/>
  <c r="T80" i="22"/>
  <c r="R80" i="22"/>
  <c r="X80" i="22"/>
  <c r="H81" i="22"/>
  <c r="T81" i="22"/>
  <c r="R81" i="22"/>
  <c r="X81" i="22"/>
  <c r="T82" i="22"/>
  <c r="R82" i="22"/>
  <c r="H83" i="22"/>
  <c r="T83" i="22"/>
  <c r="R83" i="22"/>
  <c r="X83" i="22"/>
  <c r="T84" i="22"/>
  <c r="R84" i="22"/>
  <c r="X84" i="22"/>
  <c r="H85" i="22"/>
  <c r="T85" i="22"/>
  <c r="R85" i="22"/>
  <c r="X85" i="22"/>
  <c r="H86" i="22"/>
  <c r="T86" i="22"/>
  <c r="R86" i="22"/>
  <c r="X86" i="22"/>
  <c r="T87" i="22"/>
  <c r="R87" i="22"/>
  <c r="X87" i="22"/>
  <c r="H88" i="22"/>
  <c r="T88" i="22"/>
  <c r="R88" i="22"/>
  <c r="X88" i="22"/>
  <c r="H89" i="22"/>
  <c r="T89" i="22"/>
  <c r="R89" i="22"/>
  <c r="X89" i="22"/>
  <c r="T90" i="22"/>
  <c r="R90" i="22"/>
  <c r="H91" i="22"/>
  <c r="T91" i="22"/>
  <c r="R91" i="22"/>
  <c r="X91" i="22"/>
  <c r="T92" i="22"/>
  <c r="R92" i="22"/>
  <c r="X92" i="22"/>
  <c r="H93" i="22"/>
  <c r="T93" i="22"/>
  <c r="R93" i="22"/>
  <c r="X93" i="22"/>
  <c r="T94" i="22"/>
  <c r="R94" i="22"/>
  <c r="X94" i="22"/>
  <c r="T95" i="22"/>
  <c r="R95" i="22"/>
  <c r="T96" i="22"/>
  <c r="R96" i="22"/>
  <c r="X96" i="22"/>
  <c r="T97" i="22"/>
  <c r="R97" i="22"/>
  <c r="X97" i="22"/>
  <c r="T98" i="22"/>
  <c r="R98" i="22"/>
  <c r="T99" i="22"/>
  <c r="R99" i="22"/>
  <c r="T100" i="22"/>
  <c r="R100" i="22"/>
  <c r="X100" i="22"/>
  <c r="T101" i="22"/>
  <c r="R101" i="22"/>
  <c r="X101" i="22"/>
  <c r="T102" i="22"/>
  <c r="R102" i="22"/>
  <c r="X102" i="22"/>
  <c r="T103" i="22"/>
  <c r="R103" i="22"/>
  <c r="T104" i="22"/>
  <c r="R104" i="22"/>
  <c r="X104" i="22"/>
  <c r="T105" i="22"/>
  <c r="R105" i="22"/>
  <c r="T106" i="22"/>
  <c r="R106" i="22"/>
  <c r="X106" i="22"/>
  <c r="T107" i="22"/>
  <c r="R107" i="22"/>
  <c r="T108" i="22"/>
  <c r="R108" i="22"/>
  <c r="X108" i="22"/>
  <c r="T109" i="22"/>
  <c r="R109" i="22"/>
  <c r="X109" i="22"/>
  <c r="T110" i="22"/>
  <c r="R110" i="22"/>
  <c r="X110" i="22"/>
  <c r="T111" i="22"/>
  <c r="R111" i="22"/>
  <c r="T112" i="22"/>
  <c r="R112" i="22"/>
  <c r="X112" i="22"/>
  <c r="T113" i="22"/>
  <c r="R113" i="22"/>
  <c r="T114" i="22"/>
  <c r="R114" i="22"/>
  <c r="X114" i="22"/>
  <c r="T115" i="22"/>
  <c r="R115" i="22"/>
  <c r="T116" i="22"/>
  <c r="R116" i="22"/>
  <c r="X116" i="22"/>
  <c r="T117" i="22"/>
  <c r="R117" i="22"/>
  <c r="X117" i="22"/>
  <c r="T118" i="22"/>
  <c r="R118" i="22"/>
  <c r="X118" i="22"/>
  <c r="T119" i="22"/>
  <c r="R119" i="22"/>
  <c r="T120" i="22"/>
  <c r="R120" i="22"/>
  <c r="X120" i="22"/>
  <c r="T121" i="22"/>
  <c r="R121" i="22"/>
  <c r="T122" i="22"/>
  <c r="R122" i="22"/>
  <c r="X122" i="22"/>
  <c r="T123" i="22"/>
  <c r="R123" i="22"/>
  <c r="T124" i="22"/>
  <c r="R124" i="22"/>
  <c r="T125" i="22"/>
  <c r="R125" i="22"/>
  <c r="X125" i="22"/>
  <c r="H8" i="22"/>
  <c r="T8" i="22"/>
  <c r="R8" i="22"/>
  <c r="W8" i="22"/>
  <c r="X8" i="22"/>
  <c r="H9" i="22"/>
  <c r="T9" i="22"/>
  <c r="R9" i="22"/>
  <c r="W9" i="22"/>
  <c r="X9" i="22"/>
  <c r="T10" i="22"/>
  <c r="R10" i="22"/>
  <c r="W10" i="22"/>
  <c r="X10" i="22"/>
  <c r="H11" i="22"/>
  <c r="T11" i="22"/>
  <c r="R11" i="22"/>
  <c r="W11" i="22"/>
  <c r="X11" i="22"/>
  <c r="H12" i="22"/>
  <c r="T12" i="22"/>
  <c r="R12" i="22"/>
  <c r="W12" i="22"/>
  <c r="X12" i="22"/>
  <c r="H13" i="22"/>
  <c r="T13" i="22"/>
  <c r="R13" i="22"/>
  <c r="W13" i="22"/>
  <c r="X13" i="22"/>
  <c r="H14" i="22"/>
  <c r="T14" i="22"/>
  <c r="R14" i="22"/>
  <c r="W14" i="22"/>
  <c r="X14" i="22"/>
  <c r="H15" i="22"/>
  <c r="T15" i="22"/>
  <c r="R15" i="22"/>
  <c r="W15" i="22"/>
  <c r="X15" i="22"/>
  <c r="H16" i="22"/>
  <c r="T16" i="22"/>
  <c r="R16" i="22"/>
  <c r="W16" i="22"/>
  <c r="X16" i="22"/>
  <c r="H17" i="22"/>
  <c r="T17" i="22"/>
  <c r="R17" i="22"/>
  <c r="W17" i="22"/>
  <c r="X17" i="22"/>
  <c r="H18" i="22"/>
  <c r="T18" i="22"/>
  <c r="R18" i="22"/>
  <c r="W18" i="22"/>
  <c r="X18" i="22"/>
  <c r="H19" i="22"/>
  <c r="T19" i="22"/>
  <c r="R19" i="22"/>
  <c r="W19" i="22"/>
  <c r="X19" i="22"/>
  <c r="T20" i="22"/>
  <c r="R20" i="22"/>
  <c r="W20" i="22"/>
  <c r="X20" i="22"/>
  <c r="H21" i="22"/>
  <c r="T21" i="22"/>
  <c r="R21" i="22"/>
  <c r="W21" i="22"/>
  <c r="X21" i="22"/>
  <c r="H22" i="22"/>
  <c r="T22" i="22"/>
  <c r="R22" i="22"/>
  <c r="W22" i="22"/>
  <c r="X22" i="22"/>
  <c r="H23" i="22"/>
  <c r="T23" i="22"/>
  <c r="R23" i="22"/>
  <c r="W23" i="22"/>
  <c r="X23" i="22"/>
  <c r="H24" i="22"/>
  <c r="T24" i="22"/>
  <c r="R24" i="22"/>
  <c r="W24" i="22"/>
  <c r="X24" i="22"/>
  <c r="H25" i="22"/>
  <c r="T25" i="22"/>
  <c r="R25" i="22"/>
  <c r="W25" i="22"/>
  <c r="X25" i="22"/>
  <c r="T26" i="22"/>
  <c r="R26" i="22"/>
  <c r="W26" i="22"/>
  <c r="X26" i="22"/>
  <c r="H27" i="22"/>
  <c r="T27" i="22"/>
  <c r="R27" i="22"/>
  <c r="W27" i="22"/>
  <c r="X27" i="22"/>
  <c r="T28" i="22"/>
  <c r="R28" i="22"/>
  <c r="W28" i="22"/>
  <c r="X28" i="22"/>
  <c r="H29" i="22"/>
  <c r="T29" i="22"/>
  <c r="R29" i="22"/>
  <c r="W29" i="22"/>
  <c r="X29" i="22"/>
  <c r="H30" i="22"/>
  <c r="T30" i="22"/>
  <c r="R30" i="22"/>
  <c r="W30" i="22"/>
  <c r="X30" i="22"/>
  <c r="H31" i="22"/>
  <c r="T31" i="22"/>
  <c r="R31" i="22"/>
  <c r="X31" i="22"/>
  <c r="H32" i="22"/>
  <c r="T32" i="22"/>
  <c r="R32" i="22"/>
  <c r="X32" i="22"/>
  <c r="H33" i="22"/>
  <c r="T33" i="22"/>
  <c r="R33" i="22"/>
  <c r="X33" i="22"/>
  <c r="T34" i="22"/>
  <c r="R34" i="22"/>
  <c r="X34" i="22"/>
  <c r="H35" i="22"/>
  <c r="T35" i="22"/>
  <c r="R35" i="22"/>
  <c r="X35" i="22"/>
  <c r="T36" i="22"/>
  <c r="R36" i="22"/>
  <c r="X36" i="22"/>
  <c r="H37" i="22"/>
  <c r="T37" i="22"/>
  <c r="R37" i="22"/>
  <c r="X37" i="22"/>
  <c r="H38" i="22"/>
  <c r="T38" i="22"/>
  <c r="R38" i="22"/>
  <c r="X38" i="22"/>
  <c r="H39" i="22"/>
  <c r="T39" i="22"/>
  <c r="R39" i="22"/>
  <c r="X39" i="22"/>
  <c r="H40" i="22"/>
  <c r="T40" i="22"/>
  <c r="R40" i="22"/>
  <c r="X40" i="22"/>
  <c r="H41" i="22"/>
  <c r="T41" i="22"/>
  <c r="R41" i="22"/>
  <c r="X41" i="22"/>
  <c r="T42" i="22"/>
  <c r="R42" i="22"/>
  <c r="X42" i="22"/>
  <c r="A224" i="22"/>
  <c r="B224" i="22"/>
  <c r="C224" i="22"/>
  <c r="D224" i="22"/>
  <c r="E224" i="22"/>
  <c r="F224" i="22"/>
  <c r="G224" i="22"/>
  <c r="H224" i="22"/>
  <c r="I224" i="22"/>
  <c r="J224" i="22"/>
  <c r="A225" i="22"/>
  <c r="B225" i="22"/>
  <c r="C225" i="22"/>
  <c r="D225" i="22"/>
  <c r="L225" i="22"/>
  <c r="E225" i="22"/>
  <c r="F225" i="22"/>
  <c r="G225" i="22"/>
  <c r="H225" i="22"/>
  <c r="J225" i="22"/>
  <c r="A226" i="22"/>
  <c r="B226" i="22"/>
  <c r="C226" i="22"/>
  <c r="D226" i="22"/>
  <c r="E226" i="22"/>
  <c r="F226" i="22"/>
  <c r="G226" i="22"/>
  <c r="H226" i="22"/>
  <c r="J226" i="22"/>
  <c r="L226" i="22"/>
  <c r="A227" i="22"/>
  <c r="B227" i="22"/>
  <c r="C227" i="22"/>
  <c r="D227" i="22"/>
  <c r="F227" i="22"/>
  <c r="H227" i="22"/>
  <c r="J227" i="22"/>
  <c r="L227" i="22"/>
  <c r="A228" i="22"/>
  <c r="B228" i="22"/>
  <c r="C228" i="22"/>
  <c r="D228" i="22"/>
  <c r="L228" i="22"/>
  <c r="E228" i="22"/>
  <c r="F228" i="22"/>
  <c r="G228" i="22"/>
  <c r="H228" i="22"/>
  <c r="J228" i="22"/>
  <c r="A229" i="22"/>
  <c r="B229" i="22"/>
  <c r="C229" i="22"/>
  <c r="D229" i="22"/>
  <c r="L229" i="22"/>
  <c r="E229" i="22"/>
  <c r="F229" i="22"/>
  <c r="G229" i="22"/>
  <c r="H229" i="22"/>
  <c r="J229" i="22"/>
  <c r="A230" i="22"/>
  <c r="B230" i="22"/>
  <c r="C230" i="22"/>
  <c r="D230" i="22"/>
  <c r="E230" i="22"/>
  <c r="F230" i="22"/>
  <c r="G230" i="22"/>
  <c r="H230" i="22"/>
  <c r="J230" i="22"/>
  <c r="L230" i="22"/>
  <c r="A231" i="22"/>
  <c r="B231" i="22"/>
  <c r="C231" i="22"/>
  <c r="D231" i="22"/>
  <c r="E231" i="22"/>
  <c r="F231" i="22"/>
  <c r="G231" i="22"/>
  <c r="H231" i="22"/>
  <c r="J231" i="22"/>
  <c r="L231" i="22"/>
  <c r="A232" i="22"/>
  <c r="B232" i="22"/>
  <c r="C232" i="22"/>
  <c r="D232" i="22"/>
  <c r="L232" i="22"/>
  <c r="E232" i="22"/>
  <c r="F232" i="22"/>
  <c r="G232" i="22"/>
  <c r="H232" i="22"/>
  <c r="J232" i="22"/>
  <c r="A233" i="22"/>
  <c r="B233" i="22"/>
  <c r="C233" i="22"/>
  <c r="D233" i="22"/>
  <c r="L233" i="22"/>
  <c r="E233" i="22"/>
  <c r="F233" i="22"/>
  <c r="G233" i="22"/>
  <c r="H233" i="22"/>
  <c r="J233" i="22"/>
  <c r="A234" i="22"/>
  <c r="B234" i="22"/>
  <c r="C234" i="22"/>
  <c r="D234" i="22"/>
  <c r="E234" i="22"/>
  <c r="F234" i="22"/>
  <c r="G234" i="22"/>
  <c r="H234" i="22"/>
  <c r="J234" i="22"/>
  <c r="L234" i="22"/>
  <c r="A235" i="22"/>
  <c r="B235" i="22"/>
  <c r="C235" i="22"/>
  <c r="D235" i="22"/>
  <c r="E235" i="22"/>
  <c r="F235" i="22"/>
  <c r="G235" i="22"/>
  <c r="H235" i="22"/>
  <c r="J235" i="22"/>
  <c r="L235" i="22"/>
  <c r="A236" i="22"/>
  <c r="B236" i="22"/>
  <c r="C236" i="22"/>
  <c r="D236" i="22"/>
  <c r="L236" i="22"/>
  <c r="E236" i="22"/>
  <c r="F236" i="22"/>
  <c r="G236" i="22"/>
  <c r="H236" i="22"/>
  <c r="J236" i="22"/>
  <c r="A237" i="22"/>
  <c r="B237" i="22"/>
  <c r="C237" i="22"/>
  <c r="D237" i="22"/>
  <c r="L237" i="22"/>
  <c r="E237" i="22"/>
  <c r="F237" i="22"/>
  <c r="G237" i="22"/>
  <c r="H237" i="22"/>
  <c r="J237" i="22"/>
  <c r="A238" i="22"/>
  <c r="B238" i="22"/>
  <c r="C238" i="22"/>
  <c r="D238" i="22"/>
  <c r="E238" i="22"/>
  <c r="F238" i="22"/>
  <c r="G238" i="22"/>
  <c r="H238" i="22"/>
  <c r="J238" i="22"/>
  <c r="L238" i="22"/>
  <c r="A239" i="22"/>
  <c r="B239" i="22"/>
  <c r="C239" i="22"/>
  <c r="D239" i="22"/>
  <c r="E239" i="22"/>
  <c r="F239" i="22"/>
  <c r="G239" i="22"/>
  <c r="H239" i="22"/>
  <c r="J239" i="22"/>
  <c r="L239" i="22"/>
  <c r="A240" i="22"/>
  <c r="B240" i="22"/>
  <c r="C240" i="22"/>
  <c r="D240" i="22"/>
  <c r="L240" i="22"/>
  <c r="E240" i="22"/>
  <c r="F240" i="22"/>
  <c r="G240" i="22"/>
  <c r="H240" i="22"/>
  <c r="J240" i="22"/>
  <c r="A241" i="22"/>
  <c r="B241" i="22"/>
  <c r="C241" i="22"/>
  <c r="D241" i="22"/>
  <c r="L241" i="22"/>
  <c r="E241" i="22"/>
  <c r="F241" i="22"/>
  <c r="G241" i="22"/>
  <c r="H241" i="22"/>
  <c r="J241" i="22"/>
  <c r="A242" i="22"/>
  <c r="B242" i="22"/>
  <c r="C242" i="22"/>
  <c r="D242" i="22"/>
  <c r="E242" i="22"/>
  <c r="F242" i="22"/>
  <c r="G242" i="22"/>
  <c r="H242" i="22"/>
  <c r="J242" i="22"/>
  <c r="L242" i="22"/>
  <c r="A243" i="22"/>
  <c r="B243" i="22"/>
  <c r="C243" i="22"/>
  <c r="D243" i="22"/>
  <c r="E243" i="22"/>
  <c r="F243" i="22"/>
  <c r="G243" i="22"/>
  <c r="H243" i="22"/>
  <c r="J243" i="22"/>
  <c r="L243" i="22"/>
  <c r="A244" i="22"/>
  <c r="B244" i="22"/>
  <c r="C244" i="22"/>
  <c r="D244" i="22"/>
  <c r="L244" i="22"/>
  <c r="E244" i="22"/>
  <c r="F244" i="22"/>
  <c r="G244" i="22"/>
  <c r="H244" i="22"/>
  <c r="J244" i="22"/>
  <c r="A245" i="22"/>
  <c r="B245" i="22"/>
  <c r="C245" i="22"/>
  <c r="D245" i="22"/>
  <c r="L245" i="22"/>
  <c r="E245" i="22"/>
  <c r="F245" i="22"/>
  <c r="G245" i="22"/>
  <c r="H245" i="22"/>
  <c r="J245" i="22"/>
  <c r="A246" i="22"/>
  <c r="B246" i="22"/>
  <c r="C246" i="22"/>
  <c r="D246" i="22"/>
  <c r="E246" i="22"/>
  <c r="F246" i="22"/>
  <c r="G246" i="22"/>
  <c r="H246" i="22"/>
  <c r="J246" i="22"/>
  <c r="L246" i="22"/>
  <c r="A247" i="22"/>
  <c r="B247" i="22"/>
  <c r="C247" i="22"/>
  <c r="D247" i="22"/>
  <c r="E247" i="22"/>
  <c r="F247" i="22"/>
  <c r="G247" i="22"/>
  <c r="H247" i="22"/>
  <c r="J247" i="22"/>
  <c r="L247" i="22"/>
  <c r="A248" i="22"/>
  <c r="B248" i="22"/>
  <c r="C248" i="22"/>
  <c r="D248" i="22"/>
  <c r="L248" i="22"/>
  <c r="E248" i="22"/>
  <c r="F248" i="22"/>
  <c r="G248" i="22"/>
  <c r="H248" i="22"/>
  <c r="J248" i="22"/>
  <c r="A249" i="22"/>
  <c r="B249" i="22"/>
  <c r="C249" i="22"/>
  <c r="D249" i="22"/>
  <c r="L249" i="22"/>
  <c r="E249" i="22"/>
  <c r="F249" i="22"/>
  <c r="G249" i="22"/>
  <c r="H249" i="22"/>
  <c r="J249" i="22"/>
  <c r="A250" i="22"/>
  <c r="B250" i="22"/>
  <c r="C250" i="22"/>
  <c r="D250" i="22"/>
  <c r="E250" i="22"/>
  <c r="F250" i="22"/>
  <c r="G250" i="22"/>
  <c r="H250" i="22"/>
  <c r="J250" i="22"/>
  <c r="L250" i="22"/>
  <c r="A251" i="22"/>
  <c r="B251" i="22"/>
  <c r="C251" i="22"/>
  <c r="D251" i="22"/>
  <c r="E251" i="22"/>
  <c r="F251" i="22"/>
  <c r="G251" i="22"/>
  <c r="H251" i="22"/>
  <c r="J251" i="22"/>
  <c r="L251" i="22"/>
  <c r="A252" i="22"/>
  <c r="B252" i="22"/>
  <c r="C252" i="22"/>
  <c r="D252" i="22"/>
  <c r="L252" i="22"/>
  <c r="E252" i="22"/>
  <c r="F252" i="22"/>
  <c r="G252" i="22"/>
  <c r="H252" i="22"/>
  <c r="J252" i="22"/>
  <c r="P252" i="22"/>
  <c r="S252" i="22"/>
  <c r="A253" i="22"/>
  <c r="B253" i="22"/>
  <c r="C253" i="22"/>
  <c r="D253" i="22"/>
  <c r="E253" i="22"/>
  <c r="F253" i="22"/>
  <c r="G253" i="22"/>
  <c r="H253" i="22"/>
  <c r="J253" i="22"/>
  <c r="L253" i="22"/>
  <c r="P253" i="22"/>
  <c r="S253" i="22"/>
  <c r="A254" i="22"/>
  <c r="B254" i="22"/>
  <c r="C254" i="22"/>
  <c r="D254" i="22"/>
  <c r="E254" i="22"/>
  <c r="F254" i="22"/>
  <c r="G254" i="22"/>
  <c r="H254" i="22"/>
  <c r="J254" i="22"/>
  <c r="L254" i="22"/>
  <c r="P254" i="22"/>
  <c r="S254" i="22"/>
  <c r="A255" i="22"/>
  <c r="B255" i="22"/>
  <c r="C255" i="22"/>
  <c r="D255" i="22"/>
  <c r="L255" i="22"/>
  <c r="E255" i="22"/>
  <c r="F255" i="22"/>
  <c r="G255" i="22"/>
  <c r="H255" i="22"/>
  <c r="J255" i="22"/>
  <c r="P255" i="22"/>
  <c r="S255" i="22"/>
  <c r="A256" i="22"/>
  <c r="B256" i="22"/>
  <c r="C256" i="22"/>
  <c r="D256" i="22"/>
  <c r="L256" i="22"/>
  <c r="E256" i="22"/>
  <c r="F256" i="22"/>
  <c r="G256" i="22"/>
  <c r="H256" i="22"/>
  <c r="J256" i="22"/>
  <c r="A257" i="22"/>
  <c r="B257" i="22"/>
  <c r="C257" i="22"/>
  <c r="D257" i="22"/>
  <c r="L257" i="22"/>
  <c r="E257" i="22"/>
  <c r="F257" i="22"/>
  <c r="G257" i="22"/>
  <c r="H257" i="22"/>
  <c r="J257" i="22"/>
  <c r="A258" i="22"/>
  <c r="B258" i="22"/>
  <c r="C258" i="22"/>
  <c r="D258" i="22"/>
  <c r="E258" i="22"/>
  <c r="F258" i="22"/>
  <c r="G258" i="22"/>
  <c r="H258" i="22"/>
  <c r="J258" i="22"/>
  <c r="L258" i="22"/>
  <c r="A259" i="22"/>
  <c r="B259" i="22"/>
  <c r="C259" i="22"/>
  <c r="D259" i="22"/>
  <c r="E259" i="22"/>
  <c r="F259" i="22"/>
  <c r="G259" i="22"/>
  <c r="H259" i="22"/>
  <c r="J259" i="22"/>
  <c r="L259" i="22"/>
  <c r="D342" i="23"/>
  <c r="L342" i="23"/>
  <c r="X5" i="23"/>
  <c r="D8" i="23"/>
  <c r="E8" i="23"/>
  <c r="Y10" i="23"/>
  <c r="Y11" i="23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Y39" i="23"/>
  <c r="Y40" i="23"/>
  <c r="Y41" i="23"/>
  <c r="Y42" i="23"/>
  <c r="Y43" i="23"/>
  <c r="Y44" i="23"/>
  <c r="Y45" i="23"/>
  <c r="Y46" i="23"/>
  <c r="Y47" i="23"/>
  <c r="Y48" i="23"/>
  <c r="Y49" i="23"/>
  <c r="Y50" i="23"/>
  <c r="Y51" i="23"/>
  <c r="Y52" i="23"/>
  <c r="Y53" i="23"/>
  <c r="Y54" i="23"/>
  <c r="Y55" i="23"/>
  <c r="Y56" i="23"/>
  <c r="Y57" i="23"/>
  <c r="Y58" i="23"/>
  <c r="Y59" i="23"/>
  <c r="Y60" i="23"/>
  <c r="Y61" i="23"/>
  <c r="Y62" i="23"/>
  <c r="Y63" i="23"/>
  <c r="Y64" i="23"/>
  <c r="Y65" i="23"/>
  <c r="Y66" i="23"/>
  <c r="Y67" i="23"/>
  <c r="Y68" i="23"/>
  <c r="Y69" i="23"/>
  <c r="Y70" i="23"/>
  <c r="Y71" i="23"/>
  <c r="Y72" i="23"/>
  <c r="Y73" i="23"/>
  <c r="Y74" i="23"/>
  <c r="Y75" i="23"/>
  <c r="Y76" i="23"/>
  <c r="Y77" i="23"/>
  <c r="Y78" i="23"/>
  <c r="Y79" i="23"/>
  <c r="Y80" i="23"/>
  <c r="Y81" i="23"/>
  <c r="Y82" i="23"/>
  <c r="Y83" i="23"/>
  <c r="Y84" i="23"/>
  <c r="Y85" i="23"/>
  <c r="Y86" i="23"/>
  <c r="Y87" i="23"/>
  <c r="Y88" i="23"/>
  <c r="Y89" i="23"/>
  <c r="Y90" i="23"/>
  <c r="Y91" i="23"/>
  <c r="Y92" i="23"/>
  <c r="Y93" i="23"/>
  <c r="Y94" i="23"/>
  <c r="Y95" i="23"/>
  <c r="Y96" i="23"/>
  <c r="Y97" i="23"/>
  <c r="Y98" i="23"/>
  <c r="Y99" i="23"/>
  <c r="Y100" i="23"/>
  <c r="Y101" i="23"/>
  <c r="Y102" i="23"/>
  <c r="Y103" i="23"/>
  <c r="Y104" i="23"/>
  <c r="Y105" i="23"/>
  <c r="Y106" i="23"/>
  <c r="Y107" i="23"/>
  <c r="Y108" i="23"/>
  <c r="Y109" i="23"/>
  <c r="Y110" i="23"/>
  <c r="Y111" i="23"/>
  <c r="Y112" i="23"/>
  <c r="Y113" i="23"/>
  <c r="Y114" i="23"/>
  <c r="Y115" i="23"/>
  <c r="Y116" i="23"/>
  <c r="Y117" i="23"/>
  <c r="Y118" i="23"/>
  <c r="Y119" i="23"/>
  <c r="Y120" i="23"/>
  <c r="Y121" i="23"/>
  <c r="Y122" i="23"/>
  <c r="Y123" i="23"/>
  <c r="Y124" i="23"/>
  <c r="Y125" i="23"/>
  <c r="Y9" i="23"/>
  <c r="AC42" i="23"/>
  <c r="O4" i="23"/>
  <c r="AC15" i="23"/>
  <c r="AC40" i="23"/>
  <c r="AC38" i="23"/>
  <c r="G5" i="23"/>
  <c r="AC19" i="23"/>
  <c r="AK2" i="23"/>
  <c r="AJ2" i="23"/>
  <c r="AC35" i="23"/>
  <c r="AC33" i="23"/>
  <c r="AC31" i="23"/>
  <c r="AC26" i="23"/>
  <c r="AC24" i="23"/>
  <c r="AC22" i="23"/>
  <c r="AC28" i="23"/>
  <c r="AC17" i="23"/>
  <c r="AC13" i="23"/>
  <c r="AC11" i="23"/>
  <c r="AC9" i="23"/>
  <c r="D10" i="23"/>
  <c r="G10" i="23"/>
  <c r="D9" i="23"/>
  <c r="G9" i="23"/>
  <c r="E9" i="23"/>
  <c r="D11" i="23"/>
  <c r="Z11" i="23"/>
  <c r="G11" i="23"/>
  <c r="D12" i="23"/>
  <c r="G12" i="23"/>
  <c r="E12" i="23"/>
  <c r="D13" i="23"/>
  <c r="E13" i="23"/>
  <c r="G13" i="23"/>
  <c r="K13" i="23"/>
  <c r="D14" i="23"/>
  <c r="G14" i="23"/>
  <c r="E14" i="23"/>
  <c r="F14" i="23"/>
  <c r="D15" i="23"/>
  <c r="E15" i="23"/>
  <c r="G15" i="23"/>
  <c r="D16" i="23"/>
  <c r="G16" i="23"/>
  <c r="E16" i="23"/>
  <c r="D17" i="23"/>
  <c r="E17" i="23"/>
  <c r="G17" i="23"/>
  <c r="K17" i="23"/>
  <c r="D18" i="23"/>
  <c r="G18" i="23"/>
  <c r="E18" i="23"/>
  <c r="F18" i="23"/>
  <c r="D19" i="23"/>
  <c r="Z19" i="23"/>
  <c r="G19" i="23"/>
  <c r="D20" i="23"/>
  <c r="G20" i="23"/>
  <c r="E20" i="23"/>
  <c r="D21" i="23"/>
  <c r="E21" i="23"/>
  <c r="G21" i="23"/>
  <c r="K21" i="23"/>
  <c r="D22" i="23"/>
  <c r="G22" i="23"/>
  <c r="E22" i="23"/>
  <c r="F22" i="23"/>
  <c r="D23" i="23"/>
  <c r="E23" i="23"/>
  <c r="G23" i="23"/>
  <c r="D24" i="23"/>
  <c r="G24" i="23"/>
  <c r="E24" i="23"/>
  <c r="D25" i="23"/>
  <c r="E25" i="23"/>
  <c r="G25" i="23"/>
  <c r="K25" i="23"/>
  <c r="D26" i="23"/>
  <c r="G26" i="23"/>
  <c r="E26" i="23"/>
  <c r="F26" i="23"/>
  <c r="D27" i="23"/>
  <c r="Z27" i="23"/>
  <c r="G27" i="23"/>
  <c r="D28" i="23"/>
  <c r="G28" i="23"/>
  <c r="E28" i="23"/>
  <c r="D29" i="23"/>
  <c r="E29" i="23"/>
  <c r="G29" i="23"/>
  <c r="K29" i="23"/>
  <c r="D30" i="23"/>
  <c r="G30" i="23"/>
  <c r="E30" i="23"/>
  <c r="F30" i="23"/>
  <c r="D31" i="23"/>
  <c r="E31" i="23"/>
  <c r="G31" i="23"/>
  <c r="D32" i="23"/>
  <c r="G32" i="23"/>
  <c r="E32" i="23"/>
  <c r="D33" i="23"/>
  <c r="E33" i="23"/>
  <c r="G33" i="23"/>
  <c r="K33" i="23"/>
  <c r="D34" i="23"/>
  <c r="G34" i="23"/>
  <c r="E34" i="23"/>
  <c r="F34" i="23"/>
  <c r="D35" i="23"/>
  <c r="Z35" i="23"/>
  <c r="G35" i="23"/>
  <c r="D36" i="23"/>
  <c r="G36" i="23"/>
  <c r="E36" i="23"/>
  <c r="D37" i="23"/>
  <c r="E37" i="23"/>
  <c r="G37" i="23"/>
  <c r="K37" i="23"/>
  <c r="D38" i="23"/>
  <c r="G38" i="23"/>
  <c r="E38" i="23"/>
  <c r="F38" i="23"/>
  <c r="D39" i="23"/>
  <c r="E39" i="23"/>
  <c r="G39" i="23"/>
  <c r="D40" i="23"/>
  <c r="G40" i="23"/>
  <c r="E40" i="23"/>
  <c r="D41" i="23"/>
  <c r="E41" i="23"/>
  <c r="G41" i="23"/>
  <c r="K41" i="23"/>
  <c r="D42" i="23"/>
  <c r="G42" i="23"/>
  <c r="E42" i="23"/>
  <c r="F42" i="23"/>
  <c r="D43" i="23"/>
  <c r="Z43" i="23"/>
  <c r="G43" i="23"/>
  <c r="D44" i="23"/>
  <c r="G44" i="23"/>
  <c r="E44" i="23"/>
  <c r="E261" i="23"/>
  <c r="D45" i="23"/>
  <c r="E45" i="23"/>
  <c r="G45" i="23"/>
  <c r="D46" i="23"/>
  <c r="G46" i="23"/>
  <c r="E46" i="23"/>
  <c r="E263" i="23"/>
  <c r="D47" i="23"/>
  <c r="E47" i="23"/>
  <c r="G47" i="23"/>
  <c r="D48" i="23"/>
  <c r="G48" i="23"/>
  <c r="E48" i="23"/>
  <c r="E265" i="23"/>
  <c r="D49" i="23"/>
  <c r="E49" i="23"/>
  <c r="G49" i="23"/>
  <c r="D50" i="23"/>
  <c r="G50" i="23"/>
  <c r="E50" i="23"/>
  <c r="F50" i="23"/>
  <c r="D51" i="23"/>
  <c r="Z51" i="23"/>
  <c r="G51" i="23"/>
  <c r="D52" i="23"/>
  <c r="G52" i="23"/>
  <c r="E52" i="23"/>
  <c r="E269" i="23"/>
  <c r="D53" i="23"/>
  <c r="E53" i="23"/>
  <c r="G53" i="23"/>
  <c r="D54" i="23"/>
  <c r="G54" i="23"/>
  <c r="E54" i="23"/>
  <c r="E271" i="23"/>
  <c r="D55" i="23"/>
  <c r="E55" i="23"/>
  <c r="G55" i="23"/>
  <c r="D56" i="23"/>
  <c r="G56" i="23"/>
  <c r="E56" i="23"/>
  <c r="E273" i="23"/>
  <c r="D57" i="23"/>
  <c r="E57" i="23"/>
  <c r="G57" i="23"/>
  <c r="D58" i="23"/>
  <c r="G58" i="23"/>
  <c r="E58" i="23"/>
  <c r="F58" i="23"/>
  <c r="D59" i="23"/>
  <c r="Z59" i="23"/>
  <c r="G59" i="23"/>
  <c r="D60" i="23"/>
  <c r="G60" i="23"/>
  <c r="E60" i="23"/>
  <c r="E277" i="23"/>
  <c r="D61" i="23"/>
  <c r="E61" i="23"/>
  <c r="G61" i="23"/>
  <c r="D62" i="23"/>
  <c r="G62" i="23"/>
  <c r="E62" i="23"/>
  <c r="E279" i="23"/>
  <c r="D63" i="23"/>
  <c r="Z64" i="23"/>
  <c r="G63" i="23"/>
  <c r="D64" i="23"/>
  <c r="G64" i="23"/>
  <c r="E64" i="23"/>
  <c r="E281" i="23"/>
  <c r="D65" i="23"/>
  <c r="E65" i="23"/>
  <c r="G65" i="23"/>
  <c r="D66" i="23"/>
  <c r="G66" i="23"/>
  <c r="E66" i="23"/>
  <c r="F66" i="23"/>
  <c r="D67" i="23"/>
  <c r="Z67" i="23"/>
  <c r="G67" i="23"/>
  <c r="D68" i="23"/>
  <c r="G68" i="23"/>
  <c r="E68" i="23"/>
  <c r="E285" i="23"/>
  <c r="D69" i="23"/>
  <c r="E69" i="23"/>
  <c r="G69" i="23"/>
  <c r="D70" i="23"/>
  <c r="G70" i="23"/>
  <c r="E70" i="23"/>
  <c r="E287" i="23"/>
  <c r="D71" i="23"/>
  <c r="Z72" i="23"/>
  <c r="G71" i="23"/>
  <c r="D72" i="23"/>
  <c r="G72" i="23"/>
  <c r="E72" i="23"/>
  <c r="E289" i="23"/>
  <c r="D73" i="23"/>
  <c r="E73" i="23"/>
  <c r="G73" i="23"/>
  <c r="D74" i="23"/>
  <c r="G74" i="23"/>
  <c r="E74" i="23"/>
  <c r="F74" i="23"/>
  <c r="D75" i="23"/>
  <c r="Z75" i="23"/>
  <c r="G75" i="23"/>
  <c r="D76" i="23"/>
  <c r="G76" i="23"/>
  <c r="E76" i="23"/>
  <c r="E293" i="23"/>
  <c r="D77" i="23"/>
  <c r="E77" i="23"/>
  <c r="G77" i="23"/>
  <c r="D78" i="23"/>
  <c r="G78" i="23"/>
  <c r="E78" i="23"/>
  <c r="E295" i="23"/>
  <c r="D79" i="23"/>
  <c r="Z80" i="23"/>
  <c r="G79" i="23"/>
  <c r="D80" i="23"/>
  <c r="G80" i="23"/>
  <c r="E80" i="23"/>
  <c r="E297" i="23"/>
  <c r="D81" i="23"/>
  <c r="E81" i="23"/>
  <c r="G81" i="23"/>
  <c r="D82" i="23"/>
  <c r="G82" i="23"/>
  <c r="E82" i="23"/>
  <c r="E299" i="23"/>
  <c r="D83" i="23"/>
  <c r="Z83" i="23"/>
  <c r="G83" i="23"/>
  <c r="D84" i="23"/>
  <c r="G84" i="23"/>
  <c r="E84" i="23"/>
  <c r="E301" i="23"/>
  <c r="D85" i="23"/>
  <c r="E85" i="23"/>
  <c r="G85" i="23"/>
  <c r="D86" i="23"/>
  <c r="G86" i="23"/>
  <c r="E86" i="23"/>
  <c r="E303" i="23"/>
  <c r="D87" i="23"/>
  <c r="Z88" i="23"/>
  <c r="G87" i="23"/>
  <c r="D88" i="23"/>
  <c r="G88" i="23"/>
  <c r="E88" i="23"/>
  <c r="E305" i="23"/>
  <c r="D89" i="23"/>
  <c r="E89" i="23"/>
  <c r="G89" i="23"/>
  <c r="D90" i="23"/>
  <c r="G90" i="23"/>
  <c r="E90" i="23"/>
  <c r="E307" i="23"/>
  <c r="D91" i="23"/>
  <c r="Z91" i="23"/>
  <c r="G91" i="23"/>
  <c r="D92" i="23"/>
  <c r="G92" i="23"/>
  <c r="E92" i="23"/>
  <c r="E309" i="23"/>
  <c r="D93" i="23"/>
  <c r="E93" i="23"/>
  <c r="G93" i="23"/>
  <c r="D94" i="23"/>
  <c r="G94" i="23"/>
  <c r="E94" i="23"/>
  <c r="E311" i="23"/>
  <c r="D95" i="23"/>
  <c r="W95" i="23"/>
  <c r="X95" i="23"/>
  <c r="G95" i="23"/>
  <c r="D96" i="23"/>
  <c r="Z96" i="23"/>
  <c r="E96" i="23"/>
  <c r="E313" i="23"/>
  <c r="D97" i="23"/>
  <c r="E97" i="23"/>
  <c r="G97" i="23"/>
  <c r="D98" i="23"/>
  <c r="G98" i="23"/>
  <c r="E98" i="23"/>
  <c r="E315" i="23"/>
  <c r="D99" i="23"/>
  <c r="Z99" i="23"/>
  <c r="G99" i="23"/>
  <c r="D100" i="23"/>
  <c r="G100" i="23"/>
  <c r="E100" i="23"/>
  <c r="E317" i="23"/>
  <c r="D101" i="23"/>
  <c r="E101" i="23"/>
  <c r="G101" i="23"/>
  <c r="D102" i="23"/>
  <c r="G102" i="23"/>
  <c r="E102" i="23"/>
  <c r="E319" i="23"/>
  <c r="D103" i="23"/>
  <c r="W103" i="23"/>
  <c r="X103" i="23"/>
  <c r="G103" i="23"/>
  <c r="D104" i="23"/>
  <c r="Z104" i="23"/>
  <c r="E104" i="23"/>
  <c r="E321" i="23"/>
  <c r="D105" i="23"/>
  <c r="E105" i="23"/>
  <c r="G105" i="23"/>
  <c r="D106" i="23"/>
  <c r="G106" i="23"/>
  <c r="E106" i="23"/>
  <c r="E323" i="23"/>
  <c r="D107" i="23"/>
  <c r="Z107" i="23"/>
  <c r="G107" i="23"/>
  <c r="D108" i="23"/>
  <c r="G108" i="23"/>
  <c r="E108" i="23"/>
  <c r="E325" i="23"/>
  <c r="D109" i="23"/>
  <c r="E109" i="23"/>
  <c r="G109" i="23"/>
  <c r="D110" i="23"/>
  <c r="G110" i="23"/>
  <c r="E110" i="23"/>
  <c r="E327" i="23"/>
  <c r="D111" i="23"/>
  <c r="W111" i="23"/>
  <c r="X111" i="23"/>
  <c r="G111" i="23"/>
  <c r="D112" i="23"/>
  <c r="Z112" i="23"/>
  <c r="E112" i="23"/>
  <c r="E329" i="23"/>
  <c r="D113" i="23"/>
  <c r="E113" i="23"/>
  <c r="G113" i="23"/>
  <c r="D114" i="23"/>
  <c r="G114" i="23"/>
  <c r="E114" i="23"/>
  <c r="E331" i="23"/>
  <c r="D115" i="23"/>
  <c r="Z115" i="23"/>
  <c r="G115" i="23"/>
  <c r="D116" i="23"/>
  <c r="G116" i="23"/>
  <c r="E116" i="23"/>
  <c r="E333" i="23"/>
  <c r="D117" i="23"/>
  <c r="E117" i="23"/>
  <c r="G117" i="23"/>
  <c r="D118" i="23"/>
  <c r="G118" i="23"/>
  <c r="E118" i="23"/>
  <c r="E335" i="23"/>
  <c r="D119" i="23"/>
  <c r="W119" i="23"/>
  <c r="X119" i="23"/>
  <c r="G119" i="23"/>
  <c r="D120" i="23"/>
  <c r="Z120" i="23"/>
  <c r="E120" i="23"/>
  <c r="E337" i="23"/>
  <c r="D121" i="23"/>
  <c r="E121" i="23"/>
  <c r="G121" i="23"/>
  <c r="D122" i="23"/>
  <c r="G122" i="23"/>
  <c r="E122" i="23"/>
  <c r="E339" i="23"/>
  <c r="D123" i="23"/>
  <c r="Z123" i="23"/>
  <c r="G123" i="23"/>
  <c r="D124" i="23"/>
  <c r="G124" i="23"/>
  <c r="E124" i="23"/>
  <c r="E341" i="23"/>
  <c r="D125" i="23"/>
  <c r="E125" i="23"/>
  <c r="G125" i="23"/>
  <c r="Z12" i="23"/>
  <c r="Z13" i="23"/>
  <c r="Z14" i="23"/>
  <c r="Z16" i="23"/>
  <c r="Z17" i="23"/>
  <c r="Z18" i="23"/>
  <c r="Z20" i="23"/>
  <c r="Z21" i="23"/>
  <c r="Z22" i="23"/>
  <c r="Z24" i="23"/>
  <c r="Z25" i="23"/>
  <c r="Z26" i="23"/>
  <c r="Z28" i="23"/>
  <c r="Z29" i="23"/>
  <c r="Z30" i="23"/>
  <c r="Z32" i="23"/>
  <c r="Z33" i="23"/>
  <c r="Z34" i="23"/>
  <c r="Z36" i="23"/>
  <c r="Z37" i="23"/>
  <c r="Z38" i="23"/>
  <c r="Z40" i="23"/>
  <c r="Z41" i="23"/>
  <c r="Z42" i="23"/>
  <c r="Z44" i="23"/>
  <c r="Z45" i="23"/>
  <c r="Z46" i="23"/>
  <c r="Z48" i="23"/>
  <c r="Z49" i="23"/>
  <c r="Z50" i="23"/>
  <c r="Z52" i="23"/>
  <c r="Z53" i="23"/>
  <c r="Z54" i="23"/>
  <c r="Z56" i="23"/>
  <c r="Z57" i="23"/>
  <c r="Z58" i="23"/>
  <c r="Z60" i="23"/>
  <c r="Z61" i="23"/>
  <c r="Z62" i="23"/>
  <c r="Z65" i="23"/>
  <c r="Z66" i="23"/>
  <c r="Z68" i="23"/>
  <c r="Z69" i="23"/>
  <c r="Z70" i="23"/>
  <c r="Z73" i="23"/>
  <c r="Z74" i="23"/>
  <c r="Z76" i="23"/>
  <c r="Z77" i="23"/>
  <c r="Z78" i="23"/>
  <c r="Z81" i="23"/>
  <c r="Z82" i="23"/>
  <c r="Z84" i="23"/>
  <c r="Z85" i="23"/>
  <c r="Z86" i="23"/>
  <c r="Z89" i="23"/>
  <c r="Z90" i="23"/>
  <c r="Z92" i="23"/>
  <c r="Z93" i="23"/>
  <c r="Z94" i="23"/>
  <c r="Z97" i="23"/>
  <c r="Z98" i="23"/>
  <c r="Z100" i="23"/>
  <c r="Z101" i="23"/>
  <c r="Z102" i="23"/>
  <c r="Z105" i="23"/>
  <c r="Z106" i="23"/>
  <c r="Z108" i="23"/>
  <c r="Z109" i="23"/>
  <c r="Z110" i="23"/>
  <c r="Z113" i="23"/>
  <c r="Z114" i="23"/>
  <c r="Z116" i="23"/>
  <c r="Z117" i="23"/>
  <c r="Z118" i="23"/>
  <c r="Z121" i="23"/>
  <c r="Z122" i="23"/>
  <c r="Z124" i="23"/>
  <c r="Z125" i="23"/>
  <c r="G8" i="23"/>
  <c r="K8" i="23"/>
  <c r="F9" i="23"/>
  <c r="F12" i="23"/>
  <c r="F16" i="23"/>
  <c r="F20" i="23"/>
  <c r="F24" i="23"/>
  <c r="F28" i="23"/>
  <c r="F32" i="23"/>
  <c r="F36" i="23"/>
  <c r="F40" i="23"/>
  <c r="F44" i="23"/>
  <c r="F48" i="23"/>
  <c r="F52" i="23"/>
  <c r="F56" i="23"/>
  <c r="F60" i="23"/>
  <c r="F64" i="23"/>
  <c r="F68" i="23"/>
  <c r="F72" i="23"/>
  <c r="F76" i="23"/>
  <c r="F80" i="23"/>
  <c r="F84" i="23"/>
  <c r="F88" i="23"/>
  <c r="F92" i="23"/>
  <c r="F96" i="23"/>
  <c r="F100" i="23"/>
  <c r="F104" i="23"/>
  <c r="F112" i="23"/>
  <c r="F120" i="23"/>
  <c r="W31" i="23"/>
  <c r="W32" i="23"/>
  <c r="W33" i="23"/>
  <c r="X33" i="23"/>
  <c r="W34" i="23"/>
  <c r="W35" i="23"/>
  <c r="W36" i="23"/>
  <c r="W37" i="23"/>
  <c r="X37" i="23"/>
  <c r="W38" i="23"/>
  <c r="W39" i="23"/>
  <c r="W40" i="23"/>
  <c r="W41" i="23"/>
  <c r="X41" i="23"/>
  <c r="W42" i="23"/>
  <c r="W43" i="23"/>
  <c r="W44" i="23"/>
  <c r="W45" i="23"/>
  <c r="X45" i="23"/>
  <c r="W46" i="23"/>
  <c r="W47" i="23"/>
  <c r="W48" i="23"/>
  <c r="W49" i="23"/>
  <c r="X49" i="23"/>
  <c r="W50" i="23"/>
  <c r="W51" i="23"/>
  <c r="W52" i="23"/>
  <c r="W53" i="23"/>
  <c r="X53" i="23"/>
  <c r="W54" i="23"/>
  <c r="W55" i="23"/>
  <c r="W56" i="23"/>
  <c r="W57" i="23"/>
  <c r="X57" i="23"/>
  <c r="W58" i="23"/>
  <c r="W59" i="23"/>
  <c r="W60" i="23"/>
  <c r="W61" i="23"/>
  <c r="X61" i="23"/>
  <c r="W62" i="23"/>
  <c r="W63" i="23"/>
  <c r="W64" i="23"/>
  <c r="W65" i="23"/>
  <c r="X65" i="23"/>
  <c r="W66" i="23"/>
  <c r="W67" i="23"/>
  <c r="W68" i="23"/>
  <c r="W69" i="23"/>
  <c r="X69" i="23"/>
  <c r="W70" i="23"/>
  <c r="W72" i="23"/>
  <c r="W73" i="23"/>
  <c r="X73" i="23"/>
  <c r="W74" i="23"/>
  <c r="W76" i="23"/>
  <c r="W77" i="23"/>
  <c r="X77" i="23"/>
  <c r="W78" i="23"/>
  <c r="W80" i="23"/>
  <c r="W81" i="23"/>
  <c r="X81" i="23"/>
  <c r="W82" i="23"/>
  <c r="W84" i="23"/>
  <c r="W85" i="23"/>
  <c r="X85" i="23"/>
  <c r="W86" i="23"/>
  <c r="W88" i="23"/>
  <c r="W89" i="23"/>
  <c r="X89" i="23"/>
  <c r="W90" i="23"/>
  <c r="W92" i="23"/>
  <c r="W93" i="23"/>
  <c r="X93" i="23"/>
  <c r="W94" i="23"/>
  <c r="W96" i="23"/>
  <c r="W97" i="23"/>
  <c r="X97" i="23"/>
  <c r="W98" i="23"/>
  <c r="W100" i="23"/>
  <c r="W101" i="23"/>
  <c r="X101" i="23"/>
  <c r="W102" i="23"/>
  <c r="W104" i="23"/>
  <c r="W105" i="23"/>
  <c r="X105" i="23"/>
  <c r="W106" i="23"/>
  <c r="W108" i="23"/>
  <c r="W109" i="23"/>
  <c r="X109" i="23"/>
  <c r="W110" i="23"/>
  <c r="W112" i="23"/>
  <c r="W113" i="23"/>
  <c r="X113" i="23"/>
  <c r="W114" i="23"/>
  <c r="W116" i="23"/>
  <c r="W117" i="23"/>
  <c r="X117" i="23"/>
  <c r="W118" i="23"/>
  <c r="W120" i="23"/>
  <c r="W121" i="23"/>
  <c r="X121" i="23"/>
  <c r="W122" i="23"/>
  <c r="W124" i="23"/>
  <c r="W125" i="23"/>
  <c r="X125" i="23"/>
  <c r="D260" i="23"/>
  <c r="L260" i="23"/>
  <c r="D261" i="23"/>
  <c r="L261" i="23"/>
  <c r="D262" i="23"/>
  <c r="L262" i="23"/>
  <c r="D263" i="23"/>
  <c r="L263" i="23"/>
  <c r="D264" i="23"/>
  <c r="L264" i="23"/>
  <c r="D265" i="23"/>
  <c r="L265" i="23"/>
  <c r="D266" i="23"/>
  <c r="L266" i="23"/>
  <c r="D267" i="23"/>
  <c r="L267" i="23"/>
  <c r="D268" i="23"/>
  <c r="L268" i="23"/>
  <c r="D269" i="23"/>
  <c r="L269" i="23"/>
  <c r="D270" i="23"/>
  <c r="L270" i="23"/>
  <c r="D271" i="23"/>
  <c r="L271" i="23"/>
  <c r="D272" i="23"/>
  <c r="L272" i="23"/>
  <c r="D273" i="23"/>
  <c r="L273" i="23"/>
  <c r="D274" i="23"/>
  <c r="L274" i="23"/>
  <c r="D275" i="23"/>
  <c r="L275" i="23"/>
  <c r="D276" i="23"/>
  <c r="L276" i="23"/>
  <c r="D277" i="23"/>
  <c r="L277" i="23"/>
  <c r="D278" i="23"/>
  <c r="L278" i="23"/>
  <c r="D279" i="23"/>
  <c r="L279" i="23"/>
  <c r="D280" i="23"/>
  <c r="L280" i="23"/>
  <c r="D281" i="23"/>
  <c r="L281" i="23"/>
  <c r="D282" i="23"/>
  <c r="L282" i="23"/>
  <c r="D283" i="23"/>
  <c r="L283" i="23"/>
  <c r="D284" i="23"/>
  <c r="L284" i="23"/>
  <c r="D285" i="23"/>
  <c r="L285" i="23"/>
  <c r="D286" i="23"/>
  <c r="L286" i="23"/>
  <c r="D287" i="23"/>
  <c r="L287" i="23"/>
  <c r="D288" i="23"/>
  <c r="L288" i="23"/>
  <c r="D289" i="23"/>
  <c r="L289" i="23"/>
  <c r="D290" i="23"/>
  <c r="L290" i="23"/>
  <c r="D291" i="23"/>
  <c r="L291" i="23"/>
  <c r="D292" i="23"/>
  <c r="L292" i="23"/>
  <c r="D293" i="23"/>
  <c r="L293" i="23"/>
  <c r="D294" i="23"/>
  <c r="L294" i="23"/>
  <c r="D295" i="23"/>
  <c r="L295" i="23"/>
  <c r="D296" i="23"/>
  <c r="L296" i="23"/>
  <c r="D297" i="23"/>
  <c r="L297" i="23"/>
  <c r="D298" i="23"/>
  <c r="L298" i="23"/>
  <c r="D299" i="23"/>
  <c r="L299" i="23"/>
  <c r="D300" i="23"/>
  <c r="L300" i="23"/>
  <c r="D301" i="23"/>
  <c r="L301" i="23"/>
  <c r="D302" i="23"/>
  <c r="L302" i="23"/>
  <c r="D303" i="23"/>
  <c r="L303" i="23"/>
  <c r="D304" i="23"/>
  <c r="L304" i="23"/>
  <c r="D305" i="23"/>
  <c r="L305" i="23"/>
  <c r="D306" i="23"/>
  <c r="L306" i="23"/>
  <c r="D307" i="23"/>
  <c r="L307" i="23"/>
  <c r="D308" i="23"/>
  <c r="L308" i="23"/>
  <c r="D309" i="23"/>
  <c r="L309" i="23"/>
  <c r="D310" i="23"/>
  <c r="L310" i="23"/>
  <c r="D311" i="23"/>
  <c r="L311" i="23"/>
  <c r="D312" i="23"/>
  <c r="L312" i="23"/>
  <c r="D313" i="23"/>
  <c r="L313" i="23"/>
  <c r="D314" i="23"/>
  <c r="L314" i="23"/>
  <c r="D315" i="23"/>
  <c r="L315" i="23"/>
  <c r="D316" i="23"/>
  <c r="L316" i="23"/>
  <c r="D317" i="23"/>
  <c r="L317" i="23"/>
  <c r="D318" i="23"/>
  <c r="L318" i="23"/>
  <c r="D319" i="23"/>
  <c r="L319" i="23"/>
  <c r="D320" i="23"/>
  <c r="L320" i="23"/>
  <c r="D321" i="23"/>
  <c r="L321" i="23"/>
  <c r="D322" i="23"/>
  <c r="L322" i="23"/>
  <c r="D323" i="23"/>
  <c r="L323" i="23"/>
  <c r="D324" i="23"/>
  <c r="L324" i="23"/>
  <c r="D325" i="23"/>
  <c r="L325" i="23"/>
  <c r="D326" i="23"/>
  <c r="L326" i="23"/>
  <c r="D327" i="23"/>
  <c r="L327" i="23"/>
  <c r="D328" i="23"/>
  <c r="L328" i="23"/>
  <c r="D329" i="23"/>
  <c r="L329" i="23"/>
  <c r="D330" i="23"/>
  <c r="L330" i="23"/>
  <c r="D331" i="23"/>
  <c r="L331" i="23"/>
  <c r="D332" i="23"/>
  <c r="L332" i="23"/>
  <c r="D333" i="23"/>
  <c r="L333" i="23"/>
  <c r="D334" i="23"/>
  <c r="L334" i="23"/>
  <c r="D335" i="23"/>
  <c r="L335" i="23"/>
  <c r="D336" i="23"/>
  <c r="L336" i="23"/>
  <c r="D337" i="23"/>
  <c r="L337" i="23"/>
  <c r="D338" i="23"/>
  <c r="L338" i="23"/>
  <c r="D339" i="23"/>
  <c r="L339" i="23"/>
  <c r="D340" i="23"/>
  <c r="L340" i="23"/>
  <c r="D341" i="23"/>
  <c r="L341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B260" i="23"/>
  <c r="C260" i="23"/>
  <c r="F260" i="23"/>
  <c r="H260" i="23"/>
  <c r="J260" i="23"/>
  <c r="B261" i="23"/>
  <c r="C261" i="23"/>
  <c r="F261" i="23"/>
  <c r="H261" i="23"/>
  <c r="J261" i="23"/>
  <c r="B262" i="23"/>
  <c r="C262" i="23"/>
  <c r="F262" i="23"/>
  <c r="H262" i="23"/>
  <c r="J262" i="23"/>
  <c r="B263" i="23"/>
  <c r="C263" i="23"/>
  <c r="F263" i="23"/>
  <c r="H263" i="23"/>
  <c r="J263" i="23"/>
  <c r="B264" i="23"/>
  <c r="C264" i="23"/>
  <c r="F264" i="23"/>
  <c r="G264" i="23"/>
  <c r="H264" i="23"/>
  <c r="J264" i="23"/>
  <c r="B265" i="23"/>
  <c r="C265" i="23"/>
  <c r="F265" i="23"/>
  <c r="H265" i="23"/>
  <c r="J265" i="23"/>
  <c r="B266" i="23"/>
  <c r="C266" i="23"/>
  <c r="F266" i="23"/>
  <c r="H266" i="23"/>
  <c r="J266" i="23"/>
  <c r="B267" i="23"/>
  <c r="C267" i="23"/>
  <c r="E267" i="23"/>
  <c r="F267" i="23"/>
  <c r="H267" i="23"/>
  <c r="J267" i="23"/>
  <c r="B268" i="23"/>
  <c r="C268" i="23"/>
  <c r="F268" i="23"/>
  <c r="G268" i="23"/>
  <c r="H268" i="23"/>
  <c r="J268" i="23"/>
  <c r="B269" i="23"/>
  <c r="C269" i="23"/>
  <c r="F269" i="23"/>
  <c r="H269" i="23"/>
  <c r="J269" i="23"/>
  <c r="B270" i="23"/>
  <c r="C270" i="23"/>
  <c r="F270" i="23"/>
  <c r="H270" i="23"/>
  <c r="J270" i="23"/>
  <c r="B271" i="23"/>
  <c r="C271" i="23"/>
  <c r="F271" i="23"/>
  <c r="H271" i="23"/>
  <c r="J271" i="23"/>
  <c r="B272" i="23"/>
  <c r="C272" i="23"/>
  <c r="F272" i="23"/>
  <c r="G272" i="23"/>
  <c r="H272" i="23"/>
  <c r="J272" i="23"/>
  <c r="B273" i="23"/>
  <c r="C273" i="23"/>
  <c r="F273" i="23"/>
  <c r="H273" i="23"/>
  <c r="J273" i="23"/>
  <c r="B274" i="23"/>
  <c r="C274" i="23"/>
  <c r="F274" i="23"/>
  <c r="H274" i="23"/>
  <c r="J274" i="23"/>
  <c r="B275" i="23"/>
  <c r="C275" i="23"/>
  <c r="E275" i="23"/>
  <c r="F275" i="23"/>
  <c r="H275" i="23"/>
  <c r="J275" i="23"/>
  <c r="B276" i="23"/>
  <c r="C276" i="23"/>
  <c r="F276" i="23"/>
  <c r="G276" i="23"/>
  <c r="H276" i="23"/>
  <c r="J276" i="23"/>
  <c r="B277" i="23"/>
  <c r="C277" i="23"/>
  <c r="F277" i="23"/>
  <c r="H277" i="23"/>
  <c r="J277" i="23"/>
  <c r="B278" i="23"/>
  <c r="C278" i="23"/>
  <c r="F278" i="23"/>
  <c r="H278" i="23"/>
  <c r="J278" i="23"/>
  <c r="B279" i="23"/>
  <c r="C279" i="23"/>
  <c r="F279" i="23"/>
  <c r="H279" i="23"/>
  <c r="J279" i="23"/>
  <c r="B280" i="23"/>
  <c r="C280" i="23"/>
  <c r="F280" i="23"/>
  <c r="G280" i="23"/>
  <c r="H280" i="23"/>
  <c r="J280" i="23"/>
  <c r="B281" i="23"/>
  <c r="C281" i="23"/>
  <c r="F281" i="23"/>
  <c r="H281" i="23"/>
  <c r="J281" i="23"/>
  <c r="B282" i="23"/>
  <c r="C282" i="23"/>
  <c r="F282" i="23"/>
  <c r="H282" i="23"/>
  <c r="J282" i="23"/>
  <c r="B283" i="23"/>
  <c r="C283" i="23"/>
  <c r="E283" i="23"/>
  <c r="F283" i="23"/>
  <c r="H283" i="23"/>
  <c r="J283" i="23"/>
  <c r="B284" i="23"/>
  <c r="C284" i="23"/>
  <c r="F284" i="23"/>
  <c r="G284" i="23"/>
  <c r="H284" i="23"/>
  <c r="J284" i="23"/>
  <c r="B285" i="23"/>
  <c r="C285" i="23"/>
  <c r="F285" i="23"/>
  <c r="H285" i="23"/>
  <c r="J285" i="23"/>
  <c r="B286" i="23"/>
  <c r="C286" i="23"/>
  <c r="F286" i="23"/>
  <c r="H286" i="23"/>
  <c r="J286" i="23"/>
  <c r="B287" i="23"/>
  <c r="C287" i="23"/>
  <c r="F287" i="23"/>
  <c r="H287" i="23"/>
  <c r="J287" i="23"/>
  <c r="B288" i="23"/>
  <c r="C288" i="23"/>
  <c r="F288" i="23"/>
  <c r="G288" i="23"/>
  <c r="H288" i="23"/>
  <c r="J288" i="23"/>
  <c r="B289" i="23"/>
  <c r="C289" i="23"/>
  <c r="F289" i="23"/>
  <c r="H289" i="23"/>
  <c r="J289" i="23"/>
  <c r="B290" i="23"/>
  <c r="C290" i="23"/>
  <c r="F290" i="23"/>
  <c r="H290" i="23"/>
  <c r="J290" i="23"/>
  <c r="B291" i="23"/>
  <c r="C291" i="23"/>
  <c r="E291" i="23"/>
  <c r="F291" i="23"/>
  <c r="H291" i="23"/>
  <c r="J291" i="23"/>
  <c r="B292" i="23"/>
  <c r="C292" i="23"/>
  <c r="F292" i="23"/>
  <c r="G292" i="23"/>
  <c r="H292" i="23"/>
  <c r="J292" i="23"/>
  <c r="B293" i="23"/>
  <c r="C293" i="23"/>
  <c r="F293" i="23"/>
  <c r="H293" i="23"/>
  <c r="J293" i="23"/>
  <c r="B294" i="23"/>
  <c r="C294" i="23"/>
  <c r="F294" i="23"/>
  <c r="H294" i="23"/>
  <c r="J294" i="23"/>
  <c r="B295" i="23"/>
  <c r="C295" i="23"/>
  <c r="F295" i="23"/>
  <c r="H295" i="23"/>
  <c r="J295" i="23"/>
  <c r="B296" i="23"/>
  <c r="C296" i="23"/>
  <c r="F296" i="23"/>
  <c r="G296" i="23"/>
  <c r="H296" i="23"/>
  <c r="J296" i="23"/>
  <c r="B297" i="23"/>
  <c r="C297" i="23"/>
  <c r="F297" i="23"/>
  <c r="H297" i="23"/>
  <c r="J297" i="23"/>
  <c r="B298" i="23"/>
  <c r="C298" i="23"/>
  <c r="F298" i="23"/>
  <c r="H298" i="23"/>
  <c r="J298" i="23"/>
  <c r="B299" i="23"/>
  <c r="C299" i="23"/>
  <c r="F299" i="23"/>
  <c r="H299" i="23"/>
  <c r="J299" i="23"/>
  <c r="B300" i="23"/>
  <c r="C300" i="23"/>
  <c r="F300" i="23"/>
  <c r="G300" i="23"/>
  <c r="H300" i="23"/>
  <c r="J300" i="23"/>
  <c r="B301" i="23"/>
  <c r="C301" i="23"/>
  <c r="F301" i="23"/>
  <c r="H301" i="23"/>
  <c r="J301" i="23"/>
  <c r="B302" i="23"/>
  <c r="C302" i="23"/>
  <c r="F302" i="23"/>
  <c r="H302" i="23"/>
  <c r="J302" i="23"/>
  <c r="B303" i="23"/>
  <c r="C303" i="23"/>
  <c r="F303" i="23"/>
  <c r="H303" i="23"/>
  <c r="J303" i="23"/>
  <c r="B304" i="23"/>
  <c r="C304" i="23"/>
  <c r="F304" i="23"/>
  <c r="G304" i="23"/>
  <c r="H304" i="23"/>
  <c r="J304" i="23"/>
  <c r="B305" i="23"/>
  <c r="C305" i="23"/>
  <c r="F305" i="23"/>
  <c r="H305" i="23"/>
  <c r="J305" i="23"/>
  <c r="B306" i="23"/>
  <c r="C306" i="23"/>
  <c r="F306" i="23"/>
  <c r="H306" i="23"/>
  <c r="J306" i="23"/>
  <c r="B307" i="23"/>
  <c r="C307" i="23"/>
  <c r="F307" i="23"/>
  <c r="H307" i="23"/>
  <c r="J307" i="23"/>
  <c r="B308" i="23"/>
  <c r="C308" i="23"/>
  <c r="F308" i="23"/>
  <c r="G308" i="23"/>
  <c r="H308" i="23"/>
  <c r="J308" i="23"/>
  <c r="B309" i="23"/>
  <c r="C309" i="23"/>
  <c r="F309" i="23"/>
  <c r="H309" i="23"/>
  <c r="J309" i="23"/>
  <c r="B310" i="23"/>
  <c r="C310" i="23"/>
  <c r="F310" i="23"/>
  <c r="H310" i="23"/>
  <c r="J310" i="23"/>
  <c r="B311" i="23"/>
  <c r="C311" i="23"/>
  <c r="F311" i="23"/>
  <c r="H311" i="23"/>
  <c r="J311" i="23"/>
  <c r="B312" i="23"/>
  <c r="C312" i="23"/>
  <c r="F312" i="23"/>
  <c r="G312" i="23"/>
  <c r="H312" i="23"/>
  <c r="J312" i="23"/>
  <c r="B313" i="23"/>
  <c r="C313" i="23"/>
  <c r="F313" i="23"/>
  <c r="H313" i="23"/>
  <c r="J313" i="23"/>
  <c r="B314" i="23"/>
  <c r="C314" i="23"/>
  <c r="F314" i="23"/>
  <c r="H314" i="23"/>
  <c r="J314" i="23"/>
  <c r="B315" i="23"/>
  <c r="C315" i="23"/>
  <c r="F315" i="23"/>
  <c r="H315" i="23"/>
  <c r="J315" i="23"/>
  <c r="B316" i="23"/>
  <c r="C316" i="23"/>
  <c r="F316" i="23"/>
  <c r="G316" i="23"/>
  <c r="H316" i="23"/>
  <c r="J316" i="23"/>
  <c r="B317" i="23"/>
  <c r="C317" i="23"/>
  <c r="F317" i="23"/>
  <c r="H317" i="23"/>
  <c r="J317" i="23"/>
  <c r="B318" i="23"/>
  <c r="C318" i="23"/>
  <c r="F318" i="23"/>
  <c r="H318" i="23"/>
  <c r="J318" i="23"/>
  <c r="B319" i="23"/>
  <c r="C319" i="23"/>
  <c r="F319" i="23"/>
  <c r="H319" i="23"/>
  <c r="J319" i="23"/>
  <c r="B320" i="23"/>
  <c r="C320" i="23"/>
  <c r="F320" i="23"/>
  <c r="G320" i="23"/>
  <c r="H320" i="23"/>
  <c r="J320" i="23"/>
  <c r="B321" i="23"/>
  <c r="C321" i="23"/>
  <c r="F321" i="23"/>
  <c r="H321" i="23"/>
  <c r="J321" i="23"/>
  <c r="B322" i="23"/>
  <c r="C322" i="23"/>
  <c r="F322" i="23"/>
  <c r="H322" i="23"/>
  <c r="J322" i="23"/>
  <c r="B323" i="23"/>
  <c r="C323" i="23"/>
  <c r="F323" i="23"/>
  <c r="H323" i="23"/>
  <c r="J323" i="23"/>
  <c r="B324" i="23"/>
  <c r="C324" i="23"/>
  <c r="F324" i="23"/>
  <c r="G324" i="23"/>
  <c r="H324" i="23"/>
  <c r="J324" i="23"/>
  <c r="B325" i="23"/>
  <c r="C325" i="23"/>
  <c r="F325" i="23"/>
  <c r="H325" i="23"/>
  <c r="J325" i="23"/>
  <c r="B326" i="23"/>
  <c r="C326" i="23"/>
  <c r="F326" i="23"/>
  <c r="H326" i="23"/>
  <c r="J326" i="23"/>
  <c r="B327" i="23"/>
  <c r="C327" i="23"/>
  <c r="F327" i="23"/>
  <c r="H327" i="23"/>
  <c r="J327" i="23"/>
  <c r="B328" i="23"/>
  <c r="C328" i="23"/>
  <c r="F328" i="23"/>
  <c r="G328" i="23"/>
  <c r="H328" i="23"/>
  <c r="J328" i="23"/>
  <c r="B329" i="23"/>
  <c r="C329" i="23"/>
  <c r="F329" i="23"/>
  <c r="H329" i="23"/>
  <c r="J329" i="23"/>
  <c r="B330" i="23"/>
  <c r="C330" i="23"/>
  <c r="F330" i="23"/>
  <c r="H330" i="23"/>
  <c r="J330" i="23"/>
  <c r="B331" i="23"/>
  <c r="C331" i="23"/>
  <c r="F331" i="23"/>
  <c r="H331" i="23"/>
  <c r="J331" i="23"/>
  <c r="B332" i="23"/>
  <c r="C332" i="23"/>
  <c r="F332" i="23"/>
  <c r="G332" i="23"/>
  <c r="H332" i="23"/>
  <c r="J332" i="23"/>
  <c r="B333" i="23"/>
  <c r="C333" i="23"/>
  <c r="F333" i="23"/>
  <c r="H333" i="23"/>
  <c r="J333" i="23"/>
  <c r="B334" i="23"/>
  <c r="C334" i="23"/>
  <c r="F334" i="23"/>
  <c r="H334" i="23"/>
  <c r="J334" i="23"/>
  <c r="B335" i="23"/>
  <c r="C335" i="23"/>
  <c r="F335" i="23"/>
  <c r="H335" i="23"/>
  <c r="J335" i="23"/>
  <c r="B336" i="23"/>
  <c r="C336" i="23"/>
  <c r="F336" i="23"/>
  <c r="G336" i="23"/>
  <c r="H336" i="23"/>
  <c r="J336" i="23"/>
  <c r="B337" i="23"/>
  <c r="C337" i="23"/>
  <c r="F337" i="23"/>
  <c r="H337" i="23"/>
  <c r="J337" i="23"/>
  <c r="B338" i="23"/>
  <c r="C338" i="23"/>
  <c r="F338" i="23"/>
  <c r="H338" i="23"/>
  <c r="J338" i="23"/>
  <c r="B339" i="23"/>
  <c r="C339" i="23"/>
  <c r="F339" i="23"/>
  <c r="H339" i="23"/>
  <c r="J339" i="23"/>
  <c r="B340" i="23"/>
  <c r="C340" i="23"/>
  <c r="F340" i="23"/>
  <c r="G340" i="23"/>
  <c r="H340" i="23"/>
  <c r="J340" i="23"/>
  <c r="B341" i="23"/>
  <c r="C341" i="23"/>
  <c r="F341" i="23"/>
  <c r="H341" i="23"/>
  <c r="J341" i="23"/>
  <c r="B342" i="23"/>
  <c r="C342" i="23"/>
  <c r="F342" i="23"/>
  <c r="H342" i="23"/>
  <c r="J342" i="23"/>
  <c r="T43" i="23"/>
  <c r="R43" i="23"/>
  <c r="X43" i="23"/>
  <c r="T44" i="23"/>
  <c r="R44" i="23"/>
  <c r="X44" i="23"/>
  <c r="T45" i="23"/>
  <c r="R45" i="23"/>
  <c r="T46" i="23"/>
  <c r="R46" i="23"/>
  <c r="X46" i="23"/>
  <c r="T47" i="23"/>
  <c r="R47" i="23"/>
  <c r="X47" i="23"/>
  <c r="T48" i="23"/>
  <c r="R48" i="23"/>
  <c r="X48" i="23"/>
  <c r="T49" i="23"/>
  <c r="R49" i="23"/>
  <c r="T50" i="23"/>
  <c r="R50" i="23"/>
  <c r="X50" i="23"/>
  <c r="T51" i="23"/>
  <c r="R51" i="23"/>
  <c r="X51" i="23"/>
  <c r="T52" i="23"/>
  <c r="R52" i="23"/>
  <c r="X52" i="23"/>
  <c r="T53" i="23"/>
  <c r="R53" i="23"/>
  <c r="T54" i="23"/>
  <c r="R54" i="23"/>
  <c r="X54" i="23"/>
  <c r="T55" i="23"/>
  <c r="R55" i="23"/>
  <c r="X55" i="23"/>
  <c r="T56" i="23"/>
  <c r="R56" i="23"/>
  <c r="X56" i="23"/>
  <c r="T57" i="23"/>
  <c r="R57" i="23"/>
  <c r="T58" i="23"/>
  <c r="R58" i="23"/>
  <c r="X58" i="23"/>
  <c r="T59" i="23"/>
  <c r="R59" i="23"/>
  <c r="X59" i="23"/>
  <c r="T60" i="23"/>
  <c r="R60" i="23"/>
  <c r="X60" i="23"/>
  <c r="T61" i="23"/>
  <c r="R61" i="23"/>
  <c r="T62" i="23"/>
  <c r="R62" i="23"/>
  <c r="X62" i="23"/>
  <c r="T63" i="23"/>
  <c r="R63" i="23"/>
  <c r="X63" i="23"/>
  <c r="T64" i="23"/>
  <c r="R64" i="23"/>
  <c r="X64" i="23"/>
  <c r="T65" i="23"/>
  <c r="R65" i="23"/>
  <c r="T66" i="23"/>
  <c r="R66" i="23"/>
  <c r="X66" i="23"/>
  <c r="T67" i="23"/>
  <c r="R67" i="23"/>
  <c r="X67" i="23"/>
  <c r="T68" i="23"/>
  <c r="R68" i="23"/>
  <c r="X68" i="23"/>
  <c r="T69" i="23"/>
  <c r="R69" i="23"/>
  <c r="T70" i="23"/>
  <c r="R70" i="23"/>
  <c r="X70" i="23"/>
  <c r="T71" i="23"/>
  <c r="R71" i="23"/>
  <c r="T72" i="23"/>
  <c r="R72" i="23"/>
  <c r="X72" i="23"/>
  <c r="T73" i="23"/>
  <c r="R73" i="23"/>
  <c r="T74" i="23"/>
  <c r="R74" i="23"/>
  <c r="X74" i="23"/>
  <c r="T75" i="23"/>
  <c r="R75" i="23"/>
  <c r="T76" i="23"/>
  <c r="R76" i="23"/>
  <c r="X76" i="23"/>
  <c r="T77" i="23"/>
  <c r="R77" i="23"/>
  <c r="T78" i="23"/>
  <c r="R78" i="23"/>
  <c r="X78" i="23"/>
  <c r="T79" i="23"/>
  <c r="R79" i="23"/>
  <c r="T80" i="23"/>
  <c r="R80" i="23"/>
  <c r="X80" i="23"/>
  <c r="T81" i="23"/>
  <c r="R81" i="23"/>
  <c r="T82" i="23"/>
  <c r="R82" i="23"/>
  <c r="X82" i="23"/>
  <c r="T83" i="23"/>
  <c r="R83" i="23"/>
  <c r="T84" i="23"/>
  <c r="R84" i="23"/>
  <c r="X84" i="23"/>
  <c r="T85" i="23"/>
  <c r="R85" i="23"/>
  <c r="T86" i="23"/>
  <c r="R86" i="23"/>
  <c r="X86" i="23"/>
  <c r="T87" i="23"/>
  <c r="R87" i="23"/>
  <c r="T88" i="23"/>
  <c r="R88" i="23"/>
  <c r="X88" i="23"/>
  <c r="T89" i="23"/>
  <c r="R89" i="23"/>
  <c r="T90" i="23"/>
  <c r="R90" i="23"/>
  <c r="X90" i="23"/>
  <c r="T91" i="23"/>
  <c r="R91" i="23"/>
  <c r="T92" i="23"/>
  <c r="R92" i="23"/>
  <c r="X92" i="23"/>
  <c r="T93" i="23"/>
  <c r="R93" i="23"/>
  <c r="T94" i="23"/>
  <c r="R94" i="23"/>
  <c r="X94" i="23"/>
  <c r="T95" i="23"/>
  <c r="R95" i="23"/>
  <c r="T96" i="23"/>
  <c r="R96" i="23"/>
  <c r="X96" i="23"/>
  <c r="T97" i="23"/>
  <c r="R97" i="23"/>
  <c r="T98" i="23"/>
  <c r="R98" i="23"/>
  <c r="X98" i="23"/>
  <c r="T99" i="23"/>
  <c r="R99" i="23"/>
  <c r="T100" i="23"/>
  <c r="R100" i="23"/>
  <c r="X100" i="23"/>
  <c r="T101" i="23"/>
  <c r="R101" i="23"/>
  <c r="T102" i="23"/>
  <c r="R102" i="23"/>
  <c r="X102" i="23"/>
  <c r="T103" i="23"/>
  <c r="R103" i="23"/>
  <c r="T104" i="23"/>
  <c r="R104" i="23"/>
  <c r="X104" i="23"/>
  <c r="T105" i="23"/>
  <c r="R105" i="23"/>
  <c r="T106" i="23"/>
  <c r="R106" i="23"/>
  <c r="X106" i="23"/>
  <c r="T107" i="23"/>
  <c r="R107" i="23"/>
  <c r="T108" i="23"/>
  <c r="R108" i="23"/>
  <c r="X108" i="23"/>
  <c r="T109" i="23"/>
  <c r="R109" i="23"/>
  <c r="T110" i="23"/>
  <c r="R110" i="23"/>
  <c r="X110" i="23"/>
  <c r="T111" i="23"/>
  <c r="R111" i="23"/>
  <c r="T112" i="23"/>
  <c r="R112" i="23"/>
  <c r="X112" i="23"/>
  <c r="T113" i="23"/>
  <c r="R113" i="23"/>
  <c r="T114" i="23"/>
  <c r="R114" i="23"/>
  <c r="X114" i="23"/>
  <c r="T115" i="23"/>
  <c r="R115" i="23"/>
  <c r="T116" i="23"/>
  <c r="R116" i="23"/>
  <c r="X116" i="23"/>
  <c r="T117" i="23"/>
  <c r="R117" i="23"/>
  <c r="T118" i="23"/>
  <c r="R118" i="23"/>
  <c r="X118" i="23"/>
  <c r="T119" i="23"/>
  <c r="R119" i="23"/>
  <c r="T120" i="23"/>
  <c r="R120" i="23"/>
  <c r="X120" i="23"/>
  <c r="T121" i="23"/>
  <c r="R121" i="23"/>
  <c r="T122" i="23"/>
  <c r="R122" i="23"/>
  <c r="X122" i="23"/>
  <c r="T123" i="23"/>
  <c r="R123" i="23"/>
  <c r="T124" i="23"/>
  <c r="R124" i="23"/>
  <c r="X124" i="23"/>
  <c r="T125" i="23"/>
  <c r="R125" i="23"/>
  <c r="T8" i="23"/>
  <c r="R8" i="23"/>
  <c r="W8" i="23"/>
  <c r="X8" i="23"/>
  <c r="T9" i="23"/>
  <c r="R9" i="23"/>
  <c r="W9" i="23"/>
  <c r="X9" i="23"/>
  <c r="T10" i="23"/>
  <c r="R10" i="23"/>
  <c r="W10" i="23"/>
  <c r="X10" i="23"/>
  <c r="T11" i="23"/>
  <c r="R11" i="23"/>
  <c r="W11" i="23"/>
  <c r="X11" i="23"/>
  <c r="T12" i="23"/>
  <c r="R12" i="23"/>
  <c r="W12" i="23"/>
  <c r="X12" i="23"/>
  <c r="T13" i="23"/>
  <c r="R13" i="23"/>
  <c r="W13" i="23"/>
  <c r="X13" i="23"/>
  <c r="T14" i="23"/>
  <c r="R14" i="23"/>
  <c r="W14" i="23"/>
  <c r="X14" i="23"/>
  <c r="T15" i="23"/>
  <c r="R15" i="23"/>
  <c r="W15" i="23"/>
  <c r="X15" i="23"/>
  <c r="T16" i="23"/>
  <c r="R16" i="23"/>
  <c r="W16" i="23"/>
  <c r="X16" i="23"/>
  <c r="T17" i="23"/>
  <c r="R17" i="23"/>
  <c r="W17" i="23"/>
  <c r="X17" i="23"/>
  <c r="T18" i="23"/>
  <c r="R18" i="23"/>
  <c r="W18" i="23"/>
  <c r="X18" i="23"/>
  <c r="T19" i="23"/>
  <c r="R19" i="23"/>
  <c r="W19" i="23"/>
  <c r="X19" i="23"/>
  <c r="T20" i="23"/>
  <c r="R20" i="23"/>
  <c r="W20" i="23"/>
  <c r="X20" i="23"/>
  <c r="T21" i="23"/>
  <c r="R21" i="23"/>
  <c r="W21" i="23"/>
  <c r="X21" i="23"/>
  <c r="T22" i="23"/>
  <c r="R22" i="23"/>
  <c r="W22" i="23"/>
  <c r="X22" i="23"/>
  <c r="T23" i="23"/>
  <c r="R23" i="23"/>
  <c r="W23" i="23"/>
  <c r="X23" i="23"/>
  <c r="T24" i="23"/>
  <c r="R24" i="23"/>
  <c r="W24" i="23"/>
  <c r="X24" i="23"/>
  <c r="T25" i="23"/>
  <c r="R25" i="23"/>
  <c r="W25" i="23"/>
  <c r="X25" i="23"/>
  <c r="T26" i="23"/>
  <c r="R26" i="23"/>
  <c r="W26" i="23"/>
  <c r="X26" i="23"/>
  <c r="T27" i="23"/>
  <c r="R27" i="23"/>
  <c r="W27" i="23"/>
  <c r="X27" i="23"/>
  <c r="T28" i="23"/>
  <c r="R28" i="23"/>
  <c r="W28" i="23"/>
  <c r="X28" i="23"/>
  <c r="T29" i="23"/>
  <c r="R29" i="23"/>
  <c r="W29" i="23"/>
  <c r="X29" i="23"/>
  <c r="T30" i="23"/>
  <c r="R30" i="23"/>
  <c r="W30" i="23"/>
  <c r="X30" i="23"/>
  <c r="T31" i="23"/>
  <c r="R31" i="23"/>
  <c r="X31" i="23"/>
  <c r="T32" i="23"/>
  <c r="R32" i="23"/>
  <c r="X32" i="23"/>
  <c r="T33" i="23"/>
  <c r="R33" i="23"/>
  <c r="T34" i="23"/>
  <c r="R34" i="23"/>
  <c r="X34" i="23"/>
  <c r="T35" i="23"/>
  <c r="R35" i="23"/>
  <c r="X35" i="23"/>
  <c r="T36" i="23"/>
  <c r="R36" i="23"/>
  <c r="X36" i="23"/>
  <c r="T37" i="23"/>
  <c r="R37" i="23"/>
  <c r="T38" i="23"/>
  <c r="R38" i="23"/>
  <c r="X38" i="23"/>
  <c r="T39" i="23"/>
  <c r="R39" i="23"/>
  <c r="X39" i="23"/>
  <c r="T40" i="23"/>
  <c r="R40" i="23"/>
  <c r="X40" i="23"/>
  <c r="T41" i="23"/>
  <c r="R41" i="23"/>
  <c r="T42" i="23"/>
  <c r="R42" i="23"/>
  <c r="X42" i="23"/>
  <c r="A224" i="23"/>
  <c r="B224" i="23"/>
  <c r="C224" i="23"/>
  <c r="D224" i="23"/>
  <c r="E224" i="23"/>
  <c r="F224" i="23"/>
  <c r="G224" i="23"/>
  <c r="H224" i="23"/>
  <c r="I224" i="23"/>
  <c r="J224" i="23"/>
  <c r="A225" i="23"/>
  <c r="B225" i="23"/>
  <c r="C225" i="23"/>
  <c r="D225" i="23"/>
  <c r="L225" i="23"/>
  <c r="F225" i="23"/>
  <c r="G225" i="23"/>
  <c r="H225" i="23"/>
  <c r="J225" i="23"/>
  <c r="A226" i="23"/>
  <c r="B226" i="23"/>
  <c r="C226" i="23"/>
  <c r="D226" i="23"/>
  <c r="E226" i="23"/>
  <c r="F226" i="23"/>
  <c r="H226" i="23"/>
  <c r="J226" i="23"/>
  <c r="L226" i="23"/>
  <c r="A227" i="23"/>
  <c r="B227" i="23"/>
  <c r="C227" i="23"/>
  <c r="D227" i="23"/>
  <c r="F227" i="23"/>
  <c r="H227" i="23"/>
  <c r="J227" i="23"/>
  <c r="L227" i="23"/>
  <c r="A228" i="23"/>
  <c r="B228" i="23"/>
  <c r="C228" i="23"/>
  <c r="D228" i="23"/>
  <c r="L228" i="23"/>
  <c r="F228" i="23"/>
  <c r="G228" i="23"/>
  <c r="H228" i="23"/>
  <c r="J228" i="23"/>
  <c r="A229" i="23"/>
  <c r="B229" i="23"/>
  <c r="C229" i="23"/>
  <c r="D229" i="23"/>
  <c r="L229" i="23"/>
  <c r="E229" i="23"/>
  <c r="F229" i="23"/>
  <c r="H229" i="23"/>
  <c r="J229" i="23"/>
  <c r="A230" i="23"/>
  <c r="B230" i="23"/>
  <c r="C230" i="23"/>
  <c r="D230" i="23"/>
  <c r="F230" i="23"/>
  <c r="G230" i="23"/>
  <c r="H230" i="23"/>
  <c r="J230" i="23"/>
  <c r="L230" i="23"/>
  <c r="A231" i="23"/>
  <c r="B231" i="23"/>
  <c r="C231" i="23"/>
  <c r="D231" i="23"/>
  <c r="E231" i="23"/>
  <c r="F231" i="23"/>
  <c r="H231" i="23"/>
  <c r="J231" i="23"/>
  <c r="L231" i="23"/>
  <c r="A232" i="23"/>
  <c r="B232" i="23"/>
  <c r="C232" i="23"/>
  <c r="D232" i="23"/>
  <c r="L232" i="23"/>
  <c r="F232" i="23"/>
  <c r="G232" i="23"/>
  <c r="H232" i="23"/>
  <c r="J232" i="23"/>
  <c r="A233" i="23"/>
  <c r="B233" i="23"/>
  <c r="C233" i="23"/>
  <c r="D233" i="23"/>
  <c r="L233" i="23"/>
  <c r="E233" i="23"/>
  <c r="F233" i="23"/>
  <c r="H233" i="23"/>
  <c r="J233" i="23"/>
  <c r="A234" i="23"/>
  <c r="B234" i="23"/>
  <c r="C234" i="23"/>
  <c r="D234" i="23"/>
  <c r="F234" i="23"/>
  <c r="G234" i="23"/>
  <c r="H234" i="23"/>
  <c r="J234" i="23"/>
  <c r="L234" i="23"/>
  <c r="A235" i="23"/>
  <c r="B235" i="23"/>
  <c r="C235" i="23"/>
  <c r="D235" i="23"/>
  <c r="E235" i="23"/>
  <c r="F235" i="23"/>
  <c r="H235" i="23"/>
  <c r="J235" i="23"/>
  <c r="L235" i="23"/>
  <c r="A236" i="23"/>
  <c r="B236" i="23"/>
  <c r="C236" i="23"/>
  <c r="D236" i="23"/>
  <c r="L236" i="23"/>
  <c r="F236" i="23"/>
  <c r="G236" i="23"/>
  <c r="H236" i="23"/>
  <c r="J236" i="23"/>
  <c r="A237" i="23"/>
  <c r="B237" i="23"/>
  <c r="C237" i="23"/>
  <c r="D237" i="23"/>
  <c r="L237" i="23"/>
  <c r="E237" i="23"/>
  <c r="F237" i="23"/>
  <c r="H237" i="23"/>
  <c r="J237" i="23"/>
  <c r="A238" i="23"/>
  <c r="B238" i="23"/>
  <c r="C238" i="23"/>
  <c r="D238" i="23"/>
  <c r="F238" i="23"/>
  <c r="G238" i="23"/>
  <c r="H238" i="23"/>
  <c r="J238" i="23"/>
  <c r="L238" i="23"/>
  <c r="A239" i="23"/>
  <c r="B239" i="23"/>
  <c r="C239" i="23"/>
  <c r="D239" i="23"/>
  <c r="E239" i="23"/>
  <c r="F239" i="23"/>
  <c r="H239" i="23"/>
  <c r="J239" i="23"/>
  <c r="L239" i="23"/>
  <c r="A240" i="23"/>
  <c r="B240" i="23"/>
  <c r="C240" i="23"/>
  <c r="D240" i="23"/>
  <c r="L240" i="23"/>
  <c r="F240" i="23"/>
  <c r="G240" i="23"/>
  <c r="H240" i="23"/>
  <c r="J240" i="23"/>
  <c r="A241" i="23"/>
  <c r="B241" i="23"/>
  <c r="C241" i="23"/>
  <c r="D241" i="23"/>
  <c r="L241" i="23"/>
  <c r="E241" i="23"/>
  <c r="F241" i="23"/>
  <c r="H241" i="23"/>
  <c r="J241" i="23"/>
  <c r="A242" i="23"/>
  <c r="B242" i="23"/>
  <c r="C242" i="23"/>
  <c r="D242" i="23"/>
  <c r="F242" i="23"/>
  <c r="G242" i="23"/>
  <c r="H242" i="23"/>
  <c r="J242" i="23"/>
  <c r="L242" i="23"/>
  <c r="A243" i="23"/>
  <c r="B243" i="23"/>
  <c r="C243" i="23"/>
  <c r="D243" i="23"/>
  <c r="E243" i="23"/>
  <c r="F243" i="23"/>
  <c r="H243" i="23"/>
  <c r="J243" i="23"/>
  <c r="L243" i="23"/>
  <c r="A244" i="23"/>
  <c r="B244" i="23"/>
  <c r="C244" i="23"/>
  <c r="D244" i="23"/>
  <c r="L244" i="23"/>
  <c r="F244" i="23"/>
  <c r="G244" i="23"/>
  <c r="H244" i="23"/>
  <c r="J244" i="23"/>
  <c r="A245" i="23"/>
  <c r="B245" i="23"/>
  <c r="C245" i="23"/>
  <c r="D245" i="23"/>
  <c r="L245" i="23"/>
  <c r="E245" i="23"/>
  <c r="F245" i="23"/>
  <c r="H245" i="23"/>
  <c r="J245" i="23"/>
  <c r="A246" i="23"/>
  <c r="B246" i="23"/>
  <c r="C246" i="23"/>
  <c r="D246" i="23"/>
  <c r="F246" i="23"/>
  <c r="G246" i="23"/>
  <c r="H246" i="23"/>
  <c r="J246" i="23"/>
  <c r="L246" i="23"/>
  <c r="A247" i="23"/>
  <c r="B247" i="23"/>
  <c r="C247" i="23"/>
  <c r="D247" i="23"/>
  <c r="E247" i="23"/>
  <c r="F247" i="23"/>
  <c r="H247" i="23"/>
  <c r="J247" i="23"/>
  <c r="L247" i="23"/>
  <c r="A248" i="23"/>
  <c r="B248" i="23"/>
  <c r="C248" i="23"/>
  <c r="D248" i="23"/>
  <c r="L248" i="23"/>
  <c r="F248" i="23"/>
  <c r="G248" i="23"/>
  <c r="H248" i="23"/>
  <c r="J248" i="23"/>
  <c r="A249" i="23"/>
  <c r="B249" i="23"/>
  <c r="C249" i="23"/>
  <c r="D249" i="23"/>
  <c r="L249" i="23"/>
  <c r="E249" i="23"/>
  <c r="F249" i="23"/>
  <c r="H249" i="23"/>
  <c r="J249" i="23"/>
  <c r="A250" i="23"/>
  <c r="B250" i="23"/>
  <c r="C250" i="23"/>
  <c r="D250" i="23"/>
  <c r="F250" i="23"/>
  <c r="G250" i="23"/>
  <c r="H250" i="23"/>
  <c r="J250" i="23"/>
  <c r="L250" i="23"/>
  <c r="A251" i="23"/>
  <c r="B251" i="23"/>
  <c r="C251" i="23"/>
  <c r="D251" i="23"/>
  <c r="E251" i="23"/>
  <c r="F251" i="23"/>
  <c r="H251" i="23"/>
  <c r="J251" i="23"/>
  <c r="L251" i="23"/>
  <c r="A252" i="23"/>
  <c r="B252" i="23"/>
  <c r="C252" i="23"/>
  <c r="D252" i="23"/>
  <c r="L252" i="23"/>
  <c r="F252" i="23"/>
  <c r="G252" i="23"/>
  <c r="H252" i="23"/>
  <c r="J252" i="23"/>
  <c r="P252" i="23"/>
  <c r="S252" i="23"/>
  <c r="A253" i="23"/>
  <c r="B253" i="23"/>
  <c r="C253" i="23"/>
  <c r="D253" i="23"/>
  <c r="E253" i="23"/>
  <c r="F253" i="23"/>
  <c r="H253" i="23"/>
  <c r="J253" i="23"/>
  <c r="L253" i="23"/>
  <c r="P253" i="23"/>
  <c r="S253" i="23"/>
  <c r="A254" i="23"/>
  <c r="B254" i="23"/>
  <c r="C254" i="23"/>
  <c r="D254" i="23"/>
  <c r="F254" i="23"/>
  <c r="G254" i="23"/>
  <c r="H254" i="23"/>
  <c r="J254" i="23"/>
  <c r="L254" i="23"/>
  <c r="P254" i="23"/>
  <c r="S254" i="23"/>
  <c r="A255" i="23"/>
  <c r="B255" i="23"/>
  <c r="C255" i="23"/>
  <c r="D255" i="23"/>
  <c r="L255" i="23"/>
  <c r="E255" i="23"/>
  <c r="F255" i="23"/>
  <c r="H255" i="23"/>
  <c r="J255" i="23"/>
  <c r="P255" i="23"/>
  <c r="S255" i="23"/>
  <c r="A256" i="23"/>
  <c r="B256" i="23"/>
  <c r="C256" i="23"/>
  <c r="D256" i="23"/>
  <c r="L256" i="23"/>
  <c r="F256" i="23"/>
  <c r="G256" i="23"/>
  <c r="H256" i="23"/>
  <c r="J256" i="23"/>
  <c r="A257" i="23"/>
  <c r="B257" i="23"/>
  <c r="C257" i="23"/>
  <c r="D257" i="23"/>
  <c r="L257" i="23"/>
  <c r="E257" i="23"/>
  <c r="F257" i="23"/>
  <c r="H257" i="23"/>
  <c r="J257" i="23"/>
  <c r="A258" i="23"/>
  <c r="B258" i="23"/>
  <c r="C258" i="23"/>
  <c r="D258" i="23"/>
  <c r="F258" i="23"/>
  <c r="G258" i="23"/>
  <c r="H258" i="23"/>
  <c r="J258" i="23"/>
  <c r="L258" i="23"/>
  <c r="A259" i="23"/>
  <c r="B259" i="23"/>
  <c r="C259" i="23"/>
  <c r="D259" i="23"/>
  <c r="E259" i="23"/>
  <c r="F259" i="23"/>
  <c r="H259" i="23"/>
  <c r="J259" i="23"/>
  <c r="L259" i="23"/>
  <c r="G339" i="23"/>
  <c r="K122" i="23"/>
  <c r="I122" i="23"/>
  <c r="K118" i="23"/>
  <c r="G335" i="23"/>
  <c r="I118" i="23"/>
  <c r="G331" i="23"/>
  <c r="K114" i="23"/>
  <c r="I114" i="23"/>
  <c r="K110" i="23"/>
  <c r="G327" i="23"/>
  <c r="I110" i="23"/>
  <c r="G323" i="23"/>
  <c r="K106" i="23"/>
  <c r="I106" i="23"/>
  <c r="K102" i="23"/>
  <c r="G319" i="23"/>
  <c r="I102" i="23"/>
  <c r="G315" i="23"/>
  <c r="K98" i="23"/>
  <c r="I98" i="23"/>
  <c r="K94" i="23"/>
  <c r="G311" i="23"/>
  <c r="I94" i="23"/>
  <c r="G307" i="23"/>
  <c r="K90" i="23"/>
  <c r="I90" i="23"/>
  <c r="K86" i="23"/>
  <c r="G303" i="23"/>
  <c r="I86" i="23"/>
  <c r="G299" i="23"/>
  <c r="K82" i="23"/>
  <c r="I82" i="23"/>
  <c r="K78" i="23"/>
  <c r="G295" i="23"/>
  <c r="I78" i="23"/>
  <c r="G291" i="23"/>
  <c r="K74" i="23"/>
  <c r="H74" i="23"/>
  <c r="I74" i="23"/>
  <c r="K70" i="23"/>
  <c r="G287" i="23"/>
  <c r="I70" i="23"/>
  <c r="G283" i="23"/>
  <c r="K66" i="23"/>
  <c r="H66" i="23"/>
  <c r="I66" i="23"/>
  <c r="K62" i="23"/>
  <c r="G279" i="23"/>
  <c r="I62" i="23"/>
  <c r="G275" i="23"/>
  <c r="K58" i="23"/>
  <c r="H58" i="23"/>
  <c r="I58" i="23"/>
  <c r="K54" i="23"/>
  <c r="G271" i="23"/>
  <c r="I54" i="23"/>
  <c r="G267" i="23"/>
  <c r="K50" i="23"/>
  <c r="H50" i="23"/>
  <c r="I50" i="23"/>
  <c r="K46" i="23"/>
  <c r="G263" i="23"/>
  <c r="I46" i="23"/>
  <c r="H42" i="23"/>
  <c r="K42" i="23"/>
  <c r="G259" i="23"/>
  <c r="I42" i="23"/>
  <c r="H38" i="23"/>
  <c r="K38" i="23"/>
  <c r="I38" i="23"/>
  <c r="G255" i="23"/>
  <c r="G251" i="23"/>
  <c r="H34" i="23"/>
  <c r="K34" i="23"/>
  <c r="I34" i="23"/>
  <c r="G247" i="23"/>
  <c r="H30" i="23"/>
  <c r="K30" i="23"/>
  <c r="I30" i="23"/>
  <c r="K26" i="23"/>
  <c r="G243" i="23"/>
  <c r="I26" i="23"/>
  <c r="H26" i="23"/>
  <c r="H22" i="23"/>
  <c r="G239" i="23"/>
  <c r="K22" i="23"/>
  <c r="I22" i="23"/>
  <c r="G235" i="23"/>
  <c r="K18" i="23"/>
  <c r="I18" i="23"/>
  <c r="H18" i="23"/>
  <c r="H14" i="23"/>
  <c r="K14" i="23"/>
  <c r="G231" i="23"/>
  <c r="I14" i="23"/>
  <c r="H9" i="23"/>
  <c r="G226" i="23"/>
  <c r="K9" i="23"/>
  <c r="I9" i="23"/>
  <c r="F117" i="22"/>
  <c r="H117" i="22"/>
  <c r="E334" i="22"/>
  <c r="I117" i="22"/>
  <c r="F101" i="22"/>
  <c r="H101" i="22"/>
  <c r="E318" i="22"/>
  <c r="I101" i="22"/>
  <c r="E304" i="22"/>
  <c r="F87" i="22"/>
  <c r="H87" i="22"/>
  <c r="H125" i="23"/>
  <c r="H121" i="23"/>
  <c r="H113" i="23"/>
  <c r="H93" i="23"/>
  <c r="H81" i="23"/>
  <c r="H49" i="23"/>
  <c r="K10" i="23"/>
  <c r="G227" i="23"/>
  <c r="I8" i="23"/>
  <c r="F8" i="23"/>
  <c r="H8" i="23"/>
  <c r="E225" i="23"/>
  <c r="E333" i="22"/>
  <c r="F116" i="22"/>
  <c r="K110" i="22"/>
  <c r="G327" i="22"/>
  <c r="E317" i="22"/>
  <c r="F100" i="22"/>
  <c r="K94" i="22"/>
  <c r="G311" i="22"/>
  <c r="F125" i="23"/>
  <c r="E342" i="23"/>
  <c r="E338" i="23"/>
  <c r="F121" i="23"/>
  <c r="F117" i="23"/>
  <c r="H117" i="23"/>
  <c r="E334" i="23"/>
  <c r="F113" i="23"/>
  <c r="E330" i="23"/>
  <c r="F109" i="23"/>
  <c r="H109" i="23"/>
  <c r="E326" i="23"/>
  <c r="F105" i="23"/>
  <c r="H105" i="23"/>
  <c r="E322" i="23"/>
  <c r="F101" i="23"/>
  <c r="H101" i="23"/>
  <c r="E318" i="23"/>
  <c r="F97" i="23"/>
  <c r="H97" i="23"/>
  <c r="E314" i="23"/>
  <c r="F93" i="23"/>
  <c r="E310" i="23"/>
  <c r="F89" i="23"/>
  <c r="H89" i="23"/>
  <c r="E306" i="23"/>
  <c r="F85" i="23"/>
  <c r="H85" i="23"/>
  <c r="E302" i="23"/>
  <c r="F81" i="23"/>
  <c r="E298" i="23"/>
  <c r="F77" i="23"/>
  <c r="H77" i="23"/>
  <c r="E294" i="23"/>
  <c r="F73" i="23"/>
  <c r="H73" i="23"/>
  <c r="E290" i="23"/>
  <c r="F69" i="23"/>
  <c r="H69" i="23"/>
  <c r="E286" i="23"/>
  <c r="E282" i="23"/>
  <c r="F65" i="23"/>
  <c r="H65" i="23"/>
  <c r="F61" i="23"/>
  <c r="H61" i="23"/>
  <c r="E278" i="23"/>
  <c r="F57" i="23"/>
  <c r="H57" i="23"/>
  <c r="E274" i="23"/>
  <c r="F53" i="23"/>
  <c r="H53" i="23"/>
  <c r="E270" i="23"/>
  <c r="F49" i="23"/>
  <c r="E266" i="23"/>
  <c r="F45" i="23"/>
  <c r="H45" i="23"/>
  <c r="E262" i="23"/>
  <c r="E258" i="23"/>
  <c r="F41" i="23"/>
  <c r="H41" i="23"/>
  <c r="F37" i="23"/>
  <c r="H37" i="23"/>
  <c r="E254" i="23"/>
  <c r="E250" i="23"/>
  <c r="F33" i="23"/>
  <c r="H33" i="23"/>
  <c r="F29" i="23"/>
  <c r="H29" i="23"/>
  <c r="E246" i="23"/>
  <c r="E242" i="23"/>
  <c r="F25" i="23"/>
  <c r="H25" i="23"/>
  <c r="F21" i="23"/>
  <c r="H21" i="23"/>
  <c r="E238" i="23"/>
  <c r="E234" i="23"/>
  <c r="F17" i="23"/>
  <c r="H17" i="23"/>
  <c r="F13" i="23"/>
  <c r="H13" i="23"/>
  <c r="E230" i="23"/>
  <c r="I121" i="22"/>
  <c r="F121" i="22"/>
  <c r="H121" i="22"/>
  <c r="E338" i="22"/>
  <c r="I105" i="22"/>
  <c r="F105" i="22"/>
  <c r="H105" i="22"/>
  <c r="E322" i="22"/>
  <c r="J8" i="22"/>
  <c r="I225" i="22"/>
  <c r="G331" i="22"/>
  <c r="K114" i="22"/>
  <c r="G315" i="22"/>
  <c r="K98" i="22"/>
  <c r="K124" i="23"/>
  <c r="I124" i="23"/>
  <c r="G341" i="23"/>
  <c r="K116" i="23"/>
  <c r="I116" i="23"/>
  <c r="G333" i="23"/>
  <c r="K108" i="23"/>
  <c r="I108" i="23"/>
  <c r="G325" i="23"/>
  <c r="K100" i="23"/>
  <c r="I100" i="23"/>
  <c r="G317" i="23"/>
  <c r="H100" i="23"/>
  <c r="K92" i="23"/>
  <c r="I92" i="23"/>
  <c r="G309" i="23"/>
  <c r="H92" i="23"/>
  <c r="K88" i="23"/>
  <c r="I88" i="23"/>
  <c r="H88" i="23"/>
  <c r="G305" i="23"/>
  <c r="K84" i="23"/>
  <c r="I84" i="23"/>
  <c r="G301" i="23"/>
  <c r="H84" i="23"/>
  <c r="K80" i="23"/>
  <c r="I80" i="23"/>
  <c r="H80" i="23"/>
  <c r="G297" i="23"/>
  <c r="K76" i="23"/>
  <c r="I76" i="23"/>
  <c r="G293" i="23"/>
  <c r="H76" i="23"/>
  <c r="K72" i="23"/>
  <c r="I72" i="23"/>
  <c r="H72" i="23"/>
  <c r="G289" i="23"/>
  <c r="K68" i="23"/>
  <c r="I68" i="23"/>
  <c r="G285" i="23"/>
  <c r="H68" i="23"/>
  <c r="K64" i="23"/>
  <c r="I64" i="23"/>
  <c r="H64" i="23"/>
  <c r="G281" i="23"/>
  <c r="K60" i="23"/>
  <c r="I60" i="23"/>
  <c r="G277" i="23"/>
  <c r="H60" i="23"/>
  <c r="K56" i="23"/>
  <c r="I56" i="23"/>
  <c r="H56" i="23"/>
  <c r="G273" i="23"/>
  <c r="K52" i="23"/>
  <c r="I52" i="23"/>
  <c r="G269" i="23"/>
  <c r="H52" i="23"/>
  <c r="K48" i="23"/>
  <c r="I48" i="23"/>
  <c r="H48" i="23"/>
  <c r="G265" i="23"/>
  <c r="K44" i="23"/>
  <c r="I44" i="23"/>
  <c r="G261" i="23"/>
  <c r="H44" i="23"/>
  <c r="K40" i="23"/>
  <c r="I40" i="23"/>
  <c r="H40" i="23"/>
  <c r="G257" i="23"/>
  <c r="K36" i="23"/>
  <c r="I36" i="23"/>
  <c r="G253" i="23"/>
  <c r="H36" i="23"/>
  <c r="K32" i="23"/>
  <c r="I32" i="23"/>
  <c r="H32" i="23"/>
  <c r="G249" i="23"/>
  <c r="K28" i="23"/>
  <c r="H28" i="23"/>
  <c r="I28" i="23"/>
  <c r="G245" i="23"/>
  <c r="K24" i="23"/>
  <c r="I24" i="23"/>
  <c r="H24" i="23"/>
  <c r="G241" i="23"/>
  <c r="K20" i="23"/>
  <c r="H20" i="23"/>
  <c r="I20" i="23"/>
  <c r="G237" i="23"/>
  <c r="K16" i="23"/>
  <c r="I16" i="23"/>
  <c r="H16" i="23"/>
  <c r="G233" i="23"/>
  <c r="K12" i="23"/>
  <c r="H12" i="23"/>
  <c r="I12" i="23"/>
  <c r="G229" i="23"/>
  <c r="F125" i="22"/>
  <c r="H125" i="22"/>
  <c r="E342" i="22"/>
  <c r="I125" i="22"/>
  <c r="F109" i="22"/>
  <c r="H109" i="22"/>
  <c r="E326" i="22"/>
  <c r="I109" i="22"/>
  <c r="I79" i="23"/>
  <c r="I67" i="23"/>
  <c r="I55" i="23"/>
  <c r="I47" i="23"/>
  <c r="I39" i="23"/>
  <c r="I35" i="23"/>
  <c r="I31" i="23"/>
  <c r="I23" i="23"/>
  <c r="I15" i="23"/>
  <c r="K118" i="22"/>
  <c r="G335" i="22"/>
  <c r="E325" i="22"/>
  <c r="F108" i="22"/>
  <c r="K102" i="22"/>
  <c r="G319" i="22"/>
  <c r="E272" i="23"/>
  <c r="F55" i="23"/>
  <c r="H55" i="23"/>
  <c r="E264" i="23"/>
  <c r="F47" i="23"/>
  <c r="H47" i="23"/>
  <c r="E256" i="23"/>
  <c r="F39" i="23"/>
  <c r="H39" i="23"/>
  <c r="E248" i="23"/>
  <c r="F31" i="23"/>
  <c r="H31" i="23"/>
  <c r="E240" i="23"/>
  <c r="F23" i="23"/>
  <c r="H23" i="23"/>
  <c r="E232" i="23"/>
  <c r="F15" i="23"/>
  <c r="H15" i="23"/>
  <c r="I113" i="22"/>
  <c r="F113" i="22"/>
  <c r="H113" i="22"/>
  <c r="E330" i="22"/>
  <c r="I97" i="22"/>
  <c r="F97" i="22"/>
  <c r="H97" i="22"/>
  <c r="E314" i="22"/>
  <c r="G339" i="22"/>
  <c r="K122" i="22"/>
  <c r="G323" i="22"/>
  <c r="K106" i="22"/>
  <c r="G338" i="23"/>
  <c r="G330" i="23"/>
  <c r="G322" i="23"/>
  <c r="G314" i="23"/>
  <c r="G306" i="23"/>
  <c r="G298" i="23"/>
  <c r="G290" i="23"/>
  <c r="G282" i="23"/>
  <c r="G274" i="23"/>
  <c r="G266" i="23"/>
  <c r="G260" i="23"/>
  <c r="W123" i="23"/>
  <c r="X123" i="23"/>
  <c r="W115" i="23"/>
  <c r="X115" i="23"/>
  <c r="W107" i="23"/>
  <c r="X107" i="23"/>
  <c r="W99" i="23"/>
  <c r="X99" i="23"/>
  <c r="W91" i="23"/>
  <c r="X91" i="23"/>
  <c r="W83" i="23"/>
  <c r="X83" i="23"/>
  <c r="W75" i="23"/>
  <c r="X75" i="23"/>
  <c r="F122" i="23"/>
  <c r="H122" i="23"/>
  <c r="F114" i="23"/>
  <c r="H114" i="23"/>
  <c r="F106" i="23"/>
  <c r="H106" i="23"/>
  <c r="F98" i="23"/>
  <c r="H98" i="23"/>
  <c r="F90" i="23"/>
  <c r="H90" i="23"/>
  <c r="F82" i="23"/>
  <c r="H82" i="23"/>
  <c r="Z9" i="23"/>
  <c r="Z119" i="23"/>
  <c r="Z111" i="23"/>
  <c r="Z103" i="23"/>
  <c r="Z95" i="23"/>
  <c r="Z87" i="23"/>
  <c r="Z79" i="23"/>
  <c r="Z71" i="23"/>
  <c r="Z63" i="23"/>
  <c r="Z55" i="23"/>
  <c r="Z47" i="23"/>
  <c r="Z39" i="23"/>
  <c r="Z31" i="23"/>
  <c r="Z23" i="23"/>
  <c r="Z15" i="23"/>
  <c r="E123" i="23"/>
  <c r="G120" i="23"/>
  <c r="E119" i="23"/>
  <c r="E115" i="23"/>
  <c r="G112" i="23"/>
  <c r="E111" i="23"/>
  <c r="E107" i="23"/>
  <c r="G104" i="23"/>
  <c r="E103" i="23"/>
  <c r="I103" i="23"/>
  <c r="E99" i="23"/>
  <c r="I99" i="23"/>
  <c r="G96" i="23"/>
  <c r="E95" i="23"/>
  <c r="E91" i="23"/>
  <c r="E87" i="23"/>
  <c r="E83" i="23"/>
  <c r="E79" i="23"/>
  <c r="E75" i="23"/>
  <c r="I75" i="23"/>
  <c r="E71" i="23"/>
  <c r="I71" i="23"/>
  <c r="E67" i="23"/>
  <c r="E63" i="23"/>
  <c r="E59" i="23"/>
  <c r="E51" i="23"/>
  <c r="E43" i="23"/>
  <c r="E35" i="23"/>
  <c r="E27" i="23"/>
  <c r="E19" i="23"/>
  <c r="I19" i="23"/>
  <c r="E11" i="23"/>
  <c r="I11" i="23"/>
  <c r="W123" i="22"/>
  <c r="X123" i="22"/>
  <c r="W115" i="22"/>
  <c r="X115" i="22"/>
  <c r="W107" i="22"/>
  <c r="X107" i="22"/>
  <c r="W99" i="22"/>
  <c r="X99" i="22"/>
  <c r="K8" i="22"/>
  <c r="L8" i="22"/>
  <c r="M8" i="22"/>
  <c r="Z119" i="22"/>
  <c r="Z111" i="22"/>
  <c r="Z103" i="22"/>
  <c r="Z95" i="22"/>
  <c r="Z87" i="22"/>
  <c r="G124" i="22"/>
  <c r="E123" i="22"/>
  <c r="G120" i="22"/>
  <c r="E119" i="22"/>
  <c r="G116" i="22"/>
  <c r="E115" i="22"/>
  <c r="G112" i="22"/>
  <c r="E111" i="22"/>
  <c r="G108" i="22"/>
  <c r="E107" i="22"/>
  <c r="G104" i="22"/>
  <c r="E103" i="22"/>
  <c r="G100" i="22"/>
  <c r="E99" i="22"/>
  <c r="G96" i="22"/>
  <c r="E95" i="22"/>
  <c r="I90" i="22"/>
  <c r="I82" i="22"/>
  <c r="K47" i="22"/>
  <c r="I47" i="22"/>
  <c r="K44" i="22"/>
  <c r="I44" i="22"/>
  <c r="I41" i="22"/>
  <c r="K41" i="22"/>
  <c r="K15" i="22"/>
  <c r="I15" i="22"/>
  <c r="K12" i="22"/>
  <c r="I12" i="22"/>
  <c r="K339" i="20"/>
  <c r="N122" i="20"/>
  <c r="O122" i="20"/>
  <c r="I105" i="20"/>
  <c r="G322" i="20"/>
  <c r="H105" i="20"/>
  <c r="K105" i="20"/>
  <c r="L105" i="20"/>
  <c r="M105" i="20"/>
  <c r="K319" i="20"/>
  <c r="N102" i="20"/>
  <c r="O102" i="20"/>
  <c r="K316" i="20"/>
  <c r="N99" i="20"/>
  <c r="O99" i="20"/>
  <c r="N96" i="20"/>
  <c r="O96" i="20"/>
  <c r="K313" i="20"/>
  <c r="I73" i="20"/>
  <c r="G290" i="20"/>
  <c r="H73" i="20"/>
  <c r="K73" i="20"/>
  <c r="L73" i="20"/>
  <c r="M73" i="20"/>
  <c r="K287" i="20"/>
  <c r="N70" i="20"/>
  <c r="O70" i="20"/>
  <c r="K284" i="20"/>
  <c r="N67" i="20"/>
  <c r="O67" i="20"/>
  <c r="N64" i="20"/>
  <c r="O64" i="20"/>
  <c r="K281" i="20"/>
  <c r="I41" i="20"/>
  <c r="H41" i="20"/>
  <c r="K41" i="20"/>
  <c r="L41" i="20"/>
  <c r="M41" i="20"/>
  <c r="G258" i="20"/>
  <c r="N38" i="20"/>
  <c r="O38" i="20"/>
  <c r="K255" i="20"/>
  <c r="N35" i="20"/>
  <c r="O35" i="20"/>
  <c r="K252" i="20"/>
  <c r="N32" i="20"/>
  <c r="O32" i="20"/>
  <c r="K249" i="20"/>
  <c r="I10" i="20"/>
  <c r="G227" i="20"/>
  <c r="H10" i="20"/>
  <c r="K10" i="20"/>
  <c r="L10" i="20"/>
  <c r="M10" i="20"/>
  <c r="K123" i="23"/>
  <c r="K119" i="23"/>
  <c r="K115" i="23"/>
  <c r="K111" i="23"/>
  <c r="K107" i="23"/>
  <c r="K103" i="23"/>
  <c r="K99" i="23"/>
  <c r="K95" i="23"/>
  <c r="K91" i="23"/>
  <c r="K87" i="23"/>
  <c r="K83" i="23"/>
  <c r="K79" i="23"/>
  <c r="K75" i="23"/>
  <c r="K71" i="23"/>
  <c r="K67" i="23"/>
  <c r="K63" i="23"/>
  <c r="K59" i="23"/>
  <c r="K55" i="23"/>
  <c r="K51" i="23"/>
  <c r="K47" i="23"/>
  <c r="K43" i="23"/>
  <c r="K39" i="23"/>
  <c r="K35" i="23"/>
  <c r="K31" i="23"/>
  <c r="K27" i="23"/>
  <c r="K23" i="23"/>
  <c r="K19" i="23"/>
  <c r="K15" i="23"/>
  <c r="K11" i="23"/>
  <c r="Y5" i="23"/>
  <c r="X6" i="23"/>
  <c r="K91" i="22"/>
  <c r="I91" i="22"/>
  <c r="K83" i="22"/>
  <c r="I83" i="22"/>
  <c r="I77" i="22"/>
  <c r="K77" i="22"/>
  <c r="I73" i="22"/>
  <c r="K73" i="22"/>
  <c r="I69" i="22"/>
  <c r="K69" i="22"/>
  <c r="I65" i="22"/>
  <c r="K65" i="22"/>
  <c r="I61" i="22"/>
  <c r="K61" i="22"/>
  <c r="I57" i="22"/>
  <c r="K57" i="22"/>
  <c r="I53" i="22"/>
  <c r="K53" i="22"/>
  <c r="K27" i="22"/>
  <c r="I27" i="22"/>
  <c r="K24" i="22"/>
  <c r="I24" i="22"/>
  <c r="I21" i="22"/>
  <c r="K21" i="22"/>
  <c r="Y5" i="22"/>
  <c r="X6" i="22"/>
  <c r="N119" i="20"/>
  <c r="O119" i="20"/>
  <c r="K336" i="20"/>
  <c r="N116" i="20"/>
  <c r="O116" i="20"/>
  <c r="K333" i="20"/>
  <c r="I93" i="20"/>
  <c r="H93" i="20"/>
  <c r="K93" i="20"/>
  <c r="L93" i="20"/>
  <c r="M93" i="20"/>
  <c r="G310" i="20"/>
  <c r="K307" i="20"/>
  <c r="N90" i="20"/>
  <c r="O90" i="20"/>
  <c r="N87" i="20"/>
  <c r="O87" i="20"/>
  <c r="K304" i="20"/>
  <c r="N84" i="20"/>
  <c r="O84" i="20"/>
  <c r="K301" i="20"/>
  <c r="I61" i="20"/>
  <c r="H61" i="20"/>
  <c r="K61" i="20"/>
  <c r="L61" i="20"/>
  <c r="M61" i="20"/>
  <c r="G278" i="20"/>
  <c r="K275" i="20"/>
  <c r="N58" i="20"/>
  <c r="O58" i="20"/>
  <c r="N55" i="20"/>
  <c r="O55" i="20"/>
  <c r="K272" i="20"/>
  <c r="N52" i="20"/>
  <c r="O52" i="20"/>
  <c r="K269" i="20"/>
  <c r="I29" i="20"/>
  <c r="H29" i="20"/>
  <c r="G246" i="20"/>
  <c r="K29" i="20"/>
  <c r="L29" i="20"/>
  <c r="M29" i="20"/>
  <c r="N26" i="20"/>
  <c r="O26" i="20"/>
  <c r="K243" i="20"/>
  <c r="N23" i="20"/>
  <c r="O23" i="20"/>
  <c r="K240" i="20"/>
  <c r="N20" i="20"/>
  <c r="O20" i="20"/>
  <c r="K237" i="20"/>
  <c r="F124" i="23"/>
  <c r="H124" i="23"/>
  <c r="F116" i="23"/>
  <c r="H116" i="23"/>
  <c r="F108" i="23"/>
  <c r="H108" i="23"/>
  <c r="W121" i="22"/>
  <c r="X121" i="22"/>
  <c r="W113" i="22"/>
  <c r="X113" i="22"/>
  <c r="W105" i="22"/>
  <c r="X105" i="22"/>
  <c r="Z125" i="22"/>
  <c r="Z117" i="22"/>
  <c r="Z109" i="22"/>
  <c r="Z101" i="22"/>
  <c r="G123" i="22"/>
  <c r="E122" i="22"/>
  <c r="I122" i="22"/>
  <c r="G119" i="22"/>
  <c r="E118" i="22"/>
  <c r="G115" i="22"/>
  <c r="E114" i="22"/>
  <c r="G111" i="22"/>
  <c r="E110" i="22"/>
  <c r="G107" i="22"/>
  <c r="E106" i="22"/>
  <c r="G103" i="22"/>
  <c r="E102" i="22"/>
  <c r="I102" i="22"/>
  <c r="G99" i="22"/>
  <c r="E98" i="22"/>
  <c r="I98" i="22"/>
  <c r="G95" i="22"/>
  <c r="E94" i="22"/>
  <c r="K92" i="22"/>
  <c r="I92" i="22"/>
  <c r="K84" i="22"/>
  <c r="I84" i="22"/>
  <c r="K39" i="22"/>
  <c r="I39" i="22"/>
  <c r="K36" i="22"/>
  <c r="I36" i="22"/>
  <c r="I33" i="22"/>
  <c r="K33" i="22"/>
  <c r="N124" i="20"/>
  <c r="O124" i="20"/>
  <c r="K341" i="20"/>
  <c r="J121" i="20"/>
  <c r="I338" i="20"/>
  <c r="I113" i="20"/>
  <c r="G330" i="20"/>
  <c r="H113" i="20"/>
  <c r="K113" i="20"/>
  <c r="L113" i="20"/>
  <c r="M113" i="20"/>
  <c r="K327" i="20"/>
  <c r="N110" i="20"/>
  <c r="O110" i="20"/>
  <c r="K324" i="20"/>
  <c r="N107" i="20"/>
  <c r="O107" i="20"/>
  <c r="N104" i="20"/>
  <c r="O104" i="20"/>
  <c r="K321" i="20"/>
  <c r="I81" i="20"/>
  <c r="G298" i="20"/>
  <c r="H81" i="20"/>
  <c r="K81" i="20"/>
  <c r="L81" i="20"/>
  <c r="M81" i="20"/>
  <c r="K295" i="20"/>
  <c r="N78" i="20"/>
  <c r="O78" i="20"/>
  <c r="K292" i="20"/>
  <c r="N75" i="20"/>
  <c r="O75" i="20"/>
  <c r="N72" i="20"/>
  <c r="O72" i="20"/>
  <c r="K289" i="20"/>
  <c r="I49" i="20"/>
  <c r="G266" i="20"/>
  <c r="H49" i="20"/>
  <c r="K49" i="20"/>
  <c r="L49" i="20"/>
  <c r="M49" i="20"/>
  <c r="K263" i="20"/>
  <c r="N46" i="20"/>
  <c r="O46" i="20"/>
  <c r="K260" i="20"/>
  <c r="N43" i="20"/>
  <c r="O43" i="20"/>
  <c r="N40" i="20"/>
  <c r="O40" i="20"/>
  <c r="K257" i="20"/>
  <c r="I17" i="20"/>
  <c r="H17" i="20"/>
  <c r="K17" i="20"/>
  <c r="L17" i="20"/>
  <c r="M17" i="20"/>
  <c r="G234" i="20"/>
  <c r="K231" i="20"/>
  <c r="N14" i="20"/>
  <c r="O14" i="20"/>
  <c r="N11" i="20"/>
  <c r="O11" i="20"/>
  <c r="K228" i="20"/>
  <c r="I125" i="23"/>
  <c r="I121" i="23"/>
  <c r="I117" i="23"/>
  <c r="I113" i="23"/>
  <c r="I109" i="23"/>
  <c r="I105" i="23"/>
  <c r="I101" i="23"/>
  <c r="I97" i="23"/>
  <c r="I93" i="23"/>
  <c r="I89" i="23"/>
  <c r="I85" i="23"/>
  <c r="I81" i="23"/>
  <c r="I77" i="23"/>
  <c r="I73" i="23"/>
  <c r="I69" i="23"/>
  <c r="I65" i="23"/>
  <c r="I61" i="23"/>
  <c r="I57" i="23"/>
  <c r="I53" i="23"/>
  <c r="I49" i="23"/>
  <c r="I45" i="23"/>
  <c r="I41" i="23"/>
  <c r="I37" i="23"/>
  <c r="I33" i="23"/>
  <c r="I29" i="23"/>
  <c r="I25" i="23"/>
  <c r="I21" i="23"/>
  <c r="I17" i="23"/>
  <c r="I13" i="23"/>
  <c r="E10" i="23"/>
  <c r="Z124" i="22"/>
  <c r="L93" i="22"/>
  <c r="M93" i="22"/>
  <c r="L86" i="22"/>
  <c r="M86" i="22"/>
  <c r="L85" i="22"/>
  <c r="M85" i="22"/>
  <c r="K78" i="22"/>
  <c r="I78" i="22"/>
  <c r="K74" i="22"/>
  <c r="I74" i="22"/>
  <c r="K70" i="22"/>
  <c r="I70" i="22"/>
  <c r="K66" i="22"/>
  <c r="I66" i="22"/>
  <c r="K62" i="22"/>
  <c r="I62" i="22"/>
  <c r="K58" i="22"/>
  <c r="I58" i="22"/>
  <c r="K51" i="22"/>
  <c r="I51" i="22"/>
  <c r="K48" i="22"/>
  <c r="I48" i="22"/>
  <c r="I45" i="22"/>
  <c r="K45" i="22"/>
  <c r="K19" i="22"/>
  <c r="I19" i="22"/>
  <c r="K16" i="22"/>
  <c r="I16" i="22"/>
  <c r="I13" i="22"/>
  <c r="K13" i="22"/>
  <c r="AA121" i="20"/>
  <c r="N121" i="20"/>
  <c r="O121" i="20"/>
  <c r="K338" i="20"/>
  <c r="I101" i="20"/>
  <c r="H101" i="20"/>
  <c r="K101" i="20"/>
  <c r="L101" i="20"/>
  <c r="M101" i="20"/>
  <c r="G318" i="20"/>
  <c r="K315" i="20"/>
  <c r="N98" i="20"/>
  <c r="O98" i="20"/>
  <c r="N95" i="20"/>
  <c r="O95" i="20"/>
  <c r="K312" i="20"/>
  <c r="N92" i="20"/>
  <c r="O92" i="20"/>
  <c r="K309" i="20"/>
  <c r="I69" i="20"/>
  <c r="H69" i="20"/>
  <c r="K69" i="20"/>
  <c r="L69" i="20"/>
  <c r="M69" i="20"/>
  <c r="G286" i="20"/>
  <c r="K283" i="20"/>
  <c r="N66" i="20"/>
  <c r="O66" i="20"/>
  <c r="N63" i="20"/>
  <c r="O63" i="20"/>
  <c r="K280" i="20"/>
  <c r="N60" i="20"/>
  <c r="O60" i="20"/>
  <c r="K277" i="20"/>
  <c r="I37" i="20"/>
  <c r="H37" i="20"/>
  <c r="K37" i="20"/>
  <c r="L37" i="20"/>
  <c r="M37" i="20"/>
  <c r="G254" i="20"/>
  <c r="N34" i="20"/>
  <c r="O34" i="20"/>
  <c r="K251" i="20"/>
  <c r="N31" i="20"/>
  <c r="O31" i="20"/>
  <c r="K248" i="20"/>
  <c r="N28" i="20"/>
  <c r="O28" i="20"/>
  <c r="K245" i="20"/>
  <c r="G342" i="23"/>
  <c r="G334" i="23"/>
  <c r="G326" i="23"/>
  <c r="G318" i="23"/>
  <c r="G310" i="23"/>
  <c r="G302" i="23"/>
  <c r="G294" i="23"/>
  <c r="G286" i="23"/>
  <c r="G278" i="23"/>
  <c r="G270" i="23"/>
  <c r="G262" i="23"/>
  <c r="W87" i="23"/>
  <c r="X87" i="23"/>
  <c r="W79" i="23"/>
  <c r="X79" i="23"/>
  <c r="W71" i="23"/>
  <c r="X71" i="23"/>
  <c r="F118" i="23"/>
  <c r="H118" i="23"/>
  <c r="F110" i="23"/>
  <c r="H110" i="23"/>
  <c r="F102" i="23"/>
  <c r="H102" i="23"/>
  <c r="F94" i="23"/>
  <c r="H94" i="23"/>
  <c r="F86" i="23"/>
  <c r="H86" i="23"/>
  <c r="F78" i="23"/>
  <c r="H78" i="23"/>
  <c r="F70" i="23"/>
  <c r="H70" i="23"/>
  <c r="F62" i="23"/>
  <c r="H62" i="23"/>
  <c r="F54" i="23"/>
  <c r="H54" i="23"/>
  <c r="F46" i="23"/>
  <c r="H46" i="23"/>
  <c r="K31" i="22"/>
  <c r="I31" i="22"/>
  <c r="K28" i="22"/>
  <c r="I28" i="22"/>
  <c r="I25" i="22"/>
  <c r="K25" i="22"/>
  <c r="J9" i="21"/>
  <c r="L9" i="21"/>
  <c r="M9" i="21"/>
  <c r="I226" i="21"/>
  <c r="AA8" i="20"/>
  <c r="N8" i="20"/>
  <c r="O8" i="20"/>
  <c r="K225" i="20"/>
  <c r="K335" i="20"/>
  <c r="N118" i="20"/>
  <c r="O118" i="20"/>
  <c r="K332" i="20"/>
  <c r="N115" i="20"/>
  <c r="O115" i="20"/>
  <c r="N112" i="20"/>
  <c r="O112" i="20"/>
  <c r="K329" i="20"/>
  <c r="I89" i="20"/>
  <c r="G306" i="20"/>
  <c r="H89" i="20"/>
  <c r="K89" i="20"/>
  <c r="L89" i="20"/>
  <c r="M89" i="20"/>
  <c r="K303" i="20"/>
  <c r="N86" i="20"/>
  <c r="O86" i="20"/>
  <c r="K300" i="20"/>
  <c r="N83" i="20"/>
  <c r="O83" i="20"/>
  <c r="N80" i="20"/>
  <c r="O80" i="20"/>
  <c r="K297" i="20"/>
  <c r="I57" i="20"/>
  <c r="G274" i="20"/>
  <c r="H57" i="20"/>
  <c r="K57" i="20"/>
  <c r="L57" i="20"/>
  <c r="M57" i="20"/>
  <c r="K271" i="20"/>
  <c r="N54" i="20"/>
  <c r="O54" i="20"/>
  <c r="K268" i="20"/>
  <c r="N51" i="20"/>
  <c r="O51" i="20"/>
  <c r="N48" i="20"/>
  <c r="O48" i="20"/>
  <c r="K265" i="20"/>
  <c r="I25" i="20"/>
  <c r="H25" i="20"/>
  <c r="K25" i="20"/>
  <c r="L25" i="20"/>
  <c r="M25" i="20"/>
  <c r="G242" i="20"/>
  <c r="K239" i="20"/>
  <c r="N22" i="20"/>
  <c r="O22" i="20"/>
  <c r="N19" i="20"/>
  <c r="O19" i="20"/>
  <c r="K236" i="20"/>
  <c r="N16" i="20"/>
  <c r="O16" i="20"/>
  <c r="K233" i="20"/>
  <c r="Z10" i="23"/>
  <c r="K125" i="23"/>
  <c r="K121" i="23"/>
  <c r="K117" i="23"/>
  <c r="K113" i="23"/>
  <c r="K109" i="23"/>
  <c r="K105" i="23"/>
  <c r="K101" i="23"/>
  <c r="K97" i="23"/>
  <c r="K93" i="23"/>
  <c r="K89" i="23"/>
  <c r="K85" i="23"/>
  <c r="K81" i="23"/>
  <c r="K77" i="23"/>
  <c r="K73" i="23"/>
  <c r="K69" i="23"/>
  <c r="K65" i="23"/>
  <c r="K61" i="23"/>
  <c r="K57" i="23"/>
  <c r="K53" i="23"/>
  <c r="K49" i="23"/>
  <c r="K45" i="23"/>
  <c r="K87" i="22"/>
  <c r="I87" i="22"/>
  <c r="K79" i="22"/>
  <c r="I79" i="22"/>
  <c r="K75" i="22"/>
  <c r="I75" i="22"/>
  <c r="K71" i="22"/>
  <c r="I71" i="22"/>
  <c r="K67" i="22"/>
  <c r="I67" i="22"/>
  <c r="K63" i="22"/>
  <c r="I63" i="22"/>
  <c r="K59" i="22"/>
  <c r="I59" i="22"/>
  <c r="K55" i="22"/>
  <c r="I55" i="22"/>
  <c r="K43" i="22"/>
  <c r="I43" i="22"/>
  <c r="K40" i="22"/>
  <c r="I40" i="22"/>
  <c r="I37" i="22"/>
  <c r="K37" i="22"/>
  <c r="K11" i="22"/>
  <c r="I11" i="22"/>
  <c r="K340" i="20"/>
  <c r="N123" i="20"/>
  <c r="O123" i="20"/>
  <c r="I109" i="20"/>
  <c r="H109" i="20"/>
  <c r="K109" i="20"/>
  <c r="L109" i="20"/>
  <c r="M109" i="20"/>
  <c r="G326" i="20"/>
  <c r="K323" i="20"/>
  <c r="N106" i="20"/>
  <c r="O106" i="20"/>
  <c r="N103" i="20"/>
  <c r="O103" i="20"/>
  <c r="K320" i="20"/>
  <c r="N100" i="20"/>
  <c r="O100" i="20"/>
  <c r="K317" i="20"/>
  <c r="I77" i="20"/>
  <c r="H77" i="20"/>
  <c r="K77" i="20"/>
  <c r="L77" i="20"/>
  <c r="M77" i="20"/>
  <c r="G294" i="20"/>
  <c r="K291" i="20"/>
  <c r="N74" i="20"/>
  <c r="O74" i="20"/>
  <c r="N71" i="20"/>
  <c r="O71" i="20"/>
  <c r="K288" i="20"/>
  <c r="N68" i="20"/>
  <c r="O68" i="20"/>
  <c r="K285" i="20"/>
  <c r="I45" i="20"/>
  <c r="H45" i="20"/>
  <c r="K45" i="20"/>
  <c r="L45" i="20"/>
  <c r="M45" i="20"/>
  <c r="G262" i="20"/>
  <c r="N42" i="20"/>
  <c r="O42" i="20"/>
  <c r="K259" i="20"/>
  <c r="N39" i="20"/>
  <c r="O39" i="20"/>
  <c r="K256" i="20"/>
  <c r="N36" i="20"/>
  <c r="O36" i="20"/>
  <c r="K253" i="20"/>
  <c r="I13" i="20"/>
  <c r="H13" i="20"/>
  <c r="G230" i="20"/>
  <c r="K13" i="20"/>
  <c r="L13" i="20"/>
  <c r="M13" i="20"/>
  <c r="K226" i="20"/>
  <c r="N9" i="20"/>
  <c r="O9" i="20"/>
  <c r="Z121" i="22"/>
  <c r="Z113" i="22"/>
  <c r="Z105" i="22"/>
  <c r="Z97" i="22"/>
  <c r="E124" i="22"/>
  <c r="E120" i="22"/>
  <c r="E112" i="22"/>
  <c r="E104" i="22"/>
  <c r="E96" i="22"/>
  <c r="K88" i="22"/>
  <c r="I88" i="22"/>
  <c r="K80" i="22"/>
  <c r="I80" i="22"/>
  <c r="K52" i="22"/>
  <c r="I52" i="22"/>
  <c r="I49" i="22"/>
  <c r="K49" i="22"/>
  <c r="K23" i="22"/>
  <c r="I23" i="22"/>
  <c r="K20" i="22"/>
  <c r="I20" i="22"/>
  <c r="I17" i="22"/>
  <c r="K17" i="22"/>
  <c r="J121" i="21"/>
  <c r="I338" i="21"/>
  <c r="J113" i="21"/>
  <c r="I330" i="21"/>
  <c r="J105" i="21"/>
  <c r="I322" i="21"/>
  <c r="J97" i="21"/>
  <c r="I314" i="21"/>
  <c r="J89" i="21"/>
  <c r="I306" i="21"/>
  <c r="J81" i="21"/>
  <c r="I298" i="21"/>
  <c r="J73" i="21"/>
  <c r="I290" i="21"/>
  <c r="J65" i="21"/>
  <c r="I282" i="21"/>
  <c r="J57" i="21"/>
  <c r="I274" i="21"/>
  <c r="J49" i="21"/>
  <c r="I266" i="21"/>
  <c r="J41" i="21"/>
  <c r="I258" i="21"/>
  <c r="J33" i="21"/>
  <c r="I250" i="21"/>
  <c r="J25" i="21"/>
  <c r="I242" i="21"/>
  <c r="J17" i="21"/>
  <c r="I234" i="21"/>
  <c r="F10" i="21"/>
  <c r="E227" i="21"/>
  <c r="J125" i="20"/>
  <c r="I342" i="20"/>
  <c r="N120" i="20"/>
  <c r="O120" i="20"/>
  <c r="K337" i="20"/>
  <c r="I97" i="20"/>
  <c r="G314" i="20"/>
  <c r="H97" i="20"/>
  <c r="K97" i="20"/>
  <c r="L97" i="20"/>
  <c r="M97" i="20"/>
  <c r="K311" i="20"/>
  <c r="N94" i="20"/>
  <c r="O94" i="20"/>
  <c r="K308" i="20"/>
  <c r="N91" i="20"/>
  <c r="O91" i="20"/>
  <c r="N88" i="20"/>
  <c r="O88" i="20"/>
  <c r="K305" i="20"/>
  <c r="I65" i="20"/>
  <c r="G282" i="20"/>
  <c r="H65" i="20"/>
  <c r="K65" i="20"/>
  <c r="L65" i="20"/>
  <c r="M65" i="20"/>
  <c r="K279" i="20"/>
  <c r="N62" i="20"/>
  <c r="O62" i="20"/>
  <c r="K276" i="20"/>
  <c r="N59" i="20"/>
  <c r="O59" i="20"/>
  <c r="N56" i="20"/>
  <c r="O56" i="20"/>
  <c r="K273" i="20"/>
  <c r="I33" i="20"/>
  <c r="H33" i="20"/>
  <c r="K33" i="20"/>
  <c r="L33" i="20"/>
  <c r="M33" i="20"/>
  <c r="G250" i="20"/>
  <c r="K247" i="20"/>
  <c r="N30" i="20"/>
  <c r="O30" i="20"/>
  <c r="N27" i="20"/>
  <c r="O27" i="20"/>
  <c r="K244" i="20"/>
  <c r="N24" i="20"/>
  <c r="O24" i="20"/>
  <c r="K241" i="20"/>
  <c r="L89" i="22"/>
  <c r="M89" i="22"/>
  <c r="L81" i="22"/>
  <c r="M81" i="22"/>
  <c r="K76" i="22"/>
  <c r="I76" i="22"/>
  <c r="K72" i="22"/>
  <c r="I72" i="22"/>
  <c r="K68" i="22"/>
  <c r="I68" i="22"/>
  <c r="K64" i="22"/>
  <c r="I64" i="22"/>
  <c r="K60" i="22"/>
  <c r="I60" i="22"/>
  <c r="K56" i="22"/>
  <c r="I56" i="22"/>
  <c r="K35" i="22"/>
  <c r="I35" i="22"/>
  <c r="K32" i="22"/>
  <c r="I32" i="22"/>
  <c r="I29" i="22"/>
  <c r="K29" i="22"/>
  <c r="E10" i="22"/>
  <c r="G10" i="22"/>
  <c r="N125" i="20"/>
  <c r="O125" i="20"/>
  <c r="K342" i="20"/>
  <c r="AA125" i="20"/>
  <c r="I117" i="20"/>
  <c r="H117" i="20"/>
  <c r="K117" i="20"/>
  <c r="L117" i="20"/>
  <c r="M117" i="20"/>
  <c r="G334" i="20"/>
  <c r="K331" i="20"/>
  <c r="N114" i="20"/>
  <c r="O114" i="20"/>
  <c r="N111" i="20"/>
  <c r="O111" i="20"/>
  <c r="K328" i="20"/>
  <c r="N108" i="20"/>
  <c r="O108" i="20"/>
  <c r="K325" i="20"/>
  <c r="I85" i="20"/>
  <c r="H85" i="20"/>
  <c r="K85" i="20"/>
  <c r="L85" i="20"/>
  <c r="M85" i="20"/>
  <c r="G302" i="20"/>
  <c r="K299" i="20"/>
  <c r="N82" i="20"/>
  <c r="O82" i="20"/>
  <c r="N79" i="20"/>
  <c r="O79" i="20"/>
  <c r="K296" i="20"/>
  <c r="N76" i="20"/>
  <c r="O76" i="20"/>
  <c r="K293" i="20"/>
  <c r="I53" i="20"/>
  <c r="H53" i="20"/>
  <c r="K53" i="20"/>
  <c r="L53" i="20"/>
  <c r="M53" i="20"/>
  <c r="G270" i="20"/>
  <c r="K267" i="20"/>
  <c r="N50" i="20"/>
  <c r="O50" i="20"/>
  <c r="N47" i="20"/>
  <c r="O47" i="20"/>
  <c r="K264" i="20"/>
  <c r="N44" i="20"/>
  <c r="O44" i="20"/>
  <c r="K261" i="20"/>
  <c r="I21" i="20"/>
  <c r="H21" i="20"/>
  <c r="G238" i="20"/>
  <c r="K21" i="20"/>
  <c r="L21" i="20"/>
  <c r="M21" i="20"/>
  <c r="N18" i="20"/>
  <c r="O18" i="20"/>
  <c r="K235" i="20"/>
  <c r="N15" i="20"/>
  <c r="O15" i="20"/>
  <c r="K232" i="20"/>
  <c r="N12" i="20"/>
  <c r="O12" i="20"/>
  <c r="K229" i="20"/>
  <c r="G342" i="21"/>
  <c r="F118" i="21"/>
  <c r="H118" i="21"/>
  <c r="F110" i="21"/>
  <c r="H110" i="21"/>
  <c r="F102" i="21"/>
  <c r="H102" i="21"/>
  <c r="F94" i="21"/>
  <c r="H94" i="21"/>
  <c r="F86" i="21"/>
  <c r="H86" i="21"/>
  <c r="F78" i="21"/>
  <c r="H78" i="21"/>
  <c r="F70" i="21"/>
  <c r="H70" i="21"/>
  <c r="F62" i="21"/>
  <c r="H62" i="21"/>
  <c r="F54" i="21"/>
  <c r="H54" i="21"/>
  <c r="F46" i="21"/>
  <c r="H46" i="21"/>
  <c r="Z11" i="21"/>
  <c r="K124" i="19"/>
  <c r="I124" i="19"/>
  <c r="G341" i="19"/>
  <c r="K120" i="19"/>
  <c r="I120" i="19"/>
  <c r="G337" i="19"/>
  <c r="K116" i="19"/>
  <c r="I116" i="19"/>
  <c r="G333" i="19"/>
  <c r="K112" i="19"/>
  <c r="I112" i="19"/>
  <c r="G329" i="19"/>
  <c r="K108" i="19"/>
  <c r="I108" i="19"/>
  <c r="G325" i="19"/>
  <c r="K104" i="19"/>
  <c r="I104" i="19"/>
  <c r="G321" i="19"/>
  <c r="K100" i="19"/>
  <c r="I100" i="19"/>
  <c r="G317" i="19"/>
  <c r="K96" i="19"/>
  <c r="I96" i="19"/>
  <c r="H96" i="19"/>
  <c r="G313" i="19"/>
  <c r="K92" i="19"/>
  <c r="I92" i="19"/>
  <c r="G309" i="19"/>
  <c r="H92" i="19"/>
  <c r="K88" i="19"/>
  <c r="I88" i="19"/>
  <c r="H88" i="19"/>
  <c r="G305" i="19"/>
  <c r="K84" i="19"/>
  <c r="I84" i="19"/>
  <c r="G301" i="19"/>
  <c r="H84" i="19"/>
  <c r="K80" i="19"/>
  <c r="I80" i="19"/>
  <c r="H80" i="19"/>
  <c r="G297" i="19"/>
  <c r="K76" i="19"/>
  <c r="I76" i="19"/>
  <c r="G293" i="19"/>
  <c r="H76" i="19"/>
  <c r="H69" i="19"/>
  <c r="K69" i="19"/>
  <c r="G286" i="19"/>
  <c r="I69" i="19"/>
  <c r="F67" i="19"/>
  <c r="E284" i="19"/>
  <c r="E279" i="19"/>
  <c r="F62" i="19"/>
  <c r="H62" i="19"/>
  <c r="K60" i="19"/>
  <c r="I60" i="19"/>
  <c r="G277" i="19"/>
  <c r="H60" i="19"/>
  <c r="H53" i="19"/>
  <c r="K53" i="19"/>
  <c r="G270" i="19"/>
  <c r="I53" i="19"/>
  <c r="F51" i="19"/>
  <c r="E268" i="19"/>
  <c r="E263" i="19"/>
  <c r="F46" i="19"/>
  <c r="K44" i="19"/>
  <c r="I44" i="19"/>
  <c r="G261" i="19"/>
  <c r="H44" i="19"/>
  <c r="K37" i="19"/>
  <c r="I37" i="19"/>
  <c r="K28" i="19"/>
  <c r="I28" i="19"/>
  <c r="K21" i="19"/>
  <c r="I21" i="19"/>
  <c r="K12" i="19"/>
  <c r="H12" i="19"/>
  <c r="I12" i="19"/>
  <c r="J99" i="18"/>
  <c r="I316" i="18"/>
  <c r="K88" i="18"/>
  <c r="I88" i="18"/>
  <c r="H88" i="18"/>
  <c r="G305" i="18"/>
  <c r="I299" i="18"/>
  <c r="J82" i="18"/>
  <c r="J67" i="18"/>
  <c r="I284" i="18"/>
  <c r="K56" i="18"/>
  <c r="I56" i="18"/>
  <c r="H56" i="18"/>
  <c r="G273" i="18"/>
  <c r="I267" i="18"/>
  <c r="J50" i="18"/>
  <c r="E264" i="18"/>
  <c r="F47" i="18"/>
  <c r="H47" i="18"/>
  <c r="J35" i="18"/>
  <c r="I252" i="18"/>
  <c r="K24" i="18"/>
  <c r="I24" i="18"/>
  <c r="H24" i="18"/>
  <c r="G241" i="18"/>
  <c r="I235" i="18"/>
  <c r="J18" i="18"/>
  <c r="E232" i="18"/>
  <c r="F15" i="18"/>
  <c r="H15" i="18"/>
  <c r="K10" i="18"/>
  <c r="K39" i="17"/>
  <c r="G256" i="17"/>
  <c r="K19" i="17"/>
  <c r="G236" i="17"/>
  <c r="Z10" i="21"/>
  <c r="K125" i="21"/>
  <c r="L125" i="21"/>
  <c r="M125" i="21"/>
  <c r="I124" i="21"/>
  <c r="K121" i="21"/>
  <c r="L121" i="21"/>
  <c r="M121" i="21"/>
  <c r="I120" i="21"/>
  <c r="K117" i="21"/>
  <c r="L117" i="21"/>
  <c r="M117" i="21"/>
  <c r="I116" i="21"/>
  <c r="K113" i="21"/>
  <c r="L113" i="21"/>
  <c r="M113" i="21"/>
  <c r="I112" i="21"/>
  <c r="K109" i="21"/>
  <c r="L109" i="21"/>
  <c r="M109" i="21"/>
  <c r="I108" i="21"/>
  <c r="K105" i="21"/>
  <c r="L105" i="21"/>
  <c r="M105" i="21"/>
  <c r="I104" i="21"/>
  <c r="K101" i="21"/>
  <c r="L101" i="21"/>
  <c r="M101" i="21"/>
  <c r="I100" i="21"/>
  <c r="K97" i="21"/>
  <c r="L97" i="21"/>
  <c r="M97" i="21"/>
  <c r="I96" i="21"/>
  <c r="K93" i="21"/>
  <c r="L93" i="21"/>
  <c r="M93" i="21"/>
  <c r="I92" i="21"/>
  <c r="K89" i="21"/>
  <c r="L89" i="21"/>
  <c r="M89" i="21"/>
  <c r="I88" i="21"/>
  <c r="K85" i="21"/>
  <c r="L85" i="21"/>
  <c r="M85" i="21"/>
  <c r="I84" i="21"/>
  <c r="K81" i="21"/>
  <c r="L81" i="21"/>
  <c r="M81" i="21"/>
  <c r="I80" i="21"/>
  <c r="K77" i="21"/>
  <c r="L77" i="21"/>
  <c r="M77" i="21"/>
  <c r="I76" i="21"/>
  <c r="K73" i="21"/>
  <c r="L73" i="21"/>
  <c r="M73" i="21"/>
  <c r="I72" i="21"/>
  <c r="K69" i="21"/>
  <c r="L69" i="21"/>
  <c r="M69" i="21"/>
  <c r="I68" i="21"/>
  <c r="K65" i="21"/>
  <c r="L65" i="21"/>
  <c r="M65" i="21"/>
  <c r="I64" i="21"/>
  <c r="K61" i="21"/>
  <c r="L61" i="21"/>
  <c r="M61" i="21"/>
  <c r="I60" i="21"/>
  <c r="K57" i="21"/>
  <c r="L57" i="21"/>
  <c r="M57" i="21"/>
  <c r="I56" i="21"/>
  <c r="K53" i="21"/>
  <c r="L53" i="21"/>
  <c r="M53" i="21"/>
  <c r="I52" i="21"/>
  <c r="K49" i="21"/>
  <c r="L49" i="21"/>
  <c r="M49" i="21"/>
  <c r="I48" i="21"/>
  <c r="K45" i="21"/>
  <c r="L45" i="21"/>
  <c r="M45" i="21"/>
  <c r="I44" i="21"/>
  <c r="K41" i="21"/>
  <c r="L41" i="21"/>
  <c r="M41" i="21"/>
  <c r="I40" i="21"/>
  <c r="K37" i="21"/>
  <c r="L37" i="21"/>
  <c r="M37" i="21"/>
  <c r="I36" i="21"/>
  <c r="K33" i="21"/>
  <c r="L33" i="21"/>
  <c r="M33" i="21"/>
  <c r="I32" i="21"/>
  <c r="K29" i="21"/>
  <c r="L29" i="21"/>
  <c r="M29" i="21"/>
  <c r="I28" i="21"/>
  <c r="K25" i="21"/>
  <c r="L25" i="21"/>
  <c r="M25" i="21"/>
  <c r="I24" i="21"/>
  <c r="K21" i="21"/>
  <c r="L21" i="21"/>
  <c r="M21" i="21"/>
  <c r="I20" i="21"/>
  <c r="K17" i="21"/>
  <c r="L17" i="21"/>
  <c r="M17" i="21"/>
  <c r="I16" i="21"/>
  <c r="K13" i="21"/>
  <c r="L13" i="21"/>
  <c r="M13" i="21"/>
  <c r="I12" i="21"/>
  <c r="G10" i="21"/>
  <c r="I124" i="20"/>
  <c r="I120" i="20"/>
  <c r="I116" i="20"/>
  <c r="I112" i="20"/>
  <c r="AA112" i="20"/>
  <c r="I108" i="20"/>
  <c r="AA108" i="20"/>
  <c r="I104" i="20"/>
  <c r="AA104" i="20"/>
  <c r="I100" i="20"/>
  <c r="AA100" i="20"/>
  <c r="I96" i="20"/>
  <c r="I92" i="20"/>
  <c r="I88" i="20"/>
  <c r="I84" i="20"/>
  <c r="I80" i="20"/>
  <c r="AA80" i="20"/>
  <c r="I76" i="20"/>
  <c r="AA76" i="20"/>
  <c r="I72" i="20"/>
  <c r="I68" i="20"/>
  <c r="I64" i="20"/>
  <c r="AA64" i="20"/>
  <c r="I60" i="20"/>
  <c r="I56" i="20"/>
  <c r="I52" i="20"/>
  <c r="I48" i="20"/>
  <c r="AA48" i="20"/>
  <c r="I44" i="20"/>
  <c r="I40" i="20"/>
  <c r="AA40" i="20"/>
  <c r="I36" i="20"/>
  <c r="I32" i="20"/>
  <c r="I28" i="20"/>
  <c r="I24" i="20"/>
  <c r="I20" i="20"/>
  <c r="I16" i="20"/>
  <c r="AA16" i="20"/>
  <c r="I12" i="20"/>
  <c r="AA12" i="20"/>
  <c r="F124" i="19"/>
  <c r="H124" i="19"/>
  <c r="F116" i="19"/>
  <c r="H116" i="19"/>
  <c r="F108" i="19"/>
  <c r="H108" i="19"/>
  <c r="F100" i="19"/>
  <c r="H100" i="19"/>
  <c r="I71" i="19"/>
  <c r="K71" i="19"/>
  <c r="K62" i="19"/>
  <c r="G279" i="19"/>
  <c r="I62" i="19"/>
  <c r="I55" i="19"/>
  <c r="K55" i="19"/>
  <c r="K46" i="19"/>
  <c r="G263" i="19"/>
  <c r="H46" i="19"/>
  <c r="I46" i="19"/>
  <c r="I39" i="19"/>
  <c r="K39" i="19"/>
  <c r="K30" i="19"/>
  <c r="I30" i="19"/>
  <c r="I23" i="19"/>
  <c r="K23" i="19"/>
  <c r="K14" i="19"/>
  <c r="I14" i="19"/>
  <c r="K124" i="18"/>
  <c r="I124" i="18"/>
  <c r="G341" i="18"/>
  <c r="H124" i="18"/>
  <c r="K108" i="18"/>
  <c r="I108" i="18"/>
  <c r="G325" i="18"/>
  <c r="H108" i="18"/>
  <c r="I319" i="18"/>
  <c r="J102" i="18"/>
  <c r="L102" i="18"/>
  <c r="M102" i="18"/>
  <c r="F99" i="18"/>
  <c r="E316" i="18"/>
  <c r="K76" i="18"/>
  <c r="I76" i="18"/>
  <c r="G293" i="18"/>
  <c r="H76" i="18"/>
  <c r="I287" i="18"/>
  <c r="J70" i="18"/>
  <c r="L70" i="18"/>
  <c r="M70" i="18"/>
  <c r="F67" i="18"/>
  <c r="H67" i="18"/>
  <c r="E284" i="18"/>
  <c r="L58" i="18"/>
  <c r="M58" i="18"/>
  <c r="I55" i="18"/>
  <c r="K44" i="18"/>
  <c r="I44" i="18"/>
  <c r="G261" i="18"/>
  <c r="H44" i="18"/>
  <c r="I255" i="18"/>
  <c r="J38" i="18"/>
  <c r="L38" i="18"/>
  <c r="M38" i="18"/>
  <c r="F35" i="18"/>
  <c r="H35" i="18"/>
  <c r="E252" i="18"/>
  <c r="J23" i="18"/>
  <c r="I240" i="18"/>
  <c r="K12" i="18"/>
  <c r="H12" i="18"/>
  <c r="I12" i="18"/>
  <c r="G229" i="18"/>
  <c r="K23" i="17"/>
  <c r="G240" i="17"/>
  <c r="H73" i="19"/>
  <c r="K73" i="19"/>
  <c r="I73" i="19"/>
  <c r="G290" i="19"/>
  <c r="E288" i="19"/>
  <c r="F71" i="19"/>
  <c r="H71" i="19"/>
  <c r="E283" i="19"/>
  <c r="F66" i="19"/>
  <c r="K64" i="19"/>
  <c r="I64" i="19"/>
  <c r="H64" i="19"/>
  <c r="G281" i="19"/>
  <c r="H57" i="19"/>
  <c r="K57" i="19"/>
  <c r="I57" i="19"/>
  <c r="G274" i="19"/>
  <c r="E272" i="19"/>
  <c r="F55" i="19"/>
  <c r="H55" i="19"/>
  <c r="E267" i="19"/>
  <c r="F50" i="19"/>
  <c r="K48" i="19"/>
  <c r="I48" i="19"/>
  <c r="H48" i="19"/>
  <c r="G265" i="19"/>
  <c r="K41" i="19"/>
  <c r="I41" i="19"/>
  <c r="K32" i="19"/>
  <c r="I32" i="19"/>
  <c r="K25" i="19"/>
  <c r="I25" i="19"/>
  <c r="K16" i="19"/>
  <c r="I16" i="19"/>
  <c r="R10" i="19"/>
  <c r="G10" i="19"/>
  <c r="Z10" i="19"/>
  <c r="Z11" i="19"/>
  <c r="E10" i="19"/>
  <c r="I123" i="18"/>
  <c r="I107" i="18"/>
  <c r="K96" i="18"/>
  <c r="I96" i="18"/>
  <c r="H96" i="18"/>
  <c r="G313" i="18"/>
  <c r="I307" i="18"/>
  <c r="J90" i="18"/>
  <c r="L90" i="18"/>
  <c r="M90" i="18"/>
  <c r="I75" i="18"/>
  <c r="K64" i="18"/>
  <c r="I64" i="18"/>
  <c r="H64" i="18"/>
  <c r="G281" i="18"/>
  <c r="I275" i="18"/>
  <c r="J58" i="18"/>
  <c r="E272" i="18"/>
  <c r="F55" i="18"/>
  <c r="H55" i="18"/>
  <c r="I43" i="18"/>
  <c r="K32" i="18"/>
  <c r="I32" i="18"/>
  <c r="H32" i="18"/>
  <c r="G249" i="18"/>
  <c r="I243" i="18"/>
  <c r="J26" i="18"/>
  <c r="L26" i="18"/>
  <c r="M26" i="18"/>
  <c r="E240" i="18"/>
  <c r="F23" i="18"/>
  <c r="H23" i="18"/>
  <c r="I11" i="18"/>
  <c r="K88" i="17"/>
  <c r="G305" i="17"/>
  <c r="K72" i="17"/>
  <c r="G289" i="17"/>
  <c r="H125" i="21"/>
  <c r="H123" i="21"/>
  <c r="H121" i="21"/>
  <c r="H119" i="21"/>
  <c r="H117" i="21"/>
  <c r="H115" i="21"/>
  <c r="H113" i="21"/>
  <c r="H111" i="21"/>
  <c r="H109" i="21"/>
  <c r="H107" i="21"/>
  <c r="H105" i="21"/>
  <c r="H103" i="21"/>
  <c r="H99" i="21"/>
  <c r="H95" i="21"/>
  <c r="H91" i="21"/>
  <c r="H87" i="21"/>
  <c r="H83" i="21"/>
  <c r="H79" i="21"/>
  <c r="H75" i="21"/>
  <c r="H71" i="21"/>
  <c r="H67" i="21"/>
  <c r="H63" i="21"/>
  <c r="H59" i="21"/>
  <c r="H55" i="21"/>
  <c r="H51" i="21"/>
  <c r="H47" i="21"/>
  <c r="H43" i="21"/>
  <c r="E8" i="21"/>
  <c r="I123" i="21"/>
  <c r="I119" i="21"/>
  <c r="I115" i="21"/>
  <c r="I111" i="21"/>
  <c r="I107" i="21"/>
  <c r="I103" i="21"/>
  <c r="I99" i="21"/>
  <c r="I95" i="21"/>
  <c r="I91" i="21"/>
  <c r="I87" i="21"/>
  <c r="I83" i="21"/>
  <c r="I79" i="21"/>
  <c r="I75" i="21"/>
  <c r="I71" i="21"/>
  <c r="I67" i="21"/>
  <c r="I63" i="21"/>
  <c r="I59" i="21"/>
  <c r="I55" i="21"/>
  <c r="I51" i="21"/>
  <c r="I47" i="21"/>
  <c r="I43" i="21"/>
  <c r="I39" i="21"/>
  <c r="I35" i="21"/>
  <c r="I31" i="21"/>
  <c r="I27" i="21"/>
  <c r="I23" i="21"/>
  <c r="I19" i="21"/>
  <c r="I15" i="21"/>
  <c r="I11" i="21"/>
  <c r="F125" i="20"/>
  <c r="H125" i="20"/>
  <c r="I123" i="20"/>
  <c r="I119" i="20"/>
  <c r="I115" i="20"/>
  <c r="I111" i="20"/>
  <c r="AA111" i="20"/>
  <c r="I107" i="20"/>
  <c r="I103" i="20"/>
  <c r="I99" i="20"/>
  <c r="AA99" i="20"/>
  <c r="I95" i="20"/>
  <c r="AA95" i="20"/>
  <c r="I91" i="20"/>
  <c r="I87" i="20"/>
  <c r="I83" i="20"/>
  <c r="I79" i="20"/>
  <c r="I75" i="20"/>
  <c r="AA75" i="20"/>
  <c r="AB75" i="20"/>
  <c r="I71" i="20"/>
  <c r="AA71" i="20"/>
  <c r="I67" i="20"/>
  <c r="I63" i="20"/>
  <c r="I59" i="20"/>
  <c r="I55" i="20"/>
  <c r="I51" i="20"/>
  <c r="I47" i="20"/>
  <c r="AA47" i="20"/>
  <c r="I43" i="20"/>
  <c r="AA43" i="20"/>
  <c r="I39" i="20"/>
  <c r="AA39" i="20"/>
  <c r="I35" i="20"/>
  <c r="I31" i="20"/>
  <c r="I27" i="20"/>
  <c r="I23" i="20"/>
  <c r="I19" i="20"/>
  <c r="I15" i="20"/>
  <c r="AA15" i="20"/>
  <c r="I11" i="20"/>
  <c r="AA11" i="20"/>
  <c r="I123" i="19"/>
  <c r="K123" i="19"/>
  <c r="I119" i="19"/>
  <c r="K119" i="19"/>
  <c r="I115" i="19"/>
  <c r="K115" i="19"/>
  <c r="I111" i="19"/>
  <c r="K111" i="19"/>
  <c r="I107" i="19"/>
  <c r="K107" i="19"/>
  <c r="I103" i="19"/>
  <c r="K103" i="19"/>
  <c r="I99" i="19"/>
  <c r="K99" i="19"/>
  <c r="I95" i="19"/>
  <c r="K95" i="19"/>
  <c r="I91" i="19"/>
  <c r="K91" i="19"/>
  <c r="I87" i="19"/>
  <c r="K87" i="19"/>
  <c r="I83" i="19"/>
  <c r="K83" i="19"/>
  <c r="I79" i="19"/>
  <c r="K79" i="19"/>
  <c r="I75" i="19"/>
  <c r="K75" i="19"/>
  <c r="G283" i="19"/>
  <c r="K66" i="19"/>
  <c r="H66" i="19"/>
  <c r="I66" i="19"/>
  <c r="I59" i="19"/>
  <c r="K59" i="19"/>
  <c r="G267" i="19"/>
  <c r="K50" i="19"/>
  <c r="H50" i="19"/>
  <c r="I50" i="19"/>
  <c r="I43" i="19"/>
  <c r="H43" i="19"/>
  <c r="K43" i="19"/>
  <c r="G260" i="19"/>
  <c r="K34" i="19"/>
  <c r="I34" i="19"/>
  <c r="I27" i="19"/>
  <c r="K27" i="19"/>
  <c r="K18" i="19"/>
  <c r="I18" i="19"/>
  <c r="I11" i="19"/>
  <c r="K11" i="19"/>
  <c r="E8" i="19"/>
  <c r="X8" i="19"/>
  <c r="Y5" i="19"/>
  <c r="G8" i="19"/>
  <c r="X6" i="19"/>
  <c r="Z9" i="19"/>
  <c r="F123" i="18"/>
  <c r="E340" i="18"/>
  <c r="K120" i="18"/>
  <c r="I120" i="18"/>
  <c r="H120" i="18"/>
  <c r="G337" i="18"/>
  <c r="F107" i="18"/>
  <c r="E324" i="18"/>
  <c r="K84" i="18"/>
  <c r="I84" i="18"/>
  <c r="G301" i="18"/>
  <c r="H84" i="18"/>
  <c r="I295" i="18"/>
  <c r="J78" i="18"/>
  <c r="L78" i="18"/>
  <c r="M78" i="18"/>
  <c r="F75" i="18"/>
  <c r="H75" i="18"/>
  <c r="E292" i="18"/>
  <c r="J63" i="18"/>
  <c r="I280" i="18"/>
  <c r="K52" i="18"/>
  <c r="I52" i="18"/>
  <c r="G269" i="18"/>
  <c r="H52" i="18"/>
  <c r="I263" i="18"/>
  <c r="J46" i="18"/>
  <c r="L46" i="18"/>
  <c r="M46" i="18"/>
  <c r="F43" i="18"/>
  <c r="H43" i="18"/>
  <c r="E260" i="18"/>
  <c r="J31" i="18"/>
  <c r="I248" i="18"/>
  <c r="K20" i="18"/>
  <c r="H20" i="18"/>
  <c r="I20" i="18"/>
  <c r="G237" i="18"/>
  <c r="I231" i="18"/>
  <c r="J14" i="18"/>
  <c r="L14" i="18"/>
  <c r="M14" i="18"/>
  <c r="F11" i="18"/>
  <c r="H11" i="18"/>
  <c r="E228" i="18"/>
  <c r="N58" i="17"/>
  <c r="O58" i="17"/>
  <c r="K275" i="17"/>
  <c r="AA58" i="17"/>
  <c r="N42" i="17"/>
  <c r="O42" i="17"/>
  <c r="AA42" i="17"/>
  <c r="K259" i="17"/>
  <c r="G260" i="21"/>
  <c r="F122" i="21"/>
  <c r="H122" i="21"/>
  <c r="F114" i="21"/>
  <c r="H114" i="21"/>
  <c r="F106" i="21"/>
  <c r="H106" i="21"/>
  <c r="F98" i="21"/>
  <c r="H98" i="21"/>
  <c r="F90" i="21"/>
  <c r="H90" i="21"/>
  <c r="F82" i="21"/>
  <c r="H82" i="21"/>
  <c r="F74" i="21"/>
  <c r="H74" i="21"/>
  <c r="F66" i="21"/>
  <c r="H66" i="21"/>
  <c r="F58" i="21"/>
  <c r="H58" i="21"/>
  <c r="F50" i="21"/>
  <c r="H50" i="21"/>
  <c r="Z9" i="21"/>
  <c r="X6" i="21"/>
  <c r="H125" i="19"/>
  <c r="K125" i="19"/>
  <c r="G342" i="19"/>
  <c r="I125" i="19"/>
  <c r="F123" i="19"/>
  <c r="H123" i="19"/>
  <c r="E340" i="19"/>
  <c r="H121" i="19"/>
  <c r="K121" i="19"/>
  <c r="I121" i="19"/>
  <c r="G338" i="19"/>
  <c r="E336" i="19"/>
  <c r="F119" i="19"/>
  <c r="H119" i="19"/>
  <c r="H117" i="19"/>
  <c r="K117" i="19"/>
  <c r="G334" i="19"/>
  <c r="I117" i="19"/>
  <c r="F115" i="19"/>
  <c r="H115" i="19"/>
  <c r="E332" i="19"/>
  <c r="H113" i="19"/>
  <c r="K113" i="19"/>
  <c r="I113" i="19"/>
  <c r="G330" i="19"/>
  <c r="E328" i="19"/>
  <c r="F111" i="19"/>
  <c r="H111" i="19"/>
  <c r="H109" i="19"/>
  <c r="K109" i="19"/>
  <c r="G326" i="19"/>
  <c r="I109" i="19"/>
  <c r="F107" i="19"/>
  <c r="H107" i="19"/>
  <c r="E324" i="19"/>
  <c r="H105" i="19"/>
  <c r="K105" i="19"/>
  <c r="I105" i="19"/>
  <c r="G322" i="19"/>
  <c r="E320" i="19"/>
  <c r="F103" i="19"/>
  <c r="H103" i="19"/>
  <c r="H101" i="19"/>
  <c r="K101" i="19"/>
  <c r="G318" i="19"/>
  <c r="I101" i="19"/>
  <c r="F99" i="19"/>
  <c r="H99" i="19"/>
  <c r="E316" i="19"/>
  <c r="H97" i="19"/>
  <c r="K97" i="19"/>
  <c r="I97" i="19"/>
  <c r="G314" i="19"/>
  <c r="E312" i="19"/>
  <c r="F95" i="19"/>
  <c r="H95" i="19"/>
  <c r="H93" i="19"/>
  <c r="K93" i="19"/>
  <c r="G310" i="19"/>
  <c r="I93" i="19"/>
  <c r="F91" i="19"/>
  <c r="H91" i="19"/>
  <c r="E308" i="19"/>
  <c r="H89" i="19"/>
  <c r="K89" i="19"/>
  <c r="I89" i="19"/>
  <c r="G306" i="19"/>
  <c r="E304" i="19"/>
  <c r="F87" i="19"/>
  <c r="H87" i="19"/>
  <c r="H85" i="19"/>
  <c r="K85" i="19"/>
  <c r="G302" i="19"/>
  <c r="I85" i="19"/>
  <c r="F83" i="19"/>
  <c r="H83" i="19"/>
  <c r="E300" i="19"/>
  <c r="H81" i="19"/>
  <c r="K81" i="19"/>
  <c r="I81" i="19"/>
  <c r="G298" i="19"/>
  <c r="E296" i="19"/>
  <c r="F79" i="19"/>
  <c r="H79" i="19"/>
  <c r="H77" i="19"/>
  <c r="K77" i="19"/>
  <c r="G294" i="19"/>
  <c r="I77" i="19"/>
  <c r="F75" i="19"/>
  <c r="H75" i="19"/>
  <c r="E292" i="19"/>
  <c r="E287" i="19"/>
  <c r="F70" i="19"/>
  <c r="H70" i="19"/>
  <c r="K68" i="19"/>
  <c r="I68" i="19"/>
  <c r="G285" i="19"/>
  <c r="H68" i="19"/>
  <c r="H61" i="19"/>
  <c r="K61" i="19"/>
  <c r="G278" i="19"/>
  <c r="I61" i="19"/>
  <c r="F59" i="19"/>
  <c r="H59" i="19"/>
  <c r="E276" i="19"/>
  <c r="E271" i="19"/>
  <c r="F54" i="19"/>
  <c r="K52" i="19"/>
  <c r="I52" i="19"/>
  <c r="G269" i="19"/>
  <c r="H52" i="19"/>
  <c r="H45" i="19"/>
  <c r="K45" i="19"/>
  <c r="G262" i="19"/>
  <c r="I45" i="19"/>
  <c r="K36" i="19"/>
  <c r="I36" i="19"/>
  <c r="K29" i="19"/>
  <c r="I29" i="19"/>
  <c r="K20" i="19"/>
  <c r="I20" i="19"/>
  <c r="K13" i="19"/>
  <c r="I13" i="19"/>
  <c r="K104" i="18"/>
  <c r="I104" i="18"/>
  <c r="H104" i="18"/>
  <c r="G321" i="18"/>
  <c r="I315" i="18"/>
  <c r="J98" i="18"/>
  <c r="L98" i="18"/>
  <c r="M98" i="18"/>
  <c r="L86" i="18"/>
  <c r="M86" i="18"/>
  <c r="I83" i="18"/>
  <c r="K72" i="18"/>
  <c r="I72" i="18"/>
  <c r="H72" i="18"/>
  <c r="G289" i="18"/>
  <c r="I283" i="18"/>
  <c r="J66" i="18"/>
  <c r="L66" i="18"/>
  <c r="M66" i="18"/>
  <c r="E280" i="18"/>
  <c r="F63" i="18"/>
  <c r="H63" i="18"/>
  <c r="I51" i="18"/>
  <c r="K40" i="18"/>
  <c r="I40" i="18"/>
  <c r="H40" i="18"/>
  <c r="G257" i="18"/>
  <c r="I251" i="18"/>
  <c r="J34" i="18"/>
  <c r="L34" i="18"/>
  <c r="M34" i="18"/>
  <c r="E248" i="18"/>
  <c r="F31" i="18"/>
  <c r="H31" i="18"/>
  <c r="I19" i="18"/>
  <c r="N26" i="17"/>
  <c r="O26" i="17"/>
  <c r="AA26" i="17"/>
  <c r="K243" i="17"/>
  <c r="I54" i="22"/>
  <c r="I50" i="22"/>
  <c r="I46" i="22"/>
  <c r="I42" i="22"/>
  <c r="I38" i="22"/>
  <c r="I34" i="22"/>
  <c r="I30" i="22"/>
  <c r="I26" i="22"/>
  <c r="I22" i="22"/>
  <c r="I18" i="22"/>
  <c r="I14" i="22"/>
  <c r="I9" i="22"/>
  <c r="G8" i="21"/>
  <c r="I122" i="21"/>
  <c r="I118" i="21"/>
  <c r="I114" i="21"/>
  <c r="I110" i="21"/>
  <c r="I106" i="21"/>
  <c r="I102" i="21"/>
  <c r="I98" i="21"/>
  <c r="I94" i="21"/>
  <c r="I90" i="21"/>
  <c r="I86" i="21"/>
  <c r="I82" i="21"/>
  <c r="I78" i="21"/>
  <c r="I74" i="21"/>
  <c r="I70" i="21"/>
  <c r="I66" i="21"/>
  <c r="I62" i="21"/>
  <c r="I58" i="21"/>
  <c r="I54" i="21"/>
  <c r="I50" i="21"/>
  <c r="I46" i="21"/>
  <c r="I42" i="21"/>
  <c r="I38" i="21"/>
  <c r="I34" i="21"/>
  <c r="I30" i="21"/>
  <c r="I26" i="21"/>
  <c r="I22" i="21"/>
  <c r="I18" i="21"/>
  <c r="I14" i="21"/>
  <c r="I122" i="20"/>
  <c r="AA122" i="20"/>
  <c r="AB122" i="20"/>
  <c r="I118" i="20"/>
  <c r="I114" i="20"/>
  <c r="I110" i="20"/>
  <c r="AA110" i="20"/>
  <c r="I106" i="20"/>
  <c r="I102" i="20"/>
  <c r="I98" i="20"/>
  <c r="I94" i="20"/>
  <c r="AA94" i="20"/>
  <c r="I90" i="20"/>
  <c r="AA90" i="20"/>
  <c r="I86" i="20"/>
  <c r="AA86" i="20"/>
  <c r="I82" i="20"/>
  <c r="AA82" i="20"/>
  <c r="I78" i="20"/>
  <c r="I74" i="20"/>
  <c r="AA74" i="20"/>
  <c r="I70" i="20"/>
  <c r="I66" i="20"/>
  <c r="I62" i="20"/>
  <c r="AA62" i="20"/>
  <c r="I58" i="20"/>
  <c r="AA58" i="20"/>
  <c r="I54" i="20"/>
  <c r="AA54" i="20"/>
  <c r="I50" i="20"/>
  <c r="AA50" i="20"/>
  <c r="I46" i="20"/>
  <c r="I42" i="20"/>
  <c r="I38" i="20"/>
  <c r="I34" i="20"/>
  <c r="I30" i="20"/>
  <c r="AA30" i="20"/>
  <c r="I26" i="20"/>
  <c r="AA26" i="20"/>
  <c r="I22" i="20"/>
  <c r="I18" i="20"/>
  <c r="I14" i="20"/>
  <c r="AA14" i="20"/>
  <c r="I9" i="20"/>
  <c r="AA9" i="20"/>
  <c r="AB9" i="20"/>
  <c r="F120" i="19"/>
  <c r="H120" i="19"/>
  <c r="F112" i="19"/>
  <c r="H112" i="19"/>
  <c r="F104" i="19"/>
  <c r="H104" i="19"/>
  <c r="K70" i="19"/>
  <c r="G287" i="19"/>
  <c r="I70" i="19"/>
  <c r="I63" i="19"/>
  <c r="H63" i="19"/>
  <c r="K63" i="19"/>
  <c r="K54" i="19"/>
  <c r="G271" i="19"/>
  <c r="H54" i="19"/>
  <c r="I54" i="19"/>
  <c r="I47" i="19"/>
  <c r="K47" i="19"/>
  <c r="K38" i="19"/>
  <c r="I38" i="19"/>
  <c r="I31" i="19"/>
  <c r="K31" i="19"/>
  <c r="K22" i="19"/>
  <c r="I22" i="19"/>
  <c r="I15" i="19"/>
  <c r="K15" i="19"/>
  <c r="K116" i="18"/>
  <c r="I116" i="18"/>
  <c r="G333" i="18"/>
  <c r="H116" i="18"/>
  <c r="L106" i="18"/>
  <c r="M106" i="18"/>
  <c r="K92" i="18"/>
  <c r="I92" i="18"/>
  <c r="G309" i="18"/>
  <c r="H92" i="18"/>
  <c r="I303" i="18"/>
  <c r="J86" i="18"/>
  <c r="F83" i="18"/>
  <c r="H83" i="18"/>
  <c r="E300" i="18"/>
  <c r="I71" i="18"/>
  <c r="K60" i="18"/>
  <c r="I60" i="18"/>
  <c r="G277" i="18"/>
  <c r="H60" i="18"/>
  <c r="I271" i="18"/>
  <c r="J54" i="18"/>
  <c r="L54" i="18"/>
  <c r="M54" i="18"/>
  <c r="F51" i="18"/>
  <c r="H51" i="18"/>
  <c r="E268" i="18"/>
  <c r="I39" i="18"/>
  <c r="K28" i="18"/>
  <c r="H28" i="18"/>
  <c r="I28" i="18"/>
  <c r="G245" i="18"/>
  <c r="I239" i="18"/>
  <c r="J22" i="18"/>
  <c r="L22" i="18"/>
  <c r="M22" i="18"/>
  <c r="F19" i="18"/>
  <c r="H19" i="18"/>
  <c r="E236" i="18"/>
  <c r="K107" i="17"/>
  <c r="G324" i="17"/>
  <c r="E339" i="19"/>
  <c r="F122" i="19"/>
  <c r="H122" i="19"/>
  <c r="E335" i="19"/>
  <c r="F118" i="19"/>
  <c r="H118" i="19"/>
  <c r="E331" i="19"/>
  <c r="F114" i="19"/>
  <c r="H114" i="19"/>
  <c r="E327" i="19"/>
  <c r="F110" i="19"/>
  <c r="H110" i="19"/>
  <c r="E323" i="19"/>
  <c r="F106" i="19"/>
  <c r="H106" i="19"/>
  <c r="E319" i="19"/>
  <c r="F102" i="19"/>
  <c r="H102" i="19"/>
  <c r="E315" i="19"/>
  <c r="F98" i="19"/>
  <c r="H98" i="19"/>
  <c r="E311" i="19"/>
  <c r="F94" i="19"/>
  <c r="H94" i="19"/>
  <c r="E307" i="19"/>
  <c r="F90" i="19"/>
  <c r="H90" i="19"/>
  <c r="E303" i="19"/>
  <c r="F86" i="19"/>
  <c r="H86" i="19"/>
  <c r="E299" i="19"/>
  <c r="F82" i="19"/>
  <c r="H82" i="19"/>
  <c r="E295" i="19"/>
  <c r="F78" i="19"/>
  <c r="H78" i="19"/>
  <c r="E291" i="19"/>
  <c r="F74" i="19"/>
  <c r="H74" i="19"/>
  <c r="K72" i="19"/>
  <c r="I72" i="19"/>
  <c r="H72" i="19"/>
  <c r="G289" i="19"/>
  <c r="H65" i="19"/>
  <c r="K65" i="19"/>
  <c r="I65" i="19"/>
  <c r="G282" i="19"/>
  <c r="E280" i="19"/>
  <c r="F63" i="19"/>
  <c r="E275" i="19"/>
  <c r="F58" i="19"/>
  <c r="H58" i="19"/>
  <c r="K56" i="19"/>
  <c r="I56" i="19"/>
  <c r="H56" i="19"/>
  <c r="G273" i="19"/>
  <c r="H49" i="19"/>
  <c r="K49" i="19"/>
  <c r="I49" i="19"/>
  <c r="G266" i="19"/>
  <c r="E264" i="19"/>
  <c r="F47" i="19"/>
  <c r="H47" i="19"/>
  <c r="K40" i="19"/>
  <c r="I40" i="19"/>
  <c r="K33" i="19"/>
  <c r="I33" i="19"/>
  <c r="K24" i="19"/>
  <c r="I24" i="19"/>
  <c r="K17" i="19"/>
  <c r="I17" i="19"/>
  <c r="H125" i="18"/>
  <c r="I115" i="18"/>
  <c r="I323" i="18"/>
  <c r="J106" i="18"/>
  <c r="J91" i="18"/>
  <c r="I308" i="18"/>
  <c r="K80" i="18"/>
  <c r="I80" i="18"/>
  <c r="H80" i="18"/>
  <c r="G297" i="18"/>
  <c r="I291" i="18"/>
  <c r="J74" i="18"/>
  <c r="L74" i="18"/>
  <c r="M74" i="18"/>
  <c r="E288" i="18"/>
  <c r="F71" i="18"/>
  <c r="H71" i="18"/>
  <c r="J59" i="18"/>
  <c r="I276" i="18"/>
  <c r="K48" i="18"/>
  <c r="I48" i="18"/>
  <c r="H48" i="18"/>
  <c r="G265" i="18"/>
  <c r="I259" i="18"/>
  <c r="J42" i="18"/>
  <c r="L42" i="18"/>
  <c r="M42" i="18"/>
  <c r="E256" i="18"/>
  <c r="F39" i="18"/>
  <c r="H39" i="18"/>
  <c r="J27" i="18"/>
  <c r="I244" i="18"/>
  <c r="K16" i="18"/>
  <c r="I16" i="18"/>
  <c r="H16" i="18"/>
  <c r="G233" i="18"/>
  <c r="I226" i="18"/>
  <c r="J9" i="18"/>
  <c r="L9" i="18"/>
  <c r="M9" i="18"/>
  <c r="K123" i="17"/>
  <c r="G340" i="17"/>
  <c r="K111" i="17"/>
  <c r="G328" i="17"/>
  <c r="K51" i="17"/>
  <c r="G268" i="17"/>
  <c r="G291" i="19"/>
  <c r="K74" i="19"/>
  <c r="I74" i="19"/>
  <c r="I67" i="19"/>
  <c r="H67" i="19"/>
  <c r="K67" i="19"/>
  <c r="G275" i="19"/>
  <c r="K58" i="19"/>
  <c r="I58" i="19"/>
  <c r="I51" i="19"/>
  <c r="H51" i="19"/>
  <c r="K51" i="19"/>
  <c r="K42" i="19"/>
  <c r="I42" i="19"/>
  <c r="I35" i="19"/>
  <c r="K35" i="19"/>
  <c r="K26" i="19"/>
  <c r="I26" i="19"/>
  <c r="I19" i="19"/>
  <c r="K19" i="19"/>
  <c r="K9" i="19"/>
  <c r="I9" i="19"/>
  <c r="F115" i="18"/>
  <c r="E332" i="18"/>
  <c r="K112" i="18"/>
  <c r="I112" i="18"/>
  <c r="H112" i="18"/>
  <c r="G329" i="18"/>
  <c r="K100" i="18"/>
  <c r="I100" i="18"/>
  <c r="G317" i="18"/>
  <c r="H100" i="18"/>
  <c r="I311" i="18"/>
  <c r="J94" i="18"/>
  <c r="L94" i="18"/>
  <c r="M94" i="18"/>
  <c r="F91" i="18"/>
  <c r="E308" i="18"/>
  <c r="L82" i="18"/>
  <c r="M82" i="18"/>
  <c r="K68" i="18"/>
  <c r="I68" i="18"/>
  <c r="G285" i="18"/>
  <c r="H68" i="18"/>
  <c r="I279" i="18"/>
  <c r="J62" i="18"/>
  <c r="L62" i="18"/>
  <c r="M62" i="18"/>
  <c r="F59" i="18"/>
  <c r="H59" i="18"/>
  <c r="E276" i="18"/>
  <c r="L50" i="18"/>
  <c r="M50" i="18"/>
  <c r="I47" i="18"/>
  <c r="K36" i="18"/>
  <c r="I36" i="18"/>
  <c r="H36" i="18"/>
  <c r="I247" i="18"/>
  <c r="J30" i="18"/>
  <c r="L30" i="18"/>
  <c r="M30" i="18"/>
  <c r="F27" i="18"/>
  <c r="H27" i="18"/>
  <c r="E244" i="18"/>
  <c r="L18" i="18"/>
  <c r="M18" i="18"/>
  <c r="I15" i="18"/>
  <c r="N118" i="17"/>
  <c r="O118" i="17"/>
  <c r="AA118" i="17"/>
  <c r="K335" i="17"/>
  <c r="K55" i="17"/>
  <c r="G272" i="17"/>
  <c r="K35" i="17"/>
  <c r="G252" i="17"/>
  <c r="G338" i="18"/>
  <c r="G330" i="18"/>
  <c r="G322" i="18"/>
  <c r="G314" i="18"/>
  <c r="G306" i="18"/>
  <c r="G298" i="18"/>
  <c r="G290" i="18"/>
  <c r="G282" i="18"/>
  <c r="G274" i="18"/>
  <c r="G266" i="18"/>
  <c r="G260" i="18"/>
  <c r="F122" i="18"/>
  <c r="H122" i="18"/>
  <c r="F114" i="18"/>
  <c r="H114" i="18"/>
  <c r="F106" i="18"/>
  <c r="H106" i="18"/>
  <c r="F98" i="18"/>
  <c r="H98" i="18"/>
  <c r="F90" i="18"/>
  <c r="H90" i="18"/>
  <c r="F82" i="18"/>
  <c r="H82" i="18"/>
  <c r="F74" i="18"/>
  <c r="H74" i="18"/>
  <c r="F66" i="18"/>
  <c r="H66" i="18"/>
  <c r="F58" i="18"/>
  <c r="H58" i="18"/>
  <c r="F50" i="18"/>
  <c r="H50" i="18"/>
  <c r="Z9" i="18"/>
  <c r="Z119" i="18"/>
  <c r="Z111" i="18"/>
  <c r="Z103" i="18"/>
  <c r="Z95" i="18"/>
  <c r="Z87" i="18"/>
  <c r="Z79" i="18"/>
  <c r="E119" i="18"/>
  <c r="I119" i="18"/>
  <c r="E111" i="18"/>
  <c r="E103" i="18"/>
  <c r="I103" i="18"/>
  <c r="E95" i="18"/>
  <c r="E87" i="18"/>
  <c r="E79" i="18"/>
  <c r="I79" i="18"/>
  <c r="W119" i="17"/>
  <c r="X119" i="17"/>
  <c r="E119" i="17"/>
  <c r="Z119" i="17"/>
  <c r="I115" i="17"/>
  <c r="I110" i="17"/>
  <c r="W103" i="17"/>
  <c r="X103" i="17"/>
  <c r="E103" i="17"/>
  <c r="Z103" i="17"/>
  <c r="G281" i="17"/>
  <c r="E57" i="17"/>
  <c r="C274" i="17"/>
  <c r="G57" i="17"/>
  <c r="Z57" i="17"/>
  <c r="Z58" i="17"/>
  <c r="G265" i="17"/>
  <c r="E41" i="17"/>
  <c r="G41" i="17"/>
  <c r="Z41" i="17"/>
  <c r="Z42" i="17"/>
  <c r="E25" i="17"/>
  <c r="G25" i="17"/>
  <c r="Z25" i="17"/>
  <c r="Z26" i="17"/>
  <c r="K96" i="17"/>
  <c r="Z83" i="17"/>
  <c r="G83" i="17"/>
  <c r="E83" i="17"/>
  <c r="W83" i="17"/>
  <c r="X83" i="17"/>
  <c r="F74" i="17"/>
  <c r="H74" i="17"/>
  <c r="E291" i="17"/>
  <c r="N8" i="16"/>
  <c r="O8" i="16"/>
  <c r="AA8" i="16"/>
  <c r="J125" i="16"/>
  <c r="I342" i="16"/>
  <c r="I122" i="19"/>
  <c r="I118" i="19"/>
  <c r="I114" i="19"/>
  <c r="I110" i="19"/>
  <c r="I106" i="19"/>
  <c r="I102" i="19"/>
  <c r="I98" i="19"/>
  <c r="I94" i="19"/>
  <c r="I90" i="19"/>
  <c r="I86" i="19"/>
  <c r="I82" i="19"/>
  <c r="I78" i="19"/>
  <c r="G8" i="18"/>
  <c r="K123" i="18"/>
  <c r="I122" i="18"/>
  <c r="K119" i="18"/>
  <c r="I118" i="18"/>
  <c r="K115" i="18"/>
  <c r="I114" i="18"/>
  <c r="K111" i="18"/>
  <c r="I110" i="18"/>
  <c r="K107" i="18"/>
  <c r="K103" i="18"/>
  <c r="K99" i="18"/>
  <c r="L99" i="18"/>
  <c r="M99" i="18"/>
  <c r="K95" i="18"/>
  <c r="K91" i="18"/>
  <c r="L91" i="18"/>
  <c r="M91" i="18"/>
  <c r="K87" i="18"/>
  <c r="K83" i="18"/>
  <c r="K79" i="18"/>
  <c r="K75" i="18"/>
  <c r="K71" i="18"/>
  <c r="K67" i="18"/>
  <c r="L67" i="18"/>
  <c r="M67" i="18"/>
  <c r="K63" i="18"/>
  <c r="L63" i="18"/>
  <c r="M63" i="18"/>
  <c r="K59" i="18"/>
  <c r="L59" i="18"/>
  <c r="M59" i="18"/>
  <c r="K55" i="18"/>
  <c r="K51" i="18"/>
  <c r="K47" i="18"/>
  <c r="K43" i="18"/>
  <c r="K39" i="18"/>
  <c r="K35" i="18"/>
  <c r="L35" i="18"/>
  <c r="M35" i="18"/>
  <c r="K31" i="18"/>
  <c r="L31" i="18"/>
  <c r="M31" i="18"/>
  <c r="K27" i="18"/>
  <c r="L27" i="18"/>
  <c r="M27" i="18"/>
  <c r="K23" i="18"/>
  <c r="L23" i="18"/>
  <c r="M23" i="18"/>
  <c r="K19" i="18"/>
  <c r="K15" i="18"/>
  <c r="K11" i="18"/>
  <c r="Y5" i="18"/>
  <c r="X6" i="18"/>
  <c r="E117" i="17"/>
  <c r="Z118" i="17"/>
  <c r="G117" i="17"/>
  <c r="J62" i="17"/>
  <c r="L62" i="17"/>
  <c r="M62" i="17"/>
  <c r="I279" i="17"/>
  <c r="F58" i="17"/>
  <c r="H58" i="17"/>
  <c r="E275" i="17"/>
  <c r="W55" i="17"/>
  <c r="X55" i="17"/>
  <c r="E55" i="17"/>
  <c r="Z55" i="17"/>
  <c r="J46" i="17"/>
  <c r="L46" i="17"/>
  <c r="M46" i="17"/>
  <c r="I263" i="17"/>
  <c r="W39" i="17"/>
  <c r="X39" i="17"/>
  <c r="E39" i="17"/>
  <c r="Z39" i="17"/>
  <c r="J30" i="17"/>
  <c r="L30" i="17"/>
  <c r="M30" i="17"/>
  <c r="I247" i="17"/>
  <c r="E23" i="17"/>
  <c r="Z23" i="17"/>
  <c r="K11" i="17"/>
  <c r="I11" i="17"/>
  <c r="K102" i="17"/>
  <c r="E96" i="17"/>
  <c r="I96" i="17"/>
  <c r="W96" i="17"/>
  <c r="X96" i="17"/>
  <c r="Z97" i="17"/>
  <c r="I122" i="17"/>
  <c r="Z115" i="17"/>
  <c r="E115" i="17"/>
  <c r="W115" i="17"/>
  <c r="X115" i="17"/>
  <c r="I106" i="17"/>
  <c r="E53" i="17"/>
  <c r="Z54" i="17"/>
  <c r="G53" i="17"/>
  <c r="E37" i="17"/>
  <c r="Z38" i="17"/>
  <c r="G37" i="17"/>
  <c r="E21" i="17"/>
  <c r="Z22" i="17"/>
  <c r="G21" i="17"/>
  <c r="Z11" i="17"/>
  <c r="E11" i="17"/>
  <c r="I95" i="17"/>
  <c r="K93" i="17"/>
  <c r="L93" i="17"/>
  <c r="M93" i="17"/>
  <c r="Z91" i="17"/>
  <c r="G91" i="17"/>
  <c r="E91" i="17"/>
  <c r="W91" i="17"/>
  <c r="X91" i="17"/>
  <c r="I89" i="17"/>
  <c r="L87" i="17"/>
  <c r="M87" i="17"/>
  <c r="I74" i="17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I33" i="18"/>
  <c r="I29" i="18"/>
  <c r="I25" i="18"/>
  <c r="I21" i="18"/>
  <c r="I17" i="18"/>
  <c r="I13" i="18"/>
  <c r="E10" i="18"/>
  <c r="E113" i="17"/>
  <c r="G113" i="17"/>
  <c r="Z113" i="17"/>
  <c r="Z114" i="17"/>
  <c r="Z51" i="17"/>
  <c r="E51" i="17"/>
  <c r="I51" i="17"/>
  <c r="C268" i="17"/>
  <c r="W51" i="17"/>
  <c r="X51" i="17"/>
  <c r="Z35" i="17"/>
  <c r="E35" i="17"/>
  <c r="W35" i="17"/>
  <c r="X35" i="17"/>
  <c r="Z19" i="17"/>
  <c r="E19" i="17"/>
  <c r="K15" i="17"/>
  <c r="N82" i="17"/>
  <c r="O82" i="17"/>
  <c r="AA82" i="17"/>
  <c r="K78" i="17"/>
  <c r="E72" i="17"/>
  <c r="W72" i="17"/>
  <c r="X72" i="17"/>
  <c r="Z73" i="17"/>
  <c r="G287" i="17"/>
  <c r="K70" i="17"/>
  <c r="G342" i="18"/>
  <c r="G334" i="18"/>
  <c r="G326" i="18"/>
  <c r="G318" i="18"/>
  <c r="G310" i="18"/>
  <c r="G302" i="18"/>
  <c r="G294" i="18"/>
  <c r="G286" i="18"/>
  <c r="G278" i="18"/>
  <c r="G270" i="18"/>
  <c r="G262" i="18"/>
  <c r="F118" i="18"/>
  <c r="H118" i="18"/>
  <c r="F110" i="18"/>
  <c r="H110" i="18"/>
  <c r="F102" i="18"/>
  <c r="H102" i="18"/>
  <c r="F94" i="18"/>
  <c r="H94" i="18"/>
  <c r="F86" i="18"/>
  <c r="H86" i="18"/>
  <c r="F78" i="18"/>
  <c r="H78" i="18"/>
  <c r="F70" i="18"/>
  <c r="H70" i="18"/>
  <c r="F62" i="18"/>
  <c r="H62" i="18"/>
  <c r="F54" i="18"/>
  <c r="H54" i="18"/>
  <c r="F46" i="18"/>
  <c r="H46" i="18"/>
  <c r="Z11" i="18"/>
  <c r="W111" i="17"/>
  <c r="X111" i="17"/>
  <c r="E111" i="17"/>
  <c r="Z111" i="17"/>
  <c r="N66" i="17"/>
  <c r="O66" i="17"/>
  <c r="K283" i="17"/>
  <c r="AA66" i="17"/>
  <c r="E65" i="17"/>
  <c r="C282" i="17"/>
  <c r="G65" i="17"/>
  <c r="Z65" i="17"/>
  <c r="Z66" i="17"/>
  <c r="G273" i="17"/>
  <c r="N50" i="17"/>
  <c r="O50" i="17"/>
  <c r="K267" i="17"/>
  <c r="AA50" i="17"/>
  <c r="E49" i="17"/>
  <c r="C266" i="17"/>
  <c r="G49" i="17"/>
  <c r="Z49" i="17"/>
  <c r="Z50" i="17"/>
  <c r="N34" i="17"/>
  <c r="O34" i="17"/>
  <c r="AA34" i="17"/>
  <c r="E33" i="17"/>
  <c r="G33" i="17"/>
  <c r="Z33" i="17"/>
  <c r="Z34" i="17"/>
  <c r="N18" i="17"/>
  <c r="O18" i="17"/>
  <c r="AA18" i="17"/>
  <c r="E17" i="17"/>
  <c r="G17" i="17"/>
  <c r="Z17" i="17"/>
  <c r="Z18" i="17"/>
  <c r="E15" i="17"/>
  <c r="Z15" i="17"/>
  <c r="Z99" i="17"/>
  <c r="G99" i="17"/>
  <c r="E99" i="17"/>
  <c r="W99" i="17"/>
  <c r="X99" i="17"/>
  <c r="K80" i="17"/>
  <c r="J71" i="17"/>
  <c r="I288" i="17"/>
  <c r="L124" i="16"/>
  <c r="M124" i="16"/>
  <c r="Z10" i="18"/>
  <c r="K125" i="18"/>
  <c r="K121" i="18"/>
  <c r="K117" i="18"/>
  <c r="K113" i="18"/>
  <c r="K109" i="18"/>
  <c r="K105" i="18"/>
  <c r="K101" i="18"/>
  <c r="K97" i="18"/>
  <c r="K93" i="18"/>
  <c r="K89" i="18"/>
  <c r="K85" i="18"/>
  <c r="K81" i="18"/>
  <c r="W117" i="17"/>
  <c r="X117" i="17"/>
  <c r="Z112" i="17"/>
  <c r="E125" i="17"/>
  <c r="G125" i="17"/>
  <c r="E109" i="17"/>
  <c r="Z110" i="17"/>
  <c r="G109" i="17"/>
  <c r="F66" i="17"/>
  <c r="H66" i="17"/>
  <c r="E283" i="17"/>
  <c r="W63" i="17"/>
  <c r="X63" i="17"/>
  <c r="E63" i="17"/>
  <c r="Z63" i="17"/>
  <c r="I54" i="17"/>
  <c r="F50" i="17"/>
  <c r="H50" i="17"/>
  <c r="E267" i="17"/>
  <c r="W47" i="17"/>
  <c r="X47" i="17"/>
  <c r="E47" i="17"/>
  <c r="Z47" i="17"/>
  <c r="I38" i="17"/>
  <c r="W31" i="17"/>
  <c r="X31" i="17"/>
  <c r="E31" i="17"/>
  <c r="Z31" i="17"/>
  <c r="I27" i="17"/>
  <c r="I22" i="17"/>
  <c r="I9" i="17"/>
  <c r="K86" i="17"/>
  <c r="E80" i="17"/>
  <c r="W80" i="17"/>
  <c r="X80" i="17"/>
  <c r="Z81" i="17"/>
  <c r="Z123" i="17"/>
  <c r="E123" i="17"/>
  <c r="W123" i="17"/>
  <c r="X123" i="17"/>
  <c r="I114" i="17"/>
  <c r="Z107" i="17"/>
  <c r="E107" i="17"/>
  <c r="W107" i="17"/>
  <c r="X107" i="17"/>
  <c r="E61" i="17"/>
  <c r="Z62" i="17"/>
  <c r="G61" i="17"/>
  <c r="E45" i="17"/>
  <c r="Z46" i="17"/>
  <c r="G45" i="17"/>
  <c r="K43" i="17"/>
  <c r="G260" i="17"/>
  <c r="E29" i="17"/>
  <c r="Z30" i="17"/>
  <c r="G29" i="17"/>
  <c r="L14" i="17"/>
  <c r="M14" i="17"/>
  <c r="K12" i="17"/>
  <c r="I90" i="17"/>
  <c r="I79" i="17"/>
  <c r="Z75" i="17"/>
  <c r="G75" i="17"/>
  <c r="E75" i="17"/>
  <c r="C292" i="17"/>
  <c r="W75" i="17"/>
  <c r="X75" i="17"/>
  <c r="I73" i="17"/>
  <c r="L71" i="17"/>
  <c r="M71" i="17"/>
  <c r="Z67" i="17"/>
  <c r="G67" i="17"/>
  <c r="E67" i="17"/>
  <c r="C284" i="17"/>
  <c r="W67" i="17"/>
  <c r="X67" i="17"/>
  <c r="G339" i="16"/>
  <c r="K122" i="16"/>
  <c r="H123" i="18"/>
  <c r="H115" i="18"/>
  <c r="H107" i="18"/>
  <c r="H99" i="18"/>
  <c r="H91" i="18"/>
  <c r="E121" i="17"/>
  <c r="G121" i="17"/>
  <c r="Z121" i="17"/>
  <c r="Z122" i="17"/>
  <c r="G119" i="17"/>
  <c r="E105" i="17"/>
  <c r="G105" i="17"/>
  <c r="Z105" i="17"/>
  <c r="Z106" i="17"/>
  <c r="G103" i="17"/>
  <c r="K64" i="17"/>
  <c r="Z59" i="17"/>
  <c r="E59" i="17"/>
  <c r="C276" i="17"/>
  <c r="W59" i="17"/>
  <c r="X59" i="17"/>
  <c r="K48" i="17"/>
  <c r="Z43" i="17"/>
  <c r="E43" i="17"/>
  <c r="C260" i="17"/>
  <c r="W43" i="17"/>
  <c r="X43" i="17"/>
  <c r="K32" i="17"/>
  <c r="Z27" i="17"/>
  <c r="E27" i="17"/>
  <c r="K16" i="17"/>
  <c r="J14" i="17"/>
  <c r="I231" i="17"/>
  <c r="I10" i="17"/>
  <c r="L98" i="17"/>
  <c r="M98" i="17"/>
  <c r="K94" i="17"/>
  <c r="E88" i="17"/>
  <c r="I88" i="17"/>
  <c r="W88" i="17"/>
  <c r="X88" i="17"/>
  <c r="Z89" i="17"/>
  <c r="I77" i="17"/>
  <c r="G286" i="17"/>
  <c r="I69" i="17"/>
  <c r="L125" i="16"/>
  <c r="M125" i="16"/>
  <c r="N123" i="16"/>
  <c r="O123" i="16"/>
  <c r="AA123" i="16"/>
  <c r="K340" i="16"/>
  <c r="E247" i="16"/>
  <c r="E231" i="16"/>
  <c r="G322" i="16"/>
  <c r="Z111" i="16"/>
  <c r="L119" i="16"/>
  <c r="M119" i="16"/>
  <c r="I106" i="16"/>
  <c r="L103" i="16"/>
  <c r="M103" i="16"/>
  <c r="I96" i="16"/>
  <c r="L87" i="16"/>
  <c r="M87" i="16"/>
  <c r="I80" i="16"/>
  <c r="L71" i="16"/>
  <c r="M71" i="16"/>
  <c r="K59" i="16"/>
  <c r="I59" i="16"/>
  <c r="I50" i="16"/>
  <c r="K50" i="16"/>
  <c r="K43" i="16"/>
  <c r="I43" i="16"/>
  <c r="I34" i="16"/>
  <c r="K34" i="16"/>
  <c r="K27" i="16"/>
  <c r="I27" i="16"/>
  <c r="I18" i="16"/>
  <c r="K18" i="16"/>
  <c r="K11" i="16"/>
  <c r="I11" i="16"/>
  <c r="I45" i="15"/>
  <c r="K45" i="15"/>
  <c r="H45" i="15"/>
  <c r="G262" i="15"/>
  <c r="I8" i="17"/>
  <c r="E124" i="17"/>
  <c r="I124" i="17"/>
  <c r="E120" i="17"/>
  <c r="E116" i="17"/>
  <c r="E112" i="17"/>
  <c r="I112" i="17"/>
  <c r="E108" i="17"/>
  <c r="I108" i="17"/>
  <c r="E104" i="17"/>
  <c r="I104" i="17"/>
  <c r="E64" i="17"/>
  <c r="E60" i="17"/>
  <c r="E56" i="17"/>
  <c r="E52" i="17"/>
  <c r="E48" i="17"/>
  <c r="E44" i="17"/>
  <c r="I44" i="17"/>
  <c r="E40" i="17"/>
  <c r="I40" i="17"/>
  <c r="E36" i="17"/>
  <c r="I36" i="17"/>
  <c r="E32" i="17"/>
  <c r="I32" i="17"/>
  <c r="E28" i="17"/>
  <c r="E24" i="17"/>
  <c r="E20" i="17"/>
  <c r="E16" i="17"/>
  <c r="G13" i="17"/>
  <c r="E12" i="17"/>
  <c r="I12" i="17"/>
  <c r="E102" i="17"/>
  <c r="G100" i="17"/>
  <c r="K97" i="17"/>
  <c r="L97" i="17"/>
  <c r="M97" i="17"/>
  <c r="E94" i="17"/>
  <c r="G92" i="17"/>
  <c r="K89" i="17"/>
  <c r="E86" i="17"/>
  <c r="I86" i="17"/>
  <c r="G84" i="17"/>
  <c r="K81" i="17"/>
  <c r="L81" i="17"/>
  <c r="M81" i="17"/>
  <c r="E78" i="17"/>
  <c r="I78" i="17"/>
  <c r="G76" i="17"/>
  <c r="K73" i="17"/>
  <c r="E70" i="17"/>
  <c r="G68" i="17"/>
  <c r="W122" i="16"/>
  <c r="X122" i="16"/>
  <c r="F111" i="16"/>
  <c r="F95" i="16"/>
  <c r="H95" i="16"/>
  <c r="F79" i="16"/>
  <c r="H79" i="16"/>
  <c r="Z118" i="16"/>
  <c r="I116" i="16"/>
  <c r="L113" i="16"/>
  <c r="M113" i="16"/>
  <c r="K101" i="16"/>
  <c r="I101" i="16"/>
  <c r="I94" i="16"/>
  <c r="K94" i="16"/>
  <c r="K85" i="16"/>
  <c r="I85" i="16"/>
  <c r="I78" i="16"/>
  <c r="K78" i="16"/>
  <c r="K69" i="16"/>
  <c r="I69" i="16"/>
  <c r="K61" i="16"/>
  <c r="I61" i="16"/>
  <c r="K52" i="16"/>
  <c r="I52" i="16"/>
  <c r="K45" i="16"/>
  <c r="I45" i="16"/>
  <c r="K36" i="16"/>
  <c r="I36" i="16"/>
  <c r="K29" i="16"/>
  <c r="I29" i="16"/>
  <c r="K20" i="16"/>
  <c r="I20" i="16"/>
  <c r="K13" i="16"/>
  <c r="I13" i="16"/>
  <c r="L122" i="15"/>
  <c r="M122" i="15"/>
  <c r="T122" i="16"/>
  <c r="R122" i="16"/>
  <c r="C339" i="16"/>
  <c r="W121" i="16"/>
  <c r="Z117" i="16"/>
  <c r="Z109" i="16"/>
  <c r="Z93" i="16"/>
  <c r="E122" i="16"/>
  <c r="E121" i="16"/>
  <c r="I110" i="16"/>
  <c r="L107" i="16"/>
  <c r="M107" i="16"/>
  <c r="L99" i="16"/>
  <c r="M99" i="16"/>
  <c r="I92" i="16"/>
  <c r="L83" i="16"/>
  <c r="M83" i="16"/>
  <c r="I76" i="16"/>
  <c r="L67" i="16"/>
  <c r="M67" i="16"/>
  <c r="K63" i="16"/>
  <c r="I63" i="16"/>
  <c r="I54" i="16"/>
  <c r="K54" i="16"/>
  <c r="K47" i="16"/>
  <c r="I47" i="16"/>
  <c r="I38" i="16"/>
  <c r="K38" i="16"/>
  <c r="K31" i="16"/>
  <c r="I31" i="16"/>
  <c r="I22" i="16"/>
  <c r="K22" i="16"/>
  <c r="K15" i="16"/>
  <c r="I15" i="16"/>
  <c r="L118" i="15"/>
  <c r="M118" i="15"/>
  <c r="L114" i="15"/>
  <c r="M114" i="15"/>
  <c r="L110" i="15"/>
  <c r="M110" i="15"/>
  <c r="L106" i="15"/>
  <c r="M106" i="15"/>
  <c r="L102" i="15"/>
  <c r="M102" i="15"/>
  <c r="L98" i="15"/>
  <c r="M98" i="15"/>
  <c r="L94" i="15"/>
  <c r="M94" i="15"/>
  <c r="L90" i="15"/>
  <c r="M90" i="15"/>
  <c r="L86" i="15"/>
  <c r="M86" i="15"/>
  <c r="L82" i="15"/>
  <c r="M82" i="15"/>
  <c r="L78" i="15"/>
  <c r="M78" i="15"/>
  <c r="L74" i="15"/>
  <c r="M74" i="15"/>
  <c r="L70" i="15"/>
  <c r="M70" i="15"/>
  <c r="H108" i="16"/>
  <c r="H102" i="16"/>
  <c r="H86" i="16"/>
  <c r="H70" i="16"/>
  <c r="I341" i="16"/>
  <c r="C338" i="16"/>
  <c r="E329" i="16"/>
  <c r="I325" i="16"/>
  <c r="Z116" i="16"/>
  <c r="G117" i="16"/>
  <c r="K114" i="16"/>
  <c r="L114" i="16"/>
  <c r="M114" i="16"/>
  <c r="I104" i="16"/>
  <c r="G97" i="16"/>
  <c r="I95" i="16"/>
  <c r="I90" i="16"/>
  <c r="K90" i="16"/>
  <c r="K88" i="16"/>
  <c r="L88" i="16"/>
  <c r="M88" i="16"/>
  <c r="G81" i="16"/>
  <c r="I79" i="16"/>
  <c r="I74" i="16"/>
  <c r="K74" i="16"/>
  <c r="K72" i="16"/>
  <c r="L72" i="16"/>
  <c r="M72" i="16"/>
  <c r="G65" i="16"/>
  <c r="K56" i="16"/>
  <c r="I56" i="16"/>
  <c r="K49" i="16"/>
  <c r="I49" i="16"/>
  <c r="K40" i="16"/>
  <c r="I40" i="16"/>
  <c r="K33" i="16"/>
  <c r="I33" i="16"/>
  <c r="K24" i="16"/>
  <c r="I24" i="16"/>
  <c r="K17" i="16"/>
  <c r="I17" i="16"/>
  <c r="Z14" i="17"/>
  <c r="X121" i="16"/>
  <c r="I332" i="16"/>
  <c r="I308" i="16"/>
  <c r="I292" i="16"/>
  <c r="W111" i="16"/>
  <c r="X111" i="16"/>
  <c r="Z123" i="16"/>
  <c r="G121" i="16"/>
  <c r="G111" i="16"/>
  <c r="K108" i="16"/>
  <c r="L108" i="16"/>
  <c r="M108" i="16"/>
  <c r="I105" i="16"/>
  <c r="I58" i="16"/>
  <c r="K58" i="16"/>
  <c r="K51" i="16"/>
  <c r="I51" i="16"/>
  <c r="I42" i="16"/>
  <c r="K42" i="16"/>
  <c r="K35" i="16"/>
  <c r="I35" i="16"/>
  <c r="I26" i="16"/>
  <c r="K26" i="16"/>
  <c r="K19" i="16"/>
  <c r="I19" i="16"/>
  <c r="I9" i="16"/>
  <c r="K9" i="16"/>
  <c r="K125" i="15"/>
  <c r="I125" i="15"/>
  <c r="H125" i="15"/>
  <c r="G342" i="15"/>
  <c r="E266" i="15"/>
  <c r="F49" i="15"/>
  <c r="H49" i="15"/>
  <c r="I102" i="16"/>
  <c r="K102" i="16"/>
  <c r="K93" i="16"/>
  <c r="I93" i="16"/>
  <c r="I86" i="16"/>
  <c r="K86" i="16"/>
  <c r="K77" i="16"/>
  <c r="I77" i="16"/>
  <c r="I70" i="16"/>
  <c r="K70" i="16"/>
  <c r="K60" i="16"/>
  <c r="I60" i="16"/>
  <c r="K53" i="16"/>
  <c r="I53" i="16"/>
  <c r="K44" i="16"/>
  <c r="I44" i="16"/>
  <c r="K37" i="16"/>
  <c r="I37" i="16"/>
  <c r="K28" i="16"/>
  <c r="I28" i="16"/>
  <c r="K21" i="16"/>
  <c r="I21" i="16"/>
  <c r="K12" i="16"/>
  <c r="I12" i="16"/>
  <c r="E341" i="15"/>
  <c r="F124" i="15"/>
  <c r="K121" i="15"/>
  <c r="G338" i="15"/>
  <c r="I121" i="15"/>
  <c r="H121" i="15"/>
  <c r="K117" i="15"/>
  <c r="G334" i="15"/>
  <c r="K113" i="15"/>
  <c r="G330" i="15"/>
  <c r="K109" i="15"/>
  <c r="G326" i="15"/>
  <c r="K105" i="15"/>
  <c r="G322" i="15"/>
  <c r="K101" i="15"/>
  <c r="G318" i="15"/>
  <c r="K97" i="15"/>
  <c r="G314" i="15"/>
  <c r="K93" i="15"/>
  <c r="G310" i="15"/>
  <c r="K89" i="15"/>
  <c r="G306" i="15"/>
  <c r="K85" i="15"/>
  <c r="G302" i="15"/>
  <c r="K81" i="15"/>
  <c r="G298" i="15"/>
  <c r="K77" i="15"/>
  <c r="G294" i="15"/>
  <c r="K73" i="15"/>
  <c r="G290" i="15"/>
  <c r="K69" i="15"/>
  <c r="G286" i="15"/>
  <c r="I118" i="16"/>
  <c r="L115" i="16"/>
  <c r="M115" i="16"/>
  <c r="I100" i="16"/>
  <c r="L91" i="16"/>
  <c r="M91" i="16"/>
  <c r="I84" i="16"/>
  <c r="L75" i="16"/>
  <c r="M75" i="16"/>
  <c r="I68" i="16"/>
  <c r="I62" i="16"/>
  <c r="K62" i="16"/>
  <c r="K55" i="16"/>
  <c r="I55" i="16"/>
  <c r="I46" i="16"/>
  <c r="K46" i="16"/>
  <c r="K39" i="16"/>
  <c r="I39" i="16"/>
  <c r="I30" i="16"/>
  <c r="K30" i="16"/>
  <c r="K23" i="16"/>
  <c r="I23" i="16"/>
  <c r="I14" i="16"/>
  <c r="K14" i="16"/>
  <c r="G340" i="15"/>
  <c r="K123" i="15"/>
  <c r="F120" i="15"/>
  <c r="E337" i="15"/>
  <c r="E333" i="15"/>
  <c r="F116" i="15"/>
  <c r="F112" i="15"/>
  <c r="E329" i="15"/>
  <c r="E325" i="15"/>
  <c r="F108" i="15"/>
  <c r="F104" i="15"/>
  <c r="E321" i="15"/>
  <c r="E317" i="15"/>
  <c r="F100" i="15"/>
  <c r="F96" i="15"/>
  <c r="E313" i="15"/>
  <c r="E309" i="15"/>
  <c r="F92" i="15"/>
  <c r="F88" i="15"/>
  <c r="E305" i="15"/>
  <c r="E301" i="15"/>
  <c r="F84" i="15"/>
  <c r="F80" i="15"/>
  <c r="E297" i="15"/>
  <c r="E293" i="15"/>
  <c r="F76" i="15"/>
  <c r="F72" i="15"/>
  <c r="E289" i="15"/>
  <c r="E285" i="15"/>
  <c r="F68" i="15"/>
  <c r="F41" i="15"/>
  <c r="H41" i="15"/>
  <c r="E258" i="15"/>
  <c r="H28" i="16"/>
  <c r="H12" i="16"/>
  <c r="H105" i="16"/>
  <c r="H93" i="16"/>
  <c r="H77" i="16"/>
  <c r="H53" i="16"/>
  <c r="Z112" i="16"/>
  <c r="I112" i="16"/>
  <c r="L109" i="16"/>
  <c r="M109" i="16"/>
  <c r="I98" i="16"/>
  <c r="K98" i="16"/>
  <c r="K89" i="16"/>
  <c r="I89" i="16"/>
  <c r="I82" i="16"/>
  <c r="K82" i="16"/>
  <c r="K73" i="16"/>
  <c r="I73" i="16"/>
  <c r="I66" i="16"/>
  <c r="K66" i="16"/>
  <c r="K64" i="16"/>
  <c r="I64" i="16"/>
  <c r="K57" i="16"/>
  <c r="I57" i="16"/>
  <c r="K48" i="16"/>
  <c r="I48" i="16"/>
  <c r="K41" i="16"/>
  <c r="I41" i="16"/>
  <c r="K32" i="16"/>
  <c r="I32" i="16"/>
  <c r="K25" i="16"/>
  <c r="I25" i="16"/>
  <c r="K16" i="16"/>
  <c r="I16" i="16"/>
  <c r="G10" i="16"/>
  <c r="E10" i="16"/>
  <c r="Y5" i="16"/>
  <c r="X6" i="16"/>
  <c r="G336" i="15"/>
  <c r="K119" i="15"/>
  <c r="G332" i="15"/>
  <c r="K115" i="15"/>
  <c r="I115" i="15"/>
  <c r="G328" i="15"/>
  <c r="K111" i="15"/>
  <c r="G324" i="15"/>
  <c r="K107" i="15"/>
  <c r="I107" i="15"/>
  <c r="G320" i="15"/>
  <c r="K103" i="15"/>
  <c r="G316" i="15"/>
  <c r="K99" i="15"/>
  <c r="I99" i="15"/>
  <c r="G312" i="15"/>
  <c r="K95" i="15"/>
  <c r="G308" i="15"/>
  <c r="K91" i="15"/>
  <c r="I91" i="15"/>
  <c r="G304" i="15"/>
  <c r="K87" i="15"/>
  <c r="G300" i="15"/>
  <c r="K83" i="15"/>
  <c r="I83" i="15"/>
  <c r="G296" i="15"/>
  <c r="K79" i="15"/>
  <c r="G292" i="15"/>
  <c r="K75" i="15"/>
  <c r="I75" i="15"/>
  <c r="G288" i="15"/>
  <c r="K71" i="15"/>
  <c r="G284" i="15"/>
  <c r="K67" i="15"/>
  <c r="I67" i="15"/>
  <c r="K34" i="15"/>
  <c r="I34" i="15"/>
  <c r="K30" i="15"/>
  <c r="I30" i="15"/>
  <c r="K26" i="15"/>
  <c r="I26" i="15"/>
  <c r="K23" i="15"/>
  <c r="I23" i="15"/>
  <c r="K20" i="15"/>
  <c r="I20" i="15"/>
  <c r="I17" i="15"/>
  <c r="K17" i="15"/>
  <c r="H101" i="14"/>
  <c r="K101" i="14"/>
  <c r="G318" i="14"/>
  <c r="I101" i="14"/>
  <c r="I312" i="14"/>
  <c r="J95" i="14"/>
  <c r="J75" i="14"/>
  <c r="I292" i="14"/>
  <c r="J67" i="14"/>
  <c r="I284" i="14"/>
  <c r="K64" i="14"/>
  <c r="I64" i="14"/>
  <c r="H64" i="14"/>
  <c r="G281" i="14"/>
  <c r="G274" i="14"/>
  <c r="H57" i="14"/>
  <c r="K57" i="14"/>
  <c r="I57" i="14"/>
  <c r="K53" i="14"/>
  <c r="G270" i="14"/>
  <c r="G266" i="14"/>
  <c r="K49" i="14"/>
  <c r="K45" i="14"/>
  <c r="G262" i="14"/>
  <c r="K41" i="14"/>
  <c r="G258" i="14"/>
  <c r="K36" i="14"/>
  <c r="I31" i="14"/>
  <c r="F27" i="14"/>
  <c r="H27" i="14"/>
  <c r="E244" i="14"/>
  <c r="Z119" i="15"/>
  <c r="G124" i="15"/>
  <c r="E123" i="15"/>
  <c r="G120" i="15"/>
  <c r="E119" i="15"/>
  <c r="G116" i="15"/>
  <c r="E115" i="15"/>
  <c r="G112" i="15"/>
  <c r="E111" i="15"/>
  <c r="G108" i="15"/>
  <c r="E107" i="15"/>
  <c r="G104" i="15"/>
  <c r="E103" i="15"/>
  <c r="G100" i="15"/>
  <c r="E99" i="15"/>
  <c r="G96" i="15"/>
  <c r="E95" i="15"/>
  <c r="G92" i="15"/>
  <c r="E91" i="15"/>
  <c r="G88" i="15"/>
  <c r="E87" i="15"/>
  <c r="G84" i="15"/>
  <c r="E83" i="15"/>
  <c r="G80" i="15"/>
  <c r="E79" i="15"/>
  <c r="G76" i="15"/>
  <c r="E75" i="15"/>
  <c r="G72" i="15"/>
  <c r="E71" i="15"/>
  <c r="G68" i="15"/>
  <c r="E67" i="15"/>
  <c r="I48" i="15"/>
  <c r="I40" i="15"/>
  <c r="G306" i="14"/>
  <c r="H89" i="14"/>
  <c r="K89" i="14"/>
  <c r="I89" i="14"/>
  <c r="J83" i="14"/>
  <c r="I300" i="14"/>
  <c r="I289" i="14"/>
  <c r="J72" i="14"/>
  <c r="L72" i="14"/>
  <c r="M72" i="14"/>
  <c r="I63" i="14"/>
  <c r="K60" i="14"/>
  <c r="I60" i="14"/>
  <c r="G277" i="14"/>
  <c r="H60" i="14"/>
  <c r="G257" i="14"/>
  <c r="K40" i="14"/>
  <c r="J35" i="14"/>
  <c r="I252" i="14"/>
  <c r="E248" i="14"/>
  <c r="F31" i="14"/>
  <c r="H31" i="14"/>
  <c r="K13" i="14"/>
  <c r="G230" i="14"/>
  <c r="K10" i="14"/>
  <c r="I10" i="14"/>
  <c r="H10" i="14"/>
  <c r="I49" i="15"/>
  <c r="K49" i="15"/>
  <c r="I41" i="15"/>
  <c r="K41" i="15"/>
  <c r="K35" i="15"/>
  <c r="I35" i="15"/>
  <c r="K31" i="15"/>
  <c r="I31" i="15"/>
  <c r="K27" i="15"/>
  <c r="I27" i="15"/>
  <c r="K15" i="15"/>
  <c r="I15" i="15"/>
  <c r="I336" i="14"/>
  <c r="J119" i="14"/>
  <c r="I328" i="14"/>
  <c r="J111" i="14"/>
  <c r="I320" i="14"/>
  <c r="J103" i="14"/>
  <c r="H77" i="14"/>
  <c r="K77" i="14"/>
  <c r="G294" i="14"/>
  <c r="I77" i="14"/>
  <c r="H69" i="14"/>
  <c r="K69" i="14"/>
  <c r="G286" i="14"/>
  <c r="I69" i="14"/>
  <c r="E280" i="14"/>
  <c r="F63" i="14"/>
  <c r="H63" i="14"/>
  <c r="J59" i="14"/>
  <c r="I276" i="14"/>
  <c r="K56" i="14"/>
  <c r="I56" i="14"/>
  <c r="H56" i="14"/>
  <c r="G273" i="14"/>
  <c r="K52" i="14"/>
  <c r="I52" i="14"/>
  <c r="G269" i="14"/>
  <c r="H52" i="14"/>
  <c r="K48" i="14"/>
  <c r="I48" i="14"/>
  <c r="H48" i="14"/>
  <c r="G265" i="14"/>
  <c r="K44" i="14"/>
  <c r="I44" i="14"/>
  <c r="G261" i="14"/>
  <c r="H44" i="14"/>
  <c r="I256" i="14"/>
  <c r="J39" i="14"/>
  <c r="F35" i="14"/>
  <c r="H35" i="14"/>
  <c r="E252" i="14"/>
  <c r="K17" i="14"/>
  <c r="G234" i="14"/>
  <c r="K12" i="14"/>
  <c r="G229" i="14"/>
  <c r="K50" i="15"/>
  <c r="I50" i="15"/>
  <c r="K42" i="15"/>
  <c r="I42" i="15"/>
  <c r="K24" i="15"/>
  <c r="I24" i="15"/>
  <c r="I21" i="15"/>
  <c r="K21" i="15"/>
  <c r="G314" i="14"/>
  <c r="H97" i="14"/>
  <c r="K97" i="14"/>
  <c r="I97" i="14"/>
  <c r="J91" i="14"/>
  <c r="I308" i="14"/>
  <c r="E276" i="14"/>
  <c r="F59" i="14"/>
  <c r="H59" i="14"/>
  <c r="I55" i="14"/>
  <c r="I51" i="14"/>
  <c r="I47" i="14"/>
  <c r="I43" i="14"/>
  <c r="E256" i="14"/>
  <c r="F39" i="14"/>
  <c r="H39" i="14"/>
  <c r="K21" i="14"/>
  <c r="G238" i="14"/>
  <c r="G233" i="14"/>
  <c r="K16" i="14"/>
  <c r="I66" i="15"/>
  <c r="L65" i="15"/>
  <c r="M65" i="15"/>
  <c r="I64" i="15"/>
  <c r="L63" i="15"/>
  <c r="M63" i="15"/>
  <c r="I62" i="15"/>
  <c r="L61" i="15"/>
  <c r="M61" i="15"/>
  <c r="I60" i="15"/>
  <c r="L59" i="15"/>
  <c r="M59" i="15"/>
  <c r="I58" i="15"/>
  <c r="L57" i="15"/>
  <c r="M57" i="15"/>
  <c r="I56" i="15"/>
  <c r="L55" i="15"/>
  <c r="M55" i="15"/>
  <c r="I54" i="15"/>
  <c r="L53" i="15"/>
  <c r="M53" i="15"/>
  <c r="I52" i="15"/>
  <c r="L51" i="15"/>
  <c r="M51" i="15"/>
  <c r="L44" i="15"/>
  <c r="M44" i="15"/>
  <c r="L43" i="15"/>
  <c r="M43" i="15"/>
  <c r="K36" i="15"/>
  <c r="I36" i="15"/>
  <c r="K32" i="15"/>
  <c r="I32" i="15"/>
  <c r="K28" i="15"/>
  <c r="I28" i="15"/>
  <c r="H85" i="14"/>
  <c r="K85" i="14"/>
  <c r="G302" i="14"/>
  <c r="I85" i="14"/>
  <c r="I296" i="14"/>
  <c r="J79" i="14"/>
  <c r="I288" i="14"/>
  <c r="J71" i="14"/>
  <c r="E272" i="14"/>
  <c r="F55" i="14"/>
  <c r="H55" i="14"/>
  <c r="E268" i="14"/>
  <c r="F51" i="14"/>
  <c r="H51" i="14"/>
  <c r="E264" i="14"/>
  <c r="F47" i="14"/>
  <c r="H47" i="14"/>
  <c r="F43" i="14"/>
  <c r="H43" i="14"/>
  <c r="E260" i="14"/>
  <c r="K25" i="14"/>
  <c r="G242" i="14"/>
  <c r="K20" i="14"/>
  <c r="G237" i="14"/>
  <c r="I11" i="14"/>
  <c r="F11" i="14"/>
  <c r="H11" i="14"/>
  <c r="E228" i="14"/>
  <c r="E117" i="15"/>
  <c r="I117" i="15"/>
  <c r="E113" i="15"/>
  <c r="I113" i="15"/>
  <c r="E109" i="15"/>
  <c r="E105" i="15"/>
  <c r="I105" i="15"/>
  <c r="E101" i="15"/>
  <c r="E97" i="15"/>
  <c r="I97" i="15"/>
  <c r="E93" i="15"/>
  <c r="E89" i="15"/>
  <c r="E85" i="15"/>
  <c r="I85" i="15"/>
  <c r="E81" i="15"/>
  <c r="I81" i="15"/>
  <c r="E77" i="15"/>
  <c r="E73" i="15"/>
  <c r="I73" i="15"/>
  <c r="E69" i="15"/>
  <c r="K19" i="15"/>
  <c r="I19" i="15"/>
  <c r="K16" i="15"/>
  <c r="I16" i="15"/>
  <c r="I13" i="15"/>
  <c r="K13" i="15"/>
  <c r="J99" i="14"/>
  <c r="I316" i="14"/>
  <c r="J76" i="14"/>
  <c r="L76" i="14"/>
  <c r="M76" i="14"/>
  <c r="I293" i="14"/>
  <c r="J68" i="14"/>
  <c r="L68" i="14"/>
  <c r="M68" i="14"/>
  <c r="I285" i="14"/>
  <c r="K29" i="14"/>
  <c r="G246" i="14"/>
  <c r="G241" i="14"/>
  <c r="K24" i="14"/>
  <c r="I15" i="14"/>
  <c r="E232" i="14"/>
  <c r="F15" i="14"/>
  <c r="H15" i="14"/>
  <c r="I47" i="15"/>
  <c r="I39" i="15"/>
  <c r="I37" i="15"/>
  <c r="K37" i="15"/>
  <c r="I33" i="15"/>
  <c r="K33" i="15"/>
  <c r="I29" i="15"/>
  <c r="K29" i="15"/>
  <c r="I25" i="15"/>
  <c r="K25" i="15"/>
  <c r="J123" i="14"/>
  <c r="I340" i="14"/>
  <c r="J115" i="14"/>
  <c r="I332" i="14"/>
  <c r="J107" i="14"/>
  <c r="I324" i="14"/>
  <c r="H93" i="14"/>
  <c r="K93" i="14"/>
  <c r="G310" i="14"/>
  <c r="I93" i="14"/>
  <c r="I304" i="14"/>
  <c r="J87" i="14"/>
  <c r="G290" i="14"/>
  <c r="H73" i="14"/>
  <c r="K73" i="14"/>
  <c r="I73" i="14"/>
  <c r="G282" i="14"/>
  <c r="H65" i="14"/>
  <c r="K65" i="14"/>
  <c r="I65" i="14"/>
  <c r="K33" i="14"/>
  <c r="G250" i="14"/>
  <c r="K28" i="14"/>
  <c r="G245" i="14"/>
  <c r="I240" i="14"/>
  <c r="J23" i="14"/>
  <c r="I19" i="14"/>
  <c r="F19" i="14"/>
  <c r="H19" i="14"/>
  <c r="E236" i="14"/>
  <c r="K46" i="15"/>
  <c r="I46" i="15"/>
  <c r="K38" i="15"/>
  <c r="I38" i="15"/>
  <c r="K11" i="15"/>
  <c r="I11" i="15"/>
  <c r="I9" i="15"/>
  <c r="K9" i="15"/>
  <c r="N8" i="14"/>
  <c r="O8" i="14"/>
  <c r="K225" i="14"/>
  <c r="AA8" i="14"/>
  <c r="G298" i="14"/>
  <c r="H81" i="14"/>
  <c r="K81" i="14"/>
  <c r="I81" i="14"/>
  <c r="H61" i="14"/>
  <c r="K61" i="14"/>
  <c r="G278" i="14"/>
  <c r="I61" i="14"/>
  <c r="K37" i="14"/>
  <c r="G254" i="14"/>
  <c r="G249" i="14"/>
  <c r="K32" i="14"/>
  <c r="J27" i="14"/>
  <c r="I244" i="14"/>
  <c r="E240" i="14"/>
  <c r="F23" i="14"/>
  <c r="H23" i="14"/>
  <c r="I12" i="15"/>
  <c r="I8" i="15"/>
  <c r="K123" i="14"/>
  <c r="L123" i="14"/>
  <c r="M123" i="14"/>
  <c r="I122" i="14"/>
  <c r="K119" i="14"/>
  <c r="L119" i="14"/>
  <c r="M119" i="14"/>
  <c r="I118" i="14"/>
  <c r="K115" i="14"/>
  <c r="I114" i="14"/>
  <c r="K111" i="14"/>
  <c r="L111" i="14"/>
  <c r="M111" i="14"/>
  <c r="I110" i="14"/>
  <c r="K107" i="14"/>
  <c r="L107" i="14"/>
  <c r="M107" i="14"/>
  <c r="I106" i="14"/>
  <c r="K103" i="14"/>
  <c r="L103" i="14"/>
  <c r="M103" i="14"/>
  <c r="I102" i="14"/>
  <c r="K99" i="14"/>
  <c r="L99" i="14"/>
  <c r="M99" i="14"/>
  <c r="I98" i="14"/>
  <c r="K95" i="14"/>
  <c r="L95" i="14"/>
  <c r="M95" i="14"/>
  <c r="I94" i="14"/>
  <c r="K91" i="14"/>
  <c r="L91" i="14"/>
  <c r="M91" i="14"/>
  <c r="I90" i="14"/>
  <c r="K87" i="14"/>
  <c r="L87" i="14"/>
  <c r="M87" i="14"/>
  <c r="I86" i="14"/>
  <c r="K83" i="14"/>
  <c r="L83" i="14"/>
  <c r="M83" i="14"/>
  <c r="I82" i="14"/>
  <c r="K79" i="14"/>
  <c r="L79" i="14"/>
  <c r="M79" i="14"/>
  <c r="I78" i="14"/>
  <c r="K75" i="14"/>
  <c r="L75" i="14"/>
  <c r="M75" i="14"/>
  <c r="I74" i="14"/>
  <c r="K71" i="14"/>
  <c r="L71" i="14"/>
  <c r="M71" i="14"/>
  <c r="I70" i="14"/>
  <c r="K67" i="14"/>
  <c r="L67" i="14"/>
  <c r="M67" i="14"/>
  <c r="I66" i="14"/>
  <c r="K63" i="14"/>
  <c r="I62" i="14"/>
  <c r="K59" i="14"/>
  <c r="L59" i="14"/>
  <c r="M59" i="14"/>
  <c r="I58" i="14"/>
  <c r="K55" i="14"/>
  <c r="I54" i="14"/>
  <c r="K51" i="14"/>
  <c r="I50" i="14"/>
  <c r="K47" i="14"/>
  <c r="I46" i="14"/>
  <c r="K43" i="14"/>
  <c r="I42" i="14"/>
  <c r="K39" i="14"/>
  <c r="L39" i="14"/>
  <c r="M39" i="14"/>
  <c r="I38" i="14"/>
  <c r="K35" i="14"/>
  <c r="L35" i="14"/>
  <c r="M35" i="14"/>
  <c r="I34" i="14"/>
  <c r="K31" i="14"/>
  <c r="I30" i="14"/>
  <c r="K27" i="14"/>
  <c r="L27" i="14"/>
  <c r="M27" i="14"/>
  <c r="I26" i="14"/>
  <c r="K23" i="14"/>
  <c r="L23" i="14"/>
  <c r="M23" i="14"/>
  <c r="I22" i="14"/>
  <c r="I18" i="14"/>
  <c r="I14" i="14"/>
  <c r="I9" i="14"/>
  <c r="Y5" i="14"/>
  <c r="X6" i="14"/>
  <c r="H117" i="13"/>
  <c r="K117" i="13"/>
  <c r="G334" i="13"/>
  <c r="I117" i="13"/>
  <c r="J114" i="13"/>
  <c r="L114" i="13"/>
  <c r="M114" i="13"/>
  <c r="I331" i="13"/>
  <c r="G329" i="13"/>
  <c r="K112" i="13"/>
  <c r="I112" i="13"/>
  <c r="H112" i="13"/>
  <c r="E324" i="13"/>
  <c r="F107" i="13"/>
  <c r="H85" i="13"/>
  <c r="K85" i="13"/>
  <c r="G302" i="13"/>
  <c r="I85" i="13"/>
  <c r="J82" i="13"/>
  <c r="L82" i="13"/>
  <c r="M82" i="13"/>
  <c r="I299" i="13"/>
  <c r="G297" i="13"/>
  <c r="K80" i="13"/>
  <c r="I80" i="13"/>
  <c r="H80" i="13"/>
  <c r="E292" i="13"/>
  <c r="F75" i="13"/>
  <c r="H75" i="13"/>
  <c r="K40" i="13"/>
  <c r="I40" i="13"/>
  <c r="H40" i="13"/>
  <c r="G241" i="13"/>
  <c r="K24" i="13"/>
  <c r="I24" i="13"/>
  <c r="H24" i="13"/>
  <c r="K124" i="13"/>
  <c r="I124" i="13"/>
  <c r="G341" i="13"/>
  <c r="H124" i="13"/>
  <c r="E336" i="13"/>
  <c r="F119" i="13"/>
  <c r="G314" i="13"/>
  <c r="K97" i="13"/>
  <c r="I311" i="13"/>
  <c r="J94" i="13"/>
  <c r="L94" i="13"/>
  <c r="M94" i="13"/>
  <c r="K92" i="13"/>
  <c r="I92" i="13"/>
  <c r="G309" i="13"/>
  <c r="H92" i="13"/>
  <c r="E304" i="13"/>
  <c r="F87" i="13"/>
  <c r="G282" i="13"/>
  <c r="H65" i="13"/>
  <c r="K65" i="13"/>
  <c r="I65" i="13"/>
  <c r="I279" i="13"/>
  <c r="J62" i="13"/>
  <c r="L62" i="13"/>
  <c r="M62" i="13"/>
  <c r="K60" i="13"/>
  <c r="I60" i="13"/>
  <c r="G277" i="13"/>
  <c r="H60" i="13"/>
  <c r="E272" i="13"/>
  <c r="F55" i="13"/>
  <c r="H55" i="13"/>
  <c r="J42" i="13"/>
  <c r="L42" i="13"/>
  <c r="M42" i="13"/>
  <c r="I259" i="13"/>
  <c r="H33" i="13"/>
  <c r="J26" i="13"/>
  <c r="L26" i="13"/>
  <c r="M26" i="13"/>
  <c r="I243" i="13"/>
  <c r="AA9" i="13"/>
  <c r="N9" i="13"/>
  <c r="O9" i="13"/>
  <c r="I125" i="14"/>
  <c r="I121" i="14"/>
  <c r="I117" i="14"/>
  <c r="I113" i="14"/>
  <c r="I109" i="14"/>
  <c r="I105" i="14"/>
  <c r="H109" i="13"/>
  <c r="K109" i="13"/>
  <c r="G326" i="13"/>
  <c r="I109" i="13"/>
  <c r="J106" i="13"/>
  <c r="L106" i="13"/>
  <c r="M106" i="13"/>
  <c r="I323" i="13"/>
  <c r="G321" i="13"/>
  <c r="K104" i="13"/>
  <c r="I104" i="13"/>
  <c r="H104" i="13"/>
  <c r="E316" i="13"/>
  <c r="F99" i="13"/>
  <c r="H77" i="13"/>
  <c r="K77" i="13"/>
  <c r="G294" i="13"/>
  <c r="I77" i="13"/>
  <c r="J74" i="13"/>
  <c r="L74" i="13"/>
  <c r="M74" i="13"/>
  <c r="I291" i="13"/>
  <c r="G289" i="13"/>
  <c r="K72" i="13"/>
  <c r="I72" i="13"/>
  <c r="H72" i="13"/>
  <c r="E284" i="13"/>
  <c r="F67" i="13"/>
  <c r="H67" i="13"/>
  <c r="K52" i="13"/>
  <c r="I52" i="13"/>
  <c r="G269" i="13"/>
  <c r="H52" i="13"/>
  <c r="E256" i="13"/>
  <c r="F39" i="13"/>
  <c r="H39" i="13"/>
  <c r="K36" i="13"/>
  <c r="I36" i="13"/>
  <c r="H36" i="13"/>
  <c r="E240" i="13"/>
  <c r="F23" i="13"/>
  <c r="H23" i="13"/>
  <c r="K20" i="13"/>
  <c r="H20" i="13"/>
  <c r="I20" i="13"/>
  <c r="G237" i="13"/>
  <c r="E53" i="14"/>
  <c r="I53" i="14"/>
  <c r="E49" i="14"/>
  <c r="I49" i="14"/>
  <c r="E45" i="14"/>
  <c r="E41" i="14"/>
  <c r="I41" i="14"/>
  <c r="E37" i="14"/>
  <c r="E33" i="14"/>
  <c r="E29" i="14"/>
  <c r="E25" i="14"/>
  <c r="E21" i="14"/>
  <c r="I21" i="14"/>
  <c r="E17" i="14"/>
  <c r="I17" i="14"/>
  <c r="E13" i="14"/>
  <c r="G338" i="13"/>
  <c r="K121" i="13"/>
  <c r="I335" i="13"/>
  <c r="J118" i="13"/>
  <c r="L118" i="13"/>
  <c r="M118" i="13"/>
  <c r="K116" i="13"/>
  <c r="I116" i="13"/>
  <c r="G333" i="13"/>
  <c r="H116" i="13"/>
  <c r="E328" i="13"/>
  <c r="F111" i="13"/>
  <c r="G306" i="13"/>
  <c r="K89" i="13"/>
  <c r="I303" i="13"/>
  <c r="J86" i="13"/>
  <c r="L86" i="13"/>
  <c r="M86" i="13"/>
  <c r="K84" i="13"/>
  <c r="I84" i="13"/>
  <c r="G301" i="13"/>
  <c r="H84" i="13"/>
  <c r="E296" i="13"/>
  <c r="F79" i="13"/>
  <c r="H79" i="13"/>
  <c r="G274" i="13"/>
  <c r="H57" i="13"/>
  <c r="K57" i="13"/>
  <c r="I57" i="13"/>
  <c r="I271" i="13"/>
  <c r="J54" i="13"/>
  <c r="L54" i="13"/>
  <c r="M54" i="13"/>
  <c r="H45" i="13"/>
  <c r="I255" i="13"/>
  <c r="J38" i="13"/>
  <c r="L38" i="13"/>
  <c r="M38" i="13"/>
  <c r="I239" i="13"/>
  <c r="J22" i="13"/>
  <c r="L22" i="13"/>
  <c r="M22" i="13"/>
  <c r="I22" i="15"/>
  <c r="I18" i="15"/>
  <c r="I14" i="15"/>
  <c r="I10" i="15"/>
  <c r="I124" i="14"/>
  <c r="I120" i="14"/>
  <c r="I116" i="14"/>
  <c r="I112" i="14"/>
  <c r="I108" i="14"/>
  <c r="I104" i="14"/>
  <c r="I100" i="14"/>
  <c r="I96" i="14"/>
  <c r="I92" i="14"/>
  <c r="I88" i="14"/>
  <c r="I84" i="14"/>
  <c r="I80" i="14"/>
  <c r="E340" i="13"/>
  <c r="F123" i="13"/>
  <c r="H101" i="13"/>
  <c r="K101" i="13"/>
  <c r="G318" i="13"/>
  <c r="I101" i="13"/>
  <c r="J98" i="13"/>
  <c r="L98" i="13"/>
  <c r="M98" i="13"/>
  <c r="I315" i="13"/>
  <c r="G313" i="13"/>
  <c r="K96" i="13"/>
  <c r="I96" i="13"/>
  <c r="H96" i="13"/>
  <c r="E308" i="13"/>
  <c r="F91" i="13"/>
  <c r="H69" i="13"/>
  <c r="K69" i="13"/>
  <c r="G286" i="13"/>
  <c r="I69" i="13"/>
  <c r="J66" i="13"/>
  <c r="L66" i="13"/>
  <c r="M66" i="13"/>
  <c r="I283" i="13"/>
  <c r="G281" i="13"/>
  <c r="K64" i="13"/>
  <c r="I64" i="13"/>
  <c r="H64" i="13"/>
  <c r="E276" i="13"/>
  <c r="F59" i="13"/>
  <c r="H59" i="13"/>
  <c r="E268" i="13"/>
  <c r="F51" i="13"/>
  <c r="H51" i="13"/>
  <c r="G265" i="13"/>
  <c r="K48" i="13"/>
  <c r="I48" i="13"/>
  <c r="H48" i="13"/>
  <c r="K32" i="13"/>
  <c r="I32" i="13"/>
  <c r="H32" i="13"/>
  <c r="G233" i="13"/>
  <c r="K16" i="13"/>
  <c r="I16" i="13"/>
  <c r="H16" i="13"/>
  <c r="E40" i="14"/>
  <c r="E36" i="14"/>
  <c r="I36" i="14"/>
  <c r="E32" i="14"/>
  <c r="I32" i="14"/>
  <c r="E28" i="14"/>
  <c r="I28" i="14"/>
  <c r="E24" i="14"/>
  <c r="I24" i="14"/>
  <c r="E20" i="14"/>
  <c r="E16" i="14"/>
  <c r="E12" i="14"/>
  <c r="G330" i="13"/>
  <c r="K113" i="13"/>
  <c r="I327" i="13"/>
  <c r="J110" i="13"/>
  <c r="L110" i="13"/>
  <c r="M110" i="13"/>
  <c r="K108" i="13"/>
  <c r="I108" i="13"/>
  <c r="G325" i="13"/>
  <c r="H108" i="13"/>
  <c r="E320" i="13"/>
  <c r="F103" i="13"/>
  <c r="G298" i="13"/>
  <c r="K81" i="13"/>
  <c r="I295" i="13"/>
  <c r="J78" i="13"/>
  <c r="L78" i="13"/>
  <c r="M78" i="13"/>
  <c r="K76" i="13"/>
  <c r="I76" i="13"/>
  <c r="G293" i="13"/>
  <c r="H76" i="13"/>
  <c r="E288" i="13"/>
  <c r="F71" i="13"/>
  <c r="H71" i="13"/>
  <c r="J50" i="13"/>
  <c r="L50" i="13"/>
  <c r="M50" i="13"/>
  <c r="I267" i="13"/>
  <c r="J34" i="13"/>
  <c r="L34" i="13"/>
  <c r="M34" i="13"/>
  <c r="I251" i="13"/>
  <c r="J18" i="13"/>
  <c r="L18" i="13"/>
  <c r="M18" i="13"/>
  <c r="I235" i="13"/>
  <c r="H125" i="13"/>
  <c r="K125" i="13"/>
  <c r="G342" i="13"/>
  <c r="I125" i="13"/>
  <c r="J122" i="13"/>
  <c r="I339" i="13"/>
  <c r="G337" i="13"/>
  <c r="K120" i="13"/>
  <c r="I120" i="13"/>
  <c r="H120" i="13"/>
  <c r="E332" i="13"/>
  <c r="F115" i="13"/>
  <c r="H93" i="13"/>
  <c r="K93" i="13"/>
  <c r="G310" i="13"/>
  <c r="I93" i="13"/>
  <c r="J90" i="13"/>
  <c r="L90" i="13"/>
  <c r="M90" i="13"/>
  <c r="I307" i="13"/>
  <c r="G305" i="13"/>
  <c r="K88" i="13"/>
  <c r="I88" i="13"/>
  <c r="H88" i="13"/>
  <c r="E300" i="13"/>
  <c r="F83" i="13"/>
  <c r="H83" i="13"/>
  <c r="H61" i="13"/>
  <c r="K61" i="13"/>
  <c r="G278" i="13"/>
  <c r="I61" i="13"/>
  <c r="J58" i="13"/>
  <c r="L58" i="13"/>
  <c r="M58" i="13"/>
  <c r="I275" i="13"/>
  <c r="G273" i="13"/>
  <c r="K56" i="13"/>
  <c r="I56" i="13"/>
  <c r="H56" i="13"/>
  <c r="E264" i="13"/>
  <c r="F47" i="13"/>
  <c r="H47" i="13"/>
  <c r="K44" i="13"/>
  <c r="I44" i="13"/>
  <c r="G261" i="13"/>
  <c r="H44" i="13"/>
  <c r="E248" i="13"/>
  <c r="F31" i="13"/>
  <c r="H31" i="13"/>
  <c r="K28" i="13"/>
  <c r="H28" i="13"/>
  <c r="I28" i="13"/>
  <c r="G245" i="13"/>
  <c r="E232" i="13"/>
  <c r="F15" i="13"/>
  <c r="H15" i="13"/>
  <c r="K12" i="13"/>
  <c r="H12" i="13"/>
  <c r="I12" i="13"/>
  <c r="G229" i="13"/>
  <c r="L122" i="13"/>
  <c r="M122" i="13"/>
  <c r="G322" i="13"/>
  <c r="K105" i="13"/>
  <c r="I105" i="13"/>
  <c r="I319" i="13"/>
  <c r="J102" i="13"/>
  <c r="L102" i="13"/>
  <c r="M102" i="13"/>
  <c r="K100" i="13"/>
  <c r="I100" i="13"/>
  <c r="G317" i="13"/>
  <c r="H100" i="13"/>
  <c r="E312" i="13"/>
  <c r="F95" i="13"/>
  <c r="G290" i="13"/>
  <c r="H73" i="13"/>
  <c r="K73" i="13"/>
  <c r="I73" i="13"/>
  <c r="I287" i="13"/>
  <c r="J70" i="13"/>
  <c r="L70" i="13"/>
  <c r="M70" i="13"/>
  <c r="K68" i="13"/>
  <c r="I68" i="13"/>
  <c r="G285" i="13"/>
  <c r="H68" i="13"/>
  <c r="E280" i="13"/>
  <c r="F63" i="13"/>
  <c r="H63" i="13"/>
  <c r="H53" i="13"/>
  <c r="I263" i="13"/>
  <c r="J46" i="13"/>
  <c r="L46" i="13"/>
  <c r="M46" i="13"/>
  <c r="H37" i="13"/>
  <c r="I247" i="13"/>
  <c r="J30" i="13"/>
  <c r="L30" i="13"/>
  <c r="M30" i="13"/>
  <c r="I231" i="13"/>
  <c r="J14" i="13"/>
  <c r="L14" i="13"/>
  <c r="M14" i="13"/>
  <c r="Z124" i="13"/>
  <c r="Z116" i="13"/>
  <c r="Z108" i="13"/>
  <c r="Z100" i="13"/>
  <c r="Z92" i="13"/>
  <c r="Z84" i="13"/>
  <c r="Z76" i="13"/>
  <c r="Z68" i="13"/>
  <c r="I53" i="13"/>
  <c r="I49" i="13"/>
  <c r="I45" i="13"/>
  <c r="I41" i="13"/>
  <c r="I37" i="13"/>
  <c r="I33" i="13"/>
  <c r="I29" i="13"/>
  <c r="I25" i="13"/>
  <c r="I21" i="13"/>
  <c r="I17" i="13"/>
  <c r="I13" i="13"/>
  <c r="E10" i="13"/>
  <c r="I119" i="12"/>
  <c r="K119" i="12"/>
  <c r="I103" i="12"/>
  <c r="K103" i="12"/>
  <c r="K94" i="12"/>
  <c r="I94" i="12"/>
  <c r="I87" i="12"/>
  <c r="K87" i="12"/>
  <c r="K78" i="12"/>
  <c r="I78" i="12"/>
  <c r="I71" i="12"/>
  <c r="K71" i="12"/>
  <c r="K62" i="12"/>
  <c r="I62" i="12"/>
  <c r="I55" i="12"/>
  <c r="K55" i="12"/>
  <c r="K46" i="12"/>
  <c r="I46" i="12"/>
  <c r="I39" i="12"/>
  <c r="K39" i="12"/>
  <c r="K30" i="12"/>
  <c r="I30" i="12"/>
  <c r="I23" i="12"/>
  <c r="K23" i="12"/>
  <c r="K14" i="12"/>
  <c r="I14" i="12"/>
  <c r="AA119" i="11"/>
  <c r="N119" i="11"/>
  <c r="O119" i="11"/>
  <c r="K336" i="11"/>
  <c r="AA107" i="11"/>
  <c r="N107" i="11"/>
  <c r="O107" i="11"/>
  <c r="K324" i="11"/>
  <c r="F104" i="11"/>
  <c r="E321" i="11"/>
  <c r="N93" i="11"/>
  <c r="O93" i="11"/>
  <c r="AA93" i="11"/>
  <c r="K310" i="11"/>
  <c r="G270" i="13"/>
  <c r="G262" i="13"/>
  <c r="F118" i="13"/>
  <c r="H118" i="13"/>
  <c r="F110" i="13"/>
  <c r="H110" i="13"/>
  <c r="F102" i="13"/>
  <c r="H102" i="13"/>
  <c r="F94" i="13"/>
  <c r="H94" i="13"/>
  <c r="F86" i="13"/>
  <c r="H86" i="13"/>
  <c r="F78" i="13"/>
  <c r="H78" i="13"/>
  <c r="F70" i="13"/>
  <c r="H70" i="13"/>
  <c r="F62" i="13"/>
  <c r="H62" i="13"/>
  <c r="F54" i="13"/>
  <c r="H54" i="13"/>
  <c r="F46" i="13"/>
  <c r="H46" i="13"/>
  <c r="F38" i="13"/>
  <c r="H38" i="13"/>
  <c r="F30" i="13"/>
  <c r="H30" i="13"/>
  <c r="F22" i="13"/>
  <c r="H22" i="13"/>
  <c r="F14" i="13"/>
  <c r="H14" i="13"/>
  <c r="Z11" i="13"/>
  <c r="E121" i="13"/>
  <c r="I121" i="13"/>
  <c r="E113" i="13"/>
  <c r="E105" i="13"/>
  <c r="E97" i="13"/>
  <c r="E89" i="13"/>
  <c r="I89" i="13"/>
  <c r="E81" i="13"/>
  <c r="K121" i="12"/>
  <c r="I121" i="12"/>
  <c r="K112" i="12"/>
  <c r="I112" i="12"/>
  <c r="K105" i="12"/>
  <c r="I105" i="12"/>
  <c r="K96" i="12"/>
  <c r="I96" i="12"/>
  <c r="K89" i="12"/>
  <c r="I89" i="12"/>
  <c r="K80" i="12"/>
  <c r="I80" i="12"/>
  <c r="K73" i="12"/>
  <c r="I73" i="12"/>
  <c r="K64" i="12"/>
  <c r="I64" i="12"/>
  <c r="K57" i="12"/>
  <c r="I57" i="12"/>
  <c r="K48" i="12"/>
  <c r="I48" i="12"/>
  <c r="K41" i="12"/>
  <c r="I41" i="12"/>
  <c r="K32" i="12"/>
  <c r="I32" i="12"/>
  <c r="K25" i="12"/>
  <c r="I25" i="12"/>
  <c r="K16" i="12"/>
  <c r="I16" i="12"/>
  <c r="G10" i="12"/>
  <c r="Z10" i="12"/>
  <c r="Z11" i="12"/>
  <c r="E10" i="12"/>
  <c r="X6" i="12"/>
  <c r="Z9" i="12"/>
  <c r="E8" i="12"/>
  <c r="Y5" i="12"/>
  <c r="G8" i="12"/>
  <c r="F122" i="11"/>
  <c r="E339" i="11"/>
  <c r="L103" i="11"/>
  <c r="M103" i="11"/>
  <c r="F44" i="11"/>
  <c r="E261" i="11"/>
  <c r="G258" i="13"/>
  <c r="G254" i="13"/>
  <c r="G250" i="13"/>
  <c r="G242" i="13"/>
  <c r="G234" i="13"/>
  <c r="X10" i="13"/>
  <c r="E335" i="13"/>
  <c r="E327" i="13"/>
  <c r="E319" i="13"/>
  <c r="E311" i="13"/>
  <c r="E303" i="13"/>
  <c r="E295" i="13"/>
  <c r="E287" i="13"/>
  <c r="E279" i="13"/>
  <c r="E271" i="13"/>
  <c r="E263" i="13"/>
  <c r="W124" i="13"/>
  <c r="X124" i="13"/>
  <c r="W116" i="13"/>
  <c r="X116" i="13"/>
  <c r="W108" i="13"/>
  <c r="X108" i="13"/>
  <c r="W100" i="13"/>
  <c r="X100" i="13"/>
  <c r="W92" i="13"/>
  <c r="X92" i="13"/>
  <c r="W84" i="13"/>
  <c r="X84" i="13"/>
  <c r="W76" i="13"/>
  <c r="X76" i="13"/>
  <c r="W68" i="13"/>
  <c r="X68" i="13"/>
  <c r="W60" i="13"/>
  <c r="X60" i="13"/>
  <c r="W52" i="13"/>
  <c r="X52" i="13"/>
  <c r="W44" i="13"/>
  <c r="X44" i="13"/>
  <c r="Z10" i="13"/>
  <c r="K53" i="13"/>
  <c r="K49" i="13"/>
  <c r="K45" i="13"/>
  <c r="K41" i="13"/>
  <c r="K37" i="13"/>
  <c r="K33" i="13"/>
  <c r="G10" i="13"/>
  <c r="E335" i="12"/>
  <c r="E319" i="12"/>
  <c r="E303" i="12"/>
  <c r="E287" i="12"/>
  <c r="E271" i="12"/>
  <c r="I123" i="12"/>
  <c r="K123" i="12"/>
  <c r="K114" i="12"/>
  <c r="I114" i="12"/>
  <c r="I107" i="12"/>
  <c r="K107" i="12"/>
  <c r="K98" i="12"/>
  <c r="I98" i="12"/>
  <c r="I91" i="12"/>
  <c r="K91" i="12"/>
  <c r="K82" i="12"/>
  <c r="I82" i="12"/>
  <c r="I75" i="12"/>
  <c r="K75" i="12"/>
  <c r="K66" i="12"/>
  <c r="I66" i="12"/>
  <c r="I59" i="12"/>
  <c r="K59" i="12"/>
  <c r="K50" i="12"/>
  <c r="I50" i="12"/>
  <c r="I43" i="12"/>
  <c r="K43" i="12"/>
  <c r="K34" i="12"/>
  <c r="I34" i="12"/>
  <c r="I27" i="12"/>
  <c r="K27" i="12"/>
  <c r="K18" i="12"/>
  <c r="I18" i="12"/>
  <c r="I11" i="12"/>
  <c r="K11" i="12"/>
  <c r="E333" i="11"/>
  <c r="F116" i="11"/>
  <c r="K125" i="12"/>
  <c r="I125" i="12"/>
  <c r="K116" i="12"/>
  <c r="I116" i="12"/>
  <c r="K109" i="12"/>
  <c r="I109" i="12"/>
  <c r="K100" i="12"/>
  <c r="I100" i="12"/>
  <c r="K93" i="12"/>
  <c r="I93" i="12"/>
  <c r="K84" i="12"/>
  <c r="I84" i="12"/>
  <c r="K77" i="12"/>
  <c r="I77" i="12"/>
  <c r="K68" i="12"/>
  <c r="I68" i="12"/>
  <c r="K61" i="12"/>
  <c r="I61" i="12"/>
  <c r="K52" i="12"/>
  <c r="I52" i="12"/>
  <c r="K45" i="12"/>
  <c r="I45" i="12"/>
  <c r="K36" i="12"/>
  <c r="I36" i="12"/>
  <c r="K29" i="12"/>
  <c r="I29" i="12"/>
  <c r="K20" i="12"/>
  <c r="I20" i="12"/>
  <c r="K13" i="12"/>
  <c r="I13" i="12"/>
  <c r="R10" i="13"/>
  <c r="H123" i="13"/>
  <c r="H119" i="13"/>
  <c r="H115" i="13"/>
  <c r="H111" i="13"/>
  <c r="H107" i="13"/>
  <c r="H103" i="13"/>
  <c r="H99" i="13"/>
  <c r="H95" i="13"/>
  <c r="H91" i="13"/>
  <c r="H87" i="13"/>
  <c r="H49" i="13"/>
  <c r="E8" i="13"/>
  <c r="Z120" i="13"/>
  <c r="Z112" i="13"/>
  <c r="Z104" i="13"/>
  <c r="Z96" i="13"/>
  <c r="Z88" i="13"/>
  <c r="Z80" i="13"/>
  <c r="Z72" i="13"/>
  <c r="Z64" i="13"/>
  <c r="I123" i="13"/>
  <c r="I119" i="13"/>
  <c r="I115" i="13"/>
  <c r="I111" i="13"/>
  <c r="I107" i="13"/>
  <c r="I103" i="13"/>
  <c r="I99" i="13"/>
  <c r="I95" i="13"/>
  <c r="I91" i="13"/>
  <c r="I87" i="13"/>
  <c r="I83" i="13"/>
  <c r="I79" i="13"/>
  <c r="I75" i="13"/>
  <c r="I71" i="13"/>
  <c r="I67" i="13"/>
  <c r="I63" i="13"/>
  <c r="I59" i="13"/>
  <c r="I55" i="13"/>
  <c r="I51" i="13"/>
  <c r="I47" i="13"/>
  <c r="I43" i="13"/>
  <c r="I39" i="13"/>
  <c r="I35" i="13"/>
  <c r="I31" i="13"/>
  <c r="I27" i="13"/>
  <c r="I23" i="13"/>
  <c r="I19" i="13"/>
  <c r="I15" i="13"/>
  <c r="I11" i="13"/>
  <c r="I111" i="12"/>
  <c r="K111" i="12"/>
  <c r="I95" i="12"/>
  <c r="K95" i="12"/>
  <c r="K86" i="12"/>
  <c r="I86" i="12"/>
  <c r="I79" i="12"/>
  <c r="K79" i="12"/>
  <c r="K70" i="12"/>
  <c r="I70" i="12"/>
  <c r="I63" i="12"/>
  <c r="K63" i="12"/>
  <c r="K54" i="12"/>
  <c r="I54" i="12"/>
  <c r="I47" i="12"/>
  <c r="K47" i="12"/>
  <c r="K38" i="12"/>
  <c r="I38" i="12"/>
  <c r="I31" i="12"/>
  <c r="K31" i="12"/>
  <c r="K22" i="12"/>
  <c r="I22" i="12"/>
  <c r="I15" i="12"/>
  <c r="K15" i="12"/>
  <c r="AA121" i="11"/>
  <c r="N121" i="11"/>
  <c r="O121" i="11"/>
  <c r="K338" i="11"/>
  <c r="F76" i="11"/>
  <c r="E293" i="11"/>
  <c r="F72" i="11"/>
  <c r="E289" i="11"/>
  <c r="G260" i="13"/>
  <c r="F122" i="13"/>
  <c r="H122" i="13"/>
  <c r="F114" i="13"/>
  <c r="H114" i="13"/>
  <c r="F106" i="13"/>
  <c r="H106" i="13"/>
  <c r="F98" i="13"/>
  <c r="H98" i="13"/>
  <c r="F90" i="13"/>
  <c r="H90" i="13"/>
  <c r="F82" i="13"/>
  <c r="H82" i="13"/>
  <c r="F74" i="13"/>
  <c r="H74" i="13"/>
  <c r="F66" i="13"/>
  <c r="H66" i="13"/>
  <c r="F58" i="13"/>
  <c r="H58" i="13"/>
  <c r="F50" i="13"/>
  <c r="H50" i="13"/>
  <c r="F42" i="13"/>
  <c r="H42" i="13"/>
  <c r="F34" i="13"/>
  <c r="H34" i="13"/>
  <c r="F26" i="13"/>
  <c r="H26" i="13"/>
  <c r="F18" i="13"/>
  <c r="H18" i="13"/>
  <c r="Z9" i="13"/>
  <c r="Z119" i="13"/>
  <c r="Z111" i="13"/>
  <c r="Z103" i="13"/>
  <c r="Z95" i="13"/>
  <c r="Z87" i="13"/>
  <c r="X6" i="13"/>
  <c r="E340" i="12"/>
  <c r="E324" i="12"/>
  <c r="E308" i="12"/>
  <c r="E292" i="12"/>
  <c r="E276" i="12"/>
  <c r="K120" i="12"/>
  <c r="I120" i="12"/>
  <c r="K113" i="12"/>
  <c r="I113" i="12"/>
  <c r="K104" i="12"/>
  <c r="I104" i="12"/>
  <c r="K97" i="12"/>
  <c r="I97" i="12"/>
  <c r="K88" i="12"/>
  <c r="I88" i="12"/>
  <c r="K81" i="12"/>
  <c r="I81" i="12"/>
  <c r="K72" i="12"/>
  <c r="I72" i="12"/>
  <c r="K65" i="12"/>
  <c r="I65" i="12"/>
  <c r="K56" i="12"/>
  <c r="I56" i="12"/>
  <c r="K49" i="12"/>
  <c r="I49" i="12"/>
  <c r="K40" i="12"/>
  <c r="I40" i="12"/>
  <c r="K33" i="12"/>
  <c r="I33" i="12"/>
  <c r="K24" i="12"/>
  <c r="I24" i="12"/>
  <c r="K17" i="12"/>
  <c r="I17" i="12"/>
  <c r="L105" i="11"/>
  <c r="M105" i="11"/>
  <c r="E339" i="13"/>
  <c r="E331" i="13"/>
  <c r="E323" i="13"/>
  <c r="E315" i="13"/>
  <c r="K122" i="12"/>
  <c r="I122" i="12"/>
  <c r="I115" i="12"/>
  <c r="K115" i="12"/>
  <c r="K106" i="12"/>
  <c r="I106" i="12"/>
  <c r="I99" i="12"/>
  <c r="K99" i="12"/>
  <c r="K90" i="12"/>
  <c r="I90" i="12"/>
  <c r="I83" i="12"/>
  <c r="K83" i="12"/>
  <c r="K74" i="12"/>
  <c r="I74" i="12"/>
  <c r="I67" i="12"/>
  <c r="K67" i="12"/>
  <c r="K58" i="12"/>
  <c r="I58" i="12"/>
  <c r="I51" i="12"/>
  <c r="K51" i="12"/>
  <c r="K42" i="12"/>
  <c r="I42" i="12"/>
  <c r="I35" i="12"/>
  <c r="K35" i="12"/>
  <c r="K26" i="12"/>
  <c r="I26" i="12"/>
  <c r="I19" i="12"/>
  <c r="K19" i="12"/>
  <c r="K9" i="12"/>
  <c r="I9" i="12"/>
  <c r="N101" i="11"/>
  <c r="O101" i="11"/>
  <c r="AA101" i="11"/>
  <c r="K318" i="11"/>
  <c r="F12" i="11"/>
  <c r="E229" i="11"/>
  <c r="E260" i="12"/>
  <c r="K124" i="12"/>
  <c r="I124" i="12"/>
  <c r="K117" i="12"/>
  <c r="I117" i="12"/>
  <c r="K108" i="12"/>
  <c r="I108" i="12"/>
  <c r="K101" i="12"/>
  <c r="I101" i="12"/>
  <c r="K92" i="12"/>
  <c r="I92" i="12"/>
  <c r="K85" i="12"/>
  <c r="I85" i="12"/>
  <c r="K76" i="12"/>
  <c r="I76" i="12"/>
  <c r="K69" i="12"/>
  <c r="I69" i="12"/>
  <c r="K60" i="12"/>
  <c r="I60" i="12"/>
  <c r="K53" i="12"/>
  <c r="I53" i="12"/>
  <c r="K44" i="12"/>
  <c r="I44" i="12"/>
  <c r="K37" i="12"/>
  <c r="I37" i="12"/>
  <c r="K28" i="12"/>
  <c r="I28" i="12"/>
  <c r="K21" i="12"/>
  <c r="I21" i="12"/>
  <c r="K12" i="12"/>
  <c r="I12" i="12"/>
  <c r="N125" i="11"/>
  <c r="O125" i="11"/>
  <c r="AA125" i="11"/>
  <c r="K342" i="11"/>
  <c r="L117" i="11"/>
  <c r="M117" i="11"/>
  <c r="G120" i="11"/>
  <c r="Z120" i="11"/>
  <c r="W120" i="11"/>
  <c r="X120" i="11"/>
  <c r="G106" i="11"/>
  <c r="Z107" i="11"/>
  <c r="G92" i="11"/>
  <c r="W92" i="11"/>
  <c r="X92" i="11"/>
  <c r="Z92" i="11"/>
  <c r="K65" i="11"/>
  <c r="I65" i="11"/>
  <c r="L63" i="11"/>
  <c r="M63" i="11"/>
  <c r="G60" i="11"/>
  <c r="W60" i="11"/>
  <c r="X60" i="11"/>
  <c r="Z60" i="11"/>
  <c r="G260" i="11"/>
  <c r="I43" i="11"/>
  <c r="K33" i="11"/>
  <c r="I33" i="11"/>
  <c r="G28" i="11"/>
  <c r="Z28" i="11"/>
  <c r="N42" i="10"/>
  <c r="O42" i="10"/>
  <c r="AA42" i="10"/>
  <c r="K259" i="10"/>
  <c r="N22" i="10"/>
  <c r="O22" i="10"/>
  <c r="AA22" i="10"/>
  <c r="K239" i="10"/>
  <c r="W106" i="11"/>
  <c r="X106" i="11"/>
  <c r="G124" i="11"/>
  <c r="W124" i="11"/>
  <c r="X124" i="11"/>
  <c r="Z124" i="11"/>
  <c r="K85" i="11"/>
  <c r="I85" i="11"/>
  <c r="L83" i="11"/>
  <c r="M83" i="11"/>
  <c r="G80" i="11"/>
  <c r="Z80" i="11"/>
  <c r="W80" i="11"/>
  <c r="X80" i="11"/>
  <c r="K53" i="11"/>
  <c r="I53" i="11"/>
  <c r="L51" i="11"/>
  <c r="M51" i="11"/>
  <c r="G48" i="11"/>
  <c r="Z48" i="11"/>
  <c r="W48" i="11"/>
  <c r="X48" i="11"/>
  <c r="K21" i="11"/>
  <c r="I21" i="11"/>
  <c r="L19" i="11"/>
  <c r="M19" i="11"/>
  <c r="G16" i="11"/>
  <c r="Z16" i="11"/>
  <c r="G10" i="11"/>
  <c r="Z11" i="11"/>
  <c r="E10" i="11"/>
  <c r="X6" i="11"/>
  <c r="E8" i="11"/>
  <c r="Y5" i="11"/>
  <c r="G114" i="11"/>
  <c r="Z115" i="11"/>
  <c r="G96" i="11"/>
  <c r="Z96" i="11"/>
  <c r="W96" i="11"/>
  <c r="X96" i="11"/>
  <c r="I86" i="11"/>
  <c r="L78" i="11"/>
  <c r="M78" i="11"/>
  <c r="K73" i="11"/>
  <c r="I73" i="11"/>
  <c r="G68" i="11"/>
  <c r="W68" i="11"/>
  <c r="X68" i="11"/>
  <c r="Z68" i="11"/>
  <c r="I54" i="11"/>
  <c r="K41" i="11"/>
  <c r="I41" i="11"/>
  <c r="G36" i="11"/>
  <c r="W36" i="11"/>
  <c r="X36" i="11"/>
  <c r="Z36" i="11"/>
  <c r="N120" i="10"/>
  <c r="O120" i="10"/>
  <c r="AA120" i="10"/>
  <c r="K337" i="10"/>
  <c r="N104" i="10"/>
  <c r="O104" i="10"/>
  <c r="AA104" i="10"/>
  <c r="K321" i="10"/>
  <c r="N88" i="10"/>
  <c r="O88" i="10"/>
  <c r="AA88" i="10"/>
  <c r="K305" i="10"/>
  <c r="N30" i="10"/>
  <c r="O30" i="10"/>
  <c r="AA30" i="10"/>
  <c r="K247" i="10"/>
  <c r="Z123" i="12"/>
  <c r="Z115" i="12"/>
  <c r="Z107" i="12"/>
  <c r="Z99" i="12"/>
  <c r="Z91" i="12"/>
  <c r="G118" i="12"/>
  <c r="G110" i="12"/>
  <c r="G102" i="12"/>
  <c r="Z125" i="11"/>
  <c r="Z93" i="11"/>
  <c r="Z77" i="11"/>
  <c r="Z61" i="11"/>
  <c r="Z45" i="11"/>
  <c r="Z29" i="11"/>
  <c r="L118" i="11"/>
  <c r="M118" i="11"/>
  <c r="K115" i="11"/>
  <c r="L115" i="11"/>
  <c r="M115" i="11"/>
  <c r="I111" i="11"/>
  <c r="G100" i="11"/>
  <c r="W100" i="11"/>
  <c r="X100" i="11"/>
  <c r="Z100" i="11"/>
  <c r="K97" i="11"/>
  <c r="L97" i="11"/>
  <c r="M97" i="11"/>
  <c r="I94" i="11"/>
  <c r="K91" i="11"/>
  <c r="L91" i="11"/>
  <c r="M91" i="11"/>
  <c r="G88" i="11"/>
  <c r="Z88" i="11"/>
  <c r="W88" i="11"/>
  <c r="X88" i="11"/>
  <c r="I74" i="11"/>
  <c r="I71" i="11"/>
  <c r="L66" i="11"/>
  <c r="M66" i="11"/>
  <c r="K61" i="11"/>
  <c r="I61" i="11"/>
  <c r="K59" i="11"/>
  <c r="L59" i="11"/>
  <c r="M59" i="11"/>
  <c r="G56" i="11"/>
  <c r="Z56" i="11"/>
  <c r="W56" i="11"/>
  <c r="X56" i="11"/>
  <c r="I42" i="11"/>
  <c r="I39" i="11"/>
  <c r="L34" i="11"/>
  <c r="M34" i="11"/>
  <c r="K29" i="11"/>
  <c r="I29" i="11"/>
  <c r="K27" i="11"/>
  <c r="L27" i="11"/>
  <c r="M27" i="11"/>
  <c r="G24" i="11"/>
  <c r="Z24" i="11"/>
  <c r="J15" i="11"/>
  <c r="N112" i="10"/>
  <c r="O112" i="10"/>
  <c r="AA112" i="10"/>
  <c r="K329" i="10"/>
  <c r="N96" i="10"/>
  <c r="O96" i="10"/>
  <c r="AA96" i="10"/>
  <c r="K313" i="10"/>
  <c r="N58" i="10"/>
  <c r="O58" i="10"/>
  <c r="AA58" i="10"/>
  <c r="K275" i="10"/>
  <c r="Z106" i="11"/>
  <c r="G122" i="11"/>
  <c r="Z123" i="11"/>
  <c r="G104" i="11"/>
  <c r="Z104" i="11"/>
  <c r="W104" i="11"/>
  <c r="X104" i="11"/>
  <c r="K81" i="11"/>
  <c r="I81" i="11"/>
  <c r="L79" i="11"/>
  <c r="M79" i="11"/>
  <c r="G76" i="11"/>
  <c r="W76" i="11"/>
  <c r="X76" i="11"/>
  <c r="Z76" i="11"/>
  <c r="K49" i="11"/>
  <c r="I49" i="11"/>
  <c r="L47" i="11"/>
  <c r="M47" i="11"/>
  <c r="G44" i="11"/>
  <c r="W44" i="11"/>
  <c r="X44" i="11"/>
  <c r="Z44" i="11"/>
  <c r="K17" i="11"/>
  <c r="I17" i="11"/>
  <c r="L15" i="11"/>
  <c r="M15" i="11"/>
  <c r="G12" i="11"/>
  <c r="Z12" i="11"/>
  <c r="N66" i="10"/>
  <c r="O66" i="10"/>
  <c r="AA66" i="10"/>
  <c r="K283" i="10"/>
  <c r="N38" i="10"/>
  <c r="O38" i="10"/>
  <c r="AA38" i="10"/>
  <c r="K255" i="10"/>
  <c r="W122" i="11"/>
  <c r="X122" i="11"/>
  <c r="Z121" i="11"/>
  <c r="Z105" i="11"/>
  <c r="G108" i="11"/>
  <c r="W108" i="11"/>
  <c r="X108" i="11"/>
  <c r="Z108" i="11"/>
  <c r="I82" i="11"/>
  <c r="K69" i="11"/>
  <c r="I69" i="11"/>
  <c r="G64" i="11"/>
  <c r="Z64" i="11"/>
  <c r="W64" i="11"/>
  <c r="X64" i="11"/>
  <c r="I50" i="11"/>
  <c r="K37" i="11"/>
  <c r="I37" i="11"/>
  <c r="G32" i="11"/>
  <c r="Z32" i="11"/>
  <c r="W32" i="11"/>
  <c r="X32" i="11"/>
  <c r="I18" i="11"/>
  <c r="N74" i="10"/>
  <c r="O74" i="10"/>
  <c r="AA74" i="10"/>
  <c r="K291" i="10"/>
  <c r="Z120" i="12"/>
  <c r="Z112" i="12"/>
  <c r="Z104" i="12"/>
  <c r="Z96" i="12"/>
  <c r="Z88" i="12"/>
  <c r="N31" i="11"/>
  <c r="O31" i="11"/>
  <c r="Z102" i="11"/>
  <c r="I123" i="11"/>
  <c r="G112" i="11"/>
  <c r="Z112" i="11"/>
  <c r="W112" i="11"/>
  <c r="X112" i="11"/>
  <c r="K109" i="11"/>
  <c r="L109" i="11"/>
  <c r="M109" i="11"/>
  <c r="E102" i="11"/>
  <c r="G98" i="11"/>
  <c r="Z99" i="11"/>
  <c r="K89" i="11"/>
  <c r="I89" i="11"/>
  <c r="G84" i="11"/>
  <c r="W84" i="11"/>
  <c r="X84" i="11"/>
  <c r="Z84" i="11"/>
  <c r="I70" i="11"/>
  <c r="I67" i="11"/>
  <c r="L62" i="11"/>
  <c r="M62" i="11"/>
  <c r="K57" i="11"/>
  <c r="I57" i="11"/>
  <c r="G52" i="11"/>
  <c r="W52" i="11"/>
  <c r="X52" i="11"/>
  <c r="Z52" i="11"/>
  <c r="I35" i="11"/>
  <c r="K25" i="11"/>
  <c r="I25" i="11"/>
  <c r="G20" i="11"/>
  <c r="Z20" i="11"/>
  <c r="N82" i="10"/>
  <c r="O82" i="10"/>
  <c r="AA82" i="10"/>
  <c r="K299" i="10"/>
  <c r="N14" i="10"/>
  <c r="O14" i="10"/>
  <c r="AA14" i="10"/>
  <c r="K231" i="10"/>
  <c r="E120" i="11"/>
  <c r="G116" i="11"/>
  <c r="W116" i="11"/>
  <c r="X116" i="11"/>
  <c r="Z116" i="11"/>
  <c r="K113" i="11"/>
  <c r="L113" i="11"/>
  <c r="M113" i="11"/>
  <c r="I110" i="11"/>
  <c r="E106" i="11"/>
  <c r="K99" i="11"/>
  <c r="L99" i="11"/>
  <c r="M99" i="11"/>
  <c r="I95" i="11"/>
  <c r="E92" i="11"/>
  <c r="I90" i="11"/>
  <c r="I87" i="11"/>
  <c r="K77" i="11"/>
  <c r="I77" i="11"/>
  <c r="K75" i="11"/>
  <c r="L75" i="11"/>
  <c r="M75" i="11"/>
  <c r="G72" i="11"/>
  <c r="Z72" i="11"/>
  <c r="W72" i="11"/>
  <c r="X72" i="11"/>
  <c r="E60" i="11"/>
  <c r="I58" i="11"/>
  <c r="I55" i="11"/>
  <c r="K45" i="11"/>
  <c r="I45" i="11"/>
  <c r="K43" i="11"/>
  <c r="G40" i="11"/>
  <c r="Z40" i="11"/>
  <c r="W40" i="11"/>
  <c r="X40" i="11"/>
  <c r="E28" i="11"/>
  <c r="I26" i="11"/>
  <c r="I23" i="11"/>
  <c r="K13" i="11"/>
  <c r="I13" i="11"/>
  <c r="K11" i="11"/>
  <c r="L11" i="11"/>
  <c r="M11" i="11"/>
  <c r="N122" i="10"/>
  <c r="O122" i="10"/>
  <c r="AA122" i="10"/>
  <c r="K339" i="10"/>
  <c r="N114" i="10"/>
  <c r="O114" i="10"/>
  <c r="AA114" i="10"/>
  <c r="K331" i="10"/>
  <c r="N106" i="10"/>
  <c r="O106" i="10"/>
  <c r="AA106" i="10"/>
  <c r="K323" i="10"/>
  <c r="N98" i="10"/>
  <c r="O98" i="10"/>
  <c r="AA98" i="10"/>
  <c r="K315" i="10"/>
  <c r="N90" i="10"/>
  <c r="O90" i="10"/>
  <c r="AA90" i="10"/>
  <c r="K307" i="10"/>
  <c r="N124" i="10"/>
  <c r="O124" i="10"/>
  <c r="AA124" i="10"/>
  <c r="G111" i="10"/>
  <c r="E111" i="10"/>
  <c r="Z111" i="10"/>
  <c r="W111" i="10"/>
  <c r="N108" i="10"/>
  <c r="O108" i="10"/>
  <c r="AA108" i="10"/>
  <c r="G95" i="10"/>
  <c r="E95" i="10"/>
  <c r="Z95" i="10"/>
  <c r="W95" i="10"/>
  <c r="X95" i="10"/>
  <c r="N92" i="10"/>
  <c r="O92" i="10"/>
  <c r="AA92" i="10"/>
  <c r="G79" i="10"/>
  <c r="E79" i="10"/>
  <c r="Z79" i="10"/>
  <c r="W79" i="10"/>
  <c r="X79" i="10"/>
  <c r="G63" i="10"/>
  <c r="E63" i="10"/>
  <c r="Z63" i="10"/>
  <c r="W63" i="10"/>
  <c r="X63" i="10"/>
  <c r="J54" i="10"/>
  <c r="I271" i="10"/>
  <c r="I49" i="10"/>
  <c r="G266" i="10"/>
  <c r="L27" i="10"/>
  <c r="M27" i="10"/>
  <c r="N40" i="9"/>
  <c r="O40" i="9"/>
  <c r="K257" i="9"/>
  <c r="AA40" i="9"/>
  <c r="N8" i="9"/>
  <c r="O8" i="9"/>
  <c r="K225" i="9"/>
  <c r="AA8" i="9"/>
  <c r="G113" i="10"/>
  <c r="Z113" i="10"/>
  <c r="Z114" i="10"/>
  <c r="E113" i="10"/>
  <c r="W113" i="10"/>
  <c r="X113" i="10"/>
  <c r="G97" i="10"/>
  <c r="Z97" i="10"/>
  <c r="Z98" i="10"/>
  <c r="E97" i="10"/>
  <c r="W97" i="10"/>
  <c r="X97" i="10"/>
  <c r="G81" i="10"/>
  <c r="Z81" i="10"/>
  <c r="Z82" i="10"/>
  <c r="E81" i="10"/>
  <c r="W81" i="10"/>
  <c r="X81" i="10"/>
  <c r="F72" i="10"/>
  <c r="H72" i="10"/>
  <c r="I72" i="10"/>
  <c r="G65" i="10"/>
  <c r="Z65" i="10"/>
  <c r="Z66" i="10"/>
  <c r="E65" i="10"/>
  <c r="W65" i="10"/>
  <c r="X65" i="10"/>
  <c r="F56" i="10"/>
  <c r="H56" i="10"/>
  <c r="I56" i="10"/>
  <c r="L54" i="10"/>
  <c r="M54" i="10"/>
  <c r="G262" i="10"/>
  <c r="I45" i="10"/>
  <c r="K37" i="10"/>
  <c r="I37" i="10"/>
  <c r="I244" i="10"/>
  <c r="J27" i="10"/>
  <c r="K21" i="10"/>
  <c r="I21" i="10"/>
  <c r="I228" i="10"/>
  <c r="J11" i="10"/>
  <c r="L11" i="10"/>
  <c r="M11" i="10"/>
  <c r="N14" i="9"/>
  <c r="O14" i="9"/>
  <c r="K231" i="9"/>
  <c r="AA14" i="9"/>
  <c r="AB14" i="9"/>
  <c r="E337" i="10"/>
  <c r="G335" i="10"/>
  <c r="C330" i="10"/>
  <c r="E321" i="10"/>
  <c r="G319" i="10"/>
  <c r="C314" i="10"/>
  <c r="E305" i="10"/>
  <c r="G303" i="10"/>
  <c r="C298" i="10"/>
  <c r="E289" i="10"/>
  <c r="G287" i="10"/>
  <c r="C282" i="10"/>
  <c r="E273" i="10"/>
  <c r="G115" i="10"/>
  <c r="W115" i="10"/>
  <c r="X115" i="10"/>
  <c r="E115" i="10"/>
  <c r="Z115" i="10"/>
  <c r="G99" i="10"/>
  <c r="W99" i="10"/>
  <c r="X99" i="10"/>
  <c r="E99" i="10"/>
  <c r="Z99" i="10"/>
  <c r="G83" i="10"/>
  <c r="W83" i="10"/>
  <c r="X83" i="10"/>
  <c r="E83" i="10"/>
  <c r="Z83" i="10"/>
  <c r="G67" i="10"/>
  <c r="W67" i="10"/>
  <c r="X67" i="10"/>
  <c r="E67" i="10"/>
  <c r="Z67" i="10"/>
  <c r="F52" i="10"/>
  <c r="E269" i="10"/>
  <c r="L50" i="10"/>
  <c r="M50" i="10"/>
  <c r="J46" i="10"/>
  <c r="L46" i="10"/>
  <c r="M46" i="10"/>
  <c r="I263" i="10"/>
  <c r="I41" i="10"/>
  <c r="L34" i="10"/>
  <c r="M34" i="10"/>
  <c r="L18" i="10"/>
  <c r="M18" i="10"/>
  <c r="Z91" i="11"/>
  <c r="Z83" i="11"/>
  <c r="Z75" i="11"/>
  <c r="Z67" i="11"/>
  <c r="Z59" i="11"/>
  <c r="Z51" i="11"/>
  <c r="Z43" i="11"/>
  <c r="Z35" i="11"/>
  <c r="Z27" i="11"/>
  <c r="G46" i="11"/>
  <c r="G38" i="11"/>
  <c r="G30" i="11"/>
  <c r="G22" i="11"/>
  <c r="G14" i="11"/>
  <c r="G9" i="11"/>
  <c r="X111" i="10"/>
  <c r="Z117" i="10"/>
  <c r="Z118" i="10"/>
  <c r="W117" i="10"/>
  <c r="X117" i="10"/>
  <c r="G117" i="10"/>
  <c r="E117" i="10"/>
  <c r="K110" i="10"/>
  <c r="L110" i="10"/>
  <c r="M110" i="10"/>
  <c r="Z101" i="10"/>
  <c r="Z102" i="10"/>
  <c r="W101" i="10"/>
  <c r="X101" i="10"/>
  <c r="G101" i="10"/>
  <c r="E101" i="10"/>
  <c r="K94" i="10"/>
  <c r="L94" i="10"/>
  <c r="M94" i="10"/>
  <c r="Z85" i="10"/>
  <c r="Z86" i="10"/>
  <c r="W85" i="10"/>
  <c r="X85" i="10"/>
  <c r="G85" i="10"/>
  <c r="E85" i="10"/>
  <c r="K78" i="10"/>
  <c r="L78" i="10"/>
  <c r="M78" i="10"/>
  <c r="F76" i="10"/>
  <c r="H76" i="10"/>
  <c r="I76" i="10"/>
  <c r="Z69" i="10"/>
  <c r="Z70" i="10"/>
  <c r="W69" i="10"/>
  <c r="X69" i="10"/>
  <c r="G69" i="10"/>
  <c r="E69" i="10"/>
  <c r="K62" i="10"/>
  <c r="L62" i="10"/>
  <c r="M62" i="10"/>
  <c r="F60" i="10"/>
  <c r="H60" i="10"/>
  <c r="I60" i="10"/>
  <c r="L55" i="10"/>
  <c r="M55" i="10"/>
  <c r="J31" i="10"/>
  <c r="L31" i="10"/>
  <c r="M31" i="10"/>
  <c r="I248" i="10"/>
  <c r="K25" i="10"/>
  <c r="I25" i="10"/>
  <c r="J15" i="10"/>
  <c r="L15" i="10"/>
  <c r="M15" i="10"/>
  <c r="I232" i="10"/>
  <c r="K9" i="10"/>
  <c r="I9" i="10"/>
  <c r="N123" i="9"/>
  <c r="O123" i="9"/>
  <c r="AA123" i="9"/>
  <c r="K340" i="9"/>
  <c r="N18" i="9"/>
  <c r="O18" i="9"/>
  <c r="AA18" i="9"/>
  <c r="K235" i="9"/>
  <c r="G119" i="10"/>
  <c r="E119" i="10"/>
  <c r="Z119" i="10"/>
  <c r="W119" i="10"/>
  <c r="X119" i="10"/>
  <c r="N116" i="10"/>
  <c r="O116" i="10"/>
  <c r="AA116" i="10"/>
  <c r="G103" i="10"/>
  <c r="E103" i="10"/>
  <c r="Z103" i="10"/>
  <c r="W103" i="10"/>
  <c r="X103" i="10"/>
  <c r="N100" i="10"/>
  <c r="O100" i="10"/>
  <c r="AA100" i="10"/>
  <c r="G87" i="10"/>
  <c r="E87" i="10"/>
  <c r="Z87" i="10"/>
  <c r="W87" i="10"/>
  <c r="X87" i="10"/>
  <c r="G71" i="10"/>
  <c r="E71" i="10"/>
  <c r="Z71" i="10"/>
  <c r="W71" i="10"/>
  <c r="X71" i="10"/>
  <c r="F44" i="10"/>
  <c r="E261" i="10"/>
  <c r="L19" i="10"/>
  <c r="M19" i="10"/>
  <c r="N86" i="9"/>
  <c r="O86" i="9"/>
  <c r="AA86" i="9"/>
  <c r="K303" i="9"/>
  <c r="N20" i="9"/>
  <c r="O20" i="9"/>
  <c r="AA20" i="9"/>
  <c r="K237" i="9"/>
  <c r="I267" i="10"/>
  <c r="Z96" i="10"/>
  <c r="Z64" i="10"/>
  <c r="G121" i="10"/>
  <c r="Z121" i="10"/>
  <c r="Z122" i="10"/>
  <c r="E121" i="10"/>
  <c r="W121" i="10"/>
  <c r="X121" i="10"/>
  <c r="G105" i="10"/>
  <c r="Z105" i="10"/>
  <c r="Z106" i="10"/>
  <c r="E105" i="10"/>
  <c r="W105" i="10"/>
  <c r="X105" i="10"/>
  <c r="G89" i="10"/>
  <c r="Z89" i="10"/>
  <c r="Z90" i="10"/>
  <c r="E89" i="10"/>
  <c r="W89" i="10"/>
  <c r="X89" i="10"/>
  <c r="F80" i="10"/>
  <c r="H80" i="10"/>
  <c r="I80" i="10"/>
  <c r="G73" i="10"/>
  <c r="Z73" i="10"/>
  <c r="Z74" i="10"/>
  <c r="E73" i="10"/>
  <c r="W73" i="10"/>
  <c r="X73" i="10"/>
  <c r="F64" i="10"/>
  <c r="H64" i="10"/>
  <c r="I64" i="10"/>
  <c r="G57" i="10"/>
  <c r="Z57" i="10"/>
  <c r="Z58" i="10"/>
  <c r="E57" i="10"/>
  <c r="W57" i="10"/>
  <c r="X57" i="10"/>
  <c r="I268" i="10"/>
  <c r="J51" i="10"/>
  <c r="L51" i="10"/>
  <c r="M51" i="10"/>
  <c r="I252" i="10"/>
  <c r="J35" i="10"/>
  <c r="L35" i="10"/>
  <c r="M35" i="10"/>
  <c r="K29" i="10"/>
  <c r="I29" i="10"/>
  <c r="I236" i="10"/>
  <c r="J19" i="10"/>
  <c r="K13" i="10"/>
  <c r="I13" i="10"/>
  <c r="N30" i="9"/>
  <c r="O30" i="9"/>
  <c r="K247" i="9"/>
  <c r="AA30" i="9"/>
  <c r="H49" i="10"/>
  <c r="H45" i="10"/>
  <c r="I337" i="10"/>
  <c r="I329" i="10"/>
  <c r="I321" i="10"/>
  <c r="I313" i="10"/>
  <c r="I305" i="10"/>
  <c r="G123" i="10"/>
  <c r="W123" i="10"/>
  <c r="X123" i="10"/>
  <c r="E123" i="10"/>
  <c r="Z123" i="10"/>
  <c r="G107" i="10"/>
  <c r="W107" i="10"/>
  <c r="X107" i="10"/>
  <c r="E107" i="10"/>
  <c r="Z107" i="10"/>
  <c r="G91" i="10"/>
  <c r="W91" i="10"/>
  <c r="X91" i="10"/>
  <c r="E91" i="10"/>
  <c r="Z91" i="10"/>
  <c r="G75" i="10"/>
  <c r="W75" i="10"/>
  <c r="X75" i="10"/>
  <c r="E75" i="10"/>
  <c r="Z75" i="10"/>
  <c r="G59" i="10"/>
  <c r="W59" i="10"/>
  <c r="X59" i="10"/>
  <c r="E59" i="10"/>
  <c r="Z59" i="10"/>
  <c r="K49" i="10"/>
  <c r="J47" i="10"/>
  <c r="L47" i="10"/>
  <c r="M47" i="10"/>
  <c r="I264" i="10"/>
  <c r="L26" i="10"/>
  <c r="M26" i="10"/>
  <c r="L23" i="10"/>
  <c r="M23" i="10"/>
  <c r="L10" i="10"/>
  <c r="M10" i="10"/>
  <c r="Z119" i="11"/>
  <c r="Z111" i="11"/>
  <c r="Z103" i="11"/>
  <c r="Z95" i="11"/>
  <c r="Z87" i="11"/>
  <c r="Z79" i="11"/>
  <c r="Z71" i="11"/>
  <c r="Z63" i="11"/>
  <c r="Z55" i="11"/>
  <c r="I272" i="10"/>
  <c r="Z120" i="10"/>
  <c r="Z88" i="10"/>
  <c r="Z125" i="10"/>
  <c r="W125" i="10"/>
  <c r="X125" i="10"/>
  <c r="G125" i="10"/>
  <c r="E125" i="10"/>
  <c r="K118" i="10"/>
  <c r="L118" i="10"/>
  <c r="M118" i="10"/>
  <c r="Z109" i="10"/>
  <c r="Z110" i="10"/>
  <c r="W109" i="10"/>
  <c r="X109" i="10"/>
  <c r="G109" i="10"/>
  <c r="E109" i="10"/>
  <c r="K102" i="10"/>
  <c r="L102" i="10"/>
  <c r="M102" i="10"/>
  <c r="Z93" i="10"/>
  <c r="Z94" i="10"/>
  <c r="W93" i="10"/>
  <c r="X93" i="10"/>
  <c r="G93" i="10"/>
  <c r="E93" i="10"/>
  <c r="K86" i="10"/>
  <c r="L86" i="10"/>
  <c r="M86" i="10"/>
  <c r="F84" i="10"/>
  <c r="H84" i="10"/>
  <c r="I84" i="10"/>
  <c r="Z77" i="10"/>
  <c r="Z78" i="10"/>
  <c r="W77" i="10"/>
  <c r="X77" i="10"/>
  <c r="G77" i="10"/>
  <c r="E77" i="10"/>
  <c r="K70" i="10"/>
  <c r="L70" i="10"/>
  <c r="M70" i="10"/>
  <c r="F68" i="10"/>
  <c r="H68" i="10"/>
  <c r="I68" i="10"/>
  <c r="Z61" i="10"/>
  <c r="Z62" i="10"/>
  <c r="W61" i="10"/>
  <c r="X61" i="10"/>
  <c r="G61" i="10"/>
  <c r="E61" i="10"/>
  <c r="G270" i="10"/>
  <c r="I53" i="10"/>
  <c r="K45" i="10"/>
  <c r="I43" i="10"/>
  <c r="J39" i="10"/>
  <c r="L39" i="10"/>
  <c r="M39" i="10"/>
  <c r="I256" i="10"/>
  <c r="K33" i="10"/>
  <c r="I33" i="10"/>
  <c r="J23" i="10"/>
  <c r="I240" i="10"/>
  <c r="K17" i="10"/>
  <c r="I17" i="10"/>
  <c r="K118" i="9"/>
  <c r="L118" i="9"/>
  <c r="M118" i="9"/>
  <c r="G111" i="9"/>
  <c r="E111" i="9"/>
  <c r="E109" i="9"/>
  <c r="G109" i="9"/>
  <c r="I88" i="9"/>
  <c r="K88" i="9"/>
  <c r="K66" i="9"/>
  <c r="I66" i="9"/>
  <c r="G59" i="9"/>
  <c r="E59" i="9"/>
  <c r="I56" i="9"/>
  <c r="K56" i="9"/>
  <c r="E49" i="9"/>
  <c r="G49" i="9"/>
  <c r="I116" i="9"/>
  <c r="K116" i="9"/>
  <c r="G107" i="9"/>
  <c r="E107" i="9"/>
  <c r="E105" i="9"/>
  <c r="G105" i="9"/>
  <c r="I84" i="9"/>
  <c r="K84" i="9"/>
  <c r="K82" i="9"/>
  <c r="L82" i="9"/>
  <c r="M82" i="9"/>
  <c r="K78" i="9"/>
  <c r="I78" i="9"/>
  <c r="G71" i="9"/>
  <c r="E71" i="9"/>
  <c r="I68" i="9"/>
  <c r="K68" i="9"/>
  <c r="E61" i="9"/>
  <c r="G61" i="9"/>
  <c r="K46" i="9"/>
  <c r="I46" i="9"/>
  <c r="L36" i="9"/>
  <c r="M36" i="9"/>
  <c r="I33" i="9"/>
  <c r="I11" i="9"/>
  <c r="I255" i="10"/>
  <c r="I112" i="9"/>
  <c r="K112" i="9"/>
  <c r="G103" i="9"/>
  <c r="E103" i="9"/>
  <c r="E101" i="9"/>
  <c r="G101" i="9"/>
  <c r="I80" i="9"/>
  <c r="K80" i="9"/>
  <c r="E73" i="9"/>
  <c r="G73" i="9"/>
  <c r="K58" i="9"/>
  <c r="I58" i="9"/>
  <c r="G51" i="9"/>
  <c r="E51" i="9"/>
  <c r="I48" i="9"/>
  <c r="K48" i="9"/>
  <c r="I31" i="9"/>
  <c r="L24" i="9"/>
  <c r="M24" i="9"/>
  <c r="I21" i="9"/>
  <c r="I108" i="9"/>
  <c r="K108" i="9"/>
  <c r="G99" i="9"/>
  <c r="E99" i="9"/>
  <c r="E97" i="9"/>
  <c r="G97" i="9"/>
  <c r="K70" i="9"/>
  <c r="I70" i="9"/>
  <c r="G63" i="9"/>
  <c r="E63" i="9"/>
  <c r="I60" i="9"/>
  <c r="K60" i="9"/>
  <c r="E53" i="9"/>
  <c r="G53" i="9"/>
  <c r="I41" i="9"/>
  <c r="K27" i="9"/>
  <c r="L27" i="9"/>
  <c r="M27" i="9"/>
  <c r="I19" i="9"/>
  <c r="K17" i="9"/>
  <c r="L17" i="9"/>
  <c r="M17" i="9"/>
  <c r="L12" i="9"/>
  <c r="M12" i="9"/>
  <c r="I9" i="9"/>
  <c r="G52" i="10"/>
  <c r="G48" i="10"/>
  <c r="G44" i="10"/>
  <c r="G40" i="10"/>
  <c r="G36" i="10"/>
  <c r="G32" i="10"/>
  <c r="G28" i="10"/>
  <c r="G24" i="10"/>
  <c r="G20" i="10"/>
  <c r="G16" i="10"/>
  <c r="G12" i="10"/>
  <c r="G8" i="10"/>
  <c r="Z119" i="9"/>
  <c r="Z111" i="9"/>
  <c r="G124" i="9"/>
  <c r="G119" i="9"/>
  <c r="I106" i="9"/>
  <c r="I104" i="9"/>
  <c r="K104" i="9"/>
  <c r="G95" i="9"/>
  <c r="E95" i="9"/>
  <c r="E93" i="9"/>
  <c r="G93" i="9"/>
  <c r="G75" i="9"/>
  <c r="E75" i="9"/>
  <c r="I72" i="9"/>
  <c r="K72" i="9"/>
  <c r="E65" i="9"/>
  <c r="G65" i="9"/>
  <c r="K50" i="9"/>
  <c r="I50" i="9"/>
  <c r="G43" i="9"/>
  <c r="E43" i="9"/>
  <c r="I39" i="9"/>
  <c r="K37" i="9"/>
  <c r="L37" i="9"/>
  <c r="M37" i="9"/>
  <c r="L32" i="9"/>
  <c r="M32" i="9"/>
  <c r="I29" i="9"/>
  <c r="K15" i="9"/>
  <c r="L15" i="9"/>
  <c r="M15" i="9"/>
  <c r="E124" i="9"/>
  <c r="I120" i="9"/>
  <c r="K120" i="9"/>
  <c r="I102" i="9"/>
  <c r="I100" i="9"/>
  <c r="K100" i="9"/>
  <c r="K98" i="9"/>
  <c r="L98" i="9"/>
  <c r="M98" i="9"/>
  <c r="G91" i="9"/>
  <c r="E91" i="9"/>
  <c r="E89" i="9"/>
  <c r="G89" i="9"/>
  <c r="E77" i="9"/>
  <c r="G77" i="9"/>
  <c r="K62" i="9"/>
  <c r="I62" i="9"/>
  <c r="G55" i="9"/>
  <c r="E55" i="9"/>
  <c r="I52" i="9"/>
  <c r="K52" i="9"/>
  <c r="E45" i="9"/>
  <c r="G45" i="9"/>
  <c r="I125" i="9"/>
  <c r="K125" i="9"/>
  <c r="E117" i="9"/>
  <c r="G117" i="9"/>
  <c r="I96" i="9"/>
  <c r="K96" i="9"/>
  <c r="G87" i="9"/>
  <c r="E87" i="9"/>
  <c r="E85" i="9"/>
  <c r="G85" i="9"/>
  <c r="K74" i="9"/>
  <c r="I74" i="9"/>
  <c r="G67" i="9"/>
  <c r="E67" i="9"/>
  <c r="I64" i="9"/>
  <c r="K64" i="9"/>
  <c r="E57" i="9"/>
  <c r="G57" i="9"/>
  <c r="K42" i="9"/>
  <c r="I42" i="9"/>
  <c r="Z68" i="9"/>
  <c r="K122" i="9"/>
  <c r="L122" i="9"/>
  <c r="M122" i="9"/>
  <c r="G121" i="9"/>
  <c r="G115" i="9"/>
  <c r="E115" i="9"/>
  <c r="E113" i="9"/>
  <c r="G113" i="9"/>
  <c r="I94" i="9"/>
  <c r="I92" i="9"/>
  <c r="K92" i="9"/>
  <c r="K90" i="9"/>
  <c r="L90" i="9"/>
  <c r="M90" i="9"/>
  <c r="G83" i="9"/>
  <c r="E83" i="9"/>
  <c r="E81" i="9"/>
  <c r="G81" i="9"/>
  <c r="G79" i="9"/>
  <c r="E79" i="9"/>
  <c r="I76" i="9"/>
  <c r="K76" i="9"/>
  <c r="E69" i="9"/>
  <c r="G69" i="9"/>
  <c r="K54" i="9"/>
  <c r="I54" i="9"/>
  <c r="G47" i="9"/>
  <c r="E47" i="9"/>
  <c r="I44" i="9"/>
  <c r="K44" i="9"/>
  <c r="I35" i="9"/>
  <c r="K33" i="9"/>
  <c r="L28" i="9"/>
  <c r="M28" i="9"/>
  <c r="I25" i="9"/>
  <c r="K11" i="9"/>
  <c r="K124" i="8"/>
  <c r="I124" i="8"/>
  <c r="K120" i="8"/>
  <c r="I120" i="8"/>
  <c r="K116" i="8"/>
  <c r="I116" i="8"/>
  <c r="K112" i="8"/>
  <c r="I112" i="8"/>
  <c r="K108" i="8"/>
  <c r="I108" i="8"/>
  <c r="K104" i="8"/>
  <c r="I104" i="8"/>
  <c r="K100" i="8"/>
  <c r="I100" i="8"/>
  <c r="K96" i="8"/>
  <c r="I96" i="8"/>
  <c r="K92" i="8"/>
  <c r="I92" i="8"/>
  <c r="K88" i="8"/>
  <c r="I88" i="8"/>
  <c r="K84" i="8"/>
  <c r="I84" i="8"/>
  <c r="K80" i="8"/>
  <c r="I80" i="8"/>
  <c r="G282" i="8"/>
  <c r="K65" i="8"/>
  <c r="I65" i="8"/>
  <c r="K59" i="8"/>
  <c r="I59" i="8"/>
  <c r="G265" i="8"/>
  <c r="K48" i="8"/>
  <c r="I48" i="8"/>
  <c r="I263" i="8"/>
  <c r="J46" i="8"/>
  <c r="K33" i="8"/>
  <c r="I33" i="8"/>
  <c r="N58" i="7"/>
  <c r="O58" i="7"/>
  <c r="AA58" i="7"/>
  <c r="K275" i="7"/>
  <c r="K76" i="8"/>
  <c r="I76" i="8"/>
  <c r="G293" i="8"/>
  <c r="J74" i="8"/>
  <c r="L74" i="8"/>
  <c r="M74" i="8"/>
  <c r="I291" i="8"/>
  <c r="E283" i="8"/>
  <c r="F66" i="8"/>
  <c r="H66" i="8"/>
  <c r="K61" i="8"/>
  <c r="I61" i="8"/>
  <c r="E276" i="8"/>
  <c r="F59" i="8"/>
  <c r="H59" i="8"/>
  <c r="K55" i="8"/>
  <c r="I55" i="8"/>
  <c r="K44" i="8"/>
  <c r="I44" i="8"/>
  <c r="G261" i="8"/>
  <c r="J42" i="8"/>
  <c r="L42" i="8"/>
  <c r="M42" i="8"/>
  <c r="I259" i="8"/>
  <c r="K29" i="8"/>
  <c r="I29" i="8"/>
  <c r="K24" i="8"/>
  <c r="I24" i="8"/>
  <c r="J18" i="8"/>
  <c r="L18" i="8"/>
  <c r="M18" i="8"/>
  <c r="I235" i="8"/>
  <c r="K10" i="8"/>
  <c r="N102" i="7"/>
  <c r="O102" i="7"/>
  <c r="AA102" i="7"/>
  <c r="K319" i="7"/>
  <c r="N76" i="7"/>
  <c r="O76" i="7"/>
  <c r="AA76" i="7"/>
  <c r="K293" i="7"/>
  <c r="G289" i="8"/>
  <c r="K72" i="8"/>
  <c r="I72" i="8"/>
  <c r="I70" i="8"/>
  <c r="G274" i="8"/>
  <c r="K57" i="8"/>
  <c r="I57" i="8"/>
  <c r="K51" i="8"/>
  <c r="I51" i="8"/>
  <c r="K40" i="8"/>
  <c r="I40" i="8"/>
  <c r="I38" i="8"/>
  <c r="K12" i="8"/>
  <c r="I12" i="8"/>
  <c r="K123" i="8"/>
  <c r="I123" i="8"/>
  <c r="K119" i="8"/>
  <c r="I119" i="8"/>
  <c r="K115" i="8"/>
  <c r="I115" i="8"/>
  <c r="K111" i="8"/>
  <c r="I111" i="8"/>
  <c r="K107" i="8"/>
  <c r="I107" i="8"/>
  <c r="K103" i="8"/>
  <c r="I103" i="8"/>
  <c r="K99" i="8"/>
  <c r="I99" i="8"/>
  <c r="K95" i="8"/>
  <c r="I95" i="8"/>
  <c r="K91" i="8"/>
  <c r="I91" i="8"/>
  <c r="K87" i="8"/>
  <c r="I87" i="8"/>
  <c r="K83" i="8"/>
  <c r="I83" i="8"/>
  <c r="K79" i="8"/>
  <c r="I79" i="8"/>
  <c r="K68" i="8"/>
  <c r="I68" i="8"/>
  <c r="G285" i="8"/>
  <c r="I66" i="8"/>
  <c r="E275" i="8"/>
  <c r="F58" i="8"/>
  <c r="H58" i="8"/>
  <c r="K53" i="8"/>
  <c r="I53" i="8"/>
  <c r="E268" i="8"/>
  <c r="F51" i="8"/>
  <c r="H51" i="8"/>
  <c r="K47" i="8"/>
  <c r="I47" i="8"/>
  <c r="K36" i="8"/>
  <c r="I36" i="8"/>
  <c r="I34" i="8"/>
  <c r="J26" i="8"/>
  <c r="L26" i="8"/>
  <c r="M26" i="8"/>
  <c r="I243" i="8"/>
  <c r="N86" i="7"/>
  <c r="O86" i="7"/>
  <c r="AA86" i="7"/>
  <c r="K303" i="7"/>
  <c r="N60" i="7"/>
  <c r="O60" i="7"/>
  <c r="AA60" i="7"/>
  <c r="K277" i="7"/>
  <c r="N32" i="7"/>
  <c r="O32" i="7"/>
  <c r="AA32" i="7"/>
  <c r="K249" i="7"/>
  <c r="N16" i="7"/>
  <c r="O16" i="7"/>
  <c r="AA16" i="7"/>
  <c r="K233" i="7"/>
  <c r="K125" i="8"/>
  <c r="I125" i="8"/>
  <c r="K121" i="8"/>
  <c r="I121" i="8"/>
  <c r="K117" i="8"/>
  <c r="I117" i="8"/>
  <c r="K113" i="8"/>
  <c r="I113" i="8"/>
  <c r="K109" i="8"/>
  <c r="I109" i="8"/>
  <c r="K105" i="8"/>
  <c r="I105" i="8"/>
  <c r="K101" i="8"/>
  <c r="I101" i="8"/>
  <c r="K97" i="8"/>
  <c r="I97" i="8"/>
  <c r="K93" i="8"/>
  <c r="I93" i="8"/>
  <c r="K89" i="8"/>
  <c r="I89" i="8"/>
  <c r="K85" i="8"/>
  <c r="I85" i="8"/>
  <c r="K81" i="8"/>
  <c r="I81" i="8"/>
  <c r="K75" i="8"/>
  <c r="I75" i="8"/>
  <c r="G281" i="8"/>
  <c r="K64" i="8"/>
  <c r="I64" i="8"/>
  <c r="I62" i="8"/>
  <c r="G266" i="8"/>
  <c r="K49" i="8"/>
  <c r="I49" i="8"/>
  <c r="K43" i="8"/>
  <c r="G260" i="8"/>
  <c r="I43" i="8"/>
  <c r="K32" i="8"/>
  <c r="I32" i="8"/>
  <c r="I30" i="8"/>
  <c r="K20" i="8"/>
  <c r="I20" i="8"/>
  <c r="I231" i="8"/>
  <c r="J14" i="8"/>
  <c r="L14" i="8"/>
  <c r="M14" i="8"/>
  <c r="N90" i="7"/>
  <c r="O90" i="7"/>
  <c r="AA90" i="7"/>
  <c r="K307" i="7"/>
  <c r="K77" i="8"/>
  <c r="I77" i="8"/>
  <c r="E292" i="8"/>
  <c r="F75" i="8"/>
  <c r="H75" i="8"/>
  <c r="K71" i="8"/>
  <c r="I71" i="8"/>
  <c r="K60" i="8"/>
  <c r="I60" i="8"/>
  <c r="G277" i="8"/>
  <c r="I58" i="8"/>
  <c r="L54" i="8"/>
  <c r="M54" i="8"/>
  <c r="E267" i="8"/>
  <c r="F50" i="8"/>
  <c r="H50" i="8"/>
  <c r="K45" i="8"/>
  <c r="I45" i="8"/>
  <c r="K39" i="8"/>
  <c r="I39" i="8"/>
  <c r="K28" i="8"/>
  <c r="I28" i="8"/>
  <c r="L22" i="8"/>
  <c r="M22" i="8"/>
  <c r="N108" i="7"/>
  <c r="O108" i="7"/>
  <c r="AA108" i="7"/>
  <c r="K325" i="7"/>
  <c r="N70" i="7"/>
  <c r="O70" i="7"/>
  <c r="AA70" i="7"/>
  <c r="K287" i="7"/>
  <c r="G290" i="8"/>
  <c r="K73" i="8"/>
  <c r="I73" i="8"/>
  <c r="K67" i="8"/>
  <c r="I67" i="8"/>
  <c r="G273" i="8"/>
  <c r="K56" i="8"/>
  <c r="I56" i="8"/>
  <c r="I271" i="8"/>
  <c r="J54" i="8"/>
  <c r="K41" i="8"/>
  <c r="I41" i="8"/>
  <c r="K35" i="8"/>
  <c r="I35" i="8"/>
  <c r="I239" i="8"/>
  <c r="J22" i="8"/>
  <c r="L9" i="8"/>
  <c r="M9" i="8"/>
  <c r="N74" i="7"/>
  <c r="O74" i="7"/>
  <c r="AA74" i="7"/>
  <c r="K291" i="7"/>
  <c r="I122" i="8"/>
  <c r="I118" i="8"/>
  <c r="I114" i="8"/>
  <c r="I110" i="8"/>
  <c r="I106" i="8"/>
  <c r="I102" i="8"/>
  <c r="I98" i="8"/>
  <c r="I94" i="8"/>
  <c r="I90" i="8"/>
  <c r="I86" i="8"/>
  <c r="I82" i="8"/>
  <c r="L78" i="8"/>
  <c r="M78" i="8"/>
  <c r="E291" i="8"/>
  <c r="F74" i="8"/>
  <c r="H74" i="8"/>
  <c r="K69" i="8"/>
  <c r="I69" i="8"/>
  <c r="E284" i="8"/>
  <c r="F67" i="8"/>
  <c r="H67" i="8"/>
  <c r="K63" i="8"/>
  <c r="I63" i="8"/>
  <c r="K52" i="8"/>
  <c r="I52" i="8"/>
  <c r="G269" i="8"/>
  <c r="J50" i="8"/>
  <c r="L50" i="8"/>
  <c r="M50" i="8"/>
  <c r="I267" i="8"/>
  <c r="L46" i="8"/>
  <c r="M46" i="8"/>
  <c r="K37" i="8"/>
  <c r="I37" i="8"/>
  <c r="K31" i="8"/>
  <c r="I31" i="8"/>
  <c r="K27" i="8"/>
  <c r="I27" i="8"/>
  <c r="K16" i="8"/>
  <c r="I16" i="8"/>
  <c r="N122" i="7"/>
  <c r="O122" i="7"/>
  <c r="AA122" i="7"/>
  <c r="K339" i="7"/>
  <c r="N92" i="7"/>
  <c r="O92" i="7"/>
  <c r="AA92" i="7"/>
  <c r="K309" i="7"/>
  <c r="N54" i="7"/>
  <c r="O54" i="7"/>
  <c r="AA54" i="7"/>
  <c r="K271" i="7"/>
  <c r="K122" i="8"/>
  <c r="K118" i="8"/>
  <c r="K114" i="8"/>
  <c r="K110" i="8"/>
  <c r="K106" i="8"/>
  <c r="K102" i="8"/>
  <c r="K98" i="8"/>
  <c r="K94" i="8"/>
  <c r="K90" i="8"/>
  <c r="K86" i="8"/>
  <c r="K82" i="8"/>
  <c r="I25" i="8"/>
  <c r="I21" i="8"/>
  <c r="I17" i="8"/>
  <c r="I13" i="8"/>
  <c r="E10" i="8"/>
  <c r="I10" i="8"/>
  <c r="E123" i="7"/>
  <c r="K120" i="7"/>
  <c r="L120" i="7"/>
  <c r="M120" i="7"/>
  <c r="G113" i="7"/>
  <c r="Z113" i="7"/>
  <c r="Z114" i="7"/>
  <c r="I110" i="7"/>
  <c r="I106" i="7"/>
  <c r="G97" i="7"/>
  <c r="Z97" i="7"/>
  <c r="Z98" i="7"/>
  <c r="E97" i="7"/>
  <c r="G81" i="7"/>
  <c r="Z81" i="7"/>
  <c r="Z82" i="7"/>
  <c r="E81" i="7"/>
  <c r="G65" i="7"/>
  <c r="Z65" i="7"/>
  <c r="Z66" i="7"/>
  <c r="E65" i="7"/>
  <c r="G49" i="7"/>
  <c r="Z49" i="7"/>
  <c r="Z50" i="7"/>
  <c r="E49" i="7"/>
  <c r="Z11" i="8"/>
  <c r="E99" i="7"/>
  <c r="G99" i="7"/>
  <c r="N96" i="7"/>
  <c r="O96" i="7"/>
  <c r="AA96" i="7"/>
  <c r="E83" i="7"/>
  <c r="G83" i="7"/>
  <c r="N80" i="7"/>
  <c r="O80" i="7"/>
  <c r="AA80" i="7"/>
  <c r="E67" i="7"/>
  <c r="G67" i="7"/>
  <c r="N64" i="7"/>
  <c r="O64" i="7"/>
  <c r="AA64" i="7"/>
  <c r="E51" i="7"/>
  <c r="G51" i="7"/>
  <c r="N48" i="7"/>
  <c r="O48" i="7"/>
  <c r="AA48" i="7"/>
  <c r="N42" i="7"/>
  <c r="O42" i="7"/>
  <c r="AA42" i="7"/>
  <c r="I41" i="7"/>
  <c r="L30" i="7"/>
  <c r="M30" i="7"/>
  <c r="N26" i="7"/>
  <c r="O26" i="7"/>
  <c r="AA26" i="7"/>
  <c r="I25" i="7"/>
  <c r="L14" i="7"/>
  <c r="M14" i="7"/>
  <c r="N10" i="7"/>
  <c r="O10" i="7"/>
  <c r="AA10" i="7"/>
  <c r="I9" i="7"/>
  <c r="Z10" i="8"/>
  <c r="K124" i="7"/>
  <c r="L124" i="7"/>
  <c r="M124" i="7"/>
  <c r="G117" i="7"/>
  <c r="Z117" i="7"/>
  <c r="I114" i="7"/>
  <c r="E111" i="7"/>
  <c r="G101" i="7"/>
  <c r="E101" i="7"/>
  <c r="Z101" i="7"/>
  <c r="I94" i="7"/>
  <c r="G85" i="7"/>
  <c r="E85" i="7"/>
  <c r="Z85" i="7"/>
  <c r="I78" i="7"/>
  <c r="G69" i="7"/>
  <c r="E69" i="7"/>
  <c r="Z69" i="7"/>
  <c r="I62" i="7"/>
  <c r="G53" i="7"/>
  <c r="E53" i="7"/>
  <c r="Z53" i="7"/>
  <c r="I46" i="7"/>
  <c r="L44" i="7"/>
  <c r="M44" i="7"/>
  <c r="I39" i="7"/>
  <c r="L28" i="7"/>
  <c r="M28" i="7"/>
  <c r="I23" i="7"/>
  <c r="L12" i="7"/>
  <c r="M12" i="7"/>
  <c r="E103" i="7"/>
  <c r="G103" i="7"/>
  <c r="N100" i="7"/>
  <c r="O100" i="7"/>
  <c r="AA100" i="7"/>
  <c r="E87" i="7"/>
  <c r="G87" i="7"/>
  <c r="N84" i="7"/>
  <c r="O84" i="7"/>
  <c r="AA84" i="7"/>
  <c r="E71" i="7"/>
  <c r="G71" i="7"/>
  <c r="N68" i="7"/>
  <c r="O68" i="7"/>
  <c r="AA68" i="7"/>
  <c r="E55" i="7"/>
  <c r="W55" i="7"/>
  <c r="X55" i="7"/>
  <c r="G55" i="7"/>
  <c r="N52" i="7"/>
  <c r="O52" i="7"/>
  <c r="AA52" i="7"/>
  <c r="N38" i="7"/>
  <c r="O38" i="7"/>
  <c r="AA38" i="7"/>
  <c r="AB38" i="7"/>
  <c r="N22" i="7"/>
  <c r="O22" i="7"/>
  <c r="AA22" i="7"/>
  <c r="AB22" i="7"/>
  <c r="E8" i="8"/>
  <c r="Z120" i="8"/>
  <c r="Z112" i="8"/>
  <c r="Z104" i="8"/>
  <c r="Z96" i="8"/>
  <c r="Z88" i="8"/>
  <c r="Z80" i="8"/>
  <c r="Z72" i="8"/>
  <c r="Z64" i="8"/>
  <c r="Z56" i="8"/>
  <c r="I23" i="8"/>
  <c r="I19" i="8"/>
  <c r="I15" i="8"/>
  <c r="I11" i="8"/>
  <c r="AB33" i="7"/>
  <c r="AB17" i="7"/>
  <c r="G121" i="7"/>
  <c r="Z121" i="7"/>
  <c r="Z122" i="7"/>
  <c r="I118" i="7"/>
  <c r="E115" i="7"/>
  <c r="K112" i="7"/>
  <c r="L112" i="7"/>
  <c r="M112" i="7"/>
  <c r="G105" i="7"/>
  <c r="Z105" i="7"/>
  <c r="Z106" i="7"/>
  <c r="E105" i="7"/>
  <c r="I98" i="7"/>
  <c r="G89" i="7"/>
  <c r="Z89" i="7"/>
  <c r="Z90" i="7"/>
  <c r="E89" i="7"/>
  <c r="I82" i="7"/>
  <c r="G73" i="7"/>
  <c r="Z73" i="7"/>
  <c r="Z74" i="7"/>
  <c r="E73" i="7"/>
  <c r="I66" i="7"/>
  <c r="G57" i="7"/>
  <c r="Z57" i="7"/>
  <c r="Z58" i="7"/>
  <c r="E57" i="7"/>
  <c r="I50" i="7"/>
  <c r="L40" i="7"/>
  <c r="M40" i="7"/>
  <c r="I35" i="7"/>
  <c r="L24" i="7"/>
  <c r="M24" i="7"/>
  <c r="I19" i="7"/>
  <c r="L8" i="7"/>
  <c r="M8" i="7"/>
  <c r="Z9" i="8"/>
  <c r="Z119" i="8"/>
  <c r="Z111" i="8"/>
  <c r="Z103" i="8"/>
  <c r="Z95" i="8"/>
  <c r="Z87" i="8"/>
  <c r="Z79" i="8"/>
  <c r="Z71" i="8"/>
  <c r="Z63" i="8"/>
  <c r="Z55" i="8"/>
  <c r="X6" i="8"/>
  <c r="G109" i="7"/>
  <c r="E109" i="7"/>
  <c r="Z109" i="7"/>
  <c r="E107" i="7"/>
  <c r="G107" i="7"/>
  <c r="E91" i="7"/>
  <c r="G91" i="7"/>
  <c r="E75" i="7"/>
  <c r="G75" i="7"/>
  <c r="E59" i="7"/>
  <c r="G59" i="7"/>
  <c r="G8" i="8"/>
  <c r="G125" i="7"/>
  <c r="Z125" i="7"/>
  <c r="G93" i="7"/>
  <c r="E93" i="7"/>
  <c r="Z93" i="7"/>
  <c r="G77" i="7"/>
  <c r="E77" i="7"/>
  <c r="Z77" i="7"/>
  <c r="G61" i="7"/>
  <c r="E61" i="7"/>
  <c r="Z61" i="7"/>
  <c r="K43" i="7"/>
  <c r="L43" i="7"/>
  <c r="M43" i="7"/>
  <c r="L36" i="7"/>
  <c r="M36" i="7"/>
  <c r="I31" i="7"/>
  <c r="K27" i="7"/>
  <c r="L27" i="7"/>
  <c r="M27" i="7"/>
  <c r="L20" i="7"/>
  <c r="M20" i="7"/>
  <c r="I15" i="7"/>
  <c r="K11" i="7"/>
  <c r="L11" i="7"/>
  <c r="M11" i="7"/>
  <c r="Z124" i="7"/>
  <c r="I123" i="7"/>
  <c r="L119" i="7"/>
  <c r="M119" i="7"/>
  <c r="I116" i="7"/>
  <c r="E113" i="7"/>
  <c r="I104" i="7"/>
  <c r="E95" i="7"/>
  <c r="G95" i="7"/>
  <c r="I88" i="7"/>
  <c r="E79" i="7"/>
  <c r="G79" i="7"/>
  <c r="I72" i="7"/>
  <c r="E63" i="7"/>
  <c r="W63" i="7"/>
  <c r="X63" i="7"/>
  <c r="G63" i="7"/>
  <c r="I56" i="7"/>
  <c r="E47" i="7"/>
  <c r="W47" i="7"/>
  <c r="X47" i="7"/>
  <c r="G47" i="7"/>
  <c r="I45" i="7"/>
  <c r="K41" i="7"/>
  <c r="L34" i="7"/>
  <c r="M34" i="7"/>
  <c r="I29" i="7"/>
  <c r="K25" i="7"/>
  <c r="L18" i="7"/>
  <c r="M18" i="7"/>
  <c r="I13" i="7"/>
  <c r="K9" i="7"/>
  <c r="K120" i="6"/>
  <c r="I120" i="6"/>
  <c r="K116" i="6"/>
  <c r="I116" i="6"/>
  <c r="K112" i="6"/>
  <c r="I112" i="6"/>
  <c r="K108" i="6"/>
  <c r="I108" i="6"/>
  <c r="K104" i="6"/>
  <c r="I104" i="6"/>
  <c r="K100" i="6"/>
  <c r="I100" i="6"/>
  <c r="K96" i="6"/>
  <c r="I96" i="6"/>
  <c r="K92" i="6"/>
  <c r="I92" i="6"/>
  <c r="K88" i="6"/>
  <c r="I88" i="6"/>
  <c r="K84" i="6"/>
  <c r="I84" i="6"/>
  <c r="K80" i="6"/>
  <c r="I80" i="6"/>
  <c r="K76" i="6"/>
  <c r="I76" i="6"/>
  <c r="K72" i="6"/>
  <c r="I72" i="6"/>
  <c r="K68" i="6"/>
  <c r="I68" i="6"/>
  <c r="K64" i="6"/>
  <c r="I64" i="6"/>
  <c r="G277" i="6"/>
  <c r="K60" i="6"/>
  <c r="I60" i="6"/>
  <c r="K56" i="6"/>
  <c r="I56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G269" i="6"/>
  <c r="K52" i="6"/>
  <c r="I52" i="6"/>
  <c r="J27" i="6"/>
  <c r="I244" i="6"/>
  <c r="K51" i="6"/>
  <c r="I51" i="6"/>
  <c r="I58" i="6"/>
  <c r="F58" i="6"/>
  <c r="H58" i="6"/>
  <c r="I54" i="6"/>
  <c r="E271" i="6"/>
  <c r="I50" i="6"/>
  <c r="F50" i="6"/>
  <c r="H50" i="6"/>
  <c r="I43" i="6"/>
  <c r="I29" i="6"/>
  <c r="K29" i="6"/>
  <c r="K22" i="6"/>
  <c r="I22" i="6"/>
  <c r="I13" i="6"/>
  <c r="K13" i="6"/>
  <c r="K11" i="6"/>
  <c r="I11" i="6"/>
  <c r="K121" i="6"/>
  <c r="L121" i="6"/>
  <c r="M121" i="6"/>
  <c r="K117" i="6"/>
  <c r="L117" i="6"/>
  <c r="M117" i="6"/>
  <c r="K113" i="6"/>
  <c r="L113" i="6"/>
  <c r="M113" i="6"/>
  <c r="K109" i="6"/>
  <c r="L109" i="6"/>
  <c r="M109" i="6"/>
  <c r="K105" i="6"/>
  <c r="L105" i="6"/>
  <c r="M105" i="6"/>
  <c r="K101" i="6"/>
  <c r="L101" i="6"/>
  <c r="M101" i="6"/>
  <c r="K97" i="6"/>
  <c r="L97" i="6"/>
  <c r="M97" i="6"/>
  <c r="K93" i="6"/>
  <c r="L93" i="6"/>
  <c r="M93" i="6"/>
  <c r="K89" i="6"/>
  <c r="L89" i="6"/>
  <c r="M89" i="6"/>
  <c r="K85" i="6"/>
  <c r="L85" i="6"/>
  <c r="M85" i="6"/>
  <c r="K81" i="6"/>
  <c r="L81" i="6"/>
  <c r="M81" i="6"/>
  <c r="K77" i="6"/>
  <c r="L77" i="6"/>
  <c r="M77" i="6"/>
  <c r="K73" i="6"/>
  <c r="L73" i="6"/>
  <c r="M73" i="6"/>
  <c r="K69" i="6"/>
  <c r="L69" i="6"/>
  <c r="M69" i="6"/>
  <c r="K65" i="6"/>
  <c r="L65" i="6"/>
  <c r="M65" i="6"/>
  <c r="K61" i="6"/>
  <c r="L61" i="6"/>
  <c r="M61" i="6"/>
  <c r="K57" i="6"/>
  <c r="L57" i="6"/>
  <c r="M57" i="6"/>
  <c r="K53" i="6"/>
  <c r="L53" i="6"/>
  <c r="M53" i="6"/>
  <c r="G49" i="6"/>
  <c r="E43" i="6"/>
  <c r="I36" i="6"/>
  <c r="L27" i="6"/>
  <c r="M27" i="6"/>
  <c r="I20" i="6"/>
  <c r="J124" i="5"/>
  <c r="I341" i="5"/>
  <c r="J116" i="5"/>
  <c r="I333" i="5"/>
  <c r="E41" i="6"/>
  <c r="G41" i="6"/>
  <c r="K34" i="6"/>
  <c r="I34" i="6"/>
  <c r="I25" i="6"/>
  <c r="K25" i="6"/>
  <c r="K18" i="6"/>
  <c r="I18" i="6"/>
  <c r="I32" i="6"/>
  <c r="L23" i="6"/>
  <c r="M23" i="6"/>
  <c r="I16" i="6"/>
  <c r="L8" i="6"/>
  <c r="M8" i="6"/>
  <c r="E123" i="6"/>
  <c r="E119" i="6"/>
  <c r="E115" i="6"/>
  <c r="E111" i="6"/>
  <c r="I111" i="6"/>
  <c r="E107" i="6"/>
  <c r="I107" i="6"/>
  <c r="E103" i="6"/>
  <c r="I103" i="6"/>
  <c r="E99" i="6"/>
  <c r="E95" i="6"/>
  <c r="E91" i="6"/>
  <c r="E87" i="6"/>
  <c r="E83" i="6"/>
  <c r="E79" i="6"/>
  <c r="I79" i="6"/>
  <c r="E75" i="6"/>
  <c r="I75" i="6"/>
  <c r="E71" i="6"/>
  <c r="I71" i="6"/>
  <c r="E67" i="6"/>
  <c r="E63" i="6"/>
  <c r="E59" i="6"/>
  <c r="E55" i="6"/>
  <c r="E51" i="6"/>
  <c r="E47" i="6"/>
  <c r="K44" i="6"/>
  <c r="L44" i="6"/>
  <c r="M44" i="6"/>
  <c r="L39" i="6"/>
  <c r="M39" i="6"/>
  <c r="G37" i="6"/>
  <c r="I35" i="6"/>
  <c r="K30" i="6"/>
  <c r="I30" i="6"/>
  <c r="K28" i="6"/>
  <c r="L28" i="6"/>
  <c r="M28" i="6"/>
  <c r="G21" i="6"/>
  <c r="I19" i="6"/>
  <c r="K14" i="6"/>
  <c r="I14" i="6"/>
  <c r="K12" i="6"/>
  <c r="L12" i="6"/>
  <c r="M12" i="6"/>
  <c r="K10" i="6"/>
  <c r="I10" i="6"/>
  <c r="I122" i="6"/>
  <c r="I118" i="6"/>
  <c r="I114" i="6"/>
  <c r="I110" i="6"/>
  <c r="I106" i="6"/>
  <c r="I102" i="6"/>
  <c r="I98" i="6"/>
  <c r="I94" i="6"/>
  <c r="I90" i="6"/>
  <c r="I86" i="6"/>
  <c r="I82" i="6"/>
  <c r="I78" i="6"/>
  <c r="I74" i="6"/>
  <c r="I70" i="6"/>
  <c r="I66" i="6"/>
  <c r="I62" i="6"/>
  <c r="I45" i="6"/>
  <c r="K40" i="6"/>
  <c r="L40" i="6"/>
  <c r="M40" i="6"/>
  <c r="G33" i="6"/>
  <c r="I31" i="6"/>
  <c r="K26" i="6"/>
  <c r="I26" i="6"/>
  <c r="G17" i="6"/>
  <c r="I15" i="6"/>
  <c r="I48" i="6"/>
  <c r="K38" i="6"/>
  <c r="I24" i="6"/>
  <c r="I9" i="6"/>
  <c r="K9" i="6"/>
  <c r="F124" i="5"/>
  <c r="H124" i="5"/>
  <c r="G122" i="5"/>
  <c r="F116" i="5"/>
  <c r="H116" i="5"/>
  <c r="I110" i="5"/>
  <c r="K107" i="5"/>
  <c r="I102" i="5"/>
  <c r="E88" i="5"/>
  <c r="G88" i="5"/>
  <c r="I77" i="5"/>
  <c r="K77" i="5"/>
  <c r="K75" i="5"/>
  <c r="E72" i="5"/>
  <c r="G72" i="5"/>
  <c r="I69" i="5"/>
  <c r="K69" i="5"/>
  <c r="K67" i="5"/>
  <c r="E64" i="5"/>
  <c r="G64" i="5"/>
  <c r="K57" i="5"/>
  <c r="I57" i="5"/>
  <c r="L22" i="5"/>
  <c r="M22" i="5"/>
  <c r="K119" i="5"/>
  <c r="L119" i="5"/>
  <c r="M119" i="5"/>
  <c r="K115" i="5"/>
  <c r="I113" i="5"/>
  <c r="E96" i="5"/>
  <c r="G96" i="5"/>
  <c r="G82" i="5"/>
  <c r="E82" i="5"/>
  <c r="K49" i="5"/>
  <c r="I49" i="5"/>
  <c r="K41" i="5"/>
  <c r="I41" i="5"/>
  <c r="K33" i="5"/>
  <c r="I33" i="5"/>
  <c r="AA27" i="5"/>
  <c r="AB27" i="5"/>
  <c r="N27" i="5"/>
  <c r="O27" i="5"/>
  <c r="AA19" i="5"/>
  <c r="AB19" i="5"/>
  <c r="N19" i="5"/>
  <c r="O19" i="5"/>
  <c r="E104" i="5"/>
  <c r="G104" i="5"/>
  <c r="G90" i="5"/>
  <c r="E90" i="5"/>
  <c r="L124" i="5"/>
  <c r="M124" i="5"/>
  <c r="L116" i="5"/>
  <c r="M116" i="5"/>
  <c r="L108" i="5"/>
  <c r="M108" i="5"/>
  <c r="G98" i="5"/>
  <c r="E98" i="5"/>
  <c r="K87" i="5"/>
  <c r="I87" i="5"/>
  <c r="I85" i="5"/>
  <c r="K85" i="5"/>
  <c r="L52" i="5"/>
  <c r="M52" i="5"/>
  <c r="L44" i="5"/>
  <c r="M44" i="5"/>
  <c r="L36" i="5"/>
  <c r="M36" i="5"/>
  <c r="L28" i="5"/>
  <c r="M28" i="5"/>
  <c r="I24" i="5"/>
  <c r="K24" i="5"/>
  <c r="K11" i="5"/>
  <c r="Z105" i="5"/>
  <c r="I121" i="5"/>
  <c r="E120" i="5"/>
  <c r="G120" i="5"/>
  <c r="I111" i="5"/>
  <c r="G106" i="5"/>
  <c r="E106" i="5"/>
  <c r="K95" i="5"/>
  <c r="I95" i="5"/>
  <c r="I93" i="5"/>
  <c r="K93" i="5"/>
  <c r="K81" i="5"/>
  <c r="I81" i="5"/>
  <c r="L76" i="5"/>
  <c r="M76" i="5"/>
  <c r="L68" i="5"/>
  <c r="M68" i="5"/>
  <c r="E46" i="6"/>
  <c r="E42" i="6"/>
  <c r="I42" i="6"/>
  <c r="E38" i="6"/>
  <c r="I38" i="6"/>
  <c r="Z104" i="5"/>
  <c r="Z96" i="5"/>
  <c r="G125" i="5"/>
  <c r="G117" i="5"/>
  <c r="K103" i="5"/>
  <c r="I103" i="5"/>
  <c r="I101" i="5"/>
  <c r="K101" i="5"/>
  <c r="K89" i="5"/>
  <c r="I89" i="5"/>
  <c r="K83" i="5"/>
  <c r="K62" i="5"/>
  <c r="I62" i="5"/>
  <c r="K59" i="5"/>
  <c r="L23" i="5"/>
  <c r="M23" i="5"/>
  <c r="I118" i="5"/>
  <c r="G114" i="5"/>
  <c r="G109" i="5"/>
  <c r="K97" i="5"/>
  <c r="I97" i="5"/>
  <c r="K91" i="5"/>
  <c r="I86" i="5"/>
  <c r="K78" i="5"/>
  <c r="I78" i="5"/>
  <c r="K73" i="5"/>
  <c r="I73" i="5"/>
  <c r="K70" i="5"/>
  <c r="I70" i="5"/>
  <c r="K65" i="5"/>
  <c r="I65" i="5"/>
  <c r="I61" i="5"/>
  <c r="K58" i="5"/>
  <c r="K54" i="5"/>
  <c r="I54" i="5"/>
  <c r="K51" i="5"/>
  <c r="K46" i="5"/>
  <c r="K43" i="5"/>
  <c r="K38" i="5"/>
  <c r="K35" i="5"/>
  <c r="K30" i="5"/>
  <c r="AA100" i="5"/>
  <c r="AA92" i="5"/>
  <c r="E112" i="5"/>
  <c r="G112" i="5"/>
  <c r="K105" i="5"/>
  <c r="I105" i="5"/>
  <c r="K99" i="5"/>
  <c r="I94" i="5"/>
  <c r="E80" i="5"/>
  <c r="G80" i="5"/>
  <c r="I53" i="5"/>
  <c r="I50" i="5"/>
  <c r="K50" i="5"/>
  <c r="I45" i="5"/>
  <c r="K42" i="5"/>
  <c r="I37" i="5"/>
  <c r="I34" i="5"/>
  <c r="K34" i="5"/>
  <c r="I29" i="5"/>
  <c r="I20" i="5"/>
  <c r="K20" i="5"/>
  <c r="AA15" i="5"/>
  <c r="AB15" i="5"/>
  <c r="N15" i="5"/>
  <c r="O15" i="5"/>
  <c r="I79" i="5"/>
  <c r="E74" i="5"/>
  <c r="I71" i="5"/>
  <c r="E66" i="5"/>
  <c r="I66" i="5"/>
  <c r="I63" i="5"/>
  <c r="K61" i="5"/>
  <c r="E58" i="5"/>
  <c r="I58" i="5"/>
  <c r="G56" i="5"/>
  <c r="I55" i="5"/>
  <c r="K53" i="5"/>
  <c r="E50" i="5"/>
  <c r="G48" i="5"/>
  <c r="I47" i="5"/>
  <c r="K45" i="5"/>
  <c r="E42" i="5"/>
  <c r="G40" i="5"/>
  <c r="I39" i="5"/>
  <c r="K37" i="5"/>
  <c r="E34" i="5"/>
  <c r="G32" i="5"/>
  <c r="I31" i="5"/>
  <c r="K29" i="5"/>
  <c r="E11" i="5"/>
  <c r="E9" i="5"/>
  <c r="I9" i="5"/>
  <c r="F123" i="4"/>
  <c r="E340" i="4"/>
  <c r="I282" i="4"/>
  <c r="J65" i="4"/>
  <c r="N63" i="4"/>
  <c r="O63" i="4"/>
  <c r="AA63" i="4"/>
  <c r="K280" i="4"/>
  <c r="AA51" i="4"/>
  <c r="N51" i="4"/>
  <c r="O51" i="4"/>
  <c r="K268" i="4"/>
  <c r="K293" i="4"/>
  <c r="AA76" i="4"/>
  <c r="N76" i="4"/>
  <c r="O76" i="4"/>
  <c r="AA59" i="4"/>
  <c r="N59" i="4"/>
  <c r="O59" i="4"/>
  <c r="K276" i="4"/>
  <c r="N56" i="4"/>
  <c r="O56" i="4"/>
  <c r="AA56" i="4"/>
  <c r="K273" i="4"/>
  <c r="N42" i="4"/>
  <c r="O42" i="4"/>
  <c r="AA42" i="4"/>
  <c r="J34" i="4"/>
  <c r="I251" i="4"/>
  <c r="K122" i="4"/>
  <c r="I122" i="4"/>
  <c r="G339" i="4"/>
  <c r="H122" i="4"/>
  <c r="I322" i="4"/>
  <c r="J105" i="4"/>
  <c r="L105" i="4"/>
  <c r="M105" i="4"/>
  <c r="N103" i="4"/>
  <c r="O103" i="4"/>
  <c r="AA103" i="4"/>
  <c r="AB103" i="4"/>
  <c r="K320" i="4"/>
  <c r="N64" i="4"/>
  <c r="O64" i="4"/>
  <c r="AA64" i="4"/>
  <c r="AB64" i="4"/>
  <c r="K281" i="4"/>
  <c r="N74" i="4"/>
  <c r="O74" i="4"/>
  <c r="K291" i="4"/>
  <c r="AA74" i="4"/>
  <c r="N66" i="4"/>
  <c r="O66" i="4"/>
  <c r="K283" i="4"/>
  <c r="AA66" i="4"/>
  <c r="I330" i="4"/>
  <c r="J113" i="4"/>
  <c r="L113" i="4"/>
  <c r="M113" i="4"/>
  <c r="N111" i="4"/>
  <c r="O111" i="4"/>
  <c r="AA111" i="4"/>
  <c r="K328" i="4"/>
  <c r="J94" i="4"/>
  <c r="L94" i="4"/>
  <c r="M94" i="4"/>
  <c r="I311" i="4"/>
  <c r="J78" i="4"/>
  <c r="I295" i="4"/>
  <c r="J68" i="4"/>
  <c r="I285" i="4"/>
  <c r="E46" i="5"/>
  <c r="I46" i="5"/>
  <c r="E38" i="5"/>
  <c r="E30" i="5"/>
  <c r="I30" i="5"/>
  <c r="K10" i="5"/>
  <c r="L10" i="5"/>
  <c r="M10" i="5"/>
  <c r="I338" i="4"/>
  <c r="J121" i="4"/>
  <c r="L121" i="4"/>
  <c r="M121" i="4"/>
  <c r="N119" i="4"/>
  <c r="O119" i="4"/>
  <c r="AA119" i="4"/>
  <c r="K336" i="4"/>
  <c r="L107" i="4"/>
  <c r="M107" i="4"/>
  <c r="N102" i="4"/>
  <c r="O102" i="4"/>
  <c r="K319" i="4"/>
  <c r="AA102" i="4"/>
  <c r="N98" i="4"/>
  <c r="O98" i="4"/>
  <c r="K315" i="4"/>
  <c r="AA98" i="4"/>
  <c r="K309" i="4"/>
  <c r="N92" i="4"/>
  <c r="O92" i="4"/>
  <c r="AA92" i="4"/>
  <c r="J72" i="4"/>
  <c r="I289" i="4"/>
  <c r="E123" i="5"/>
  <c r="E115" i="5"/>
  <c r="I115" i="5"/>
  <c r="E107" i="5"/>
  <c r="I107" i="5"/>
  <c r="E99" i="5"/>
  <c r="I99" i="5"/>
  <c r="E91" i="5"/>
  <c r="E83" i="5"/>
  <c r="I83" i="5"/>
  <c r="E75" i="5"/>
  <c r="E67" i="5"/>
  <c r="E59" i="5"/>
  <c r="E51" i="5"/>
  <c r="I51" i="5"/>
  <c r="E43" i="5"/>
  <c r="I43" i="5"/>
  <c r="E35" i="5"/>
  <c r="K16" i="5"/>
  <c r="L16" i="5"/>
  <c r="M16" i="5"/>
  <c r="K125" i="4"/>
  <c r="G342" i="4"/>
  <c r="L115" i="4"/>
  <c r="M115" i="4"/>
  <c r="L104" i="4"/>
  <c r="M104" i="4"/>
  <c r="N86" i="4"/>
  <c r="O86" i="4"/>
  <c r="K303" i="4"/>
  <c r="AA86" i="4"/>
  <c r="K263" i="4"/>
  <c r="N46" i="4"/>
  <c r="O46" i="4"/>
  <c r="AA46" i="4"/>
  <c r="J36" i="4"/>
  <c r="I253" i="4"/>
  <c r="J32" i="4"/>
  <c r="I249" i="4"/>
  <c r="J28" i="4"/>
  <c r="I245" i="4"/>
  <c r="J24" i="4"/>
  <c r="L24" i="4"/>
  <c r="M24" i="4"/>
  <c r="I241" i="4"/>
  <c r="J20" i="4"/>
  <c r="I237" i="4"/>
  <c r="J16" i="4"/>
  <c r="I233" i="4"/>
  <c r="G25" i="5"/>
  <c r="G21" i="5"/>
  <c r="G17" i="5"/>
  <c r="E13" i="5"/>
  <c r="I13" i="5"/>
  <c r="G12" i="5"/>
  <c r="K9" i="5"/>
  <c r="L112" i="4"/>
  <c r="M112" i="4"/>
  <c r="K287" i="4"/>
  <c r="N70" i="4"/>
  <c r="O70" i="4"/>
  <c r="AA70" i="4"/>
  <c r="E341" i="4"/>
  <c r="F124" i="4"/>
  <c r="H124" i="4"/>
  <c r="N120" i="4"/>
  <c r="O120" i="4"/>
  <c r="AA120" i="4"/>
  <c r="AB120" i="4"/>
  <c r="K337" i="4"/>
  <c r="L65" i="4"/>
  <c r="M65" i="4"/>
  <c r="I274" i="4"/>
  <c r="J57" i="4"/>
  <c r="L57" i="4"/>
  <c r="M57" i="4"/>
  <c r="N55" i="4"/>
  <c r="O55" i="4"/>
  <c r="AA55" i="4"/>
  <c r="K272" i="4"/>
  <c r="N96" i="4"/>
  <c r="O96" i="4"/>
  <c r="AA96" i="4"/>
  <c r="K313" i="4"/>
  <c r="N90" i="4"/>
  <c r="O90" i="4"/>
  <c r="K307" i="4"/>
  <c r="AA90" i="4"/>
  <c r="I124" i="4"/>
  <c r="I114" i="4"/>
  <c r="I106" i="4"/>
  <c r="I58" i="4"/>
  <c r="I50" i="4"/>
  <c r="I49" i="4"/>
  <c r="L68" i="4"/>
  <c r="M68" i="4"/>
  <c r="E101" i="4"/>
  <c r="G101" i="4"/>
  <c r="E85" i="4"/>
  <c r="G85" i="4"/>
  <c r="E69" i="4"/>
  <c r="G69" i="4"/>
  <c r="E125" i="4"/>
  <c r="L88" i="4"/>
  <c r="M88" i="4"/>
  <c r="G95" i="4"/>
  <c r="E95" i="4"/>
  <c r="G79" i="4"/>
  <c r="E79" i="4"/>
  <c r="G47" i="4"/>
  <c r="E47" i="4"/>
  <c r="E89" i="4"/>
  <c r="G89" i="4"/>
  <c r="E73" i="4"/>
  <c r="G73" i="4"/>
  <c r="L84" i="4"/>
  <c r="M84" i="4"/>
  <c r="G99" i="4"/>
  <c r="E99" i="4"/>
  <c r="G83" i="4"/>
  <c r="E83" i="4"/>
  <c r="G67" i="4"/>
  <c r="E67" i="4"/>
  <c r="E39" i="4"/>
  <c r="G39" i="4"/>
  <c r="I37" i="4"/>
  <c r="I35" i="4"/>
  <c r="I33" i="4"/>
  <c r="I31" i="4"/>
  <c r="I29" i="4"/>
  <c r="I27" i="4"/>
  <c r="I25" i="4"/>
  <c r="I23" i="4"/>
  <c r="I21" i="4"/>
  <c r="I19" i="4"/>
  <c r="I17" i="4"/>
  <c r="I15" i="4"/>
  <c r="I13" i="4"/>
  <c r="I11" i="4"/>
  <c r="I9" i="4"/>
  <c r="I118" i="4"/>
  <c r="I110" i="4"/>
  <c r="I62" i="4"/>
  <c r="I54" i="4"/>
  <c r="L82" i="4"/>
  <c r="M82" i="4"/>
  <c r="I80" i="4"/>
  <c r="E93" i="4"/>
  <c r="G93" i="4"/>
  <c r="E77" i="4"/>
  <c r="G77" i="4"/>
  <c r="E45" i="4"/>
  <c r="G45" i="4"/>
  <c r="E41" i="4"/>
  <c r="G41" i="4"/>
  <c r="Z125" i="4"/>
  <c r="G123" i="4"/>
  <c r="I117" i="4"/>
  <c r="I109" i="4"/>
  <c r="I61" i="4"/>
  <c r="I53" i="4"/>
  <c r="L78" i="4"/>
  <c r="M78" i="4"/>
  <c r="I48" i="4"/>
  <c r="G87" i="4"/>
  <c r="E87" i="4"/>
  <c r="G71" i="4"/>
  <c r="E71" i="4"/>
  <c r="I38" i="4"/>
  <c r="I30" i="4"/>
  <c r="I26" i="4"/>
  <c r="I22" i="4"/>
  <c r="I18" i="4"/>
  <c r="I14" i="4"/>
  <c r="I116" i="4"/>
  <c r="I108" i="4"/>
  <c r="I60" i="4"/>
  <c r="I52" i="4"/>
  <c r="E97" i="4"/>
  <c r="G97" i="4"/>
  <c r="E81" i="4"/>
  <c r="G81" i="4"/>
  <c r="L44" i="4"/>
  <c r="M44" i="4"/>
  <c r="I40" i="4"/>
  <c r="K40" i="4"/>
  <c r="L36" i="4"/>
  <c r="M36" i="4"/>
  <c r="L34" i="4"/>
  <c r="M34" i="4"/>
  <c r="L32" i="4"/>
  <c r="M32" i="4"/>
  <c r="L28" i="4"/>
  <c r="M28" i="4"/>
  <c r="L20" i="4"/>
  <c r="M20" i="4"/>
  <c r="L16" i="4"/>
  <c r="M16" i="4"/>
  <c r="L12" i="4"/>
  <c r="M12" i="4"/>
  <c r="L10" i="4"/>
  <c r="M10" i="4"/>
  <c r="L8" i="4"/>
  <c r="M8" i="4"/>
  <c r="L72" i="4"/>
  <c r="M72" i="4"/>
  <c r="G91" i="4"/>
  <c r="E91" i="4"/>
  <c r="G75" i="4"/>
  <c r="E75" i="4"/>
  <c r="G43" i="4"/>
  <c r="E43" i="4"/>
  <c r="F123" i="3"/>
  <c r="H123" i="3"/>
  <c r="I123" i="3"/>
  <c r="K111" i="3"/>
  <c r="I111" i="3"/>
  <c r="N48" i="3"/>
  <c r="O48" i="3"/>
  <c r="AA48" i="3"/>
  <c r="K265" i="3"/>
  <c r="I288" i="3"/>
  <c r="J71" i="3"/>
  <c r="N124" i="3"/>
  <c r="O124" i="3"/>
  <c r="AA124" i="3"/>
  <c r="J67" i="3"/>
  <c r="I284" i="3"/>
  <c r="N72" i="3"/>
  <c r="O72" i="3"/>
  <c r="AA72" i="3"/>
  <c r="K102" i="3"/>
  <c r="I102" i="3"/>
  <c r="K85" i="3"/>
  <c r="I85" i="3"/>
  <c r="K82" i="3"/>
  <c r="I82" i="3"/>
  <c r="K77" i="3"/>
  <c r="I77" i="3"/>
  <c r="K74" i="3"/>
  <c r="I74" i="3"/>
  <c r="K57" i="3"/>
  <c r="I57" i="3"/>
  <c r="I122" i="3"/>
  <c r="I117" i="3"/>
  <c r="I116" i="3"/>
  <c r="I107" i="3"/>
  <c r="K106" i="3"/>
  <c r="I106" i="3"/>
  <c r="L99" i="3"/>
  <c r="M99" i="3"/>
  <c r="I92" i="3"/>
  <c r="I83" i="3"/>
  <c r="I80" i="3"/>
  <c r="I75" i="3"/>
  <c r="L67" i="3"/>
  <c r="M67" i="3"/>
  <c r="K62" i="3"/>
  <c r="I62" i="3"/>
  <c r="L60" i="3"/>
  <c r="M60" i="3"/>
  <c r="I55" i="3"/>
  <c r="G45" i="3"/>
  <c r="K41" i="3"/>
  <c r="I41" i="3"/>
  <c r="K37" i="3"/>
  <c r="I37" i="3"/>
  <c r="K33" i="3"/>
  <c r="I33" i="3"/>
  <c r="K29" i="3"/>
  <c r="I29" i="3"/>
  <c r="K25" i="3"/>
  <c r="I25" i="3"/>
  <c r="K21" i="3"/>
  <c r="I21" i="3"/>
  <c r="K17" i="3"/>
  <c r="I17" i="3"/>
  <c r="K13" i="3"/>
  <c r="I13" i="3"/>
  <c r="I110" i="3"/>
  <c r="L103" i="3"/>
  <c r="M103" i="3"/>
  <c r="I96" i="3"/>
  <c r="K89" i="3"/>
  <c r="I89" i="3"/>
  <c r="K65" i="3"/>
  <c r="I65" i="3"/>
  <c r="K50" i="3"/>
  <c r="I50" i="3"/>
  <c r="K43" i="3"/>
  <c r="I43" i="3"/>
  <c r="K39" i="3"/>
  <c r="I39" i="3"/>
  <c r="K35" i="3"/>
  <c r="I35" i="3"/>
  <c r="K31" i="3"/>
  <c r="I31" i="3"/>
  <c r="K27" i="3"/>
  <c r="I27" i="3"/>
  <c r="K23" i="3"/>
  <c r="I23" i="3"/>
  <c r="K19" i="3"/>
  <c r="I19" i="3"/>
  <c r="K15" i="3"/>
  <c r="I15" i="3"/>
  <c r="K11" i="3"/>
  <c r="I11" i="3"/>
  <c r="I125" i="3"/>
  <c r="G93" i="3"/>
  <c r="K70" i="3"/>
  <c r="I70" i="3"/>
  <c r="I63" i="3"/>
  <c r="G53" i="3"/>
  <c r="K9" i="3"/>
  <c r="I9" i="3"/>
  <c r="I118" i="3"/>
  <c r="I112" i="3"/>
  <c r="I104" i="3"/>
  <c r="K97" i="3"/>
  <c r="I97" i="3"/>
  <c r="K86" i="3"/>
  <c r="I86" i="3"/>
  <c r="K81" i="3"/>
  <c r="I81" i="3"/>
  <c r="K78" i="3"/>
  <c r="I78" i="3"/>
  <c r="K73" i="3"/>
  <c r="I73" i="3"/>
  <c r="I68" i="3"/>
  <c r="K58" i="3"/>
  <c r="I58" i="3"/>
  <c r="L119" i="3"/>
  <c r="M119" i="3"/>
  <c r="L113" i="3"/>
  <c r="M113" i="3"/>
  <c r="I108" i="3"/>
  <c r="K101" i="3"/>
  <c r="I101" i="3"/>
  <c r="I91" i="3"/>
  <c r="K90" i="3"/>
  <c r="I90" i="3"/>
  <c r="I84" i="3"/>
  <c r="I79" i="3"/>
  <c r="I76" i="3"/>
  <c r="K61" i="3"/>
  <c r="I61" i="3"/>
  <c r="I56" i="3"/>
  <c r="L51" i="3"/>
  <c r="M51" i="3"/>
  <c r="K46" i="3"/>
  <c r="I46" i="3"/>
  <c r="I120" i="3"/>
  <c r="I115" i="3"/>
  <c r="K114" i="3"/>
  <c r="L114" i="3"/>
  <c r="M114" i="3"/>
  <c r="G105" i="3"/>
  <c r="I95" i="3"/>
  <c r="K94" i="3"/>
  <c r="I94" i="3"/>
  <c r="L87" i="3"/>
  <c r="M87" i="3"/>
  <c r="L71" i="3"/>
  <c r="M71" i="3"/>
  <c r="K66" i="3"/>
  <c r="I66" i="3"/>
  <c r="L64" i="3"/>
  <c r="M64" i="3"/>
  <c r="I59" i="3"/>
  <c r="G49" i="3"/>
  <c r="I44" i="3"/>
  <c r="K42" i="3"/>
  <c r="I42" i="3"/>
  <c r="I40" i="3"/>
  <c r="K38" i="3"/>
  <c r="I38" i="3"/>
  <c r="I36" i="3"/>
  <c r="K34" i="3"/>
  <c r="I34" i="3"/>
  <c r="I32" i="3"/>
  <c r="K30" i="3"/>
  <c r="I30" i="3"/>
  <c r="I28" i="3"/>
  <c r="K26" i="3"/>
  <c r="I26" i="3"/>
  <c r="I24" i="3"/>
  <c r="K22" i="3"/>
  <c r="I22" i="3"/>
  <c r="I20" i="3"/>
  <c r="K18" i="3"/>
  <c r="I18" i="3"/>
  <c r="I16" i="3"/>
  <c r="K14" i="3"/>
  <c r="I14" i="3"/>
  <c r="I12" i="3"/>
  <c r="G121" i="3"/>
  <c r="G109" i="3"/>
  <c r="K98" i="3"/>
  <c r="I98" i="3"/>
  <c r="K88" i="3"/>
  <c r="L88" i="3"/>
  <c r="M88" i="3"/>
  <c r="G69" i="3"/>
  <c r="K54" i="3"/>
  <c r="I54" i="3"/>
  <c r="L52" i="3"/>
  <c r="M52" i="3"/>
  <c r="I47" i="3"/>
  <c r="L8" i="3"/>
  <c r="M8" i="3"/>
  <c r="L125" i="2"/>
  <c r="M125" i="2"/>
  <c r="J125" i="2"/>
  <c r="I342" i="2"/>
  <c r="K104" i="2"/>
  <c r="I104" i="2"/>
  <c r="K96" i="2"/>
  <c r="I96" i="2"/>
  <c r="K76" i="2"/>
  <c r="I76" i="2"/>
  <c r="G123" i="2"/>
  <c r="E123" i="2"/>
  <c r="E119" i="2"/>
  <c r="G119" i="2"/>
  <c r="G115" i="2"/>
  <c r="E115" i="2"/>
  <c r="E111" i="2"/>
  <c r="G111" i="2"/>
  <c r="G107" i="2"/>
  <c r="E107" i="2"/>
  <c r="K102" i="2"/>
  <c r="I102" i="2"/>
  <c r="K94" i="2"/>
  <c r="I94" i="2"/>
  <c r="K120" i="2"/>
  <c r="I120" i="2"/>
  <c r="I116" i="2"/>
  <c r="K116" i="2"/>
  <c r="K112" i="2"/>
  <c r="I112" i="2"/>
  <c r="I108" i="2"/>
  <c r="K108" i="2"/>
  <c r="G99" i="2"/>
  <c r="E99" i="2"/>
  <c r="G89" i="2"/>
  <c r="E89" i="2"/>
  <c r="K60" i="2"/>
  <c r="K44" i="2"/>
  <c r="L78" i="2"/>
  <c r="M78" i="2"/>
  <c r="G105" i="2"/>
  <c r="E105" i="2"/>
  <c r="I100" i="2"/>
  <c r="K100" i="2"/>
  <c r="G97" i="2"/>
  <c r="E97" i="2"/>
  <c r="I92" i="2"/>
  <c r="K92" i="2"/>
  <c r="K58" i="2"/>
  <c r="G121" i="2"/>
  <c r="E121" i="2"/>
  <c r="G117" i="2"/>
  <c r="E117" i="2"/>
  <c r="G113" i="2"/>
  <c r="E113" i="2"/>
  <c r="G109" i="2"/>
  <c r="E109" i="2"/>
  <c r="E103" i="2"/>
  <c r="G103" i="2"/>
  <c r="I101" i="2"/>
  <c r="E95" i="2"/>
  <c r="G95" i="2"/>
  <c r="K88" i="2"/>
  <c r="I88" i="2"/>
  <c r="I74" i="2"/>
  <c r="K74" i="2"/>
  <c r="L62" i="2"/>
  <c r="M62" i="2"/>
  <c r="K122" i="2"/>
  <c r="I122" i="2"/>
  <c r="K118" i="2"/>
  <c r="I118" i="2"/>
  <c r="K114" i="2"/>
  <c r="I114" i="2"/>
  <c r="K110" i="2"/>
  <c r="I110" i="2"/>
  <c r="K106" i="2"/>
  <c r="I106" i="2"/>
  <c r="I124" i="2"/>
  <c r="I65" i="2"/>
  <c r="G56" i="2"/>
  <c r="I43" i="2"/>
  <c r="K42" i="2"/>
  <c r="L42" i="2"/>
  <c r="M42" i="2"/>
  <c r="L41" i="2"/>
  <c r="M41" i="2"/>
  <c r="F36" i="2"/>
  <c r="H36" i="2"/>
  <c r="I36" i="2"/>
  <c r="I28" i="2"/>
  <c r="K28" i="2"/>
  <c r="G85" i="2"/>
  <c r="K84" i="2"/>
  <c r="L84" i="2"/>
  <c r="M84" i="2"/>
  <c r="E83" i="2"/>
  <c r="K82" i="2"/>
  <c r="L82" i="2"/>
  <c r="M82" i="2"/>
  <c r="I79" i="2"/>
  <c r="G69" i="2"/>
  <c r="K68" i="2"/>
  <c r="L68" i="2"/>
  <c r="M68" i="2"/>
  <c r="E67" i="2"/>
  <c r="K66" i="2"/>
  <c r="L66" i="2"/>
  <c r="M66" i="2"/>
  <c r="I63" i="2"/>
  <c r="G55" i="2"/>
  <c r="I52" i="2"/>
  <c r="F46" i="2"/>
  <c r="H46" i="2"/>
  <c r="I46" i="2"/>
  <c r="E44" i="2"/>
  <c r="I37" i="2"/>
  <c r="K27" i="2"/>
  <c r="I27" i="2"/>
  <c r="E91" i="2"/>
  <c r="I91" i="2"/>
  <c r="G80" i="2"/>
  <c r="G64" i="2"/>
  <c r="G53" i="2"/>
  <c r="E51" i="2"/>
  <c r="K50" i="2"/>
  <c r="L50" i="2"/>
  <c r="M50" i="2"/>
  <c r="K45" i="2"/>
  <c r="L45" i="2"/>
  <c r="M45" i="2"/>
  <c r="G39" i="2"/>
  <c r="K22" i="2"/>
  <c r="E101" i="2"/>
  <c r="I98" i="2"/>
  <c r="E93" i="2"/>
  <c r="I90" i="2"/>
  <c r="I87" i="2"/>
  <c r="G77" i="2"/>
  <c r="I71" i="2"/>
  <c r="E60" i="2"/>
  <c r="E58" i="2"/>
  <c r="I57" i="2"/>
  <c r="G48" i="2"/>
  <c r="G61" i="2"/>
  <c r="E59" i="2"/>
  <c r="I59" i="2"/>
  <c r="G72" i="2"/>
  <c r="I54" i="2"/>
  <c r="I40" i="2"/>
  <c r="K40" i="2"/>
  <c r="K38" i="2"/>
  <c r="I38" i="2"/>
  <c r="K24" i="2"/>
  <c r="L24" i="2"/>
  <c r="M24" i="2"/>
  <c r="G23" i="2"/>
  <c r="K8" i="2"/>
  <c r="L8" i="2"/>
  <c r="M8" i="2"/>
  <c r="I9" i="2"/>
  <c r="I29" i="2"/>
  <c r="G26" i="2"/>
  <c r="K16" i="2"/>
  <c r="L16" i="2"/>
  <c r="M16" i="2"/>
  <c r="G15" i="2"/>
  <c r="E9" i="2"/>
  <c r="L18" i="2"/>
  <c r="M18" i="2"/>
  <c r="I33" i="2"/>
  <c r="L30" i="2"/>
  <c r="M30" i="2"/>
  <c r="I20" i="2"/>
  <c r="I11" i="2"/>
  <c r="G10" i="2"/>
  <c r="E33" i="2"/>
  <c r="K32" i="2"/>
  <c r="L32" i="2"/>
  <c r="M32" i="2"/>
  <c r="G31" i="2"/>
  <c r="E22" i="2"/>
  <c r="I13" i="2"/>
  <c r="K12" i="2"/>
  <c r="L12" i="2"/>
  <c r="M12" i="2"/>
  <c r="G34" i="2"/>
  <c r="I25" i="2"/>
  <c r="I14" i="2"/>
  <c r="E123" i="1"/>
  <c r="G123" i="1"/>
  <c r="E115" i="1"/>
  <c r="G115" i="1"/>
  <c r="K106" i="1"/>
  <c r="L95" i="1"/>
  <c r="M95" i="1"/>
  <c r="K117" i="1"/>
  <c r="I117" i="1"/>
  <c r="I110" i="1"/>
  <c r="K85" i="1"/>
  <c r="I85" i="1"/>
  <c r="K80" i="1"/>
  <c r="I80" i="1"/>
  <c r="K122" i="1"/>
  <c r="I122" i="1"/>
  <c r="K114" i="1"/>
  <c r="I114" i="1"/>
  <c r="K112" i="1"/>
  <c r="I112" i="1"/>
  <c r="K98" i="1"/>
  <c r="K120" i="1"/>
  <c r="I120" i="1"/>
  <c r="I118" i="1"/>
  <c r="I102" i="1"/>
  <c r="K93" i="1"/>
  <c r="I93" i="1"/>
  <c r="K88" i="1"/>
  <c r="I88" i="1"/>
  <c r="L111" i="1"/>
  <c r="M111" i="1"/>
  <c r="L94" i="1"/>
  <c r="M94" i="1"/>
  <c r="L87" i="1"/>
  <c r="M87" i="1"/>
  <c r="K82" i="1"/>
  <c r="I121" i="1"/>
  <c r="K121" i="1"/>
  <c r="I113" i="1"/>
  <c r="K113" i="1"/>
  <c r="K109" i="1"/>
  <c r="I109" i="1"/>
  <c r="K104" i="1"/>
  <c r="I104" i="1"/>
  <c r="I119" i="1"/>
  <c r="L103" i="1"/>
  <c r="M103" i="1"/>
  <c r="K90" i="1"/>
  <c r="K125" i="1"/>
  <c r="I125" i="1"/>
  <c r="K101" i="1"/>
  <c r="I101" i="1"/>
  <c r="K96" i="1"/>
  <c r="I96" i="1"/>
  <c r="K77" i="1"/>
  <c r="I77" i="1"/>
  <c r="G124" i="1"/>
  <c r="G116" i="1"/>
  <c r="G108" i="1"/>
  <c r="E106" i="1"/>
  <c r="K105" i="1"/>
  <c r="L105" i="1"/>
  <c r="M105" i="1"/>
  <c r="G100" i="1"/>
  <c r="E98" i="1"/>
  <c r="K97" i="1"/>
  <c r="L97" i="1"/>
  <c r="M97" i="1"/>
  <c r="G92" i="1"/>
  <c r="E90" i="1"/>
  <c r="K89" i="1"/>
  <c r="L89" i="1"/>
  <c r="M89" i="1"/>
  <c r="G84" i="1"/>
  <c r="E82" i="1"/>
  <c r="I82" i="1"/>
  <c r="K81" i="1"/>
  <c r="L81" i="1"/>
  <c r="M81" i="1"/>
  <c r="G76" i="1"/>
  <c r="E67" i="1"/>
  <c r="G67" i="1"/>
  <c r="K61" i="1"/>
  <c r="I61" i="1"/>
  <c r="K8" i="1"/>
  <c r="E70" i="1"/>
  <c r="G70" i="1"/>
  <c r="K58" i="1"/>
  <c r="I58" i="1"/>
  <c r="L52" i="1"/>
  <c r="M52" i="1"/>
  <c r="K16" i="1"/>
  <c r="I16" i="1"/>
  <c r="E75" i="1"/>
  <c r="I75" i="1"/>
  <c r="L60" i="1"/>
  <c r="M60" i="1"/>
  <c r="E56" i="1"/>
  <c r="K24" i="1"/>
  <c r="I24" i="1"/>
  <c r="L15" i="1"/>
  <c r="M15" i="1"/>
  <c r="G107" i="1"/>
  <c r="G99" i="1"/>
  <c r="G91" i="1"/>
  <c r="G83" i="1"/>
  <c r="K66" i="1"/>
  <c r="I66" i="1"/>
  <c r="K56" i="1"/>
  <c r="I56" i="1"/>
  <c r="K32" i="1"/>
  <c r="I32" i="1"/>
  <c r="K48" i="1"/>
  <c r="I48" i="1"/>
  <c r="K40" i="1"/>
  <c r="I40" i="1"/>
  <c r="E72" i="1"/>
  <c r="G69" i="1"/>
  <c r="K64" i="1"/>
  <c r="I64" i="1"/>
  <c r="I55" i="1"/>
  <c r="E51" i="1"/>
  <c r="G51" i="1"/>
  <c r="L47" i="1"/>
  <c r="M47" i="1"/>
  <c r="L39" i="1"/>
  <c r="M39" i="1"/>
  <c r="I31" i="1"/>
  <c r="K72" i="1"/>
  <c r="K50" i="1"/>
  <c r="I50" i="1"/>
  <c r="I74" i="1"/>
  <c r="E59" i="1"/>
  <c r="G59" i="1"/>
  <c r="E8" i="1"/>
  <c r="G44" i="1"/>
  <c r="G36" i="1"/>
  <c r="G28" i="1"/>
  <c r="G20" i="1"/>
  <c r="G12" i="1"/>
  <c r="G73" i="1"/>
  <c r="G65" i="1"/>
  <c r="G57" i="1"/>
  <c r="G49" i="1"/>
  <c r="G41" i="1"/>
  <c r="G33" i="1"/>
  <c r="G25" i="1"/>
  <c r="G17" i="1"/>
  <c r="G9" i="1"/>
  <c r="G62" i="1"/>
  <c r="G54" i="1"/>
  <c r="G46" i="1"/>
  <c r="G38" i="1"/>
  <c r="G30" i="1"/>
  <c r="G22" i="1"/>
  <c r="G14" i="1"/>
  <c r="I53" i="1"/>
  <c r="I45" i="1"/>
  <c r="G43" i="1"/>
  <c r="I37" i="1"/>
  <c r="G35" i="1"/>
  <c r="I29" i="1"/>
  <c r="G27" i="1"/>
  <c r="I21" i="1"/>
  <c r="G19" i="1"/>
  <c r="I13" i="1"/>
  <c r="G11" i="1"/>
  <c r="I42" i="1"/>
  <c r="I34" i="1"/>
  <c r="I26" i="1"/>
  <c r="I18" i="1"/>
  <c r="I10" i="1"/>
  <c r="J51" i="5"/>
  <c r="I268" i="5"/>
  <c r="I332" i="5"/>
  <c r="J115" i="5"/>
  <c r="N113" i="4"/>
  <c r="O113" i="4"/>
  <c r="AA113" i="4"/>
  <c r="K330" i="4"/>
  <c r="J75" i="6"/>
  <c r="I292" i="6"/>
  <c r="J107" i="6"/>
  <c r="I324" i="6"/>
  <c r="AA50" i="8"/>
  <c r="N50" i="8"/>
  <c r="O50" i="8"/>
  <c r="K267" i="8"/>
  <c r="N39" i="10"/>
  <c r="O39" i="10"/>
  <c r="K256" i="10"/>
  <c r="AA39" i="10"/>
  <c r="AB39" i="10"/>
  <c r="J81" i="15"/>
  <c r="I298" i="15"/>
  <c r="J113" i="15"/>
  <c r="I330" i="15"/>
  <c r="I268" i="17"/>
  <c r="J51" i="17"/>
  <c r="K259" i="18"/>
  <c r="AA42" i="18"/>
  <c r="N42" i="18"/>
  <c r="O42" i="18"/>
  <c r="K243" i="18"/>
  <c r="AA26" i="18"/>
  <c r="N26" i="18"/>
  <c r="O26" i="18"/>
  <c r="AA90" i="18"/>
  <c r="K307" i="18"/>
  <c r="N90" i="18"/>
  <c r="O90" i="18"/>
  <c r="AB100" i="20"/>
  <c r="N121" i="4"/>
  <c r="O121" i="4"/>
  <c r="AA121" i="4"/>
  <c r="AB121" i="4"/>
  <c r="K338" i="4"/>
  <c r="J79" i="6"/>
  <c r="I296" i="6"/>
  <c r="J111" i="6"/>
  <c r="I328" i="6"/>
  <c r="AA14" i="8"/>
  <c r="N14" i="8"/>
  <c r="O14" i="8"/>
  <c r="K231" i="8"/>
  <c r="AA26" i="8"/>
  <c r="N26" i="8"/>
  <c r="O26" i="8"/>
  <c r="K243" i="8"/>
  <c r="N31" i="10"/>
  <c r="O31" i="10"/>
  <c r="K248" i="10"/>
  <c r="AA31" i="10"/>
  <c r="AB31" i="10"/>
  <c r="J89" i="13"/>
  <c r="I306" i="13"/>
  <c r="I241" i="14"/>
  <c r="J24" i="14"/>
  <c r="I302" i="15"/>
  <c r="J85" i="15"/>
  <c r="I334" i="15"/>
  <c r="J117" i="15"/>
  <c r="N72" i="14"/>
  <c r="O72" i="14"/>
  <c r="K289" i="14"/>
  <c r="AA72" i="14"/>
  <c r="J78" i="17"/>
  <c r="I295" i="17"/>
  <c r="J32" i="17"/>
  <c r="I249" i="17"/>
  <c r="K287" i="18"/>
  <c r="AA70" i="18"/>
  <c r="N70" i="18"/>
  <c r="O70" i="18"/>
  <c r="K319" i="18"/>
  <c r="AA102" i="18"/>
  <c r="N102" i="18"/>
  <c r="O102" i="18"/>
  <c r="AB40" i="20"/>
  <c r="J38" i="6"/>
  <c r="I255" i="6"/>
  <c r="AA74" i="8"/>
  <c r="N74" i="8"/>
  <c r="O74" i="8"/>
  <c r="K291" i="8"/>
  <c r="J28" i="14"/>
  <c r="I245" i="14"/>
  <c r="N68" i="14"/>
  <c r="O68" i="14"/>
  <c r="AA68" i="14"/>
  <c r="K285" i="14"/>
  <c r="J36" i="17"/>
  <c r="L36" i="17"/>
  <c r="M36" i="17"/>
  <c r="I253" i="17"/>
  <c r="J104" i="17"/>
  <c r="L104" i="17"/>
  <c r="M104" i="17"/>
  <c r="I321" i="17"/>
  <c r="J103" i="18"/>
  <c r="I320" i="18"/>
  <c r="AA74" i="18"/>
  <c r="K291" i="18"/>
  <c r="N74" i="18"/>
  <c r="O74" i="18"/>
  <c r="AA22" i="18"/>
  <c r="N22" i="18"/>
  <c r="O22" i="18"/>
  <c r="K239" i="18"/>
  <c r="K251" i="18"/>
  <c r="AA34" i="18"/>
  <c r="N34" i="18"/>
  <c r="O34" i="18"/>
  <c r="AA14" i="18"/>
  <c r="N14" i="18"/>
  <c r="O14" i="18"/>
  <c r="K231" i="18"/>
  <c r="AB12" i="20"/>
  <c r="AB76" i="20"/>
  <c r="AA9" i="21"/>
  <c r="N9" i="21"/>
  <c r="O9" i="21"/>
  <c r="K226" i="21"/>
  <c r="I315" i="22"/>
  <c r="J98" i="22"/>
  <c r="J42" i="6"/>
  <c r="L42" i="6"/>
  <c r="M42" i="6"/>
  <c r="I259" i="6"/>
  <c r="N35" i="10"/>
  <c r="O35" i="10"/>
  <c r="AA35" i="10"/>
  <c r="K252" i="10"/>
  <c r="N46" i="10"/>
  <c r="O46" i="10"/>
  <c r="AA46" i="10"/>
  <c r="K263" i="10"/>
  <c r="I249" i="14"/>
  <c r="J32" i="14"/>
  <c r="I258" i="14"/>
  <c r="J41" i="14"/>
  <c r="J12" i="17"/>
  <c r="I229" i="17"/>
  <c r="J40" i="17"/>
  <c r="L40" i="17"/>
  <c r="M40" i="17"/>
  <c r="I257" i="17"/>
  <c r="J108" i="17"/>
  <c r="L108" i="17"/>
  <c r="M108" i="17"/>
  <c r="I325" i="17"/>
  <c r="K271" i="18"/>
  <c r="AA54" i="18"/>
  <c r="N54" i="18"/>
  <c r="O54" i="18"/>
  <c r="AA66" i="18"/>
  <c r="K283" i="18"/>
  <c r="N66" i="18"/>
  <c r="O66" i="18"/>
  <c r="AA98" i="18"/>
  <c r="K315" i="18"/>
  <c r="N98" i="18"/>
  <c r="O98" i="18"/>
  <c r="AB15" i="20"/>
  <c r="AB111" i="20"/>
  <c r="AB16" i="20"/>
  <c r="AB48" i="20"/>
  <c r="AB112" i="20"/>
  <c r="J36" i="14"/>
  <c r="I253" i="14"/>
  <c r="N76" i="14"/>
  <c r="O76" i="14"/>
  <c r="AA76" i="14"/>
  <c r="K293" i="14"/>
  <c r="J97" i="15"/>
  <c r="I314" i="15"/>
  <c r="J86" i="17"/>
  <c r="I303" i="17"/>
  <c r="J44" i="17"/>
  <c r="L44" i="17"/>
  <c r="M44" i="17"/>
  <c r="I261" i="17"/>
  <c r="J112" i="17"/>
  <c r="L112" i="17"/>
  <c r="M112" i="17"/>
  <c r="I329" i="17"/>
  <c r="J119" i="18"/>
  <c r="I336" i="18"/>
  <c r="AA30" i="18"/>
  <c r="N30" i="18"/>
  <c r="O30" i="18"/>
  <c r="K247" i="18"/>
  <c r="K263" i="18"/>
  <c r="AA46" i="18"/>
  <c r="N46" i="18"/>
  <c r="O46" i="18"/>
  <c r="I319" i="22"/>
  <c r="J102" i="22"/>
  <c r="J59" i="2"/>
  <c r="L59" i="2"/>
  <c r="M59" i="2"/>
  <c r="I276" i="2"/>
  <c r="J9" i="5"/>
  <c r="I226" i="5"/>
  <c r="J75" i="1"/>
  <c r="L75" i="1"/>
  <c r="M75" i="1"/>
  <c r="I292" i="1"/>
  <c r="N24" i="4"/>
  <c r="O24" i="4"/>
  <c r="AA24" i="4"/>
  <c r="K241" i="4"/>
  <c r="K311" i="4"/>
  <c r="N94" i="4"/>
  <c r="O94" i="4"/>
  <c r="AA94" i="4"/>
  <c r="N57" i="4"/>
  <c r="O57" i="4"/>
  <c r="AA57" i="4"/>
  <c r="AB57" i="4"/>
  <c r="K274" i="4"/>
  <c r="J10" i="8"/>
  <c r="I227" i="8"/>
  <c r="AA42" i="8"/>
  <c r="N42" i="8"/>
  <c r="O42" i="8"/>
  <c r="K259" i="8"/>
  <c r="N47" i="10"/>
  <c r="O47" i="10"/>
  <c r="AA47" i="10"/>
  <c r="AB47" i="10"/>
  <c r="K264" i="10"/>
  <c r="N51" i="10"/>
  <c r="O51" i="10"/>
  <c r="K268" i="10"/>
  <c r="AA51" i="10"/>
  <c r="N15" i="10"/>
  <c r="O15" i="10"/>
  <c r="K232" i="10"/>
  <c r="AA15" i="10"/>
  <c r="AB15" i="10"/>
  <c r="J121" i="13"/>
  <c r="I338" i="13"/>
  <c r="I234" i="14"/>
  <c r="J17" i="14"/>
  <c r="I266" i="14"/>
  <c r="J49" i="14"/>
  <c r="K279" i="18"/>
  <c r="AA62" i="18"/>
  <c r="N62" i="18"/>
  <c r="O62" i="18"/>
  <c r="J11" i="23"/>
  <c r="I228" i="23"/>
  <c r="J82" i="1"/>
  <c r="I299" i="1"/>
  <c r="J13" i="5"/>
  <c r="L13" i="5"/>
  <c r="M13" i="5"/>
  <c r="I230" i="5"/>
  <c r="J83" i="5"/>
  <c r="I300" i="5"/>
  <c r="J30" i="5"/>
  <c r="I247" i="5"/>
  <c r="J58" i="5"/>
  <c r="I275" i="5"/>
  <c r="J91" i="2"/>
  <c r="L91" i="2"/>
  <c r="M91" i="2"/>
  <c r="I308" i="2"/>
  <c r="J99" i="5"/>
  <c r="I316" i="5"/>
  <c r="J46" i="5"/>
  <c r="I263" i="5"/>
  <c r="N105" i="4"/>
  <c r="O105" i="4"/>
  <c r="AA105" i="4"/>
  <c r="K322" i="4"/>
  <c r="J21" i="14"/>
  <c r="I238" i="14"/>
  <c r="J53" i="14"/>
  <c r="I270" i="14"/>
  <c r="J73" i="15"/>
  <c r="I290" i="15"/>
  <c r="J105" i="15"/>
  <c r="I322" i="15"/>
  <c r="AA30" i="17"/>
  <c r="N30" i="17"/>
  <c r="O30" i="17"/>
  <c r="K247" i="17"/>
  <c r="K311" i="18"/>
  <c r="AA94" i="18"/>
  <c r="N94" i="18"/>
  <c r="O94" i="18"/>
  <c r="AA9" i="18"/>
  <c r="N9" i="18"/>
  <c r="O9" i="18"/>
  <c r="K226" i="18"/>
  <c r="K295" i="18"/>
  <c r="AA78" i="18"/>
  <c r="N78" i="18"/>
  <c r="O78" i="18"/>
  <c r="I339" i="22"/>
  <c r="J122" i="22"/>
  <c r="J19" i="23"/>
  <c r="I236" i="23"/>
  <c r="J71" i="23"/>
  <c r="I288" i="23"/>
  <c r="J99" i="23"/>
  <c r="I316" i="23"/>
  <c r="J43" i="5"/>
  <c r="I260" i="5"/>
  <c r="J107" i="5"/>
  <c r="I324" i="5"/>
  <c r="J66" i="5"/>
  <c r="L66" i="5"/>
  <c r="M66" i="5"/>
  <c r="I283" i="5"/>
  <c r="J71" i="6"/>
  <c r="I288" i="6"/>
  <c r="J103" i="6"/>
  <c r="I320" i="6"/>
  <c r="AA18" i="8"/>
  <c r="N18" i="8"/>
  <c r="O18" i="8"/>
  <c r="K235" i="8"/>
  <c r="N11" i="10"/>
  <c r="O11" i="10"/>
  <c r="AA11" i="10"/>
  <c r="K228" i="10"/>
  <c r="J124" i="17"/>
  <c r="L124" i="17"/>
  <c r="M124" i="17"/>
  <c r="I341" i="17"/>
  <c r="J88" i="17"/>
  <c r="I305" i="17"/>
  <c r="J96" i="17"/>
  <c r="I313" i="17"/>
  <c r="J79" i="18"/>
  <c r="I296" i="18"/>
  <c r="AB95" i="20"/>
  <c r="AA38" i="18"/>
  <c r="N38" i="18"/>
  <c r="O38" i="18"/>
  <c r="K255" i="18"/>
  <c r="J75" i="23"/>
  <c r="I292" i="23"/>
  <c r="J103" i="23"/>
  <c r="I320" i="23"/>
  <c r="K30" i="1"/>
  <c r="I30" i="1"/>
  <c r="H30" i="1"/>
  <c r="G247" i="1"/>
  <c r="F59" i="1"/>
  <c r="E276" i="1"/>
  <c r="N52" i="1"/>
  <c r="O52" i="1"/>
  <c r="K269" i="1"/>
  <c r="AA52" i="1"/>
  <c r="K84" i="1"/>
  <c r="I84" i="1"/>
  <c r="G301" i="1"/>
  <c r="H84" i="1"/>
  <c r="F106" i="1"/>
  <c r="H106" i="1"/>
  <c r="E323" i="1"/>
  <c r="J101" i="1"/>
  <c r="I318" i="1"/>
  <c r="J104" i="1"/>
  <c r="I321" i="1"/>
  <c r="J121" i="1"/>
  <c r="I338" i="1"/>
  <c r="J93" i="1"/>
  <c r="I310" i="1"/>
  <c r="J80" i="1"/>
  <c r="I297" i="1"/>
  <c r="I106" i="1"/>
  <c r="F22" i="2"/>
  <c r="H22" i="2"/>
  <c r="E239" i="2"/>
  <c r="J33" i="2"/>
  <c r="L33" i="2"/>
  <c r="M33" i="2"/>
  <c r="I250" i="2"/>
  <c r="J9" i="2"/>
  <c r="L9" i="2"/>
  <c r="M9" i="2"/>
  <c r="I226" i="2"/>
  <c r="J57" i="2"/>
  <c r="L57" i="2"/>
  <c r="M57" i="2"/>
  <c r="I274" i="2"/>
  <c r="F93" i="2"/>
  <c r="H93" i="2"/>
  <c r="E310" i="2"/>
  <c r="N50" i="2"/>
  <c r="O50" i="2"/>
  <c r="K267" i="2"/>
  <c r="AA50" i="2"/>
  <c r="AB50" i="2"/>
  <c r="I55" i="2"/>
  <c r="K55" i="2"/>
  <c r="G272" i="2"/>
  <c r="H55" i="2"/>
  <c r="F83" i="2"/>
  <c r="H83" i="2"/>
  <c r="E300" i="2"/>
  <c r="N41" i="2"/>
  <c r="O41" i="2"/>
  <c r="AA41" i="2"/>
  <c r="K258" i="2"/>
  <c r="J101" i="2"/>
  <c r="L101" i="2"/>
  <c r="M101" i="2"/>
  <c r="I318" i="2"/>
  <c r="G334" i="2"/>
  <c r="K117" i="2"/>
  <c r="I117" i="2"/>
  <c r="I105" i="2"/>
  <c r="K105" i="2"/>
  <c r="G322" i="2"/>
  <c r="J94" i="2"/>
  <c r="I311" i="2"/>
  <c r="F115" i="2"/>
  <c r="E332" i="2"/>
  <c r="N125" i="2"/>
  <c r="O125" i="2"/>
  <c r="AA125" i="2"/>
  <c r="K342" i="2"/>
  <c r="K109" i="3"/>
  <c r="I109" i="3"/>
  <c r="H109" i="3"/>
  <c r="G326" i="3"/>
  <c r="J20" i="3"/>
  <c r="L20" i="3"/>
  <c r="M20" i="3"/>
  <c r="I237" i="3"/>
  <c r="J42" i="3"/>
  <c r="I259" i="3"/>
  <c r="N71" i="3"/>
  <c r="O71" i="3"/>
  <c r="AA71" i="3"/>
  <c r="K288" i="3"/>
  <c r="J120" i="3"/>
  <c r="L120" i="3"/>
  <c r="M120" i="3"/>
  <c r="I337" i="3"/>
  <c r="J76" i="3"/>
  <c r="L76" i="3"/>
  <c r="M76" i="3"/>
  <c r="I293" i="3"/>
  <c r="J108" i="3"/>
  <c r="L108" i="3"/>
  <c r="M108" i="3"/>
  <c r="I325" i="3"/>
  <c r="J73" i="3"/>
  <c r="I290" i="3"/>
  <c r="I303" i="3"/>
  <c r="J86" i="3"/>
  <c r="J110" i="3"/>
  <c r="L110" i="3"/>
  <c r="M110" i="3"/>
  <c r="I327" i="3"/>
  <c r="N67" i="3"/>
  <c r="O67" i="3"/>
  <c r="K284" i="3"/>
  <c r="AA67" i="3"/>
  <c r="J107" i="3"/>
  <c r="L107" i="3"/>
  <c r="M107" i="3"/>
  <c r="I324" i="3"/>
  <c r="G292" i="4"/>
  <c r="K75" i="4"/>
  <c r="I75" i="4"/>
  <c r="N16" i="4"/>
  <c r="O16" i="4"/>
  <c r="AA16" i="4"/>
  <c r="K233" i="4"/>
  <c r="N32" i="4"/>
  <c r="O32" i="4"/>
  <c r="AA32" i="4"/>
  <c r="K249" i="4"/>
  <c r="F81" i="4"/>
  <c r="E298" i="4"/>
  <c r="J18" i="4"/>
  <c r="L18" i="4"/>
  <c r="M18" i="4"/>
  <c r="I235" i="4"/>
  <c r="K87" i="4"/>
  <c r="I87" i="4"/>
  <c r="G304" i="4"/>
  <c r="E310" i="4"/>
  <c r="F93" i="4"/>
  <c r="J11" i="4"/>
  <c r="L11" i="4"/>
  <c r="M11" i="4"/>
  <c r="I228" i="4"/>
  <c r="J27" i="4"/>
  <c r="L27" i="4"/>
  <c r="M27" i="4"/>
  <c r="I244" i="4"/>
  <c r="E284" i="4"/>
  <c r="F67" i="4"/>
  <c r="F73" i="4"/>
  <c r="E290" i="4"/>
  <c r="K95" i="4"/>
  <c r="I95" i="4"/>
  <c r="G312" i="4"/>
  <c r="I101" i="4"/>
  <c r="G318" i="4"/>
  <c r="K101" i="4"/>
  <c r="J124" i="4"/>
  <c r="L124" i="4"/>
  <c r="M124" i="4"/>
  <c r="I341" i="4"/>
  <c r="F59" i="5"/>
  <c r="H59" i="5"/>
  <c r="E276" i="5"/>
  <c r="F123" i="5"/>
  <c r="H123" i="5"/>
  <c r="E340" i="5"/>
  <c r="J122" i="4"/>
  <c r="I339" i="4"/>
  <c r="F74" i="5"/>
  <c r="H74" i="5"/>
  <c r="E291" i="5"/>
  <c r="J34" i="5"/>
  <c r="I251" i="5"/>
  <c r="K80" i="5"/>
  <c r="I80" i="5"/>
  <c r="G297" i="5"/>
  <c r="F112" i="5"/>
  <c r="E329" i="5"/>
  <c r="I290" i="5"/>
  <c r="J73" i="5"/>
  <c r="J62" i="5"/>
  <c r="I279" i="5"/>
  <c r="J103" i="5"/>
  <c r="I320" i="5"/>
  <c r="E263" i="6"/>
  <c r="F46" i="6"/>
  <c r="H46" i="6"/>
  <c r="F120" i="5"/>
  <c r="E337" i="5"/>
  <c r="N36" i="5"/>
  <c r="O36" i="5"/>
  <c r="K253" i="5"/>
  <c r="AA36" i="5"/>
  <c r="J87" i="5"/>
  <c r="I304" i="5"/>
  <c r="N124" i="5"/>
  <c r="O124" i="5"/>
  <c r="AA124" i="5"/>
  <c r="K341" i="5"/>
  <c r="K104" i="5"/>
  <c r="I104" i="5"/>
  <c r="G321" i="5"/>
  <c r="J33" i="5"/>
  <c r="I250" i="5"/>
  <c r="K96" i="5"/>
  <c r="I96" i="5"/>
  <c r="G313" i="5"/>
  <c r="N22" i="5"/>
  <c r="O22" i="5"/>
  <c r="AA22" i="5"/>
  <c r="K239" i="5"/>
  <c r="J69" i="5"/>
  <c r="I286" i="5"/>
  <c r="F88" i="5"/>
  <c r="E305" i="5"/>
  <c r="J48" i="6"/>
  <c r="L48" i="6"/>
  <c r="M48" i="6"/>
  <c r="I265" i="6"/>
  <c r="N40" i="6"/>
  <c r="O40" i="6"/>
  <c r="AA40" i="6"/>
  <c r="K257" i="6"/>
  <c r="J62" i="6"/>
  <c r="L62" i="6"/>
  <c r="M62" i="6"/>
  <c r="I279" i="6"/>
  <c r="J94" i="6"/>
  <c r="L94" i="6"/>
  <c r="M94" i="6"/>
  <c r="I311" i="6"/>
  <c r="J10" i="6"/>
  <c r="I227" i="6"/>
  <c r="J30" i="6"/>
  <c r="I247" i="6"/>
  <c r="F55" i="6"/>
  <c r="H55" i="6"/>
  <c r="E272" i="6"/>
  <c r="F87" i="6"/>
  <c r="H87" i="6"/>
  <c r="E304" i="6"/>
  <c r="F119" i="6"/>
  <c r="H119" i="6"/>
  <c r="E336" i="6"/>
  <c r="AA61" i="6"/>
  <c r="N61" i="6"/>
  <c r="O61" i="6"/>
  <c r="K278" i="6"/>
  <c r="AA93" i="6"/>
  <c r="N93" i="6"/>
  <c r="O93" i="6"/>
  <c r="K310" i="6"/>
  <c r="J22" i="6"/>
  <c r="I239" i="6"/>
  <c r="J50" i="6"/>
  <c r="L50" i="6"/>
  <c r="M50" i="6"/>
  <c r="I267" i="6"/>
  <c r="I268" i="6"/>
  <c r="J51" i="6"/>
  <c r="J60" i="6"/>
  <c r="I277" i="6"/>
  <c r="F63" i="7"/>
  <c r="E280" i="7"/>
  <c r="E330" i="7"/>
  <c r="F113" i="7"/>
  <c r="N27" i="7"/>
  <c r="O27" i="7"/>
  <c r="AA27" i="7"/>
  <c r="AB27" i="7"/>
  <c r="K244" i="7"/>
  <c r="E294" i="7"/>
  <c r="F77" i="7"/>
  <c r="E308" i="7"/>
  <c r="F91" i="7"/>
  <c r="E274" i="7"/>
  <c r="F57" i="7"/>
  <c r="K73" i="7"/>
  <c r="G290" i="7"/>
  <c r="I73" i="7"/>
  <c r="K121" i="7"/>
  <c r="G338" i="7"/>
  <c r="H121" i="7"/>
  <c r="I121" i="7"/>
  <c r="F8" i="8"/>
  <c r="E225" i="8"/>
  <c r="K87" i="7"/>
  <c r="G304" i="7"/>
  <c r="I87" i="7"/>
  <c r="E270" i="7"/>
  <c r="F53" i="7"/>
  <c r="E302" i="7"/>
  <c r="F85" i="7"/>
  <c r="J25" i="7"/>
  <c r="I242" i="7"/>
  <c r="N120" i="7"/>
  <c r="O120" i="7"/>
  <c r="AA120" i="7"/>
  <c r="K337" i="7"/>
  <c r="J25" i="8"/>
  <c r="L25" i="8"/>
  <c r="M25" i="8"/>
  <c r="I242" i="8"/>
  <c r="I233" i="8"/>
  <c r="J16" i="8"/>
  <c r="K263" i="8"/>
  <c r="AA46" i="8"/>
  <c r="N46" i="8"/>
  <c r="O46" i="8"/>
  <c r="J86" i="8"/>
  <c r="I303" i="8"/>
  <c r="J118" i="8"/>
  <c r="I335" i="8"/>
  <c r="I279" i="8"/>
  <c r="J62" i="8"/>
  <c r="L62" i="8"/>
  <c r="M62" i="8"/>
  <c r="I302" i="8"/>
  <c r="J85" i="8"/>
  <c r="I318" i="8"/>
  <c r="J101" i="8"/>
  <c r="I334" i="8"/>
  <c r="J117" i="8"/>
  <c r="J34" i="8"/>
  <c r="L34" i="8"/>
  <c r="M34" i="8"/>
  <c r="I251" i="8"/>
  <c r="I296" i="8"/>
  <c r="J79" i="8"/>
  <c r="I312" i="8"/>
  <c r="J95" i="8"/>
  <c r="I328" i="8"/>
  <c r="J111" i="8"/>
  <c r="I289" i="8"/>
  <c r="J72" i="8"/>
  <c r="N90" i="9"/>
  <c r="O90" i="9"/>
  <c r="K307" i="9"/>
  <c r="AA90" i="9"/>
  <c r="I121" i="9"/>
  <c r="K121" i="9"/>
  <c r="G338" i="9"/>
  <c r="H121" i="9"/>
  <c r="J64" i="9"/>
  <c r="I281" i="9"/>
  <c r="K87" i="9"/>
  <c r="I87" i="9"/>
  <c r="G304" i="9"/>
  <c r="N32" i="9"/>
  <c r="O32" i="9"/>
  <c r="K249" i="9"/>
  <c r="AA32" i="9"/>
  <c r="E282" i="9"/>
  <c r="F65" i="9"/>
  <c r="K95" i="9"/>
  <c r="I95" i="9"/>
  <c r="G312" i="9"/>
  <c r="K8" i="10"/>
  <c r="G225" i="10"/>
  <c r="I8" i="10"/>
  <c r="H8" i="10"/>
  <c r="K40" i="10"/>
  <c r="G257" i="10"/>
  <c r="I40" i="10"/>
  <c r="H40" i="10"/>
  <c r="N27" i="9"/>
  <c r="O27" i="9"/>
  <c r="AA27" i="9"/>
  <c r="AB27" i="9"/>
  <c r="K244" i="9"/>
  <c r="J70" i="9"/>
  <c r="I287" i="9"/>
  <c r="J21" i="9"/>
  <c r="L21" i="9"/>
  <c r="M21" i="9"/>
  <c r="I238" i="9"/>
  <c r="I51" i="9"/>
  <c r="K51" i="9"/>
  <c r="G268" i="9"/>
  <c r="E318" i="9"/>
  <c r="F101" i="9"/>
  <c r="J84" i="9"/>
  <c r="I301" i="9"/>
  <c r="N118" i="10"/>
  <c r="O118" i="10"/>
  <c r="AA118" i="10"/>
  <c r="K335" i="10"/>
  <c r="K89" i="10"/>
  <c r="G306" i="10"/>
  <c r="I89" i="10"/>
  <c r="E304" i="10"/>
  <c r="F87" i="10"/>
  <c r="F101" i="10"/>
  <c r="E318" i="10"/>
  <c r="K38" i="11"/>
  <c r="G255" i="11"/>
  <c r="I38" i="11"/>
  <c r="H38" i="11"/>
  <c r="N34" i="10"/>
  <c r="O34" i="10"/>
  <c r="AA34" i="10"/>
  <c r="K251" i="10"/>
  <c r="E284" i="10"/>
  <c r="F67" i="10"/>
  <c r="E316" i="10"/>
  <c r="F99" i="10"/>
  <c r="J45" i="10"/>
  <c r="I262" i="10"/>
  <c r="K81" i="10"/>
  <c r="G298" i="10"/>
  <c r="I81" i="10"/>
  <c r="E309" i="11"/>
  <c r="F92" i="11"/>
  <c r="H92" i="11"/>
  <c r="K52" i="11"/>
  <c r="I52" i="11"/>
  <c r="G269" i="11"/>
  <c r="H52" i="11"/>
  <c r="K84" i="11"/>
  <c r="I84" i="11"/>
  <c r="G301" i="11"/>
  <c r="H84" i="11"/>
  <c r="K32" i="11"/>
  <c r="I32" i="11"/>
  <c r="G249" i="11"/>
  <c r="H32" i="11"/>
  <c r="K64" i="11"/>
  <c r="I64" i="11"/>
  <c r="H64" i="11"/>
  <c r="G281" i="11"/>
  <c r="K24" i="11"/>
  <c r="I24" i="11"/>
  <c r="G241" i="11"/>
  <c r="H24" i="11"/>
  <c r="K100" i="11"/>
  <c r="G317" i="11"/>
  <c r="H100" i="11"/>
  <c r="I100" i="11"/>
  <c r="K36" i="11"/>
  <c r="I36" i="11"/>
  <c r="H36" i="11"/>
  <c r="G253" i="11"/>
  <c r="K92" i="11"/>
  <c r="I92" i="11"/>
  <c r="G309" i="11"/>
  <c r="J9" i="12"/>
  <c r="I226" i="12"/>
  <c r="J42" i="12"/>
  <c r="I259" i="12"/>
  <c r="J74" i="12"/>
  <c r="I291" i="12"/>
  <c r="J106" i="12"/>
  <c r="I323" i="12"/>
  <c r="J33" i="12"/>
  <c r="I250" i="12"/>
  <c r="J65" i="12"/>
  <c r="I282" i="12"/>
  <c r="J97" i="12"/>
  <c r="I314" i="12"/>
  <c r="I248" i="12"/>
  <c r="J31" i="12"/>
  <c r="I280" i="12"/>
  <c r="J63" i="12"/>
  <c r="I312" i="12"/>
  <c r="J95" i="12"/>
  <c r="I248" i="13"/>
  <c r="J31" i="13"/>
  <c r="L31" i="13"/>
  <c r="M31" i="13"/>
  <c r="I280" i="13"/>
  <c r="J63" i="13"/>
  <c r="L63" i="13"/>
  <c r="M63" i="13"/>
  <c r="I312" i="13"/>
  <c r="J95" i="13"/>
  <c r="L95" i="13"/>
  <c r="M95" i="13"/>
  <c r="I8" i="13"/>
  <c r="F8" i="13"/>
  <c r="H8" i="13"/>
  <c r="E225" i="13"/>
  <c r="J18" i="12"/>
  <c r="I235" i="12"/>
  <c r="J50" i="12"/>
  <c r="I267" i="12"/>
  <c r="J82" i="12"/>
  <c r="I299" i="12"/>
  <c r="J114" i="12"/>
  <c r="I331" i="12"/>
  <c r="I258" i="12"/>
  <c r="J41" i="12"/>
  <c r="I290" i="12"/>
  <c r="J73" i="12"/>
  <c r="I322" i="12"/>
  <c r="J105" i="12"/>
  <c r="F97" i="13"/>
  <c r="H97" i="13"/>
  <c r="E314" i="13"/>
  <c r="J39" i="12"/>
  <c r="I256" i="12"/>
  <c r="J71" i="12"/>
  <c r="I288" i="12"/>
  <c r="J103" i="12"/>
  <c r="I320" i="12"/>
  <c r="J29" i="13"/>
  <c r="L29" i="13"/>
  <c r="M29" i="13"/>
  <c r="I246" i="13"/>
  <c r="AA14" i="13"/>
  <c r="N14" i="13"/>
  <c r="O14" i="13"/>
  <c r="K231" i="13"/>
  <c r="K263" i="13"/>
  <c r="AA46" i="13"/>
  <c r="N46" i="13"/>
  <c r="O46" i="13"/>
  <c r="J105" i="13"/>
  <c r="I322" i="13"/>
  <c r="J125" i="13"/>
  <c r="I342" i="13"/>
  <c r="F40" i="14"/>
  <c r="H40" i="14"/>
  <c r="E257" i="14"/>
  <c r="I321" i="14"/>
  <c r="J104" i="14"/>
  <c r="L104" i="14"/>
  <c r="M104" i="14"/>
  <c r="I235" i="15"/>
  <c r="J18" i="15"/>
  <c r="L18" i="15"/>
  <c r="M18" i="15"/>
  <c r="AA38" i="13"/>
  <c r="K255" i="13"/>
  <c r="N38" i="13"/>
  <c r="O38" i="13"/>
  <c r="E242" i="14"/>
  <c r="F25" i="14"/>
  <c r="H25" i="14"/>
  <c r="AA42" i="13"/>
  <c r="N42" i="13"/>
  <c r="O42" i="13"/>
  <c r="K259" i="13"/>
  <c r="AA82" i="13"/>
  <c r="N82" i="13"/>
  <c r="O82" i="13"/>
  <c r="K299" i="13"/>
  <c r="K240" i="14"/>
  <c r="AA23" i="14"/>
  <c r="N23" i="14"/>
  <c r="O23" i="14"/>
  <c r="K256" i="14"/>
  <c r="AA39" i="14"/>
  <c r="N39" i="14"/>
  <c r="O39" i="14"/>
  <c r="K288" i="14"/>
  <c r="AA71" i="14"/>
  <c r="N71" i="14"/>
  <c r="O71" i="14"/>
  <c r="K304" i="14"/>
  <c r="AA87" i="14"/>
  <c r="N87" i="14"/>
  <c r="O87" i="14"/>
  <c r="K320" i="14"/>
  <c r="AA103" i="14"/>
  <c r="N103" i="14"/>
  <c r="O103" i="14"/>
  <c r="K336" i="14"/>
  <c r="AA119" i="14"/>
  <c r="N119" i="14"/>
  <c r="O119" i="14"/>
  <c r="I298" i="14"/>
  <c r="J81" i="14"/>
  <c r="J33" i="15"/>
  <c r="I250" i="15"/>
  <c r="J19" i="15"/>
  <c r="I236" i="15"/>
  <c r="E306" i="15"/>
  <c r="F89" i="15"/>
  <c r="H89" i="15"/>
  <c r="I25" i="14"/>
  <c r="I273" i="15"/>
  <c r="J56" i="15"/>
  <c r="L56" i="15"/>
  <c r="M56" i="15"/>
  <c r="I281" i="15"/>
  <c r="J64" i="15"/>
  <c r="L64" i="15"/>
  <c r="M64" i="15"/>
  <c r="J51" i="14"/>
  <c r="I268" i="14"/>
  <c r="J77" i="14"/>
  <c r="I294" i="14"/>
  <c r="I266" i="15"/>
  <c r="J49" i="15"/>
  <c r="E292" i="15"/>
  <c r="F75" i="15"/>
  <c r="H75" i="15"/>
  <c r="E308" i="15"/>
  <c r="F91" i="15"/>
  <c r="H91" i="15"/>
  <c r="E324" i="15"/>
  <c r="F107" i="15"/>
  <c r="H107" i="15"/>
  <c r="E340" i="15"/>
  <c r="F123" i="15"/>
  <c r="H123" i="15"/>
  <c r="L53" i="14"/>
  <c r="M53" i="14"/>
  <c r="I281" i="14"/>
  <c r="J64" i="14"/>
  <c r="J26" i="15"/>
  <c r="I243" i="15"/>
  <c r="J98" i="16"/>
  <c r="I315" i="16"/>
  <c r="N115" i="16"/>
  <c r="O115" i="16"/>
  <c r="AA115" i="16"/>
  <c r="K332" i="16"/>
  <c r="J21" i="16"/>
  <c r="I238" i="16"/>
  <c r="J53" i="16"/>
  <c r="I270" i="16"/>
  <c r="J102" i="16"/>
  <c r="I319" i="16"/>
  <c r="J24" i="16"/>
  <c r="I241" i="16"/>
  <c r="J56" i="16"/>
  <c r="I273" i="16"/>
  <c r="AA88" i="16"/>
  <c r="N88" i="16"/>
  <c r="O88" i="16"/>
  <c r="K305" i="16"/>
  <c r="N94" i="15"/>
  <c r="O94" i="15"/>
  <c r="AA94" i="15"/>
  <c r="K311" i="15"/>
  <c r="J92" i="16"/>
  <c r="L92" i="16"/>
  <c r="M92" i="16"/>
  <c r="I309" i="16"/>
  <c r="J20" i="16"/>
  <c r="I237" i="16"/>
  <c r="J52" i="16"/>
  <c r="I269" i="16"/>
  <c r="J78" i="16"/>
  <c r="I295" i="16"/>
  <c r="AA113" i="16"/>
  <c r="N113" i="16"/>
  <c r="O113" i="16"/>
  <c r="K330" i="16"/>
  <c r="K68" i="17"/>
  <c r="G285" i="17"/>
  <c r="H68" i="17"/>
  <c r="I68" i="17"/>
  <c r="F16" i="17"/>
  <c r="H16" i="17"/>
  <c r="E233" i="17"/>
  <c r="E265" i="17"/>
  <c r="F48" i="17"/>
  <c r="H48" i="17"/>
  <c r="F116" i="17"/>
  <c r="H116" i="17"/>
  <c r="E333" i="17"/>
  <c r="J34" i="16"/>
  <c r="I251" i="16"/>
  <c r="J80" i="16"/>
  <c r="L80" i="16"/>
  <c r="M80" i="16"/>
  <c r="I297" i="16"/>
  <c r="J10" i="17"/>
  <c r="L10" i="17"/>
  <c r="M10" i="17"/>
  <c r="I227" i="17"/>
  <c r="N71" i="17"/>
  <c r="O71" i="17"/>
  <c r="K288" i="17"/>
  <c r="AA71" i="17"/>
  <c r="J90" i="17"/>
  <c r="L90" i="17"/>
  <c r="M90" i="17"/>
  <c r="I307" i="17"/>
  <c r="E246" i="17"/>
  <c r="F29" i="17"/>
  <c r="F63" i="17"/>
  <c r="H63" i="17"/>
  <c r="E280" i="17"/>
  <c r="I116" i="17"/>
  <c r="F19" i="17"/>
  <c r="H19" i="17"/>
  <c r="E236" i="17"/>
  <c r="E227" i="18"/>
  <c r="F10" i="18"/>
  <c r="H10" i="18"/>
  <c r="I258" i="18"/>
  <c r="J41" i="18"/>
  <c r="L41" i="18"/>
  <c r="M41" i="18"/>
  <c r="I290" i="18"/>
  <c r="J73" i="18"/>
  <c r="L73" i="18"/>
  <c r="M73" i="18"/>
  <c r="I322" i="18"/>
  <c r="J105" i="18"/>
  <c r="I306" i="17"/>
  <c r="J89" i="17"/>
  <c r="L89" i="17"/>
  <c r="M89" i="17"/>
  <c r="F39" i="17"/>
  <c r="H39" i="17"/>
  <c r="E256" i="17"/>
  <c r="E334" i="17"/>
  <c r="F117" i="17"/>
  <c r="AA31" i="18"/>
  <c r="AB31" i="18"/>
  <c r="N31" i="18"/>
  <c r="O31" i="18"/>
  <c r="K248" i="18"/>
  <c r="K280" i="18"/>
  <c r="AA63" i="18"/>
  <c r="AB63" i="18"/>
  <c r="N63" i="18"/>
  <c r="O63" i="18"/>
  <c r="I335" i="18"/>
  <c r="J118" i="18"/>
  <c r="L118" i="18"/>
  <c r="M118" i="18"/>
  <c r="I307" i="19"/>
  <c r="J90" i="19"/>
  <c r="L90" i="19"/>
  <c r="M90" i="19"/>
  <c r="I339" i="19"/>
  <c r="J122" i="19"/>
  <c r="L122" i="19"/>
  <c r="M122" i="19"/>
  <c r="I48" i="17"/>
  <c r="J100" i="18"/>
  <c r="I317" i="18"/>
  <c r="I252" i="19"/>
  <c r="J35" i="19"/>
  <c r="J71" i="18"/>
  <c r="I288" i="18"/>
  <c r="J92" i="18"/>
  <c r="I309" i="18"/>
  <c r="J34" i="20"/>
  <c r="I251" i="20"/>
  <c r="J66" i="20"/>
  <c r="I283" i="20"/>
  <c r="J98" i="20"/>
  <c r="I315" i="20"/>
  <c r="J18" i="21"/>
  <c r="L18" i="21"/>
  <c r="M18" i="21"/>
  <c r="I235" i="21"/>
  <c r="J50" i="21"/>
  <c r="L50" i="21"/>
  <c r="M50" i="21"/>
  <c r="I267" i="21"/>
  <c r="J82" i="21"/>
  <c r="L82" i="21"/>
  <c r="M82" i="21"/>
  <c r="I299" i="21"/>
  <c r="J114" i="21"/>
  <c r="L114" i="21"/>
  <c r="M114" i="21"/>
  <c r="I331" i="21"/>
  <c r="I243" i="22"/>
  <c r="J26" i="22"/>
  <c r="L26" i="22"/>
  <c r="M26" i="22"/>
  <c r="I306" i="19"/>
  <c r="J89" i="19"/>
  <c r="I322" i="19"/>
  <c r="J105" i="19"/>
  <c r="I338" i="19"/>
  <c r="J121" i="19"/>
  <c r="I312" i="19"/>
  <c r="J95" i="19"/>
  <c r="J19" i="20"/>
  <c r="I236" i="20"/>
  <c r="J51" i="20"/>
  <c r="I268" i="20"/>
  <c r="J83" i="20"/>
  <c r="I300" i="20"/>
  <c r="J115" i="20"/>
  <c r="I332" i="20"/>
  <c r="J27" i="21"/>
  <c r="L27" i="21"/>
  <c r="M27" i="21"/>
  <c r="I244" i="21"/>
  <c r="J59" i="21"/>
  <c r="L59" i="21"/>
  <c r="M59" i="21"/>
  <c r="I276" i="21"/>
  <c r="J91" i="21"/>
  <c r="L91" i="21"/>
  <c r="M91" i="21"/>
  <c r="I308" i="21"/>
  <c r="J123" i="21"/>
  <c r="L123" i="21"/>
  <c r="M123" i="21"/>
  <c r="I340" i="21"/>
  <c r="I249" i="18"/>
  <c r="J32" i="18"/>
  <c r="I249" i="19"/>
  <c r="J32" i="19"/>
  <c r="J44" i="18"/>
  <c r="I261" i="18"/>
  <c r="I247" i="19"/>
  <c r="J30" i="19"/>
  <c r="I237" i="20"/>
  <c r="J20" i="20"/>
  <c r="I269" i="20"/>
  <c r="J52" i="20"/>
  <c r="I301" i="20"/>
  <c r="J84" i="20"/>
  <c r="I333" i="20"/>
  <c r="J116" i="20"/>
  <c r="I237" i="21"/>
  <c r="J20" i="21"/>
  <c r="L20" i="21"/>
  <c r="M20" i="21"/>
  <c r="I253" i="21"/>
  <c r="J36" i="21"/>
  <c r="L36" i="21"/>
  <c r="M36" i="21"/>
  <c r="I269" i="21"/>
  <c r="J52" i="21"/>
  <c r="L52" i="21"/>
  <c r="M52" i="21"/>
  <c r="I285" i="21"/>
  <c r="J68" i="21"/>
  <c r="L68" i="21"/>
  <c r="M68" i="21"/>
  <c r="I301" i="21"/>
  <c r="J84" i="21"/>
  <c r="L84" i="21"/>
  <c r="M84" i="21"/>
  <c r="I317" i="21"/>
  <c r="J100" i="21"/>
  <c r="L100" i="21"/>
  <c r="M100" i="21"/>
  <c r="I333" i="21"/>
  <c r="J116" i="21"/>
  <c r="L116" i="21"/>
  <c r="M116" i="21"/>
  <c r="I19" i="17"/>
  <c r="I273" i="18"/>
  <c r="J56" i="18"/>
  <c r="J53" i="19"/>
  <c r="I270" i="19"/>
  <c r="J29" i="22"/>
  <c r="I246" i="22"/>
  <c r="J60" i="22"/>
  <c r="I277" i="22"/>
  <c r="J76" i="22"/>
  <c r="I293" i="22"/>
  <c r="AA97" i="20"/>
  <c r="N97" i="20"/>
  <c r="O97" i="20"/>
  <c r="K314" i="20"/>
  <c r="I234" i="22"/>
  <c r="J17" i="22"/>
  <c r="J52" i="22"/>
  <c r="I269" i="22"/>
  <c r="F112" i="22"/>
  <c r="E329" i="22"/>
  <c r="N45" i="20"/>
  <c r="O45" i="20"/>
  <c r="K262" i="20"/>
  <c r="AA45" i="20"/>
  <c r="L105" i="23"/>
  <c r="M105" i="23"/>
  <c r="J57" i="20"/>
  <c r="I274" i="20"/>
  <c r="N69" i="20"/>
  <c r="O69" i="20"/>
  <c r="K286" i="20"/>
  <c r="AA69" i="20"/>
  <c r="I275" i="22"/>
  <c r="J58" i="22"/>
  <c r="I291" i="22"/>
  <c r="J74" i="22"/>
  <c r="E227" i="23"/>
  <c r="F10" i="23"/>
  <c r="H10" i="23"/>
  <c r="J41" i="23"/>
  <c r="L41" i="23"/>
  <c r="M41" i="23"/>
  <c r="I258" i="23"/>
  <c r="J73" i="23"/>
  <c r="L73" i="23"/>
  <c r="M73" i="23"/>
  <c r="I290" i="23"/>
  <c r="I322" i="23"/>
  <c r="J105" i="23"/>
  <c r="E311" i="22"/>
  <c r="F94" i="22"/>
  <c r="H94" i="22"/>
  <c r="E327" i="22"/>
  <c r="F110" i="22"/>
  <c r="H110" i="22"/>
  <c r="AA52" i="20"/>
  <c r="J93" i="20"/>
  <c r="I310" i="20"/>
  <c r="J21" i="22"/>
  <c r="I238" i="22"/>
  <c r="L71" i="23"/>
  <c r="M71" i="23"/>
  <c r="L103" i="23"/>
  <c r="M103" i="23"/>
  <c r="AA73" i="20"/>
  <c r="N73" i="20"/>
  <c r="O73" i="20"/>
  <c r="K290" i="20"/>
  <c r="J105" i="20"/>
  <c r="I322" i="20"/>
  <c r="J90" i="22"/>
  <c r="L90" i="22"/>
  <c r="M90" i="22"/>
  <c r="I307" i="22"/>
  <c r="K108" i="22"/>
  <c r="I108" i="22"/>
  <c r="G325" i="22"/>
  <c r="H108" i="22"/>
  <c r="K124" i="22"/>
  <c r="I124" i="22"/>
  <c r="G341" i="22"/>
  <c r="F43" i="23"/>
  <c r="H43" i="23"/>
  <c r="E260" i="23"/>
  <c r="F83" i="23"/>
  <c r="H83" i="23"/>
  <c r="E300" i="23"/>
  <c r="F107" i="23"/>
  <c r="H107" i="23"/>
  <c r="E324" i="23"/>
  <c r="I314" i="22"/>
  <c r="J97" i="22"/>
  <c r="L97" i="22"/>
  <c r="M97" i="22"/>
  <c r="J35" i="23"/>
  <c r="I252" i="23"/>
  <c r="J67" i="23"/>
  <c r="I284" i="23"/>
  <c r="I338" i="22"/>
  <c r="J121" i="22"/>
  <c r="L121" i="22"/>
  <c r="M121" i="22"/>
  <c r="I231" i="23"/>
  <c r="J14" i="23"/>
  <c r="I239" i="23"/>
  <c r="J22" i="23"/>
  <c r="I247" i="23"/>
  <c r="J30" i="23"/>
  <c r="I263" i="23"/>
  <c r="J46" i="23"/>
  <c r="I271" i="23"/>
  <c r="J54" i="23"/>
  <c r="I279" i="23"/>
  <c r="J62" i="23"/>
  <c r="I287" i="23"/>
  <c r="J70" i="23"/>
  <c r="I295" i="23"/>
  <c r="J78" i="23"/>
  <c r="I303" i="23"/>
  <c r="J86" i="23"/>
  <c r="I311" i="23"/>
  <c r="J94" i="23"/>
  <c r="I319" i="23"/>
  <c r="J102" i="23"/>
  <c r="I327" i="23"/>
  <c r="J110" i="23"/>
  <c r="I335" i="23"/>
  <c r="J118" i="23"/>
  <c r="J29" i="1"/>
  <c r="L29" i="1"/>
  <c r="M29" i="1"/>
  <c r="I246" i="1"/>
  <c r="K28" i="1"/>
  <c r="I28" i="1"/>
  <c r="G245" i="1"/>
  <c r="H28" i="1"/>
  <c r="J64" i="1"/>
  <c r="L64" i="1"/>
  <c r="M64" i="1"/>
  <c r="I281" i="1"/>
  <c r="J34" i="1"/>
  <c r="L34" i="1"/>
  <c r="M34" i="1"/>
  <c r="I251" i="1"/>
  <c r="K35" i="1"/>
  <c r="I35" i="1"/>
  <c r="H35" i="1"/>
  <c r="G252" i="1"/>
  <c r="K38" i="1"/>
  <c r="I38" i="1"/>
  <c r="H38" i="1"/>
  <c r="G255" i="1"/>
  <c r="K41" i="1"/>
  <c r="I41" i="1"/>
  <c r="G258" i="1"/>
  <c r="H41" i="1"/>
  <c r="K36" i="1"/>
  <c r="I36" i="1"/>
  <c r="H36" i="1"/>
  <c r="G253" i="1"/>
  <c r="J74" i="1"/>
  <c r="L74" i="1"/>
  <c r="M74" i="1"/>
  <c r="I291" i="1"/>
  <c r="J58" i="1"/>
  <c r="I275" i="1"/>
  <c r="J61" i="1"/>
  <c r="I278" i="1"/>
  <c r="N89" i="1"/>
  <c r="O89" i="1"/>
  <c r="AA89" i="1"/>
  <c r="K306" i="1"/>
  <c r="K108" i="1"/>
  <c r="I108" i="1"/>
  <c r="G325" i="1"/>
  <c r="H108" i="1"/>
  <c r="L101" i="1"/>
  <c r="M101" i="1"/>
  <c r="L104" i="1"/>
  <c r="M104" i="1"/>
  <c r="L93" i="1"/>
  <c r="M93" i="1"/>
  <c r="I329" i="1"/>
  <c r="J112" i="1"/>
  <c r="L80" i="1"/>
  <c r="M80" i="1"/>
  <c r="I31" i="2"/>
  <c r="K31" i="2"/>
  <c r="H31" i="2"/>
  <c r="G248" i="2"/>
  <c r="N18" i="2"/>
  <c r="O18" i="2"/>
  <c r="AA18" i="2"/>
  <c r="K235" i="2"/>
  <c r="J40" i="2"/>
  <c r="L40" i="2"/>
  <c r="M40" i="2"/>
  <c r="I257" i="2"/>
  <c r="F58" i="2"/>
  <c r="H58" i="2"/>
  <c r="E275" i="2"/>
  <c r="I315" i="2"/>
  <c r="J98" i="2"/>
  <c r="L98" i="2"/>
  <c r="M98" i="2"/>
  <c r="F51" i="2"/>
  <c r="H51" i="2"/>
  <c r="E268" i="2"/>
  <c r="J37" i="2"/>
  <c r="L37" i="2"/>
  <c r="M37" i="2"/>
  <c r="I254" i="2"/>
  <c r="J63" i="2"/>
  <c r="L63" i="2"/>
  <c r="M63" i="2"/>
  <c r="I280" i="2"/>
  <c r="N84" i="2"/>
  <c r="O84" i="2"/>
  <c r="AA84" i="2"/>
  <c r="K301" i="2"/>
  <c r="N42" i="2"/>
  <c r="O42" i="2"/>
  <c r="AA42" i="2"/>
  <c r="AB42" i="2"/>
  <c r="K259" i="2"/>
  <c r="I331" i="2"/>
  <c r="J114" i="2"/>
  <c r="J74" i="2"/>
  <c r="L74" i="2"/>
  <c r="M74" i="2"/>
  <c r="I291" i="2"/>
  <c r="K103" i="2"/>
  <c r="I103" i="2"/>
  <c r="G320" i="2"/>
  <c r="F121" i="2"/>
  <c r="E338" i="2"/>
  <c r="F89" i="2"/>
  <c r="E306" i="2"/>
  <c r="L94" i="2"/>
  <c r="M94" i="2"/>
  <c r="I115" i="2"/>
  <c r="G332" i="2"/>
  <c r="K115" i="2"/>
  <c r="H115" i="2"/>
  <c r="J96" i="2"/>
  <c r="I313" i="2"/>
  <c r="K121" i="3"/>
  <c r="I121" i="3"/>
  <c r="G338" i="3"/>
  <c r="H121" i="3"/>
  <c r="J22" i="3"/>
  <c r="I239" i="3"/>
  <c r="J32" i="3"/>
  <c r="L32" i="3"/>
  <c r="M32" i="3"/>
  <c r="I249" i="3"/>
  <c r="L42" i="3"/>
  <c r="M42" i="3"/>
  <c r="N87" i="3"/>
  <c r="O87" i="3"/>
  <c r="AA87" i="3"/>
  <c r="K304" i="3"/>
  <c r="I296" i="3"/>
  <c r="J79" i="3"/>
  <c r="L79" i="3"/>
  <c r="M79" i="3"/>
  <c r="N113" i="3"/>
  <c r="O113" i="3"/>
  <c r="AA113" i="3"/>
  <c r="K330" i="3"/>
  <c r="L73" i="3"/>
  <c r="M73" i="3"/>
  <c r="L86" i="3"/>
  <c r="M86" i="3"/>
  <c r="I226" i="3"/>
  <c r="J9" i="3"/>
  <c r="J19" i="3"/>
  <c r="I236" i="3"/>
  <c r="J35" i="3"/>
  <c r="I252" i="3"/>
  <c r="I242" i="3"/>
  <c r="J25" i="3"/>
  <c r="I258" i="3"/>
  <c r="J41" i="3"/>
  <c r="I292" i="3"/>
  <c r="J75" i="3"/>
  <c r="L75" i="3"/>
  <c r="M75" i="3"/>
  <c r="J116" i="3"/>
  <c r="L116" i="3"/>
  <c r="M116" i="3"/>
  <c r="I333" i="3"/>
  <c r="J77" i="3"/>
  <c r="I294" i="3"/>
  <c r="E308" i="4"/>
  <c r="F91" i="4"/>
  <c r="N34" i="4"/>
  <c r="O34" i="4"/>
  <c r="K251" i="4"/>
  <c r="AA34" i="4"/>
  <c r="K97" i="4"/>
  <c r="G314" i="4"/>
  <c r="I97" i="4"/>
  <c r="J22" i="4"/>
  <c r="L22" i="4"/>
  <c r="M22" i="4"/>
  <c r="I239" i="4"/>
  <c r="I265" i="4"/>
  <c r="J48" i="4"/>
  <c r="L48" i="4"/>
  <c r="M48" i="4"/>
  <c r="I41" i="4"/>
  <c r="K41" i="4"/>
  <c r="G258" i="4"/>
  <c r="J80" i="4"/>
  <c r="L80" i="4"/>
  <c r="M80" i="4"/>
  <c r="I297" i="4"/>
  <c r="J13" i="4"/>
  <c r="L13" i="4"/>
  <c r="M13" i="4"/>
  <c r="I230" i="4"/>
  <c r="J29" i="4"/>
  <c r="L29" i="4"/>
  <c r="M29" i="4"/>
  <c r="I246" i="4"/>
  <c r="H67" i="4"/>
  <c r="K67" i="4"/>
  <c r="G284" i="4"/>
  <c r="I67" i="4"/>
  <c r="G306" i="4"/>
  <c r="K89" i="4"/>
  <c r="I89" i="4"/>
  <c r="N88" i="4"/>
  <c r="O88" i="4"/>
  <c r="AA88" i="4"/>
  <c r="K305" i="4"/>
  <c r="E318" i="4"/>
  <c r="F101" i="4"/>
  <c r="H101" i="4"/>
  <c r="F67" i="5"/>
  <c r="H67" i="5"/>
  <c r="E284" i="5"/>
  <c r="L122" i="4"/>
  <c r="M122" i="4"/>
  <c r="J39" i="5"/>
  <c r="L39" i="5"/>
  <c r="M39" i="5"/>
  <c r="I256" i="5"/>
  <c r="J55" i="5"/>
  <c r="L55" i="5"/>
  <c r="M55" i="5"/>
  <c r="I272" i="5"/>
  <c r="J79" i="5"/>
  <c r="L79" i="5"/>
  <c r="M79" i="5"/>
  <c r="I296" i="5"/>
  <c r="J37" i="5"/>
  <c r="L37" i="5"/>
  <c r="M37" i="5"/>
  <c r="I254" i="5"/>
  <c r="F80" i="5"/>
  <c r="H80" i="5"/>
  <c r="E297" i="5"/>
  <c r="L58" i="5"/>
  <c r="M58" i="5"/>
  <c r="L73" i="5"/>
  <c r="M73" i="5"/>
  <c r="I109" i="5"/>
  <c r="K109" i="5"/>
  <c r="H109" i="5"/>
  <c r="G326" i="5"/>
  <c r="L62" i="5"/>
  <c r="M62" i="5"/>
  <c r="L103" i="5"/>
  <c r="M103" i="5"/>
  <c r="J93" i="5"/>
  <c r="L93" i="5"/>
  <c r="M93" i="5"/>
  <c r="I310" i="5"/>
  <c r="I338" i="5"/>
  <c r="J121" i="5"/>
  <c r="L121" i="5"/>
  <c r="M121" i="5"/>
  <c r="N44" i="5"/>
  <c r="O44" i="5"/>
  <c r="AA44" i="5"/>
  <c r="K261" i="5"/>
  <c r="L87" i="5"/>
  <c r="M87" i="5"/>
  <c r="F104" i="5"/>
  <c r="H104" i="5"/>
  <c r="E321" i="5"/>
  <c r="L33" i="5"/>
  <c r="M33" i="5"/>
  <c r="F96" i="5"/>
  <c r="H96" i="5"/>
  <c r="E313" i="5"/>
  <c r="J57" i="5"/>
  <c r="I274" i="5"/>
  <c r="K72" i="5"/>
  <c r="I72" i="5"/>
  <c r="G289" i="5"/>
  <c r="J102" i="5"/>
  <c r="L102" i="5"/>
  <c r="M102" i="5"/>
  <c r="I319" i="5"/>
  <c r="J66" i="6"/>
  <c r="L66" i="6"/>
  <c r="M66" i="6"/>
  <c r="I283" i="6"/>
  <c r="J98" i="6"/>
  <c r="L98" i="6"/>
  <c r="M98" i="6"/>
  <c r="I315" i="6"/>
  <c r="L10" i="6"/>
  <c r="M10" i="6"/>
  <c r="L30" i="6"/>
  <c r="M30" i="6"/>
  <c r="F59" i="6"/>
  <c r="H59" i="6"/>
  <c r="E276" i="6"/>
  <c r="F91" i="6"/>
  <c r="H91" i="6"/>
  <c r="E308" i="6"/>
  <c r="F123" i="6"/>
  <c r="H123" i="6"/>
  <c r="E340" i="6"/>
  <c r="K41" i="6"/>
  <c r="I41" i="6"/>
  <c r="G258" i="6"/>
  <c r="J20" i="6"/>
  <c r="L20" i="6"/>
  <c r="M20" i="6"/>
  <c r="I237" i="6"/>
  <c r="AA65" i="6"/>
  <c r="N65" i="6"/>
  <c r="O65" i="6"/>
  <c r="K282" i="6"/>
  <c r="AA97" i="6"/>
  <c r="N97" i="6"/>
  <c r="O97" i="6"/>
  <c r="K314" i="6"/>
  <c r="L22" i="6"/>
  <c r="M22" i="6"/>
  <c r="L51" i="6"/>
  <c r="M51" i="6"/>
  <c r="I55" i="6"/>
  <c r="I87" i="6"/>
  <c r="I119" i="6"/>
  <c r="L60" i="6"/>
  <c r="M60" i="6"/>
  <c r="J76" i="6"/>
  <c r="I293" i="6"/>
  <c r="J92" i="6"/>
  <c r="I309" i="6"/>
  <c r="J108" i="6"/>
  <c r="I325" i="6"/>
  <c r="J45" i="7"/>
  <c r="L45" i="7"/>
  <c r="M45" i="7"/>
  <c r="I262" i="7"/>
  <c r="J72" i="7"/>
  <c r="L72" i="7"/>
  <c r="M72" i="7"/>
  <c r="I289" i="7"/>
  <c r="J116" i="7"/>
  <c r="L116" i="7"/>
  <c r="M116" i="7"/>
  <c r="I333" i="7"/>
  <c r="J31" i="7"/>
  <c r="L31" i="7"/>
  <c r="M31" i="7"/>
  <c r="I248" i="7"/>
  <c r="K77" i="7"/>
  <c r="I77" i="7"/>
  <c r="H77" i="7"/>
  <c r="G294" i="7"/>
  <c r="K107" i="7"/>
  <c r="I107" i="7"/>
  <c r="G324" i="7"/>
  <c r="J82" i="7"/>
  <c r="L82" i="7"/>
  <c r="M82" i="7"/>
  <c r="I299" i="7"/>
  <c r="F55" i="7"/>
  <c r="E272" i="7"/>
  <c r="F87" i="7"/>
  <c r="H87" i="7"/>
  <c r="E304" i="7"/>
  <c r="J23" i="7"/>
  <c r="L23" i="7"/>
  <c r="M23" i="7"/>
  <c r="I240" i="7"/>
  <c r="K53" i="7"/>
  <c r="H53" i="7"/>
  <c r="I53" i="7"/>
  <c r="G270" i="7"/>
  <c r="K85" i="7"/>
  <c r="H85" i="7"/>
  <c r="I85" i="7"/>
  <c r="G302" i="7"/>
  <c r="K117" i="7"/>
  <c r="H117" i="7"/>
  <c r="G334" i="7"/>
  <c r="I117" i="7"/>
  <c r="K51" i="7"/>
  <c r="G268" i="7"/>
  <c r="I51" i="7"/>
  <c r="K83" i="7"/>
  <c r="G300" i="7"/>
  <c r="I83" i="7"/>
  <c r="E340" i="7"/>
  <c r="F123" i="7"/>
  <c r="H123" i="7"/>
  <c r="L16" i="8"/>
  <c r="M16" i="8"/>
  <c r="J90" i="8"/>
  <c r="I307" i="8"/>
  <c r="J122" i="8"/>
  <c r="I339" i="8"/>
  <c r="I273" i="8"/>
  <c r="J56" i="8"/>
  <c r="AA22" i="8"/>
  <c r="N22" i="8"/>
  <c r="O22" i="8"/>
  <c r="K239" i="8"/>
  <c r="I260" i="8"/>
  <c r="J43" i="8"/>
  <c r="I281" i="8"/>
  <c r="J64" i="8"/>
  <c r="L85" i="8"/>
  <c r="M85" i="8"/>
  <c r="L101" i="8"/>
  <c r="M101" i="8"/>
  <c r="L117" i="8"/>
  <c r="M117" i="8"/>
  <c r="J36" i="8"/>
  <c r="I253" i="8"/>
  <c r="L79" i="8"/>
  <c r="M79" i="8"/>
  <c r="L95" i="8"/>
  <c r="M95" i="8"/>
  <c r="L111" i="8"/>
  <c r="M111" i="8"/>
  <c r="J12" i="8"/>
  <c r="I229" i="8"/>
  <c r="I268" i="8"/>
  <c r="J51" i="8"/>
  <c r="L72" i="8"/>
  <c r="M72" i="8"/>
  <c r="J29" i="8"/>
  <c r="I246" i="8"/>
  <c r="I272" i="8"/>
  <c r="J55" i="8"/>
  <c r="J92" i="8"/>
  <c r="I309" i="8"/>
  <c r="J108" i="8"/>
  <c r="I325" i="8"/>
  <c r="J124" i="8"/>
  <c r="I341" i="8"/>
  <c r="J44" i="9"/>
  <c r="L44" i="9"/>
  <c r="M44" i="9"/>
  <c r="I261" i="9"/>
  <c r="J76" i="9"/>
  <c r="L76" i="9"/>
  <c r="M76" i="9"/>
  <c r="I293" i="9"/>
  <c r="N122" i="9"/>
  <c r="O122" i="9"/>
  <c r="K339" i="9"/>
  <c r="AA122" i="9"/>
  <c r="F67" i="9"/>
  <c r="E284" i="9"/>
  <c r="I45" i="9"/>
  <c r="K45" i="9"/>
  <c r="G262" i="9"/>
  <c r="I77" i="9"/>
  <c r="K77" i="9"/>
  <c r="G294" i="9"/>
  <c r="J100" i="9"/>
  <c r="L100" i="9"/>
  <c r="M100" i="9"/>
  <c r="I317" i="9"/>
  <c r="N37" i="9"/>
  <c r="O37" i="9"/>
  <c r="AA37" i="9"/>
  <c r="K254" i="9"/>
  <c r="K12" i="10"/>
  <c r="I12" i="10"/>
  <c r="H12" i="10"/>
  <c r="G229" i="10"/>
  <c r="K44" i="10"/>
  <c r="I44" i="10"/>
  <c r="G261" i="10"/>
  <c r="H44" i="10"/>
  <c r="J41" i="9"/>
  <c r="L41" i="9"/>
  <c r="M41" i="9"/>
  <c r="I258" i="9"/>
  <c r="L70" i="9"/>
  <c r="M70" i="9"/>
  <c r="N24" i="9"/>
  <c r="O24" i="9"/>
  <c r="K241" i="9"/>
  <c r="AA24" i="9"/>
  <c r="AB24" i="9"/>
  <c r="J58" i="9"/>
  <c r="I275" i="9"/>
  <c r="E320" i="9"/>
  <c r="F103" i="9"/>
  <c r="J33" i="9"/>
  <c r="I250" i="9"/>
  <c r="J68" i="9"/>
  <c r="L68" i="9"/>
  <c r="M68" i="9"/>
  <c r="I285" i="9"/>
  <c r="I105" i="9"/>
  <c r="K105" i="9"/>
  <c r="G322" i="9"/>
  <c r="I49" i="9"/>
  <c r="K49" i="9"/>
  <c r="G266" i="9"/>
  <c r="J17" i="10"/>
  <c r="I234" i="10"/>
  <c r="I260" i="10"/>
  <c r="J43" i="10"/>
  <c r="L43" i="10"/>
  <c r="M43" i="10"/>
  <c r="F125" i="10"/>
  <c r="E342" i="10"/>
  <c r="K75" i="10"/>
  <c r="I75" i="10"/>
  <c r="G292" i="10"/>
  <c r="K107" i="10"/>
  <c r="I107" i="10"/>
  <c r="G324" i="10"/>
  <c r="K73" i="10"/>
  <c r="G290" i="10"/>
  <c r="I73" i="10"/>
  <c r="K87" i="10"/>
  <c r="H87" i="10"/>
  <c r="I87" i="10"/>
  <c r="G304" i="10"/>
  <c r="J25" i="10"/>
  <c r="I242" i="10"/>
  <c r="N62" i="10"/>
  <c r="O62" i="10"/>
  <c r="AA62" i="10"/>
  <c r="K279" i="10"/>
  <c r="N78" i="10"/>
  <c r="O78" i="10"/>
  <c r="AA78" i="10"/>
  <c r="K295" i="10"/>
  <c r="K101" i="10"/>
  <c r="H101" i="10"/>
  <c r="G318" i="10"/>
  <c r="I101" i="10"/>
  <c r="K46" i="11"/>
  <c r="G263" i="11"/>
  <c r="H46" i="11"/>
  <c r="I46" i="11"/>
  <c r="J41" i="10"/>
  <c r="L41" i="10"/>
  <c r="M41" i="10"/>
  <c r="I258" i="10"/>
  <c r="K65" i="10"/>
  <c r="G282" i="10"/>
  <c r="I65" i="10"/>
  <c r="J45" i="11"/>
  <c r="I262" i="11"/>
  <c r="K72" i="11"/>
  <c r="I72" i="11"/>
  <c r="H72" i="11"/>
  <c r="G289" i="11"/>
  <c r="I312" i="11"/>
  <c r="J95" i="11"/>
  <c r="L95" i="11"/>
  <c r="M95" i="11"/>
  <c r="K116" i="11"/>
  <c r="I116" i="11"/>
  <c r="G333" i="11"/>
  <c r="H116" i="11"/>
  <c r="I274" i="11"/>
  <c r="J57" i="11"/>
  <c r="I306" i="11"/>
  <c r="J89" i="11"/>
  <c r="K112" i="11"/>
  <c r="I112" i="11"/>
  <c r="H112" i="11"/>
  <c r="G329" i="11"/>
  <c r="K104" i="11"/>
  <c r="I104" i="11"/>
  <c r="H104" i="11"/>
  <c r="G321" i="11"/>
  <c r="AA27" i="11"/>
  <c r="N27" i="11"/>
  <c r="O27" i="11"/>
  <c r="K244" i="11"/>
  <c r="K56" i="11"/>
  <c r="I56" i="11"/>
  <c r="H56" i="11"/>
  <c r="G273" i="11"/>
  <c r="I328" i="11"/>
  <c r="J111" i="11"/>
  <c r="L111" i="11"/>
  <c r="M111" i="11"/>
  <c r="I290" i="11"/>
  <c r="J73" i="11"/>
  <c r="K114" i="11"/>
  <c r="G331" i="11"/>
  <c r="H114" i="11"/>
  <c r="I114" i="11"/>
  <c r="K10" i="11"/>
  <c r="G227" i="11"/>
  <c r="I10" i="11"/>
  <c r="K80" i="11"/>
  <c r="I80" i="11"/>
  <c r="H80" i="11"/>
  <c r="G297" i="11"/>
  <c r="K124" i="11"/>
  <c r="I124" i="11"/>
  <c r="G341" i="11"/>
  <c r="H124" i="11"/>
  <c r="K60" i="11"/>
  <c r="I60" i="11"/>
  <c r="G277" i="11"/>
  <c r="I254" i="12"/>
  <c r="J37" i="12"/>
  <c r="I286" i="12"/>
  <c r="J69" i="12"/>
  <c r="I318" i="12"/>
  <c r="J101" i="12"/>
  <c r="L9" i="12"/>
  <c r="M9" i="12"/>
  <c r="L42" i="12"/>
  <c r="M42" i="12"/>
  <c r="L74" i="12"/>
  <c r="M74" i="12"/>
  <c r="L106" i="12"/>
  <c r="M106" i="12"/>
  <c r="L33" i="12"/>
  <c r="M33" i="12"/>
  <c r="L65" i="12"/>
  <c r="M65" i="12"/>
  <c r="L97" i="12"/>
  <c r="M97" i="12"/>
  <c r="J38" i="12"/>
  <c r="I255" i="12"/>
  <c r="J70" i="12"/>
  <c r="I287" i="12"/>
  <c r="J35" i="13"/>
  <c r="L35" i="13"/>
  <c r="M35" i="13"/>
  <c r="I252" i="13"/>
  <c r="I284" i="13"/>
  <c r="J67" i="13"/>
  <c r="L67" i="13"/>
  <c r="M67" i="13"/>
  <c r="I316" i="13"/>
  <c r="J99" i="13"/>
  <c r="L99" i="13"/>
  <c r="M99" i="13"/>
  <c r="I246" i="12"/>
  <c r="J29" i="12"/>
  <c r="I278" i="12"/>
  <c r="J61" i="12"/>
  <c r="I310" i="12"/>
  <c r="J93" i="12"/>
  <c r="I342" i="12"/>
  <c r="J125" i="12"/>
  <c r="L18" i="12"/>
  <c r="M18" i="12"/>
  <c r="L50" i="12"/>
  <c r="M50" i="12"/>
  <c r="L82" i="12"/>
  <c r="M82" i="12"/>
  <c r="L114" i="12"/>
  <c r="M114" i="12"/>
  <c r="I10" i="13"/>
  <c r="K10" i="13"/>
  <c r="G227" i="13"/>
  <c r="K8" i="12"/>
  <c r="G225" i="12"/>
  <c r="I8" i="12"/>
  <c r="K10" i="12"/>
  <c r="G227" i="12"/>
  <c r="I10" i="12"/>
  <c r="L41" i="12"/>
  <c r="M41" i="12"/>
  <c r="L73" i="12"/>
  <c r="M73" i="12"/>
  <c r="L105" i="12"/>
  <c r="M105" i="12"/>
  <c r="F105" i="13"/>
  <c r="H105" i="13"/>
  <c r="E322" i="13"/>
  <c r="J14" i="12"/>
  <c r="I231" i="12"/>
  <c r="J46" i="12"/>
  <c r="I263" i="12"/>
  <c r="J78" i="12"/>
  <c r="I295" i="12"/>
  <c r="J33" i="13"/>
  <c r="I250" i="13"/>
  <c r="K287" i="13"/>
  <c r="AA70" i="13"/>
  <c r="N70" i="13"/>
  <c r="O70" i="13"/>
  <c r="L105" i="13"/>
  <c r="M105" i="13"/>
  <c r="I273" i="13"/>
  <c r="J56" i="13"/>
  <c r="K327" i="13"/>
  <c r="AA110" i="13"/>
  <c r="N110" i="13"/>
  <c r="O110" i="13"/>
  <c r="F12" i="14"/>
  <c r="H12" i="14"/>
  <c r="E229" i="14"/>
  <c r="I265" i="13"/>
  <c r="J48" i="13"/>
  <c r="I281" i="13"/>
  <c r="J64" i="13"/>
  <c r="J108" i="14"/>
  <c r="L108" i="14"/>
  <c r="M108" i="14"/>
  <c r="I325" i="14"/>
  <c r="I239" i="15"/>
  <c r="J22" i="15"/>
  <c r="L22" i="15"/>
  <c r="M22" i="15"/>
  <c r="K303" i="13"/>
  <c r="AA86" i="13"/>
  <c r="N86" i="13"/>
  <c r="O86" i="13"/>
  <c r="L121" i="13"/>
  <c r="M121" i="13"/>
  <c r="F29" i="14"/>
  <c r="H29" i="14"/>
  <c r="E246" i="14"/>
  <c r="J20" i="13"/>
  <c r="I237" i="13"/>
  <c r="I322" i="14"/>
  <c r="J105" i="14"/>
  <c r="L105" i="14"/>
  <c r="M105" i="14"/>
  <c r="J65" i="13"/>
  <c r="I282" i="13"/>
  <c r="J85" i="13"/>
  <c r="I302" i="13"/>
  <c r="I329" i="13"/>
  <c r="J112" i="13"/>
  <c r="J26" i="14"/>
  <c r="L26" i="14"/>
  <c r="M26" i="14"/>
  <c r="I243" i="14"/>
  <c r="J42" i="14"/>
  <c r="L42" i="14"/>
  <c r="M42" i="14"/>
  <c r="I259" i="14"/>
  <c r="J58" i="14"/>
  <c r="L58" i="14"/>
  <c r="M58" i="14"/>
  <c r="I275" i="14"/>
  <c r="J74" i="14"/>
  <c r="L74" i="14"/>
  <c r="M74" i="14"/>
  <c r="I291" i="14"/>
  <c r="J90" i="14"/>
  <c r="L90" i="14"/>
  <c r="M90" i="14"/>
  <c r="I307" i="14"/>
  <c r="J106" i="14"/>
  <c r="L106" i="14"/>
  <c r="M106" i="14"/>
  <c r="I323" i="14"/>
  <c r="J122" i="14"/>
  <c r="L122" i="14"/>
  <c r="M122" i="14"/>
  <c r="I339" i="14"/>
  <c r="L81" i="14"/>
  <c r="M81" i="14"/>
  <c r="I263" i="15"/>
  <c r="J46" i="15"/>
  <c r="I290" i="14"/>
  <c r="J73" i="14"/>
  <c r="J93" i="14"/>
  <c r="I310" i="14"/>
  <c r="L19" i="15"/>
  <c r="M19" i="15"/>
  <c r="E310" i="15"/>
  <c r="F93" i="15"/>
  <c r="H93" i="15"/>
  <c r="N43" i="15"/>
  <c r="O43" i="15"/>
  <c r="K260" i="15"/>
  <c r="AA43" i="15"/>
  <c r="N57" i="15"/>
  <c r="O57" i="15"/>
  <c r="K274" i="15"/>
  <c r="AA57" i="15"/>
  <c r="N65" i="15"/>
  <c r="O65" i="15"/>
  <c r="K282" i="15"/>
  <c r="AA65" i="15"/>
  <c r="I272" i="14"/>
  <c r="J55" i="14"/>
  <c r="L55" i="14"/>
  <c r="M55" i="14"/>
  <c r="I267" i="15"/>
  <c r="J50" i="15"/>
  <c r="I248" i="15"/>
  <c r="J31" i="15"/>
  <c r="I76" i="15"/>
  <c r="G293" i="15"/>
  <c r="K76" i="15"/>
  <c r="H76" i="15"/>
  <c r="I92" i="15"/>
  <c r="G309" i="15"/>
  <c r="K92" i="15"/>
  <c r="H92" i="15"/>
  <c r="I108" i="15"/>
  <c r="G325" i="15"/>
  <c r="K108" i="15"/>
  <c r="H108" i="15"/>
  <c r="I124" i="15"/>
  <c r="G341" i="15"/>
  <c r="K124" i="15"/>
  <c r="H124" i="15"/>
  <c r="L36" i="14"/>
  <c r="M36" i="14"/>
  <c r="L64" i="14"/>
  <c r="M64" i="14"/>
  <c r="L26" i="15"/>
  <c r="M26" i="15"/>
  <c r="J25" i="16"/>
  <c r="I242" i="16"/>
  <c r="J57" i="16"/>
  <c r="I274" i="16"/>
  <c r="AA109" i="16"/>
  <c r="N109" i="16"/>
  <c r="O109" i="16"/>
  <c r="K326" i="16"/>
  <c r="I123" i="15"/>
  <c r="J118" i="16"/>
  <c r="L118" i="16"/>
  <c r="M118" i="16"/>
  <c r="I335" i="16"/>
  <c r="I89" i="15"/>
  <c r="J121" i="15"/>
  <c r="I338" i="15"/>
  <c r="L21" i="16"/>
  <c r="M21" i="16"/>
  <c r="L53" i="16"/>
  <c r="M53" i="16"/>
  <c r="I322" i="16"/>
  <c r="J105" i="16"/>
  <c r="L105" i="16"/>
  <c r="M105" i="16"/>
  <c r="L24" i="16"/>
  <c r="M24" i="16"/>
  <c r="L56" i="16"/>
  <c r="M56" i="16"/>
  <c r="N98" i="15"/>
  <c r="O98" i="15"/>
  <c r="AA98" i="15"/>
  <c r="K315" i="15"/>
  <c r="AA99" i="16"/>
  <c r="N99" i="16"/>
  <c r="O99" i="16"/>
  <c r="K316" i="16"/>
  <c r="L20" i="16"/>
  <c r="M20" i="16"/>
  <c r="L52" i="16"/>
  <c r="M52" i="16"/>
  <c r="I302" i="16"/>
  <c r="J85" i="16"/>
  <c r="J116" i="16"/>
  <c r="L116" i="16"/>
  <c r="M116" i="16"/>
  <c r="I333" i="16"/>
  <c r="F70" i="17"/>
  <c r="H70" i="17"/>
  <c r="E287" i="17"/>
  <c r="K92" i="17"/>
  <c r="I92" i="17"/>
  <c r="G309" i="17"/>
  <c r="H92" i="17"/>
  <c r="E237" i="17"/>
  <c r="F20" i="17"/>
  <c r="H20" i="17"/>
  <c r="E269" i="17"/>
  <c r="F52" i="17"/>
  <c r="H52" i="17"/>
  <c r="F120" i="17"/>
  <c r="H120" i="17"/>
  <c r="E337" i="17"/>
  <c r="J11" i="16"/>
  <c r="I228" i="16"/>
  <c r="J43" i="16"/>
  <c r="I260" i="16"/>
  <c r="AA87" i="16"/>
  <c r="K304" i="16"/>
  <c r="N87" i="16"/>
  <c r="O87" i="16"/>
  <c r="J77" i="17"/>
  <c r="L77" i="17"/>
  <c r="M77" i="17"/>
  <c r="I294" i="17"/>
  <c r="F43" i="17"/>
  <c r="H43" i="17"/>
  <c r="E260" i="17"/>
  <c r="K103" i="17"/>
  <c r="I103" i="17"/>
  <c r="G320" i="17"/>
  <c r="J73" i="17"/>
  <c r="I290" i="17"/>
  <c r="G278" i="17"/>
  <c r="K61" i="17"/>
  <c r="I61" i="17"/>
  <c r="F123" i="17"/>
  <c r="H123" i="17"/>
  <c r="E340" i="17"/>
  <c r="J9" i="17"/>
  <c r="L9" i="17"/>
  <c r="M9" i="17"/>
  <c r="I226" i="17"/>
  <c r="F47" i="17"/>
  <c r="H47" i="17"/>
  <c r="E264" i="17"/>
  <c r="I47" i="17"/>
  <c r="K125" i="17"/>
  <c r="I125" i="17"/>
  <c r="G342" i="17"/>
  <c r="F99" i="17"/>
  <c r="E316" i="17"/>
  <c r="K17" i="17"/>
  <c r="G234" i="17"/>
  <c r="I17" i="17"/>
  <c r="K33" i="17"/>
  <c r="G250" i="17"/>
  <c r="I33" i="17"/>
  <c r="K49" i="17"/>
  <c r="G266" i="17"/>
  <c r="I49" i="17"/>
  <c r="E289" i="17"/>
  <c r="F72" i="17"/>
  <c r="H72" i="17"/>
  <c r="I63" i="17"/>
  <c r="J13" i="18"/>
  <c r="L13" i="18"/>
  <c r="M13" i="18"/>
  <c r="I230" i="18"/>
  <c r="J45" i="18"/>
  <c r="L45" i="18"/>
  <c r="M45" i="18"/>
  <c r="I262" i="18"/>
  <c r="J77" i="18"/>
  <c r="L77" i="18"/>
  <c r="M77" i="18"/>
  <c r="I294" i="18"/>
  <c r="J109" i="18"/>
  <c r="I326" i="18"/>
  <c r="K21" i="17"/>
  <c r="I21" i="17"/>
  <c r="G238" i="17"/>
  <c r="G270" i="17"/>
  <c r="K53" i="17"/>
  <c r="I53" i="17"/>
  <c r="J122" i="17"/>
  <c r="L122" i="17"/>
  <c r="M122" i="17"/>
  <c r="I339" i="17"/>
  <c r="I228" i="17"/>
  <c r="J11" i="17"/>
  <c r="N35" i="18"/>
  <c r="O35" i="18"/>
  <c r="K252" i="18"/>
  <c r="AA35" i="18"/>
  <c r="AB35" i="18"/>
  <c r="N67" i="18"/>
  <c r="O67" i="18"/>
  <c r="AA67" i="18"/>
  <c r="AB67" i="18"/>
  <c r="K284" i="18"/>
  <c r="N99" i="18"/>
  <c r="O99" i="18"/>
  <c r="AA99" i="18"/>
  <c r="AB99" i="18"/>
  <c r="K316" i="18"/>
  <c r="L119" i="18"/>
  <c r="M119" i="18"/>
  <c r="I311" i="19"/>
  <c r="J94" i="19"/>
  <c r="L94" i="19"/>
  <c r="M94" i="19"/>
  <c r="F83" i="17"/>
  <c r="E300" i="17"/>
  <c r="K25" i="17"/>
  <c r="I25" i="17"/>
  <c r="G242" i="17"/>
  <c r="AA82" i="18"/>
  <c r="K299" i="18"/>
  <c r="N82" i="18"/>
  <c r="O82" i="18"/>
  <c r="L100" i="18"/>
  <c r="M100" i="18"/>
  <c r="J9" i="19"/>
  <c r="I226" i="19"/>
  <c r="I259" i="19"/>
  <c r="J42" i="19"/>
  <c r="I123" i="17"/>
  <c r="J115" i="18"/>
  <c r="I332" i="18"/>
  <c r="I257" i="19"/>
  <c r="J40" i="19"/>
  <c r="L92" i="18"/>
  <c r="M92" i="18"/>
  <c r="I255" i="20"/>
  <c r="J38" i="20"/>
  <c r="I287" i="20"/>
  <c r="J70" i="20"/>
  <c r="I319" i="20"/>
  <c r="J102" i="20"/>
  <c r="I239" i="21"/>
  <c r="J22" i="21"/>
  <c r="L22" i="21"/>
  <c r="M22" i="21"/>
  <c r="I271" i="21"/>
  <c r="J54" i="21"/>
  <c r="L54" i="21"/>
  <c r="M54" i="21"/>
  <c r="I303" i="21"/>
  <c r="J86" i="21"/>
  <c r="L86" i="21"/>
  <c r="M86" i="21"/>
  <c r="I335" i="21"/>
  <c r="J118" i="21"/>
  <c r="L118" i="21"/>
  <c r="M118" i="21"/>
  <c r="J30" i="22"/>
  <c r="L30" i="22"/>
  <c r="M30" i="22"/>
  <c r="I247" i="22"/>
  <c r="J51" i="18"/>
  <c r="I268" i="18"/>
  <c r="I246" i="19"/>
  <c r="J29" i="19"/>
  <c r="I278" i="19"/>
  <c r="J61" i="19"/>
  <c r="I302" i="19"/>
  <c r="J85" i="19"/>
  <c r="L89" i="19"/>
  <c r="M89" i="19"/>
  <c r="J101" i="19"/>
  <c r="I318" i="19"/>
  <c r="L105" i="19"/>
  <c r="M105" i="19"/>
  <c r="I334" i="19"/>
  <c r="J117" i="19"/>
  <c r="L121" i="19"/>
  <c r="M121" i="19"/>
  <c r="I228" i="19"/>
  <c r="J11" i="19"/>
  <c r="L11" i="19"/>
  <c r="M11" i="19"/>
  <c r="I292" i="19"/>
  <c r="J75" i="19"/>
  <c r="I324" i="19"/>
  <c r="J107" i="19"/>
  <c r="I240" i="20"/>
  <c r="J23" i="20"/>
  <c r="I272" i="20"/>
  <c r="J55" i="20"/>
  <c r="I304" i="20"/>
  <c r="J87" i="20"/>
  <c r="I336" i="20"/>
  <c r="J119" i="20"/>
  <c r="I248" i="21"/>
  <c r="J31" i="21"/>
  <c r="L31" i="21"/>
  <c r="M31" i="21"/>
  <c r="I280" i="21"/>
  <c r="J63" i="21"/>
  <c r="L63" i="21"/>
  <c r="M63" i="21"/>
  <c r="I312" i="21"/>
  <c r="J95" i="21"/>
  <c r="L95" i="21"/>
  <c r="M95" i="21"/>
  <c r="F8" i="21"/>
  <c r="E225" i="21"/>
  <c r="L32" i="18"/>
  <c r="M32" i="18"/>
  <c r="L32" i="19"/>
  <c r="M32" i="19"/>
  <c r="I290" i="19"/>
  <c r="J73" i="19"/>
  <c r="L44" i="18"/>
  <c r="M44" i="18"/>
  <c r="L30" i="19"/>
  <c r="M30" i="19"/>
  <c r="I288" i="19"/>
  <c r="J71" i="19"/>
  <c r="I241" i="20"/>
  <c r="J24" i="20"/>
  <c r="I273" i="20"/>
  <c r="J56" i="20"/>
  <c r="I305" i="20"/>
  <c r="J88" i="20"/>
  <c r="I337" i="20"/>
  <c r="J120" i="20"/>
  <c r="N21" i="21"/>
  <c r="O21" i="21"/>
  <c r="AA21" i="21"/>
  <c r="K238" i="21"/>
  <c r="N37" i="21"/>
  <c r="O37" i="21"/>
  <c r="AA37" i="21"/>
  <c r="K254" i="21"/>
  <c r="N53" i="21"/>
  <c r="O53" i="21"/>
  <c r="K270" i="21"/>
  <c r="AA53" i="21"/>
  <c r="N69" i="21"/>
  <c r="O69" i="21"/>
  <c r="K286" i="21"/>
  <c r="AA69" i="21"/>
  <c r="N85" i="21"/>
  <c r="O85" i="21"/>
  <c r="K302" i="21"/>
  <c r="AA85" i="21"/>
  <c r="N101" i="21"/>
  <c r="O101" i="21"/>
  <c r="K318" i="21"/>
  <c r="AA101" i="21"/>
  <c r="N117" i="21"/>
  <c r="O117" i="21"/>
  <c r="K334" i="21"/>
  <c r="AA117" i="21"/>
  <c r="L56" i="18"/>
  <c r="M56" i="18"/>
  <c r="I305" i="18"/>
  <c r="J88" i="18"/>
  <c r="N21" i="20"/>
  <c r="O21" i="20"/>
  <c r="AA21" i="20"/>
  <c r="K238" i="20"/>
  <c r="J53" i="20"/>
  <c r="I270" i="20"/>
  <c r="N117" i="20"/>
  <c r="O117" i="20"/>
  <c r="K334" i="20"/>
  <c r="AA117" i="20"/>
  <c r="J32" i="22"/>
  <c r="I249" i="22"/>
  <c r="L60" i="22"/>
  <c r="M60" i="22"/>
  <c r="L76" i="22"/>
  <c r="M76" i="22"/>
  <c r="J33" i="20"/>
  <c r="I250" i="20"/>
  <c r="AA88" i="20"/>
  <c r="J20" i="22"/>
  <c r="I237" i="22"/>
  <c r="L52" i="22"/>
  <c r="M52" i="22"/>
  <c r="F120" i="22"/>
  <c r="E337" i="22"/>
  <c r="J55" i="22"/>
  <c r="I272" i="22"/>
  <c r="J71" i="22"/>
  <c r="I288" i="22"/>
  <c r="L77" i="23"/>
  <c r="M77" i="23"/>
  <c r="K242" i="20"/>
  <c r="AA25" i="20"/>
  <c r="N25" i="20"/>
  <c r="O25" i="20"/>
  <c r="AA51" i="20"/>
  <c r="AB51" i="20"/>
  <c r="AA98" i="20"/>
  <c r="AB98" i="20"/>
  <c r="L58" i="22"/>
  <c r="M58" i="22"/>
  <c r="L74" i="22"/>
  <c r="M74" i="22"/>
  <c r="I230" i="23"/>
  <c r="J13" i="23"/>
  <c r="L13" i="23"/>
  <c r="M13" i="23"/>
  <c r="I262" i="23"/>
  <c r="J45" i="23"/>
  <c r="L45" i="23"/>
  <c r="M45" i="23"/>
  <c r="I294" i="23"/>
  <c r="J77" i="23"/>
  <c r="I326" i="23"/>
  <c r="J109" i="23"/>
  <c r="L109" i="23"/>
  <c r="M109" i="23"/>
  <c r="AA49" i="20"/>
  <c r="AB49" i="20"/>
  <c r="N49" i="20"/>
  <c r="O49" i="20"/>
  <c r="K266" i="20"/>
  <c r="J81" i="20"/>
  <c r="I298" i="20"/>
  <c r="J39" i="22"/>
  <c r="I256" i="22"/>
  <c r="I95" i="22"/>
  <c r="G312" i="22"/>
  <c r="K95" i="22"/>
  <c r="I111" i="22"/>
  <c r="G328" i="22"/>
  <c r="K111" i="22"/>
  <c r="N61" i="20"/>
  <c r="O61" i="20"/>
  <c r="K278" i="20"/>
  <c r="AA61" i="20"/>
  <c r="AA87" i="20"/>
  <c r="AB87" i="20"/>
  <c r="J24" i="22"/>
  <c r="I241" i="22"/>
  <c r="J57" i="22"/>
  <c r="L57" i="22"/>
  <c r="M57" i="22"/>
  <c r="I274" i="22"/>
  <c r="J73" i="22"/>
  <c r="L73" i="22"/>
  <c r="M73" i="22"/>
  <c r="I290" i="22"/>
  <c r="L11" i="23"/>
  <c r="M11" i="23"/>
  <c r="L75" i="23"/>
  <c r="M75" i="23"/>
  <c r="J10" i="20"/>
  <c r="I227" i="20"/>
  <c r="J41" i="22"/>
  <c r="L41" i="22"/>
  <c r="M41" i="22"/>
  <c r="I258" i="22"/>
  <c r="E312" i="22"/>
  <c r="F95" i="22"/>
  <c r="H95" i="22"/>
  <c r="E328" i="22"/>
  <c r="F111" i="22"/>
  <c r="H111" i="22"/>
  <c r="F51" i="23"/>
  <c r="H51" i="23"/>
  <c r="E268" i="23"/>
  <c r="E304" i="23"/>
  <c r="F87" i="23"/>
  <c r="H87" i="23"/>
  <c r="E328" i="23"/>
  <c r="F111" i="23"/>
  <c r="H111" i="23"/>
  <c r="J39" i="23"/>
  <c r="L39" i="23"/>
  <c r="M39" i="23"/>
  <c r="I256" i="23"/>
  <c r="J117" i="22"/>
  <c r="L117" i="22"/>
  <c r="M117" i="22"/>
  <c r="I334" i="22"/>
  <c r="L22" i="23"/>
  <c r="M22" i="23"/>
  <c r="L30" i="23"/>
  <c r="M30" i="23"/>
  <c r="I255" i="23"/>
  <c r="J38" i="23"/>
  <c r="J26" i="1"/>
  <c r="L26" i="1"/>
  <c r="M26" i="1"/>
  <c r="I243" i="1"/>
  <c r="K33" i="1"/>
  <c r="I33" i="1"/>
  <c r="G250" i="1"/>
  <c r="H33" i="1"/>
  <c r="J42" i="1"/>
  <c r="L42" i="1"/>
  <c r="M42" i="1"/>
  <c r="I259" i="1"/>
  <c r="J37" i="1"/>
  <c r="L37" i="1"/>
  <c r="M37" i="1"/>
  <c r="I254" i="1"/>
  <c r="K46" i="1"/>
  <c r="I46" i="1"/>
  <c r="G263" i="1"/>
  <c r="H46" i="1"/>
  <c r="K49" i="1"/>
  <c r="I49" i="1"/>
  <c r="G266" i="1"/>
  <c r="H49" i="1"/>
  <c r="K44" i="1"/>
  <c r="I44" i="1"/>
  <c r="H44" i="1"/>
  <c r="G261" i="1"/>
  <c r="J31" i="1"/>
  <c r="L31" i="1"/>
  <c r="M31" i="1"/>
  <c r="I248" i="1"/>
  <c r="K69" i="1"/>
  <c r="I69" i="1"/>
  <c r="G286" i="1"/>
  <c r="H69" i="1"/>
  <c r="K83" i="1"/>
  <c r="I83" i="1"/>
  <c r="G300" i="1"/>
  <c r="H83" i="1"/>
  <c r="F56" i="1"/>
  <c r="H56" i="1"/>
  <c r="E273" i="1"/>
  <c r="L58" i="1"/>
  <c r="M58" i="1"/>
  <c r="L61" i="1"/>
  <c r="M61" i="1"/>
  <c r="F90" i="1"/>
  <c r="H90" i="1"/>
  <c r="E307" i="1"/>
  <c r="K116" i="1"/>
  <c r="I116" i="1"/>
  <c r="G333" i="1"/>
  <c r="H116" i="1"/>
  <c r="J125" i="1"/>
  <c r="I342" i="1"/>
  <c r="J109" i="1"/>
  <c r="I326" i="1"/>
  <c r="L82" i="1"/>
  <c r="M82" i="1"/>
  <c r="J102" i="1"/>
  <c r="L102" i="1"/>
  <c r="M102" i="1"/>
  <c r="I319" i="1"/>
  <c r="L112" i="1"/>
  <c r="M112" i="1"/>
  <c r="J85" i="1"/>
  <c r="I302" i="1"/>
  <c r="N32" i="2"/>
  <c r="O32" i="2"/>
  <c r="AA32" i="2"/>
  <c r="K249" i="2"/>
  <c r="J54" i="2"/>
  <c r="L54" i="2"/>
  <c r="M54" i="2"/>
  <c r="I271" i="2"/>
  <c r="F101" i="2"/>
  <c r="H101" i="2"/>
  <c r="E318" i="2"/>
  <c r="I53" i="2"/>
  <c r="K53" i="2"/>
  <c r="G270" i="2"/>
  <c r="H53" i="2"/>
  <c r="F44" i="2"/>
  <c r="H44" i="2"/>
  <c r="E261" i="2"/>
  <c r="N66" i="2"/>
  <c r="O66" i="2"/>
  <c r="K283" i="2"/>
  <c r="AA66" i="2"/>
  <c r="I85" i="2"/>
  <c r="K85" i="2"/>
  <c r="G302" i="2"/>
  <c r="H85" i="2"/>
  <c r="J43" i="2"/>
  <c r="L43" i="2"/>
  <c r="M43" i="2"/>
  <c r="I260" i="2"/>
  <c r="J124" i="2"/>
  <c r="L124" i="2"/>
  <c r="M124" i="2"/>
  <c r="I341" i="2"/>
  <c r="L114" i="2"/>
  <c r="M114" i="2"/>
  <c r="J88" i="2"/>
  <c r="I305" i="2"/>
  <c r="F103" i="2"/>
  <c r="H103" i="2"/>
  <c r="E320" i="2"/>
  <c r="K121" i="2"/>
  <c r="I121" i="2"/>
  <c r="G338" i="2"/>
  <c r="H121" i="2"/>
  <c r="I309" i="2"/>
  <c r="J92" i="2"/>
  <c r="L92" i="2"/>
  <c r="M92" i="2"/>
  <c r="I89" i="2"/>
  <c r="K89" i="2"/>
  <c r="G306" i="2"/>
  <c r="H89" i="2"/>
  <c r="I333" i="2"/>
  <c r="J116" i="2"/>
  <c r="L116" i="2"/>
  <c r="M116" i="2"/>
  <c r="J102" i="2"/>
  <c r="I319" i="2"/>
  <c r="I119" i="2"/>
  <c r="G336" i="2"/>
  <c r="K119" i="2"/>
  <c r="L96" i="2"/>
  <c r="M96" i="2"/>
  <c r="K69" i="3"/>
  <c r="I69" i="3"/>
  <c r="G286" i="3"/>
  <c r="H69" i="3"/>
  <c r="J12" i="3"/>
  <c r="L12" i="3"/>
  <c r="M12" i="3"/>
  <c r="I229" i="3"/>
  <c r="L22" i="3"/>
  <c r="M22" i="3"/>
  <c r="J34" i="3"/>
  <c r="I251" i="3"/>
  <c r="J44" i="3"/>
  <c r="L44" i="3"/>
  <c r="M44" i="3"/>
  <c r="I261" i="3"/>
  <c r="J94" i="3"/>
  <c r="I311" i="3"/>
  <c r="J46" i="3"/>
  <c r="I263" i="3"/>
  <c r="J84" i="3"/>
  <c r="L84" i="3"/>
  <c r="M84" i="3"/>
  <c r="I301" i="3"/>
  <c r="AA119" i="3"/>
  <c r="N119" i="3"/>
  <c r="O119" i="3"/>
  <c r="K336" i="3"/>
  <c r="J97" i="3"/>
  <c r="I314" i="3"/>
  <c r="L9" i="3"/>
  <c r="M9" i="3"/>
  <c r="K93" i="3"/>
  <c r="I93" i="3"/>
  <c r="H93" i="3"/>
  <c r="G310" i="3"/>
  <c r="L19" i="3"/>
  <c r="M19" i="3"/>
  <c r="L35" i="3"/>
  <c r="M35" i="3"/>
  <c r="I282" i="3"/>
  <c r="J65" i="3"/>
  <c r="L25" i="3"/>
  <c r="M25" i="3"/>
  <c r="L41" i="3"/>
  <c r="M41" i="3"/>
  <c r="J80" i="3"/>
  <c r="L80" i="3"/>
  <c r="M80" i="3"/>
  <c r="I297" i="3"/>
  <c r="J117" i="3"/>
  <c r="L117" i="3"/>
  <c r="M117" i="3"/>
  <c r="I334" i="3"/>
  <c r="L77" i="3"/>
  <c r="M77" i="3"/>
  <c r="J102" i="3"/>
  <c r="I319" i="3"/>
  <c r="H91" i="4"/>
  <c r="K91" i="4"/>
  <c r="G308" i="4"/>
  <c r="I91" i="4"/>
  <c r="N20" i="4"/>
  <c r="O20" i="4"/>
  <c r="K237" i="4"/>
  <c r="AA20" i="4"/>
  <c r="N36" i="4"/>
  <c r="O36" i="4"/>
  <c r="K253" i="4"/>
  <c r="AA36" i="4"/>
  <c r="F97" i="4"/>
  <c r="H97" i="4"/>
  <c r="E314" i="4"/>
  <c r="J26" i="4"/>
  <c r="L26" i="4"/>
  <c r="M26" i="4"/>
  <c r="I243" i="4"/>
  <c r="K295" i="4"/>
  <c r="N78" i="4"/>
  <c r="O78" i="4"/>
  <c r="AA78" i="4"/>
  <c r="F41" i="4"/>
  <c r="H41" i="4"/>
  <c r="E258" i="4"/>
  <c r="N82" i="4"/>
  <c r="O82" i="4"/>
  <c r="K299" i="4"/>
  <c r="AA82" i="4"/>
  <c r="J15" i="4"/>
  <c r="L15" i="4"/>
  <c r="M15" i="4"/>
  <c r="I232" i="4"/>
  <c r="J31" i="4"/>
  <c r="L31" i="4"/>
  <c r="M31" i="4"/>
  <c r="I248" i="4"/>
  <c r="E300" i="4"/>
  <c r="F83" i="4"/>
  <c r="F89" i="4"/>
  <c r="H89" i="4"/>
  <c r="E306" i="4"/>
  <c r="E342" i="4"/>
  <c r="F125" i="4"/>
  <c r="H125" i="4"/>
  <c r="K285" i="4"/>
  <c r="N68" i="4"/>
  <c r="O68" i="4"/>
  <c r="AA68" i="4"/>
  <c r="N65" i="4"/>
  <c r="O65" i="4"/>
  <c r="AA65" i="4"/>
  <c r="AB65" i="4"/>
  <c r="K282" i="4"/>
  <c r="L9" i="5"/>
  <c r="M9" i="5"/>
  <c r="I125" i="4"/>
  <c r="F75" i="5"/>
  <c r="H75" i="5"/>
  <c r="E292" i="5"/>
  <c r="AB56" i="4"/>
  <c r="F9" i="5"/>
  <c r="H9" i="5"/>
  <c r="E226" i="5"/>
  <c r="K40" i="5"/>
  <c r="I40" i="5"/>
  <c r="H40" i="5"/>
  <c r="G257" i="5"/>
  <c r="K56" i="5"/>
  <c r="I56" i="5"/>
  <c r="H56" i="5"/>
  <c r="G273" i="5"/>
  <c r="J94" i="5"/>
  <c r="L94" i="5"/>
  <c r="M94" i="5"/>
  <c r="I311" i="5"/>
  <c r="L43" i="5"/>
  <c r="M43" i="5"/>
  <c r="J78" i="5"/>
  <c r="I295" i="5"/>
  <c r="I114" i="5"/>
  <c r="G331" i="5"/>
  <c r="K114" i="5"/>
  <c r="H114" i="5"/>
  <c r="I117" i="5"/>
  <c r="K117" i="5"/>
  <c r="H117" i="5"/>
  <c r="G334" i="5"/>
  <c r="J95" i="5"/>
  <c r="I312" i="5"/>
  <c r="N52" i="5"/>
  <c r="O52" i="5"/>
  <c r="AA52" i="5"/>
  <c r="K269" i="5"/>
  <c r="F98" i="5"/>
  <c r="E315" i="5"/>
  <c r="J41" i="5"/>
  <c r="I258" i="5"/>
  <c r="I330" i="5"/>
  <c r="J113" i="5"/>
  <c r="L113" i="5"/>
  <c r="M113" i="5"/>
  <c r="L57" i="5"/>
  <c r="M57" i="5"/>
  <c r="F72" i="5"/>
  <c r="H72" i="5"/>
  <c r="E289" i="5"/>
  <c r="J9" i="6"/>
  <c r="L9" i="6"/>
  <c r="M9" i="6"/>
  <c r="I226" i="6"/>
  <c r="I232" i="6"/>
  <c r="J15" i="6"/>
  <c r="L15" i="6"/>
  <c r="M15" i="6"/>
  <c r="J45" i="6"/>
  <c r="L45" i="6"/>
  <c r="M45" i="6"/>
  <c r="I262" i="6"/>
  <c r="J70" i="6"/>
  <c r="L70" i="6"/>
  <c r="M70" i="6"/>
  <c r="I287" i="6"/>
  <c r="J102" i="6"/>
  <c r="L102" i="6"/>
  <c r="M102" i="6"/>
  <c r="I319" i="6"/>
  <c r="N12" i="6"/>
  <c r="O12" i="6"/>
  <c r="AA12" i="6"/>
  <c r="K229" i="6"/>
  <c r="J35" i="6"/>
  <c r="L35" i="6"/>
  <c r="M35" i="6"/>
  <c r="I252" i="6"/>
  <c r="F63" i="6"/>
  <c r="H63" i="6"/>
  <c r="E280" i="6"/>
  <c r="F95" i="6"/>
  <c r="H95" i="6"/>
  <c r="E312" i="6"/>
  <c r="N8" i="6"/>
  <c r="O8" i="6"/>
  <c r="AA8" i="6"/>
  <c r="K225" i="6"/>
  <c r="J18" i="6"/>
  <c r="I235" i="6"/>
  <c r="F41" i="6"/>
  <c r="H41" i="6"/>
  <c r="E258" i="6"/>
  <c r="N27" i="6"/>
  <c r="O27" i="6"/>
  <c r="AA27" i="6"/>
  <c r="K244" i="6"/>
  <c r="AA69" i="6"/>
  <c r="N69" i="6"/>
  <c r="O69" i="6"/>
  <c r="K286" i="6"/>
  <c r="AA101" i="6"/>
  <c r="N101" i="6"/>
  <c r="O101" i="6"/>
  <c r="K318" i="6"/>
  <c r="J54" i="6"/>
  <c r="L54" i="6"/>
  <c r="M54" i="6"/>
  <c r="I271" i="6"/>
  <c r="L71" i="6"/>
  <c r="M71" i="6"/>
  <c r="L103" i="6"/>
  <c r="M103" i="6"/>
  <c r="L76" i="6"/>
  <c r="M76" i="6"/>
  <c r="L92" i="6"/>
  <c r="M92" i="6"/>
  <c r="L108" i="6"/>
  <c r="M108" i="6"/>
  <c r="K47" i="7"/>
  <c r="G264" i="7"/>
  <c r="I47" i="7"/>
  <c r="K79" i="7"/>
  <c r="G296" i="7"/>
  <c r="I79" i="7"/>
  <c r="AA119" i="7"/>
  <c r="N119" i="7"/>
  <c r="O119" i="7"/>
  <c r="K336" i="7"/>
  <c r="N36" i="7"/>
  <c r="O36" i="7"/>
  <c r="AA36" i="7"/>
  <c r="K253" i="7"/>
  <c r="E324" i="7"/>
  <c r="F107" i="7"/>
  <c r="H107" i="7"/>
  <c r="N8" i="7"/>
  <c r="O8" i="7"/>
  <c r="AA8" i="7"/>
  <c r="K225" i="7"/>
  <c r="E306" i="7"/>
  <c r="F89" i="7"/>
  <c r="K105" i="7"/>
  <c r="G322" i="7"/>
  <c r="I105" i="7"/>
  <c r="N28" i="7"/>
  <c r="O28" i="7"/>
  <c r="AA28" i="7"/>
  <c r="AB28" i="7"/>
  <c r="K245" i="7"/>
  <c r="J62" i="7"/>
  <c r="L62" i="7"/>
  <c r="M62" i="7"/>
  <c r="I279" i="7"/>
  <c r="J94" i="7"/>
  <c r="L94" i="7"/>
  <c r="M94" i="7"/>
  <c r="I311" i="7"/>
  <c r="N124" i="7"/>
  <c r="O124" i="7"/>
  <c r="AA124" i="7"/>
  <c r="K341" i="7"/>
  <c r="E268" i="7"/>
  <c r="F51" i="7"/>
  <c r="H51" i="7"/>
  <c r="E300" i="7"/>
  <c r="F83" i="7"/>
  <c r="H83" i="7"/>
  <c r="K65" i="7"/>
  <c r="I65" i="7"/>
  <c r="G282" i="7"/>
  <c r="K97" i="7"/>
  <c r="I97" i="7"/>
  <c r="G314" i="7"/>
  <c r="L86" i="8"/>
  <c r="M86" i="8"/>
  <c r="L118" i="8"/>
  <c r="M118" i="8"/>
  <c r="J27" i="8"/>
  <c r="I244" i="8"/>
  <c r="J69" i="8"/>
  <c r="I286" i="8"/>
  <c r="J94" i="8"/>
  <c r="I311" i="8"/>
  <c r="J35" i="8"/>
  <c r="I252" i="8"/>
  <c r="L56" i="8"/>
  <c r="M56" i="8"/>
  <c r="J28" i="8"/>
  <c r="I245" i="8"/>
  <c r="K271" i="8"/>
  <c r="AA54" i="8"/>
  <c r="N54" i="8"/>
  <c r="O54" i="8"/>
  <c r="L64" i="8"/>
  <c r="M64" i="8"/>
  <c r="J89" i="8"/>
  <c r="I306" i="8"/>
  <c r="J105" i="8"/>
  <c r="I322" i="8"/>
  <c r="J121" i="8"/>
  <c r="I338" i="8"/>
  <c r="L36" i="8"/>
  <c r="M36" i="8"/>
  <c r="I300" i="8"/>
  <c r="J83" i="8"/>
  <c r="I316" i="8"/>
  <c r="J99" i="8"/>
  <c r="I332" i="8"/>
  <c r="J115" i="8"/>
  <c r="L12" i="8"/>
  <c r="M12" i="8"/>
  <c r="L51" i="8"/>
  <c r="M51" i="8"/>
  <c r="L10" i="8"/>
  <c r="M10" i="8"/>
  <c r="L29" i="8"/>
  <c r="M29" i="8"/>
  <c r="L55" i="8"/>
  <c r="M55" i="8"/>
  <c r="I265" i="8"/>
  <c r="J48" i="8"/>
  <c r="L92" i="8"/>
  <c r="M92" i="8"/>
  <c r="L108" i="8"/>
  <c r="M108" i="8"/>
  <c r="L124" i="8"/>
  <c r="M124" i="8"/>
  <c r="E264" i="9"/>
  <c r="F47" i="9"/>
  <c r="E296" i="9"/>
  <c r="F79" i="9"/>
  <c r="J92" i="9"/>
  <c r="L92" i="9"/>
  <c r="M92" i="9"/>
  <c r="I309" i="9"/>
  <c r="I67" i="9"/>
  <c r="K67" i="9"/>
  <c r="G284" i="9"/>
  <c r="H67" i="9"/>
  <c r="J96" i="9"/>
  <c r="L96" i="9"/>
  <c r="M96" i="9"/>
  <c r="I313" i="9"/>
  <c r="E262" i="9"/>
  <c r="F45" i="9"/>
  <c r="H45" i="9"/>
  <c r="E294" i="9"/>
  <c r="F77" i="9"/>
  <c r="H77" i="9"/>
  <c r="J102" i="9"/>
  <c r="L102" i="9"/>
  <c r="M102" i="9"/>
  <c r="I319" i="9"/>
  <c r="J39" i="9"/>
  <c r="L39" i="9"/>
  <c r="M39" i="9"/>
  <c r="I256" i="9"/>
  <c r="J72" i="9"/>
  <c r="L72" i="9"/>
  <c r="M72" i="9"/>
  <c r="I289" i="9"/>
  <c r="J104" i="9"/>
  <c r="L104" i="9"/>
  <c r="M104" i="9"/>
  <c r="I321" i="9"/>
  <c r="K16" i="10"/>
  <c r="G233" i="10"/>
  <c r="H16" i="10"/>
  <c r="I16" i="10"/>
  <c r="G265" i="10"/>
  <c r="K48" i="10"/>
  <c r="I48" i="10"/>
  <c r="H48" i="10"/>
  <c r="I53" i="9"/>
  <c r="K53" i="9"/>
  <c r="G270" i="9"/>
  <c r="I97" i="9"/>
  <c r="K97" i="9"/>
  <c r="G314" i="9"/>
  <c r="L58" i="9"/>
  <c r="M58" i="9"/>
  <c r="K103" i="9"/>
  <c r="G320" i="9"/>
  <c r="I103" i="9"/>
  <c r="H103" i="9"/>
  <c r="N36" i="9"/>
  <c r="O36" i="9"/>
  <c r="AA36" i="9"/>
  <c r="K253" i="9"/>
  <c r="E288" i="9"/>
  <c r="F71" i="9"/>
  <c r="E322" i="9"/>
  <c r="F105" i="9"/>
  <c r="H105" i="9"/>
  <c r="E266" i="9"/>
  <c r="F49" i="9"/>
  <c r="H49" i="9"/>
  <c r="J88" i="9"/>
  <c r="L88" i="9"/>
  <c r="M88" i="9"/>
  <c r="I305" i="9"/>
  <c r="L17" i="10"/>
  <c r="M17" i="10"/>
  <c r="L45" i="10"/>
  <c r="M45" i="10"/>
  <c r="J68" i="10"/>
  <c r="L68" i="10"/>
  <c r="M68" i="10"/>
  <c r="I285" i="10"/>
  <c r="J84" i="10"/>
  <c r="L84" i="10"/>
  <c r="M84" i="10"/>
  <c r="I301" i="10"/>
  <c r="N102" i="10"/>
  <c r="O102" i="10"/>
  <c r="AA102" i="10"/>
  <c r="K319" i="10"/>
  <c r="K125" i="10"/>
  <c r="I125" i="10"/>
  <c r="H125" i="10"/>
  <c r="G342" i="10"/>
  <c r="N10" i="10"/>
  <c r="O10" i="10"/>
  <c r="AA10" i="10"/>
  <c r="K227" i="10"/>
  <c r="J13" i="10"/>
  <c r="I230" i="10"/>
  <c r="K57" i="10"/>
  <c r="G274" i="10"/>
  <c r="I57" i="10"/>
  <c r="J80" i="10"/>
  <c r="L80" i="10"/>
  <c r="M80" i="10"/>
  <c r="I297" i="10"/>
  <c r="F105" i="10"/>
  <c r="E322" i="10"/>
  <c r="K121" i="10"/>
  <c r="G338" i="10"/>
  <c r="I121" i="10"/>
  <c r="AB123" i="9"/>
  <c r="L25" i="10"/>
  <c r="M25" i="10"/>
  <c r="F69" i="10"/>
  <c r="E286" i="10"/>
  <c r="F85" i="10"/>
  <c r="E302" i="10"/>
  <c r="K67" i="10"/>
  <c r="H67" i="10"/>
  <c r="G284" i="10"/>
  <c r="I67" i="10"/>
  <c r="K99" i="10"/>
  <c r="H99" i="10"/>
  <c r="G316" i="10"/>
  <c r="I99" i="10"/>
  <c r="J21" i="10"/>
  <c r="I238" i="10"/>
  <c r="N54" i="10"/>
  <c r="O54" i="10"/>
  <c r="AA54" i="10"/>
  <c r="K271" i="10"/>
  <c r="J72" i="10"/>
  <c r="L72" i="10"/>
  <c r="M72" i="10"/>
  <c r="I289" i="10"/>
  <c r="F97" i="10"/>
  <c r="E314" i="10"/>
  <c r="K113" i="10"/>
  <c r="G330" i="10"/>
  <c r="I113" i="10"/>
  <c r="N27" i="10"/>
  <c r="O27" i="10"/>
  <c r="AA27" i="10"/>
  <c r="K244" i="10"/>
  <c r="F63" i="10"/>
  <c r="E280" i="10"/>
  <c r="F111" i="10"/>
  <c r="E328" i="10"/>
  <c r="I240" i="11"/>
  <c r="J23" i="11"/>
  <c r="L23" i="11"/>
  <c r="M23" i="11"/>
  <c r="L45" i="11"/>
  <c r="M45" i="11"/>
  <c r="AA75" i="11"/>
  <c r="N75" i="11"/>
  <c r="O75" i="11"/>
  <c r="K292" i="11"/>
  <c r="AA99" i="11"/>
  <c r="N99" i="11"/>
  <c r="O99" i="11"/>
  <c r="K316" i="11"/>
  <c r="F120" i="11"/>
  <c r="E337" i="11"/>
  <c r="K20" i="11"/>
  <c r="I20" i="11"/>
  <c r="H20" i="11"/>
  <c r="G237" i="11"/>
  <c r="L57" i="11"/>
  <c r="M57" i="11"/>
  <c r="L89" i="11"/>
  <c r="M89" i="11"/>
  <c r="J123" i="11"/>
  <c r="L123" i="11"/>
  <c r="M123" i="11"/>
  <c r="I340" i="11"/>
  <c r="J37" i="11"/>
  <c r="I254" i="11"/>
  <c r="J69" i="11"/>
  <c r="I286" i="11"/>
  <c r="K108" i="11"/>
  <c r="G325" i="11"/>
  <c r="I108" i="11"/>
  <c r="H108" i="11"/>
  <c r="K76" i="11"/>
  <c r="I76" i="11"/>
  <c r="G293" i="11"/>
  <c r="H76" i="11"/>
  <c r="J29" i="11"/>
  <c r="I246" i="11"/>
  <c r="AA59" i="11"/>
  <c r="N59" i="11"/>
  <c r="O59" i="11"/>
  <c r="K276" i="11"/>
  <c r="K88" i="11"/>
  <c r="I88" i="11"/>
  <c r="H88" i="11"/>
  <c r="G305" i="11"/>
  <c r="AA115" i="11"/>
  <c r="N115" i="11"/>
  <c r="O115" i="11"/>
  <c r="K332" i="11"/>
  <c r="K102" i="12"/>
  <c r="I102" i="12"/>
  <c r="G319" i="12"/>
  <c r="H102" i="12"/>
  <c r="I258" i="11"/>
  <c r="J41" i="11"/>
  <c r="L73" i="11"/>
  <c r="M73" i="11"/>
  <c r="K48" i="11"/>
  <c r="I48" i="11"/>
  <c r="H48" i="11"/>
  <c r="G265" i="11"/>
  <c r="AA83" i="11"/>
  <c r="N83" i="11"/>
  <c r="O83" i="11"/>
  <c r="K300" i="11"/>
  <c r="K28" i="11"/>
  <c r="I28" i="11"/>
  <c r="G245" i="11"/>
  <c r="AA63" i="11"/>
  <c r="N63" i="11"/>
  <c r="O63" i="11"/>
  <c r="K280" i="11"/>
  <c r="K106" i="11"/>
  <c r="I106" i="11"/>
  <c r="G323" i="11"/>
  <c r="L37" i="12"/>
  <c r="M37" i="12"/>
  <c r="L69" i="12"/>
  <c r="M69" i="12"/>
  <c r="L101" i="12"/>
  <c r="M101" i="12"/>
  <c r="J40" i="12"/>
  <c r="I257" i="12"/>
  <c r="J72" i="12"/>
  <c r="I289" i="12"/>
  <c r="J104" i="12"/>
  <c r="I321" i="12"/>
  <c r="L38" i="12"/>
  <c r="M38" i="12"/>
  <c r="L70" i="12"/>
  <c r="M70" i="12"/>
  <c r="I328" i="12"/>
  <c r="J111" i="12"/>
  <c r="L111" i="12"/>
  <c r="M111" i="12"/>
  <c r="I256" i="13"/>
  <c r="J39" i="13"/>
  <c r="L39" i="13"/>
  <c r="M39" i="13"/>
  <c r="I288" i="13"/>
  <c r="J71" i="13"/>
  <c r="L71" i="13"/>
  <c r="M71" i="13"/>
  <c r="I320" i="13"/>
  <c r="J103" i="13"/>
  <c r="L103" i="13"/>
  <c r="M103" i="13"/>
  <c r="L29" i="12"/>
  <c r="M29" i="12"/>
  <c r="L61" i="12"/>
  <c r="M61" i="12"/>
  <c r="L93" i="12"/>
  <c r="M93" i="12"/>
  <c r="L125" i="12"/>
  <c r="M125" i="12"/>
  <c r="L33" i="13"/>
  <c r="M33" i="13"/>
  <c r="J16" i="12"/>
  <c r="I233" i="12"/>
  <c r="J48" i="12"/>
  <c r="I265" i="12"/>
  <c r="J80" i="12"/>
  <c r="I297" i="12"/>
  <c r="J112" i="12"/>
  <c r="I329" i="12"/>
  <c r="F113" i="13"/>
  <c r="H113" i="13"/>
  <c r="E330" i="13"/>
  <c r="L14" i="12"/>
  <c r="M14" i="12"/>
  <c r="L46" i="12"/>
  <c r="M46" i="12"/>
  <c r="L78" i="12"/>
  <c r="M78" i="12"/>
  <c r="J119" i="12"/>
  <c r="L119" i="12"/>
  <c r="M119" i="12"/>
  <c r="I336" i="12"/>
  <c r="J37" i="13"/>
  <c r="I254" i="13"/>
  <c r="L56" i="13"/>
  <c r="M56" i="13"/>
  <c r="AA90" i="13"/>
  <c r="N90" i="13"/>
  <c r="O90" i="13"/>
  <c r="K307" i="13"/>
  <c r="L125" i="13"/>
  <c r="M125" i="13"/>
  <c r="AA34" i="13"/>
  <c r="N34" i="13"/>
  <c r="O34" i="13"/>
  <c r="K251" i="13"/>
  <c r="J76" i="13"/>
  <c r="I293" i="13"/>
  <c r="F16" i="14"/>
  <c r="H16" i="14"/>
  <c r="E233" i="14"/>
  <c r="I233" i="13"/>
  <c r="J16" i="13"/>
  <c r="L48" i="13"/>
  <c r="M48" i="13"/>
  <c r="L64" i="13"/>
  <c r="M64" i="13"/>
  <c r="AA98" i="13"/>
  <c r="N98" i="13"/>
  <c r="O98" i="13"/>
  <c r="K315" i="13"/>
  <c r="I297" i="14"/>
  <c r="J80" i="14"/>
  <c r="L80" i="14"/>
  <c r="M80" i="14"/>
  <c r="I329" i="14"/>
  <c r="J112" i="14"/>
  <c r="L112" i="14"/>
  <c r="M112" i="14"/>
  <c r="E250" i="14"/>
  <c r="F33" i="14"/>
  <c r="H33" i="14"/>
  <c r="I289" i="13"/>
  <c r="J72" i="13"/>
  <c r="J109" i="14"/>
  <c r="L109" i="14"/>
  <c r="M109" i="14"/>
  <c r="I326" i="14"/>
  <c r="L65" i="13"/>
  <c r="M65" i="13"/>
  <c r="J92" i="13"/>
  <c r="I309" i="13"/>
  <c r="I241" i="13"/>
  <c r="J24" i="13"/>
  <c r="L112" i="13"/>
  <c r="M112" i="13"/>
  <c r="K244" i="14"/>
  <c r="AA27" i="14"/>
  <c r="N27" i="14"/>
  <c r="O27" i="14"/>
  <c r="AA59" i="14"/>
  <c r="K276" i="14"/>
  <c r="N59" i="14"/>
  <c r="O59" i="14"/>
  <c r="AA75" i="14"/>
  <c r="K292" i="14"/>
  <c r="N75" i="14"/>
  <c r="O75" i="14"/>
  <c r="AA91" i="14"/>
  <c r="K308" i="14"/>
  <c r="N91" i="14"/>
  <c r="O91" i="14"/>
  <c r="AA107" i="14"/>
  <c r="K324" i="14"/>
  <c r="N107" i="14"/>
  <c r="O107" i="14"/>
  <c r="AA123" i="14"/>
  <c r="K340" i="14"/>
  <c r="N123" i="14"/>
  <c r="O123" i="14"/>
  <c r="J61" i="14"/>
  <c r="I278" i="14"/>
  <c r="L46" i="15"/>
  <c r="M46" i="15"/>
  <c r="L73" i="14"/>
  <c r="M73" i="14"/>
  <c r="I254" i="15"/>
  <c r="J37" i="15"/>
  <c r="L37" i="15"/>
  <c r="M37" i="15"/>
  <c r="E314" i="15"/>
  <c r="F97" i="15"/>
  <c r="H97" i="15"/>
  <c r="J11" i="14"/>
  <c r="L11" i="14"/>
  <c r="M11" i="14"/>
  <c r="I228" i="14"/>
  <c r="N44" i="15"/>
  <c r="O44" i="15"/>
  <c r="K261" i="15"/>
  <c r="AA44" i="15"/>
  <c r="AB44" i="15"/>
  <c r="I275" i="15"/>
  <c r="J58" i="15"/>
  <c r="L58" i="15"/>
  <c r="M58" i="15"/>
  <c r="I283" i="15"/>
  <c r="J66" i="15"/>
  <c r="L66" i="15"/>
  <c r="M66" i="15"/>
  <c r="L21" i="14"/>
  <c r="M21" i="14"/>
  <c r="I314" i="14"/>
  <c r="J97" i="14"/>
  <c r="L50" i="15"/>
  <c r="M50" i="15"/>
  <c r="L17" i="14"/>
  <c r="M17" i="14"/>
  <c r="J44" i="14"/>
  <c r="I261" i="14"/>
  <c r="J52" i="14"/>
  <c r="I269" i="14"/>
  <c r="L77" i="14"/>
  <c r="M77" i="14"/>
  <c r="L31" i="15"/>
  <c r="M31" i="15"/>
  <c r="I227" i="14"/>
  <c r="J10" i="14"/>
  <c r="J60" i="14"/>
  <c r="I277" i="14"/>
  <c r="J40" i="15"/>
  <c r="L40" i="15"/>
  <c r="M40" i="15"/>
  <c r="I257" i="15"/>
  <c r="F79" i="15"/>
  <c r="H79" i="15"/>
  <c r="E296" i="15"/>
  <c r="F95" i="15"/>
  <c r="H95" i="15"/>
  <c r="E312" i="15"/>
  <c r="F111" i="15"/>
  <c r="H111" i="15"/>
  <c r="E328" i="15"/>
  <c r="I274" i="14"/>
  <c r="J57" i="14"/>
  <c r="J30" i="15"/>
  <c r="I247" i="15"/>
  <c r="L25" i="16"/>
  <c r="M25" i="16"/>
  <c r="L57" i="16"/>
  <c r="M57" i="16"/>
  <c r="J112" i="16"/>
  <c r="L112" i="16"/>
  <c r="M112" i="16"/>
  <c r="I329" i="16"/>
  <c r="J30" i="16"/>
  <c r="L30" i="16"/>
  <c r="M30" i="16"/>
  <c r="I247" i="16"/>
  <c r="J62" i="16"/>
  <c r="L62" i="16"/>
  <c r="M62" i="16"/>
  <c r="I279" i="16"/>
  <c r="J28" i="16"/>
  <c r="I245" i="16"/>
  <c r="J60" i="16"/>
  <c r="I277" i="16"/>
  <c r="J9" i="16"/>
  <c r="L9" i="16"/>
  <c r="M9" i="16"/>
  <c r="I226" i="16"/>
  <c r="J42" i="16"/>
  <c r="L42" i="16"/>
  <c r="M42" i="16"/>
  <c r="I259" i="16"/>
  <c r="AA108" i="16"/>
  <c r="AB108" i="16"/>
  <c r="N108" i="16"/>
  <c r="O108" i="16"/>
  <c r="K325" i="16"/>
  <c r="I250" i="16"/>
  <c r="J33" i="16"/>
  <c r="K65" i="16"/>
  <c r="I65" i="16"/>
  <c r="H65" i="16"/>
  <c r="G282" i="16"/>
  <c r="J90" i="16"/>
  <c r="L90" i="16"/>
  <c r="M90" i="16"/>
  <c r="I307" i="16"/>
  <c r="N70" i="15"/>
  <c r="O70" i="15"/>
  <c r="AA70" i="15"/>
  <c r="K287" i="15"/>
  <c r="N102" i="15"/>
  <c r="O102" i="15"/>
  <c r="AA102" i="15"/>
  <c r="K319" i="15"/>
  <c r="J22" i="16"/>
  <c r="L22" i="16"/>
  <c r="M22" i="16"/>
  <c r="I239" i="16"/>
  <c r="J54" i="16"/>
  <c r="L54" i="16"/>
  <c r="M54" i="16"/>
  <c r="I271" i="16"/>
  <c r="AA107" i="16"/>
  <c r="N107" i="16"/>
  <c r="O107" i="16"/>
  <c r="K324" i="16"/>
  <c r="I246" i="16"/>
  <c r="J29" i="16"/>
  <c r="I278" i="16"/>
  <c r="J61" i="16"/>
  <c r="L85" i="16"/>
  <c r="M85" i="16"/>
  <c r="L73" i="17"/>
  <c r="M73" i="17"/>
  <c r="F94" i="17"/>
  <c r="H94" i="17"/>
  <c r="E311" i="17"/>
  <c r="F24" i="17"/>
  <c r="H24" i="17"/>
  <c r="E241" i="17"/>
  <c r="E273" i="17"/>
  <c r="F56" i="17"/>
  <c r="H56" i="17"/>
  <c r="F124" i="17"/>
  <c r="H124" i="17"/>
  <c r="E341" i="17"/>
  <c r="L11" i="16"/>
  <c r="M11" i="16"/>
  <c r="L43" i="16"/>
  <c r="M43" i="16"/>
  <c r="J96" i="16"/>
  <c r="L96" i="16"/>
  <c r="M96" i="16"/>
  <c r="I313" i="16"/>
  <c r="K121" i="17"/>
  <c r="I121" i="17"/>
  <c r="G338" i="17"/>
  <c r="L12" i="17"/>
  <c r="M12" i="17"/>
  <c r="J22" i="17"/>
  <c r="L22" i="17"/>
  <c r="M22" i="17"/>
  <c r="I239" i="17"/>
  <c r="F125" i="17"/>
  <c r="H125" i="17"/>
  <c r="E342" i="17"/>
  <c r="N124" i="16"/>
  <c r="O124" i="16"/>
  <c r="AA124" i="16"/>
  <c r="AB124" i="16"/>
  <c r="K341" i="16"/>
  <c r="K99" i="17"/>
  <c r="I99" i="17"/>
  <c r="H99" i="17"/>
  <c r="G316" i="17"/>
  <c r="E234" i="17"/>
  <c r="F17" i="17"/>
  <c r="H17" i="17"/>
  <c r="E250" i="17"/>
  <c r="F33" i="17"/>
  <c r="H33" i="17"/>
  <c r="I234" i="18"/>
  <c r="J17" i="18"/>
  <c r="L17" i="18"/>
  <c r="M17" i="18"/>
  <c r="I266" i="18"/>
  <c r="J49" i="18"/>
  <c r="L49" i="18"/>
  <c r="M49" i="18"/>
  <c r="I298" i="18"/>
  <c r="J81" i="18"/>
  <c r="I330" i="18"/>
  <c r="J113" i="18"/>
  <c r="F91" i="17"/>
  <c r="E308" i="17"/>
  <c r="L11" i="17"/>
  <c r="M11" i="17"/>
  <c r="AA62" i="17"/>
  <c r="N62" i="17"/>
  <c r="O62" i="17"/>
  <c r="K279" i="17"/>
  <c r="L71" i="18"/>
  <c r="M71" i="18"/>
  <c r="L103" i="18"/>
  <c r="M103" i="18"/>
  <c r="I339" i="18"/>
  <c r="J122" i="18"/>
  <c r="L122" i="18"/>
  <c r="M122" i="18"/>
  <c r="I315" i="19"/>
  <c r="J98" i="19"/>
  <c r="L98" i="19"/>
  <c r="M98" i="19"/>
  <c r="K83" i="17"/>
  <c r="I83" i="17"/>
  <c r="H83" i="17"/>
  <c r="G300" i="17"/>
  <c r="F25" i="17"/>
  <c r="H25" i="17"/>
  <c r="E242" i="17"/>
  <c r="F103" i="17"/>
  <c r="H103" i="17"/>
  <c r="E320" i="17"/>
  <c r="E296" i="18"/>
  <c r="F79" i="18"/>
  <c r="H79" i="18"/>
  <c r="I43" i="17"/>
  <c r="L9" i="19"/>
  <c r="M9" i="19"/>
  <c r="L42" i="19"/>
  <c r="M42" i="19"/>
  <c r="I233" i="18"/>
  <c r="J16" i="18"/>
  <c r="I297" i="18"/>
  <c r="J80" i="18"/>
  <c r="L40" i="19"/>
  <c r="M40" i="19"/>
  <c r="I282" i="19"/>
  <c r="J65" i="19"/>
  <c r="J28" i="18"/>
  <c r="I245" i="18"/>
  <c r="I232" i="19"/>
  <c r="J15" i="19"/>
  <c r="L15" i="19"/>
  <c r="M15" i="19"/>
  <c r="I280" i="19"/>
  <c r="J63" i="19"/>
  <c r="L63" i="19"/>
  <c r="M63" i="19"/>
  <c r="J9" i="20"/>
  <c r="I226" i="20"/>
  <c r="J42" i="20"/>
  <c r="I259" i="20"/>
  <c r="J74" i="20"/>
  <c r="I291" i="20"/>
  <c r="J106" i="20"/>
  <c r="I323" i="20"/>
  <c r="J26" i="21"/>
  <c r="L26" i="21"/>
  <c r="M26" i="21"/>
  <c r="I243" i="21"/>
  <c r="J58" i="21"/>
  <c r="L58" i="21"/>
  <c r="M58" i="21"/>
  <c r="I275" i="21"/>
  <c r="J90" i="21"/>
  <c r="L90" i="21"/>
  <c r="M90" i="21"/>
  <c r="I307" i="21"/>
  <c r="J122" i="21"/>
  <c r="L122" i="21"/>
  <c r="M122" i="21"/>
  <c r="I339" i="21"/>
  <c r="I251" i="22"/>
  <c r="J34" i="22"/>
  <c r="L34" i="22"/>
  <c r="M34" i="22"/>
  <c r="I289" i="18"/>
  <c r="J72" i="18"/>
  <c r="I321" i="18"/>
  <c r="J104" i="18"/>
  <c r="L29" i="19"/>
  <c r="M29" i="19"/>
  <c r="J52" i="18"/>
  <c r="I269" i="18"/>
  <c r="I235" i="19"/>
  <c r="J18" i="19"/>
  <c r="I276" i="19"/>
  <c r="J59" i="19"/>
  <c r="L59" i="19"/>
  <c r="M59" i="19"/>
  <c r="I304" i="19"/>
  <c r="J87" i="19"/>
  <c r="L87" i="19"/>
  <c r="M87" i="19"/>
  <c r="I336" i="19"/>
  <c r="J119" i="19"/>
  <c r="L119" i="19"/>
  <c r="M119" i="19"/>
  <c r="J27" i="20"/>
  <c r="I244" i="20"/>
  <c r="J59" i="20"/>
  <c r="I276" i="20"/>
  <c r="J91" i="20"/>
  <c r="I308" i="20"/>
  <c r="J123" i="20"/>
  <c r="I340" i="20"/>
  <c r="J35" i="21"/>
  <c r="L35" i="21"/>
  <c r="M35" i="21"/>
  <c r="I252" i="21"/>
  <c r="J67" i="21"/>
  <c r="L67" i="21"/>
  <c r="M67" i="21"/>
  <c r="I284" i="21"/>
  <c r="J99" i="21"/>
  <c r="L99" i="21"/>
  <c r="M99" i="21"/>
  <c r="I316" i="21"/>
  <c r="J43" i="18"/>
  <c r="I260" i="18"/>
  <c r="K10" i="19"/>
  <c r="G227" i="19"/>
  <c r="I10" i="19"/>
  <c r="I258" i="19"/>
  <c r="J41" i="19"/>
  <c r="I281" i="19"/>
  <c r="J64" i="19"/>
  <c r="L73" i="19"/>
  <c r="M73" i="19"/>
  <c r="J55" i="18"/>
  <c r="I272" i="18"/>
  <c r="J124" i="18"/>
  <c r="I341" i="18"/>
  <c r="I272" i="19"/>
  <c r="J55" i="19"/>
  <c r="L55" i="19"/>
  <c r="M55" i="19"/>
  <c r="I245" i="20"/>
  <c r="J28" i="20"/>
  <c r="I277" i="20"/>
  <c r="J60" i="20"/>
  <c r="I309" i="20"/>
  <c r="J92" i="20"/>
  <c r="I341" i="20"/>
  <c r="J124" i="20"/>
  <c r="I241" i="21"/>
  <c r="J24" i="21"/>
  <c r="L24" i="21"/>
  <c r="M24" i="21"/>
  <c r="I257" i="21"/>
  <c r="J40" i="21"/>
  <c r="L40" i="21"/>
  <c r="M40" i="21"/>
  <c r="I273" i="21"/>
  <c r="J56" i="21"/>
  <c r="L56" i="21"/>
  <c r="M56" i="21"/>
  <c r="I289" i="21"/>
  <c r="J72" i="21"/>
  <c r="L72" i="21"/>
  <c r="M72" i="21"/>
  <c r="I305" i="21"/>
  <c r="J88" i="21"/>
  <c r="L88" i="21"/>
  <c r="M88" i="21"/>
  <c r="I321" i="21"/>
  <c r="J104" i="21"/>
  <c r="L104" i="21"/>
  <c r="M104" i="21"/>
  <c r="I337" i="21"/>
  <c r="J120" i="21"/>
  <c r="L120" i="21"/>
  <c r="M120" i="21"/>
  <c r="L88" i="18"/>
  <c r="M88" i="18"/>
  <c r="J21" i="19"/>
  <c r="I238" i="19"/>
  <c r="J44" i="19"/>
  <c r="I261" i="19"/>
  <c r="L53" i="19"/>
  <c r="M53" i="19"/>
  <c r="J76" i="19"/>
  <c r="I293" i="19"/>
  <c r="J84" i="19"/>
  <c r="I301" i="19"/>
  <c r="J92" i="19"/>
  <c r="I309" i="19"/>
  <c r="J100" i="19"/>
  <c r="I317" i="19"/>
  <c r="J108" i="19"/>
  <c r="I325" i="19"/>
  <c r="J116" i="19"/>
  <c r="I333" i="19"/>
  <c r="J124" i="19"/>
  <c r="I341" i="19"/>
  <c r="L32" i="22"/>
  <c r="M32" i="22"/>
  <c r="I281" i="22"/>
  <c r="J64" i="22"/>
  <c r="AA81" i="22"/>
  <c r="N81" i="22"/>
  <c r="O81" i="22"/>
  <c r="K298" i="22"/>
  <c r="AA27" i="20"/>
  <c r="AB27" i="20"/>
  <c r="L20" i="22"/>
  <c r="M20" i="22"/>
  <c r="I297" i="22"/>
  <c r="J80" i="22"/>
  <c r="E341" i="22"/>
  <c r="F124" i="22"/>
  <c r="H124" i="22"/>
  <c r="N13" i="20"/>
  <c r="O13" i="20"/>
  <c r="AA13" i="20"/>
  <c r="AB13" i="20"/>
  <c r="K230" i="20"/>
  <c r="J45" i="20"/>
  <c r="I262" i="20"/>
  <c r="N109" i="20"/>
  <c r="O109" i="20"/>
  <c r="K326" i="20"/>
  <c r="AA109" i="20"/>
  <c r="AB109" i="20"/>
  <c r="L55" i="22"/>
  <c r="M55" i="22"/>
  <c r="L71" i="22"/>
  <c r="M71" i="22"/>
  <c r="L113" i="23"/>
  <c r="M113" i="23"/>
  <c r="AA89" i="20"/>
  <c r="AB89" i="20"/>
  <c r="N89" i="20"/>
  <c r="O89" i="20"/>
  <c r="K306" i="20"/>
  <c r="AA28" i="20"/>
  <c r="AB28" i="20"/>
  <c r="J69" i="20"/>
  <c r="I286" i="20"/>
  <c r="I262" i="22"/>
  <c r="J45" i="22"/>
  <c r="L45" i="22"/>
  <c r="M45" i="22"/>
  <c r="J62" i="22"/>
  <c r="I279" i="22"/>
  <c r="J78" i="22"/>
  <c r="I295" i="22"/>
  <c r="I234" i="23"/>
  <c r="J17" i="23"/>
  <c r="L17" i="23"/>
  <c r="M17" i="23"/>
  <c r="J49" i="23"/>
  <c r="L49" i="23"/>
  <c r="M49" i="23"/>
  <c r="I266" i="23"/>
  <c r="J81" i="23"/>
  <c r="L81" i="23"/>
  <c r="M81" i="23"/>
  <c r="I298" i="23"/>
  <c r="I330" i="23"/>
  <c r="J113" i="23"/>
  <c r="AA124" i="20"/>
  <c r="L39" i="22"/>
  <c r="M39" i="22"/>
  <c r="E315" i="22"/>
  <c r="F98" i="22"/>
  <c r="H98" i="22"/>
  <c r="E331" i="22"/>
  <c r="F114" i="22"/>
  <c r="H114" i="22"/>
  <c r="AA116" i="20"/>
  <c r="L24" i="22"/>
  <c r="M24" i="22"/>
  <c r="AA38" i="20"/>
  <c r="AB39" i="20"/>
  <c r="J44" i="22"/>
  <c r="I261" i="22"/>
  <c r="K96" i="22"/>
  <c r="I96" i="22"/>
  <c r="G313" i="22"/>
  <c r="K112" i="22"/>
  <c r="I112" i="22"/>
  <c r="H112" i="22"/>
  <c r="G329" i="22"/>
  <c r="F59" i="23"/>
  <c r="H59" i="23"/>
  <c r="E276" i="23"/>
  <c r="F91" i="23"/>
  <c r="H91" i="23"/>
  <c r="E308" i="23"/>
  <c r="K112" i="23"/>
  <c r="I112" i="23"/>
  <c r="H112" i="23"/>
  <c r="G329" i="23"/>
  <c r="I43" i="23"/>
  <c r="I107" i="23"/>
  <c r="J125" i="22"/>
  <c r="L125" i="22"/>
  <c r="M125" i="22"/>
  <c r="I342" i="22"/>
  <c r="I110" i="22"/>
  <c r="J8" i="23"/>
  <c r="L8" i="23"/>
  <c r="M8" i="23"/>
  <c r="I225" i="23"/>
  <c r="L14" i="23"/>
  <c r="M14" i="23"/>
  <c r="L38" i="23"/>
  <c r="M38" i="23"/>
  <c r="K43" i="1"/>
  <c r="I43" i="1"/>
  <c r="G260" i="1"/>
  <c r="H43" i="1"/>
  <c r="K57" i="1"/>
  <c r="I57" i="1"/>
  <c r="G274" i="1"/>
  <c r="H57" i="1"/>
  <c r="F8" i="1"/>
  <c r="H8" i="1"/>
  <c r="E225" i="1"/>
  <c r="J50" i="1"/>
  <c r="I267" i="1"/>
  <c r="N39" i="1"/>
  <c r="O39" i="1"/>
  <c r="AA39" i="1"/>
  <c r="K256" i="1"/>
  <c r="F72" i="1"/>
  <c r="H72" i="1"/>
  <c r="E289" i="1"/>
  <c r="J32" i="1"/>
  <c r="I249" i="1"/>
  <c r="K91" i="1"/>
  <c r="I91" i="1"/>
  <c r="G308" i="1"/>
  <c r="H91" i="1"/>
  <c r="N60" i="1"/>
  <c r="O60" i="1"/>
  <c r="K277" i="1"/>
  <c r="AA60" i="1"/>
  <c r="K70" i="1"/>
  <c r="I70" i="1"/>
  <c r="G287" i="1"/>
  <c r="K67" i="1"/>
  <c r="I67" i="1"/>
  <c r="G284" i="1"/>
  <c r="K92" i="1"/>
  <c r="I92" i="1"/>
  <c r="G309" i="1"/>
  <c r="H92" i="1"/>
  <c r="K124" i="1"/>
  <c r="I124" i="1"/>
  <c r="G341" i="1"/>
  <c r="H124" i="1"/>
  <c r="L125" i="1"/>
  <c r="M125" i="1"/>
  <c r="L109" i="1"/>
  <c r="M109" i="1"/>
  <c r="N87" i="1"/>
  <c r="O87" i="1"/>
  <c r="AA87" i="1"/>
  <c r="AB87" i="1"/>
  <c r="K304" i="1"/>
  <c r="J118" i="1"/>
  <c r="L118" i="1"/>
  <c r="M118" i="1"/>
  <c r="I335" i="1"/>
  <c r="J114" i="1"/>
  <c r="I331" i="1"/>
  <c r="L85" i="1"/>
  <c r="M85" i="1"/>
  <c r="K115" i="1"/>
  <c r="I115" i="1"/>
  <c r="G332" i="1"/>
  <c r="J14" i="2"/>
  <c r="L14" i="2"/>
  <c r="M14" i="2"/>
  <c r="I231" i="2"/>
  <c r="F33" i="2"/>
  <c r="H33" i="2"/>
  <c r="E250" i="2"/>
  <c r="F9" i="2"/>
  <c r="H9" i="2"/>
  <c r="E226" i="2"/>
  <c r="N8" i="2"/>
  <c r="O8" i="2"/>
  <c r="AA8" i="2"/>
  <c r="K225" i="2"/>
  <c r="K72" i="2"/>
  <c r="I72" i="2"/>
  <c r="H72" i="2"/>
  <c r="G289" i="2"/>
  <c r="F60" i="2"/>
  <c r="H60" i="2"/>
  <c r="E277" i="2"/>
  <c r="I22" i="2"/>
  <c r="K64" i="2"/>
  <c r="I64" i="2"/>
  <c r="H64" i="2"/>
  <c r="G281" i="2"/>
  <c r="J46" i="2"/>
  <c r="L46" i="2"/>
  <c r="M46" i="2"/>
  <c r="I263" i="2"/>
  <c r="F67" i="2"/>
  <c r="H67" i="2"/>
  <c r="E284" i="2"/>
  <c r="K56" i="2"/>
  <c r="I56" i="2"/>
  <c r="H56" i="2"/>
  <c r="G273" i="2"/>
  <c r="J118" i="2"/>
  <c r="I335" i="2"/>
  <c r="L88" i="2"/>
  <c r="M88" i="2"/>
  <c r="F109" i="2"/>
  <c r="E326" i="2"/>
  <c r="F97" i="2"/>
  <c r="E314" i="2"/>
  <c r="N78" i="2"/>
  <c r="O78" i="2"/>
  <c r="AA78" i="2"/>
  <c r="K295" i="2"/>
  <c r="F99" i="2"/>
  <c r="E316" i="2"/>
  <c r="J120" i="2"/>
  <c r="I337" i="2"/>
  <c r="L102" i="2"/>
  <c r="M102" i="2"/>
  <c r="F119" i="2"/>
  <c r="H119" i="2"/>
  <c r="E336" i="2"/>
  <c r="J104" i="2"/>
  <c r="I321" i="2"/>
  <c r="J14" i="3"/>
  <c r="I231" i="3"/>
  <c r="J24" i="3"/>
  <c r="L24" i="3"/>
  <c r="M24" i="3"/>
  <c r="I241" i="3"/>
  <c r="L34" i="3"/>
  <c r="M34" i="3"/>
  <c r="K49" i="3"/>
  <c r="I49" i="3"/>
  <c r="G266" i="3"/>
  <c r="H49" i="3"/>
  <c r="L94" i="3"/>
  <c r="M94" i="3"/>
  <c r="L46" i="3"/>
  <c r="M46" i="3"/>
  <c r="J90" i="3"/>
  <c r="I307" i="3"/>
  <c r="J78" i="3"/>
  <c r="I295" i="3"/>
  <c r="L97" i="3"/>
  <c r="M97" i="3"/>
  <c r="K53" i="3"/>
  <c r="I53" i="3"/>
  <c r="G270" i="3"/>
  <c r="H53" i="3"/>
  <c r="I240" i="3"/>
  <c r="J23" i="3"/>
  <c r="I256" i="3"/>
  <c r="J39" i="3"/>
  <c r="L65" i="3"/>
  <c r="M65" i="3"/>
  <c r="I230" i="3"/>
  <c r="J13" i="3"/>
  <c r="I246" i="3"/>
  <c r="J29" i="3"/>
  <c r="K45" i="3"/>
  <c r="I45" i="3"/>
  <c r="G262" i="3"/>
  <c r="H45" i="3"/>
  <c r="I300" i="3"/>
  <c r="J83" i="3"/>
  <c r="L83" i="3"/>
  <c r="M83" i="3"/>
  <c r="J122" i="3"/>
  <c r="L122" i="3"/>
  <c r="M122" i="3"/>
  <c r="I339" i="3"/>
  <c r="L102" i="3"/>
  <c r="M102" i="3"/>
  <c r="J123" i="3"/>
  <c r="L123" i="3"/>
  <c r="M123" i="3"/>
  <c r="I340" i="3"/>
  <c r="N72" i="4"/>
  <c r="O72" i="4"/>
  <c r="AA72" i="4"/>
  <c r="K289" i="4"/>
  <c r="J52" i="4"/>
  <c r="L52" i="4"/>
  <c r="M52" i="4"/>
  <c r="I269" i="4"/>
  <c r="J30" i="4"/>
  <c r="L30" i="4"/>
  <c r="M30" i="4"/>
  <c r="I247" i="4"/>
  <c r="J53" i="4"/>
  <c r="L53" i="4"/>
  <c r="M53" i="4"/>
  <c r="I270" i="4"/>
  <c r="K45" i="4"/>
  <c r="I45" i="4"/>
  <c r="G262" i="4"/>
  <c r="I271" i="4"/>
  <c r="J54" i="4"/>
  <c r="L54" i="4"/>
  <c r="M54" i="4"/>
  <c r="J17" i="4"/>
  <c r="L17" i="4"/>
  <c r="M17" i="4"/>
  <c r="I234" i="4"/>
  <c r="J33" i="4"/>
  <c r="L33" i="4"/>
  <c r="M33" i="4"/>
  <c r="I250" i="4"/>
  <c r="I83" i="4"/>
  <c r="H83" i="4"/>
  <c r="G300" i="4"/>
  <c r="K83" i="4"/>
  <c r="F47" i="4"/>
  <c r="E264" i="4"/>
  <c r="J49" i="4"/>
  <c r="L49" i="4"/>
  <c r="M49" i="4"/>
  <c r="I266" i="4"/>
  <c r="I12" i="5"/>
  <c r="K12" i="5"/>
  <c r="H12" i="5"/>
  <c r="G229" i="5"/>
  <c r="F83" i="5"/>
  <c r="H83" i="5"/>
  <c r="E300" i="5"/>
  <c r="F11" i="5"/>
  <c r="H11" i="5"/>
  <c r="E228" i="5"/>
  <c r="F42" i="5"/>
  <c r="H42" i="5"/>
  <c r="E259" i="5"/>
  <c r="F58" i="5"/>
  <c r="H58" i="5"/>
  <c r="E275" i="5"/>
  <c r="I42" i="5"/>
  <c r="J61" i="5"/>
  <c r="I278" i="5"/>
  <c r="L78" i="5"/>
  <c r="M78" i="5"/>
  <c r="J118" i="5"/>
  <c r="L118" i="5"/>
  <c r="M118" i="5"/>
  <c r="I335" i="5"/>
  <c r="L83" i="5"/>
  <c r="M83" i="5"/>
  <c r="I125" i="5"/>
  <c r="K125" i="5"/>
  <c r="H125" i="5"/>
  <c r="G342" i="5"/>
  <c r="L95" i="5"/>
  <c r="M95" i="5"/>
  <c r="I98" i="5"/>
  <c r="G315" i="5"/>
  <c r="H98" i="5"/>
  <c r="K98" i="5"/>
  <c r="L41" i="5"/>
  <c r="M41" i="5"/>
  <c r="K64" i="5"/>
  <c r="I64" i="5"/>
  <c r="G281" i="5"/>
  <c r="I75" i="5"/>
  <c r="L107" i="5"/>
  <c r="M107" i="5"/>
  <c r="I17" i="6"/>
  <c r="K17" i="6"/>
  <c r="G234" i="6"/>
  <c r="H17" i="6"/>
  <c r="J74" i="6"/>
  <c r="L74" i="6"/>
  <c r="M74" i="6"/>
  <c r="I291" i="6"/>
  <c r="J106" i="6"/>
  <c r="L106" i="6"/>
  <c r="M106" i="6"/>
  <c r="I323" i="6"/>
  <c r="J14" i="6"/>
  <c r="I231" i="6"/>
  <c r="I37" i="6"/>
  <c r="K37" i="6"/>
  <c r="H37" i="6"/>
  <c r="G254" i="6"/>
  <c r="F67" i="6"/>
  <c r="H67" i="6"/>
  <c r="E284" i="6"/>
  <c r="F99" i="6"/>
  <c r="H99" i="6"/>
  <c r="E316" i="6"/>
  <c r="J16" i="6"/>
  <c r="L16" i="6"/>
  <c r="M16" i="6"/>
  <c r="I233" i="6"/>
  <c r="L18" i="6"/>
  <c r="M18" i="6"/>
  <c r="J36" i="6"/>
  <c r="L36" i="6"/>
  <c r="M36" i="6"/>
  <c r="I253" i="6"/>
  <c r="AA73" i="6"/>
  <c r="N73" i="6"/>
  <c r="O73" i="6"/>
  <c r="K290" i="6"/>
  <c r="AA105" i="6"/>
  <c r="N105" i="6"/>
  <c r="O105" i="6"/>
  <c r="K322" i="6"/>
  <c r="J11" i="6"/>
  <c r="I228" i="6"/>
  <c r="J29" i="6"/>
  <c r="L29" i="6"/>
  <c r="M29" i="6"/>
  <c r="I246" i="6"/>
  <c r="I59" i="6"/>
  <c r="I91" i="6"/>
  <c r="I123" i="6"/>
  <c r="J64" i="6"/>
  <c r="I281" i="6"/>
  <c r="J80" i="6"/>
  <c r="I297" i="6"/>
  <c r="J96" i="6"/>
  <c r="I313" i="6"/>
  <c r="J112" i="6"/>
  <c r="I329" i="6"/>
  <c r="J13" i="7"/>
  <c r="L13" i="7"/>
  <c r="M13" i="7"/>
  <c r="I230" i="7"/>
  <c r="F79" i="7"/>
  <c r="H79" i="7"/>
  <c r="E296" i="7"/>
  <c r="J123" i="7"/>
  <c r="L123" i="7"/>
  <c r="M123" i="7"/>
  <c r="I340" i="7"/>
  <c r="N43" i="7"/>
  <c r="O43" i="7"/>
  <c r="K260" i="7"/>
  <c r="AA43" i="7"/>
  <c r="AB43" i="7"/>
  <c r="E310" i="7"/>
  <c r="F93" i="7"/>
  <c r="K59" i="7"/>
  <c r="I59" i="7"/>
  <c r="G276" i="7"/>
  <c r="J19" i="7"/>
  <c r="L19" i="7"/>
  <c r="M19" i="7"/>
  <c r="I236" i="7"/>
  <c r="K57" i="7"/>
  <c r="G274" i="7"/>
  <c r="H57" i="7"/>
  <c r="I57" i="7"/>
  <c r="N112" i="7"/>
  <c r="O112" i="7"/>
  <c r="AA112" i="7"/>
  <c r="K329" i="7"/>
  <c r="J11" i="8"/>
  <c r="L11" i="8"/>
  <c r="M11" i="8"/>
  <c r="I228" i="8"/>
  <c r="N30" i="7"/>
  <c r="O30" i="7"/>
  <c r="AA30" i="7"/>
  <c r="K247" i="7"/>
  <c r="E266" i="7"/>
  <c r="F49" i="7"/>
  <c r="E298" i="7"/>
  <c r="F81" i="7"/>
  <c r="J106" i="7"/>
  <c r="L106" i="7"/>
  <c r="M106" i="7"/>
  <c r="I323" i="7"/>
  <c r="L90" i="8"/>
  <c r="M90" i="8"/>
  <c r="L122" i="8"/>
  <c r="M122" i="8"/>
  <c r="L27" i="8"/>
  <c r="M27" i="8"/>
  <c r="L69" i="8"/>
  <c r="M69" i="8"/>
  <c r="J98" i="8"/>
  <c r="I315" i="8"/>
  <c r="L35" i="8"/>
  <c r="M35" i="8"/>
  <c r="L28" i="8"/>
  <c r="M28" i="8"/>
  <c r="J58" i="8"/>
  <c r="L58" i="8"/>
  <c r="M58" i="8"/>
  <c r="I275" i="8"/>
  <c r="J77" i="8"/>
  <c r="I294" i="8"/>
  <c r="L43" i="8"/>
  <c r="M43" i="8"/>
  <c r="L89" i="8"/>
  <c r="M89" i="8"/>
  <c r="L105" i="8"/>
  <c r="M105" i="8"/>
  <c r="L121" i="8"/>
  <c r="M121" i="8"/>
  <c r="I264" i="8"/>
  <c r="J47" i="8"/>
  <c r="L83" i="8"/>
  <c r="M83" i="8"/>
  <c r="L99" i="8"/>
  <c r="M99" i="8"/>
  <c r="L115" i="8"/>
  <c r="M115" i="8"/>
  <c r="I274" i="8"/>
  <c r="J57" i="8"/>
  <c r="L48" i="8"/>
  <c r="M48" i="8"/>
  <c r="J80" i="8"/>
  <c r="I297" i="8"/>
  <c r="J96" i="8"/>
  <c r="I313" i="8"/>
  <c r="J112" i="8"/>
  <c r="I329" i="8"/>
  <c r="I47" i="9"/>
  <c r="K47" i="9"/>
  <c r="G264" i="9"/>
  <c r="H47" i="9"/>
  <c r="I79" i="9"/>
  <c r="K79" i="9"/>
  <c r="G296" i="9"/>
  <c r="H79" i="9"/>
  <c r="J94" i="9"/>
  <c r="L94" i="9"/>
  <c r="M94" i="9"/>
  <c r="I311" i="9"/>
  <c r="J42" i="9"/>
  <c r="I259" i="9"/>
  <c r="J74" i="9"/>
  <c r="I291" i="9"/>
  <c r="I117" i="9"/>
  <c r="K117" i="9"/>
  <c r="G334" i="9"/>
  <c r="I89" i="9"/>
  <c r="K89" i="9"/>
  <c r="G306" i="9"/>
  <c r="F43" i="9"/>
  <c r="E260" i="9"/>
  <c r="F75" i="9"/>
  <c r="E292" i="9"/>
  <c r="J106" i="9"/>
  <c r="L106" i="9"/>
  <c r="M106" i="9"/>
  <c r="I323" i="9"/>
  <c r="K20" i="10"/>
  <c r="H20" i="10"/>
  <c r="G237" i="10"/>
  <c r="I20" i="10"/>
  <c r="K52" i="10"/>
  <c r="H52" i="10"/>
  <c r="I52" i="10"/>
  <c r="G269" i="10"/>
  <c r="E270" i="9"/>
  <c r="F53" i="9"/>
  <c r="H53" i="9"/>
  <c r="E314" i="9"/>
  <c r="F97" i="9"/>
  <c r="H97" i="9"/>
  <c r="J31" i="9"/>
  <c r="L31" i="9"/>
  <c r="M31" i="9"/>
  <c r="I248" i="9"/>
  <c r="I73" i="9"/>
  <c r="K73" i="9"/>
  <c r="G290" i="9"/>
  <c r="I71" i="9"/>
  <c r="K71" i="9"/>
  <c r="G288" i="9"/>
  <c r="H71" i="9"/>
  <c r="F107" i="9"/>
  <c r="E324" i="9"/>
  <c r="I109" i="9"/>
  <c r="K109" i="9"/>
  <c r="G326" i="9"/>
  <c r="J53" i="10"/>
  <c r="L53" i="10"/>
  <c r="M53" i="10"/>
  <c r="I270" i="10"/>
  <c r="F109" i="10"/>
  <c r="E326" i="10"/>
  <c r="N23" i="10"/>
  <c r="O23" i="10"/>
  <c r="K240" i="10"/>
  <c r="AA23" i="10"/>
  <c r="AB23" i="10"/>
  <c r="E276" i="10"/>
  <c r="F59" i="10"/>
  <c r="E308" i="10"/>
  <c r="F91" i="10"/>
  <c r="E340" i="10"/>
  <c r="F123" i="10"/>
  <c r="L13" i="10"/>
  <c r="M13" i="10"/>
  <c r="J64" i="10"/>
  <c r="L64" i="10"/>
  <c r="M64" i="10"/>
  <c r="I281" i="10"/>
  <c r="K69" i="10"/>
  <c r="H69" i="10"/>
  <c r="G286" i="10"/>
  <c r="I69" i="10"/>
  <c r="K85" i="10"/>
  <c r="H85" i="10"/>
  <c r="G302" i="10"/>
  <c r="I85" i="10"/>
  <c r="L21" i="10"/>
  <c r="M21" i="10"/>
  <c r="J56" i="10"/>
  <c r="L56" i="10"/>
  <c r="M56" i="10"/>
  <c r="I273" i="10"/>
  <c r="K63" i="10"/>
  <c r="I63" i="10"/>
  <c r="H63" i="10"/>
  <c r="G280" i="10"/>
  <c r="K111" i="10"/>
  <c r="I111" i="10"/>
  <c r="H111" i="10"/>
  <c r="G328" i="10"/>
  <c r="J26" i="11"/>
  <c r="L26" i="11"/>
  <c r="M26" i="11"/>
  <c r="I243" i="11"/>
  <c r="J77" i="11"/>
  <c r="I294" i="11"/>
  <c r="I242" i="11"/>
  <c r="J25" i="11"/>
  <c r="AA62" i="11"/>
  <c r="N62" i="11"/>
  <c r="O62" i="11"/>
  <c r="K279" i="11"/>
  <c r="L37" i="11"/>
  <c r="M37" i="11"/>
  <c r="L69" i="11"/>
  <c r="M69" i="11"/>
  <c r="K44" i="11"/>
  <c r="I44" i="11"/>
  <c r="G261" i="11"/>
  <c r="H44" i="11"/>
  <c r="AA79" i="11"/>
  <c r="K296" i="11"/>
  <c r="N79" i="11"/>
  <c r="O79" i="11"/>
  <c r="K122" i="11"/>
  <c r="G339" i="11"/>
  <c r="I122" i="11"/>
  <c r="H122" i="11"/>
  <c r="L29" i="11"/>
  <c r="M29" i="11"/>
  <c r="J61" i="11"/>
  <c r="I278" i="11"/>
  <c r="AA91" i="11"/>
  <c r="N91" i="11"/>
  <c r="O91" i="11"/>
  <c r="K308" i="11"/>
  <c r="AA118" i="11"/>
  <c r="AB119" i="11"/>
  <c r="N118" i="11"/>
  <c r="O118" i="11"/>
  <c r="K335" i="11"/>
  <c r="K110" i="12"/>
  <c r="I110" i="12"/>
  <c r="G327" i="12"/>
  <c r="H110" i="12"/>
  <c r="L41" i="11"/>
  <c r="M41" i="11"/>
  <c r="AA78" i="11"/>
  <c r="K295" i="11"/>
  <c r="N78" i="11"/>
  <c r="O78" i="11"/>
  <c r="K16" i="11"/>
  <c r="I16" i="11"/>
  <c r="G233" i="11"/>
  <c r="H16" i="11"/>
  <c r="AA51" i="11"/>
  <c r="N51" i="11"/>
  <c r="O51" i="11"/>
  <c r="K268" i="11"/>
  <c r="J85" i="11"/>
  <c r="I302" i="11"/>
  <c r="J33" i="11"/>
  <c r="I250" i="11"/>
  <c r="J65" i="11"/>
  <c r="I282" i="11"/>
  <c r="J12" i="12"/>
  <c r="I229" i="12"/>
  <c r="J44" i="12"/>
  <c r="I261" i="12"/>
  <c r="J76" i="12"/>
  <c r="I293" i="12"/>
  <c r="J108" i="12"/>
  <c r="I325" i="12"/>
  <c r="J19" i="12"/>
  <c r="L19" i="12"/>
  <c r="M19" i="12"/>
  <c r="I236" i="12"/>
  <c r="J51" i="12"/>
  <c r="L51" i="12"/>
  <c r="M51" i="12"/>
  <c r="I268" i="12"/>
  <c r="J83" i="12"/>
  <c r="L83" i="12"/>
  <c r="M83" i="12"/>
  <c r="I300" i="12"/>
  <c r="J115" i="12"/>
  <c r="L115" i="12"/>
  <c r="M115" i="12"/>
  <c r="I332" i="12"/>
  <c r="AA105" i="11"/>
  <c r="N105" i="11"/>
  <c r="O105" i="11"/>
  <c r="K322" i="11"/>
  <c r="L40" i="12"/>
  <c r="M40" i="12"/>
  <c r="L72" i="12"/>
  <c r="M72" i="12"/>
  <c r="L104" i="12"/>
  <c r="M104" i="12"/>
  <c r="J11" i="13"/>
  <c r="L11" i="13"/>
  <c r="M11" i="13"/>
  <c r="I228" i="13"/>
  <c r="J43" i="13"/>
  <c r="L43" i="13"/>
  <c r="M43" i="13"/>
  <c r="I260" i="13"/>
  <c r="I292" i="13"/>
  <c r="J75" i="13"/>
  <c r="L75" i="13"/>
  <c r="M75" i="13"/>
  <c r="I324" i="13"/>
  <c r="J107" i="13"/>
  <c r="L107" i="13"/>
  <c r="M107" i="13"/>
  <c r="J36" i="12"/>
  <c r="I253" i="12"/>
  <c r="J68" i="12"/>
  <c r="I285" i="12"/>
  <c r="J100" i="12"/>
  <c r="I317" i="12"/>
  <c r="J27" i="12"/>
  <c r="L27" i="12"/>
  <c r="M27" i="12"/>
  <c r="I244" i="12"/>
  <c r="J59" i="12"/>
  <c r="L59" i="12"/>
  <c r="M59" i="12"/>
  <c r="I276" i="12"/>
  <c r="J91" i="12"/>
  <c r="L91" i="12"/>
  <c r="M91" i="12"/>
  <c r="I308" i="12"/>
  <c r="J123" i="12"/>
  <c r="L123" i="12"/>
  <c r="M123" i="12"/>
  <c r="I340" i="12"/>
  <c r="L37" i="13"/>
  <c r="M37" i="13"/>
  <c r="F8" i="12"/>
  <c r="H8" i="12"/>
  <c r="E225" i="12"/>
  <c r="L16" i="12"/>
  <c r="M16" i="12"/>
  <c r="L48" i="12"/>
  <c r="M48" i="12"/>
  <c r="L80" i="12"/>
  <c r="M80" i="12"/>
  <c r="L112" i="12"/>
  <c r="M112" i="12"/>
  <c r="F121" i="13"/>
  <c r="H121" i="13"/>
  <c r="E338" i="13"/>
  <c r="F10" i="13"/>
  <c r="H10" i="13"/>
  <c r="E227" i="13"/>
  <c r="J41" i="13"/>
  <c r="I258" i="13"/>
  <c r="J73" i="13"/>
  <c r="I290" i="13"/>
  <c r="J93" i="13"/>
  <c r="I310" i="13"/>
  <c r="I337" i="13"/>
  <c r="J120" i="13"/>
  <c r="L76" i="13"/>
  <c r="M76" i="13"/>
  <c r="I113" i="13"/>
  <c r="F20" i="14"/>
  <c r="H20" i="14"/>
  <c r="E237" i="14"/>
  <c r="L16" i="13"/>
  <c r="M16" i="13"/>
  <c r="J101" i="13"/>
  <c r="I318" i="13"/>
  <c r="J84" i="14"/>
  <c r="L84" i="14"/>
  <c r="M84" i="14"/>
  <c r="I301" i="14"/>
  <c r="J116" i="14"/>
  <c r="L116" i="14"/>
  <c r="M116" i="14"/>
  <c r="I333" i="14"/>
  <c r="E254" i="14"/>
  <c r="F37" i="14"/>
  <c r="H37" i="14"/>
  <c r="L20" i="13"/>
  <c r="M20" i="13"/>
  <c r="L72" i="13"/>
  <c r="M72" i="13"/>
  <c r="AA106" i="13"/>
  <c r="N106" i="13"/>
  <c r="O106" i="13"/>
  <c r="K323" i="13"/>
  <c r="I330" i="14"/>
  <c r="J113" i="14"/>
  <c r="L113" i="14"/>
  <c r="M113" i="14"/>
  <c r="L92" i="13"/>
  <c r="M92" i="13"/>
  <c r="L24" i="13"/>
  <c r="M24" i="13"/>
  <c r="L85" i="13"/>
  <c r="M85" i="13"/>
  <c r="J30" i="14"/>
  <c r="L30" i="14"/>
  <c r="M30" i="14"/>
  <c r="I247" i="14"/>
  <c r="J46" i="14"/>
  <c r="L46" i="14"/>
  <c r="M46" i="14"/>
  <c r="I263" i="14"/>
  <c r="J62" i="14"/>
  <c r="L62" i="14"/>
  <c r="M62" i="14"/>
  <c r="I279" i="14"/>
  <c r="J78" i="14"/>
  <c r="L78" i="14"/>
  <c r="M78" i="14"/>
  <c r="I295" i="14"/>
  <c r="J94" i="14"/>
  <c r="L94" i="14"/>
  <c r="M94" i="14"/>
  <c r="I311" i="14"/>
  <c r="J110" i="14"/>
  <c r="L110" i="14"/>
  <c r="M110" i="14"/>
  <c r="I327" i="14"/>
  <c r="J8" i="15"/>
  <c r="L8" i="15"/>
  <c r="M8" i="15"/>
  <c r="I225" i="15"/>
  <c r="J9" i="15"/>
  <c r="L9" i="15"/>
  <c r="M9" i="15"/>
  <c r="I226" i="15"/>
  <c r="L93" i="14"/>
  <c r="M93" i="14"/>
  <c r="J39" i="15"/>
  <c r="L39" i="15"/>
  <c r="M39" i="15"/>
  <c r="I256" i="15"/>
  <c r="L24" i="14"/>
  <c r="M24" i="14"/>
  <c r="E286" i="15"/>
  <c r="F69" i="15"/>
  <c r="H69" i="15"/>
  <c r="E318" i="15"/>
  <c r="F101" i="15"/>
  <c r="H101" i="15"/>
  <c r="J28" i="15"/>
  <c r="I245" i="15"/>
  <c r="N51" i="15"/>
  <c r="O51" i="15"/>
  <c r="K268" i="15"/>
  <c r="AA51" i="15"/>
  <c r="N59" i="15"/>
  <c r="O59" i="15"/>
  <c r="K276" i="15"/>
  <c r="AA59" i="15"/>
  <c r="L97" i="14"/>
  <c r="M97" i="14"/>
  <c r="L44" i="14"/>
  <c r="M44" i="14"/>
  <c r="L52" i="14"/>
  <c r="M52" i="14"/>
  <c r="I252" i="15"/>
  <c r="J35" i="15"/>
  <c r="L10" i="14"/>
  <c r="M10" i="14"/>
  <c r="L60" i="14"/>
  <c r="M60" i="14"/>
  <c r="I306" i="14"/>
  <c r="J89" i="14"/>
  <c r="J48" i="15"/>
  <c r="L48" i="15"/>
  <c r="M48" i="15"/>
  <c r="I265" i="15"/>
  <c r="I80" i="15"/>
  <c r="G297" i="15"/>
  <c r="K80" i="15"/>
  <c r="H80" i="15"/>
  <c r="I96" i="15"/>
  <c r="G313" i="15"/>
  <c r="K96" i="15"/>
  <c r="H96" i="15"/>
  <c r="I112" i="15"/>
  <c r="G329" i="15"/>
  <c r="K112" i="15"/>
  <c r="H112" i="15"/>
  <c r="L49" i="14"/>
  <c r="M49" i="14"/>
  <c r="L57" i="14"/>
  <c r="M57" i="14"/>
  <c r="J101" i="14"/>
  <c r="I318" i="14"/>
  <c r="J17" i="15"/>
  <c r="L17" i="15"/>
  <c r="M17" i="15"/>
  <c r="I234" i="15"/>
  <c r="L30" i="15"/>
  <c r="M30" i="15"/>
  <c r="J67" i="15"/>
  <c r="I284" i="15"/>
  <c r="J75" i="15"/>
  <c r="I292" i="15"/>
  <c r="J83" i="15"/>
  <c r="I300" i="15"/>
  <c r="J91" i="15"/>
  <c r="I308" i="15"/>
  <c r="J99" i="15"/>
  <c r="I316" i="15"/>
  <c r="J107" i="15"/>
  <c r="I324" i="15"/>
  <c r="J115" i="15"/>
  <c r="I332" i="15"/>
  <c r="J32" i="16"/>
  <c r="I249" i="16"/>
  <c r="J64" i="16"/>
  <c r="I281" i="16"/>
  <c r="J82" i="16"/>
  <c r="L82" i="16"/>
  <c r="M82" i="16"/>
  <c r="I299" i="16"/>
  <c r="J39" i="16"/>
  <c r="I256" i="16"/>
  <c r="J68" i="16"/>
  <c r="L68" i="16"/>
  <c r="M68" i="16"/>
  <c r="I285" i="16"/>
  <c r="L73" i="15"/>
  <c r="M73" i="15"/>
  <c r="L81" i="15"/>
  <c r="M81" i="15"/>
  <c r="L97" i="15"/>
  <c r="M97" i="15"/>
  <c r="L105" i="15"/>
  <c r="M105" i="15"/>
  <c r="L113" i="15"/>
  <c r="M113" i="15"/>
  <c r="L121" i="15"/>
  <c r="M121" i="15"/>
  <c r="L28" i="16"/>
  <c r="M28" i="16"/>
  <c r="L60" i="16"/>
  <c r="M60" i="16"/>
  <c r="J86" i="16"/>
  <c r="L86" i="16"/>
  <c r="M86" i="16"/>
  <c r="I303" i="16"/>
  <c r="I236" i="16"/>
  <c r="J19" i="16"/>
  <c r="I268" i="16"/>
  <c r="J51" i="16"/>
  <c r="K111" i="16"/>
  <c r="H111" i="16"/>
  <c r="I111" i="16"/>
  <c r="G328" i="16"/>
  <c r="L33" i="16"/>
  <c r="M33" i="16"/>
  <c r="AA72" i="16"/>
  <c r="N72" i="16"/>
  <c r="O72" i="16"/>
  <c r="K289" i="16"/>
  <c r="J95" i="16"/>
  <c r="L95" i="16"/>
  <c r="M95" i="16"/>
  <c r="I312" i="16"/>
  <c r="N74" i="15"/>
  <c r="O74" i="15"/>
  <c r="AA74" i="15"/>
  <c r="K291" i="15"/>
  <c r="N106" i="15"/>
  <c r="O106" i="15"/>
  <c r="AA106" i="15"/>
  <c r="K323" i="15"/>
  <c r="J31" i="16"/>
  <c r="I248" i="16"/>
  <c r="J63" i="16"/>
  <c r="I280" i="16"/>
  <c r="J110" i="16"/>
  <c r="L110" i="16"/>
  <c r="M110" i="16"/>
  <c r="I327" i="16"/>
  <c r="L29" i="16"/>
  <c r="M29" i="16"/>
  <c r="L61" i="16"/>
  <c r="M61" i="16"/>
  <c r="K76" i="17"/>
  <c r="G293" i="17"/>
  <c r="H76" i="17"/>
  <c r="I76" i="17"/>
  <c r="N97" i="17"/>
  <c r="O97" i="17"/>
  <c r="AA97" i="17"/>
  <c r="K314" i="17"/>
  <c r="E245" i="17"/>
  <c r="F28" i="17"/>
  <c r="H28" i="17"/>
  <c r="F60" i="17"/>
  <c r="H60" i="17"/>
  <c r="E277" i="17"/>
  <c r="J8" i="17"/>
  <c r="L8" i="17"/>
  <c r="M8" i="17"/>
  <c r="I225" i="17"/>
  <c r="K320" i="16"/>
  <c r="AA103" i="16"/>
  <c r="N103" i="16"/>
  <c r="O103" i="16"/>
  <c r="F121" i="17"/>
  <c r="H121" i="17"/>
  <c r="E338" i="17"/>
  <c r="AA14" i="17"/>
  <c r="N14" i="17"/>
  <c r="O14" i="17"/>
  <c r="K231" i="17"/>
  <c r="F61" i="17"/>
  <c r="H61" i="17"/>
  <c r="E278" i="17"/>
  <c r="I244" i="17"/>
  <c r="J27" i="17"/>
  <c r="L27" i="17"/>
  <c r="M27" i="17"/>
  <c r="L105" i="18"/>
  <c r="M105" i="18"/>
  <c r="F49" i="17"/>
  <c r="H49" i="17"/>
  <c r="E266" i="17"/>
  <c r="F111" i="17"/>
  <c r="H111" i="17"/>
  <c r="E328" i="17"/>
  <c r="L78" i="17"/>
  <c r="M78" i="17"/>
  <c r="F35" i="17"/>
  <c r="H35" i="17"/>
  <c r="E252" i="17"/>
  <c r="J21" i="18"/>
  <c r="L21" i="18"/>
  <c r="M21" i="18"/>
  <c r="I238" i="18"/>
  <c r="J53" i="18"/>
  <c r="L53" i="18"/>
  <c r="M53" i="18"/>
  <c r="I270" i="18"/>
  <c r="J85" i="18"/>
  <c r="I302" i="18"/>
  <c r="J117" i="18"/>
  <c r="I334" i="18"/>
  <c r="K91" i="17"/>
  <c r="I91" i="17"/>
  <c r="H91" i="17"/>
  <c r="G308" i="17"/>
  <c r="F21" i="17"/>
  <c r="H21" i="17"/>
  <c r="E238" i="17"/>
  <c r="F53" i="17"/>
  <c r="H53" i="17"/>
  <c r="E270" i="17"/>
  <c r="AA46" i="17"/>
  <c r="N46" i="17"/>
  <c r="O46" i="17"/>
  <c r="K263" i="17"/>
  <c r="L43" i="18"/>
  <c r="M43" i="18"/>
  <c r="I319" i="19"/>
  <c r="J102" i="19"/>
  <c r="L102" i="19"/>
  <c r="M102" i="19"/>
  <c r="E304" i="18"/>
  <c r="F87" i="18"/>
  <c r="H87" i="18"/>
  <c r="J15" i="18"/>
  <c r="I232" i="18"/>
  <c r="J36" i="18"/>
  <c r="I253" i="18"/>
  <c r="L51" i="17"/>
  <c r="M51" i="17"/>
  <c r="L16" i="18"/>
  <c r="M16" i="18"/>
  <c r="L80" i="18"/>
  <c r="M80" i="18"/>
  <c r="J17" i="19"/>
  <c r="I234" i="19"/>
  <c r="I273" i="19"/>
  <c r="J56" i="19"/>
  <c r="L65" i="19"/>
  <c r="M65" i="19"/>
  <c r="AA106" i="18"/>
  <c r="K323" i="18"/>
  <c r="N106" i="18"/>
  <c r="O106" i="18"/>
  <c r="I239" i="19"/>
  <c r="J22" i="19"/>
  <c r="I264" i="19"/>
  <c r="J47" i="19"/>
  <c r="L47" i="19"/>
  <c r="M47" i="19"/>
  <c r="I287" i="19"/>
  <c r="J70" i="19"/>
  <c r="I231" i="20"/>
  <c r="J14" i="20"/>
  <c r="I263" i="20"/>
  <c r="J46" i="20"/>
  <c r="I295" i="20"/>
  <c r="J78" i="20"/>
  <c r="I327" i="20"/>
  <c r="J110" i="20"/>
  <c r="I247" i="21"/>
  <c r="J30" i="21"/>
  <c r="L30" i="21"/>
  <c r="M30" i="21"/>
  <c r="I279" i="21"/>
  <c r="J62" i="21"/>
  <c r="L62" i="21"/>
  <c r="M62" i="21"/>
  <c r="I311" i="21"/>
  <c r="J94" i="21"/>
  <c r="L94" i="21"/>
  <c r="M94" i="21"/>
  <c r="H8" i="21"/>
  <c r="K8" i="21"/>
  <c r="G225" i="21"/>
  <c r="I8" i="21"/>
  <c r="J38" i="22"/>
  <c r="L38" i="22"/>
  <c r="M38" i="22"/>
  <c r="I255" i="22"/>
  <c r="L72" i="18"/>
  <c r="M72" i="18"/>
  <c r="L104" i="18"/>
  <c r="M104" i="18"/>
  <c r="J36" i="19"/>
  <c r="I253" i="19"/>
  <c r="J52" i="19"/>
  <c r="I269" i="19"/>
  <c r="L61" i="19"/>
  <c r="M61" i="19"/>
  <c r="L85" i="19"/>
  <c r="M85" i="19"/>
  <c r="L101" i="19"/>
  <c r="M101" i="19"/>
  <c r="L117" i="19"/>
  <c r="M117" i="19"/>
  <c r="L52" i="18"/>
  <c r="M52" i="18"/>
  <c r="L18" i="19"/>
  <c r="M18" i="19"/>
  <c r="I260" i="19"/>
  <c r="J43" i="19"/>
  <c r="L43" i="19"/>
  <c r="M43" i="19"/>
  <c r="I283" i="19"/>
  <c r="J66" i="19"/>
  <c r="I316" i="19"/>
  <c r="J99" i="19"/>
  <c r="L99" i="19"/>
  <c r="M99" i="19"/>
  <c r="I248" i="20"/>
  <c r="J31" i="20"/>
  <c r="I280" i="20"/>
  <c r="J63" i="20"/>
  <c r="I312" i="20"/>
  <c r="J95" i="20"/>
  <c r="I256" i="21"/>
  <c r="J39" i="21"/>
  <c r="L39" i="21"/>
  <c r="M39" i="21"/>
  <c r="I288" i="21"/>
  <c r="J71" i="21"/>
  <c r="L71" i="21"/>
  <c r="M71" i="21"/>
  <c r="I320" i="21"/>
  <c r="J103" i="21"/>
  <c r="L103" i="21"/>
  <c r="M103" i="21"/>
  <c r="I281" i="18"/>
  <c r="J64" i="18"/>
  <c r="I313" i="18"/>
  <c r="J96" i="18"/>
  <c r="L41" i="19"/>
  <c r="M41" i="19"/>
  <c r="L64" i="19"/>
  <c r="M64" i="19"/>
  <c r="J12" i="18"/>
  <c r="I229" i="18"/>
  <c r="AA58" i="18"/>
  <c r="K275" i="18"/>
  <c r="N58" i="18"/>
  <c r="O58" i="18"/>
  <c r="J76" i="18"/>
  <c r="I293" i="18"/>
  <c r="L124" i="18"/>
  <c r="M124" i="18"/>
  <c r="I256" i="19"/>
  <c r="J39" i="19"/>
  <c r="L39" i="19"/>
  <c r="M39" i="19"/>
  <c r="I279" i="19"/>
  <c r="J62" i="19"/>
  <c r="I249" i="20"/>
  <c r="J32" i="20"/>
  <c r="I281" i="20"/>
  <c r="J64" i="20"/>
  <c r="I313" i="20"/>
  <c r="J96" i="20"/>
  <c r="I10" i="21"/>
  <c r="H10" i="21"/>
  <c r="K10" i="21"/>
  <c r="G227" i="21"/>
  <c r="AA25" i="21"/>
  <c r="N25" i="21"/>
  <c r="O25" i="21"/>
  <c r="K242" i="21"/>
  <c r="AA41" i="21"/>
  <c r="N41" i="21"/>
  <c r="O41" i="21"/>
  <c r="K258" i="21"/>
  <c r="AA57" i="21"/>
  <c r="N57" i="21"/>
  <c r="O57" i="21"/>
  <c r="K274" i="21"/>
  <c r="AA73" i="21"/>
  <c r="N73" i="21"/>
  <c r="O73" i="21"/>
  <c r="K290" i="21"/>
  <c r="AA89" i="21"/>
  <c r="N89" i="21"/>
  <c r="O89" i="21"/>
  <c r="K306" i="21"/>
  <c r="AA105" i="21"/>
  <c r="N105" i="21"/>
  <c r="O105" i="21"/>
  <c r="K322" i="21"/>
  <c r="AA121" i="21"/>
  <c r="N121" i="21"/>
  <c r="O121" i="21"/>
  <c r="K338" i="21"/>
  <c r="I10" i="18"/>
  <c r="L21" i="19"/>
  <c r="M21" i="19"/>
  <c r="L44" i="19"/>
  <c r="M44" i="19"/>
  <c r="L76" i="19"/>
  <c r="M76" i="19"/>
  <c r="L84" i="19"/>
  <c r="M84" i="19"/>
  <c r="L92" i="19"/>
  <c r="M92" i="19"/>
  <c r="L100" i="19"/>
  <c r="M100" i="19"/>
  <c r="L108" i="19"/>
  <c r="M108" i="19"/>
  <c r="L116" i="19"/>
  <c r="M116" i="19"/>
  <c r="L124" i="19"/>
  <c r="M124" i="19"/>
  <c r="J117" i="20"/>
  <c r="I334" i="20"/>
  <c r="J35" i="22"/>
  <c r="I252" i="22"/>
  <c r="L64" i="22"/>
  <c r="M64" i="22"/>
  <c r="AA65" i="20"/>
  <c r="AB65" i="20"/>
  <c r="N65" i="20"/>
  <c r="O65" i="20"/>
  <c r="K282" i="20"/>
  <c r="J97" i="20"/>
  <c r="I314" i="20"/>
  <c r="J23" i="22"/>
  <c r="I240" i="22"/>
  <c r="L80" i="22"/>
  <c r="M80" i="22"/>
  <c r="J37" i="22"/>
  <c r="L37" i="22"/>
  <c r="M37" i="22"/>
  <c r="I254" i="22"/>
  <c r="I276" i="22"/>
  <c r="J59" i="22"/>
  <c r="I292" i="22"/>
  <c r="J75" i="22"/>
  <c r="L53" i="23"/>
  <c r="M53" i="23"/>
  <c r="L117" i="23"/>
  <c r="M117" i="23"/>
  <c r="J25" i="20"/>
  <c r="I242" i="20"/>
  <c r="AA115" i="20"/>
  <c r="I242" i="22"/>
  <c r="J25" i="22"/>
  <c r="L25" i="22"/>
  <c r="M25" i="22"/>
  <c r="K254" i="20"/>
  <c r="N37" i="20"/>
  <c r="O37" i="20"/>
  <c r="AA37" i="20"/>
  <c r="AA63" i="20"/>
  <c r="AB63" i="20"/>
  <c r="I230" i="22"/>
  <c r="J13" i="22"/>
  <c r="L13" i="22"/>
  <c r="M13" i="22"/>
  <c r="J48" i="22"/>
  <c r="I265" i="22"/>
  <c r="L62" i="22"/>
  <c r="M62" i="22"/>
  <c r="L78" i="22"/>
  <c r="M78" i="22"/>
  <c r="I238" i="23"/>
  <c r="J21" i="23"/>
  <c r="L21" i="23"/>
  <c r="M21" i="23"/>
  <c r="J53" i="23"/>
  <c r="I270" i="23"/>
  <c r="I302" i="23"/>
  <c r="J85" i="23"/>
  <c r="L85" i="23"/>
  <c r="M85" i="23"/>
  <c r="J117" i="23"/>
  <c r="I334" i="23"/>
  <c r="AA113" i="20"/>
  <c r="AB113" i="20"/>
  <c r="N113" i="20"/>
  <c r="O113" i="20"/>
  <c r="K330" i="20"/>
  <c r="I99" i="22"/>
  <c r="H99" i="22"/>
  <c r="G316" i="22"/>
  <c r="K99" i="22"/>
  <c r="I115" i="22"/>
  <c r="G332" i="22"/>
  <c r="K115" i="22"/>
  <c r="AA20" i="20"/>
  <c r="N29" i="20"/>
  <c r="O29" i="20"/>
  <c r="AA29" i="20"/>
  <c r="AB29" i="20"/>
  <c r="K246" i="20"/>
  <c r="J61" i="20"/>
  <c r="I278" i="20"/>
  <c r="J27" i="22"/>
  <c r="I244" i="22"/>
  <c r="J61" i="22"/>
  <c r="L61" i="22"/>
  <c r="M61" i="22"/>
  <c r="I278" i="22"/>
  <c r="J77" i="22"/>
  <c r="L77" i="22"/>
  <c r="M77" i="22"/>
  <c r="I294" i="22"/>
  <c r="L19" i="23"/>
  <c r="M19" i="23"/>
  <c r="J73" i="20"/>
  <c r="I290" i="20"/>
  <c r="AA102" i="20"/>
  <c r="J12" i="22"/>
  <c r="I229" i="22"/>
  <c r="L44" i="22"/>
  <c r="M44" i="22"/>
  <c r="F99" i="22"/>
  <c r="E316" i="22"/>
  <c r="F115" i="22"/>
  <c r="H115" i="22"/>
  <c r="E332" i="22"/>
  <c r="E280" i="23"/>
  <c r="F63" i="23"/>
  <c r="H63" i="23"/>
  <c r="E312" i="23"/>
  <c r="F95" i="23"/>
  <c r="H95" i="23"/>
  <c r="F115" i="23"/>
  <c r="H115" i="23"/>
  <c r="E332" i="23"/>
  <c r="I330" i="22"/>
  <c r="J113" i="22"/>
  <c r="L113" i="22"/>
  <c r="M113" i="22"/>
  <c r="L102" i="22"/>
  <c r="M102" i="22"/>
  <c r="J15" i="23"/>
  <c r="L15" i="23"/>
  <c r="M15" i="23"/>
  <c r="I232" i="23"/>
  <c r="J47" i="23"/>
  <c r="L47" i="23"/>
  <c r="M47" i="23"/>
  <c r="I264" i="23"/>
  <c r="J79" i="23"/>
  <c r="L79" i="23"/>
  <c r="M79" i="23"/>
  <c r="I296" i="23"/>
  <c r="I111" i="23"/>
  <c r="I233" i="23"/>
  <c r="J16" i="23"/>
  <c r="I241" i="23"/>
  <c r="J24" i="23"/>
  <c r="I249" i="23"/>
  <c r="J32" i="23"/>
  <c r="I257" i="23"/>
  <c r="J40" i="23"/>
  <c r="I265" i="23"/>
  <c r="J48" i="23"/>
  <c r="I273" i="23"/>
  <c r="J56" i="23"/>
  <c r="I281" i="23"/>
  <c r="J64" i="23"/>
  <c r="I289" i="23"/>
  <c r="J72" i="23"/>
  <c r="I297" i="23"/>
  <c r="J80" i="23"/>
  <c r="I305" i="23"/>
  <c r="J88" i="23"/>
  <c r="J100" i="23"/>
  <c r="I317" i="23"/>
  <c r="J116" i="23"/>
  <c r="I333" i="23"/>
  <c r="L98" i="22"/>
  <c r="M98" i="22"/>
  <c r="L46" i="23"/>
  <c r="M46" i="23"/>
  <c r="L54" i="23"/>
  <c r="M54" i="23"/>
  <c r="L62" i="23"/>
  <c r="M62" i="23"/>
  <c r="L70" i="23"/>
  <c r="M70" i="23"/>
  <c r="L78" i="23"/>
  <c r="M78" i="23"/>
  <c r="L86" i="23"/>
  <c r="M86" i="23"/>
  <c r="L94" i="23"/>
  <c r="M94" i="23"/>
  <c r="L102" i="23"/>
  <c r="M102" i="23"/>
  <c r="L110" i="23"/>
  <c r="M110" i="23"/>
  <c r="L118" i="23"/>
  <c r="M118" i="23"/>
  <c r="J10" i="1"/>
  <c r="L10" i="1"/>
  <c r="M10" i="1"/>
  <c r="I227" i="1"/>
  <c r="K54" i="1"/>
  <c r="I54" i="1"/>
  <c r="G271" i="1"/>
  <c r="H54" i="1"/>
  <c r="J13" i="1"/>
  <c r="L13" i="1"/>
  <c r="M13" i="1"/>
  <c r="I230" i="1"/>
  <c r="J45" i="1"/>
  <c r="L45" i="1"/>
  <c r="M45" i="1"/>
  <c r="I262" i="1"/>
  <c r="K62" i="1"/>
  <c r="I62" i="1"/>
  <c r="G279" i="1"/>
  <c r="H62" i="1"/>
  <c r="K65" i="1"/>
  <c r="I65" i="1"/>
  <c r="G282" i="1"/>
  <c r="H65" i="1"/>
  <c r="L50" i="1"/>
  <c r="M50" i="1"/>
  <c r="N47" i="1"/>
  <c r="O47" i="1"/>
  <c r="AA47" i="1"/>
  <c r="K264" i="1"/>
  <c r="L32" i="1"/>
  <c r="M32" i="1"/>
  <c r="K99" i="1"/>
  <c r="I99" i="1"/>
  <c r="G316" i="1"/>
  <c r="H99" i="1"/>
  <c r="F75" i="1"/>
  <c r="H75" i="1"/>
  <c r="E292" i="1"/>
  <c r="F70" i="1"/>
  <c r="H70" i="1"/>
  <c r="E287" i="1"/>
  <c r="F67" i="1"/>
  <c r="H67" i="1"/>
  <c r="E284" i="1"/>
  <c r="N97" i="1"/>
  <c r="O97" i="1"/>
  <c r="AA97" i="1"/>
  <c r="K314" i="1"/>
  <c r="J77" i="1"/>
  <c r="I294" i="1"/>
  <c r="I90" i="1"/>
  <c r="N94" i="1"/>
  <c r="O94" i="1"/>
  <c r="AA94" i="1"/>
  <c r="K311" i="1"/>
  <c r="I337" i="1"/>
  <c r="J120" i="1"/>
  <c r="L114" i="1"/>
  <c r="M114" i="1"/>
  <c r="J110" i="1"/>
  <c r="L110" i="1"/>
  <c r="M110" i="1"/>
  <c r="I327" i="1"/>
  <c r="F115" i="1"/>
  <c r="H115" i="1"/>
  <c r="E332" i="1"/>
  <c r="J25" i="2"/>
  <c r="L25" i="2"/>
  <c r="M25" i="2"/>
  <c r="I242" i="2"/>
  <c r="K10" i="2"/>
  <c r="I10" i="2"/>
  <c r="G227" i="2"/>
  <c r="H10" i="2"/>
  <c r="I15" i="2"/>
  <c r="K15" i="2"/>
  <c r="H15" i="2"/>
  <c r="G232" i="2"/>
  <c r="I23" i="2"/>
  <c r="K23" i="2"/>
  <c r="H23" i="2"/>
  <c r="G240" i="2"/>
  <c r="J71" i="2"/>
  <c r="L71" i="2"/>
  <c r="M71" i="2"/>
  <c r="I288" i="2"/>
  <c r="K80" i="2"/>
  <c r="I80" i="2"/>
  <c r="G297" i="2"/>
  <c r="H80" i="2"/>
  <c r="N68" i="2"/>
  <c r="O68" i="2"/>
  <c r="AA68" i="2"/>
  <c r="K285" i="2"/>
  <c r="J28" i="2"/>
  <c r="L28" i="2"/>
  <c r="M28" i="2"/>
  <c r="I245" i="2"/>
  <c r="J65" i="2"/>
  <c r="L65" i="2"/>
  <c r="M65" i="2"/>
  <c r="I282" i="2"/>
  <c r="L118" i="2"/>
  <c r="M118" i="2"/>
  <c r="G326" i="2"/>
  <c r="K109" i="2"/>
  <c r="I109" i="2"/>
  <c r="H109" i="2"/>
  <c r="I97" i="2"/>
  <c r="K97" i="2"/>
  <c r="G314" i="2"/>
  <c r="H97" i="2"/>
  <c r="G316" i="2"/>
  <c r="K99" i="2"/>
  <c r="I99" i="2"/>
  <c r="H99" i="2"/>
  <c r="L120" i="2"/>
  <c r="M120" i="2"/>
  <c r="F107" i="2"/>
  <c r="E324" i="2"/>
  <c r="F123" i="2"/>
  <c r="E340" i="2"/>
  <c r="L104" i="2"/>
  <c r="M104" i="2"/>
  <c r="N8" i="3"/>
  <c r="O8" i="3"/>
  <c r="AA8" i="3"/>
  <c r="K225" i="3"/>
  <c r="N88" i="3"/>
  <c r="O88" i="3"/>
  <c r="AA88" i="3"/>
  <c r="AB88" i="3"/>
  <c r="K305" i="3"/>
  <c r="L14" i="3"/>
  <c r="M14" i="3"/>
  <c r="J26" i="3"/>
  <c r="I243" i="3"/>
  <c r="J36" i="3"/>
  <c r="L36" i="3"/>
  <c r="M36" i="3"/>
  <c r="I253" i="3"/>
  <c r="J59" i="3"/>
  <c r="L59" i="3"/>
  <c r="M59" i="3"/>
  <c r="I276" i="3"/>
  <c r="J95" i="3"/>
  <c r="L95" i="3"/>
  <c r="M95" i="3"/>
  <c r="I312" i="3"/>
  <c r="N51" i="3"/>
  <c r="O51" i="3"/>
  <c r="K268" i="3"/>
  <c r="AA51" i="3"/>
  <c r="L90" i="3"/>
  <c r="M90" i="3"/>
  <c r="J58" i="3"/>
  <c r="I275" i="3"/>
  <c r="L78" i="3"/>
  <c r="M78" i="3"/>
  <c r="J104" i="3"/>
  <c r="L104" i="3"/>
  <c r="M104" i="3"/>
  <c r="I321" i="3"/>
  <c r="I280" i="3"/>
  <c r="J63" i="3"/>
  <c r="L63" i="3"/>
  <c r="M63" i="3"/>
  <c r="J125" i="3"/>
  <c r="L125" i="3"/>
  <c r="M125" i="3"/>
  <c r="I342" i="3"/>
  <c r="L23" i="3"/>
  <c r="M23" i="3"/>
  <c r="L39" i="3"/>
  <c r="M39" i="3"/>
  <c r="J89" i="3"/>
  <c r="I306" i="3"/>
  <c r="L13" i="3"/>
  <c r="M13" i="3"/>
  <c r="L29" i="3"/>
  <c r="M29" i="3"/>
  <c r="I272" i="3"/>
  <c r="J55" i="3"/>
  <c r="L55" i="3"/>
  <c r="M55" i="3"/>
  <c r="J92" i="3"/>
  <c r="L92" i="3"/>
  <c r="M92" i="3"/>
  <c r="I309" i="3"/>
  <c r="J82" i="3"/>
  <c r="I299" i="3"/>
  <c r="N8" i="4"/>
  <c r="O8" i="4"/>
  <c r="AA8" i="4"/>
  <c r="K225" i="4"/>
  <c r="J60" i="4"/>
  <c r="L60" i="4"/>
  <c r="M60" i="4"/>
  <c r="I277" i="4"/>
  <c r="J38" i="4"/>
  <c r="L38" i="4"/>
  <c r="M38" i="4"/>
  <c r="I255" i="4"/>
  <c r="J61" i="4"/>
  <c r="L61" i="4"/>
  <c r="M61" i="4"/>
  <c r="I278" i="4"/>
  <c r="F45" i="4"/>
  <c r="H45" i="4"/>
  <c r="E262" i="4"/>
  <c r="I279" i="4"/>
  <c r="J62" i="4"/>
  <c r="L62" i="4"/>
  <c r="M62" i="4"/>
  <c r="J19" i="4"/>
  <c r="L19" i="4"/>
  <c r="M19" i="4"/>
  <c r="I236" i="4"/>
  <c r="J35" i="4"/>
  <c r="L35" i="4"/>
  <c r="M35" i="4"/>
  <c r="I252" i="4"/>
  <c r="E316" i="4"/>
  <c r="F99" i="4"/>
  <c r="K47" i="4"/>
  <c r="H47" i="4"/>
  <c r="I47" i="4"/>
  <c r="G264" i="4"/>
  <c r="K69" i="4"/>
  <c r="I69" i="4"/>
  <c r="G286" i="4"/>
  <c r="J50" i="4"/>
  <c r="L50" i="4"/>
  <c r="M50" i="4"/>
  <c r="I267" i="4"/>
  <c r="F13" i="5"/>
  <c r="H13" i="5"/>
  <c r="E230" i="5"/>
  <c r="N16" i="5"/>
  <c r="O16" i="5"/>
  <c r="AA16" i="5"/>
  <c r="AB16" i="5"/>
  <c r="K233" i="5"/>
  <c r="F91" i="5"/>
  <c r="H91" i="5"/>
  <c r="E308" i="5"/>
  <c r="N10" i="5"/>
  <c r="O10" i="5"/>
  <c r="K227" i="5"/>
  <c r="AA10" i="5"/>
  <c r="L61" i="5"/>
  <c r="M61" i="5"/>
  <c r="J45" i="5"/>
  <c r="L45" i="5"/>
  <c r="M45" i="5"/>
  <c r="I262" i="5"/>
  <c r="L99" i="5"/>
  <c r="M99" i="5"/>
  <c r="L30" i="5"/>
  <c r="M30" i="5"/>
  <c r="L46" i="5"/>
  <c r="M46" i="5"/>
  <c r="I282" i="5"/>
  <c r="J65" i="5"/>
  <c r="J86" i="5"/>
  <c r="L86" i="5"/>
  <c r="M86" i="5"/>
  <c r="I303" i="5"/>
  <c r="I306" i="5"/>
  <c r="J89" i="5"/>
  <c r="N68" i="5"/>
  <c r="O68" i="5"/>
  <c r="AA68" i="5"/>
  <c r="K285" i="5"/>
  <c r="F106" i="5"/>
  <c r="E323" i="5"/>
  <c r="I11" i="5"/>
  <c r="N108" i="5"/>
  <c r="O108" i="5"/>
  <c r="AA108" i="5"/>
  <c r="K325" i="5"/>
  <c r="J49" i="5"/>
  <c r="I266" i="5"/>
  <c r="L115" i="5"/>
  <c r="M115" i="5"/>
  <c r="F64" i="5"/>
  <c r="H64" i="5"/>
  <c r="E281" i="5"/>
  <c r="J110" i="5"/>
  <c r="L110" i="5"/>
  <c r="M110" i="5"/>
  <c r="I327" i="5"/>
  <c r="J24" i="6"/>
  <c r="L24" i="6"/>
  <c r="M24" i="6"/>
  <c r="I241" i="6"/>
  <c r="J26" i="6"/>
  <c r="I243" i="6"/>
  <c r="J78" i="6"/>
  <c r="L78" i="6"/>
  <c r="M78" i="6"/>
  <c r="I295" i="6"/>
  <c r="J110" i="6"/>
  <c r="L110" i="6"/>
  <c r="M110" i="6"/>
  <c r="I327" i="6"/>
  <c r="L14" i="6"/>
  <c r="M14" i="6"/>
  <c r="AA39" i="6"/>
  <c r="N39" i="6"/>
  <c r="O39" i="6"/>
  <c r="K256" i="6"/>
  <c r="F71" i="6"/>
  <c r="H71" i="6"/>
  <c r="E288" i="6"/>
  <c r="F103" i="6"/>
  <c r="H103" i="6"/>
  <c r="E320" i="6"/>
  <c r="N23" i="6"/>
  <c r="O23" i="6"/>
  <c r="AA23" i="6"/>
  <c r="K240" i="6"/>
  <c r="I46" i="6"/>
  <c r="F43" i="6"/>
  <c r="H43" i="6"/>
  <c r="E260" i="6"/>
  <c r="AA77" i="6"/>
  <c r="N77" i="6"/>
  <c r="O77" i="6"/>
  <c r="K294" i="6"/>
  <c r="AA109" i="6"/>
  <c r="N109" i="6"/>
  <c r="O109" i="6"/>
  <c r="K326" i="6"/>
  <c r="L11" i="6"/>
  <c r="M11" i="6"/>
  <c r="L75" i="6"/>
  <c r="M75" i="6"/>
  <c r="L107" i="6"/>
  <c r="M107" i="6"/>
  <c r="L64" i="6"/>
  <c r="M64" i="6"/>
  <c r="L80" i="6"/>
  <c r="M80" i="6"/>
  <c r="L96" i="6"/>
  <c r="M96" i="6"/>
  <c r="L112" i="6"/>
  <c r="M112" i="6"/>
  <c r="N18" i="7"/>
  <c r="O18" i="7"/>
  <c r="AA18" i="7"/>
  <c r="AB18" i="7"/>
  <c r="K235" i="7"/>
  <c r="F47" i="7"/>
  <c r="H47" i="7"/>
  <c r="E264" i="7"/>
  <c r="J88" i="7"/>
  <c r="L88" i="7"/>
  <c r="M88" i="7"/>
  <c r="I305" i="7"/>
  <c r="K93" i="7"/>
  <c r="I93" i="7"/>
  <c r="H93" i="7"/>
  <c r="G310" i="7"/>
  <c r="E276" i="7"/>
  <c r="F59" i="7"/>
  <c r="H59" i="7"/>
  <c r="E326" i="7"/>
  <c r="F109" i="7"/>
  <c r="N24" i="7"/>
  <c r="O24" i="7"/>
  <c r="AA24" i="7"/>
  <c r="K241" i="7"/>
  <c r="J66" i="7"/>
  <c r="L66" i="7"/>
  <c r="M66" i="7"/>
  <c r="I283" i="7"/>
  <c r="E332" i="7"/>
  <c r="I115" i="7"/>
  <c r="F115" i="7"/>
  <c r="H115" i="7"/>
  <c r="I232" i="8"/>
  <c r="J15" i="8"/>
  <c r="L15" i="8"/>
  <c r="M15" i="8"/>
  <c r="K71" i="7"/>
  <c r="G288" i="7"/>
  <c r="I71" i="7"/>
  <c r="K103" i="7"/>
  <c r="G320" i="7"/>
  <c r="I103" i="7"/>
  <c r="J39" i="7"/>
  <c r="L39" i="7"/>
  <c r="M39" i="7"/>
  <c r="I256" i="7"/>
  <c r="E286" i="7"/>
  <c r="F69" i="7"/>
  <c r="E318" i="7"/>
  <c r="F101" i="7"/>
  <c r="J9" i="7"/>
  <c r="L9" i="7"/>
  <c r="M9" i="7"/>
  <c r="I226" i="7"/>
  <c r="J41" i="7"/>
  <c r="L41" i="7"/>
  <c r="M41" i="7"/>
  <c r="I258" i="7"/>
  <c r="J110" i="7"/>
  <c r="L110" i="7"/>
  <c r="M110" i="7"/>
  <c r="I327" i="7"/>
  <c r="F10" i="8"/>
  <c r="H10" i="8"/>
  <c r="E227" i="8"/>
  <c r="L94" i="8"/>
  <c r="M94" i="8"/>
  <c r="I248" i="8"/>
  <c r="J31" i="8"/>
  <c r="J52" i="8"/>
  <c r="I269" i="8"/>
  <c r="J102" i="8"/>
  <c r="I319" i="8"/>
  <c r="I258" i="8"/>
  <c r="J41" i="8"/>
  <c r="J67" i="8"/>
  <c r="I284" i="8"/>
  <c r="I256" i="8"/>
  <c r="J39" i="8"/>
  <c r="L77" i="8"/>
  <c r="M77" i="8"/>
  <c r="J20" i="8"/>
  <c r="I237" i="8"/>
  <c r="I266" i="8"/>
  <c r="J49" i="8"/>
  <c r="J75" i="8"/>
  <c r="I292" i="8"/>
  <c r="I310" i="8"/>
  <c r="J93" i="8"/>
  <c r="I326" i="8"/>
  <c r="J109" i="8"/>
  <c r="I342" i="8"/>
  <c r="J125" i="8"/>
  <c r="L47" i="8"/>
  <c r="M47" i="8"/>
  <c r="J66" i="8"/>
  <c r="L66" i="8"/>
  <c r="M66" i="8"/>
  <c r="I283" i="8"/>
  <c r="I304" i="8"/>
  <c r="J87" i="8"/>
  <c r="I320" i="8"/>
  <c r="J103" i="8"/>
  <c r="I336" i="8"/>
  <c r="J119" i="8"/>
  <c r="L57" i="8"/>
  <c r="M57" i="8"/>
  <c r="L80" i="8"/>
  <c r="M80" i="8"/>
  <c r="L96" i="8"/>
  <c r="M96" i="8"/>
  <c r="L112" i="8"/>
  <c r="M112" i="8"/>
  <c r="J25" i="9"/>
  <c r="L25" i="9"/>
  <c r="M25" i="9"/>
  <c r="I242" i="9"/>
  <c r="J54" i="9"/>
  <c r="I271" i="9"/>
  <c r="I81" i="9"/>
  <c r="K81" i="9"/>
  <c r="G298" i="9"/>
  <c r="I113" i="9"/>
  <c r="K113" i="9"/>
  <c r="G330" i="9"/>
  <c r="L42" i="9"/>
  <c r="M42" i="9"/>
  <c r="L74" i="9"/>
  <c r="M74" i="9"/>
  <c r="E334" i="9"/>
  <c r="F117" i="9"/>
  <c r="H117" i="9"/>
  <c r="J52" i="9"/>
  <c r="L52" i="9"/>
  <c r="M52" i="9"/>
  <c r="I269" i="9"/>
  <c r="E306" i="9"/>
  <c r="F89" i="9"/>
  <c r="H89" i="9"/>
  <c r="J120" i="9"/>
  <c r="L120" i="9"/>
  <c r="M120" i="9"/>
  <c r="I337" i="9"/>
  <c r="I43" i="9"/>
  <c r="K43" i="9"/>
  <c r="G260" i="9"/>
  <c r="H43" i="9"/>
  <c r="I75" i="9"/>
  <c r="K75" i="9"/>
  <c r="G292" i="9"/>
  <c r="H75" i="9"/>
  <c r="K119" i="9"/>
  <c r="I119" i="9"/>
  <c r="G336" i="9"/>
  <c r="H119" i="9"/>
  <c r="K24" i="10"/>
  <c r="G241" i="10"/>
  <c r="I24" i="10"/>
  <c r="H24" i="10"/>
  <c r="J9" i="9"/>
  <c r="L9" i="9"/>
  <c r="M9" i="9"/>
  <c r="I226" i="9"/>
  <c r="F99" i="9"/>
  <c r="E316" i="9"/>
  <c r="E290" i="9"/>
  <c r="F73" i="9"/>
  <c r="H73" i="9"/>
  <c r="J112" i="9"/>
  <c r="L112" i="9"/>
  <c r="M112" i="9"/>
  <c r="I329" i="9"/>
  <c r="J46" i="9"/>
  <c r="I263" i="9"/>
  <c r="J78" i="9"/>
  <c r="I295" i="9"/>
  <c r="K107" i="9"/>
  <c r="G324" i="9"/>
  <c r="I107" i="9"/>
  <c r="H107" i="9"/>
  <c r="J56" i="9"/>
  <c r="L56" i="9"/>
  <c r="M56" i="9"/>
  <c r="I273" i="9"/>
  <c r="E326" i="9"/>
  <c r="F109" i="9"/>
  <c r="H109" i="9"/>
  <c r="N70" i="10"/>
  <c r="O70" i="10"/>
  <c r="AA70" i="10"/>
  <c r="K287" i="10"/>
  <c r="N86" i="10"/>
  <c r="O86" i="10"/>
  <c r="AA86" i="10"/>
  <c r="K303" i="10"/>
  <c r="K109" i="10"/>
  <c r="I109" i="10"/>
  <c r="H109" i="10"/>
  <c r="G326" i="10"/>
  <c r="N26" i="10"/>
  <c r="O26" i="10"/>
  <c r="AA26" i="10"/>
  <c r="K243" i="10"/>
  <c r="E288" i="10"/>
  <c r="F71" i="10"/>
  <c r="E336" i="10"/>
  <c r="F119" i="10"/>
  <c r="K9" i="11"/>
  <c r="H9" i="11"/>
  <c r="G226" i="11"/>
  <c r="I9" i="11"/>
  <c r="N50" i="10"/>
  <c r="O50" i="10"/>
  <c r="AA50" i="10"/>
  <c r="K267" i="10"/>
  <c r="E300" i="10"/>
  <c r="F83" i="10"/>
  <c r="E332" i="10"/>
  <c r="F115" i="10"/>
  <c r="F95" i="10"/>
  <c r="E312" i="10"/>
  <c r="F28" i="11"/>
  <c r="H28" i="11"/>
  <c r="E245" i="11"/>
  <c r="I272" i="11"/>
  <c r="J55" i="11"/>
  <c r="L55" i="11"/>
  <c r="M55" i="11"/>
  <c r="L77" i="11"/>
  <c r="M77" i="11"/>
  <c r="F106" i="11"/>
  <c r="H106" i="11"/>
  <c r="E323" i="11"/>
  <c r="L25" i="11"/>
  <c r="M25" i="11"/>
  <c r="J67" i="11"/>
  <c r="L67" i="11"/>
  <c r="M67" i="11"/>
  <c r="I284" i="11"/>
  <c r="K98" i="11"/>
  <c r="G315" i="11"/>
  <c r="I98" i="11"/>
  <c r="H98" i="11"/>
  <c r="AA47" i="11"/>
  <c r="K264" i="11"/>
  <c r="N47" i="11"/>
  <c r="O47" i="11"/>
  <c r="I298" i="11"/>
  <c r="J81" i="11"/>
  <c r="AA34" i="11"/>
  <c r="K251" i="11"/>
  <c r="N34" i="11"/>
  <c r="O34" i="11"/>
  <c r="L61" i="11"/>
  <c r="M61" i="11"/>
  <c r="J94" i="11"/>
  <c r="L94" i="11"/>
  <c r="M94" i="11"/>
  <c r="I311" i="11"/>
  <c r="K118" i="12"/>
  <c r="I118" i="12"/>
  <c r="G335" i="12"/>
  <c r="H118" i="12"/>
  <c r="J54" i="11"/>
  <c r="L54" i="11"/>
  <c r="M54" i="11"/>
  <c r="I271" i="11"/>
  <c r="J86" i="11"/>
  <c r="L86" i="11"/>
  <c r="M86" i="11"/>
  <c r="I303" i="11"/>
  <c r="AA19" i="11"/>
  <c r="N19" i="11"/>
  <c r="O19" i="11"/>
  <c r="K236" i="11"/>
  <c r="J53" i="11"/>
  <c r="I270" i="11"/>
  <c r="L85" i="11"/>
  <c r="M85" i="11"/>
  <c r="L33" i="11"/>
  <c r="M33" i="11"/>
  <c r="L65" i="11"/>
  <c r="M65" i="11"/>
  <c r="L12" i="12"/>
  <c r="M12" i="12"/>
  <c r="L44" i="12"/>
  <c r="M44" i="12"/>
  <c r="L76" i="12"/>
  <c r="M76" i="12"/>
  <c r="L108" i="12"/>
  <c r="M108" i="12"/>
  <c r="J26" i="12"/>
  <c r="I243" i="12"/>
  <c r="J58" i="12"/>
  <c r="I275" i="12"/>
  <c r="J90" i="12"/>
  <c r="I307" i="12"/>
  <c r="J122" i="12"/>
  <c r="I339" i="12"/>
  <c r="J17" i="12"/>
  <c r="I234" i="12"/>
  <c r="J49" i="12"/>
  <c r="I266" i="12"/>
  <c r="J81" i="12"/>
  <c r="I298" i="12"/>
  <c r="J113" i="12"/>
  <c r="I330" i="12"/>
  <c r="I232" i="12"/>
  <c r="J15" i="12"/>
  <c r="L15" i="12"/>
  <c r="M15" i="12"/>
  <c r="I264" i="12"/>
  <c r="J47" i="12"/>
  <c r="L47" i="12"/>
  <c r="M47" i="12"/>
  <c r="I296" i="12"/>
  <c r="J79" i="12"/>
  <c r="L79" i="12"/>
  <c r="M79" i="12"/>
  <c r="I232" i="13"/>
  <c r="J15" i="13"/>
  <c r="L15" i="13"/>
  <c r="M15" i="13"/>
  <c r="I264" i="13"/>
  <c r="J47" i="13"/>
  <c r="L47" i="13"/>
  <c r="M47" i="13"/>
  <c r="I296" i="13"/>
  <c r="J79" i="13"/>
  <c r="L79" i="13"/>
  <c r="M79" i="13"/>
  <c r="I328" i="13"/>
  <c r="J111" i="13"/>
  <c r="L111" i="13"/>
  <c r="M111" i="13"/>
  <c r="L36" i="12"/>
  <c r="M36" i="12"/>
  <c r="L68" i="12"/>
  <c r="M68" i="12"/>
  <c r="L100" i="12"/>
  <c r="M100" i="12"/>
  <c r="J34" i="12"/>
  <c r="I251" i="12"/>
  <c r="J66" i="12"/>
  <c r="I283" i="12"/>
  <c r="J98" i="12"/>
  <c r="I315" i="12"/>
  <c r="L41" i="13"/>
  <c r="M41" i="13"/>
  <c r="I242" i="12"/>
  <c r="J25" i="12"/>
  <c r="I274" i="12"/>
  <c r="J57" i="12"/>
  <c r="I306" i="12"/>
  <c r="J89" i="12"/>
  <c r="I338" i="12"/>
  <c r="J121" i="12"/>
  <c r="J23" i="12"/>
  <c r="L23" i="12"/>
  <c r="M23" i="12"/>
  <c r="I240" i="12"/>
  <c r="J55" i="12"/>
  <c r="L55" i="12"/>
  <c r="M55" i="12"/>
  <c r="I272" i="12"/>
  <c r="J87" i="12"/>
  <c r="L87" i="12"/>
  <c r="M87" i="12"/>
  <c r="I304" i="12"/>
  <c r="J13" i="13"/>
  <c r="L13" i="13"/>
  <c r="M13" i="13"/>
  <c r="I230" i="13"/>
  <c r="J45" i="13"/>
  <c r="I262" i="13"/>
  <c r="AA30" i="13"/>
  <c r="N30" i="13"/>
  <c r="O30" i="13"/>
  <c r="K247" i="13"/>
  <c r="L73" i="13"/>
  <c r="M73" i="13"/>
  <c r="J100" i="13"/>
  <c r="I317" i="13"/>
  <c r="J44" i="13"/>
  <c r="I261" i="13"/>
  <c r="L120" i="13"/>
  <c r="M120" i="13"/>
  <c r="K295" i="13"/>
  <c r="AA78" i="13"/>
  <c r="N78" i="13"/>
  <c r="O78" i="13"/>
  <c r="F24" i="14"/>
  <c r="H24" i="14"/>
  <c r="E241" i="14"/>
  <c r="I305" i="14"/>
  <c r="J88" i="14"/>
  <c r="L88" i="14"/>
  <c r="M88" i="14"/>
  <c r="I337" i="14"/>
  <c r="J120" i="14"/>
  <c r="L120" i="14"/>
  <c r="M120" i="14"/>
  <c r="AA22" i="13"/>
  <c r="N22" i="13"/>
  <c r="O22" i="13"/>
  <c r="K239" i="13"/>
  <c r="K271" i="13"/>
  <c r="AA54" i="13"/>
  <c r="N54" i="13"/>
  <c r="O54" i="13"/>
  <c r="L89" i="13"/>
  <c r="M89" i="13"/>
  <c r="J116" i="13"/>
  <c r="I333" i="13"/>
  <c r="E258" i="14"/>
  <c r="F41" i="14"/>
  <c r="H41" i="14"/>
  <c r="J109" i="13"/>
  <c r="I326" i="13"/>
  <c r="J117" i="14"/>
  <c r="L117" i="14"/>
  <c r="M117" i="14"/>
  <c r="I334" i="14"/>
  <c r="AA26" i="13"/>
  <c r="N26" i="13"/>
  <c r="O26" i="13"/>
  <c r="K243" i="13"/>
  <c r="K311" i="13"/>
  <c r="AA94" i="13"/>
  <c r="N94" i="13"/>
  <c r="O94" i="13"/>
  <c r="I297" i="13"/>
  <c r="J80" i="13"/>
  <c r="J9" i="14"/>
  <c r="L9" i="14"/>
  <c r="M9" i="14"/>
  <c r="I226" i="14"/>
  <c r="K296" i="14"/>
  <c r="AA79" i="14"/>
  <c r="N79" i="14"/>
  <c r="O79" i="14"/>
  <c r="K312" i="14"/>
  <c r="AA95" i="14"/>
  <c r="N95" i="14"/>
  <c r="O95" i="14"/>
  <c r="K328" i="14"/>
  <c r="AA111" i="14"/>
  <c r="N111" i="14"/>
  <c r="O111" i="14"/>
  <c r="J12" i="15"/>
  <c r="L12" i="15"/>
  <c r="M12" i="15"/>
  <c r="I229" i="15"/>
  <c r="L32" i="14"/>
  <c r="M32" i="14"/>
  <c r="L61" i="14"/>
  <c r="M61" i="14"/>
  <c r="J11" i="15"/>
  <c r="I228" i="15"/>
  <c r="L28" i="14"/>
  <c r="M28" i="14"/>
  <c r="J25" i="15"/>
  <c r="L25" i="15"/>
  <c r="M25" i="15"/>
  <c r="I242" i="15"/>
  <c r="J47" i="15"/>
  <c r="L47" i="15"/>
  <c r="M47" i="15"/>
  <c r="I264" i="15"/>
  <c r="E290" i="15"/>
  <c r="F73" i="15"/>
  <c r="H73" i="15"/>
  <c r="E322" i="15"/>
  <c r="F105" i="15"/>
  <c r="H105" i="15"/>
  <c r="J85" i="14"/>
  <c r="I302" i="14"/>
  <c r="L28" i="15"/>
  <c r="M28" i="15"/>
  <c r="J52" i="15"/>
  <c r="L52" i="15"/>
  <c r="M52" i="15"/>
  <c r="I269" i="15"/>
  <c r="J60" i="15"/>
  <c r="L60" i="15"/>
  <c r="M60" i="15"/>
  <c r="I277" i="15"/>
  <c r="I238" i="15"/>
  <c r="J21" i="15"/>
  <c r="L21" i="15"/>
  <c r="M21" i="15"/>
  <c r="J69" i="14"/>
  <c r="I286" i="14"/>
  <c r="I232" i="15"/>
  <c r="J15" i="15"/>
  <c r="L35" i="15"/>
  <c r="M35" i="15"/>
  <c r="I280" i="14"/>
  <c r="J63" i="14"/>
  <c r="L63" i="14"/>
  <c r="M63" i="14"/>
  <c r="L89" i="14"/>
  <c r="M89" i="14"/>
  <c r="E284" i="15"/>
  <c r="F67" i="15"/>
  <c r="H67" i="15"/>
  <c r="E300" i="15"/>
  <c r="F83" i="15"/>
  <c r="H83" i="15"/>
  <c r="E316" i="15"/>
  <c r="F99" i="15"/>
  <c r="H99" i="15"/>
  <c r="E332" i="15"/>
  <c r="F115" i="15"/>
  <c r="H115" i="15"/>
  <c r="L41" i="14"/>
  <c r="M41" i="14"/>
  <c r="J20" i="15"/>
  <c r="I237" i="15"/>
  <c r="J34" i="15"/>
  <c r="I251" i="15"/>
  <c r="L67" i="15"/>
  <c r="M67" i="15"/>
  <c r="L75" i="15"/>
  <c r="M75" i="15"/>
  <c r="L83" i="15"/>
  <c r="M83" i="15"/>
  <c r="L91" i="15"/>
  <c r="M91" i="15"/>
  <c r="L99" i="15"/>
  <c r="M99" i="15"/>
  <c r="L107" i="15"/>
  <c r="M107" i="15"/>
  <c r="L115" i="15"/>
  <c r="M115" i="15"/>
  <c r="L32" i="16"/>
  <c r="M32" i="16"/>
  <c r="L64" i="16"/>
  <c r="M64" i="16"/>
  <c r="J89" i="16"/>
  <c r="I306" i="16"/>
  <c r="L39" i="16"/>
  <c r="M39" i="16"/>
  <c r="AA75" i="16"/>
  <c r="N75" i="16"/>
  <c r="O75" i="16"/>
  <c r="K292" i="16"/>
  <c r="J37" i="16"/>
  <c r="I254" i="16"/>
  <c r="J93" i="16"/>
  <c r="I310" i="16"/>
  <c r="L19" i="16"/>
  <c r="M19" i="16"/>
  <c r="L51" i="16"/>
  <c r="M51" i="16"/>
  <c r="K121" i="16"/>
  <c r="I121" i="16"/>
  <c r="G338" i="16"/>
  <c r="J40" i="16"/>
  <c r="I257" i="16"/>
  <c r="K97" i="16"/>
  <c r="I97" i="16"/>
  <c r="H97" i="16"/>
  <c r="G314" i="16"/>
  <c r="N78" i="15"/>
  <c r="O78" i="15"/>
  <c r="AA78" i="15"/>
  <c r="K295" i="15"/>
  <c r="N110" i="15"/>
  <c r="O110" i="15"/>
  <c r="AA110" i="15"/>
  <c r="K327" i="15"/>
  <c r="L31" i="16"/>
  <c r="M31" i="16"/>
  <c r="L63" i="16"/>
  <c r="M63" i="16"/>
  <c r="F121" i="16"/>
  <c r="H121" i="16"/>
  <c r="E338" i="16"/>
  <c r="J36" i="16"/>
  <c r="I253" i="16"/>
  <c r="I286" i="16"/>
  <c r="J69" i="16"/>
  <c r="F78" i="17"/>
  <c r="H78" i="17"/>
  <c r="E295" i="17"/>
  <c r="K100" i="17"/>
  <c r="G317" i="17"/>
  <c r="H100" i="17"/>
  <c r="I100" i="17"/>
  <c r="F32" i="17"/>
  <c r="H32" i="17"/>
  <c r="E249" i="17"/>
  <c r="E281" i="17"/>
  <c r="F64" i="17"/>
  <c r="H64" i="17"/>
  <c r="J18" i="16"/>
  <c r="L18" i="16"/>
  <c r="M18" i="16"/>
  <c r="I235" i="16"/>
  <c r="J50" i="16"/>
  <c r="L50" i="16"/>
  <c r="M50" i="16"/>
  <c r="I267" i="16"/>
  <c r="J106" i="16"/>
  <c r="L106" i="16"/>
  <c r="M106" i="16"/>
  <c r="I323" i="16"/>
  <c r="F88" i="17"/>
  <c r="H88" i="17"/>
  <c r="E305" i="17"/>
  <c r="F27" i="17"/>
  <c r="H27" i="17"/>
  <c r="E244" i="17"/>
  <c r="K105" i="17"/>
  <c r="I105" i="17"/>
  <c r="G322" i="17"/>
  <c r="F75" i="17"/>
  <c r="E292" i="17"/>
  <c r="I20" i="17"/>
  <c r="G262" i="17"/>
  <c r="K45" i="17"/>
  <c r="I45" i="17"/>
  <c r="L109" i="18"/>
  <c r="M109" i="18"/>
  <c r="K65" i="17"/>
  <c r="G282" i="17"/>
  <c r="I65" i="17"/>
  <c r="I70" i="17"/>
  <c r="I242" i="18"/>
  <c r="J25" i="18"/>
  <c r="L25" i="18"/>
  <c r="M25" i="18"/>
  <c r="I274" i="18"/>
  <c r="J57" i="18"/>
  <c r="L57" i="18"/>
  <c r="M57" i="18"/>
  <c r="I306" i="18"/>
  <c r="J89" i="18"/>
  <c r="I338" i="18"/>
  <c r="J121" i="18"/>
  <c r="I28" i="17"/>
  <c r="I60" i="17"/>
  <c r="F23" i="17"/>
  <c r="H23" i="17"/>
  <c r="E240" i="17"/>
  <c r="L15" i="18"/>
  <c r="M15" i="18"/>
  <c r="L79" i="18"/>
  <c r="M79" i="18"/>
  <c r="I327" i="18"/>
  <c r="J110" i="18"/>
  <c r="L110" i="18"/>
  <c r="M110" i="18"/>
  <c r="I8" i="18"/>
  <c r="H8" i="18"/>
  <c r="K8" i="18"/>
  <c r="G225" i="18"/>
  <c r="I323" i="19"/>
  <c r="J106" i="19"/>
  <c r="L106" i="19"/>
  <c r="M106" i="19"/>
  <c r="K57" i="17"/>
  <c r="G274" i="17"/>
  <c r="I57" i="17"/>
  <c r="J110" i="17"/>
  <c r="L110" i="17"/>
  <c r="M110" i="17"/>
  <c r="I327" i="17"/>
  <c r="E312" i="18"/>
  <c r="F95" i="18"/>
  <c r="H95" i="18"/>
  <c r="K235" i="18"/>
  <c r="AA18" i="18"/>
  <c r="N18" i="18"/>
  <c r="O18" i="18"/>
  <c r="L36" i="18"/>
  <c r="M36" i="18"/>
  <c r="I329" i="18"/>
  <c r="J112" i="18"/>
  <c r="I236" i="19"/>
  <c r="J19" i="19"/>
  <c r="L19" i="19"/>
  <c r="M19" i="19"/>
  <c r="I284" i="19"/>
  <c r="J67" i="19"/>
  <c r="L67" i="19"/>
  <c r="M67" i="19"/>
  <c r="L17" i="19"/>
  <c r="M17" i="19"/>
  <c r="L56" i="19"/>
  <c r="M56" i="19"/>
  <c r="L28" i="18"/>
  <c r="M28" i="18"/>
  <c r="L22" i="19"/>
  <c r="M22" i="19"/>
  <c r="I271" i="19"/>
  <c r="J54" i="19"/>
  <c r="J18" i="20"/>
  <c r="I235" i="20"/>
  <c r="J50" i="20"/>
  <c r="I267" i="20"/>
  <c r="J82" i="20"/>
  <c r="I299" i="20"/>
  <c r="J114" i="20"/>
  <c r="I331" i="20"/>
  <c r="J34" i="21"/>
  <c r="L34" i="21"/>
  <c r="M34" i="21"/>
  <c r="I251" i="21"/>
  <c r="J66" i="21"/>
  <c r="L66" i="21"/>
  <c r="M66" i="21"/>
  <c r="I283" i="21"/>
  <c r="J98" i="21"/>
  <c r="L98" i="21"/>
  <c r="M98" i="21"/>
  <c r="I315" i="21"/>
  <c r="I226" i="22"/>
  <c r="J9" i="22"/>
  <c r="L9" i="22"/>
  <c r="M9" i="22"/>
  <c r="I259" i="22"/>
  <c r="J42" i="22"/>
  <c r="L42" i="22"/>
  <c r="M42" i="22"/>
  <c r="J83" i="18"/>
  <c r="I300" i="18"/>
  <c r="L36" i="19"/>
  <c r="M36" i="19"/>
  <c r="L52" i="19"/>
  <c r="M52" i="19"/>
  <c r="I298" i="19"/>
  <c r="J81" i="19"/>
  <c r="J97" i="19"/>
  <c r="I314" i="19"/>
  <c r="I330" i="19"/>
  <c r="J113" i="19"/>
  <c r="K8" i="19"/>
  <c r="I8" i="19"/>
  <c r="G225" i="19"/>
  <c r="I267" i="19"/>
  <c r="J50" i="19"/>
  <c r="I296" i="19"/>
  <c r="J79" i="19"/>
  <c r="L79" i="19"/>
  <c r="M79" i="19"/>
  <c r="I328" i="19"/>
  <c r="J111" i="19"/>
  <c r="L111" i="19"/>
  <c r="M111" i="19"/>
  <c r="J35" i="20"/>
  <c r="I252" i="20"/>
  <c r="J67" i="20"/>
  <c r="I284" i="20"/>
  <c r="J99" i="20"/>
  <c r="I316" i="20"/>
  <c r="J11" i="21"/>
  <c r="L11" i="21"/>
  <c r="M11" i="21"/>
  <c r="I228" i="21"/>
  <c r="J43" i="21"/>
  <c r="L43" i="21"/>
  <c r="M43" i="21"/>
  <c r="I260" i="21"/>
  <c r="J75" i="21"/>
  <c r="L75" i="21"/>
  <c r="M75" i="21"/>
  <c r="I292" i="21"/>
  <c r="J107" i="21"/>
  <c r="L107" i="21"/>
  <c r="M107" i="21"/>
  <c r="I324" i="21"/>
  <c r="L88" i="17"/>
  <c r="M88" i="17"/>
  <c r="L64" i="18"/>
  <c r="M64" i="18"/>
  <c r="L96" i="18"/>
  <c r="M96" i="18"/>
  <c r="I233" i="19"/>
  <c r="J16" i="19"/>
  <c r="L76" i="18"/>
  <c r="M76" i="18"/>
  <c r="I231" i="19"/>
  <c r="J14" i="19"/>
  <c r="I263" i="19"/>
  <c r="J46" i="19"/>
  <c r="I253" i="20"/>
  <c r="J36" i="20"/>
  <c r="I285" i="20"/>
  <c r="J68" i="20"/>
  <c r="I317" i="20"/>
  <c r="J100" i="20"/>
  <c r="I229" i="21"/>
  <c r="J12" i="21"/>
  <c r="L12" i="21"/>
  <c r="M12" i="21"/>
  <c r="I245" i="21"/>
  <c r="J28" i="21"/>
  <c r="L28" i="21"/>
  <c r="M28" i="21"/>
  <c r="I261" i="21"/>
  <c r="J44" i="21"/>
  <c r="L44" i="21"/>
  <c r="M44" i="21"/>
  <c r="I277" i="21"/>
  <c r="J60" i="21"/>
  <c r="L60" i="21"/>
  <c r="M60" i="21"/>
  <c r="I293" i="21"/>
  <c r="J76" i="21"/>
  <c r="L76" i="21"/>
  <c r="M76" i="21"/>
  <c r="I309" i="21"/>
  <c r="J92" i="21"/>
  <c r="L92" i="21"/>
  <c r="M92" i="21"/>
  <c r="I325" i="21"/>
  <c r="J108" i="21"/>
  <c r="L108" i="21"/>
  <c r="M108" i="21"/>
  <c r="I341" i="21"/>
  <c r="J124" i="21"/>
  <c r="L124" i="21"/>
  <c r="M124" i="21"/>
  <c r="I241" i="18"/>
  <c r="J24" i="18"/>
  <c r="J28" i="19"/>
  <c r="I245" i="19"/>
  <c r="J69" i="19"/>
  <c r="I286" i="19"/>
  <c r="J21" i="20"/>
  <c r="I238" i="20"/>
  <c r="N85" i="20"/>
  <c r="O85" i="20"/>
  <c r="K302" i="20"/>
  <c r="AA85" i="20"/>
  <c r="AB125" i="20"/>
  <c r="L35" i="22"/>
  <c r="M35" i="22"/>
  <c r="J68" i="22"/>
  <c r="I285" i="22"/>
  <c r="AA89" i="22"/>
  <c r="N89" i="22"/>
  <c r="O89" i="22"/>
  <c r="K306" i="22"/>
  <c r="AA56" i="20"/>
  <c r="AA91" i="20"/>
  <c r="AB91" i="20"/>
  <c r="L23" i="22"/>
  <c r="M23" i="22"/>
  <c r="I305" i="22"/>
  <c r="J88" i="22"/>
  <c r="AA42" i="20"/>
  <c r="AB43" i="20"/>
  <c r="AA68" i="20"/>
  <c r="AB68" i="20"/>
  <c r="J109" i="20"/>
  <c r="I326" i="20"/>
  <c r="J40" i="22"/>
  <c r="I257" i="22"/>
  <c r="L59" i="22"/>
  <c r="M59" i="22"/>
  <c r="L75" i="22"/>
  <c r="M75" i="22"/>
  <c r="L89" i="23"/>
  <c r="M89" i="23"/>
  <c r="L121" i="23"/>
  <c r="M121" i="23"/>
  <c r="AA19" i="20"/>
  <c r="J28" i="22"/>
  <c r="I245" i="22"/>
  <c r="AA66" i="20"/>
  <c r="AB66" i="20"/>
  <c r="AA92" i="20"/>
  <c r="AB92" i="20"/>
  <c r="J16" i="22"/>
  <c r="I233" i="22"/>
  <c r="L48" i="22"/>
  <c r="M48" i="22"/>
  <c r="I283" i="22"/>
  <c r="J66" i="22"/>
  <c r="AA85" i="22"/>
  <c r="N85" i="22"/>
  <c r="O85" i="22"/>
  <c r="K302" i="22"/>
  <c r="J25" i="23"/>
  <c r="L25" i="23"/>
  <c r="M25" i="23"/>
  <c r="I242" i="23"/>
  <c r="I274" i="23"/>
  <c r="J57" i="23"/>
  <c r="L57" i="23"/>
  <c r="M57" i="23"/>
  <c r="I306" i="23"/>
  <c r="J89" i="23"/>
  <c r="J121" i="23"/>
  <c r="I338" i="23"/>
  <c r="J49" i="20"/>
  <c r="I266" i="20"/>
  <c r="AA78" i="20"/>
  <c r="I301" i="22"/>
  <c r="J84" i="22"/>
  <c r="E319" i="22"/>
  <c r="F102" i="22"/>
  <c r="H102" i="22"/>
  <c r="E335" i="22"/>
  <c r="F118" i="22"/>
  <c r="H118" i="22"/>
  <c r="AA55" i="20"/>
  <c r="AB55" i="20"/>
  <c r="L27" i="22"/>
  <c r="M27" i="22"/>
  <c r="J83" i="22"/>
  <c r="I300" i="22"/>
  <c r="AA32" i="20"/>
  <c r="K258" i="20"/>
  <c r="AA41" i="20"/>
  <c r="AB41" i="20"/>
  <c r="N41" i="20"/>
  <c r="O41" i="20"/>
  <c r="AA67" i="20"/>
  <c r="AB67" i="20"/>
  <c r="L12" i="22"/>
  <c r="M12" i="22"/>
  <c r="J47" i="22"/>
  <c r="I264" i="22"/>
  <c r="K100" i="22"/>
  <c r="I100" i="22"/>
  <c r="G317" i="22"/>
  <c r="H100" i="22"/>
  <c r="K116" i="22"/>
  <c r="I116" i="22"/>
  <c r="G333" i="22"/>
  <c r="H116" i="22"/>
  <c r="F11" i="23"/>
  <c r="H11" i="23"/>
  <c r="E228" i="23"/>
  <c r="F67" i="23"/>
  <c r="H67" i="23"/>
  <c r="E284" i="23"/>
  <c r="K96" i="23"/>
  <c r="I96" i="23"/>
  <c r="H96" i="23"/>
  <c r="G313" i="23"/>
  <c r="E336" i="23"/>
  <c r="F119" i="23"/>
  <c r="H119" i="23"/>
  <c r="L122" i="22"/>
  <c r="M122" i="22"/>
  <c r="I51" i="23"/>
  <c r="I83" i="23"/>
  <c r="I115" i="23"/>
  <c r="L16" i="23"/>
  <c r="M16" i="23"/>
  <c r="L24" i="23"/>
  <c r="M24" i="23"/>
  <c r="L32" i="23"/>
  <c r="M32" i="23"/>
  <c r="L40" i="23"/>
  <c r="M40" i="23"/>
  <c r="L48" i="23"/>
  <c r="M48" i="23"/>
  <c r="L56" i="23"/>
  <c r="M56" i="23"/>
  <c r="L64" i="23"/>
  <c r="M64" i="23"/>
  <c r="L72" i="23"/>
  <c r="M72" i="23"/>
  <c r="L80" i="23"/>
  <c r="M80" i="23"/>
  <c r="L88" i="23"/>
  <c r="M88" i="23"/>
  <c r="L100" i="23"/>
  <c r="M100" i="23"/>
  <c r="L116" i="23"/>
  <c r="M116" i="23"/>
  <c r="I94" i="22"/>
  <c r="I10" i="23"/>
  <c r="J9" i="23"/>
  <c r="I226" i="23"/>
  <c r="I251" i="23"/>
  <c r="J34" i="23"/>
  <c r="I259" i="23"/>
  <c r="J42" i="23"/>
  <c r="I267" i="23"/>
  <c r="J50" i="23"/>
  <c r="I275" i="23"/>
  <c r="J58" i="23"/>
  <c r="I283" i="23"/>
  <c r="J66" i="23"/>
  <c r="I291" i="23"/>
  <c r="J74" i="23"/>
  <c r="I299" i="23"/>
  <c r="J82" i="23"/>
  <c r="I307" i="23"/>
  <c r="J90" i="23"/>
  <c r="I315" i="23"/>
  <c r="J98" i="23"/>
  <c r="I323" i="23"/>
  <c r="J106" i="23"/>
  <c r="I331" i="23"/>
  <c r="J114" i="23"/>
  <c r="I339" i="23"/>
  <c r="J122" i="23"/>
  <c r="K11" i="1"/>
  <c r="I11" i="1"/>
  <c r="H11" i="1"/>
  <c r="G228" i="1"/>
  <c r="K19" i="1"/>
  <c r="I19" i="1"/>
  <c r="H19" i="1"/>
  <c r="G236" i="1"/>
  <c r="J53" i="1"/>
  <c r="L53" i="1"/>
  <c r="M53" i="1"/>
  <c r="I270" i="1"/>
  <c r="K9" i="1"/>
  <c r="I9" i="1"/>
  <c r="G226" i="1"/>
  <c r="H9" i="1"/>
  <c r="K73" i="1"/>
  <c r="I73" i="1"/>
  <c r="G290" i="1"/>
  <c r="H73" i="1"/>
  <c r="I72" i="1"/>
  <c r="K51" i="1"/>
  <c r="I51" i="1"/>
  <c r="G268" i="1"/>
  <c r="J40" i="1"/>
  <c r="I257" i="1"/>
  <c r="J56" i="1"/>
  <c r="I273" i="1"/>
  <c r="K107" i="1"/>
  <c r="I107" i="1"/>
  <c r="G324" i="1"/>
  <c r="H107" i="1"/>
  <c r="J16" i="1"/>
  <c r="I233" i="1"/>
  <c r="I8" i="1"/>
  <c r="K76" i="1"/>
  <c r="I76" i="1"/>
  <c r="G293" i="1"/>
  <c r="H76" i="1"/>
  <c r="F98" i="1"/>
  <c r="H98" i="1"/>
  <c r="E315" i="1"/>
  <c r="L77" i="1"/>
  <c r="M77" i="1"/>
  <c r="J113" i="1"/>
  <c r="L113" i="1"/>
  <c r="M113" i="1"/>
  <c r="I330" i="1"/>
  <c r="AA111" i="1"/>
  <c r="N111" i="1"/>
  <c r="O111" i="1"/>
  <c r="K328" i="1"/>
  <c r="L120" i="1"/>
  <c r="M120" i="1"/>
  <c r="J122" i="1"/>
  <c r="I339" i="1"/>
  <c r="J117" i="1"/>
  <c r="I334" i="1"/>
  <c r="K123" i="1"/>
  <c r="I123" i="1"/>
  <c r="G340" i="1"/>
  <c r="K34" i="2"/>
  <c r="I34" i="2"/>
  <c r="H34" i="2"/>
  <c r="G251" i="2"/>
  <c r="J11" i="2"/>
  <c r="L11" i="2"/>
  <c r="M11" i="2"/>
  <c r="I228" i="2"/>
  <c r="N16" i="2"/>
  <c r="O16" i="2"/>
  <c r="AA16" i="2"/>
  <c r="K233" i="2"/>
  <c r="N24" i="2"/>
  <c r="O24" i="2"/>
  <c r="AA24" i="2"/>
  <c r="K241" i="2"/>
  <c r="F59" i="2"/>
  <c r="H59" i="2"/>
  <c r="E276" i="2"/>
  <c r="I77" i="2"/>
  <c r="K77" i="2"/>
  <c r="G294" i="2"/>
  <c r="H77" i="2"/>
  <c r="F91" i="2"/>
  <c r="H91" i="2"/>
  <c r="E308" i="2"/>
  <c r="I51" i="2"/>
  <c r="I69" i="2"/>
  <c r="K69" i="2"/>
  <c r="G286" i="2"/>
  <c r="H69" i="2"/>
  <c r="I67" i="2"/>
  <c r="I323" i="2"/>
  <c r="J106" i="2"/>
  <c r="I339" i="2"/>
  <c r="J122" i="2"/>
  <c r="I93" i="2"/>
  <c r="F113" i="2"/>
  <c r="E330" i="2"/>
  <c r="I44" i="2"/>
  <c r="I107" i="2"/>
  <c r="G324" i="2"/>
  <c r="K107" i="2"/>
  <c r="H107" i="2"/>
  <c r="I123" i="2"/>
  <c r="G340" i="2"/>
  <c r="K123" i="2"/>
  <c r="H123" i="2"/>
  <c r="J47" i="3"/>
  <c r="L47" i="3"/>
  <c r="M47" i="3"/>
  <c r="I264" i="3"/>
  <c r="J16" i="3"/>
  <c r="L16" i="3"/>
  <c r="M16" i="3"/>
  <c r="I233" i="3"/>
  <c r="L26" i="3"/>
  <c r="M26" i="3"/>
  <c r="J38" i="3"/>
  <c r="I255" i="3"/>
  <c r="N64" i="3"/>
  <c r="O64" i="3"/>
  <c r="AA64" i="3"/>
  <c r="K281" i="3"/>
  <c r="K105" i="3"/>
  <c r="I105" i="3"/>
  <c r="G322" i="3"/>
  <c r="H105" i="3"/>
  <c r="J56" i="3"/>
  <c r="L56" i="3"/>
  <c r="M56" i="3"/>
  <c r="I273" i="3"/>
  <c r="J91" i="3"/>
  <c r="L91" i="3"/>
  <c r="M91" i="3"/>
  <c r="I308" i="3"/>
  <c r="L58" i="3"/>
  <c r="M58" i="3"/>
  <c r="J81" i="3"/>
  <c r="I298" i="3"/>
  <c r="J11" i="3"/>
  <c r="I228" i="3"/>
  <c r="J27" i="3"/>
  <c r="I244" i="3"/>
  <c r="J43" i="3"/>
  <c r="I260" i="3"/>
  <c r="L89" i="3"/>
  <c r="M89" i="3"/>
  <c r="I234" i="3"/>
  <c r="J17" i="3"/>
  <c r="I250" i="3"/>
  <c r="J33" i="3"/>
  <c r="N60" i="3"/>
  <c r="O60" i="3"/>
  <c r="K277" i="3"/>
  <c r="AA60" i="3"/>
  <c r="N99" i="3"/>
  <c r="O99" i="3"/>
  <c r="AA99" i="3"/>
  <c r="K316" i="3"/>
  <c r="J57" i="3"/>
  <c r="I274" i="3"/>
  <c r="L82" i="3"/>
  <c r="M82" i="3"/>
  <c r="AB72" i="3"/>
  <c r="F43" i="4"/>
  <c r="E260" i="4"/>
  <c r="N10" i="4"/>
  <c r="O10" i="4"/>
  <c r="K227" i="4"/>
  <c r="AA10" i="4"/>
  <c r="J40" i="4"/>
  <c r="L40" i="4"/>
  <c r="M40" i="4"/>
  <c r="I257" i="4"/>
  <c r="J108" i="4"/>
  <c r="L108" i="4"/>
  <c r="M108" i="4"/>
  <c r="I325" i="4"/>
  <c r="F71" i="4"/>
  <c r="E288" i="4"/>
  <c r="J109" i="4"/>
  <c r="L109" i="4"/>
  <c r="M109" i="4"/>
  <c r="I326" i="4"/>
  <c r="K77" i="4"/>
  <c r="G294" i="4"/>
  <c r="I77" i="4"/>
  <c r="I327" i="4"/>
  <c r="J110" i="4"/>
  <c r="L110" i="4"/>
  <c r="M110" i="4"/>
  <c r="J21" i="4"/>
  <c r="L21" i="4"/>
  <c r="M21" i="4"/>
  <c r="I238" i="4"/>
  <c r="J37" i="4"/>
  <c r="L37" i="4"/>
  <c r="M37" i="4"/>
  <c r="I254" i="4"/>
  <c r="H99" i="4"/>
  <c r="G316" i="4"/>
  <c r="K99" i="4"/>
  <c r="I99" i="4"/>
  <c r="F79" i="4"/>
  <c r="E296" i="4"/>
  <c r="E286" i="4"/>
  <c r="F69" i="4"/>
  <c r="H69" i="4"/>
  <c r="J58" i="4"/>
  <c r="L58" i="4"/>
  <c r="M58" i="4"/>
  <c r="I275" i="4"/>
  <c r="I17" i="5"/>
  <c r="K17" i="5"/>
  <c r="G234" i="5"/>
  <c r="H17" i="5"/>
  <c r="N104" i="4"/>
  <c r="O104" i="4"/>
  <c r="AA104" i="4"/>
  <c r="AB104" i="4"/>
  <c r="K321" i="4"/>
  <c r="F35" i="5"/>
  <c r="H35" i="5"/>
  <c r="E252" i="5"/>
  <c r="F99" i="5"/>
  <c r="H99" i="5"/>
  <c r="E316" i="5"/>
  <c r="F30" i="5"/>
  <c r="H30" i="5"/>
  <c r="E247" i="5"/>
  <c r="AB66" i="4"/>
  <c r="J31" i="5"/>
  <c r="L31" i="5"/>
  <c r="M31" i="5"/>
  <c r="I248" i="5"/>
  <c r="J47" i="5"/>
  <c r="L47" i="5"/>
  <c r="M47" i="5"/>
  <c r="I264" i="5"/>
  <c r="J63" i="5"/>
  <c r="L63" i="5"/>
  <c r="M63" i="5"/>
  <c r="I280" i="5"/>
  <c r="J20" i="5"/>
  <c r="L20" i="5"/>
  <c r="M20" i="5"/>
  <c r="I237" i="5"/>
  <c r="I322" i="5"/>
  <c r="J105" i="5"/>
  <c r="I35" i="5"/>
  <c r="L65" i="5"/>
  <c r="M65" i="5"/>
  <c r="I91" i="5"/>
  <c r="AA23" i="5"/>
  <c r="AB23" i="5"/>
  <c r="N23" i="5"/>
  <c r="O23" i="5"/>
  <c r="K240" i="5"/>
  <c r="L89" i="5"/>
  <c r="M89" i="5"/>
  <c r="N76" i="5"/>
  <c r="O76" i="5"/>
  <c r="AA76" i="5"/>
  <c r="K293" i="5"/>
  <c r="I106" i="5"/>
  <c r="G323" i="5"/>
  <c r="K106" i="5"/>
  <c r="H106" i="5"/>
  <c r="I74" i="5"/>
  <c r="L49" i="5"/>
  <c r="M49" i="5"/>
  <c r="N119" i="5"/>
  <c r="O119" i="5"/>
  <c r="K336" i="5"/>
  <c r="AA119" i="5"/>
  <c r="I67" i="5"/>
  <c r="L26" i="6"/>
  <c r="M26" i="6"/>
  <c r="J82" i="6"/>
  <c r="L82" i="6"/>
  <c r="M82" i="6"/>
  <c r="I299" i="6"/>
  <c r="J114" i="6"/>
  <c r="L114" i="6"/>
  <c r="M114" i="6"/>
  <c r="I331" i="6"/>
  <c r="J19" i="6"/>
  <c r="L19" i="6"/>
  <c r="M19" i="6"/>
  <c r="I236" i="6"/>
  <c r="N44" i="6"/>
  <c r="O44" i="6"/>
  <c r="AA44" i="6"/>
  <c r="K261" i="6"/>
  <c r="F75" i="6"/>
  <c r="H75" i="6"/>
  <c r="E292" i="6"/>
  <c r="F107" i="6"/>
  <c r="H107" i="6"/>
  <c r="E324" i="6"/>
  <c r="J32" i="6"/>
  <c r="L32" i="6"/>
  <c r="M32" i="6"/>
  <c r="I249" i="6"/>
  <c r="J25" i="6"/>
  <c r="L25" i="6"/>
  <c r="M25" i="6"/>
  <c r="I242" i="6"/>
  <c r="I49" i="6"/>
  <c r="G266" i="6"/>
  <c r="K49" i="6"/>
  <c r="H49" i="6"/>
  <c r="AA81" i="6"/>
  <c r="N81" i="6"/>
  <c r="O81" i="6"/>
  <c r="K298" i="6"/>
  <c r="AA113" i="6"/>
  <c r="N113" i="6"/>
  <c r="O113" i="6"/>
  <c r="K330" i="6"/>
  <c r="I63" i="6"/>
  <c r="I95" i="6"/>
  <c r="J68" i="6"/>
  <c r="I285" i="6"/>
  <c r="J84" i="6"/>
  <c r="I301" i="6"/>
  <c r="J100" i="6"/>
  <c r="I317" i="6"/>
  <c r="J116" i="6"/>
  <c r="I333" i="6"/>
  <c r="L25" i="7"/>
  <c r="M25" i="7"/>
  <c r="J56" i="7"/>
  <c r="L56" i="7"/>
  <c r="M56" i="7"/>
  <c r="I273" i="7"/>
  <c r="K95" i="7"/>
  <c r="G312" i="7"/>
  <c r="I95" i="7"/>
  <c r="N11" i="7"/>
  <c r="O11" i="7"/>
  <c r="AA11" i="7"/>
  <c r="AB11" i="7"/>
  <c r="K228" i="7"/>
  <c r="E278" i="7"/>
  <c r="F61" i="7"/>
  <c r="K75" i="7"/>
  <c r="I75" i="7"/>
  <c r="G292" i="7"/>
  <c r="K109" i="7"/>
  <c r="I109" i="7"/>
  <c r="H109" i="7"/>
  <c r="G326" i="7"/>
  <c r="J35" i="7"/>
  <c r="L35" i="7"/>
  <c r="M35" i="7"/>
  <c r="I252" i="7"/>
  <c r="E290" i="7"/>
  <c r="F73" i="7"/>
  <c r="H73" i="7"/>
  <c r="K89" i="7"/>
  <c r="G306" i="7"/>
  <c r="H89" i="7"/>
  <c r="I89" i="7"/>
  <c r="I335" i="7"/>
  <c r="J118" i="7"/>
  <c r="L118" i="7"/>
  <c r="M118" i="7"/>
  <c r="J19" i="8"/>
  <c r="L19" i="8"/>
  <c r="M19" i="8"/>
  <c r="I236" i="8"/>
  <c r="F71" i="7"/>
  <c r="H71" i="7"/>
  <c r="E288" i="7"/>
  <c r="F103" i="7"/>
  <c r="H103" i="7"/>
  <c r="E320" i="7"/>
  <c r="N44" i="7"/>
  <c r="O44" i="7"/>
  <c r="AA44" i="7"/>
  <c r="AB44" i="7"/>
  <c r="K261" i="7"/>
  <c r="K69" i="7"/>
  <c r="H69" i="7"/>
  <c r="I69" i="7"/>
  <c r="G286" i="7"/>
  <c r="K101" i="7"/>
  <c r="H101" i="7"/>
  <c r="I101" i="7"/>
  <c r="G318" i="7"/>
  <c r="K67" i="7"/>
  <c r="G284" i="7"/>
  <c r="I67" i="7"/>
  <c r="K99" i="7"/>
  <c r="G316" i="7"/>
  <c r="I99" i="7"/>
  <c r="J13" i="8"/>
  <c r="L13" i="8"/>
  <c r="M13" i="8"/>
  <c r="I230" i="8"/>
  <c r="L98" i="8"/>
  <c r="M98" i="8"/>
  <c r="L31" i="8"/>
  <c r="M31" i="8"/>
  <c r="L52" i="8"/>
  <c r="M52" i="8"/>
  <c r="J106" i="8"/>
  <c r="I323" i="8"/>
  <c r="L41" i="8"/>
  <c r="M41" i="8"/>
  <c r="L67" i="8"/>
  <c r="M67" i="8"/>
  <c r="L39" i="8"/>
  <c r="M39" i="8"/>
  <c r="J60" i="8"/>
  <c r="I277" i="8"/>
  <c r="L20" i="8"/>
  <c r="M20" i="8"/>
  <c r="L49" i="8"/>
  <c r="M49" i="8"/>
  <c r="L75" i="8"/>
  <c r="M75" i="8"/>
  <c r="L93" i="8"/>
  <c r="M93" i="8"/>
  <c r="L109" i="8"/>
  <c r="M109" i="8"/>
  <c r="L125" i="8"/>
  <c r="M125" i="8"/>
  <c r="L87" i="8"/>
  <c r="M87" i="8"/>
  <c r="L103" i="8"/>
  <c r="M103" i="8"/>
  <c r="L119" i="8"/>
  <c r="M119" i="8"/>
  <c r="J61" i="8"/>
  <c r="I278" i="8"/>
  <c r="J76" i="8"/>
  <c r="I293" i="8"/>
  <c r="J33" i="8"/>
  <c r="I250" i="8"/>
  <c r="J59" i="8"/>
  <c r="I276" i="8"/>
  <c r="J84" i="8"/>
  <c r="I301" i="8"/>
  <c r="J100" i="8"/>
  <c r="I317" i="8"/>
  <c r="J116" i="8"/>
  <c r="I333" i="8"/>
  <c r="N28" i="9"/>
  <c r="O28" i="9"/>
  <c r="AA28" i="9"/>
  <c r="AB28" i="9"/>
  <c r="K245" i="9"/>
  <c r="L54" i="9"/>
  <c r="M54" i="9"/>
  <c r="E298" i="9"/>
  <c r="F81" i="9"/>
  <c r="H81" i="9"/>
  <c r="E330" i="9"/>
  <c r="F113" i="9"/>
  <c r="H113" i="9"/>
  <c r="I57" i="9"/>
  <c r="K57" i="9"/>
  <c r="G274" i="9"/>
  <c r="I85" i="9"/>
  <c r="K85" i="9"/>
  <c r="G302" i="9"/>
  <c r="E272" i="9"/>
  <c r="F55" i="9"/>
  <c r="F91" i="9"/>
  <c r="E308" i="9"/>
  <c r="F124" i="9"/>
  <c r="E341" i="9"/>
  <c r="J50" i="9"/>
  <c r="I267" i="9"/>
  <c r="I93" i="9"/>
  <c r="K93" i="9"/>
  <c r="G310" i="9"/>
  <c r="I124" i="9"/>
  <c r="K124" i="9"/>
  <c r="G341" i="9"/>
  <c r="H124" i="9"/>
  <c r="K28" i="10"/>
  <c r="I28" i="10"/>
  <c r="H28" i="10"/>
  <c r="G245" i="10"/>
  <c r="N12" i="9"/>
  <c r="O12" i="9"/>
  <c r="AA12" i="9"/>
  <c r="K229" i="9"/>
  <c r="J60" i="9"/>
  <c r="L60" i="9"/>
  <c r="M60" i="9"/>
  <c r="I277" i="9"/>
  <c r="K99" i="9"/>
  <c r="G316" i="9"/>
  <c r="I99" i="9"/>
  <c r="H99" i="9"/>
  <c r="L46" i="9"/>
  <c r="M46" i="9"/>
  <c r="L78" i="9"/>
  <c r="M78" i="9"/>
  <c r="F59" i="9"/>
  <c r="E276" i="9"/>
  <c r="E328" i="9"/>
  <c r="F111" i="9"/>
  <c r="J33" i="10"/>
  <c r="I250" i="10"/>
  <c r="F61" i="10"/>
  <c r="E278" i="10"/>
  <c r="F77" i="10"/>
  <c r="E294" i="10"/>
  <c r="F93" i="10"/>
  <c r="E310" i="10"/>
  <c r="K59" i="10"/>
  <c r="H59" i="10"/>
  <c r="I59" i="10"/>
  <c r="G276" i="10"/>
  <c r="K91" i="10"/>
  <c r="H91" i="10"/>
  <c r="I91" i="10"/>
  <c r="G308" i="10"/>
  <c r="K123" i="10"/>
  <c r="H123" i="10"/>
  <c r="I123" i="10"/>
  <c r="G340" i="10"/>
  <c r="F89" i="10"/>
  <c r="H89" i="10"/>
  <c r="E306" i="10"/>
  <c r="K105" i="10"/>
  <c r="G322" i="10"/>
  <c r="H105" i="10"/>
  <c r="I105" i="10"/>
  <c r="N19" i="10"/>
  <c r="O19" i="10"/>
  <c r="AA19" i="10"/>
  <c r="K236" i="10"/>
  <c r="K71" i="10"/>
  <c r="H71" i="10"/>
  <c r="I71" i="10"/>
  <c r="G288" i="10"/>
  <c r="K119" i="10"/>
  <c r="H119" i="10"/>
  <c r="I119" i="10"/>
  <c r="G336" i="10"/>
  <c r="J9" i="10"/>
  <c r="I226" i="10"/>
  <c r="N110" i="10"/>
  <c r="O110" i="10"/>
  <c r="AA110" i="10"/>
  <c r="K327" i="10"/>
  <c r="K14" i="11"/>
  <c r="H14" i="11"/>
  <c r="I14" i="11"/>
  <c r="G231" i="11"/>
  <c r="F81" i="10"/>
  <c r="H81" i="10"/>
  <c r="E298" i="10"/>
  <c r="K97" i="10"/>
  <c r="G314" i="10"/>
  <c r="H97" i="10"/>
  <c r="I97" i="10"/>
  <c r="J49" i="10"/>
  <c r="L49" i="10"/>
  <c r="M49" i="10"/>
  <c r="I266" i="10"/>
  <c r="K95" i="10"/>
  <c r="I95" i="10"/>
  <c r="H95" i="10"/>
  <c r="G312" i="10"/>
  <c r="J58" i="11"/>
  <c r="L58" i="11"/>
  <c r="M58" i="11"/>
  <c r="I275" i="11"/>
  <c r="J110" i="11"/>
  <c r="L110" i="11"/>
  <c r="M110" i="11"/>
  <c r="I327" i="11"/>
  <c r="J35" i="11"/>
  <c r="L35" i="11"/>
  <c r="M35" i="11"/>
  <c r="I252" i="11"/>
  <c r="J70" i="11"/>
  <c r="L70" i="11"/>
  <c r="M70" i="11"/>
  <c r="I287" i="11"/>
  <c r="F102" i="11"/>
  <c r="H102" i="11"/>
  <c r="E319" i="11"/>
  <c r="J18" i="11"/>
  <c r="L18" i="11"/>
  <c r="M18" i="11"/>
  <c r="I235" i="11"/>
  <c r="J50" i="11"/>
  <c r="L50" i="11"/>
  <c r="M50" i="11"/>
  <c r="I267" i="11"/>
  <c r="J82" i="11"/>
  <c r="L82" i="11"/>
  <c r="M82" i="11"/>
  <c r="I299" i="11"/>
  <c r="K12" i="11"/>
  <c r="I12" i="11"/>
  <c r="H12" i="11"/>
  <c r="G229" i="11"/>
  <c r="I266" i="11"/>
  <c r="J49" i="11"/>
  <c r="L81" i="11"/>
  <c r="M81" i="11"/>
  <c r="I256" i="11"/>
  <c r="J39" i="11"/>
  <c r="L39" i="11"/>
  <c r="M39" i="11"/>
  <c r="AA66" i="11"/>
  <c r="K283" i="11"/>
  <c r="N66" i="11"/>
  <c r="O66" i="11"/>
  <c r="AA97" i="11"/>
  <c r="N97" i="11"/>
  <c r="O97" i="11"/>
  <c r="K314" i="11"/>
  <c r="F8" i="11"/>
  <c r="H8" i="11"/>
  <c r="I8" i="11"/>
  <c r="E225" i="11"/>
  <c r="J21" i="11"/>
  <c r="I238" i="11"/>
  <c r="L53" i="11"/>
  <c r="M53" i="11"/>
  <c r="J43" i="11"/>
  <c r="L43" i="11"/>
  <c r="M43" i="11"/>
  <c r="I260" i="11"/>
  <c r="K120" i="11"/>
  <c r="I120" i="11"/>
  <c r="H120" i="11"/>
  <c r="G337" i="11"/>
  <c r="I238" i="12"/>
  <c r="J21" i="12"/>
  <c r="I270" i="12"/>
  <c r="J53" i="12"/>
  <c r="I302" i="12"/>
  <c r="J85" i="12"/>
  <c r="I334" i="12"/>
  <c r="J117" i="12"/>
  <c r="L26" i="12"/>
  <c r="M26" i="12"/>
  <c r="L58" i="12"/>
  <c r="M58" i="12"/>
  <c r="L90" i="12"/>
  <c r="M90" i="12"/>
  <c r="L122" i="12"/>
  <c r="M122" i="12"/>
  <c r="L17" i="12"/>
  <c r="M17" i="12"/>
  <c r="L49" i="12"/>
  <c r="M49" i="12"/>
  <c r="L81" i="12"/>
  <c r="M81" i="12"/>
  <c r="L113" i="12"/>
  <c r="M113" i="12"/>
  <c r="J22" i="12"/>
  <c r="I239" i="12"/>
  <c r="J54" i="12"/>
  <c r="I271" i="12"/>
  <c r="J86" i="12"/>
  <c r="I303" i="12"/>
  <c r="J19" i="13"/>
  <c r="L19" i="13"/>
  <c r="M19" i="13"/>
  <c r="I236" i="13"/>
  <c r="J51" i="13"/>
  <c r="L51" i="13"/>
  <c r="M51" i="13"/>
  <c r="I268" i="13"/>
  <c r="I300" i="13"/>
  <c r="J83" i="13"/>
  <c r="L83" i="13"/>
  <c r="M83" i="13"/>
  <c r="I332" i="13"/>
  <c r="J115" i="13"/>
  <c r="L115" i="13"/>
  <c r="M115" i="13"/>
  <c r="I230" i="12"/>
  <c r="J13" i="12"/>
  <c r="I262" i="12"/>
  <c r="J45" i="12"/>
  <c r="I294" i="12"/>
  <c r="J77" i="12"/>
  <c r="I326" i="12"/>
  <c r="J109" i="12"/>
  <c r="L34" i="12"/>
  <c r="M34" i="12"/>
  <c r="L66" i="12"/>
  <c r="M66" i="12"/>
  <c r="L98" i="12"/>
  <c r="M98" i="12"/>
  <c r="L45" i="13"/>
  <c r="M45" i="13"/>
  <c r="L25" i="12"/>
  <c r="M25" i="12"/>
  <c r="L57" i="12"/>
  <c r="M57" i="12"/>
  <c r="L89" i="12"/>
  <c r="M89" i="12"/>
  <c r="L121" i="12"/>
  <c r="M121" i="12"/>
  <c r="J30" i="12"/>
  <c r="I247" i="12"/>
  <c r="J62" i="12"/>
  <c r="I279" i="12"/>
  <c r="J94" i="12"/>
  <c r="I311" i="12"/>
  <c r="J17" i="13"/>
  <c r="L17" i="13"/>
  <c r="M17" i="13"/>
  <c r="I234" i="13"/>
  <c r="J49" i="13"/>
  <c r="I266" i="13"/>
  <c r="L100" i="13"/>
  <c r="M100" i="13"/>
  <c r="AA122" i="13"/>
  <c r="N122" i="13"/>
  <c r="O122" i="13"/>
  <c r="K339" i="13"/>
  <c r="J28" i="13"/>
  <c r="I245" i="13"/>
  <c r="L44" i="13"/>
  <c r="M44" i="13"/>
  <c r="AA58" i="13"/>
  <c r="N58" i="13"/>
  <c r="O58" i="13"/>
  <c r="K275" i="13"/>
  <c r="L93" i="13"/>
  <c r="M93" i="13"/>
  <c r="AA50" i="13"/>
  <c r="N50" i="13"/>
  <c r="O50" i="13"/>
  <c r="K267" i="13"/>
  <c r="F28" i="14"/>
  <c r="H28" i="14"/>
  <c r="E245" i="14"/>
  <c r="AA66" i="13"/>
  <c r="N66" i="13"/>
  <c r="O66" i="13"/>
  <c r="K283" i="13"/>
  <c r="L101" i="13"/>
  <c r="M101" i="13"/>
  <c r="J92" i="14"/>
  <c r="L92" i="14"/>
  <c r="M92" i="14"/>
  <c r="I309" i="14"/>
  <c r="J124" i="14"/>
  <c r="L124" i="14"/>
  <c r="M124" i="14"/>
  <c r="I341" i="14"/>
  <c r="L116" i="13"/>
  <c r="M116" i="13"/>
  <c r="F13" i="14"/>
  <c r="H13" i="14"/>
  <c r="E230" i="14"/>
  <c r="E262" i="14"/>
  <c r="F45" i="14"/>
  <c r="H45" i="14"/>
  <c r="J52" i="13"/>
  <c r="I269" i="13"/>
  <c r="I338" i="14"/>
  <c r="J121" i="14"/>
  <c r="L121" i="14"/>
  <c r="M121" i="14"/>
  <c r="J60" i="13"/>
  <c r="I277" i="13"/>
  <c r="L80" i="13"/>
  <c r="M80" i="13"/>
  <c r="AA114" i="13"/>
  <c r="N114" i="13"/>
  <c r="O114" i="13"/>
  <c r="K331" i="13"/>
  <c r="J14" i="14"/>
  <c r="L14" i="14"/>
  <c r="M14" i="14"/>
  <c r="I231" i="14"/>
  <c r="J34" i="14"/>
  <c r="L34" i="14"/>
  <c r="M34" i="14"/>
  <c r="I251" i="14"/>
  <c r="J50" i="14"/>
  <c r="L50" i="14"/>
  <c r="M50" i="14"/>
  <c r="I267" i="14"/>
  <c r="J66" i="14"/>
  <c r="L66" i="14"/>
  <c r="M66" i="14"/>
  <c r="I283" i="14"/>
  <c r="J82" i="14"/>
  <c r="L82" i="14"/>
  <c r="M82" i="14"/>
  <c r="I299" i="14"/>
  <c r="J98" i="14"/>
  <c r="L98" i="14"/>
  <c r="M98" i="14"/>
  <c r="I315" i="14"/>
  <c r="J114" i="14"/>
  <c r="L114" i="14"/>
  <c r="M114" i="14"/>
  <c r="I331" i="14"/>
  <c r="L11" i="15"/>
  <c r="M11" i="15"/>
  <c r="I33" i="14"/>
  <c r="I282" i="14"/>
  <c r="J65" i="14"/>
  <c r="I230" i="15"/>
  <c r="J13" i="15"/>
  <c r="L13" i="15"/>
  <c r="M13" i="15"/>
  <c r="E294" i="15"/>
  <c r="F77" i="15"/>
  <c r="H77" i="15"/>
  <c r="E326" i="15"/>
  <c r="F109" i="15"/>
  <c r="H109" i="15"/>
  <c r="I20" i="14"/>
  <c r="I249" i="15"/>
  <c r="J32" i="15"/>
  <c r="N53" i="15"/>
  <c r="O53" i="15"/>
  <c r="K270" i="15"/>
  <c r="AA53" i="15"/>
  <c r="N61" i="15"/>
  <c r="O61" i="15"/>
  <c r="K278" i="15"/>
  <c r="AA61" i="15"/>
  <c r="I16" i="14"/>
  <c r="J24" i="15"/>
  <c r="I241" i="15"/>
  <c r="I12" i="14"/>
  <c r="L15" i="15"/>
  <c r="M15" i="15"/>
  <c r="I13" i="14"/>
  <c r="I40" i="14"/>
  <c r="I68" i="15"/>
  <c r="G285" i="15"/>
  <c r="K68" i="15"/>
  <c r="H68" i="15"/>
  <c r="I84" i="15"/>
  <c r="G301" i="15"/>
  <c r="K84" i="15"/>
  <c r="H84" i="15"/>
  <c r="I100" i="15"/>
  <c r="G317" i="15"/>
  <c r="K100" i="15"/>
  <c r="H100" i="15"/>
  <c r="I116" i="15"/>
  <c r="G333" i="15"/>
  <c r="K116" i="15"/>
  <c r="H116" i="15"/>
  <c r="L101" i="14"/>
  <c r="M101" i="14"/>
  <c r="L20" i="15"/>
  <c r="M20" i="15"/>
  <c r="L34" i="15"/>
  <c r="M34" i="15"/>
  <c r="E227" i="16"/>
  <c r="F10" i="16"/>
  <c r="J41" i="16"/>
  <c r="I258" i="16"/>
  <c r="L89" i="16"/>
  <c r="M89" i="16"/>
  <c r="J84" i="16"/>
  <c r="L84" i="16"/>
  <c r="M84" i="16"/>
  <c r="I301" i="16"/>
  <c r="L37" i="16"/>
  <c r="M37" i="16"/>
  <c r="L93" i="16"/>
  <c r="M93" i="16"/>
  <c r="L40" i="16"/>
  <c r="M40" i="16"/>
  <c r="J74" i="16"/>
  <c r="L74" i="16"/>
  <c r="M74" i="16"/>
  <c r="I291" i="16"/>
  <c r="J104" i="16"/>
  <c r="L104" i="16"/>
  <c r="M104" i="16"/>
  <c r="I321" i="16"/>
  <c r="N82" i="15"/>
  <c r="O82" i="15"/>
  <c r="AA82" i="15"/>
  <c r="K299" i="15"/>
  <c r="N114" i="15"/>
  <c r="O114" i="15"/>
  <c r="AA114" i="15"/>
  <c r="K331" i="15"/>
  <c r="AA67" i="16"/>
  <c r="N67" i="16"/>
  <c r="O67" i="16"/>
  <c r="K284" i="16"/>
  <c r="E339" i="16"/>
  <c r="F122" i="16"/>
  <c r="H122" i="16"/>
  <c r="N122" i="15"/>
  <c r="O122" i="15"/>
  <c r="AA122" i="15"/>
  <c r="K339" i="15"/>
  <c r="L36" i="16"/>
  <c r="M36" i="16"/>
  <c r="L69" i="16"/>
  <c r="M69" i="16"/>
  <c r="J94" i="16"/>
  <c r="L94" i="16"/>
  <c r="M94" i="16"/>
  <c r="I311" i="16"/>
  <c r="N81" i="17"/>
  <c r="O81" i="17"/>
  <c r="K298" i="17"/>
  <c r="AA81" i="17"/>
  <c r="F102" i="17"/>
  <c r="H102" i="17"/>
  <c r="E319" i="17"/>
  <c r="E253" i="17"/>
  <c r="F36" i="17"/>
  <c r="H36" i="17"/>
  <c r="F104" i="17"/>
  <c r="H104" i="17"/>
  <c r="E321" i="17"/>
  <c r="J27" i="16"/>
  <c r="I244" i="16"/>
  <c r="J59" i="16"/>
  <c r="I276" i="16"/>
  <c r="K336" i="16"/>
  <c r="AA119" i="16"/>
  <c r="N119" i="16"/>
  <c r="O119" i="16"/>
  <c r="I94" i="17"/>
  <c r="F105" i="17"/>
  <c r="H105" i="17"/>
  <c r="E322" i="17"/>
  <c r="F67" i="17"/>
  <c r="E284" i="17"/>
  <c r="K75" i="17"/>
  <c r="I75" i="17"/>
  <c r="H75" i="17"/>
  <c r="G292" i="17"/>
  <c r="F107" i="17"/>
  <c r="H107" i="17"/>
  <c r="E324" i="17"/>
  <c r="E297" i="17"/>
  <c r="F80" i="17"/>
  <c r="H80" i="17"/>
  <c r="F31" i="17"/>
  <c r="H31" i="17"/>
  <c r="E248" i="17"/>
  <c r="I31" i="17"/>
  <c r="J54" i="17"/>
  <c r="L54" i="17"/>
  <c r="M54" i="17"/>
  <c r="I271" i="17"/>
  <c r="K109" i="17"/>
  <c r="I109" i="17"/>
  <c r="G326" i="17"/>
  <c r="L81" i="18"/>
  <c r="M81" i="18"/>
  <c r="L113" i="18"/>
  <c r="M113" i="18"/>
  <c r="I80" i="17"/>
  <c r="I24" i="17"/>
  <c r="K113" i="17"/>
  <c r="I113" i="17"/>
  <c r="G330" i="17"/>
  <c r="J29" i="18"/>
  <c r="L29" i="18"/>
  <c r="M29" i="18"/>
  <c r="I246" i="18"/>
  <c r="J61" i="18"/>
  <c r="L61" i="18"/>
  <c r="M61" i="18"/>
  <c r="I278" i="18"/>
  <c r="J93" i="18"/>
  <c r="L93" i="18"/>
  <c r="M93" i="18"/>
  <c r="I310" i="18"/>
  <c r="J125" i="18"/>
  <c r="L125" i="18"/>
  <c r="M125" i="18"/>
  <c r="I342" i="18"/>
  <c r="N93" i="17"/>
  <c r="O93" i="17"/>
  <c r="AA93" i="17"/>
  <c r="K310" i="17"/>
  <c r="K37" i="17"/>
  <c r="G254" i="17"/>
  <c r="I37" i="17"/>
  <c r="J106" i="17"/>
  <c r="L106" i="17"/>
  <c r="M106" i="17"/>
  <c r="I323" i="17"/>
  <c r="F96" i="17"/>
  <c r="H96" i="17"/>
  <c r="E313" i="17"/>
  <c r="F55" i="17"/>
  <c r="H55" i="17"/>
  <c r="E272" i="17"/>
  <c r="L51" i="18"/>
  <c r="M51" i="18"/>
  <c r="L83" i="18"/>
  <c r="M83" i="18"/>
  <c r="I295" i="19"/>
  <c r="J78" i="19"/>
  <c r="L78" i="19"/>
  <c r="M78" i="19"/>
  <c r="I327" i="19"/>
  <c r="J110" i="19"/>
  <c r="L110" i="19"/>
  <c r="M110" i="19"/>
  <c r="L96" i="17"/>
  <c r="M96" i="17"/>
  <c r="J115" i="17"/>
  <c r="L115" i="17"/>
  <c r="M115" i="17"/>
  <c r="I332" i="17"/>
  <c r="E320" i="18"/>
  <c r="F103" i="18"/>
  <c r="H103" i="18"/>
  <c r="I55" i="17"/>
  <c r="J47" i="18"/>
  <c r="L47" i="18"/>
  <c r="M47" i="18"/>
  <c r="I264" i="18"/>
  <c r="L112" i="18"/>
  <c r="M112" i="18"/>
  <c r="I243" i="19"/>
  <c r="J26" i="19"/>
  <c r="I268" i="19"/>
  <c r="J51" i="19"/>
  <c r="L51" i="19"/>
  <c r="M51" i="19"/>
  <c r="I291" i="19"/>
  <c r="J74" i="19"/>
  <c r="I241" i="19"/>
  <c r="J24" i="19"/>
  <c r="J39" i="18"/>
  <c r="L39" i="18"/>
  <c r="M39" i="18"/>
  <c r="I256" i="18"/>
  <c r="I239" i="20"/>
  <c r="J22" i="20"/>
  <c r="I271" i="20"/>
  <c r="J54" i="20"/>
  <c r="I303" i="20"/>
  <c r="J86" i="20"/>
  <c r="I335" i="20"/>
  <c r="J118" i="20"/>
  <c r="I255" i="21"/>
  <c r="J38" i="21"/>
  <c r="L38" i="21"/>
  <c r="M38" i="21"/>
  <c r="I287" i="21"/>
  <c r="J70" i="21"/>
  <c r="L70" i="21"/>
  <c r="M70" i="21"/>
  <c r="I319" i="21"/>
  <c r="J102" i="21"/>
  <c r="L102" i="21"/>
  <c r="M102" i="21"/>
  <c r="J14" i="22"/>
  <c r="L14" i="22"/>
  <c r="M14" i="22"/>
  <c r="I231" i="22"/>
  <c r="J46" i="22"/>
  <c r="L46" i="22"/>
  <c r="M46" i="22"/>
  <c r="I263" i="22"/>
  <c r="K303" i="18"/>
  <c r="AA86" i="18"/>
  <c r="N86" i="18"/>
  <c r="O86" i="18"/>
  <c r="J13" i="19"/>
  <c r="I230" i="19"/>
  <c r="I262" i="19"/>
  <c r="J45" i="19"/>
  <c r="I294" i="19"/>
  <c r="J77" i="19"/>
  <c r="L81" i="19"/>
  <c r="M81" i="19"/>
  <c r="J93" i="19"/>
  <c r="I310" i="19"/>
  <c r="L97" i="19"/>
  <c r="M97" i="19"/>
  <c r="I326" i="19"/>
  <c r="J109" i="19"/>
  <c r="L113" i="19"/>
  <c r="M113" i="19"/>
  <c r="J125" i="19"/>
  <c r="I342" i="19"/>
  <c r="J20" i="18"/>
  <c r="I237" i="18"/>
  <c r="J84" i="18"/>
  <c r="I301" i="18"/>
  <c r="I244" i="19"/>
  <c r="J27" i="19"/>
  <c r="L27" i="19"/>
  <c r="M27" i="19"/>
  <c r="L66" i="19"/>
  <c r="M66" i="19"/>
  <c r="I308" i="19"/>
  <c r="J91" i="19"/>
  <c r="L91" i="19"/>
  <c r="M91" i="19"/>
  <c r="I340" i="19"/>
  <c r="J123" i="19"/>
  <c r="L123" i="19"/>
  <c r="M123" i="19"/>
  <c r="I256" i="20"/>
  <c r="J39" i="20"/>
  <c r="I288" i="20"/>
  <c r="J71" i="20"/>
  <c r="I320" i="20"/>
  <c r="J103" i="20"/>
  <c r="I232" i="21"/>
  <c r="J15" i="21"/>
  <c r="L15" i="21"/>
  <c r="M15" i="21"/>
  <c r="I264" i="21"/>
  <c r="J47" i="21"/>
  <c r="L47" i="21"/>
  <c r="M47" i="21"/>
  <c r="I296" i="21"/>
  <c r="J79" i="21"/>
  <c r="L79" i="21"/>
  <c r="M79" i="21"/>
  <c r="I328" i="21"/>
  <c r="J111" i="21"/>
  <c r="L111" i="21"/>
  <c r="M111" i="21"/>
  <c r="J75" i="18"/>
  <c r="L75" i="18"/>
  <c r="M75" i="18"/>
  <c r="I292" i="18"/>
  <c r="J107" i="18"/>
  <c r="L107" i="18"/>
  <c r="M107" i="18"/>
  <c r="I324" i="18"/>
  <c r="L16" i="19"/>
  <c r="M16" i="19"/>
  <c r="I274" i="19"/>
  <c r="J57" i="19"/>
  <c r="L12" i="18"/>
  <c r="M12" i="18"/>
  <c r="I87" i="18"/>
  <c r="J108" i="18"/>
  <c r="I325" i="18"/>
  <c r="L14" i="19"/>
  <c r="M14" i="19"/>
  <c r="I257" i="20"/>
  <c r="J40" i="20"/>
  <c r="I289" i="20"/>
  <c r="J72" i="20"/>
  <c r="I321" i="20"/>
  <c r="J104" i="20"/>
  <c r="N13" i="21"/>
  <c r="O13" i="21"/>
  <c r="AA13" i="21"/>
  <c r="K230" i="21"/>
  <c r="N29" i="21"/>
  <c r="O29" i="21"/>
  <c r="AA29" i="21"/>
  <c r="K246" i="21"/>
  <c r="N45" i="21"/>
  <c r="O45" i="21"/>
  <c r="K262" i="21"/>
  <c r="AA45" i="21"/>
  <c r="N61" i="21"/>
  <c r="O61" i="21"/>
  <c r="K278" i="21"/>
  <c r="AA61" i="21"/>
  <c r="N77" i="21"/>
  <c r="O77" i="21"/>
  <c r="K294" i="21"/>
  <c r="AA77" i="21"/>
  <c r="N93" i="21"/>
  <c r="O93" i="21"/>
  <c r="K310" i="21"/>
  <c r="AA93" i="21"/>
  <c r="N109" i="21"/>
  <c r="O109" i="21"/>
  <c r="K326" i="21"/>
  <c r="AA109" i="21"/>
  <c r="N125" i="21"/>
  <c r="O125" i="21"/>
  <c r="K342" i="21"/>
  <c r="AA125" i="21"/>
  <c r="L24" i="18"/>
  <c r="M24" i="18"/>
  <c r="L28" i="19"/>
  <c r="M28" i="19"/>
  <c r="AA114" i="20"/>
  <c r="AB114" i="20"/>
  <c r="K10" i="22"/>
  <c r="I10" i="22"/>
  <c r="G227" i="22"/>
  <c r="L68" i="22"/>
  <c r="M68" i="22"/>
  <c r="L88" i="22"/>
  <c r="M88" i="22"/>
  <c r="J13" i="20"/>
  <c r="I230" i="20"/>
  <c r="N77" i="20"/>
  <c r="O77" i="20"/>
  <c r="K294" i="20"/>
  <c r="AA77" i="20"/>
  <c r="AB77" i="20"/>
  <c r="AA103" i="20"/>
  <c r="AB103" i="20"/>
  <c r="L40" i="22"/>
  <c r="M40" i="22"/>
  <c r="J63" i="22"/>
  <c r="I280" i="22"/>
  <c r="J79" i="22"/>
  <c r="I296" i="22"/>
  <c r="L93" i="23"/>
  <c r="M93" i="23"/>
  <c r="AA57" i="20"/>
  <c r="AB57" i="20"/>
  <c r="N57" i="20"/>
  <c r="O57" i="20"/>
  <c r="K274" i="20"/>
  <c r="J89" i="20"/>
  <c r="I306" i="20"/>
  <c r="AA118" i="20"/>
  <c r="AB118" i="20"/>
  <c r="L28" i="22"/>
  <c r="M28" i="22"/>
  <c r="J37" i="20"/>
  <c r="I254" i="20"/>
  <c r="N101" i="20"/>
  <c r="O101" i="20"/>
  <c r="K318" i="20"/>
  <c r="AA101" i="20"/>
  <c r="AB101" i="20"/>
  <c r="L16" i="22"/>
  <c r="M16" i="22"/>
  <c r="I268" i="22"/>
  <c r="J51" i="22"/>
  <c r="L66" i="22"/>
  <c r="M66" i="22"/>
  <c r="AA86" i="22"/>
  <c r="AB86" i="22"/>
  <c r="K303" i="22"/>
  <c r="N86" i="22"/>
  <c r="O86" i="22"/>
  <c r="I246" i="23"/>
  <c r="J29" i="23"/>
  <c r="L29" i="23"/>
  <c r="M29" i="23"/>
  <c r="I278" i="23"/>
  <c r="J61" i="23"/>
  <c r="L61" i="23"/>
  <c r="M61" i="23"/>
  <c r="I310" i="23"/>
  <c r="J93" i="23"/>
  <c r="I342" i="23"/>
  <c r="J125" i="23"/>
  <c r="L125" i="23"/>
  <c r="M125" i="23"/>
  <c r="K234" i="20"/>
  <c r="AA17" i="20"/>
  <c r="AB17" i="20"/>
  <c r="N17" i="20"/>
  <c r="O17" i="20"/>
  <c r="L84" i="22"/>
  <c r="M84" i="22"/>
  <c r="I103" i="22"/>
  <c r="G320" i="22"/>
  <c r="K103" i="22"/>
  <c r="I119" i="22"/>
  <c r="H119" i="22"/>
  <c r="G336" i="22"/>
  <c r="K119" i="22"/>
  <c r="AA84" i="20"/>
  <c r="J65" i="22"/>
  <c r="L65" i="22"/>
  <c r="M65" i="22"/>
  <c r="I282" i="22"/>
  <c r="L83" i="22"/>
  <c r="M83" i="22"/>
  <c r="AA105" i="20"/>
  <c r="AB105" i="20"/>
  <c r="N105" i="20"/>
  <c r="O105" i="20"/>
  <c r="K322" i="20"/>
  <c r="J15" i="22"/>
  <c r="I232" i="22"/>
  <c r="L47" i="22"/>
  <c r="M47" i="22"/>
  <c r="E320" i="22"/>
  <c r="F103" i="22"/>
  <c r="H103" i="22"/>
  <c r="E336" i="22"/>
  <c r="F119" i="22"/>
  <c r="F19" i="23"/>
  <c r="H19" i="23"/>
  <c r="E236" i="23"/>
  <c r="E288" i="23"/>
  <c r="F71" i="23"/>
  <c r="H71" i="23"/>
  <c r="F99" i="23"/>
  <c r="H99" i="23"/>
  <c r="E316" i="23"/>
  <c r="K120" i="23"/>
  <c r="I120" i="23"/>
  <c r="H120" i="23"/>
  <c r="G337" i="23"/>
  <c r="J23" i="23"/>
  <c r="L23" i="23"/>
  <c r="M23" i="23"/>
  <c r="I240" i="23"/>
  <c r="J55" i="23"/>
  <c r="L55" i="23"/>
  <c r="M55" i="23"/>
  <c r="I272" i="23"/>
  <c r="I87" i="23"/>
  <c r="I119" i="23"/>
  <c r="I114" i="22"/>
  <c r="I322" i="22"/>
  <c r="J105" i="22"/>
  <c r="L105" i="22"/>
  <c r="M105" i="22"/>
  <c r="L9" i="23"/>
  <c r="M9" i="23"/>
  <c r="I235" i="23"/>
  <c r="J18" i="23"/>
  <c r="I243" i="23"/>
  <c r="J26" i="23"/>
  <c r="L34" i="23"/>
  <c r="M34" i="23"/>
  <c r="K14" i="1"/>
  <c r="I14" i="1"/>
  <c r="H14" i="1"/>
  <c r="G231" i="1"/>
  <c r="K12" i="1"/>
  <c r="I12" i="1"/>
  <c r="G229" i="1"/>
  <c r="H12" i="1"/>
  <c r="F51" i="1"/>
  <c r="H51" i="1"/>
  <c r="E268" i="1"/>
  <c r="L40" i="1"/>
  <c r="M40" i="1"/>
  <c r="L56" i="1"/>
  <c r="M56" i="1"/>
  <c r="N15" i="1"/>
  <c r="O15" i="1"/>
  <c r="AA15" i="1"/>
  <c r="K232" i="1"/>
  <c r="L16" i="1"/>
  <c r="M16" i="1"/>
  <c r="N81" i="1"/>
  <c r="O81" i="1"/>
  <c r="AA81" i="1"/>
  <c r="K298" i="1"/>
  <c r="K100" i="1"/>
  <c r="I100" i="1"/>
  <c r="G317" i="1"/>
  <c r="H100" i="1"/>
  <c r="J96" i="1"/>
  <c r="I313" i="1"/>
  <c r="N103" i="1"/>
  <c r="O103" i="1"/>
  <c r="AA103" i="1"/>
  <c r="K320" i="1"/>
  <c r="J88" i="1"/>
  <c r="I305" i="1"/>
  <c r="I98" i="1"/>
  <c r="L122" i="1"/>
  <c r="M122" i="1"/>
  <c r="L117" i="1"/>
  <c r="M117" i="1"/>
  <c r="F123" i="1"/>
  <c r="H123" i="1"/>
  <c r="E340" i="1"/>
  <c r="N12" i="2"/>
  <c r="O12" i="2"/>
  <c r="AA12" i="2"/>
  <c r="K229" i="2"/>
  <c r="J20" i="2"/>
  <c r="L20" i="2"/>
  <c r="M20" i="2"/>
  <c r="I237" i="2"/>
  <c r="K26" i="2"/>
  <c r="I26" i="2"/>
  <c r="H26" i="2"/>
  <c r="G243" i="2"/>
  <c r="J38" i="2"/>
  <c r="I255" i="2"/>
  <c r="I61" i="2"/>
  <c r="K61" i="2"/>
  <c r="G278" i="2"/>
  <c r="H61" i="2"/>
  <c r="J87" i="2"/>
  <c r="L87" i="2"/>
  <c r="M87" i="2"/>
  <c r="I304" i="2"/>
  <c r="K39" i="2"/>
  <c r="I39" i="2"/>
  <c r="H39" i="2"/>
  <c r="G256" i="2"/>
  <c r="J79" i="2"/>
  <c r="L79" i="2"/>
  <c r="M79" i="2"/>
  <c r="I296" i="2"/>
  <c r="J36" i="2"/>
  <c r="L36" i="2"/>
  <c r="M36" i="2"/>
  <c r="I253" i="2"/>
  <c r="I83" i="2"/>
  <c r="L106" i="2"/>
  <c r="M106" i="2"/>
  <c r="L122" i="2"/>
  <c r="M122" i="2"/>
  <c r="K95" i="2"/>
  <c r="I95" i="2"/>
  <c r="G312" i="2"/>
  <c r="K113" i="2"/>
  <c r="I113" i="2"/>
  <c r="G330" i="2"/>
  <c r="H113" i="2"/>
  <c r="I58" i="2"/>
  <c r="I317" i="2"/>
  <c r="J100" i="2"/>
  <c r="L100" i="2"/>
  <c r="M100" i="2"/>
  <c r="I325" i="2"/>
  <c r="J108" i="2"/>
  <c r="L108" i="2"/>
  <c r="M108" i="2"/>
  <c r="I111" i="2"/>
  <c r="G328" i="2"/>
  <c r="K111" i="2"/>
  <c r="N52" i="3"/>
  <c r="O52" i="3"/>
  <c r="K269" i="3"/>
  <c r="AA52" i="3"/>
  <c r="AB52" i="3"/>
  <c r="J98" i="3"/>
  <c r="I315" i="3"/>
  <c r="J18" i="3"/>
  <c r="I235" i="3"/>
  <c r="J28" i="3"/>
  <c r="L28" i="3"/>
  <c r="M28" i="3"/>
  <c r="I245" i="3"/>
  <c r="L38" i="3"/>
  <c r="M38" i="3"/>
  <c r="J66" i="3"/>
  <c r="I283" i="3"/>
  <c r="N114" i="3"/>
  <c r="O114" i="3"/>
  <c r="AA114" i="3"/>
  <c r="AB114" i="3"/>
  <c r="K331" i="3"/>
  <c r="I278" i="3"/>
  <c r="J61" i="3"/>
  <c r="J101" i="3"/>
  <c r="I318" i="3"/>
  <c r="L81" i="3"/>
  <c r="M81" i="3"/>
  <c r="J112" i="3"/>
  <c r="L112" i="3"/>
  <c r="M112" i="3"/>
  <c r="I329" i="3"/>
  <c r="J70" i="3"/>
  <c r="I287" i="3"/>
  <c r="L11" i="3"/>
  <c r="M11" i="3"/>
  <c r="L27" i="3"/>
  <c r="M27" i="3"/>
  <c r="L43" i="3"/>
  <c r="M43" i="3"/>
  <c r="J96" i="3"/>
  <c r="L96" i="3"/>
  <c r="M96" i="3"/>
  <c r="I313" i="3"/>
  <c r="L17" i="3"/>
  <c r="M17" i="3"/>
  <c r="L33" i="3"/>
  <c r="M33" i="3"/>
  <c r="J62" i="3"/>
  <c r="I279" i="3"/>
  <c r="J106" i="3"/>
  <c r="I323" i="3"/>
  <c r="L57" i="3"/>
  <c r="M57" i="3"/>
  <c r="J85" i="3"/>
  <c r="I302" i="3"/>
  <c r="K43" i="4"/>
  <c r="G260" i="4"/>
  <c r="H43" i="4"/>
  <c r="I43" i="4"/>
  <c r="N12" i="4"/>
  <c r="O12" i="4"/>
  <c r="K229" i="4"/>
  <c r="AA12" i="4"/>
  <c r="N28" i="4"/>
  <c r="O28" i="4"/>
  <c r="K245" i="4"/>
  <c r="AA28" i="4"/>
  <c r="K261" i="4"/>
  <c r="N44" i="4"/>
  <c r="O44" i="4"/>
  <c r="AA44" i="4"/>
  <c r="J116" i="4"/>
  <c r="L116" i="4"/>
  <c r="M116" i="4"/>
  <c r="I333" i="4"/>
  <c r="H71" i="4"/>
  <c r="K71" i="4"/>
  <c r="I71" i="4"/>
  <c r="G288" i="4"/>
  <c r="J117" i="4"/>
  <c r="L117" i="4"/>
  <c r="M117" i="4"/>
  <c r="I334" i="4"/>
  <c r="E294" i="4"/>
  <c r="F77" i="4"/>
  <c r="H77" i="4"/>
  <c r="I335" i="4"/>
  <c r="J118" i="4"/>
  <c r="L118" i="4"/>
  <c r="M118" i="4"/>
  <c r="J23" i="4"/>
  <c r="L23" i="4"/>
  <c r="M23" i="4"/>
  <c r="I240" i="4"/>
  <c r="K39" i="4"/>
  <c r="I39" i="4"/>
  <c r="G256" i="4"/>
  <c r="K301" i="4"/>
  <c r="AA84" i="4"/>
  <c r="N84" i="4"/>
  <c r="O84" i="4"/>
  <c r="H79" i="4"/>
  <c r="K79" i="4"/>
  <c r="I79" i="4"/>
  <c r="G296" i="4"/>
  <c r="K85" i="4"/>
  <c r="I85" i="4"/>
  <c r="G302" i="4"/>
  <c r="J106" i="4"/>
  <c r="L106" i="4"/>
  <c r="M106" i="4"/>
  <c r="I323" i="4"/>
  <c r="I21" i="5"/>
  <c r="K21" i="5"/>
  <c r="G238" i="5"/>
  <c r="H21" i="5"/>
  <c r="F43" i="5"/>
  <c r="H43" i="5"/>
  <c r="E260" i="5"/>
  <c r="F107" i="5"/>
  <c r="H107" i="5"/>
  <c r="E324" i="5"/>
  <c r="AA107" i="4"/>
  <c r="N107" i="4"/>
  <c r="O107" i="4"/>
  <c r="K324" i="4"/>
  <c r="F38" i="5"/>
  <c r="H38" i="5"/>
  <c r="E255" i="5"/>
  <c r="K32" i="5"/>
  <c r="I32" i="5"/>
  <c r="H32" i="5"/>
  <c r="G249" i="5"/>
  <c r="K48" i="5"/>
  <c r="I48" i="5"/>
  <c r="H48" i="5"/>
  <c r="G265" i="5"/>
  <c r="F66" i="5"/>
  <c r="H66" i="5"/>
  <c r="E283" i="5"/>
  <c r="J29" i="5"/>
  <c r="L29" i="5"/>
  <c r="M29" i="5"/>
  <c r="I246" i="5"/>
  <c r="J50" i="5"/>
  <c r="L50" i="5"/>
  <c r="M50" i="5"/>
  <c r="I267" i="5"/>
  <c r="L105" i="5"/>
  <c r="M105" i="5"/>
  <c r="L51" i="5"/>
  <c r="M51" i="5"/>
  <c r="J70" i="5"/>
  <c r="I287" i="5"/>
  <c r="I59" i="5"/>
  <c r="F38" i="6"/>
  <c r="H38" i="6"/>
  <c r="E255" i="6"/>
  <c r="I298" i="5"/>
  <c r="J81" i="5"/>
  <c r="J111" i="5"/>
  <c r="L111" i="5"/>
  <c r="M111" i="5"/>
  <c r="I328" i="5"/>
  <c r="J24" i="5"/>
  <c r="L24" i="5"/>
  <c r="M24" i="5"/>
  <c r="I241" i="5"/>
  <c r="F90" i="5"/>
  <c r="E307" i="5"/>
  <c r="F82" i="5"/>
  <c r="E299" i="5"/>
  <c r="I123" i="5"/>
  <c r="J77" i="5"/>
  <c r="L77" i="5"/>
  <c r="M77" i="5"/>
  <c r="I294" i="5"/>
  <c r="I122" i="5"/>
  <c r="K122" i="5"/>
  <c r="G339" i="5"/>
  <c r="H122" i="5"/>
  <c r="L38" i="6"/>
  <c r="M38" i="6"/>
  <c r="I248" i="6"/>
  <c r="J31" i="6"/>
  <c r="L31" i="6"/>
  <c r="M31" i="6"/>
  <c r="J86" i="6"/>
  <c r="L86" i="6"/>
  <c r="M86" i="6"/>
  <c r="I303" i="6"/>
  <c r="J118" i="6"/>
  <c r="L118" i="6"/>
  <c r="M118" i="6"/>
  <c r="I335" i="6"/>
  <c r="I21" i="6"/>
  <c r="K21" i="6"/>
  <c r="H21" i="6"/>
  <c r="G238" i="6"/>
  <c r="F47" i="6"/>
  <c r="H47" i="6"/>
  <c r="E264" i="6"/>
  <c r="F79" i="6"/>
  <c r="H79" i="6"/>
  <c r="E296" i="6"/>
  <c r="F111" i="6"/>
  <c r="H111" i="6"/>
  <c r="E328" i="6"/>
  <c r="I47" i="6"/>
  <c r="AA53" i="6"/>
  <c r="N53" i="6"/>
  <c r="O53" i="6"/>
  <c r="K270" i="6"/>
  <c r="AA85" i="6"/>
  <c r="N85" i="6"/>
  <c r="O85" i="6"/>
  <c r="K302" i="6"/>
  <c r="AA117" i="6"/>
  <c r="N117" i="6"/>
  <c r="O117" i="6"/>
  <c r="K334" i="6"/>
  <c r="J13" i="6"/>
  <c r="L13" i="6"/>
  <c r="M13" i="6"/>
  <c r="I230" i="6"/>
  <c r="J43" i="6"/>
  <c r="L43" i="6"/>
  <c r="M43" i="6"/>
  <c r="I260" i="6"/>
  <c r="J58" i="6"/>
  <c r="L58" i="6"/>
  <c r="M58" i="6"/>
  <c r="I275" i="6"/>
  <c r="J52" i="6"/>
  <c r="I269" i="6"/>
  <c r="L79" i="6"/>
  <c r="M79" i="6"/>
  <c r="L111" i="6"/>
  <c r="M111" i="6"/>
  <c r="I273" i="6"/>
  <c r="J56" i="6"/>
  <c r="L68" i="6"/>
  <c r="M68" i="6"/>
  <c r="L84" i="6"/>
  <c r="M84" i="6"/>
  <c r="L100" i="6"/>
  <c r="M100" i="6"/>
  <c r="L116" i="6"/>
  <c r="M116" i="6"/>
  <c r="J29" i="7"/>
  <c r="L29" i="7"/>
  <c r="M29" i="7"/>
  <c r="I246" i="7"/>
  <c r="K63" i="7"/>
  <c r="G280" i="7"/>
  <c r="I63" i="7"/>
  <c r="H63" i="7"/>
  <c r="F95" i="7"/>
  <c r="H95" i="7"/>
  <c r="E312" i="7"/>
  <c r="J15" i="7"/>
  <c r="L15" i="7"/>
  <c r="M15" i="7"/>
  <c r="I232" i="7"/>
  <c r="K61" i="7"/>
  <c r="I61" i="7"/>
  <c r="H61" i="7"/>
  <c r="G278" i="7"/>
  <c r="K125" i="7"/>
  <c r="I125" i="7"/>
  <c r="H125" i="7"/>
  <c r="G342" i="7"/>
  <c r="E292" i="7"/>
  <c r="F75" i="7"/>
  <c r="H75" i="7"/>
  <c r="N40" i="7"/>
  <c r="O40" i="7"/>
  <c r="AA40" i="7"/>
  <c r="K257" i="7"/>
  <c r="J98" i="7"/>
  <c r="L98" i="7"/>
  <c r="M98" i="7"/>
  <c r="I315" i="7"/>
  <c r="I240" i="8"/>
  <c r="J23" i="8"/>
  <c r="L23" i="8"/>
  <c r="M23" i="8"/>
  <c r="J46" i="7"/>
  <c r="L46" i="7"/>
  <c r="M46" i="7"/>
  <c r="I263" i="7"/>
  <c r="J78" i="7"/>
  <c r="L78" i="7"/>
  <c r="M78" i="7"/>
  <c r="I295" i="7"/>
  <c r="F111" i="7"/>
  <c r="H111" i="7"/>
  <c r="I111" i="7"/>
  <c r="E328" i="7"/>
  <c r="E284" i="7"/>
  <c r="F67" i="7"/>
  <c r="H67" i="7"/>
  <c r="E316" i="7"/>
  <c r="F99" i="7"/>
  <c r="H99" i="7"/>
  <c r="K49" i="7"/>
  <c r="I49" i="7"/>
  <c r="G266" i="7"/>
  <c r="H49" i="7"/>
  <c r="K81" i="7"/>
  <c r="I81" i="7"/>
  <c r="G298" i="7"/>
  <c r="H81" i="7"/>
  <c r="J17" i="8"/>
  <c r="L17" i="8"/>
  <c r="M17" i="8"/>
  <c r="I234" i="8"/>
  <c r="L102" i="8"/>
  <c r="M102" i="8"/>
  <c r="I254" i="8"/>
  <c r="J37" i="8"/>
  <c r="I280" i="8"/>
  <c r="J63" i="8"/>
  <c r="K295" i="8"/>
  <c r="AA78" i="8"/>
  <c r="N78" i="8"/>
  <c r="O78" i="8"/>
  <c r="J110" i="8"/>
  <c r="L110" i="8"/>
  <c r="M110" i="8"/>
  <c r="I327" i="8"/>
  <c r="AA9" i="8"/>
  <c r="N9" i="8"/>
  <c r="O9" i="8"/>
  <c r="K226" i="8"/>
  <c r="J73" i="8"/>
  <c r="I290" i="8"/>
  <c r="I262" i="8"/>
  <c r="J45" i="8"/>
  <c r="L60" i="8"/>
  <c r="M60" i="8"/>
  <c r="I247" i="8"/>
  <c r="J30" i="8"/>
  <c r="L30" i="8"/>
  <c r="M30" i="8"/>
  <c r="J81" i="8"/>
  <c r="I298" i="8"/>
  <c r="J97" i="8"/>
  <c r="I314" i="8"/>
  <c r="J113" i="8"/>
  <c r="I330" i="8"/>
  <c r="J68" i="8"/>
  <c r="I285" i="8"/>
  <c r="I308" i="8"/>
  <c r="J91" i="8"/>
  <c r="I324" i="8"/>
  <c r="J107" i="8"/>
  <c r="I340" i="8"/>
  <c r="J123" i="8"/>
  <c r="I255" i="8"/>
  <c r="J38" i="8"/>
  <c r="L38" i="8"/>
  <c r="M38" i="8"/>
  <c r="L61" i="8"/>
  <c r="M61" i="8"/>
  <c r="L76" i="8"/>
  <c r="M76" i="8"/>
  <c r="L33" i="8"/>
  <c r="M33" i="8"/>
  <c r="L59" i="8"/>
  <c r="M59" i="8"/>
  <c r="L84" i="8"/>
  <c r="M84" i="8"/>
  <c r="L100" i="8"/>
  <c r="M100" i="8"/>
  <c r="L116" i="8"/>
  <c r="M116" i="8"/>
  <c r="L33" i="9"/>
  <c r="M33" i="9"/>
  <c r="I69" i="9"/>
  <c r="K69" i="9"/>
  <c r="G286" i="9"/>
  <c r="F83" i="9"/>
  <c r="E300" i="9"/>
  <c r="F115" i="9"/>
  <c r="E332" i="9"/>
  <c r="E274" i="9"/>
  <c r="F57" i="9"/>
  <c r="H57" i="9"/>
  <c r="E302" i="9"/>
  <c r="F85" i="9"/>
  <c r="H85" i="9"/>
  <c r="J125" i="9"/>
  <c r="L125" i="9"/>
  <c r="M125" i="9"/>
  <c r="I342" i="9"/>
  <c r="I55" i="9"/>
  <c r="K55" i="9"/>
  <c r="G272" i="9"/>
  <c r="H55" i="9"/>
  <c r="K91" i="9"/>
  <c r="G308" i="9"/>
  <c r="I91" i="9"/>
  <c r="H91" i="9"/>
  <c r="N15" i="9"/>
  <c r="O15" i="9"/>
  <c r="AA15" i="9"/>
  <c r="K232" i="9"/>
  <c r="L50" i="9"/>
  <c r="M50" i="9"/>
  <c r="E310" i="9"/>
  <c r="F93" i="9"/>
  <c r="H93" i="9"/>
  <c r="K32" i="10"/>
  <c r="G249" i="10"/>
  <c r="H32" i="10"/>
  <c r="I32" i="10"/>
  <c r="N17" i="9"/>
  <c r="O17" i="9"/>
  <c r="AA17" i="9"/>
  <c r="AB17" i="9"/>
  <c r="K234" i="9"/>
  <c r="E280" i="9"/>
  <c r="F63" i="9"/>
  <c r="J48" i="9"/>
  <c r="L48" i="9"/>
  <c r="M48" i="9"/>
  <c r="I265" i="9"/>
  <c r="J80" i="9"/>
  <c r="L80" i="9"/>
  <c r="M80" i="9"/>
  <c r="I297" i="9"/>
  <c r="I61" i="9"/>
  <c r="K61" i="9"/>
  <c r="G278" i="9"/>
  <c r="N82" i="9"/>
  <c r="O82" i="9"/>
  <c r="K299" i="9"/>
  <c r="AA82" i="9"/>
  <c r="J116" i="9"/>
  <c r="L116" i="9"/>
  <c r="M116" i="9"/>
  <c r="I333" i="9"/>
  <c r="I59" i="9"/>
  <c r="K59" i="9"/>
  <c r="G276" i="9"/>
  <c r="H59" i="9"/>
  <c r="K111" i="9"/>
  <c r="I111" i="9"/>
  <c r="G328" i="9"/>
  <c r="H111" i="9"/>
  <c r="L33" i="10"/>
  <c r="M33" i="10"/>
  <c r="K61" i="10"/>
  <c r="I61" i="10"/>
  <c r="H61" i="10"/>
  <c r="G278" i="10"/>
  <c r="K77" i="10"/>
  <c r="I77" i="10"/>
  <c r="H77" i="10"/>
  <c r="G294" i="10"/>
  <c r="K93" i="10"/>
  <c r="I93" i="10"/>
  <c r="H93" i="10"/>
  <c r="G310" i="10"/>
  <c r="J29" i="10"/>
  <c r="I246" i="10"/>
  <c r="F73" i="10"/>
  <c r="H73" i="10"/>
  <c r="E290" i="10"/>
  <c r="E320" i="10"/>
  <c r="F103" i="10"/>
  <c r="L9" i="10"/>
  <c r="M9" i="10"/>
  <c r="N55" i="10"/>
  <c r="O55" i="10"/>
  <c r="K272" i="10"/>
  <c r="AA55" i="10"/>
  <c r="AB55" i="10"/>
  <c r="F117" i="10"/>
  <c r="E334" i="10"/>
  <c r="K22" i="11"/>
  <c r="H22" i="11"/>
  <c r="I22" i="11"/>
  <c r="G239" i="11"/>
  <c r="N18" i="10"/>
  <c r="O18" i="10"/>
  <c r="AA18" i="10"/>
  <c r="K235" i="10"/>
  <c r="K83" i="10"/>
  <c r="H83" i="10"/>
  <c r="G300" i="10"/>
  <c r="I83" i="10"/>
  <c r="K115" i="10"/>
  <c r="H115" i="10"/>
  <c r="G332" i="10"/>
  <c r="I115" i="10"/>
  <c r="J37" i="10"/>
  <c r="I254" i="10"/>
  <c r="F65" i="10"/>
  <c r="H65" i="10"/>
  <c r="E282" i="10"/>
  <c r="F79" i="10"/>
  <c r="E296" i="10"/>
  <c r="AA11" i="11"/>
  <c r="K228" i="11"/>
  <c r="N11" i="11"/>
  <c r="O11" i="11"/>
  <c r="E277" i="11"/>
  <c r="F60" i="11"/>
  <c r="H60" i="11"/>
  <c r="I304" i="11"/>
  <c r="J87" i="11"/>
  <c r="L87" i="11"/>
  <c r="M87" i="11"/>
  <c r="AA113" i="11"/>
  <c r="N113" i="11"/>
  <c r="O113" i="11"/>
  <c r="K330" i="11"/>
  <c r="N109" i="11"/>
  <c r="O109" i="11"/>
  <c r="AA109" i="11"/>
  <c r="K326" i="11"/>
  <c r="AA15" i="11"/>
  <c r="K232" i="11"/>
  <c r="N15" i="11"/>
  <c r="O15" i="11"/>
  <c r="L49" i="11"/>
  <c r="M49" i="11"/>
  <c r="J42" i="11"/>
  <c r="L42" i="11"/>
  <c r="M42" i="11"/>
  <c r="I259" i="11"/>
  <c r="I288" i="11"/>
  <c r="J71" i="11"/>
  <c r="L71" i="11"/>
  <c r="M71" i="11"/>
  <c r="L21" i="11"/>
  <c r="M21" i="11"/>
  <c r="L21" i="12"/>
  <c r="M21" i="12"/>
  <c r="L53" i="12"/>
  <c r="M53" i="12"/>
  <c r="L85" i="12"/>
  <c r="M85" i="12"/>
  <c r="L117" i="12"/>
  <c r="M117" i="12"/>
  <c r="J24" i="12"/>
  <c r="I241" i="12"/>
  <c r="J56" i="12"/>
  <c r="I273" i="12"/>
  <c r="J88" i="12"/>
  <c r="I305" i="12"/>
  <c r="J120" i="12"/>
  <c r="I337" i="12"/>
  <c r="L22" i="12"/>
  <c r="M22" i="12"/>
  <c r="L54" i="12"/>
  <c r="M54" i="12"/>
  <c r="L86" i="12"/>
  <c r="M86" i="12"/>
  <c r="I240" i="13"/>
  <c r="J23" i="13"/>
  <c r="L23" i="13"/>
  <c r="M23" i="13"/>
  <c r="I272" i="13"/>
  <c r="J55" i="13"/>
  <c r="L55" i="13"/>
  <c r="M55" i="13"/>
  <c r="I304" i="13"/>
  <c r="J87" i="13"/>
  <c r="L87" i="13"/>
  <c r="M87" i="13"/>
  <c r="I336" i="13"/>
  <c r="J119" i="13"/>
  <c r="L119" i="13"/>
  <c r="M119" i="13"/>
  <c r="L13" i="12"/>
  <c r="M13" i="12"/>
  <c r="L45" i="12"/>
  <c r="M45" i="12"/>
  <c r="L77" i="12"/>
  <c r="M77" i="12"/>
  <c r="L109" i="12"/>
  <c r="M109" i="12"/>
  <c r="L49" i="13"/>
  <c r="M49" i="13"/>
  <c r="AA103" i="11"/>
  <c r="K320" i="11"/>
  <c r="N103" i="11"/>
  <c r="O103" i="11"/>
  <c r="F10" i="12"/>
  <c r="H10" i="12"/>
  <c r="E227" i="12"/>
  <c r="J32" i="12"/>
  <c r="I249" i="12"/>
  <c r="J64" i="12"/>
  <c r="I281" i="12"/>
  <c r="J96" i="12"/>
  <c r="I313" i="12"/>
  <c r="F81" i="13"/>
  <c r="H81" i="13"/>
  <c r="E298" i="13"/>
  <c r="L30" i="12"/>
  <c r="M30" i="12"/>
  <c r="L62" i="12"/>
  <c r="M62" i="12"/>
  <c r="L94" i="12"/>
  <c r="M94" i="12"/>
  <c r="J21" i="13"/>
  <c r="L21" i="13"/>
  <c r="M21" i="13"/>
  <c r="I238" i="13"/>
  <c r="J53" i="13"/>
  <c r="I270" i="13"/>
  <c r="K319" i="13"/>
  <c r="AA102" i="13"/>
  <c r="N102" i="13"/>
  <c r="O102" i="13"/>
  <c r="J61" i="13"/>
  <c r="L61" i="13"/>
  <c r="M61" i="13"/>
  <c r="I278" i="13"/>
  <c r="I305" i="13"/>
  <c r="J88" i="13"/>
  <c r="AA18" i="13"/>
  <c r="N18" i="13"/>
  <c r="O18" i="13"/>
  <c r="K235" i="13"/>
  <c r="I81" i="13"/>
  <c r="F32" i="14"/>
  <c r="H32" i="14"/>
  <c r="E249" i="14"/>
  <c r="I249" i="13"/>
  <c r="J32" i="13"/>
  <c r="J69" i="13"/>
  <c r="L69" i="13"/>
  <c r="M69" i="13"/>
  <c r="I286" i="13"/>
  <c r="I313" i="13"/>
  <c r="J96" i="13"/>
  <c r="I313" i="14"/>
  <c r="J96" i="14"/>
  <c r="L96" i="14"/>
  <c r="M96" i="14"/>
  <c r="J10" i="15"/>
  <c r="L10" i="15"/>
  <c r="M10" i="15"/>
  <c r="I227" i="15"/>
  <c r="J57" i="13"/>
  <c r="I274" i="13"/>
  <c r="K335" i="13"/>
  <c r="AA118" i="13"/>
  <c r="N118" i="13"/>
  <c r="O118" i="13"/>
  <c r="E234" i="14"/>
  <c r="F17" i="14"/>
  <c r="H17" i="14"/>
  <c r="E266" i="14"/>
  <c r="F49" i="14"/>
  <c r="H49" i="14"/>
  <c r="L52" i="13"/>
  <c r="M52" i="13"/>
  <c r="AA74" i="13"/>
  <c r="N74" i="13"/>
  <c r="O74" i="13"/>
  <c r="K291" i="13"/>
  <c r="L109" i="13"/>
  <c r="M109" i="13"/>
  <c r="J125" i="14"/>
  <c r="L125" i="14"/>
  <c r="M125" i="14"/>
  <c r="I342" i="14"/>
  <c r="L60" i="13"/>
  <c r="M60" i="13"/>
  <c r="I97" i="13"/>
  <c r="I257" i="13"/>
  <c r="J40" i="13"/>
  <c r="J117" i="13"/>
  <c r="L117" i="13"/>
  <c r="M117" i="13"/>
  <c r="I334" i="13"/>
  <c r="J18" i="14"/>
  <c r="L18" i="14"/>
  <c r="M18" i="14"/>
  <c r="I235" i="14"/>
  <c r="K252" i="14"/>
  <c r="AA35" i="14"/>
  <c r="N35" i="14"/>
  <c r="O35" i="14"/>
  <c r="L51" i="14"/>
  <c r="M51" i="14"/>
  <c r="AA67" i="14"/>
  <c r="K284" i="14"/>
  <c r="N67" i="14"/>
  <c r="O67" i="14"/>
  <c r="AA83" i="14"/>
  <c r="K300" i="14"/>
  <c r="N83" i="14"/>
  <c r="O83" i="14"/>
  <c r="AA99" i="14"/>
  <c r="K316" i="14"/>
  <c r="N99" i="14"/>
  <c r="O99" i="14"/>
  <c r="L115" i="14"/>
  <c r="M115" i="14"/>
  <c r="I37" i="14"/>
  <c r="J19" i="14"/>
  <c r="L19" i="14"/>
  <c r="M19" i="14"/>
  <c r="I236" i="14"/>
  <c r="L65" i="14"/>
  <c r="M65" i="14"/>
  <c r="I246" i="15"/>
  <c r="J29" i="15"/>
  <c r="L29" i="15"/>
  <c r="M29" i="15"/>
  <c r="I29" i="14"/>
  <c r="J16" i="15"/>
  <c r="I233" i="15"/>
  <c r="E298" i="15"/>
  <c r="F81" i="15"/>
  <c r="H81" i="15"/>
  <c r="E330" i="15"/>
  <c r="F113" i="15"/>
  <c r="H113" i="15"/>
  <c r="L85" i="14"/>
  <c r="M85" i="14"/>
  <c r="L32" i="15"/>
  <c r="M32" i="15"/>
  <c r="I271" i="15"/>
  <c r="J54" i="15"/>
  <c r="L54" i="15"/>
  <c r="M54" i="15"/>
  <c r="I279" i="15"/>
  <c r="J62" i="15"/>
  <c r="L62" i="15"/>
  <c r="M62" i="15"/>
  <c r="J43" i="14"/>
  <c r="L43" i="14"/>
  <c r="M43" i="14"/>
  <c r="I260" i="14"/>
  <c r="L24" i="15"/>
  <c r="M24" i="15"/>
  <c r="I265" i="14"/>
  <c r="J48" i="14"/>
  <c r="I273" i="14"/>
  <c r="J56" i="14"/>
  <c r="L69" i="14"/>
  <c r="M69" i="14"/>
  <c r="I258" i="15"/>
  <c r="J41" i="15"/>
  <c r="L41" i="15"/>
  <c r="M41" i="15"/>
  <c r="F71" i="15"/>
  <c r="H71" i="15"/>
  <c r="E288" i="15"/>
  <c r="F87" i="15"/>
  <c r="H87" i="15"/>
  <c r="E304" i="15"/>
  <c r="F103" i="15"/>
  <c r="H103" i="15"/>
  <c r="E320" i="15"/>
  <c r="F119" i="15"/>
  <c r="H119" i="15"/>
  <c r="E336" i="15"/>
  <c r="I248" i="14"/>
  <c r="J31" i="14"/>
  <c r="L31" i="14"/>
  <c r="M31" i="14"/>
  <c r="I45" i="14"/>
  <c r="J23" i="15"/>
  <c r="I240" i="15"/>
  <c r="K10" i="16"/>
  <c r="I10" i="16"/>
  <c r="G227" i="16"/>
  <c r="H10" i="16"/>
  <c r="L41" i="16"/>
  <c r="M41" i="16"/>
  <c r="J66" i="16"/>
  <c r="L66" i="16"/>
  <c r="M66" i="16"/>
  <c r="I283" i="16"/>
  <c r="J14" i="16"/>
  <c r="L14" i="16"/>
  <c r="M14" i="16"/>
  <c r="I231" i="16"/>
  <c r="J46" i="16"/>
  <c r="L46" i="16"/>
  <c r="M46" i="16"/>
  <c r="I263" i="16"/>
  <c r="AA91" i="16"/>
  <c r="N91" i="16"/>
  <c r="O91" i="16"/>
  <c r="K308" i="16"/>
  <c r="I69" i="15"/>
  <c r="I77" i="15"/>
  <c r="I93" i="15"/>
  <c r="I101" i="15"/>
  <c r="I109" i="15"/>
  <c r="J12" i="16"/>
  <c r="I229" i="16"/>
  <c r="J44" i="16"/>
  <c r="I261" i="16"/>
  <c r="J70" i="16"/>
  <c r="L70" i="16"/>
  <c r="M70" i="16"/>
  <c r="I287" i="16"/>
  <c r="J26" i="16"/>
  <c r="L26" i="16"/>
  <c r="M26" i="16"/>
  <c r="I243" i="16"/>
  <c r="J58" i="16"/>
  <c r="L58" i="16"/>
  <c r="M58" i="16"/>
  <c r="I275" i="16"/>
  <c r="I234" i="16"/>
  <c r="J17" i="16"/>
  <c r="I266" i="16"/>
  <c r="J49" i="16"/>
  <c r="J79" i="16"/>
  <c r="L79" i="16"/>
  <c r="M79" i="16"/>
  <c r="I296" i="16"/>
  <c r="AA114" i="16"/>
  <c r="AB114" i="16"/>
  <c r="K331" i="16"/>
  <c r="N114" i="16"/>
  <c r="O114" i="16"/>
  <c r="N86" i="15"/>
  <c r="O86" i="15"/>
  <c r="AA86" i="15"/>
  <c r="K303" i="15"/>
  <c r="N118" i="15"/>
  <c r="O118" i="15"/>
  <c r="AA118" i="15"/>
  <c r="K335" i="15"/>
  <c r="J38" i="16"/>
  <c r="L38" i="16"/>
  <c r="M38" i="16"/>
  <c r="I255" i="16"/>
  <c r="J76" i="16"/>
  <c r="L76" i="16"/>
  <c r="M76" i="16"/>
  <c r="I293" i="16"/>
  <c r="I230" i="16"/>
  <c r="J13" i="16"/>
  <c r="I262" i="16"/>
  <c r="J45" i="16"/>
  <c r="I318" i="16"/>
  <c r="J101" i="16"/>
  <c r="K84" i="17"/>
  <c r="G301" i="17"/>
  <c r="I84" i="17"/>
  <c r="H84" i="17"/>
  <c r="E229" i="17"/>
  <c r="F12" i="17"/>
  <c r="H12" i="17"/>
  <c r="F40" i="17"/>
  <c r="H40" i="17"/>
  <c r="E257" i="17"/>
  <c r="F108" i="17"/>
  <c r="H108" i="17"/>
  <c r="E325" i="17"/>
  <c r="L27" i="16"/>
  <c r="M27" i="16"/>
  <c r="L59" i="16"/>
  <c r="M59" i="16"/>
  <c r="AA125" i="16"/>
  <c r="AB125" i="16"/>
  <c r="N125" i="16"/>
  <c r="O125" i="16"/>
  <c r="K342" i="16"/>
  <c r="L32" i="17"/>
  <c r="M32" i="17"/>
  <c r="F59" i="17"/>
  <c r="H59" i="17"/>
  <c r="E276" i="17"/>
  <c r="K67" i="17"/>
  <c r="I67" i="17"/>
  <c r="G284" i="17"/>
  <c r="H67" i="17"/>
  <c r="K29" i="17"/>
  <c r="I29" i="17"/>
  <c r="H29" i="17"/>
  <c r="G246" i="17"/>
  <c r="E262" i="17"/>
  <c r="F45" i="17"/>
  <c r="H45" i="17"/>
  <c r="I59" i="17"/>
  <c r="L85" i="18"/>
  <c r="M85" i="18"/>
  <c r="L117" i="18"/>
  <c r="M117" i="18"/>
  <c r="F15" i="17"/>
  <c r="H15" i="17"/>
  <c r="E232" i="17"/>
  <c r="E282" i="17"/>
  <c r="F65" i="17"/>
  <c r="H65" i="17"/>
  <c r="I15" i="17"/>
  <c r="F113" i="17"/>
  <c r="H113" i="17"/>
  <c r="E330" i="17"/>
  <c r="I250" i="18"/>
  <c r="J33" i="18"/>
  <c r="L33" i="18"/>
  <c r="M33" i="18"/>
  <c r="I282" i="18"/>
  <c r="J65" i="18"/>
  <c r="L65" i="18"/>
  <c r="M65" i="18"/>
  <c r="I314" i="18"/>
  <c r="J97" i="18"/>
  <c r="L97" i="18"/>
  <c r="M97" i="18"/>
  <c r="J74" i="17"/>
  <c r="L74" i="17"/>
  <c r="M74" i="17"/>
  <c r="I291" i="17"/>
  <c r="J95" i="17"/>
  <c r="L95" i="17"/>
  <c r="M95" i="17"/>
  <c r="I312" i="17"/>
  <c r="I102" i="17"/>
  <c r="K117" i="17"/>
  <c r="H117" i="17"/>
  <c r="G334" i="17"/>
  <c r="I117" i="17"/>
  <c r="AA23" i="18"/>
  <c r="AB23" i="18"/>
  <c r="N23" i="18"/>
  <c r="O23" i="18"/>
  <c r="K240" i="18"/>
  <c r="L55" i="18"/>
  <c r="M55" i="18"/>
  <c r="I331" i="18"/>
  <c r="J114" i="18"/>
  <c r="L114" i="18"/>
  <c r="M114" i="18"/>
  <c r="I299" i="19"/>
  <c r="J82" i="19"/>
  <c r="L82" i="19"/>
  <c r="M82" i="19"/>
  <c r="I331" i="19"/>
  <c r="J114" i="19"/>
  <c r="L114" i="19"/>
  <c r="M114" i="19"/>
  <c r="I16" i="17"/>
  <c r="K41" i="17"/>
  <c r="I41" i="17"/>
  <c r="G258" i="17"/>
  <c r="E274" i="17"/>
  <c r="F57" i="17"/>
  <c r="H57" i="17"/>
  <c r="E328" i="18"/>
  <c r="F111" i="18"/>
  <c r="H111" i="18"/>
  <c r="AA50" i="18"/>
  <c r="K267" i="18"/>
  <c r="N50" i="18"/>
  <c r="O50" i="18"/>
  <c r="J68" i="18"/>
  <c r="I285" i="18"/>
  <c r="L26" i="19"/>
  <c r="M26" i="19"/>
  <c r="I275" i="19"/>
  <c r="J58" i="19"/>
  <c r="L58" i="19"/>
  <c r="M58" i="19"/>
  <c r="I111" i="17"/>
  <c r="I265" i="18"/>
  <c r="J48" i="18"/>
  <c r="L24" i="19"/>
  <c r="M24" i="19"/>
  <c r="I266" i="19"/>
  <c r="J49" i="19"/>
  <c r="I107" i="17"/>
  <c r="J60" i="18"/>
  <c r="I277" i="18"/>
  <c r="J116" i="18"/>
  <c r="I333" i="18"/>
  <c r="I248" i="19"/>
  <c r="J31" i="19"/>
  <c r="L31" i="19"/>
  <c r="M31" i="19"/>
  <c r="L70" i="19"/>
  <c r="M70" i="19"/>
  <c r="J26" i="20"/>
  <c r="I243" i="20"/>
  <c r="J58" i="20"/>
  <c r="I275" i="20"/>
  <c r="J90" i="20"/>
  <c r="I307" i="20"/>
  <c r="J122" i="20"/>
  <c r="I339" i="20"/>
  <c r="J42" i="21"/>
  <c r="L42" i="21"/>
  <c r="M42" i="21"/>
  <c r="I259" i="21"/>
  <c r="J74" i="21"/>
  <c r="L74" i="21"/>
  <c r="M74" i="21"/>
  <c r="I291" i="21"/>
  <c r="J106" i="21"/>
  <c r="L106" i="21"/>
  <c r="M106" i="21"/>
  <c r="I323" i="21"/>
  <c r="J18" i="22"/>
  <c r="L18" i="22"/>
  <c r="M18" i="22"/>
  <c r="I235" i="22"/>
  <c r="J50" i="22"/>
  <c r="L50" i="22"/>
  <c r="M50" i="22"/>
  <c r="I267" i="22"/>
  <c r="J19" i="18"/>
  <c r="L19" i="18"/>
  <c r="M19" i="18"/>
  <c r="I236" i="18"/>
  <c r="L13" i="19"/>
  <c r="M13" i="19"/>
  <c r="L84" i="18"/>
  <c r="M84" i="18"/>
  <c r="I337" i="18"/>
  <c r="J120" i="18"/>
  <c r="I251" i="19"/>
  <c r="J34" i="19"/>
  <c r="L50" i="19"/>
  <c r="M50" i="19"/>
  <c r="L95" i="19"/>
  <c r="M95" i="19"/>
  <c r="I320" i="19"/>
  <c r="J103" i="19"/>
  <c r="L103" i="19"/>
  <c r="M103" i="19"/>
  <c r="J11" i="20"/>
  <c r="I228" i="20"/>
  <c r="J43" i="20"/>
  <c r="I260" i="20"/>
  <c r="J75" i="20"/>
  <c r="I292" i="20"/>
  <c r="J107" i="20"/>
  <c r="I324" i="20"/>
  <c r="J19" i="21"/>
  <c r="L19" i="21"/>
  <c r="M19" i="21"/>
  <c r="I236" i="21"/>
  <c r="J51" i="21"/>
  <c r="L51" i="21"/>
  <c r="M51" i="21"/>
  <c r="I268" i="21"/>
  <c r="J83" i="21"/>
  <c r="L83" i="21"/>
  <c r="M83" i="21"/>
  <c r="I300" i="21"/>
  <c r="J115" i="21"/>
  <c r="L115" i="21"/>
  <c r="M115" i="21"/>
  <c r="I332" i="21"/>
  <c r="J123" i="18"/>
  <c r="L123" i="18"/>
  <c r="M123" i="18"/>
  <c r="I340" i="18"/>
  <c r="I242" i="19"/>
  <c r="J25" i="19"/>
  <c r="I265" i="19"/>
  <c r="J48" i="19"/>
  <c r="L57" i="19"/>
  <c r="M57" i="19"/>
  <c r="L108" i="18"/>
  <c r="M108" i="18"/>
  <c r="L62" i="19"/>
  <c r="M62" i="19"/>
  <c r="I229" i="20"/>
  <c r="J12" i="20"/>
  <c r="I261" i="20"/>
  <c r="J44" i="20"/>
  <c r="I293" i="20"/>
  <c r="J76" i="20"/>
  <c r="I325" i="20"/>
  <c r="J108" i="20"/>
  <c r="I233" i="21"/>
  <c r="J16" i="21"/>
  <c r="L16" i="21"/>
  <c r="M16" i="21"/>
  <c r="I249" i="21"/>
  <c r="J32" i="21"/>
  <c r="L32" i="21"/>
  <c r="M32" i="21"/>
  <c r="I265" i="21"/>
  <c r="J48" i="21"/>
  <c r="L48" i="21"/>
  <c r="M48" i="21"/>
  <c r="I281" i="21"/>
  <c r="J64" i="21"/>
  <c r="L64" i="21"/>
  <c r="M64" i="21"/>
  <c r="I297" i="21"/>
  <c r="J80" i="21"/>
  <c r="L80" i="21"/>
  <c r="M80" i="21"/>
  <c r="I313" i="21"/>
  <c r="J96" i="21"/>
  <c r="L96" i="21"/>
  <c r="M96" i="21"/>
  <c r="I329" i="21"/>
  <c r="J112" i="21"/>
  <c r="L112" i="21"/>
  <c r="M112" i="21"/>
  <c r="I39" i="17"/>
  <c r="I111" i="18"/>
  <c r="J37" i="19"/>
  <c r="I254" i="19"/>
  <c r="J60" i="19"/>
  <c r="I277" i="19"/>
  <c r="L69" i="19"/>
  <c r="M69" i="19"/>
  <c r="I297" i="19"/>
  <c r="J80" i="19"/>
  <c r="I305" i="19"/>
  <c r="J88" i="19"/>
  <c r="I313" i="19"/>
  <c r="J96" i="19"/>
  <c r="I321" i="19"/>
  <c r="J104" i="19"/>
  <c r="I329" i="19"/>
  <c r="J112" i="19"/>
  <c r="I337" i="19"/>
  <c r="J120" i="19"/>
  <c r="AA18" i="20"/>
  <c r="AB18" i="20"/>
  <c r="AA44" i="20"/>
  <c r="AB44" i="20"/>
  <c r="J85" i="20"/>
  <c r="I302" i="20"/>
  <c r="E227" i="22"/>
  <c r="F10" i="22"/>
  <c r="H10" i="22"/>
  <c r="I273" i="22"/>
  <c r="J56" i="22"/>
  <c r="I289" i="22"/>
  <c r="J72" i="22"/>
  <c r="J65" i="20"/>
  <c r="I282" i="20"/>
  <c r="AA120" i="20"/>
  <c r="AB121" i="20"/>
  <c r="F96" i="22"/>
  <c r="H96" i="22"/>
  <c r="E313" i="22"/>
  <c r="AA106" i="20"/>
  <c r="AB106" i="20"/>
  <c r="I260" i="22"/>
  <c r="J43" i="22"/>
  <c r="L63" i="22"/>
  <c r="M63" i="22"/>
  <c r="L79" i="22"/>
  <c r="M79" i="22"/>
  <c r="AA22" i="20"/>
  <c r="AB22" i="20"/>
  <c r="AA83" i="20"/>
  <c r="AB83" i="20"/>
  <c r="J31" i="22"/>
  <c r="I248" i="22"/>
  <c r="AA31" i="20"/>
  <c r="AB31" i="20"/>
  <c r="I236" i="22"/>
  <c r="J19" i="22"/>
  <c r="L51" i="22"/>
  <c r="M51" i="22"/>
  <c r="J70" i="22"/>
  <c r="I287" i="22"/>
  <c r="AA93" i="22"/>
  <c r="N93" i="22"/>
  <c r="O93" i="22"/>
  <c r="K310" i="22"/>
  <c r="I250" i="23"/>
  <c r="J33" i="23"/>
  <c r="L33" i="23"/>
  <c r="M33" i="23"/>
  <c r="J65" i="23"/>
  <c r="L65" i="23"/>
  <c r="M65" i="23"/>
  <c r="I282" i="23"/>
  <c r="J97" i="23"/>
  <c r="L97" i="23"/>
  <c r="M97" i="23"/>
  <c r="I314" i="23"/>
  <c r="AA81" i="20"/>
  <c r="AB81" i="20"/>
  <c r="N81" i="20"/>
  <c r="O81" i="20"/>
  <c r="K298" i="20"/>
  <c r="J113" i="20"/>
  <c r="I330" i="20"/>
  <c r="I250" i="22"/>
  <c r="J33" i="22"/>
  <c r="L33" i="22"/>
  <c r="M33" i="22"/>
  <c r="I309" i="22"/>
  <c r="J92" i="22"/>
  <c r="E323" i="22"/>
  <c r="F106" i="22"/>
  <c r="H106" i="22"/>
  <c r="E339" i="22"/>
  <c r="F122" i="22"/>
  <c r="H122" i="22"/>
  <c r="J29" i="20"/>
  <c r="I246" i="20"/>
  <c r="N93" i="20"/>
  <c r="O93" i="20"/>
  <c r="K310" i="20"/>
  <c r="AA93" i="20"/>
  <c r="AB93" i="20"/>
  <c r="AA119" i="20"/>
  <c r="AB119" i="20"/>
  <c r="J91" i="22"/>
  <c r="I308" i="22"/>
  <c r="N10" i="20"/>
  <c r="O10" i="20"/>
  <c r="P6" i="20"/>
  <c r="K227" i="20"/>
  <c r="AA10" i="20"/>
  <c r="AB10" i="20"/>
  <c r="J41" i="20"/>
  <c r="I258" i="20"/>
  <c r="AA70" i="20"/>
  <c r="AB70" i="20"/>
  <c r="AA96" i="20"/>
  <c r="AB96" i="20"/>
  <c r="L15" i="22"/>
  <c r="M15" i="22"/>
  <c r="K104" i="22"/>
  <c r="I104" i="22"/>
  <c r="G321" i="22"/>
  <c r="K120" i="22"/>
  <c r="I120" i="22"/>
  <c r="H120" i="22"/>
  <c r="G337" i="22"/>
  <c r="N8" i="22"/>
  <c r="O8" i="22"/>
  <c r="K225" i="22"/>
  <c r="AA8" i="22"/>
  <c r="F27" i="23"/>
  <c r="H27" i="23"/>
  <c r="E244" i="23"/>
  <c r="F75" i="23"/>
  <c r="H75" i="23"/>
  <c r="E292" i="23"/>
  <c r="E320" i="23"/>
  <c r="F103" i="23"/>
  <c r="H103" i="23"/>
  <c r="F123" i="23"/>
  <c r="H123" i="23"/>
  <c r="E340" i="23"/>
  <c r="I106" i="22"/>
  <c r="I118" i="22"/>
  <c r="I27" i="23"/>
  <c r="I59" i="23"/>
  <c r="I91" i="23"/>
  <c r="I123" i="23"/>
  <c r="J12" i="23"/>
  <c r="L12" i="23"/>
  <c r="M12" i="23"/>
  <c r="I229" i="23"/>
  <c r="J20" i="23"/>
  <c r="L20" i="23"/>
  <c r="M20" i="23"/>
  <c r="I237" i="23"/>
  <c r="J28" i="23"/>
  <c r="L28" i="23"/>
  <c r="M28" i="23"/>
  <c r="I245" i="23"/>
  <c r="J101" i="22"/>
  <c r="L101" i="22"/>
  <c r="M101" i="22"/>
  <c r="I318" i="22"/>
  <c r="L18" i="23"/>
  <c r="M18" i="23"/>
  <c r="L42" i="23"/>
  <c r="M42" i="23"/>
  <c r="L50" i="23"/>
  <c r="M50" i="23"/>
  <c r="L58" i="23"/>
  <c r="M58" i="23"/>
  <c r="L66" i="23"/>
  <c r="M66" i="23"/>
  <c r="L74" i="23"/>
  <c r="M74" i="23"/>
  <c r="L82" i="23"/>
  <c r="M82" i="23"/>
  <c r="L90" i="23"/>
  <c r="M90" i="23"/>
  <c r="L98" i="23"/>
  <c r="M98" i="23"/>
  <c r="L106" i="23"/>
  <c r="M106" i="23"/>
  <c r="L114" i="23"/>
  <c r="M114" i="23"/>
  <c r="L122" i="23"/>
  <c r="M122" i="23"/>
  <c r="J21" i="1"/>
  <c r="L21" i="1"/>
  <c r="M21" i="1"/>
  <c r="I238" i="1"/>
  <c r="K17" i="1"/>
  <c r="I17" i="1"/>
  <c r="G234" i="1"/>
  <c r="H17" i="1"/>
  <c r="J18" i="1"/>
  <c r="L18" i="1"/>
  <c r="M18" i="1"/>
  <c r="I235" i="1"/>
  <c r="K27" i="1"/>
  <c r="I27" i="1"/>
  <c r="H27" i="1"/>
  <c r="G244" i="1"/>
  <c r="K22" i="1"/>
  <c r="I22" i="1"/>
  <c r="H22" i="1"/>
  <c r="G239" i="1"/>
  <c r="K25" i="1"/>
  <c r="I25" i="1"/>
  <c r="G242" i="1"/>
  <c r="H25" i="1"/>
  <c r="K20" i="1"/>
  <c r="I20" i="1"/>
  <c r="G237" i="1"/>
  <c r="H20" i="1"/>
  <c r="K59" i="1"/>
  <c r="I59" i="1"/>
  <c r="H59" i="1"/>
  <c r="G276" i="1"/>
  <c r="J55" i="1"/>
  <c r="L55" i="1"/>
  <c r="M55" i="1"/>
  <c r="I272" i="1"/>
  <c r="J48" i="1"/>
  <c r="L48" i="1"/>
  <c r="M48" i="1"/>
  <c r="I265" i="1"/>
  <c r="J66" i="1"/>
  <c r="L66" i="1"/>
  <c r="M66" i="1"/>
  <c r="I283" i="1"/>
  <c r="J24" i="1"/>
  <c r="L24" i="1"/>
  <c r="M24" i="1"/>
  <c r="I241" i="1"/>
  <c r="F82" i="1"/>
  <c r="H82" i="1"/>
  <c r="E299" i="1"/>
  <c r="N105" i="1"/>
  <c r="O105" i="1"/>
  <c r="AA105" i="1"/>
  <c r="K322" i="1"/>
  <c r="L96" i="1"/>
  <c r="M96" i="1"/>
  <c r="J119" i="1"/>
  <c r="L119" i="1"/>
  <c r="M119" i="1"/>
  <c r="I336" i="1"/>
  <c r="L121" i="1"/>
  <c r="M121" i="1"/>
  <c r="L88" i="1"/>
  <c r="M88" i="1"/>
  <c r="N95" i="1"/>
  <c r="O95" i="1"/>
  <c r="AA95" i="1"/>
  <c r="AB95" i="1"/>
  <c r="K312" i="1"/>
  <c r="J13" i="2"/>
  <c r="L13" i="2"/>
  <c r="M13" i="2"/>
  <c r="I230" i="2"/>
  <c r="N30" i="2"/>
  <c r="O30" i="2"/>
  <c r="AA30" i="2"/>
  <c r="K247" i="2"/>
  <c r="J29" i="2"/>
  <c r="L29" i="2"/>
  <c r="M29" i="2"/>
  <c r="I246" i="2"/>
  <c r="L38" i="2"/>
  <c r="M38" i="2"/>
  <c r="K48" i="2"/>
  <c r="I48" i="2"/>
  <c r="H48" i="2"/>
  <c r="G265" i="2"/>
  <c r="I307" i="2"/>
  <c r="J90" i="2"/>
  <c r="L90" i="2"/>
  <c r="M90" i="2"/>
  <c r="N45" i="2"/>
  <c r="O45" i="2"/>
  <c r="AA45" i="2"/>
  <c r="K262" i="2"/>
  <c r="J27" i="2"/>
  <c r="L27" i="2"/>
  <c r="M27" i="2"/>
  <c r="I244" i="2"/>
  <c r="J52" i="2"/>
  <c r="L52" i="2"/>
  <c r="M52" i="2"/>
  <c r="I269" i="2"/>
  <c r="N82" i="2"/>
  <c r="O82" i="2"/>
  <c r="K299" i="2"/>
  <c r="AA82" i="2"/>
  <c r="AB82" i="2"/>
  <c r="J110" i="2"/>
  <c r="L110" i="2"/>
  <c r="M110" i="2"/>
  <c r="I327" i="2"/>
  <c r="N62" i="2"/>
  <c r="O62" i="2"/>
  <c r="AA62" i="2"/>
  <c r="K279" i="2"/>
  <c r="F95" i="2"/>
  <c r="H95" i="2"/>
  <c r="E312" i="2"/>
  <c r="F117" i="2"/>
  <c r="H117" i="2"/>
  <c r="E334" i="2"/>
  <c r="F105" i="2"/>
  <c r="H105" i="2"/>
  <c r="E322" i="2"/>
  <c r="I60" i="2"/>
  <c r="J112" i="2"/>
  <c r="L112" i="2"/>
  <c r="M112" i="2"/>
  <c r="I329" i="2"/>
  <c r="F111" i="2"/>
  <c r="H111" i="2"/>
  <c r="E328" i="2"/>
  <c r="J76" i="2"/>
  <c r="L76" i="2"/>
  <c r="M76" i="2"/>
  <c r="I293" i="2"/>
  <c r="J54" i="3"/>
  <c r="L54" i="3"/>
  <c r="M54" i="3"/>
  <c r="I271" i="3"/>
  <c r="L98" i="3"/>
  <c r="M98" i="3"/>
  <c r="L18" i="3"/>
  <c r="M18" i="3"/>
  <c r="J30" i="3"/>
  <c r="L30" i="3"/>
  <c r="M30" i="3"/>
  <c r="I247" i="3"/>
  <c r="J40" i="3"/>
  <c r="L40" i="3"/>
  <c r="M40" i="3"/>
  <c r="I257" i="3"/>
  <c r="L66" i="3"/>
  <c r="M66" i="3"/>
  <c r="J115" i="3"/>
  <c r="L115" i="3"/>
  <c r="M115" i="3"/>
  <c r="I332" i="3"/>
  <c r="L61" i="3"/>
  <c r="M61" i="3"/>
  <c r="L101" i="3"/>
  <c r="M101" i="3"/>
  <c r="J68" i="3"/>
  <c r="L68" i="3"/>
  <c r="M68" i="3"/>
  <c r="I285" i="3"/>
  <c r="J118" i="3"/>
  <c r="L118" i="3"/>
  <c r="M118" i="3"/>
  <c r="I335" i="3"/>
  <c r="L70" i="3"/>
  <c r="M70" i="3"/>
  <c r="I232" i="3"/>
  <c r="J15" i="3"/>
  <c r="L15" i="3"/>
  <c r="M15" i="3"/>
  <c r="I248" i="3"/>
  <c r="J31" i="3"/>
  <c r="L31" i="3"/>
  <c r="M31" i="3"/>
  <c r="J50" i="3"/>
  <c r="L50" i="3"/>
  <c r="M50" i="3"/>
  <c r="I267" i="3"/>
  <c r="N103" i="3"/>
  <c r="O103" i="3"/>
  <c r="AA103" i="3"/>
  <c r="K320" i="3"/>
  <c r="I238" i="3"/>
  <c r="J21" i="3"/>
  <c r="L21" i="3"/>
  <c r="M21" i="3"/>
  <c r="I254" i="3"/>
  <c r="J37" i="3"/>
  <c r="L37" i="3"/>
  <c r="M37" i="3"/>
  <c r="L62" i="3"/>
  <c r="M62" i="3"/>
  <c r="L106" i="3"/>
  <c r="M106" i="3"/>
  <c r="J74" i="3"/>
  <c r="L74" i="3"/>
  <c r="M74" i="3"/>
  <c r="I291" i="3"/>
  <c r="L85" i="3"/>
  <c r="M85" i="3"/>
  <c r="J111" i="3"/>
  <c r="L111" i="3"/>
  <c r="M111" i="3"/>
  <c r="I328" i="3"/>
  <c r="E292" i="4"/>
  <c r="F75" i="4"/>
  <c r="H75" i="4"/>
  <c r="G298" i="4"/>
  <c r="H81" i="4"/>
  <c r="K81" i="4"/>
  <c r="I81" i="4"/>
  <c r="J14" i="4"/>
  <c r="L14" i="4"/>
  <c r="M14" i="4"/>
  <c r="I231" i="4"/>
  <c r="F87" i="4"/>
  <c r="H87" i="4"/>
  <c r="E304" i="4"/>
  <c r="H123" i="4"/>
  <c r="K123" i="4"/>
  <c r="G340" i="4"/>
  <c r="I123" i="4"/>
  <c r="H93" i="4"/>
  <c r="K93" i="4"/>
  <c r="I93" i="4"/>
  <c r="G310" i="4"/>
  <c r="J9" i="4"/>
  <c r="L9" i="4"/>
  <c r="M9" i="4"/>
  <c r="I226" i="4"/>
  <c r="J25" i="4"/>
  <c r="L25" i="4"/>
  <c r="M25" i="4"/>
  <c r="I242" i="4"/>
  <c r="F39" i="4"/>
  <c r="H39" i="4"/>
  <c r="E256" i="4"/>
  <c r="G290" i="4"/>
  <c r="H73" i="4"/>
  <c r="K73" i="4"/>
  <c r="I73" i="4"/>
  <c r="F95" i="4"/>
  <c r="H95" i="4"/>
  <c r="E312" i="4"/>
  <c r="E302" i="4"/>
  <c r="F85" i="4"/>
  <c r="H85" i="4"/>
  <c r="J114" i="4"/>
  <c r="L114" i="4"/>
  <c r="M114" i="4"/>
  <c r="I331" i="4"/>
  <c r="N112" i="4"/>
  <c r="O112" i="4"/>
  <c r="AA112" i="4"/>
  <c r="AB112" i="4"/>
  <c r="K329" i="4"/>
  <c r="I25" i="5"/>
  <c r="K25" i="5"/>
  <c r="G242" i="5"/>
  <c r="H25" i="5"/>
  <c r="AA115" i="4"/>
  <c r="N115" i="4"/>
  <c r="O115" i="4"/>
  <c r="K332" i="4"/>
  <c r="F51" i="5"/>
  <c r="H51" i="5"/>
  <c r="E268" i="5"/>
  <c r="F115" i="5"/>
  <c r="H115" i="5"/>
  <c r="E332" i="5"/>
  <c r="F46" i="5"/>
  <c r="H46" i="5"/>
  <c r="E263" i="5"/>
  <c r="F34" i="5"/>
  <c r="H34" i="5"/>
  <c r="E251" i="5"/>
  <c r="F50" i="5"/>
  <c r="H50" i="5"/>
  <c r="E267" i="5"/>
  <c r="J71" i="5"/>
  <c r="L71" i="5"/>
  <c r="M71" i="5"/>
  <c r="I288" i="5"/>
  <c r="L34" i="5"/>
  <c r="M34" i="5"/>
  <c r="J53" i="5"/>
  <c r="L53" i="5"/>
  <c r="M53" i="5"/>
  <c r="I270" i="5"/>
  <c r="K112" i="5"/>
  <c r="I112" i="5"/>
  <c r="H112" i="5"/>
  <c r="G329" i="5"/>
  <c r="I38" i="5"/>
  <c r="J54" i="5"/>
  <c r="L54" i="5"/>
  <c r="M54" i="5"/>
  <c r="I271" i="5"/>
  <c r="L70" i="5"/>
  <c r="M70" i="5"/>
  <c r="I314" i="5"/>
  <c r="J97" i="5"/>
  <c r="L97" i="5"/>
  <c r="M97" i="5"/>
  <c r="J101" i="5"/>
  <c r="L101" i="5"/>
  <c r="M101" i="5"/>
  <c r="I318" i="5"/>
  <c r="F42" i="6"/>
  <c r="H42" i="6"/>
  <c r="E259" i="6"/>
  <c r="L81" i="5"/>
  <c r="M81" i="5"/>
  <c r="K120" i="5"/>
  <c r="I120" i="5"/>
  <c r="H120" i="5"/>
  <c r="G337" i="5"/>
  <c r="N28" i="5"/>
  <c r="O28" i="5"/>
  <c r="AA28" i="5"/>
  <c r="AB28" i="5"/>
  <c r="K245" i="5"/>
  <c r="J85" i="5"/>
  <c r="L85" i="5"/>
  <c r="M85" i="5"/>
  <c r="I302" i="5"/>
  <c r="N116" i="5"/>
  <c r="O116" i="5"/>
  <c r="AA116" i="5"/>
  <c r="K333" i="5"/>
  <c r="I90" i="5"/>
  <c r="G307" i="5"/>
  <c r="H90" i="5"/>
  <c r="K90" i="5"/>
  <c r="I82" i="5"/>
  <c r="G299" i="5"/>
  <c r="H82" i="5"/>
  <c r="K82" i="5"/>
  <c r="L69" i="5"/>
  <c r="M69" i="5"/>
  <c r="K88" i="5"/>
  <c r="I88" i="5"/>
  <c r="H88" i="5"/>
  <c r="G305" i="5"/>
  <c r="I33" i="6"/>
  <c r="K33" i="6"/>
  <c r="H33" i="6"/>
  <c r="G250" i="6"/>
  <c r="J90" i="6"/>
  <c r="L90" i="6"/>
  <c r="M90" i="6"/>
  <c r="I307" i="6"/>
  <c r="J122" i="6"/>
  <c r="L122" i="6"/>
  <c r="M122" i="6"/>
  <c r="I339" i="6"/>
  <c r="N28" i="6"/>
  <c r="O28" i="6"/>
  <c r="AA28" i="6"/>
  <c r="AB28" i="6"/>
  <c r="K245" i="6"/>
  <c r="E268" i="6"/>
  <c r="F51" i="6"/>
  <c r="H51" i="6"/>
  <c r="F83" i="6"/>
  <c r="H83" i="6"/>
  <c r="E300" i="6"/>
  <c r="F115" i="6"/>
  <c r="H115" i="6"/>
  <c r="E332" i="6"/>
  <c r="J34" i="6"/>
  <c r="L34" i="6"/>
  <c r="M34" i="6"/>
  <c r="I251" i="6"/>
  <c r="AA57" i="6"/>
  <c r="N57" i="6"/>
  <c r="O57" i="6"/>
  <c r="K274" i="6"/>
  <c r="AA89" i="6"/>
  <c r="N89" i="6"/>
  <c r="O89" i="6"/>
  <c r="K306" i="6"/>
  <c r="AA121" i="6"/>
  <c r="N121" i="6"/>
  <c r="O121" i="6"/>
  <c r="K338" i="6"/>
  <c r="L52" i="6"/>
  <c r="M52" i="6"/>
  <c r="I67" i="6"/>
  <c r="I83" i="6"/>
  <c r="I99" i="6"/>
  <c r="I115" i="6"/>
  <c r="L56" i="6"/>
  <c r="M56" i="6"/>
  <c r="J72" i="6"/>
  <c r="L72" i="6"/>
  <c r="M72" i="6"/>
  <c r="I289" i="6"/>
  <c r="J88" i="6"/>
  <c r="L88" i="6"/>
  <c r="M88" i="6"/>
  <c r="I305" i="6"/>
  <c r="J104" i="6"/>
  <c r="L104" i="6"/>
  <c r="M104" i="6"/>
  <c r="I321" i="6"/>
  <c r="J120" i="6"/>
  <c r="L120" i="6"/>
  <c r="M120" i="6"/>
  <c r="I337" i="6"/>
  <c r="N34" i="7"/>
  <c r="O34" i="7"/>
  <c r="AA34" i="7"/>
  <c r="AB34" i="7"/>
  <c r="K251" i="7"/>
  <c r="J104" i="7"/>
  <c r="L104" i="7"/>
  <c r="M104" i="7"/>
  <c r="I321" i="7"/>
  <c r="N20" i="7"/>
  <c r="O20" i="7"/>
  <c r="AA20" i="7"/>
  <c r="K237" i="7"/>
  <c r="K8" i="8"/>
  <c r="H8" i="8"/>
  <c r="G225" i="8"/>
  <c r="I8" i="8"/>
  <c r="K91" i="7"/>
  <c r="I91" i="7"/>
  <c r="H91" i="7"/>
  <c r="G308" i="7"/>
  <c r="J50" i="7"/>
  <c r="L50" i="7"/>
  <c r="M50" i="7"/>
  <c r="I267" i="7"/>
  <c r="E322" i="7"/>
  <c r="F105" i="7"/>
  <c r="H105" i="7"/>
  <c r="K55" i="7"/>
  <c r="G272" i="7"/>
  <c r="H55" i="7"/>
  <c r="I55" i="7"/>
  <c r="N12" i="7"/>
  <c r="O12" i="7"/>
  <c r="AA12" i="7"/>
  <c r="AB12" i="7"/>
  <c r="K229" i="7"/>
  <c r="I331" i="7"/>
  <c r="J114" i="7"/>
  <c r="L114" i="7"/>
  <c r="M114" i="7"/>
  <c r="N14" i="7"/>
  <c r="O14" i="7"/>
  <c r="AA14" i="7"/>
  <c r="K231" i="7"/>
  <c r="E282" i="7"/>
  <c r="F65" i="7"/>
  <c r="H65" i="7"/>
  <c r="E314" i="7"/>
  <c r="F97" i="7"/>
  <c r="H97" i="7"/>
  <c r="K113" i="7"/>
  <c r="I113" i="7"/>
  <c r="G330" i="7"/>
  <c r="H113" i="7"/>
  <c r="J21" i="8"/>
  <c r="L21" i="8"/>
  <c r="M21" i="8"/>
  <c r="I238" i="8"/>
  <c r="L106" i="8"/>
  <c r="M106" i="8"/>
  <c r="L37" i="8"/>
  <c r="M37" i="8"/>
  <c r="L63" i="8"/>
  <c r="M63" i="8"/>
  <c r="J82" i="8"/>
  <c r="L82" i="8"/>
  <c r="M82" i="8"/>
  <c r="I299" i="8"/>
  <c r="J114" i="8"/>
  <c r="L114" i="8"/>
  <c r="M114" i="8"/>
  <c r="I331" i="8"/>
  <c r="L73" i="8"/>
  <c r="M73" i="8"/>
  <c r="L45" i="8"/>
  <c r="M45" i="8"/>
  <c r="I288" i="8"/>
  <c r="J71" i="8"/>
  <c r="L71" i="8"/>
  <c r="M71" i="8"/>
  <c r="I249" i="8"/>
  <c r="J32" i="8"/>
  <c r="L32" i="8"/>
  <c r="M32" i="8"/>
  <c r="L81" i="8"/>
  <c r="M81" i="8"/>
  <c r="L97" i="8"/>
  <c r="M97" i="8"/>
  <c r="L113" i="8"/>
  <c r="M113" i="8"/>
  <c r="I270" i="8"/>
  <c r="J53" i="8"/>
  <c r="L53" i="8"/>
  <c r="M53" i="8"/>
  <c r="L68" i="8"/>
  <c r="M68" i="8"/>
  <c r="L91" i="8"/>
  <c r="M91" i="8"/>
  <c r="L107" i="8"/>
  <c r="M107" i="8"/>
  <c r="L123" i="8"/>
  <c r="M123" i="8"/>
  <c r="I257" i="8"/>
  <c r="J40" i="8"/>
  <c r="L40" i="8"/>
  <c r="M40" i="8"/>
  <c r="I287" i="8"/>
  <c r="J70" i="8"/>
  <c r="L70" i="8"/>
  <c r="M70" i="8"/>
  <c r="I241" i="8"/>
  <c r="J24" i="8"/>
  <c r="L24" i="8"/>
  <c r="M24" i="8"/>
  <c r="J44" i="8"/>
  <c r="L44" i="8"/>
  <c r="M44" i="8"/>
  <c r="I261" i="8"/>
  <c r="J65" i="8"/>
  <c r="L65" i="8"/>
  <c r="M65" i="8"/>
  <c r="I282" i="8"/>
  <c r="J88" i="8"/>
  <c r="L88" i="8"/>
  <c r="M88" i="8"/>
  <c r="I305" i="8"/>
  <c r="J104" i="8"/>
  <c r="L104" i="8"/>
  <c r="M104" i="8"/>
  <c r="I321" i="8"/>
  <c r="J120" i="8"/>
  <c r="L120" i="8"/>
  <c r="M120" i="8"/>
  <c r="I337" i="8"/>
  <c r="J35" i="9"/>
  <c r="L35" i="9"/>
  <c r="M35" i="9"/>
  <c r="I252" i="9"/>
  <c r="E286" i="9"/>
  <c r="F69" i="9"/>
  <c r="H69" i="9"/>
  <c r="K83" i="9"/>
  <c r="G300" i="9"/>
  <c r="I83" i="9"/>
  <c r="H83" i="9"/>
  <c r="K115" i="9"/>
  <c r="G332" i="9"/>
  <c r="I115" i="9"/>
  <c r="H115" i="9"/>
  <c r="L64" i="9"/>
  <c r="M64" i="9"/>
  <c r="E304" i="9"/>
  <c r="F87" i="9"/>
  <c r="H87" i="9"/>
  <c r="J62" i="9"/>
  <c r="L62" i="9"/>
  <c r="M62" i="9"/>
  <c r="I279" i="9"/>
  <c r="N98" i="9"/>
  <c r="O98" i="9"/>
  <c r="K315" i="9"/>
  <c r="AA98" i="9"/>
  <c r="J29" i="9"/>
  <c r="L29" i="9"/>
  <c r="M29" i="9"/>
  <c r="I246" i="9"/>
  <c r="I65" i="9"/>
  <c r="K65" i="9"/>
  <c r="G282" i="9"/>
  <c r="H65" i="9"/>
  <c r="E312" i="9"/>
  <c r="F95" i="9"/>
  <c r="H95" i="9"/>
  <c r="K36" i="10"/>
  <c r="H36" i="10"/>
  <c r="I36" i="10"/>
  <c r="G253" i="10"/>
  <c r="J19" i="9"/>
  <c r="L19" i="9"/>
  <c r="M19" i="9"/>
  <c r="I236" i="9"/>
  <c r="I63" i="9"/>
  <c r="K63" i="9"/>
  <c r="G280" i="9"/>
  <c r="H63" i="9"/>
  <c r="J108" i="9"/>
  <c r="L108" i="9"/>
  <c r="M108" i="9"/>
  <c r="I325" i="9"/>
  <c r="F51" i="9"/>
  <c r="H51" i="9"/>
  <c r="E268" i="9"/>
  <c r="I101" i="9"/>
  <c r="K101" i="9"/>
  <c r="G318" i="9"/>
  <c r="H101" i="9"/>
  <c r="J11" i="9"/>
  <c r="L11" i="9"/>
  <c r="M11" i="9"/>
  <c r="I228" i="9"/>
  <c r="E278" i="9"/>
  <c r="F61" i="9"/>
  <c r="H61" i="9"/>
  <c r="L84" i="9"/>
  <c r="M84" i="9"/>
  <c r="J66" i="9"/>
  <c r="L66" i="9"/>
  <c r="M66" i="9"/>
  <c r="I283" i="9"/>
  <c r="N118" i="9"/>
  <c r="O118" i="9"/>
  <c r="AA118" i="9"/>
  <c r="K335" i="9"/>
  <c r="E292" i="10"/>
  <c r="F75" i="10"/>
  <c r="H75" i="10"/>
  <c r="E324" i="10"/>
  <c r="F107" i="10"/>
  <c r="H107" i="10"/>
  <c r="L29" i="10"/>
  <c r="M29" i="10"/>
  <c r="F57" i="10"/>
  <c r="H57" i="10"/>
  <c r="E274" i="10"/>
  <c r="F121" i="10"/>
  <c r="H121" i="10"/>
  <c r="E338" i="10"/>
  <c r="K103" i="10"/>
  <c r="H103" i="10"/>
  <c r="I103" i="10"/>
  <c r="G320" i="10"/>
  <c r="AB18" i="9"/>
  <c r="J60" i="10"/>
  <c r="L60" i="10"/>
  <c r="M60" i="10"/>
  <c r="I277" i="10"/>
  <c r="J76" i="10"/>
  <c r="L76" i="10"/>
  <c r="M76" i="10"/>
  <c r="I293" i="10"/>
  <c r="N94" i="10"/>
  <c r="O94" i="10"/>
  <c r="AA94" i="10"/>
  <c r="K311" i="10"/>
  <c r="K117" i="10"/>
  <c r="H117" i="10"/>
  <c r="G334" i="10"/>
  <c r="I117" i="10"/>
  <c r="K30" i="11"/>
  <c r="I30" i="11"/>
  <c r="H30" i="11"/>
  <c r="G247" i="11"/>
  <c r="L37" i="10"/>
  <c r="M37" i="10"/>
  <c r="F113" i="10"/>
  <c r="H113" i="10"/>
  <c r="E330" i="10"/>
  <c r="K79" i="10"/>
  <c r="I79" i="10"/>
  <c r="H79" i="10"/>
  <c r="G296" i="10"/>
  <c r="J13" i="11"/>
  <c r="L13" i="11"/>
  <c r="M13" i="11"/>
  <c r="I230" i="11"/>
  <c r="K40" i="11"/>
  <c r="I40" i="11"/>
  <c r="G257" i="11"/>
  <c r="H40" i="11"/>
  <c r="J90" i="11"/>
  <c r="L90" i="11"/>
  <c r="M90" i="11"/>
  <c r="I307" i="11"/>
  <c r="I102" i="11"/>
  <c r="I234" i="11"/>
  <c r="J17" i="11"/>
  <c r="L17" i="11"/>
  <c r="M17" i="11"/>
  <c r="J74" i="11"/>
  <c r="L74" i="11"/>
  <c r="M74" i="11"/>
  <c r="I291" i="11"/>
  <c r="K68" i="11"/>
  <c r="I68" i="11"/>
  <c r="G285" i="11"/>
  <c r="H68" i="11"/>
  <c r="K96" i="11"/>
  <c r="H96" i="11"/>
  <c r="I96" i="11"/>
  <c r="G313" i="11"/>
  <c r="F10" i="11"/>
  <c r="H10" i="11"/>
  <c r="E227" i="11"/>
  <c r="N117" i="11"/>
  <c r="O117" i="11"/>
  <c r="AA117" i="11"/>
  <c r="K334" i="11"/>
  <c r="J28" i="12"/>
  <c r="L28" i="12"/>
  <c r="M28" i="12"/>
  <c r="I245" i="12"/>
  <c r="J60" i="12"/>
  <c r="L60" i="12"/>
  <c r="M60" i="12"/>
  <c r="I277" i="12"/>
  <c r="J92" i="12"/>
  <c r="L92" i="12"/>
  <c r="M92" i="12"/>
  <c r="I309" i="12"/>
  <c r="J124" i="12"/>
  <c r="L124" i="12"/>
  <c r="M124" i="12"/>
  <c r="I341" i="12"/>
  <c r="J35" i="12"/>
  <c r="L35" i="12"/>
  <c r="M35" i="12"/>
  <c r="I252" i="12"/>
  <c r="J67" i="12"/>
  <c r="L67" i="12"/>
  <c r="M67" i="12"/>
  <c r="I284" i="12"/>
  <c r="J99" i="12"/>
  <c r="L99" i="12"/>
  <c r="M99" i="12"/>
  <c r="I316" i="12"/>
  <c r="L24" i="12"/>
  <c r="M24" i="12"/>
  <c r="L56" i="12"/>
  <c r="M56" i="12"/>
  <c r="L88" i="12"/>
  <c r="M88" i="12"/>
  <c r="L120" i="12"/>
  <c r="M120" i="12"/>
  <c r="L31" i="12"/>
  <c r="M31" i="12"/>
  <c r="L63" i="12"/>
  <c r="M63" i="12"/>
  <c r="L95" i="12"/>
  <c r="M95" i="12"/>
  <c r="J27" i="13"/>
  <c r="L27" i="13"/>
  <c r="M27" i="13"/>
  <c r="I244" i="13"/>
  <c r="I276" i="13"/>
  <c r="J59" i="13"/>
  <c r="L59" i="13"/>
  <c r="M59" i="13"/>
  <c r="I308" i="13"/>
  <c r="J91" i="13"/>
  <c r="L91" i="13"/>
  <c r="M91" i="13"/>
  <c r="I340" i="13"/>
  <c r="J123" i="13"/>
  <c r="L123" i="13"/>
  <c r="M123" i="13"/>
  <c r="J20" i="12"/>
  <c r="L20" i="12"/>
  <c r="M20" i="12"/>
  <c r="I237" i="12"/>
  <c r="J52" i="12"/>
  <c r="L52" i="12"/>
  <c r="M52" i="12"/>
  <c r="I269" i="12"/>
  <c r="J84" i="12"/>
  <c r="L84" i="12"/>
  <c r="M84" i="12"/>
  <c r="I301" i="12"/>
  <c r="J116" i="12"/>
  <c r="L116" i="12"/>
  <c r="M116" i="12"/>
  <c r="I333" i="12"/>
  <c r="J11" i="12"/>
  <c r="L11" i="12"/>
  <c r="M11" i="12"/>
  <c r="I228" i="12"/>
  <c r="J43" i="12"/>
  <c r="L43" i="12"/>
  <c r="M43" i="12"/>
  <c r="I260" i="12"/>
  <c r="J75" i="12"/>
  <c r="L75" i="12"/>
  <c r="M75" i="12"/>
  <c r="I292" i="12"/>
  <c r="J107" i="12"/>
  <c r="L107" i="12"/>
  <c r="M107" i="12"/>
  <c r="I324" i="12"/>
  <c r="L53" i="13"/>
  <c r="M53" i="13"/>
  <c r="L32" i="12"/>
  <c r="M32" i="12"/>
  <c r="L64" i="12"/>
  <c r="M64" i="12"/>
  <c r="L96" i="12"/>
  <c r="M96" i="12"/>
  <c r="F89" i="13"/>
  <c r="H89" i="13"/>
  <c r="E306" i="13"/>
  <c r="L39" i="12"/>
  <c r="M39" i="12"/>
  <c r="L71" i="12"/>
  <c r="M71" i="12"/>
  <c r="L103" i="12"/>
  <c r="M103" i="12"/>
  <c r="J25" i="13"/>
  <c r="L25" i="13"/>
  <c r="M25" i="13"/>
  <c r="I242" i="13"/>
  <c r="J68" i="13"/>
  <c r="L68" i="13"/>
  <c r="M68" i="13"/>
  <c r="I285" i="13"/>
  <c r="J12" i="13"/>
  <c r="L12" i="13"/>
  <c r="M12" i="13"/>
  <c r="I229" i="13"/>
  <c r="L28" i="13"/>
  <c r="M28" i="13"/>
  <c r="L88" i="13"/>
  <c r="M88" i="13"/>
  <c r="J108" i="13"/>
  <c r="L108" i="13"/>
  <c r="M108" i="13"/>
  <c r="I325" i="13"/>
  <c r="F36" i="14"/>
  <c r="H36" i="14"/>
  <c r="E253" i="14"/>
  <c r="L32" i="13"/>
  <c r="M32" i="13"/>
  <c r="L96" i="13"/>
  <c r="M96" i="13"/>
  <c r="J100" i="14"/>
  <c r="L100" i="14"/>
  <c r="M100" i="14"/>
  <c r="I317" i="14"/>
  <c r="I231" i="15"/>
  <c r="J14" i="15"/>
  <c r="L14" i="15"/>
  <c r="M14" i="15"/>
  <c r="L57" i="13"/>
  <c r="M57" i="13"/>
  <c r="J84" i="13"/>
  <c r="L84" i="13"/>
  <c r="M84" i="13"/>
  <c r="I301" i="13"/>
  <c r="F21" i="14"/>
  <c r="H21" i="14"/>
  <c r="E238" i="14"/>
  <c r="E270" i="14"/>
  <c r="F53" i="14"/>
  <c r="H53" i="14"/>
  <c r="J36" i="13"/>
  <c r="L36" i="13"/>
  <c r="M36" i="13"/>
  <c r="I253" i="13"/>
  <c r="J77" i="13"/>
  <c r="L77" i="13"/>
  <c r="M77" i="13"/>
  <c r="I294" i="13"/>
  <c r="I321" i="13"/>
  <c r="J104" i="13"/>
  <c r="L104" i="13"/>
  <c r="M104" i="13"/>
  <c r="K279" i="13"/>
  <c r="AA62" i="13"/>
  <c r="N62" i="13"/>
  <c r="O62" i="13"/>
  <c r="J124" i="13"/>
  <c r="L124" i="13"/>
  <c r="M124" i="13"/>
  <c r="I341" i="13"/>
  <c r="L40" i="13"/>
  <c r="M40" i="13"/>
  <c r="J22" i="14"/>
  <c r="L22" i="14"/>
  <c r="M22" i="14"/>
  <c r="I239" i="14"/>
  <c r="J38" i="14"/>
  <c r="L38" i="14"/>
  <c r="M38" i="14"/>
  <c r="I255" i="14"/>
  <c r="J54" i="14"/>
  <c r="L54" i="14"/>
  <c r="M54" i="14"/>
  <c r="I271" i="14"/>
  <c r="J70" i="14"/>
  <c r="L70" i="14"/>
  <c r="M70" i="14"/>
  <c r="I287" i="14"/>
  <c r="J86" i="14"/>
  <c r="L86" i="14"/>
  <c r="M86" i="14"/>
  <c r="I303" i="14"/>
  <c r="J102" i="14"/>
  <c r="L102" i="14"/>
  <c r="M102" i="14"/>
  <c r="I319" i="14"/>
  <c r="J118" i="14"/>
  <c r="L118" i="14"/>
  <c r="M118" i="14"/>
  <c r="I335" i="14"/>
  <c r="I255" i="15"/>
  <c r="J38" i="15"/>
  <c r="L38" i="15"/>
  <c r="M38" i="15"/>
  <c r="L33" i="15"/>
  <c r="M33" i="15"/>
  <c r="I232" i="14"/>
  <c r="J15" i="14"/>
  <c r="L15" i="14"/>
  <c r="M15" i="14"/>
  <c r="L16" i="15"/>
  <c r="M16" i="15"/>
  <c r="E302" i="15"/>
  <c r="F85" i="15"/>
  <c r="H85" i="15"/>
  <c r="E334" i="15"/>
  <c r="F117" i="15"/>
  <c r="H117" i="15"/>
  <c r="J36" i="15"/>
  <c r="L36" i="15"/>
  <c r="M36" i="15"/>
  <c r="I253" i="15"/>
  <c r="N55" i="15"/>
  <c r="O55" i="15"/>
  <c r="AA55" i="15"/>
  <c r="K272" i="15"/>
  <c r="N63" i="15"/>
  <c r="O63" i="15"/>
  <c r="AA63" i="15"/>
  <c r="K280" i="15"/>
  <c r="I264" i="14"/>
  <c r="J47" i="14"/>
  <c r="L47" i="14"/>
  <c r="M47" i="14"/>
  <c r="I259" i="15"/>
  <c r="J42" i="15"/>
  <c r="L42" i="15"/>
  <c r="M42" i="15"/>
  <c r="L48" i="14"/>
  <c r="M48" i="14"/>
  <c r="L56" i="14"/>
  <c r="M56" i="14"/>
  <c r="I244" i="15"/>
  <c r="J27" i="15"/>
  <c r="L27" i="15"/>
  <c r="M27" i="15"/>
  <c r="L49" i="15"/>
  <c r="M49" i="15"/>
  <c r="I72" i="15"/>
  <c r="G289" i="15"/>
  <c r="K72" i="15"/>
  <c r="H72" i="15"/>
  <c r="I88" i="15"/>
  <c r="G305" i="15"/>
  <c r="K88" i="15"/>
  <c r="H88" i="15"/>
  <c r="I104" i="15"/>
  <c r="G321" i="15"/>
  <c r="K104" i="15"/>
  <c r="H104" i="15"/>
  <c r="I120" i="15"/>
  <c r="G337" i="15"/>
  <c r="K120" i="15"/>
  <c r="H120" i="15"/>
  <c r="L23" i="15"/>
  <c r="M23" i="15"/>
  <c r="I71" i="15"/>
  <c r="I79" i="15"/>
  <c r="I87" i="15"/>
  <c r="I95" i="15"/>
  <c r="I103" i="15"/>
  <c r="I111" i="15"/>
  <c r="I119" i="15"/>
  <c r="J16" i="16"/>
  <c r="L16" i="16"/>
  <c r="M16" i="16"/>
  <c r="I233" i="16"/>
  <c r="J48" i="16"/>
  <c r="L48" i="16"/>
  <c r="M48" i="16"/>
  <c r="I265" i="16"/>
  <c r="J73" i="16"/>
  <c r="L73" i="16"/>
  <c r="M73" i="16"/>
  <c r="I290" i="16"/>
  <c r="L98" i="16"/>
  <c r="M98" i="16"/>
  <c r="J23" i="16"/>
  <c r="L23" i="16"/>
  <c r="M23" i="16"/>
  <c r="I240" i="16"/>
  <c r="J55" i="16"/>
  <c r="L55" i="16"/>
  <c r="M55" i="16"/>
  <c r="I272" i="16"/>
  <c r="J100" i="16"/>
  <c r="L100" i="16"/>
  <c r="M100" i="16"/>
  <c r="I317" i="16"/>
  <c r="L85" i="15"/>
  <c r="M85" i="15"/>
  <c r="L117" i="15"/>
  <c r="M117" i="15"/>
  <c r="L12" i="16"/>
  <c r="M12" i="16"/>
  <c r="L44" i="16"/>
  <c r="M44" i="16"/>
  <c r="J77" i="16"/>
  <c r="L77" i="16"/>
  <c r="M77" i="16"/>
  <c r="I294" i="16"/>
  <c r="L102" i="16"/>
  <c r="M102" i="16"/>
  <c r="I342" i="15"/>
  <c r="J125" i="15"/>
  <c r="L125" i="15"/>
  <c r="M125" i="15"/>
  <c r="I252" i="16"/>
  <c r="J35" i="16"/>
  <c r="L35" i="16"/>
  <c r="M35" i="16"/>
  <c r="L17" i="16"/>
  <c r="M17" i="16"/>
  <c r="L49" i="16"/>
  <c r="M49" i="16"/>
  <c r="K81" i="16"/>
  <c r="I81" i="16"/>
  <c r="H81" i="16"/>
  <c r="G298" i="16"/>
  <c r="K117" i="16"/>
  <c r="H117" i="16"/>
  <c r="G334" i="16"/>
  <c r="I117" i="16"/>
  <c r="N90" i="15"/>
  <c r="O90" i="15"/>
  <c r="AA90" i="15"/>
  <c r="K307" i="15"/>
  <c r="J15" i="16"/>
  <c r="L15" i="16"/>
  <c r="M15" i="16"/>
  <c r="I232" i="16"/>
  <c r="J47" i="16"/>
  <c r="L47" i="16"/>
  <c r="M47" i="16"/>
  <c r="I264" i="16"/>
  <c r="AA83" i="16"/>
  <c r="N83" i="16"/>
  <c r="O83" i="16"/>
  <c r="K300" i="16"/>
  <c r="L13" i="16"/>
  <c r="M13" i="16"/>
  <c r="L45" i="16"/>
  <c r="M45" i="16"/>
  <c r="L78" i="16"/>
  <c r="M78" i="16"/>
  <c r="L101" i="16"/>
  <c r="M101" i="16"/>
  <c r="F86" i="17"/>
  <c r="H86" i="17"/>
  <c r="E303" i="17"/>
  <c r="K13" i="17"/>
  <c r="I13" i="17"/>
  <c r="H13" i="17"/>
  <c r="G230" i="17"/>
  <c r="E261" i="17"/>
  <c r="F44" i="17"/>
  <c r="H44" i="17"/>
  <c r="F112" i="17"/>
  <c r="H112" i="17"/>
  <c r="E329" i="17"/>
  <c r="I262" i="15"/>
  <c r="J45" i="15"/>
  <c r="L45" i="15"/>
  <c r="M45" i="15"/>
  <c r="L34" i="16"/>
  <c r="M34" i="16"/>
  <c r="AA71" i="16"/>
  <c r="K288" i="16"/>
  <c r="N71" i="16"/>
  <c r="O71" i="16"/>
  <c r="J69" i="17"/>
  <c r="L69" i="17"/>
  <c r="M69" i="17"/>
  <c r="I286" i="17"/>
  <c r="N98" i="17"/>
  <c r="O98" i="17"/>
  <c r="AA98" i="17"/>
  <c r="AB98" i="17"/>
  <c r="K315" i="17"/>
  <c r="K119" i="17"/>
  <c r="I119" i="17"/>
  <c r="G336" i="17"/>
  <c r="I122" i="16"/>
  <c r="J79" i="17"/>
  <c r="L79" i="17"/>
  <c r="M79" i="17"/>
  <c r="I296" i="17"/>
  <c r="I52" i="17"/>
  <c r="J114" i="17"/>
  <c r="L114" i="17"/>
  <c r="M114" i="17"/>
  <c r="I331" i="17"/>
  <c r="L86" i="17"/>
  <c r="M86" i="17"/>
  <c r="J38" i="17"/>
  <c r="L38" i="17"/>
  <c r="M38" i="17"/>
  <c r="I255" i="17"/>
  <c r="E326" i="17"/>
  <c r="F109" i="17"/>
  <c r="H109" i="17"/>
  <c r="L89" i="18"/>
  <c r="M89" i="18"/>
  <c r="L121" i="18"/>
  <c r="M121" i="18"/>
  <c r="I56" i="17"/>
  <c r="F51" i="17"/>
  <c r="H51" i="17"/>
  <c r="E268" i="17"/>
  <c r="I120" i="17"/>
  <c r="J37" i="18"/>
  <c r="L37" i="18"/>
  <c r="M37" i="18"/>
  <c r="I254" i="18"/>
  <c r="J69" i="18"/>
  <c r="L69" i="18"/>
  <c r="M69" i="18"/>
  <c r="I286" i="18"/>
  <c r="J101" i="18"/>
  <c r="L101" i="18"/>
  <c r="M101" i="18"/>
  <c r="I318" i="18"/>
  <c r="N87" i="17"/>
  <c r="O87" i="17"/>
  <c r="K304" i="17"/>
  <c r="AA87" i="17"/>
  <c r="F11" i="17"/>
  <c r="H11" i="17"/>
  <c r="E228" i="17"/>
  <c r="E254" i="17"/>
  <c r="F37" i="17"/>
  <c r="H37" i="17"/>
  <c r="F115" i="17"/>
  <c r="H115" i="17"/>
  <c r="E332" i="17"/>
  <c r="N27" i="18"/>
  <c r="O27" i="18"/>
  <c r="K244" i="18"/>
  <c r="AA27" i="18"/>
  <c r="AB27" i="18"/>
  <c r="N59" i="18"/>
  <c r="O59" i="18"/>
  <c r="AA59" i="18"/>
  <c r="AB59" i="18"/>
  <c r="K276" i="18"/>
  <c r="N91" i="18"/>
  <c r="O91" i="18"/>
  <c r="AA91" i="18"/>
  <c r="AB91" i="18"/>
  <c r="K308" i="18"/>
  <c r="L115" i="18"/>
  <c r="M115" i="18"/>
  <c r="I303" i="19"/>
  <c r="J86" i="19"/>
  <c r="L86" i="19"/>
  <c r="M86" i="19"/>
  <c r="I335" i="19"/>
  <c r="J118" i="19"/>
  <c r="L118" i="19"/>
  <c r="M118" i="19"/>
  <c r="E258" i="17"/>
  <c r="F41" i="17"/>
  <c r="H41" i="17"/>
  <c r="I64" i="17"/>
  <c r="F119" i="17"/>
  <c r="H119" i="17"/>
  <c r="E336" i="17"/>
  <c r="E336" i="18"/>
  <c r="F119" i="18"/>
  <c r="H119" i="18"/>
  <c r="I35" i="17"/>
  <c r="L68" i="18"/>
  <c r="M68" i="18"/>
  <c r="L35" i="19"/>
  <c r="M35" i="19"/>
  <c r="L74" i="19"/>
  <c r="M74" i="19"/>
  <c r="L48" i="18"/>
  <c r="M48" i="18"/>
  <c r="J33" i="19"/>
  <c r="L33" i="19"/>
  <c r="M33" i="19"/>
  <c r="I250" i="19"/>
  <c r="L49" i="19"/>
  <c r="M49" i="19"/>
  <c r="I289" i="19"/>
  <c r="J72" i="19"/>
  <c r="L72" i="19"/>
  <c r="M72" i="19"/>
  <c r="L60" i="18"/>
  <c r="M60" i="18"/>
  <c r="L116" i="18"/>
  <c r="M116" i="18"/>
  <c r="I255" i="19"/>
  <c r="J38" i="19"/>
  <c r="L38" i="19"/>
  <c r="M38" i="19"/>
  <c r="L54" i="19"/>
  <c r="M54" i="19"/>
  <c r="I247" i="20"/>
  <c r="J30" i="20"/>
  <c r="I279" i="20"/>
  <c r="J62" i="20"/>
  <c r="I311" i="20"/>
  <c r="J94" i="20"/>
  <c r="I231" i="21"/>
  <c r="J14" i="21"/>
  <c r="L14" i="21"/>
  <c r="M14" i="21"/>
  <c r="I263" i="21"/>
  <c r="J46" i="21"/>
  <c r="L46" i="21"/>
  <c r="M46" i="21"/>
  <c r="I295" i="21"/>
  <c r="J78" i="21"/>
  <c r="L78" i="21"/>
  <c r="M78" i="21"/>
  <c r="I327" i="21"/>
  <c r="J110" i="21"/>
  <c r="L110" i="21"/>
  <c r="M110" i="21"/>
  <c r="J22" i="22"/>
  <c r="L22" i="22"/>
  <c r="M22" i="22"/>
  <c r="I239" i="22"/>
  <c r="J54" i="22"/>
  <c r="L54" i="22"/>
  <c r="M54" i="22"/>
  <c r="I271" i="22"/>
  <c r="I257" i="18"/>
  <c r="J40" i="18"/>
  <c r="L40" i="18"/>
  <c r="M40" i="18"/>
  <c r="J20" i="19"/>
  <c r="L20" i="19"/>
  <c r="M20" i="19"/>
  <c r="I237" i="19"/>
  <c r="L45" i="19"/>
  <c r="M45" i="19"/>
  <c r="J68" i="19"/>
  <c r="L68" i="19"/>
  <c r="M68" i="19"/>
  <c r="I285" i="19"/>
  <c r="L77" i="19"/>
  <c r="M77" i="19"/>
  <c r="L93" i="19"/>
  <c r="M93" i="19"/>
  <c r="L109" i="19"/>
  <c r="M109" i="19"/>
  <c r="L125" i="19"/>
  <c r="M125" i="19"/>
  <c r="L20" i="18"/>
  <c r="M20" i="18"/>
  <c r="I95" i="18"/>
  <c r="L120" i="18"/>
  <c r="M120" i="18"/>
  <c r="E225" i="19"/>
  <c r="F8" i="19"/>
  <c r="H8" i="19"/>
  <c r="L34" i="19"/>
  <c r="M34" i="19"/>
  <c r="L75" i="19"/>
  <c r="M75" i="19"/>
  <c r="I300" i="19"/>
  <c r="J83" i="19"/>
  <c r="L83" i="19"/>
  <c r="M83" i="19"/>
  <c r="L107" i="19"/>
  <c r="M107" i="19"/>
  <c r="I332" i="19"/>
  <c r="J115" i="19"/>
  <c r="L115" i="19"/>
  <c r="M115" i="19"/>
  <c r="I232" i="20"/>
  <c r="J15" i="20"/>
  <c r="I264" i="20"/>
  <c r="J47" i="20"/>
  <c r="I296" i="20"/>
  <c r="J79" i="20"/>
  <c r="I328" i="20"/>
  <c r="J111" i="20"/>
  <c r="I240" i="21"/>
  <c r="J23" i="21"/>
  <c r="L23" i="21"/>
  <c r="M23" i="21"/>
  <c r="I272" i="21"/>
  <c r="J55" i="21"/>
  <c r="L55" i="21"/>
  <c r="M55" i="21"/>
  <c r="I304" i="21"/>
  <c r="J87" i="21"/>
  <c r="L87" i="21"/>
  <c r="M87" i="21"/>
  <c r="I336" i="21"/>
  <c r="J119" i="21"/>
  <c r="L119" i="21"/>
  <c r="M119" i="21"/>
  <c r="I72" i="17"/>
  <c r="J11" i="18"/>
  <c r="L11" i="18"/>
  <c r="M11" i="18"/>
  <c r="I228" i="18"/>
  <c r="F10" i="19"/>
  <c r="H10" i="19"/>
  <c r="E227" i="19"/>
  <c r="L25" i="19"/>
  <c r="M25" i="19"/>
  <c r="L48" i="19"/>
  <c r="M48" i="19"/>
  <c r="I23" i="17"/>
  <c r="I240" i="19"/>
  <c r="J23" i="19"/>
  <c r="L23" i="19"/>
  <c r="M23" i="19"/>
  <c r="L46" i="19"/>
  <c r="M46" i="19"/>
  <c r="L71" i="19"/>
  <c r="M71" i="19"/>
  <c r="I233" i="20"/>
  <c r="J16" i="20"/>
  <c r="I265" i="20"/>
  <c r="J48" i="20"/>
  <c r="I297" i="20"/>
  <c r="J80" i="20"/>
  <c r="I329" i="20"/>
  <c r="J112" i="20"/>
  <c r="AA17" i="21"/>
  <c r="N17" i="21"/>
  <c r="O17" i="21"/>
  <c r="K234" i="21"/>
  <c r="AA33" i="21"/>
  <c r="N33" i="21"/>
  <c r="O33" i="21"/>
  <c r="K250" i="21"/>
  <c r="AA49" i="21"/>
  <c r="N49" i="21"/>
  <c r="O49" i="21"/>
  <c r="K266" i="21"/>
  <c r="AA65" i="21"/>
  <c r="N65" i="21"/>
  <c r="O65" i="21"/>
  <c r="K282" i="21"/>
  <c r="AA81" i="21"/>
  <c r="N81" i="21"/>
  <c r="O81" i="21"/>
  <c r="K298" i="21"/>
  <c r="AA97" i="21"/>
  <c r="N97" i="21"/>
  <c r="O97" i="21"/>
  <c r="K314" i="21"/>
  <c r="AA113" i="21"/>
  <c r="N113" i="21"/>
  <c r="O113" i="21"/>
  <c r="K330" i="21"/>
  <c r="J12" i="19"/>
  <c r="L12" i="19"/>
  <c r="M12" i="19"/>
  <c r="I229" i="19"/>
  <c r="L37" i="19"/>
  <c r="M37" i="19"/>
  <c r="L60" i="19"/>
  <c r="M60" i="19"/>
  <c r="L80" i="19"/>
  <c r="M80" i="19"/>
  <c r="L88" i="19"/>
  <c r="M88" i="19"/>
  <c r="L96" i="19"/>
  <c r="M96" i="19"/>
  <c r="L104" i="19"/>
  <c r="M104" i="19"/>
  <c r="L112" i="19"/>
  <c r="M112" i="19"/>
  <c r="L120" i="19"/>
  <c r="M120" i="19"/>
  <c r="N53" i="20"/>
  <c r="O53" i="20"/>
  <c r="K270" i="20"/>
  <c r="AA53" i="20"/>
  <c r="AB53" i="20"/>
  <c r="AA79" i="20"/>
  <c r="AB79" i="20"/>
  <c r="L29" i="22"/>
  <c r="M29" i="22"/>
  <c r="L56" i="22"/>
  <c r="M56" i="22"/>
  <c r="L72" i="22"/>
  <c r="M72" i="22"/>
  <c r="AA24" i="20"/>
  <c r="AB24" i="20"/>
  <c r="K250" i="20"/>
  <c r="AA33" i="20"/>
  <c r="AB33" i="20"/>
  <c r="N33" i="20"/>
  <c r="O33" i="20"/>
  <c r="AA59" i="20"/>
  <c r="AB59" i="20"/>
  <c r="L17" i="22"/>
  <c r="M17" i="22"/>
  <c r="I266" i="22"/>
  <c r="J49" i="22"/>
  <c r="L49" i="22"/>
  <c r="M49" i="22"/>
  <c r="F104" i="22"/>
  <c r="H104" i="22"/>
  <c r="E321" i="22"/>
  <c r="AA36" i="20"/>
  <c r="J77" i="20"/>
  <c r="I294" i="20"/>
  <c r="AA123" i="20"/>
  <c r="AB123" i="20"/>
  <c r="I228" i="22"/>
  <c r="J11" i="22"/>
  <c r="L11" i="22"/>
  <c r="M11" i="22"/>
  <c r="L43" i="22"/>
  <c r="M43" i="22"/>
  <c r="I284" i="22"/>
  <c r="J67" i="22"/>
  <c r="L67" i="22"/>
  <c r="M67" i="22"/>
  <c r="J87" i="22"/>
  <c r="L87" i="22"/>
  <c r="M87" i="22"/>
  <c r="I304" i="22"/>
  <c r="L101" i="23"/>
  <c r="M101" i="23"/>
  <c r="L31" i="22"/>
  <c r="M31" i="22"/>
  <c r="AA34" i="20"/>
  <c r="AB34" i="20"/>
  <c r="AA60" i="20"/>
  <c r="AB60" i="20"/>
  <c r="J101" i="20"/>
  <c r="I318" i="20"/>
  <c r="L19" i="22"/>
  <c r="M19" i="22"/>
  <c r="L70" i="22"/>
  <c r="M70" i="22"/>
  <c r="I254" i="23"/>
  <c r="J37" i="23"/>
  <c r="L37" i="23"/>
  <c r="M37" i="23"/>
  <c r="I286" i="23"/>
  <c r="J69" i="23"/>
  <c r="L69" i="23"/>
  <c r="M69" i="23"/>
  <c r="I318" i="23"/>
  <c r="J101" i="23"/>
  <c r="J17" i="20"/>
  <c r="I234" i="20"/>
  <c r="AA46" i="20"/>
  <c r="AB46" i="20"/>
  <c r="AA72" i="20"/>
  <c r="AB72" i="20"/>
  <c r="AA107" i="20"/>
  <c r="AB107" i="20"/>
  <c r="J36" i="22"/>
  <c r="L36" i="22"/>
  <c r="M36" i="22"/>
  <c r="I253" i="22"/>
  <c r="L92" i="22"/>
  <c r="M92" i="22"/>
  <c r="I107" i="22"/>
  <c r="G324" i="22"/>
  <c r="K107" i="22"/>
  <c r="I123" i="22"/>
  <c r="H123" i="22"/>
  <c r="G340" i="22"/>
  <c r="K123" i="22"/>
  <c r="AA23" i="20"/>
  <c r="AB23" i="20"/>
  <c r="L21" i="22"/>
  <c r="M21" i="22"/>
  <c r="J53" i="22"/>
  <c r="L53" i="22"/>
  <c r="M53" i="22"/>
  <c r="I270" i="22"/>
  <c r="J69" i="22"/>
  <c r="L69" i="22"/>
  <c r="M69" i="22"/>
  <c r="I286" i="22"/>
  <c r="L91" i="22"/>
  <c r="M91" i="22"/>
  <c r="L35" i="23"/>
  <c r="M35" i="23"/>
  <c r="L67" i="23"/>
  <c r="M67" i="23"/>
  <c r="L99" i="23"/>
  <c r="M99" i="23"/>
  <c r="AA35" i="20"/>
  <c r="J82" i="22"/>
  <c r="L82" i="22"/>
  <c r="M82" i="22"/>
  <c r="I299" i="22"/>
  <c r="F107" i="22"/>
  <c r="H107" i="22"/>
  <c r="E324" i="22"/>
  <c r="F123" i="22"/>
  <c r="E340" i="22"/>
  <c r="F35" i="23"/>
  <c r="H35" i="23"/>
  <c r="E252" i="23"/>
  <c r="E296" i="23"/>
  <c r="F79" i="23"/>
  <c r="H79" i="23"/>
  <c r="K104" i="23"/>
  <c r="I104" i="23"/>
  <c r="H104" i="23"/>
  <c r="G321" i="23"/>
  <c r="J31" i="23"/>
  <c r="L31" i="23"/>
  <c r="M31" i="23"/>
  <c r="I248" i="23"/>
  <c r="I63" i="23"/>
  <c r="I95" i="23"/>
  <c r="J109" i="22"/>
  <c r="L109" i="22"/>
  <c r="M109" i="22"/>
  <c r="I326" i="22"/>
  <c r="J36" i="23"/>
  <c r="L36" i="23"/>
  <c r="M36" i="23"/>
  <c r="I253" i="23"/>
  <c r="J44" i="23"/>
  <c r="L44" i="23"/>
  <c r="M44" i="23"/>
  <c r="I261" i="23"/>
  <c r="J52" i="23"/>
  <c r="L52" i="23"/>
  <c r="M52" i="23"/>
  <c r="I269" i="23"/>
  <c r="J60" i="23"/>
  <c r="L60" i="23"/>
  <c r="M60" i="23"/>
  <c r="I277" i="23"/>
  <c r="J68" i="23"/>
  <c r="L68" i="23"/>
  <c r="M68" i="23"/>
  <c r="I285" i="23"/>
  <c r="J76" i="23"/>
  <c r="L76" i="23"/>
  <c r="M76" i="23"/>
  <c r="I293" i="23"/>
  <c r="J84" i="23"/>
  <c r="L84" i="23"/>
  <c r="M84" i="23"/>
  <c r="I301" i="23"/>
  <c r="J92" i="23"/>
  <c r="L92" i="23"/>
  <c r="M92" i="23"/>
  <c r="I309" i="23"/>
  <c r="J108" i="23"/>
  <c r="L108" i="23"/>
  <c r="M108" i="23"/>
  <c r="I325" i="23"/>
  <c r="J124" i="23"/>
  <c r="L124" i="23"/>
  <c r="M124" i="23"/>
  <c r="I341" i="23"/>
  <c r="L26" i="23"/>
  <c r="M26" i="23"/>
  <c r="N124" i="23"/>
  <c r="O124" i="23"/>
  <c r="AA124" i="23"/>
  <c r="K341" i="23"/>
  <c r="N60" i="23"/>
  <c r="O60" i="23"/>
  <c r="AA60" i="23"/>
  <c r="K277" i="23"/>
  <c r="AA11" i="22"/>
  <c r="N11" i="22"/>
  <c r="O11" i="22"/>
  <c r="K228" i="22"/>
  <c r="AA49" i="22"/>
  <c r="N49" i="22"/>
  <c r="O49" i="22"/>
  <c r="K266" i="22"/>
  <c r="N12" i="19"/>
  <c r="O12" i="19"/>
  <c r="AA12" i="19"/>
  <c r="K229" i="19"/>
  <c r="AA23" i="19"/>
  <c r="K240" i="19"/>
  <c r="N23" i="19"/>
  <c r="O23" i="19"/>
  <c r="N11" i="18"/>
  <c r="O11" i="18"/>
  <c r="K228" i="18"/>
  <c r="AA11" i="18"/>
  <c r="N72" i="19"/>
  <c r="O72" i="19"/>
  <c r="K289" i="19"/>
  <c r="AA72" i="19"/>
  <c r="N27" i="15"/>
  <c r="O27" i="15"/>
  <c r="AA27" i="15"/>
  <c r="K244" i="15"/>
  <c r="N38" i="15"/>
  <c r="O38" i="15"/>
  <c r="AA38" i="15"/>
  <c r="K255" i="15"/>
  <c r="AA12" i="13"/>
  <c r="N12" i="13"/>
  <c r="O12" i="13"/>
  <c r="K229" i="13"/>
  <c r="AA67" i="12"/>
  <c r="N67" i="12"/>
  <c r="O67" i="12"/>
  <c r="K284" i="12"/>
  <c r="N60" i="12"/>
  <c r="O60" i="12"/>
  <c r="AA60" i="12"/>
  <c r="K277" i="12"/>
  <c r="AA65" i="8"/>
  <c r="N65" i="8"/>
  <c r="O65" i="8"/>
  <c r="K282" i="8"/>
  <c r="N72" i="6"/>
  <c r="O72" i="6"/>
  <c r="AA72" i="6"/>
  <c r="K289" i="6"/>
  <c r="N101" i="5"/>
  <c r="O101" i="5"/>
  <c r="AA101" i="5"/>
  <c r="AB101" i="5"/>
  <c r="K318" i="5"/>
  <c r="N15" i="3"/>
  <c r="O15" i="3"/>
  <c r="AA15" i="3"/>
  <c r="K232" i="3"/>
  <c r="N48" i="1"/>
  <c r="O48" i="1"/>
  <c r="AA48" i="1"/>
  <c r="AB48" i="1"/>
  <c r="K265" i="1"/>
  <c r="N20" i="23"/>
  <c r="O20" i="23"/>
  <c r="AA20" i="23"/>
  <c r="K237" i="23"/>
  <c r="N123" i="18"/>
  <c r="O123" i="18"/>
  <c r="AA123" i="18"/>
  <c r="K340" i="18"/>
  <c r="AA31" i="19"/>
  <c r="K248" i="19"/>
  <c r="N31" i="19"/>
  <c r="O31" i="19"/>
  <c r="AA97" i="18"/>
  <c r="N97" i="18"/>
  <c r="O97" i="18"/>
  <c r="K314" i="18"/>
  <c r="AA26" i="16"/>
  <c r="K243" i="16"/>
  <c r="N26" i="16"/>
  <c r="O26" i="16"/>
  <c r="AA46" i="16"/>
  <c r="K263" i="16"/>
  <c r="N46" i="16"/>
  <c r="O46" i="16"/>
  <c r="AA43" i="14"/>
  <c r="K260" i="14"/>
  <c r="N43" i="14"/>
  <c r="O43" i="14"/>
  <c r="N48" i="9"/>
  <c r="O48" i="9"/>
  <c r="K265" i="9"/>
  <c r="AA48" i="9"/>
  <c r="AA110" i="8"/>
  <c r="N110" i="8"/>
  <c r="O110" i="8"/>
  <c r="K327" i="8"/>
  <c r="AA13" i="6"/>
  <c r="AB13" i="6"/>
  <c r="N13" i="6"/>
  <c r="O13" i="6"/>
  <c r="K230" i="6"/>
  <c r="N24" i="5"/>
  <c r="O24" i="5"/>
  <c r="K241" i="5"/>
  <c r="AA24" i="5"/>
  <c r="AB24" i="5"/>
  <c r="AA91" i="19"/>
  <c r="K308" i="19"/>
  <c r="N91" i="19"/>
  <c r="O91" i="19"/>
  <c r="K266" i="10"/>
  <c r="N49" i="10"/>
  <c r="O49" i="10"/>
  <c r="AA49" i="10"/>
  <c r="N60" i="9"/>
  <c r="O60" i="9"/>
  <c r="AA60" i="9"/>
  <c r="K277" i="9"/>
  <c r="AA25" i="6"/>
  <c r="N25" i="6"/>
  <c r="O25" i="6"/>
  <c r="K242" i="6"/>
  <c r="N20" i="5"/>
  <c r="O20" i="5"/>
  <c r="K237" i="5"/>
  <c r="AA20" i="5"/>
  <c r="AB20" i="5"/>
  <c r="AA67" i="19"/>
  <c r="K284" i="19"/>
  <c r="N67" i="19"/>
  <c r="O67" i="19"/>
  <c r="N112" i="9"/>
  <c r="O112" i="9"/>
  <c r="K329" i="9"/>
  <c r="AA112" i="9"/>
  <c r="K337" i="9"/>
  <c r="AA120" i="9"/>
  <c r="N120" i="9"/>
  <c r="O120" i="9"/>
  <c r="K296" i="23"/>
  <c r="AA79" i="23"/>
  <c r="N79" i="23"/>
  <c r="O79" i="23"/>
  <c r="AA15" i="19"/>
  <c r="N15" i="19"/>
  <c r="O15" i="19"/>
  <c r="K232" i="19"/>
  <c r="N92" i="2"/>
  <c r="O92" i="2"/>
  <c r="AA92" i="2"/>
  <c r="K309" i="2"/>
  <c r="AA73" i="22"/>
  <c r="N73" i="22"/>
  <c r="O73" i="22"/>
  <c r="K290" i="22"/>
  <c r="N40" i="2"/>
  <c r="O40" i="2"/>
  <c r="AA40" i="2"/>
  <c r="K257" i="2"/>
  <c r="AA38" i="19"/>
  <c r="N38" i="19"/>
  <c r="O38" i="19"/>
  <c r="K255" i="19"/>
  <c r="N92" i="23"/>
  <c r="O92" i="23"/>
  <c r="AA92" i="23"/>
  <c r="K309" i="23"/>
  <c r="AA69" i="22"/>
  <c r="N69" i="22"/>
  <c r="O69" i="22"/>
  <c r="K286" i="22"/>
  <c r="AA101" i="18"/>
  <c r="N101" i="18"/>
  <c r="O101" i="18"/>
  <c r="K318" i="18"/>
  <c r="AA15" i="16"/>
  <c r="N15" i="16"/>
  <c r="O15" i="16"/>
  <c r="K232" i="16"/>
  <c r="K342" i="15"/>
  <c r="N125" i="15"/>
  <c r="O125" i="15"/>
  <c r="AA125" i="15"/>
  <c r="K294" i="13"/>
  <c r="AA77" i="13"/>
  <c r="N77" i="13"/>
  <c r="O77" i="13"/>
  <c r="AA84" i="13"/>
  <c r="K301" i="13"/>
  <c r="N84" i="13"/>
  <c r="O84" i="13"/>
  <c r="AA75" i="12"/>
  <c r="N75" i="12"/>
  <c r="O75" i="12"/>
  <c r="K292" i="12"/>
  <c r="N84" i="12"/>
  <c r="O84" i="12"/>
  <c r="AA84" i="12"/>
  <c r="K301" i="12"/>
  <c r="N62" i="9"/>
  <c r="O62" i="9"/>
  <c r="AA62" i="9"/>
  <c r="K279" i="9"/>
  <c r="AA114" i="8"/>
  <c r="N114" i="8"/>
  <c r="O114" i="8"/>
  <c r="K331" i="8"/>
  <c r="N34" i="6"/>
  <c r="O34" i="6"/>
  <c r="AA34" i="6"/>
  <c r="K251" i="6"/>
  <c r="N97" i="5"/>
  <c r="O97" i="5"/>
  <c r="AA97" i="5"/>
  <c r="K314" i="5"/>
  <c r="N112" i="2"/>
  <c r="O112" i="2"/>
  <c r="AA112" i="2"/>
  <c r="K329" i="2"/>
  <c r="AA33" i="22"/>
  <c r="N33" i="22"/>
  <c r="O33" i="22"/>
  <c r="K250" i="22"/>
  <c r="AA97" i="23"/>
  <c r="N97" i="23"/>
  <c r="O97" i="23"/>
  <c r="K314" i="23"/>
  <c r="AA103" i="19"/>
  <c r="N103" i="19"/>
  <c r="O103" i="19"/>
  <c r="K320" i="19"/>
  <c r="K286" i="13"/>
  <c r="AA69" i="13"/>
  <c r="N69" i="13"/>
  <c r="O69" i="13"/>
  <c r="AA125" i="9"/>
  <c r="N125" i="9"/>
  <c r="O125" i="9"/>
  <c r="K342" i="9"/>
  <c r="N77" i="5"/>
  <c r="O77" i="5"/>
  <c r="AA77" i="5"/>
  <c r="AB77" i="5"/>
  <c r="K294" i="5"/>
  <c r="K272" i="23"/>
  <c r="AA55" i="23"/>
  <c r="N55" i="23"/>
  <c r="O55" i="23"/>
  <c r="K264" i="18"/>
  <c r="AA47" i="18"/>
  <c r="AB47" i="18"/>
  <c r="N47" i="18"/>
  <c r="O47" i="18"/>
  <c r="N9" i="7"/>
  <c r="O9" i="7"/>
  <c r="AA9" i="7"/>
  <c r="K226" i="7"/>
  <c r="AA85" i="23"/>
  <c r="N85" i="23"/>
  <c r="O85" i="23"/>
  <c r="K302" i="23"/>
  <c r="AA25" i="22"/>
  <c r="N25" i="22"/>
  <c r="O25" i="22"/>
  <c r="K242" i="22"/>
  <c r="AA82" i="16"/>
  <c r="K299" i="16"/>
  <c r="N82" i="16"/>
  <c r="O82" i="16"/>
  <c r="AA59" i="12"/>
  <c r="N59" i="12"/>
  <c r="O59" i="12"/>
  <c r="K276" i="12"/>
  <c r="AA115" i="12"/>
  <c r="N115" i="12"/>
  <c r="O115" i="12"/>
  <c r="K332" i="12"/>
  <c r="AA59" i="19"/>
  <c r="N59" i="19"/>
  <c r="O59" i="19"/>
  <c r="K276" i="19"/>
  <c r="N104" i="9"/>
  <c r="O104" i="9"/>
  <c r="K321" i="9"/>
  <c r="AA104" i="9"/>
  <c r="K272" i="14"/>
  <c r="AA55" i="14"/>
  <c r="N55" i="14"/>
  <c r="O55" i="14"/>
  <c r="AA73" i="23"/>
  <c r="N73" i="23"/>
  <c r="O73" i="23"/>
  <c r="K290" i="23"/>
  <c r="K304" i="22"/>
  <c r="N87" i="22"/>
  <c r="O87" i="22"/>
  <c r="AA87" i="22"/>
  <c r="AB87" i="22"/>
  <c r="AA48" i="16"/>
  <c r="N48" i="16"/>
  <c r="O48" i="16"/>
  <c r="K265" i="16"/>
  <c r="AA104" i="8"/>
  <c r="N104" i="8"/>
  <c r="O104" i="8"/>
  <c r="K321" i="8"/>
  <c r="N53" i="5"/>
  <c r="O53" i="5"/>
  <c r="AA53" i="5"/>
  <c r="AB53" i="5"/>
  <c r="K270" i="5"/>
  <c r="N84" i="23"/>
  <c r="O84" i="23"/>
  <c r="AA84" i="23"/>
  <c r="K301" i="23"/>
  <c r="N52" i="23"/>
  <c r="O52" i="23"/>
  <c r="AA52" i="23"/>
  <c r="K269" i="23"/>
  <c r="AA115" i="19"/>
  <c r="K332" i="19"/>
  <c r="N115" i="19"/>
  <c r="O115" i="19"/>
  <c r="AA73" i="16"/>
  <c r="AB73" i="16"/>
  <c r="N73" i="16"/>
  <c r="O73" i="16"/>
  <c r="K290" i="16"/>
  <c r="AA124" i="13"/>
  <c r="K341" i="13"/>
  <c r="N124" i="13"/>
  <c r="O124" i="13"/>
  <c r="AA68" i="13"/>
  <c r="K285" i="13"/>
  <c r="N68" i="13"/>
  <c r="O68" i="13"/>
  <c r="AA35" i="12"/>
  <c r="N35" i="12"/>
  <c r="O35" i="12"/>
  <c r="K252" i="12"/>
  <c r="N28" i="12"/>
  <c r="O28" i="12"/>
  <c r="AA28" i="12"/>
  <c r="K245" i="12"/>
  <c r="AA17" i="11"/>
  <c r="N17" i="11"/>
  <c r="O17" i="11"/>
  <c r="K234" i="11"/>
  <c r="N11" i="9"/>
  <c r="O11" i="9"/>
  <c r="AA11" i="9"/>
  <c r="AB11" i="9"/>
  <c r="K228" i="9"/>
  <c r="N108" i="9"/>
  <c r="O108" i="9"/>
  <c r="AA108" i="9"/>
  <c r="K325" i="9"/>
  <c r="AA120" i="8"/>
  <c r="N120" i="8"/>
  <c r="O120" i="8"/>
  <c r="K337" i="8"/>
  <c r="AA44" i="8"/>
  <c r="K261" i="8"/>
  <c r="N44" i="8"/>
  <c r="O44" i="8"/>
  <c r="AA32" i="8"/>
  <c r="N32" i="8"/>
  <c r="O32" i="8"/>
  <c r="K249" i="8"/>
  <c r="N120" i="6"/>
  <c r="O120" i="6"/>
  <c r="AA120" i="6"/>
  <c r="K337" i="6"/>
  <c r="N74" i="3"/>
  <c r="O74" i="3"/>
  <c r="AA74" i="3"/>
  <c r="K291" i="3"/>
  <c r="N12" i="23"/>
  <c r="O12" i="23"/>
  <c r="AA12" i="23"/>
  <c r="K229" i="23"/>
  <c r="AA70" i="16"/>
  <c r="K287" i="16"/>
  <c r="N70" i="16"/>
  <c r="O70" i="16"/>
  <c r="AA14" i="16"/>
  <c r="N14" i="16"/>
  <c r="O14" i="16"/>
  <c r="K231" i="16"/>
  <c r="N108" i="2"/>
  <c r="O108" i="2"/>
  <c r="AA108" i="2"/>
  <c r="K325" i="2"/>
  <c r="AA65" i="22"/>
  <c r="N65" i="22"/>
  <c r="O65" i="22"/>
  <c r="K282" i="22"/>
  <c r="AA19" i="19"/>
  <c r="N19" i="19"/>
  <c r="O19" i="19"/>
  <c r="K236" i="19"/>
  <c r="N21" i="15"/>
  <c r="O21" i="15"/>
  <c r="AA21" i="15"/>
  <c r="K238" i="15"/>
  <c r="N25" i="15"/>
  <c r="O25" i="15"/>
  <c r="AA25" i="15"/>
  <c r="K242" i="15"/>
  <c r="AA79" i="12"/>
  <c r="N79" i="12"/>
  <c r="O79" i="12"/>
  <c r="K296" i="12"/>
  <c r="N28" i="2"/>
  <c r="O28" i="2"/>
  <c r="AA28" i="2"/>
  <c r="K245" i="2"/>
  <c r="AA47" i="23"/>
  <c r="N47" i="23"/>
  <c r="O47" i="23"/>
  <c r="K264" i="23"/>
  <c r="AA77" i="22"/>
  <c r="N77" i="22"/>
  <c r="O77" i="22"/>
  <c r="K294" i="22"/>
  <c r="AA99" i="19"/>
  <c r="K316" i="19"/>
  <c r="N99" i="19"/>
  <c r="O99" i="19"/>
  <c r="AA47" i="19"/>
  <c r="N47" i="19"/>
  <c r="O47" i="19"/>
  <c r="K264" i="19"/>
  <c r="AA42" i="16"/>
  <c r="K259" i="16"/>
  <c r="N42" i="16"/>
  <c r="O42" i="16"/>
  <c r="AA62" i="16"/>
  <c r="K279" i="16"/>
  <c r="N62" i="16"/>
  <c r="O62" i="16"/>
  <c r="N116" i="2"/>
  <c r="O116" i="2"/>
  <c r="AA116" i="2"/>
  <c r="K333" i="2"/>
  <c r="AA41" i="22"/>
  <c r="N41" i="22"/>
  <c r="O41" i="22"/>
  <c r="K258" i="22"/>
  <c r="AA57" i="22"/>
  <c r="N57" i="22"/>
  <c r="O57" i="22"/>
  <c r="K274" i="22"/>
  <c r="AA45" i="23"/>
  <c r="N45" i="23"/>
  <c r="O45" i="23"/>
  <c r="K262" i="23"/>
  <c r="AA11" i="19"/>
  <c r="N11" i="19"/>
  <c r="O11" i="19"/>
  <c r="K228" i="19"/>
  <c r="N76" i="9"/>
  <c r="O76" i="9"/>
  <c r="AA76" i="9"/>
  <c r="K293" i="9"/>
  <c r="AA31" i="23"/>
  <c r="N31" i="23"/>
  <c r="O31" i="23"/>
  <c r="K248" i="23"/>
  <c r="N124" i="12"/>
  <c r="O124" i="12"/>
  <c r="AA124" i="12"/>
  <c r="K341" i="12"/>
  <c r="N104" i="6"/>
  <c r="O104" i="6"/>
  <c r="AA104" i="6"/>
  <c r="K321" i="6"/>
  <c r="AA53" i="22"/>
  <c r="N53" i="22"/>
  <c r="O53" i="22"/>
  <c r="K270" i="22"/>
  <c r="N68" i="19"/>
  <c r="O68" i="19"/>
  <c r="AA68" i="19"/>
  <c r="AB68" i="19"/>
  <c r="K285" i="19"/>
  <c r="K262" i="15"/>
  <c r="N45" i="15"/>
  <c r="O45" i="15"/>
  <c r="AA45" i="15"/>
  <c r="AB45" i="15"/>
  <c r="AA36" i="13"/>
  <c r="N36" i="13"/>
  <c r="O36" i="13"/>
  <c r="K253" i="13"/>
  <c r="AA43" i="12"/>
  <c r="N43" i="12"/>
  <c r="O43" i="12"/>
  <c r="K260" i="12"/>
  <c r="N52" i="12"/>
  <c r="O52" i="12"/>
  <c r="AA52" i="12"/>
  <c r="K269" i="12"/>
  <c r="AA24" i="8"/>
  <c r="N24" i="8"/>
  <c r="O24" i="8"/>
  <c r="K241" i="8"/>
  <c r="AA82" i="8"/>
  <c r="N82" i="8"/>
  <c r="O82" i="8"/>
  <c r="K299" i="8"/>
  <c r="N54" i="3"/>
  <c r="O54" i="3"/>
  <c r="AA54" i="3"/>
  <c r="K271" i="3"/>
  <c r="AA65" i="23"/>
  <c r="N65" i="23"/>
  <c r="O65" i="23"/>
  <c r="K282" i="23"/>
  <c r="AA23" i="23"/>
  <c r="N23" i="23"/>
  <c r="O23" i="23"/>
  <c r="K240" i="23"/>
  <c r="AA61" i="23"/>
  <c r="AB61" i="23"/>
  <c r="N61" i="23"/>
  <c r="O61" i="23"/>
  <c r="K278" i="23"/>
  <c r="AA27" i="19"/>
  <c r="N27" i="19"/>
  <c r="O27" i="19"/>
  <c r="K244" i="19"/>
  <c r="AA51" i="19"/>
  <c r="N51" i="19"/>
  <c r="O51" i="19"/>
  <c r="K268" i="19"/>
  <c r="AA125" i="18"/>
  <c r="N125" i="18"/>
  <c r="O125" i="18"/>
  <c r="K342" i="18"/>
  <c r="AA74" i="16"/>
  <c r="AB74" i="16"/>
  <c r="K291" i="16"/>
  <c r="N74" i="16"/>
  <c r="O74" i="16"/>
  <c r="K280" i="14"/>
  <c r="AA63" i="14"/>
  <c r="N63" i="14"/>
  <c r="O63" i="14"/>
  <c r="AA87" i="12"/>
  <c r="N87" i="12"/>
  <c r="O87" i="12"/>
  <c r="K304" i="12"/>
  <c r="AA13" i="22"/>
  <c r="K230" i="22"/>
  <c r="N13" i="22"/>
  <c r="O13" i="22"/>
  <c r="AA86" i="16"/>
  <c r="K303" i="16"/>
  <c r="N86" i="16"/>
  <c r="O86" i="16"/>
  <c r="N9" i="15"/>
  <c r="O9" i="15"/>
  <c r="AA9" i="15"/>
  <c r="K226" i="15"/>
  <c r="AA27" i="12"/>
  <c r="N27" i="12"/>
  <c r="O27" i="12"/>
  <c r="K244" i="12"/>
  <c r="AA83" i="12"/>
  <c r="N83" i="12"/>
  <c r="O83" i="12"/>
  <c r="K300" i="12"/>
  <c r="N88" i="9"/>
  <c r="O88" i="9"/>
  <c r="K305" i="9"/>
  <c r="AA88" i="9"/>
  <c r="N72" i="9"/>
  <c r="O72" i="9"/>
  <c r="K289" i="9"/>
  <c r="AA72" i="9"/>
  <c r="N92" i="9"/>
  <c r="O92" i="9"/>
  <c r="AA92" i="9"/>
  <c r="K309" i="9"/>
  <c r="N9" i="6"/>
  <c r="O9" i="6"/>
  <c r="AA9" i="6"/>
  <c r="AB9" i="6"/>
  <c r="K226" i="6"/>
  <c r="N93" i="5"/>
  <c r="O93" i="5"/>
  <c r="AA93" i="5"/>
  <c r="AB93" i="5"/>
  <c r="K310" i="5"/>
  <c r="N44" i="23"/>
  <c r="O44" i="23"/>
  <c r="AA44" i="23"/>
  <c r="K261" i="23"/>
  <c r="AA108" i="13"/>
  <c r="K325" i="13"/>
  <c r="N108" i="13"/>
  <c r="O108" i="13"/>
  <c r="N13" i="11"/>
  <c r="O13" i="11"/>
  <c r="AA13" i="11"/>
  <c r="K230" i="11"/>
  <c r="N71" i="8"/>
  <c r="O71" i="8"/>
  <c r="AA71" i="8"/>
  <c r="K288" i="8"/>
  <c r="N85" i="5"/>
  <c r="O85" i="5"/>
  <c r="AA85" i="5"/>
  <c r="AB85" i="5"/>
  <c r="K302" i="5"/>
  <c r="N24" i="1"/>
  <c r="O24" i="1"/>
  <c r="AA24" i="1"/>
  <c r="AB24" i="1"/>
  <c r="K241" i="1"/>
  <c r="N19" i="18"/>
  <c r="O19" i="18"/>
  <c r="K236" i="18"/>
  <c r="AA19" i="18"/>
  <c r="AB19" i="18"/>
  <c r="AA66" i="16"/>
  <c r="K283" i="16"/>
  <c r="N66" i="16"/>
  <c r="O66" i="16"/>
  <c r="N100" i="2"/>
  <c r="O100" i="2"/>
  <c r="AA100" i="2"/>
  <c r="K317" i="2"/>
  <c r="AA50" i="16"/>
  <c r="K267" i="16"/>
  <c r="N50" i="16"/>
  <c r="O50" i="16"/>
  <c r="AA47" i="12"/>
  <c r="N47" i="12"/>
  <c r="O47" i="12"/>
  <c r="K264" i="12"/>
  <c r="N52" i="9"/>
  <c r="O52" i="9"/>
  <c r="AA52" i="9"/>
  <c r="K269" i="9"/>
  <c r="N45" i="5"/>
  <c r="O45" i="5"/>
  <c r="AA45" i="5"/>
  <c r="AB45" i="5"/>
  <c r="K262" i="5"/>
  <c r="AA15" i="23"/>
  <c r="N15" i="23"/>
  <c r="O15" i="23"/>
  <c r="K232" i="23"/>
  <c r="AA61" i="22"/>
  <c r="N61" i="22"/>
  <c r="O61" i="22"/>
  <c r="K278" i="22"/>
  <c r="AA9" i="16"/>
  <c r="AB9" i="16"/>
  <c r="N9" i="16"/>
  <c r="O9" i="16"/>
  <c r="K226" i="16"/>
  <c r="AA30" i="16"/>
  <c r="N30" i="16"/>
  <c r="O30" i="16"/>
  <c r="K247" i="16"/>
  <c r="N68" i="9"/>
  <c r="O68" i="9"/>
  <c r="AA68" i="9"/>
  <c r="K285" i="9"/>
  <c r="N44" i="9"/>
  <c r="O44" i="9"/>
  <c r="AA44" i="9"/>
  <c r="K261" i="9"/>
  <c r="N74" i="2"/>
  <c r="O74" i="2"/>
  <c r="K291" i="2"/>
  <c r="AA74" i="2"/>
  <c r="N76" i="23"/>
  <c r="O76" i="23"/>
  <c r="AA76" i="23"/>
  <c r="K293" i="23"/>
  <c r="AA33" i="19"/>
  <c r="N33" i="19"/>
  <c r="O33" i="19"/>
  <c r="K250" i="19"/>
  <c r="N66" i="9"/>
  <c r="O66" i="9"/>
  <c r="K283" i="9"/>
  <c r="AA66" i="9"/>
  <c r="K270" i="8"/>
  <c r="AA53" i="8"/>
  <c r="N53" i="8"/>
  <c r="O53" i="8"/>
  <c r="N54" i="5"/>
  <c r="O54" i="5"/>
  <c r="K271" i="5"/>
  <c r="AA54" i="5"/>
  <c r="AB54" i="5"/>
  <c r="N37" i="3"/>
  <c r="O37" i="3"/>
  <c r="AA37" i="3"/>
  <c r="K254" i="3"/>
  <c r="N50" i="3"/>
  <c r="O50" i="3"/>
  <c r="AA50" i="3"/>
  <c r="K267" i="3"/>
  <c r="N76" i="2"/>
  <c r="O76" i="2"/>
  <c r="AA76" i="2"/>
  <c r="AB76" i="2"/>
  <c r="K293" i="2"/>
  <c r="N110" i="2"/>
  <c r="O110" i="2"/>
  <c r="AA110" i="2"/>
  <c r="K327" i="2"/>
  <c r="AA58" i="19"/>
  <c r="K275" i="19"/>
  <c r="N58" i="19"/>
  <c r="O58" i="19"/>
  <c r="AA38" i="16"/>
  <c r="N38" i="16"/>
  <c r="O38" i="16"/>
  <c r="K255" i="16"/>
  <c r="K248" i="14"/>
  <c r="AA31" i="14"/>
  <c r="N31" i="14"/>
  <c r="O31" i="14"/>
  <c r="K334" i="13"/>
  <c r="AA117" i="13"/>
  <c r="N117" i="13"/>
  <c r="O117" i="13"/>
  <c r="K278" i="13"/>
  <c r="AA61" i="13"/>
  <c r="N61" i="13"/>
  <c r="O61" i="13"/>
  <c r="N50" i="5"/>
  <c r="O50" i="5"/>
  <c r="AA50" i="5"/>
  <c r="K267" i="5"/>
  <c r="N107" i="18"/>
  <c r="O107" i="18"/>
  <c r="AA107" i="18"/>
  <c r="AB107" i="18"/>
  <c r="K324" i="18"/>
  <c r="AA93" i="18"/>
  <c r="N93" i="18"/>
  <c r="O93" i="18"/>
  <c r="K310" i="18"/>
  <c r="N13" i="15"/>
  <c r="O13" i="15"/>
  <c r="AA13" i="15"/>
  <c r="K230" i="15"/>
  <c r="AA43" i="11"/>
  <c r="N43" i="11"/>
  <c r="O43" i="11"/>
  <c r="K260" i="11"/>
  <c r="N113" i="1"/>
  <c r="O113" i="1"/>
  <c r="AA113" i="1"/>
  <c r="K330" i="1"/>
  <c r="AA57" i="23"/>
  <c r="N57" i="23"/>
  <c r="O57" i="23"/>
  <c r="K274" i="23"/>
  <c r="AA111" i="19"/>
  <c r="N111" i="19"/>
  <c r="O111" i="19"/>
  <c r="K328" i="19"/>
  <c r="AA55" i="12"/>
  <c r="N55" i="12"/>
  <c r="O55" i="12"/>
  <c r="K272" i="12"/>
  <c r="AA37" i="22"/>
  <c r="K254" i="22"/>
  <c r="N37" i="22"/>
  <c r="O37" i="22"/>
  <c r="AA123" i="12"/>
  <c r="N123" i="12"/>
  <c r="O123" i="12"/>
  <c r="K340" i="12"/>
  <c r="AA51" i="12"/>
  <c r="N51" i="12"/>
  <c r="O51" i="12"/>
  <c r="K268" i="12"/>
  <c r="AA81" i="23"/>
  <c r="N81" i="23"/>
  <c r="O81" i="23"/>
  <c r="K298" i="23"/>
  <c r="AA119" i="19"/>
  <c r="N119" i="19"/>
  <c r="O119" i="19"/>
  <c r="K336" i="19"/>
  <c r="AA54" i="16"/>
  <c r="K271" i="16"/>
  <c r="N54" i="16"/>
  <c r="O54" i="16"/>
  <c r="AA119" i="12"/>
  <c r="N119" i="12"/>
  <c r="O119" i="12"/>
  <c r="K336" i="12"/>
  <c r="N96" i="9"/>
  <c r="O96" i="9"/>
  <c r="K313" i="9"/>
  <c r="AA96" i="9"/>
  <c r="N100" i="9"/>
  <c r="O100" i="9"/>
  <c r="AA100" i="9"/>
  <c r="K317" i="9"/>
  <c r="AA67" i="22"/>
  <c r="N67" i="22"/>
  <c r="O67" i="22"/>
  <c r="K284" i="22"/>
  <c r="AA77" i="16"/>
  <c r="N77" i="16"/>
  <c r="O77" i="16"/>
  <c r="K294" i="16"/>
  <c r="N20" i="12"/>
  <c r="O20" i="12"/>
  <c r="AA20" i="12"/>
  <c r="K237" i="12"/>
  <c r="N108" i="23"/>
  <c r="O108" i="23"/>
  <c r="AA108" i="23"/>
  <c r="K325" i="23"/>
  <c r="N68" i="23"/>
  <c r="O68" i="23"/>
  <c r="AA68" i="23"/>
  <c r="K285" i="23"/>
  <c r="K253" i="23"/>
  <c r="N36" i="23"/>
  <c r="O36" i="23"/>
  <c r="AA36" i="23"/>
  <c r="N20" i="19"/>
  <c r="O20" i="19"/>
  <c r="AA20" i="19"/>
  <c r="AB20" i="19"/>
  <c r="K237" i="19"/>
  <c r="AA16" i="16"/>
  <c r="AB16" i="16"/>
  <c r="N16" i="16"/>
  <c r="O16" i="16"/>
  <c r="K233" i="16"/>
  <c r="K264" i="14"/>
  <c r="AA47" i="14"/>
  <c r="N47" i="14"/>
  <c r="O47" i="14"/>
  <c r="AA104" i="13"/>
  <c r="N104" i="13"/>
  <c r="O104" i="13"/>
  <c r="K321" i="13"/>
  <c r="AA99" i="12"/>
  <c r="N99" i="12"/>
  <c r="O99" i="12"/>
  <c r="K316" i="12"/>
  <c r="N92" i="12"/>
  <c r="O92" i="12"/>
  <c r="AA92" i="12"/>
  <c r="K309" i="12"/>
  <c r="AA88" i="8"/>
  <c r="N88" i="8"/>
  <c r="O88" i="8"/>
  <c r="K305" i="8"/>
  <c r="N88" i="6"/>
  <c r="O88" i="6"/>
  <c r="AA88" i="6"/>
  <c r="K305" i="6"/>
  <c r="N31" i="3"/>
  <c r="O31" i="3"/>
  <c r="AA31" i="3"/>
  <c r="K248" i="3"/>
  <c r="N66" i="1"/>
  <c r="O66" i="1"/>
  <c r="K283" i="1"/>
  <c r="AA66" i="1"/>
  <c r="N28" i="23"/>
  <c r="O28" i="23"/>
  <c r="AA28" i="23"/>
  <c r="K245" i="23"/>
  <c r="AA58" i="16"/>
  <c r="K275" i="16"/>
  <c r="N58" i="16"/>
  <c r="O58" i="16"/>
  <c r="N29" i="15"/>
  <c r="O29" i="15"/>
  <c r="AA29" i="15"/>
  <c r="K246" i="15"/>
  <c r="N116" i="9"/>
  <c r="O116" i="9"/>
  <c r="AA116" i="9"/>
  <c r="K333" i="9"/>
  <c r="N80" i="9"/>
  <c r="O80" i="9"/>
  <c r="K297" i="9"/>
  <c r="AA80" i="9"/>
  <c r="AA123" i="19"/>
  <c r="K340" i="19"/>
  <c r="N123" i="19"/>
  <c r="O123" i="19"/>
  <c r="AA39" i="18"/>
  <c r="AB39" i="18"/>
  <c r="N39" i="18"/>
  <c r="O39" i="18"/>
  <c r="K256" i="18"/>
  <c r="AA18" i="16"/>
  <c r="K235" i="16"/>
  <c r="N18" i="16"/>
  <c r="O18" i="16"/>
  <c r="AA15" i="12"/>
  <c r="N15" i="12"/>
  <c r="O15" i="12"/>
  <c r="K232" i="12"/>
  <c r="N56" i="9"/>
  <c r="O56" i="9"/>
  <c r="K273" i="9"/>
  <c r="AA56" i="9"/>
  <c r="AA39" i="19"/>
  <c r="AB39" i="19"/>
  <c r="N39" i="19"/>
  <c r="O39" i="19"/>
  <c r="K256" i="19"/>
  <c r="AA43" i="19"/>
  <c r="N43" i="19"/>
  <c r="O43" i="19"/>
  <c r="K260" i="19"/>
  <c r="N17" i="15"/>
  <c r="O17" i="15"/>
  <c r="AA17" i="15"/>
  <c r="K234" i="15"/>
  <c r="AA45" i="22"/>
  <c r="N45" i="22"/>
  <c r="O45" i="22"/>
  <c r="K262" i="22"/>
  <c r="AA63" i="19"/>
  <c r="N63" i="19"/>
  <c r="O63" i="19"/>
  <c r="K280" i="19"/>
  <c r="AA111" i="12"/>
  <c r="N111" i="12"/>
  <c r="O111" i="12"/>
  <c r="K328" i="12"/>
  <c r="AA39" i="23"/>
  <c r="N39" i="23"/>
  <c r="O39" i="23"/>
  <c r="K256" i="23"/>
  <c r="AA109" i="23"/>
  <c r="AB109" i="23"/>
  <c r="N109" i="23"/>
  <c r="O109" i="23"/>
  <c r="K326" i="23"/>
  <c r="N64" i="1"/>
  <c r="O64" i="1"/>
  <c r="AA64" i="1"/>
  <c r="AB64" i="1"/>
  <c r="K281" i="1"/>
  <c r="N89" i="17"/>
  <c r="O89" i="17"/>
  <c r="K306" i="17"/>
  <c r="AA89" i="17"/>
  <c r="N42" i="15"/>
  <c r="O42" i="15"/>
  <c r="AA42" i="15"/>
  <c r="K259" i="15"/>
  <c r="N27" i="2"/>
  <c r="O27" i="2"/>
  <c r="AA27" i="2"/>
  <c r="K244" i="2"/>
  <c r="AA83" i="19"/>
  <c r="K300" i="19"/>
  <c r="N83" i="19"/>
  <c r="O83" i="19"/>
  <c r="AA55" i="16"/>
  <c r="AB55" i="16"/>
  <c r="K272" i="16"/>
  <c r="N55" i="16"/>
  <c r="O55" i="16"/>
  <c r="AA11" i="12"/>
  <c r="N11" i="12"/>
  <c r="O11" i="12"/>
  <c r="K228" i="12"/>
  <c r="AA36" i="22"/>
  <c r="K253" i="22"/>
  <c r="N36" i="22"/>
  <c r="O36" i="22"/>
  <c r="AA69" i="23"/>
  <c r="AB69" i="23"/>
  <c r="N69" i="23"/>
  <c r="O69" i="23"/>
  <c r="K286" i="23"/>
  <c r="N40" i="18"/>
  <c r="O40" i="18"/>
  <c r="K257" i="18"/>
  <c r="AA40" i="18"/>
  <c r="AB40" i="18"/>
  <c r="AA47" i="16"/>
  <c r="AB47" i="16"/>
  <c r="K264" i="16"/>
  <c r="N47" i="16"/>
  <c r="O47" i="16"/>
  <c r="AA35" i="16"/>
  <c r="N35" i="16"/>
  <c r="O35" i="16"/>
  <c r="K252" i="16"/>
  <c r="AA23" i="16"/>
  <c r="N23" i="16"/>
  <c r="O23" i="16"/>
  <c r="K240" i="16"/>
  <c r="N36" i="15"/>
  <c r="O36" i="15"/>
  <c r="K253" i="15"/>
  <c r="AA36" i="15"/>
  <c r="AA107" i="12"/>
  <c r="N107" i="12"/>
  <c r="O107" i="12"/>
  <c r="K324" i="12"/>
  <c r="N116" i="12"/>
  <c r="O116" i="12"/>
  <c r="AA116" i="12"/>
  <c r="AB116" i="12"/>
  <c r="K333" i="12"/>
  <c r="AA40" i="8"/>
  <c r="N40" i="8"/>
  <c r="O40" i="8"/>
  <c r="K257" i="8"/>
  <c r="N111" i="3"/>
  <c r="O111" i="3"/>
  <c r="AA111" i="3"/>
  <c r="K328" i="3"/>
  <c r="N21" i="3"/>
  <c r="O21" i="3"/>
  <c r="AA21" i="3"/>
  <c r="K238" i="3"/>
  <c r="N30" i="3"/>
  <c r="O30" i="3"/>
  <c r="AA30" i="3"/>
  <c r="K247" i="3"/>
  <c r="N41" i="15"/>
  <c r="O41" i="15"/>
  <c r="AA41" i="15"/>
  <c r="K258" i="15"/>
  <c r="N29" i="5"/>
  <c r="O29" i="5"/>
  <c r="AA29" i="5"/>
  <c r="AB29" i="5"/>
  <c r="K246" i="5"/>
  <c r="AA125" i="23"/>
  <c r="AB125" i="23"/>
  <c r="N125" i="23"/>
  <c r="O125" i="23"/>
  <c r="K342" i="23"/>
  <c r="N75" i="18"/>
  <c r="O75" i="18"/>
  <c r="AA75" i="18"/>
  <c r="AB75" i="18"/>
  <c r="K292" i="18"/>
  <c r="AA94" i="16"/>
  <c r="K311" i="16"/>
  <c r="N94" i="16"/>
  <c r="O94" i="16"/>
  <c r="N40" i="4"/>
  <c r="O40" i="4"/>
  <c r="AA40" i="4"/>
  <c r="K257" i="4"/>
  <c r="AA79" i="19"/>
  <c r="N79" i="19"/>
  <c r="O79" i="19"/>
  <c r="K296" i="19"/>
  <c r="AA23" i="12"/>
  <c r="N23" i="12"/>
  <c r="O23" i="12"/>
  <c r="K240" i="12"/>
  <c r="N41" i="7"/>
  <c r="O41" i="7"/>
  <c r="K258" i="7"/>
  <c r="AA41" i="7"/>
  <c r="AA91" i="12"/>
  <c r="N91" i="12"/>
  <c r="O91" i="12"/>
  <c r="K308" i="12"/>
  <c r="AA19" i="12"/>
  <c r="N19" i="12"/>
  <c r="O19" i="12"/>
  <c r="K236" i="12"/>
  <c r="AA29" i="6"/>
  <c r="AB29" i="6"/>
  <c r="N29" i="6"/>
  <c r="O29" i="6"/>
  <c r="K246" i="6"/>
  <c r="AA49" i="23"/>
  <c r="N49" i="23"/>
  <c r="O49" i="23"/>
  <c r="K266" i="23"/>
  <c r="AA55" i="19"/>
  <c r="N55" i="19"/>
  <c r="O55" i="19"/>
  <c r="K272" i="19"/>
  <c r="AA87" i="19"/>
  <c r="N87" i="19"/>
  <c r="O87" i="19"/>
  <c r="K304" i="19"/>
  <c r="AA22" i="16"/>
  <c r="N22" i="16"/>
  <c r="O22" i="16"/>
  <c r="K239" i="16"/>
  <c r="AA90" i="16"/>
  <c r="K307" i="16"/>
  <c r="N90" i="16"/>
  <c r="O90" i="16"/>
  <c r="N37" i="15"/>
  <c r="O37" i="15"/>
  <c r="AA37" i="15"/>
  <c r="AB37" i="15"/>
  <c r="K254" i="15"/>
  <c r="N37" i="5"/>
  <c r="O37" i="5"/>
  <c r="AA37" i="5"/>
  <c r="AB37" i="5"/>
  <c r="K254" i="5"/>
  <c r="AA37" i="19"/>
  <c r="N37" i="19"/>
  <c r="O37" i="19"/>
  <c r="K254" i="19"/>
  <c r="N20" i="18"/>
  <c r="O20" i="18"/>
  <c r="AA20" i="18"/>
  <c r="AB20" i="18"/>
  <c r="K237" i="18"/>
  <c r="K327" i="21"/>
  <c r="AA110" i="21"/>
  <c r="AB110" i="21"/>
  <c r="N110" i="21"/>
  <c r="O110" i="21"/>
  <c r="N48" i="18"/>
  <c r="O48" i="18"/>
  <c r="K265" i="18"/>
  <c r="AA48" i="18"/>
  <c r="AB48" i="18"/>
  <c r="N115" i="18"/>
  <c r="O115" i="18"/>
  <c r="AA115" i="18"/>
  <c r="K332" i="18"/>
  <c r="AA121" i="18"/>
  <c r="N121" i="18"/>
  <c r="O121" i="18"/>
  <c r="K338" i="18"/>
  <c r="AA114" i="17"/>
  <c r="N114" i="17"/>
  <c r="O114" i="17"/>
  <c r="K331" i="17"/>
  <c r="AB71" i="16"/>
  <c r="AA45" i="16"/>
  <c r="N45" i="16"/>
  <c r="O45" i="16"/>
  <c r="K262" i="16"/>
  <c r="J79" i="15"/>
  <c r="L79" i="15"/>
  <c r="M79" i="15"/>
  <c r="I296" i="15"/>
  <c r="AA40" i="13"/>
  <c r="N40" i="13"/>
  <c r="O40" i="13"/>
  <c r="K257" i="13"/>
  <c r="AA96" i="13"/>
  <c r="N96" i="13"/>
  <c r="O96" i="13"/>
  <c r="K313" i="13"/>
  <c r="AA28" i="13"/>
  <c r="AB28" i="13"/>
  <c r="N28" i="13"/>
  <c r="O28" i="13"/>
  <c r="K245" i="13"/>
  <c r="AA71" i="12"/>
  <c r="N71" i="12"/>
  <c r="O71" i="12"/>
  <c r="K288" i="12"/>
  <c r="K270" i="13"/>
  <c r="AA53" i="13"/>
  <c r="N53" i="13"/>
  <c r="O53" i="13"/>
  <c r="N27" i="13"/>
  <c r="O27" i="13"/>
  <c r="K244" i="13"/>
  <c r="AA27" i="13"/>
  <c r="AB27" i="13"/>
  <c r="N60" i="10"/>
  <c r="O60" i="10"/>
  <c r="AA60" i="10"/>
  <c r="K277" i="10"/>
  <c r="AA113" i="8"/>
  <c r="N113" i="8"/>
  <c r="O113" i="8"/>
  <c r="K330" i="8"/>
  <c r="K262" i="8"/>
  <c r="AA45" i="8"/>
  <c r="AB45" i="8"/>
  <c r="N45" i="8"/>
  <c r="O45" i="8"/>
  <c r="J91" i="7"/>
  <c r="I308" i="7"/>
  <c r="J99" i="6"/>
  <c r="L99" i="6"/>
  <c r="M99" i="6"/>
  <c r="I316" i="6"/>
  <c r="J82" i="5"/>
  <c r="I299" i="5"/>
  <c r="J123" i="4"/>
  <c r="I340" i="4"/>
  <c r="J81" i="4"/>
  <c r="I298" i="4"/>
  <c r="N85" i="3"/>
  <c r="O85" i="3"/>
  <c r="K302" i="3"/>
  <c r="AA85" i="3"/>
  <c r="K278" i="3"/>
  <c r="N61" i="3"/>
  <c r="O61" i="3"/>
  <c r="AA61" i="3"/>
  <c r="AB61" i="3"/>
  <c r="N18" i="3"/>
  <c r="O18" i="3"/>
  <c r="AA18" i="3"/>
  <c r="K235" i="3"/>
  <c r="N90" i="2"/>
  <c r="O90" i="2"/>
  <c r="K307" i="2"/>
  <c r="AA90" i="2"/>
  <c r="N29" i="2"/>
  <c r="O29" i="2"/>
  <c r="AA29" i="2"/>
  <c r="AB29" i="2"/>
  <c r="K246" i="2"/>
  <c r="AA122" i="23"/>
  <c r="K339" i="23"/>
  <c r="N122" i="23"/>
  <c r="O122" i="23"/>
  <c r="AA58" i="23"/>
  <c r="AB58" i="23"/>
  <c r="K275" i="23"/>
  <c r="N58" i="23"/>
  <c r="O58" i="23"/>
  <c r="J27" i="23"/>
  <c r="L27" i="23"/>
  <c r="M27" i="23"/>
  <c r="I244" i="23"/>
  <c r="I337" i="22"/>
  <c r="J120" i="22"/>
  <c r="AA83" i="21"/>
  <c r="N83" i="21"/>
  <c r="O83" i="21"/>
  <c r="K300" i="21"/>
  <c r="AA50" i="19"/>
  <c r="K267" i="19"/>
  <c r="N50" i="19"/>
  <c r="O50" i="19"/>
  <c r="K291" i="21"/>
  <c r="N74" i="21"/>
  <c r="O74" i="21"/>
  <c r="AA74" i="21"/>
  <c r="AB74" i="21"/>
  <c r="J111" i="17"/>
  <c r="L111" i="17"/>
  <c r="M111" i="17"/>
  <c r="I328" i="17"/>
  <c r="J41" i="17"/>
  <c r="I258" i="17"/>
  <c r="I284" i="17"/>
  <c r="J67" i="17"/>
  <c r="AB91" i="16"/>
  <c r="N54" i="15"/>
  <c r="O54" i="15"/>
  <c r="AA54" i="15"/>
  <c r="AB54" i="15"/>
  <c r="K271" i="15"/>
  <c r="J37" i="14"/>
  <c r="L37" i="14"/>
  <c r="M37" i="14"/>
  <c r="I254" i="14"/>
  <c r="K235" i="14"/>
  <c r="AA18" i="14"/>
  <c r="N18" i="14"/>
  <c r="O18" i="14"/>
  <c r="K342" i="14"/>
  <c r="AA125" i="14"/>
  <c r="N125" i="14"/>
  <c r="O125" i="14"/>
  <c r="N10" i="15"/>
  <c r="O10" i="15"/>
  <c r="AA10" i="15"/>
  <c r="AB10" i="15"/>
  <c r="K227" i="15"/>
  <c r="AA77" i="12"/>
  <c r="N77" i="12"/>
  <c r="O77" i="12"/>
  <c r="K294" i="12"/>
  <c r="J111" i="9"/>
  <c r="I328" i="9"/>
  <c r="J69" i="9"/>
  <c r="I286" i="9"/>
  <c r="K278" i="8"/>
  <c r="AA61" i="8"/>
  <c r="N61" i="8"/>
  <c r="O61" i="8"/>
  <c r="N84" i="6"/>
  <c r="O84" i="6"/>
  <c r="AA84" i="6"/>
  <c r="K301" i="6"/>
  <c r="N31" i="6"/>
  <c r="O31" i="6"/>
  <c r="AA31" i="6"/>
  <c r="K248" i="6"/>
  <c r="J48" i="5"/>
  <c r="I265" i="5"/>
  <c r="N23" i="4"/>
  <c r="O23" i="4"/>
  <c r="AA23" i="4"/>
  <c r="K240" i="4"/>
  <c r="J71" i="4"/>
  <c r="I288" i="4"/>
  <c r="N28" i="3"/>
  <c r="O28" i="3"/>
  <c r="AA28" i="3"/>
  <c r="K245" i="3"/>
  <c r="J95" i="2"/>
  <c r="I312" i="2"/>
  <c r="N79" i="2"/>
  <c r="O79" i="2"/>
  <c r="K296" i="2"/>
  <c r="AA79" i="2"/>
  <c r="AB79" i="2"/>
  <c r="N117" i="1"/>
  <c r="O117" i="1"/>
  <c r="K334" i="1"/>
  <c r="AA117" i="1"/>
  <c r="AA9" i="23"/>
  <c r="N9" i="23"/>
  <c r="O9" i="23"/>
  <c r="K226" i="23"/>
  <c r="AA28" i="22"/>
  <c r="N28" i="22"/>
  <c r="O28" i="22"/>
  <c r="K245" i="22"/>
  <c r="AA93" i="23"/>
  <c r="AB93" i="23"/>
  <c r="N93" i="23"/>
  <c r="O93" i="23"/>
  <c r="K310" i="23"/>
  <c r="N12" i="18"/>
  <c r="O12" i="18"/>
  <c r="AA12" i="18"/>
  <c r="AB12" i="18"/>
  <c r="K229" i="18"/>
  <c r="AA111" i="21"/>
  <c r="AB111" i="21"/>
  <c r="N111" i="21"/>
  <c r="O111" i="21"/>
  <c r="K328" i="21"/>
  <c r="AA97" i="19"/>
  <c r="N97" i="19"/>
  <c r="O97" i="19"/>
  <c r="K314" i="19"/>
  <c r="AA14" i="22"/>
  <c r="AB14" i="22"/>
  <c r="N14" i="22"/>
  <c r="O14" i="22"/>
  <c r="K231" i="22"/>
  <c r="N83" i="18"/>
  <c r="O83" i="18"/>
  <c r="AA83" i="18"/>
  <c r="AB83" i="18"/>
  <c r="K300" i="18"/>
  <c r="AA106" i="17"/>
  <c r="N106" i="17"/>
  <c r="O106" i="17"/>
  <c r="K323" i="17"/>
  <c r="AA81" i="18"/>
  <c r="N81" i="18"/>
  <c r="O81" i="18"/>
  <c r="K298" i="18"/>
  <c r="J75" i="17"/>
  <c r="I292" i="17"/>
  <c r="AB120" i="16"/>
  <c r="AA89" i="16"/>
  <c r="AB89" i="16"/>
  <c r="N89" i="16"/>
  <c r="O89" i="16"/>
  <c r="K306" i="16"/>
  <c r="K318" i="14"/>
  <c r="AA101" i="14"/>
  <c r="N101" i="14"/>
  <c r="O101" i="14"/>
  <c r="J100" i="15"/>
  <c r="I317" i="15"/>
  <c r="J68" i="15"/>
  <c r="I285" i="15"/>
  <c r="I233" i="14"/>
  <c r="J16" i="14"/>
  <c r="L16" i="14"/>
  <c r="M16" i="14"/>
  <c r="AA98" i="14"/>
  <c r="N98" i="14"/>
  <c r="O98" i="14"/>
  <c r="K315" i="14"/>
  <c r="K251" i="14"/>
  <c r="AA34" i="14"/>
  <c r="N34" i="14"/>
  <c r="O34" i="14"/>
  <c r="AA25" i="12"/>
  <c r="N25" i="12"/>
  <c r="O25" i="12"/>
  <c r="K242" i="12"/>
  <c r="AA90" i="12"/>
  <c r="N90" i="12"/>
  <c r="O90" i="12"/>
  <c r="K307" i="12"/>
  <c r="AA81" i="11"/>
  <c r="N81" i="11"/>
  <c r="O81" i="11"/>
  <c r="K298" i="11"/>
  <c r="AA82" i="11"/>
  <c r="AB82" i="11"/>
  <c r="N82" i="11"/>
  <c r="O82" i="11"/>
  <c r="K299" i="11"/>
  <c r="AA70" i="11"/>
  <c r="K287" i="11"/>
  <c r="N70" i="11"/>
  <c r="O70" i="11"/>
  <c r="J105" i="10"/>
  <c r="I322" i="10"/>
  <c r="J123" i="10"/>
  <c r="I340" i="10"/>
  <c r="J59" i="10"/>
  <c r="I276" i="10"/>
  <c r="N78" i="9"/>
  <c r="O78" i="9"/>
  <c r="AA78" i="9"/>
  <c r="K295" i="9"/>
  <c r="J93" i="9"/>
  <c r="I310" i="9"/>
  <c r="N119" i="8"/>
  <c r="O119" i="8"/>
  <c r="AA119" i="8"/>
  <c r="K336" i="8"/>
  <c r="AA49" i="8"/>
  <c r="N49" i="8"/>
  <c r="O49" i="8"/>
  <c r="K266" i="8"/>
  <c r="J99" i="7"/>
  <c r="I316" i="7"/>
  <c r="J109" i="7"/>
  <c r="I326" i="7"/>
  <c r="N56" i="7"/>
  <c r="O56" i="7"/>
  <c r="AA56" i="7"/>
  <c r="K273" i="7"/>
  <c r="N26" i="6"/>
  <c r="O26" i="6"/>
  <c r="AA26" i="6"/>
  <c r="AB26" i="6"/>
  <c r="K243" i="6"/>
  <c r="N89" i="5"/>
  <c r="O89" i="5"/>
  <c r="AA89" i="5"/>
  <c r="K306" i="5"/>
  <c r="J99" i="4"/>
  <c r="I316" i="4"/>
  <c r="K327" i="4"/>
  <c r="N110" i="4"/>
  <c r="O110" i="4"/>
  <c r="AA110" i="4"/>
  <c r="N56" i="3"/>
  <c r="O56" i="3"/>
  <c r="AA56" i="3"/>
  <c r="K273" i="3"/>
  <c r="J44" i="2"/>
  <c r="L44" i="2"/>
  <c r="M44" i="2"/>
  <c r="I261" i="2"/>
  <c r="J76" i="1"/>
  <c r="I293" i="1"/>
  <c r="J9" i="1"/>
  <c r="I226" i="1"/>
  <c r="N116" i="23"/>
  <c r="O116" i="23"/>
  <c r="AA116" i="23"/>
  <c r="K333" i="23"/>
  <c r="N40" i="23"/>
  <c r="O40" i="23"/>
  <c r="K257" i="23"/>
  <c r="AA40" i="23"/>
  <c r="AB40" i="23"/>
  <c r="J100" i="22"/>
  <c r="I317" i="22"/>
  <c r="AB19" i="20"/>
  <c r="AB56" i="20"/>
  <c r="AB85" i="20"/>
  <c r="N92" i="21"/>
  <c r="O92" i="21"/>
  <c r="AA92" i="21"/>
  <c r="K309" i="21"/>
  <c r="N28" i="21"/>
  <c r="O28" i="21"/>
  <c r="AA28" i="21"/>
  <c r="K245" i="21"/>
  <c r="AA42" i="22"/>
  <c r="AB42" i="22"/>
  <c r="K259" i="22"/>
  <c r="N42" i="22"/>
  <c r="O42" i="22"/>
  <c r="J57" i="17"/>
  <c r="I274" i="17"/>
  <c r="AA57" i="18"/>
  <c r="N57" i="18"/>
  <c r="O57" i="18"/>
  <c r="K274" i="18"/>
  <c r="J20" i="17"/>
  <c r="L20" i="17"/>
  <c r="M20" i="17"/>
  <c r="I237" i="17"/>
  <c r="K300" i="15"/>
  <c r="N83" i="15"/>
  <c r="O83" i="15"/>
  <c r="AA83" i="15"/>
  <c r="AB83" i="15"/>
  <c r="AA89" i="14"/>
  <c r="AB89" i="14"/>
  <c r="N89" i="14"/>
  <c r="O89" i="14"/>
  <c r="K306" i="14"/>
  <c r="N12" i="15"/>
  <c r="O12" i="15"/>
  <c r="K229" i="15"/>
  <c r="AA12" i="15"/>
  <c r="K334" i="14"/>
  <c r="AA117" i="14"/>
  <c r="N117" i="14"/>
  <c r="O117" i="14"/>
  <c r="N88" i="14"/>
  <c r="O88" i="14"/>
  <c r="K305" i="14"/>
  <c r="AA88" i="14"/>
  <c r="AB88" i="14"/>
  <c r="AA120" i="13"/>
  <c r="N120" i="13"/>
  <c r="O120" i="13"/>
  <c r="K337" i="13"/>
  <c r="AA33" i="11"/>
  <c r="N33" i="11"/>
  <c r="O33" i="11"/>
  <c r="K250" i="11"/>
  <c r="AA55" i="11"/>
  <c r="K272" i="11"/>
  <c r="N55" i="11"/>
  <c r="O55" i="11"/>
  <c r="N9" i="9"/>
  <c r="O9" i="9"/>
  <c r="K226" i="9"/>
  <c r="AA9" i="9"/>
  <c r="I260" i="9"/>
  <c r="J43" i="9"/>
  <c r="AA96" i="8"/>
  <c r="N96" i="8"/>
  <c r="O96" i="8"/>
  <c r="K313" i="8"/>
  <c r="N96" i="6"/>
  <c r="O96" i="6"/>
  <c r="AA96" i="6"/>
  <c r="K313" i="6"/>
  <c r="N11" i="6"/>
  <c r="O11" i="6"/>
  <c r="AA11" i="6"/>
  <c r="K228" i="6"/>
  <c r="I264" i="4"/>
  <c r="J47" i="4"/>
  <c r="N19" i="4"/>
  <c r="O19" i="4"/>
  <c r="AA19" i="4"/>
  <c r="K236" i="4"/>
  <c r="N38" i="4"/>
  <c r="O38" i="4"/>
  <c r="K255" i="4"/>
  <c r="AA38" i="4"/>
  <c r="N104" i="3"/>
  <c r="O104" i="3"/>
  <c r="AA104" i="3"/>
  <c r="AB104" i="3"/>
  <c r="K321" i="3"/>
  <c r="N14" i="3"/>
  <c r="O14" i="3"/>
  <c r="AA14" i="3"/>
  <c r="K231" i="3"/>
  <c r="J65" i="1"/>
  <c r="I282" i="1"/>
  <c r="K335" i="23"/>
  <c r="AA118" i="23"/>
  <c r="N118" i="23"/>
  <c r="O118" i="23"/>
  <c r="K271" i="23"/>
  <c r="AA54" i="23"/>
  <c r="N54" i="23"/>
  <c r="O54" i="23"/>
  <c r="N19" i="23"/>
  <c r="O19" i="23"/>
  <c r="K236" i="23"/>
  <c r="AA19" i="23"/>
  <c r="J115" i="22"/>
  <c r="I332" i="22"/>
  <c r="AA78" i="22"/>
  <c r="AB78" i="22"/>
  <c r="K295" i="22"/>
  <c r="N78" i="22"/>
  <c r="O78" i="22"/>
  <c r="AA80" i="22"/>
  <c r="N80" i="22"/>
  <c r="O80" i="22"/>
  <c r="K297" i="22"/>
  <c r="AA64" i="22"/>
  <c r="N64" i="22"/>
  <c r="O64" i="22"/>
  <c r="K281" i="22"/>
  <c r="N100" i="19"/>
  <c r="O100" i="19"/>
  <c r="AA100" i="19"/>
  <c r="AB100" i="19"/>
  <c r="K317" i="19"/>
  <c r="J10" i="21"/>
  <c r="I227" i="21"/>
  <c r="AA101" i="19"/>
  <c r="N101" i="19"/>
  <c r="O101" i="19"/>
  <c r="K318" i="19"/>
  <c r="N72" i="18"/>
  <c r="O72" i="18"/>
  <c r="K289" i="18"/>
  <c r="AA72" i="18"/>
  <c r="AA61" i="16"/>
  <c r="N61" i="16"/>
  <c r="O61" i="16"/>
  <c r="K278" i="16"/>
  <c r="K338" i="15"/>
  <c r="N121" i="15"/>
  <c r="O121" i="15"/>
  <c r="AA121" i="15"/>
  <c r="AA68" i="16"/>
  <c r="AB68" i="16"/>
  <c r="N68" i="16"/>
  <c r="O68" i="16"/>
  <c r="K285" i="16"/>
  <c r="K295" i="14"/>
  <c r="AA78" i="14"/>
  <c r="AB78" i="14"/>
  <c r="N78" i="14"/>
  <c r="O78" i="14"/>
  <c r="AA24" i="13"/>
  <c r="N24" i="13"/>
  <c r="O24" i="13"/>
  <c r="K241" i="13"/>
  <c r="AA20" i="13"/>
  <c r="N20" i="13"/>
  <c r="O20" i="13"/>
  <c r="K237" i="13"/>
  <c r="N16" i="12"/>
  <c r="O16" i="12"/>
  <c r="AA16" i="12"/>
  <c r="AB16" i="12"/>
  <c r="K233" i="12"/>
  <c r="AB79" i="11"/>
  <c r="AA26" i="11"/>
  <c r="N26" i="11"/>
  <c r="O26" i="11"/>
  <c r="K243" i="11"/>
  <c r="J63" i="10"/>
  <c r="I280" i="10"/>
  <c r="J109" i="9"/>
  <c r="I326" i="9"/>
  <c r="N94" i="9"/>
  <c r="O94" i="9"/>
  <c r="AA94" i="9"/>
  <c r="K311" i="9"/>
  <c r="J47" i="9"/>
  <c r="I264" i="9"/>
  <c r="AA48" i="8"/>
  <c r="N48" i="8"/>
  <c r="O48" i="8"/>
  <c r="K265" i="8"/>
  <c r="AA121" i="8"/>
  <c r="AB121" i="8"/>
  <c r="N121" i="8"/>
  <c r="O121" i="8"/>
  <c r="K338" i="8"/>
  <c r="AA28" i="8"/>
  <c r="N28" i="8"/>
  <c r="O28" i="8"/>
  <c r="K245" i="8"/>
  <c r="J57" i="7"/>
  <c r="I274" i="7"/>
  <c r="J59" i="7"/>
  <c r="I276" i="7"/>
  <c r="K340" i="7"/>
  <c r="N123" i="7"/>
  <c r="O123" i="7"/>
  <c r="AA123" i="7"/>
  <c r="AB123" i="7"/>
  <c r="J17" i="6"/>
  <c r="I234" i="6"/>
  <c r="J42" i="5"/>
  <c r="L42" i="5"/>
  <c r="M42" i="5"/>
  <c r="I259" i="5"/>
  <c r="N83" i="3"/>
  <c r="O83" i="3"/>
  <c r="K300" i="3"/>
  <c r="AA83" i="3"/>
  <c r="N46" i="3"/>
  <c r="O46" i="3"/>
  <c r="AA46" i="3"/>
  <c r="K263" i="3"/>
  <c r="N24" i="3"/>
  <c r="O24" i="3"/>
  <c r="AA24" i="3"/>
  <c r="K241" i="3"/>
  <c r="J56" i="2"/>
  <c r="I273" i="2"/>
  <c r="J72" i="2"/>
  <c r="I289" i="2"/>
  <c r="K342" i="1"/>
  <c r="N125" i="1"/>
  <c r="O125" i="1"/>
  <c r="AA125" i="1"/>
  <c r="AA55" i="22"/>
  <c r="K272" i="22"/>
  <c r="N55" i="22"/>
  <c r="O55" i="22"/>
  <c r="AA72" i="21"/>
  <c r="N72" i="21"/>
  <c r="O72" i="21"/>
  <c r="K289" i="21"/>
  <c r="AA49" i="18"/>
  <c r="AB49" i="18"/>
  <c r="N49" i="18"/>
  <c r="O49" i="18"/>
  <c r="K266" i="18"/>
  <c r="K294" i="14"/>
  <c r="AA77" i="14"/>
  <c r="AB77" i="14"/>
  <c r="N77" i="14"/>
  <c r="O77" i="14"/>
  <c r="AA73" i="14"/>
  <c r="AB73" i="14"/>
  <c r="N73" i="14"/>
  <c r="O73" i="14"/>
  <c r="K290" i="14"/>
  <c r="AA112" i="13"/>
  <c r="N112" i="13"/>
  <c r="O112" i="13"/>
  <c r="K329" i="13"/>
  <c r="AA46" i="12"/>
  <c r="N46" i="12"/>
  <c r="O46" i="12"/>
  <c r="K263" i="12"/>
  <c r="J108" i="11"/>
  <c r="I325" i="11"/>
  <c r="AA123" i="11"/>
  <c r="N123" i="11"/>
  <c r="O123" i="11"/>
  <c r="K340" i="11"/>
  <c r="AA23" i="11"/>
  <c r="K240" i="11"/>
  <c r="N23" i="11"/>
  <c r="O23" i="11"/>
  <c r="N72" i="10"/>
  <c r="O72" i="10"/>
  <c r="AA72" i="10"/>
  <c r="K289" i="10"/>
  <c r="I320" i="9"/>
  <c r="J103" i="9"/>
  <c r="J16" i="10"/>
  <c r="I233" i="10"/>
  <c r="AA70" i="6"/>
  <c r="AB70" i="6"/>
  <c r="N70" i="6"/>
  <c r="O70" i="6"/>
  <c r="K287" i="6"/>
  <c r="J117" i="5"/>
  <c r="I334" i="5"/>
  <c r="N82" i="1"/>
  <c r="O82" i="1"/>
  <c r="K299" i="1"/>
  <c r="AA82" i="1"/>
  <c r="AB82" i="1"/>
  <c r="N31" i="1"/>
  <c r="O31" i="1"/>
  <c r="AA31" i="1"/>
  <c r="K248" i="1"/>
  <c r="N42" i="1"/>
  <c r="O42" i="1"/>
  <c r="AA42" i="1"/>
  <c r="K259" i="1"/>
  <c r="AA30" i="22"/>
  <c r="N30" i="22"/>
  <c r="O30" i="22"/>
  <c r="K247" i="22"/>
  <c r="K311" i="19"/>
  <c r="AA94" i="19"/>
  <c r="N94" i="19"/>
  <c r="O94" i="19"/>
  <c r="I270" i="17"/>
  <c r="J53" i="17"/>
  <c r="J63" i="17"/>
  <c r="L63" i="17"/>
  <c r="M63" i="17"/>
  <c r="I280" i="17"/>
  <c r="J33" i="17"/>
  <c r="I250" i="17"/>
  <c r="AA116" i="16"/>
  <c r="AB116" i="16"/>
  <c r="N116" i="16"/>
  <c r="O116" i="16"/>
  <c r="K333" i="16"/>
  <c r="N105" i="16"/>
  <c r="O105" i="16"/>
  <c r="K322" i="16"/>
  <c r="AA105" i="16"/>
  <c r="J89" i="15"/>
  <c r="L89" i="15"/>
  <c r="M89" i="15"/>
  <c r="I306" i="15"/>
  <c r="AB109" i="16"/>
  <c r="AA105" i="14"/>
  <c r="N105" i="14"/>
  <c r="O105" i="14"/>
  <c r="K322" i="14"/>
  <c r="J10" i="13"/>
  <c r="I227" i="13"/>
  <c r="AA97" i="12"/>
  <c r="N97" i="12"/>
  <c r="O97" i="12"/>
  <c r="K314" i="12"/>
  <c r="J60" i="11"/>
  <c r="I277" i="11"/>
  <c r="J80" i="11"/>
  <c r="I297" i="11"/>
  <c r="J65" i="10"/>
  <c r="I282" i="10"/>
  <c r="N79" i="8"/>
  <c r="O79" i="8"/>
  <c r="AA79" i="8"/>
  <c r="AB79" i="8"/>
  <c r="K296" i="8"/>
  <c r="J83" i="7"/>
  <c r="I300" i="7"/>
  <c r="N116" i="7"/>
  <c r="O116" i="7"/>
  <c r="K333" i="7"/>
  <c r="AA116" i="7"/>
  <c r="N22" i="6"/>
  <c r="O22" i="6"/>
  <c r="AA22" i="6"/>
  <c r="K239" i="6"/>
  <c r="N20" i="6"/>
  <c r="O20" i="6"/>
  <c r="AA20" i="6"/>
  <c r="K237" i="6"/>
  <c r="AA66" i="6"/>
  <c r="AB66" i="6"/>
  <c r="N66" i="6"/>
  <c r="O66" i="6"/>
  <c r="K283" i="6"/>
  <c r="N62" i="5"/>
  <c r="O62" i="5"/>
  <c r="K279" i="5"/>
  <c r="AA62" i="5"/>
  <c r="AA80" i="4"/>
  <c r="K297" i="4"/>
  <c r="N80" i="4"/>
  <c r="O80" i="4"/>
  <c r="N22" i="4"/>
  <c r="O22" i="4"/>
  <c r="AA22" i="4"/>
  <c r="K239" i="4"/>
  <c r="N104" i="1"/>
  <c r="O104" i="1"/>
  <c r="AA104" i="1"/>
  <c r="AB104" i="1"/>
  <c r="K321" i="1"/>
  <c r="K320" i="23"/>
  <c r="AA103" i="23"/>
  <c r="N103" i="23"/>
  <c r="O103" i="23"/>
  <c r="N100" i="21"/>
  <c r="O100" i="21"/>
  <c r="AA100" i="21"/>
  <c r="K317" i="21"/>
  <c r="N36" i="21"/>
  <c r="O36" i="21"/>
  <c r="AA36" i="21"/>
  <c r="K253" i="21"/>
  <c r="AA123" i="21"/>
  <c r="N123" i="21"/>
  <c r="O123" i="21"/>
  <c r="K340" i="21"/>
  <c r="N18" i="21"/>
  <c r="O18" i="21"/>
  <c r="K235" i="21"/>
  <c r="AA18" i="21"/>
  <c r="AB18" i="21"/>
  <c r="AA90" i="19"/>
  <c r="K307" i="19"/>
  <c r="N90" i="19"/>
  <c r="O90" i="19"/>
  <c r="N64" i="15"/>
  <c r="O64" i="15"/>
  <c r="AA64" i="15"/>
  <c r="AB64" i="15"/>
  <c r="K281" i="15"/>
  <c r="N95" i="13"/>
  <c r="O95" i="13"/>
  <c r="AA95" i="13"/>
  <c r="AB95" i="13"/>
  <c r="K312" i="13"/>
  <c r="J92" i="11"/>
  <c r="I309" i="11"/>
  <c r="J8" i="10"/>
  <c r="I225" i="10"/>
  <c r="J87" i="9"/>
  <c r="I304" i="9"/>
  <c r="AA50" i="6"/>
  <c r="N50" i="6"/>
  <c r="O50" i="6"/>
  <c r="K267" i="6"/>
  <c r="J80" i="5"/>
  <c r="I297" i="5"/>
  <c r="J101" i="4"/>
  <c r="I318" i="4"/>
  <c r="N120" i="3"/>
  <c r="O120" i="3"/>
  <c r="AA120" i="3"/>
  <c r="AB120" i="3"/>
  <c r="K337" i="3"/>
  <c r="N20" i="3"/>
  <c r="O20" i="3"/>
  <c r="AA20" i="3"/>
  <c r="K237" i="3"/>
  <c r="AB47" i="20"/>
  <c r="AB94" i="20"/>
  <c r="AB90" i="20"/>
  <c r="AB68" i="14"/>
  <c r="N120" i="19"/>
  <c r="O120" i="19"/>
  <c r="K337" i="19"/>
  <c r="AA120" i="19"/>
  <c r="AB120" i="19"/>
  <c r="AA71" i="19"/>
  <c r="N71" i="19"/>
  <c r="O71" i="19"/>
  <c r="K288" i="19"/>
  <c r="AA55" i="21"/>
  <c r="N55" i="21"/>
  <c r="O55" i="21"/>
  <c r="K272" i="21"/>
  <c r="AA125" i="19"/>
  <c r="N125" i="19"/>
  <c r="O125" i="19"/>
  <c r="K342" i="19"/>
  <c r="N116" i="18"/>
  <c r="O116" i="18"/>
  <c r="AA116" i="18"/>
  <c r="AB116" i="18"/>
  <c r="K333" i="18"/>
  <c r="AA74" i="19"/>
  <c r="K291" i="19"/>
  <c r="N74" i="19"/>
  <c r="O74" i="19"/>
  <c r="J64" i="17"/>
  <c r="L64" i="17"/>
  <c r="M64" i="17"/>
  <c r="I281" i="17"/>
  <c r="AA37" i="18"/>
  <c r="AB38" i="18"/>
  <c r="N37" i="18"/>
  <c r="O37" i="18"/>
  <c r="K254" i="18"/>
  <c r="AA89" i="18"/>
  <c r="N89" i="18"/>
  <c r="O89" i="18"/>
  <c r="K306" i="18"/>
  <c r="J52" i="17"/>
  <c r="L52" i="17"/>
  <c r="M52" i="17"/>
  <c r="I269" i="17"/>
  <c r="AA34" i="16"/>
  <c r="K251" i="16"/>
  <c r="N34" i="16"/>
  <c r="O34" i="16"/>
  <c r="AA13" i="16"/>
  <c r="K230" i="16"/>
  <c r="N13" i="16"/>
  <c r="O13" i="16"/>
  <c r="J71" i="15"/>
  <c r="L71" i="15"/>
  <c r="M71" i="15"/>
  <c r="I288" i="15"/>
  <c r="AB55" i="15"/>
  <c r="K287" i="14"/>
  <c r="AA70" i="14"/>
  <c r="N70" i="14"/>
  <c r="O70" i="14"/>
  <c r="AA32" i="13"/>
  <c r="N32" i="13"/>
  <c r="O32" i="13"/>
  <c r="K249" i="13"/>
  <c r="AA39" i="12"/>
  <c r="N39" i="12"/>
  <c r="O39" i="12"/>
  <c r="K256" i="12"/>
  <c r="N123" i="13"/>
  <c r="O123" i="13"/>
  <c r="AA123" i="13"/>
  <c r="AB123" i="13"/>
  <c r="K340" i="13"/>
  <c r="AA95" i="12"/>
  <c r="N95" i="12"/>
  <c r="O95" i="12"/>
  <c r="K312" i="12"/>
  <c r="J102" i="11"/>
  <c r="L102" i="11"/>
  <c r="M102" i="11"/>
  <c r="I319" i="11"/>
  <c r="N37" i="10"/>
  <c r="O37" i="10"/>
  <c r="AA37" i="10"/>
  <c r="K254" i="10"/>
  <c r="J36" i="10"/>
  <c r="I253" i="10"/>
  <c r="I282" i="9"/>
  <c r="J65" i="9"/>
  <c r="L65" i="9"/>
  <c r="M65" i="9"/>
  <c r="J83" i="9"/>
  <c r="I300" i="9"/>
  <c r="N123" i="8"/>
  <c r="O123" i="8"/>
  <c r="AA123" i="8"/>
  <c r="K340" i="8"/>
  <c r="AA97" i="8"/>
  <c r="AB97" i="8"/>
  <c r="N97" i="8"/>
  <c r="O97" i="8"/>
  <c r="K314" i="8"/>
  <c r="AA73" i="8"/>
  <c r="N73" i="8"/>
  <c r="O73" i="8"/>
  <c r="K290" i="8"/>
  <c r="AA106" i="8"/>
  <c r="N106" i="8"/>
  <c r="O106" i="8"/>
  <c r="K323" i="8"/>
  <c r="N114" i="7"/>
  <c r="O114" i="7"/>
  <c r="AA114" i="7"/>
  <c r="K331" i="7"/>
  <c r="L91" i="7"/>
  <c r="M91" i="7"/>
  <c r="J83" i="6"/>
  <c r="L83" i="6"/>
  <c r="M83" i="6"/>
  <c r="I300" i="6"/>
  <c r="AB89" i="6"/>
  <c r="AA122" i="6"/>
  <c r="AB122" i="6"/>
  <c r="N122" i="6"/>
  <c r="O122" i="6"/>
  <c r="K339" i="6"/>
  <c r="N81" i="5"/>
  <c r="O81" i="5"/>
  <c r="AA81" i="5"/>
  <c r="K298" i="5"/>
  <c r="N70" i="5"/>
  <c r="O70" i="5"/>
  <c r="K287" i="5"/>
  <c r="AA70" i="5"/>
  <c r="N25" i="4"/>
  <c r="O25" i="4"/>
  <c r="AA25" i="4"/>
  <c r="AB25" i="4"/>
  <c r="K242" i="4"/>
  <c r="L81" i="4"/>
  <c r="M81" i="4"/>
  <c r="N98" i="3"/>
  <c r="O98" i="3"/>
  <c r="AA98" i="3"/>
  <c r="K315" i="3"/>
  <c r="N18" i="1"/>
  <c r="O18" i="1"/>
  <c r="AA18" i="1"/>
  <c r="K235" i="1"/>
  <c r="AA114" i="23"/>
  <c r="K331" i="23"/>
  <c r="N114" i="23"/>
  <c r="O114" i="23"/>
  <c r="AA50" i="23"/>
  <c r="AB50" i="23"/>
  <c r="K267" i="23"/>
  <c r="N50" i="23"/>
  <c r="O50" i="23"/>
  <c r="I335" i="22"/>
  <c r="J118" i="22"/>
  <c r="L118" i="22"/>
  <c r="M118" i="22"/>
  <c r="L120" i="22"/>
  <c r="M120" i="22"/>
  <c r="AA80" i="21"/>
  <c r="N80" i="21"/>
  <c r="O80" i="21"/>
  <c r="K297" i="21"/>
  <c r="AA16" i="21"/>
  <c r="AB17" i="21"/>
  <c r="N16" i="21"/>
  <c r="O16" i="21"/>
  <c r="K233" i="21"/>
  <c r="L41" i="17"/>
  <c r="M41" i="17"/>
  <c r="AA65" i="18"/>
  <c r="N65" i="18"/>
  <c r="O65" i="18"/>
  <c r="K282" i="18"/>
  <c r="L67" i="17"/>
  <c r="M67" i="17"/>
  <c r="AA59" i="16"/>
  <c r="AB59" i="16"/>
  <c r="N59" i="16"/>
  <c r="O59" i="16"/>
  <c r="K276" i="16"/>
  <c r="I326" i="15"/>
  <c r="J109" i="15"/>
  <c r="L109" i="15"/>
  <c r="M109" i="15"/>
  <c r="AA115" i="14"/>
  <c r="K332" i="14"/>
  <c r="N115" i="14"/>
  <c r="O115" i="14"/>
  <c r="K326" i="13"/>
  <c r="AA109" i="13"/>
  <c r="AB109" i="13"/>
  <c r="N109" i="13"/>
  <c r="O109" i="13"/>
  <c r="N96" i="14"/>
  <c r="O96" i="14"/>
  <c r="K313" i="14"/>
  <c r="AA96" i="14"/>
  <c r="AB96" i="14"/>
  <c r="AA21" i="13"/>
  <c r="AB21" i="13"/>
  <c r="N21" i="13"/>
  <c r="O21" i="13"/>
  <c r="K238" i="13"/>
  <c r="AA45" i="12"/>
  <c r="N45" i="12"/>
  <c r="O45" i="12"/>
  <c r="K262" i="12"/>
  <c r="N23" i="13"/>
  <c r="O23" i="13"/>
  <c r="K240" i="13"/>
  <c r="AA23" i="13"/>
  <c r="AB23" i="13"/>
  <c r="AA117" i="12"/>
  <c r="AB117" i="12"/>
  <c r="N117" i="12"/>
  <c r="O117" i="12"/>
  <c r="K334" i="12"/>
  <c r="L111" i="9"/>
  <c r="M111" i="9"/>
  <c r="J32" i="10"/>
  <c r="I249" i="10"/>
  <c r="AB15" i="9"/>
  <c r="AB16" i="9"/>
  <c r="N33" i="9"/>
  <c r="O33" i="9"/>
  <c r="AA33" i="9"/>
  <c r="K250" i="9"/>
  <c r="AA38" i="8"/>
  <c r="N38" i="8"/>
  <c r="O38" i="8"/>
  <c r="K255" i="8"/>
  <c r="AA30" i="8"/>
  <c r="N30" i="8"/>
  <c r="O30" i="8"/>
  <c r="K247" i="8"/>
  <c r="J81" i="7"/>
  <c r="I298" i="7"/>
  <c r="N46" i="7"/>
  <c r="O46" i="7"/>
  <c r="AA46" i="7"/>
  <c r="K263" i="7"/>
  <c r="J63" i="7"/>
  <c r="I280" i="7"/>
  <c r="N68" i="6"/>
  <c r="O68" i="6"/>
  <c r="AA68" i="6"/>
  <c r="K285" i="6"/>
  <c r="I264" i="6"/>
  <c r="J47" i="6"/>
  <c r="L47" i="6"/>
  <c r="M47" i="6"/>
  <c r="J59" i="5"/>
  <c r="L59" i="5"/>
  <c r="M59" i="5"/>
  <c r="I276" i="5"/>
  <c r="L48" i="5"/>
  <c r="M48" i="5"/>
  <c r="K335" i="4"/>
  <c r="N118" i="4"/>
  <c r="O118" i="4"/>
  <c r="AA118" i="4"/>
  <c r="L71" i="4"/>
  <c r="M71" i="4"/>
  <c r="N33" i="3"/>
  <c r="O33" i="3"/>
  <c r="AA33" i="3"/>
  <c r="K250" i="3"/>
  <c r="J58" i="2"/>
  <c r="L58" i="2"/>
  <c r="M58" i="2"/>
  <c r="I275" i="2"/>
  <c r="L95" i="2"/>
  <c r="M95" i="2"/>
  <c r="N122" i="1"/>
  <c r="O122" i="1"/>
  <c r="K339" i="1"/>
  <c r="AA122" i="1"/>
  <c r="J14" i="1"/>
  <c r="I231" i="1"/>
  <c r="AA47" i="22"/>
  <c r="K264" i="22"/>
  <c r="N47" i="22"/>
  <c r="O47" i="22"/>
  <c r="J10" i="22"/>
  <c r="I227" i="22"/>
  <c r="AB29" i="21"/>
  <c r="K319" i="21"/>
  <c r="AA102" i="21"/>
  <c r="AB102" i="21"/>
  <c r="N102" i="21"/>
  <c r="O102" i="21"/>
  <c r="AA115" i="17"/>
  <c r="AB115" i="17"/>
  <c r="N115" i="17"/>
  <c r="O115" i="17"/>
  <c r="K332" i="17"/>
  <c r="N51" i="18"/>
  <c r="O51" i="18"/>
  <c r="AA51" i="18"/>
  <c r="AB51" i="18"/>
  <c r="K268" i="18"/>
  <c r="I330" i="17"/>
  <c r="J113" i="17"/>
  <c r="L75" i="17"/>
  <c r="M75" i="17"/>
  <c r="AA69" i="16"/>
  <c r="AB69" i="16"/>
  <c r="N69" i="16"/>
  <c r="O69" i="16"/>
  <c r="K286" i="16"/>
  <c r="AA93" i="16"/>
  <c r="N93" i="16"/>
  <c r="O93" i="16"/>
  <c r="K310" i="16"/>
  <c r="I257" i="14"/>
  <c r="J40" i="14"/>
  <c r="L40" i="14"/>
  <c r="M40" i="14"/>
  <c r="J20" i="14"/>
  <c r="L20" i="14"/>
  <c r="M20" i="14"/>
  <c r="I237" i="14"/>
  <c r="AA121" i="14"/>
  <c r="N121" i="14"/>
  <c r="O121" i="14"/>
  <c r="K338" i="14"/>
  <c r="AA116" i="13"/>
  <c r="K333" i="13"/>
  <c r="N116" i="13"/>
  <c r="O116" i="13"/>
  <c r="AA100" i="13"/>
  <c r="K317" i="13"/>
  <c r="N100" i="13"/>
  <c r="O100" i="13"/>
  <c r="K262" i="13"/>
  <c r="AA45" i="13"/>
  <c r="N45" i="13"/>
  <c r="O45" i="13"/>
  <c r="AA58" i="12"/>
  <c r="N58" i="12"/>
  <c r="O58" i="12"/>
  <c r="K275" i="12"/>
  <c r="J95" i="10"/>
  <c r="I312" i="10"/>
  <c r="N46" i="9"/>
  <c r="O46" i="9"/>
  <c r="AA46" i="9"/>
  <c r="K263" i="9"/>
  <c r="I274" i="9"/>
  <c r="J57" i="9"/>
  <c r="L57" i="9"/>
  <c r="M57" i="9"/>
  <c r="N103" i="8"/>
  <c r="O103" i="8"/>
  <c r="AA103" i="8"/>
  <c r="K320" i="8"/>
  <c r="AA20" i="8"/>
  <c r="N20" i="8"/>
  <c r="O20" i="8"/>
  <c r="K237" i="8"/>
  <c r="L109" i="7"/>
  <c r="M109" i="7"/>
  <c r="N25" i="7"/>
  <c r="O25" i="7"/>
  <c r="K242" i="7"/>
  <c r="AA25" i="7"/>
  <c r="AA31" i="5"/>
  <c r="N31" i="5"/>
  <c r="O31" i="5"/>
  <c r="K248" i="5"/>
  <c r="J17" i="5"/>
  <c r="L17" i="5"/>
  <c r="M17" i="5"/>
  <c r="I234" i="5"/>
  <c r="L99" i="4"/>
  <c r="M99" i="4"/>
  <c r="L76" i="1"/>
  <c r="M76" i="1"/>
  <c r="J72" i="1"/>
  <c r="L72" i="1"/>
  <c r="M72" i="1"/>
  <c r="I289" i="1"/>
  <c r="L9" i="1"/>
  <c r="M9" i="1"/>
  <c r="N100" i="23"/>
  <c r="O100" i="23"/>
  <c r="AA100" i="23"/>
  <c r="K317" i="23"/>
  <c r="N32" i="23"/>
  <c r="O32" i="23"/>
  <c r="K249" i="23"/>
  <c r="AA32" i="23"/>
  <c r="AB32" i="23"/>
  <c r="L100" i="22"/>
  <c r="M100" i="22"/>
  <c r="AB32" i="20"/>
  <c r="AA27" i="22"/>
  <c r="N27" i="22"/>
  <c r="O27" i="22"/>
  <c r="K244" i="22"/>
  <c r="AB78" i="20"/>
  <c r="AA48" i="22"/>
  <c r="AB48" i="22"/>
  <c r="N48" i="22"/>
  <c r="O48" i="22"/>
  <c r="K265" i="22"/>
  <c r="AA121" i="23"/>
  <c r="N121" i="23"/>
  <c r="O121" i="23"/>
  <c r="K338" i="23"/>
  <c r="N96" i="18"/>
  <c r="O96" i="18"/>
  <c r="K313" i="18"/>
  <c r="AA96" i="18"/>
  <c r="AA43" i="21"/>
  <c r="N43" i="21"/>
  <c r="O43" i="21"/>
  <c r="K260" i="21"/>
  <c r="N34" i="21"/>
  <c r="O34" i="21"/>
  <c r="K251" i="21"/>
  <c r="AA34" i="21"/>
  <c r="AB34" i="21"/>
  <c r="K292" i="15"/>
  <c r="N75" i="15"/>
  <c r="O75" i="15"/>
  <c r="AA75" i="15"/>
  <c r="AB75" i="15"/>
  <c r="AB54" i="13"/>
  <c r="N47" i="13"/>
  <c r="O47" i="13"/>
  <c r="AA47" i="13"/>
  <c r="AB47" i="13"/>
  <c r="K264" i="13"/>
  <c r="AA86" i="11"/>
  <c r="K303" i="11"/>
  <c r="N86" i="11"/>
  <c r="O86" i="11"/>
  <c r="J107" i="9"/>
  <c r="I324" i="9"/>
  <c r="N74" i="9"/>
  <c r="O74" i="9"/>
  <c r="K291" i="9"/>
  <c r="AA74" i="9"/>
  <c r="AA80" i="8"/>
  <c r="AB80" i="8"/>
  <c r="N80" i="8"/>
  <c r="O80" i="8"/>
  <c r="K297" i="8"/>
  <c r="K294" i="8"/>
  <c r="AA77" i="8"/>
  <c r="N77" i="8"/>
  <c r="O77" i="8"/>
  <c r="J115" i="7"/>
  <c r="L115" i="7"/>
  <c r="M115" i="7"/>
  <c r="I332" i="7"/>
  <c r="N88" i="7"/>
  <c r="O88" i="7"/>
  <c r="AA88" i="7"/>
  <c r="K305" i="7"/>
  <c r="N80" i="6"/>
  <c r="O80" i="6"/>
  <c r="AA80" i="6"/>
  <c r="K297" i="6"/>
  <c r="J46" i="6"/>
  <c r="L46" i="6"/>
  <c r="M46" i="6"/>
  <c r="I263" i="6"/>
  <c r="AA78" i="6"/>
  <c r="AB78" i="6"/>
  <c r="N78" i="6"/>
  <c r="O78" i="6"/>
  <c r="K295" i="6"/>
  <c r="J11" i="5"/>
  <c r="L11" i="5"/>
  <c r="M11" i="5"/>
  <c r="I228" i="5"/>
  <c r="K279" i="4"/>
  <c r="N62" i="4"/>
  <c r="O62" i="4"/>
  <c r="AA62" i="4"/>
  <c r="N39" i="3"/>
  <c r="O39" i="3"/>
  <c r="AA39" i="3"/>
  <c r="K256" i="3"/>
  <c r="N78" i="3"/>
  <c r="O78" i="3"/>
  <c r="AA78" i="3"/>
  <c r="K295" i="3"/>
  <c r="N95" i="3"/>
  <c r="O95" i="3"/>
  <c r="AA95" i="3"/>
  <c r="K312" i="3"/>
  <c r="N118" i="2"/>
  <c r="O118" i="2"/>
  <c r="AA118" i="2"/>
  <c r="K335" i="2"/>
  <c r="N110" i="1"/>
  <c r="O110" i="1"/>
  <c r="AA110" i="1"/>
  <c r="K327" i="1"/>
  <c r="J90" i="1"/>
  <c r="L90" i="1"/>
  <c r="M90" i="1"/>
  <c r="I307" i="1"/>
  <c r="N32" i="1"/>
  <c r="O32" i="1"/>
  <c r="AA32" i="1"/>
  <c r="AB32" i="1"/>
  <c r="K249" i="1"/>
  <c r="L65" i="1"/>
  <c r="M65" i="1"/>
  <c r="N13" i="1"/>
  <c r="O13" i="1"/>
  <c r="AA13" i="1"/>
  <c r="K230" i="1"/>
  <c r="K327" i="23"/>
  <c r="AA110" i="23"/>
  <c r="AB110" i="23"/>
  <c r="N110" i="23"/>
  <c r="O110" i="23"/>
  <c r="K263" i="23"/>
  <c r="AA46" i="23"/>
  <c r="AB46" i="23"/>
  <c r="N46" i="23"/>
  <c r="O46" i="23"/>
  <c r="AA62" i="22"/>
  <c r="AB62" i="22"/>
  <c r="K279" i="22"/>
  <c r="N62" i="22"/>
  <c r="O62" i="22"/>
  <c r="AA53" i="23"/>
  <c r="AB53" i="23"/>
  <c r="N53" i="23"/>
  <c r="O53" i="23"/>
  <c r="K270" i="23"/>
  <c r="N92" i="19"/>
  <c r="O92" i="19"/>
  <c r="AA92" i="19"/>
  <c r="AB92" i="19"/>
  <c r="K309" i="19"/>
  <c r="AA103" i="21"/>
  <c r="AB103" i="21"/>
  <c r="N103" i="21"/>
  <c r="O103" i="21"/>
  <c r="K320" i="21"/>
  <c r="AA85" i="19"/>
  <c r="N85" i="19"/>
  <c r="O85" i="19"/>
  <c r="K302" i="19"/>
  <c r="K279" i="21"/>
  <c r="AA62" i="21"/>
  <c r="AB62" i="21"/>
  <c r="N62" i="21"/>
  <c r="O62" i="21"/>
  <c r="AA105" i="18"/>
  <c r="N105" i="18"/>
  <c r="O105" i="18"/>
  <c r="K322" i="18"/>
  <c r="AA29" i="16"/>
  <c r="K246" i="16"/>
  <c r="N29" i="16"/>
  <c r="O29" i="16"/>
  <c r="K330" i="15"/>
  <c r="N113" i="15"/>
  <c r="O113" i="15"/>
  <c r="AA113" i="15"/>
  <c r="J112" i="15"/>
  <c r="I329" i="15"/>
  <c r="J80" i="15"/>
  <c r="I297" i="15"/>
  <c r="AA92" i="13"/>
  <c r="K309" i="13"/>
  <c r="N92" i="13"/>
  <c r="O92" i="13"/>
  <c r="AA16" i="13"/>
  <c r="N16" i="13"/>
  <c r="O16" i="13"/>
  <c r="K233" i="13"/>
  <c r="N11" i="13"/>
  <c r="O11" i="13"/>
  <c r="K228" i="13"/>
  <c r="AA11" i="13"/>
  <c r="N29" i="11"/>
  <c r="O29" i="11"/>
  <c r="AA29" i="11"/>
  <c r="K246" i="11"/>
  <c r="L63" i="10"/>
  <c r="M63" i="10"/>
  <c r="J69" i="10"/>
  <c r="I286" i="10"/>
  <c r="AA105" i="8"/>
  <c r="AB105" i="8"/>
  <c r="N105" i="8"/>
  <c r="O105" i="8"/>
  <c r="K322" i="8"/>
  <c r="N35" i="8"/>
  <c r="O35" i="8"/>
  <c r="AA35" i="8"/>
  <c r="K252" i="8"/>
  <c r="N106" i="7"/>
  <c r="O106" i="7"/>
  <c r="AA106" i="7"/>
  <c r="K323" i="7"/>
  <c r="L59" i="7"/>
  <c r="M59" i="7"/>
  <c r="AB73" i="6"/>
  <c r="N107" i="5"/>
  <c r="O107" i="5"/>
  <c r="K324" i="5"/>
  <c r="AA107" i="5"/>
  <c r="J125" i="5"/>
  <c r="L125" i="5"/>
  <c r="M125" i="5"/>
  <c r="I342" i="5"/>
  <c r="N49" i="4"/>
  <c r="O49" i="4"/>
  <c r="AA49" i="4"/>
  <c r="K266" i="4"/>
  <c r="N33" i="4"/>
  <c r="O33" i="4"/>
  <c r="AA33" i="4"/>
  <c r="AB33" i="4"/>
  <c r="K250" i="4"/>
  <c r="I270" i="3"/>
  <c r="J53" i="3"/>
  <c r="N94" i="3"/>
  <c r="O94" i="3"/>
  <c r="AA94" i="3"/>
  <c r="K311" i="3"/>
  <c r="L56" i="2"/>
  <c r="M56" i="2"/>
  <c r="J64" i="2"/>
  <c r="I281" i="2"/>
  <c r="L72" i="2"/>
  <c r="M72" i="2"/>
  <c r="J43" i="1"/>
  <c r="I260" i="1"/>
  <c r="AA125" i="22"/>
  <c r="N125" i="22"/>
  <c r="O125" i="22"/>
  <c r="K342" i="22"/>
  <c r="N88" i="18"/>
  <c r="O88" i="18"/>
  <c r="K305" i="18"/>
  <c r="AA88" i="18"/>
  <c r="K275" i="21"/>
  <c r="N58" i="21"/>
  <c r="O58" i="21"/>
  <c r="AA58" i="21"/>
  <c r="AB58" i="21"/>
  <c r="AA122" i="18"/>
  <c r="AB122" i="18"/>
  <c r="K339" i="18"/>
  <c r="N122" i="18"/>
  <c r="O122" i="18"/>
  <c r="N11" i="17"/>
  <c r="O11" i="17"/>
  <c r="K228" i="17"/>
  <c r="AA11" i="17"/>
  <c r="AA21" i="14"/>
  <c r="N21" i="14"/>
  <c r="O21" i="14"/>
  <c r="K238" i="14"/>
  <c r="N46" i="15"/>
  <c r="O46" i="15"/>
  <c r="AA46" i="15"/>
  <c r="AB46" i="15"/>
  <c r="K263" i="15"/>
  <c r="AA14" i="12"/>
  <c r="N14" i="12"/>
  <c r="O14" i="12"/>
  <c r="K231" i="12"/>
  <c r="AA125" i="12"/>
  <c r="AB125" i="12"/>
  <c r="N125" i="12"/>
  <c r="O125" i="12"/>
  <c r="K342" i="12"/>
  <c r="N39" i="13"/>
  <c r="O39" i="13"/>
  <c r="AA39" i="13"/>
  <c r="AB39" i="13"/>
  <c r="K256" i="13"/>
  <c r="AA89" i="11"/>
  <c r="N89" i="11"/>
  <c r="O89" i="11"/>
  <c r="K306" i="11"/>
  <c r="J113" i="10"/>
  <c r="I330" i="10"/>
  <c r="J125" i="10"/>
  <c r="I342" i="10"/>
  <c r="N68" i="10"/>
  <c r="O68" i="10"/>
  <c r="AA68" i="10"/>
  <c r="K285" i="10"/>
  <c r="N39" i="9"/>
  <c r="O39" i="9"/>
  <c r="AA39" i="9"/>
  <c r="K256" i="9"/>
  <c r="N55" i="8"/>
  <c r="O55" i="8"/>
  <c r="AA55" i="8"/>
  <c r="AB55" i="8"/>
  <c r="K272" i="8"/>
  <c r="J97" i="7"/>
  <c r="I314" i="7"/>
  <c r="N62" i="7"/>
  <c r="O62" i="7"/>
  <c r="AA62" i="7"/>
  <c r="K279" i="7"/>
  <c r="J79" i="7"/>
  <c r="I296" i="7"/>
  <c r="N108" i="6"/>
  <c r="O108" i="6"/>
  <c r="AA108" i="6"/>
  <c r="K325" i="6"/>
  <c r="AB69" i="6"/>
  <c r="N35" i="6"/>
  <c r="O35" i="6"/>
  <c r="AA35" i="6"/>
  <c r="AB35" i="6"/>
  <c r="K252" i="6"/>
  <c r="N57" i="5"/>
  <c r="O57" i="5"/>
  <c r="K274" i="5"/>
  <c r="AA57" i="5"/>
  <c r="N80" i="3"/>
  <c r="O80" i="3"/>
  <c r="AA80" i="3"/>
  <c r="K297" i="3"/>
  <c r="N44" i="3"/>
  <c r="O44" i="3"/>
  <c r="K261" i="3"/>
  <c r="AA44" i="3"/>
  <c r="I286" i="3"/>
  <c r="J69" i="3"/>
  <c r="J83" i="1"/>
  <c r="I300" i="1"/>
  <c r="AA30" i="23"/>
  <c r="N30" i="23"/>
  <c r="O30" i="23"/>
  <c r="K247" i="23"/>
  <c r="N11" i="23"/>
  <c r="O11" i="23"/>
  <c r="K228" i="23"/>
  <c r="AA11" i="23"/>
  <c r="AB61" i="20"/>
  <c r="AA13" i="23"/>
  <c r="AB13" i="23"/>
  <c r="K230" i="23"/>
  <c r="N13" i="23"/>
  <c r="O13" i="23"/>
  <c r="AB25" i="20"/>
  <c r="N56" i="18"/>
  <c r="O56" i="18"/>
  <c r="K273" i="18"/>
  <c r="AA56" i="18"/>
  <c r="AA30" i="19"/>
  <c r="N30" i="19"/>
  <c r="O30" i="19"/>
  <c r="K247" i="19"/>
  <c r="AA95" i="21"/>
  <c r="N95" i="21"/>
  <c r="O95" i="21"/>
  <c r="K312" i="21"/>
  <c r="K335" i="21"/>
  <c r="AA118" i="21"/>
  <c r="AB118" i="21"/>
  <c r="N118" i="21"/>
  <c r="O118" i="21"/>
  <c r="N92" i="18"/>
  <c r="O92" i="18"/>
  <c r="AA92" i="18"/>
  <c r="AB92" i="18"/>
  <c r="K309" i="18"/>
  <c r="N19" i="15"/>
  <c r="O19" i="15"/>
  <c r="AA19" i="15"/>
  <c r="K236" i="15"/>
  <c r="AA90" i="14"/>
  <c r="AB90" i="14"/>
  <c r="N90" i="14"/>
  <c r="O90" i="14"/>
  <c r="K307" i="14"/>
  <c r="K243" i="14"/>
  <c r="AA26" i="14"/>
  <c r="N26" i="14"/>
  <c r="O26" i="14"/>
  <c r="AA114" i="12"/>
  <c r="N114" i="12"/>
  <c r="O114" i="12"/>
  <c r="K331" i="12"/>
  <c r="AA65" i="12"/>
  <c r="N65" i="12"/>
  <c r="O65" i="12"/>
  <c r="K282" i="12"/>
  <c r="L60" i="11"/>
  <c r="M60" i="11"/>
  <c r="L80" i="11"/>
  <c r="M80" i="11"/>
  <c r="J56" i="11"/>
  <c r="I273" i="11"/>
  <c r="J104" i="11"/>
  <c r="I321" i="11"/>
  <c r="N43" i="10"/>
  <c r="O43" i="10"/>
  <c r="AA43" i="10"/>
  <c r="AB43" i="10"/>
  <c r="K260" i="10"/>
  <c r="J49" i="9"/>
  <c r="L49" i="9"/>
  <c r="M49" i="9"/>
  <c r="I266" i="9"/>
  <c r="N70" i="9"/>
  <c r="O70" i="9"/>
  <c r="AA70" i="9"/>
  <c r="K287" i="9"/>
  <c r="AA72" i="8"/>
  <c r="AB72" i="8"/>
  <c r="N72" i="8"/>
  <c r="O72" i="8"/>
  <c r="K289" i="8"/>
  <c r="J117" i="7"/>
  <c r="I334" i="7"/>
  <c r="AA39" i="5"/>
  <c r="N39" i="5"/>
  <c r="O39" i="5"/>
  <c r="K256" i="5"/>
  <c r="N63" i="2"/>
  <c r="O63" i="2"/>
  <c r="K280" i="2"/>
  <c r="AA63" i="2"/>
  <c r="AB63" i="2"/>
  <c r="N101" i="1"/>
  <c r="O101" i="1"/>
  <c r="K318" i="1"/>
  <c r="AA101" i="1"/>
  <c r="N34" i="1"/>
  <c r="O34" i="1"/>
  <c r="AA34" i="1"/>
  <c r="K251" i="1"/>
  <c r="N29" i="1"/>
  <c r="O29" i="1"/>
  <c r="AA29" i="1"/>
  <c r="K246" i="1"/>
  <c r="AA90" i="22"/>
  <c r="AB90" i="22"/>
  <c r="K307" i="22"/>
  <c r="N90" i="22"/>
  <c r="O90" i="22"/>
  <c r="AA71" i="23"/>
  <c r="N71" i="23"/>
  <c r="O71" i="23"/>
  <c r="K288" i="23"/>
  <c r="AB52" i="20"/>
  <c r="N10" i="17"/>
  <c r="O10" i="17"/>
  <c r="AA10" i="17"/>
  <c r="K227" i="17"/>
  <c r="AA29" i="13"/>
  <c r="AB29" i="13"/>
  <c r="N29" i="13"/>
  <c r="O29" i="13"/>
  <c r="K246" i="13"/>
  <c r="L92" i="11"/>
  <c r="M92" i="11"/>
  <c r="J64" i="11"/>
  <c r="I281" i="11"/>
  <c r="J84" i="11"/>
  <c r="I301" i="11"/>
  <c r="L87" i="9"/>
  <c r="M87" i="9"/>
  <c r="J73" i="7"/>
  <c r="I290" i="7"/>
  <c r="AB40" i="6"/>
  <c r="L80" i="5"/>
  <c r="M80" i="5"/>
  <c r="J87" i="4"/>
  <c r="I304" i="4"/>
  <c r="N101" i="2"/>
  <c r="O101" i="2"/>
  <c r="AA101" i="2"/>
  <c r="AB101" i="2"/>
  <c r="K318" i="2"/>
  <c r="N33" i="2"/>
  <c r="O33" i="2"/>
  <c r="AA33" i="2"/>
  <c r="AB33" i="2"/>
  <c r="K250" i="2"/>
  <c r="N91" i="2"/>
  <c r="O91" i="2"/>
  <c r="K308" i="2"/>
  <c r="AA91" i="2"/>
  <c r="AB91" i="2"/>
  <c r="N13" i="5"/>
  <c r="O13" i="5"/>
  <c r="AA13" i="5"/>
  <c r="K230" i="5"/>
  <c r="AA44" i="17"/>
  <c r="K261" i="17"/>
  <c r="N44" i="17"/>
  <c r="O44" i="17"/>
  <c r="AB62" i="20"/>
  <c r="AA40" i="17"/>
  <c r="N40" i="17"/>
  <c r="O40" i="17"/>
  <c r="K257" i="17"/>
  <c r="AB11" i="20"/>
  <c r="AB58" i="20"/>
  <c r="AB104" i="20"/>
  <c r="AB71" i="20"/>
  <c r="AB72" i="14"/>
  <c r="AA37" i="23"/>
  <c r="AB37" i="23"/>
  <c r="K254" i="23"/>
  <c r="N37" i="23"/>
  <c r="O37" i="23"/>
  <c r="AA31" i="22"/>
  <c r="AB31" i="22"/>
  <c r="N31" i="22"/>
  <c r="O31" i="22"/>
  <c r="K248" i="22"/>
  <c r="AA72" i="22"/>
  <c r="N72" i="22"/>
  <c r="O72" i="22"/>
  <c r="K289" i="22"/>
  <c r="N112" i="19"/>
  <c r="O112" i="19"/>
  <c r="K329" i="19"/>
  <c r="AA112" i="19"/>
  <c r="AB112" i="19"/>
  <c r="K263" i="19"/>
  <c r="AA46" i="19"/>
  <c r="N46" i="19"/>
  <c r="O46" i="19"/>
  <c r="AA75" i="19"/>
  <c r="AB75" i="19"/>
  <c r="N75" i="19"/>
  <c r="O75" i="19"/>
  <c r="K292" i="19"/>
  <c r="AA109" i="19"/>
  <c r="N109" i="19"/>
  <c r="O109" i="19"/>
  <c r="K326" i="19"/>
  <c r="K295" i="21"/>
  <c r="AA78" i="21"/>
  <c r="AB78" i="21"/>
  <c r="N78" i="21"/>
  <c r="O78" i="21"/>
  <c r="N60" i="18"/>
  <c r="O60" i="18"/>
  <c r="AA60" i="18"/>
  <c r="AB60" i="18"/>
  <c r="K277" i="18"/>
  <c r="AA35" i="19"/>
  <c r="N35" i="19"/>
  <c r="O35" i="19"/>
  <c r="K252" i="19"/>
  <c r="J120" i="17"/>
  <c r="L120" i="17"/>
  <c r="M120" i="17"/>
  <c r="I337" i="17"/>
  <c r="I230" i="17"/>
  <c r="J13" i="17"/>
  <c r="I298" i="16"/>
  <c r="J81" i="16"/>
  <c r="AA102" i="16"/>
  <c r="K319" i="16"/>
  <c r="N102" i="16"/>
  <c r="O102" i="16"/>
  <c r="N23" i="15"/>
  <c r="O23" i="15"/>
  <c r="K240" i="15"/>
  <c r="AA23" i="15"/>
  <c r="J104" i="15"/>
  <c r="L104" i="15"/>
  <c r="M104" i="15"/>
  <c r="I321" i="15"/>
  <c r="J72" i="15"/>
  <c r="L72" i="15"/>
  <c r="M72" i="15"/>
  <c r="I289" i="15"/>
  <c r="N16" i="15"/>
  <c r="O16" i="15"/>
  <c r="AA16" i="15"/>
  <c r="K233" i="15"/>
  <c r="AA63" i="12"/>
  <c r="N63" i="12"/>
  <c r="O63" i="12"/>
  <c r="K280" i="12"/>
  <c r="J68" i="11"/>
  <c r="I285" i="11"/>
  <c r="N107" i="8"/>
  <c r="O107" i="8"/>
  <c r="AA107" i="8"/>
  <c r="AB107" i="8"/>
  <c r="K324" i="8"/>
  <c r="AA81" i="8"/>
  <c r="AB81" i="8"/>
  <c r="N81" i="8"/>
  <c r="O81" i="8"/>
  <c r="K298" i="8"/>
  <c r="J8" i="8"/>
  <c r="I225" i="8"/>
  <c r="N104" i="7"/>
  <c r="O104" i="7"/>
  <c r="AA104" i="7"/>
  <c r="K321" i="7"/>
  <c r="J67" i="6"/>
  <c r="L67" i="6"/>
  <c r="M67" i="6"/>
  <c r="I284" i="6"/>
  <c r="J88" i="5"/>
  <c r="I305" i="5"/>
  <c r="J73" i="4"/>
  <c r="I290" i="4"/>
  <c r="L123" i="4"/>
  <c r="M123" i="4"/>
  <c r="N70" i="3"/>
  <c r="O70" i="3"/>
  <c r="AA70" i="3"/>
  <c r="K287" i="3"/>
  <c r="N115" i="3"/>
  <c r="O115" i="3"/>
  <c r="AA115" i="3"/>
  <c r="AB115" i="3"/>
  <c r="K332" i="3"/>
  <c r="J60" i="2"/>
  <c r="L60" i="2"/>
  <c r="M60" i="2"/>
  <c r="I277" i="2"/>
  <c r="N52" i="2"/>
  <c r="O52" i="2"/>
  <c r="AA52" i="2"/>
  <c r="K269" i="2"/>
  <c r="AB30" i="2"/>
  <c r="N88" i="1"/>
  <c r="O88" i="1"/>
  <c r="AA88" i="1"/>
  <c r="AB88" i="1"/>
  <c r="K305" i="1"/>
  <c r="J20" i="1"/>
  <c r="I237" i="1"/>
  <c r="J22" i="1"/>
  <c r="I239" i="1"/>
  <c r="AA106" i="23"/>
  <c r="K323" i="23"/>
  <c r="N106" i="23"/>
  <c r="O106" i="23"/>
  <c r="K259" i="23"/>
  <c r="AA42" i="23"/>
  <c r="N42" i="23"/>
  <c r="O42" i="23"/>
  <c r="I323" i="22"/>
  <c r="J106" i="22"/>
  <c r="L106" i="22"/>
  <c r="M106" i="22"/>
  <c r="AA51" i="21"/>
  <c r="N51" i="21"/>
  <c r="O51" i="21"/>
  <c r="K268" i="21"/>
  <c r="AA50" i="22"/>
  <c r="AB50" i="22"/>
  <c r="K267" i="22"/>
  <c r="N50" i="22"/>
  <c r="O50" i="22"/>
  <c r="N42" i="21"/>
  <c r="O42" i="21"/>
  <c r="K259" i="21"/>
  <c r="AA42" i="21"/>
  <c r="AB42" i="21"/>
  <c r="J107" i="17"/>
  <c r="L107" i="17"/>
  <c r="M107" i="17"/>
  <c r="I324" i="17"/>
  <c r="J16" i="17"/>
  <c r="L16" i="17"/>
  <c r="M16" i="17"/>
  <c r="I233" i="17"/>
  <c r="K272" i="18"/>
  <c r="AA55" i="18"/>
  <c r="AB55" i="18"/>
  <c r="N55" i="18"/>
  <c r="O55" i="18"/>
  <c r="J102" i="17"/>
  <c r="L102" i="17"/>
  <c r="M102" i="17"/>
  <c r="I319" i="17"/>
  <c r="AA27" i="16"/>
  <c r="AB27" i="16"/>
  <c r="N27" i="16"/>
  <c r="O27" i="16"/>
  <c r="K244" i="16"/>
  <c r="AA79" i="16"/>
  <c r="K296" i="16"/>
  <c r="N79" i="16"/>
  <c r="O79" i="16"/>
  <c r="I318" i="15"/>
  <c r="J101" i="15"/>
  <c r="L101" i="15"/>
  <c r="M101" i="15"/>
  <c r="J10" i="16"/>
  <c r="I227" i="16"/>
  <c r="N24" i="15"/>
  <c r="O24" i="15"/>
  <c r="AA24" i="15"/>
  <c r="AB24" i="15"/>
  <c r="K241" i="15"/>
  <c r="N32" i="15"/>
  <c r="O32" i="15"/>
  <c r="AA32" i="15"/>
  <c r="K249" i="15"/>
  <c r="J29" i="14"/>
  <c r="L29" i="14"/>
  <c r="M29" i="14"/>
  <c r="I246" i="14"/>
  <c r="AA94" i="12"/>
  <c r="N94" i="12"/>
  <c r="O94" i="12"/>
  <c r="K311" i="12"/>
  <c r="AA49" i="13"/>
  <c r="N49" i="13"/>
  <c r="O49" i="13"/>
  <c r="K266" i="13"/>
  <c r="AA13" i="12"/>
  <c r="N13" i="12"/>
  <c r="O13" i="12"/>
  <c r="K230" i="12"/>
  <c r="AA85" i="12"/>
  <c r="AB85" i="12"/>
  <c r="N85" i="12"/>
  <c r="O85" i="12"/>
  <c r="K302" i="12"/>
  <c r="AA42" i="11"/>
  <c r="K259" i="11"/>
  <c r="N42" i="11"/>
  <c r="O42" i="11"/>
  <c r="J83" i="10"/>
  <c r="I300" i="10"/>
  <c r="J22" i="11"/>
  <c r="I239" i="11"/>
  <c r="N9" i="10"/>
  <c r="O9" i="10"/>
  <c r="AA9" i="10"/>
  <c r="K226" i="10"/>
  <c r="J55" i="9"/>
  <c r="L55" i="9"/>
  <c r="M55" i="9"/>
  <c r="I272" i="9"/>
  <c r="AA116" i="8"/>
  <c r="N116" i="8"/>
  <c r="O116" i="8"/>
  <c r="K333" i="8"/>
  <c r="L81" i="7"/>
  <c r="M81" i="7"/>
  <c r="J61" i="7"/>
  <c r="I278" i="7"/>
  <c r="N38" i="6"/>
  <c r="O38" i="6"/>
  <c r="AA38" i="6"/>
  <c r="K255" i="6"/>
  <c r="I340" i="5"/>
  <c r="J123" i="5"/>
  <c r="L123" i="5"/>
  <c r="M123" i="5"/>
  <c r="J85" i="4"/>
  <c r="I302" i="4"/>
  <c r="N17" i="3"/>
  <c r="O17" i="3"/>
  <c r="AA17" i="3"/>
  <c r="K234" i="3"/>
  <c r="N122" i="2"/>
  <c r="O122" i="2"/>
  <c r="K339" i="2"/>
  <c r="AA122" i="2"/>
  <c r="J61" i="2"/>
  <c r="L61" i="2"/>
  <c r="M61" i="2"/>
  <c r="I278" i="2"/>
  <c r="N20" i="2"/>
  <c r="O20" i="2"/>
  <c r="AA20" i="2"/>
  <c r="K237" i="2"/>
  <c r="J98" i="1"/>
  <c r="L98" i="1"/>
  <c r="M98" i="1"/>
  <c r="I315" i="1"/>
  <c r="N16" i="1"/>
  <c r="O16" i="1"/>
  <c r="AA16" i="1"/>
  <c r="AB16" i="1"/>
  <c r="K233" i="1"/>
  <c r="L14" i="1"/>
  <c r="M14" i="1"/>
  <c r="AA105" i="22"/>
  <c r="N105" i="22"/>
  <c r="O105" i="22"/>
  <c r="K322" i="22"/>
  <c r="J119" i="22"/>
  <c r="I336" i="22"/>
  <c r="AA29" i="23"/>
  <c r="AB29" i="23"/>
  <c r="K246" i="23"/>
  <c r="N29" i="23"/>
  <c r="O29" i="23"/>
  <c r="AA16" i="22"/>
  <c r="N16" i="22"/>
  <c r="O16" i="22"/>
  <c r="K233" i="22"/>
  <c r="L10" i="22"/>
  <c r="M10" i="22"/>
  <c r="AA79" i="21"/>
  <c r="AB79" i="21"/>
  <c r="N79" i="21"/>
  <c r="O79" i="21"/>
  <c r="K296" i="21"/>
  <c r="N112" i="18"/>
  <c r="O112" i="18"/>
  <c r="K329" i="18"/>
  <c r="AA112" i="18"/>
  <c r="AA96" i="17"/>
  <c r="N96" i="17"/>
  <c r="O96" i="17"/>
  <c r="K313" i="17"/>
  <c r="I254" i="17"/>
  <c r="J37" i="17"/>
  <c r="J109" i="17"/>
  <c r="I326" i="17"/>
  <c r="AA36" i="16"/>
  <c r="AB36" i="16"/>
  <c r="K253" i="16"/>
  <c r="N36" i="16"/>
  <c r="O36" i="16"/>
  <c r="AB67" i="16"/>
  <c r="J13" i="14"/>
  <c r="L13" i="14"/>
  <c r="M13" i="14"/>
  <c r="I230" i="14"/>
  <c r="AA82" i="14"/>
  <c r="N82" i="14"/>
  <c r="O82" i="14"/>
  <c r="K299" i="14"/>
  <c r="AA14" i="14"/>
  <c r="N14" i="14"/>
  <c r="O14" i="14"/>
  <c r="K231" i="14"/>
  <c r="AA98" i="12"/>
  <c r="AB98" i="12"/>
  <c r="N98" i="12"/>
  <c r="O98" i="12"/>
  <c r="K315" i="12"/>
  <c r="N51" i="13"/>
  <c r="O51" i="13"/>
  <c r="AA51" i="13"/>
  <c r="AB51" i="13"/>
  <c r="K268" i="13"/>
  <c r="AA26" i="12"/>
  <c r="AB26" i="12"/>
  <c r="N26" i="12"/>
  <c r="O26" i="12"/>
  <c r="K243" i="12"/>
  <c r="N53" i="11"/>
  <c r="O53" i="11"/>
  <c r="AA53" i="11"/>
  <c r="K270" i="11"/>
  <c r="AA50" i="11"/>
  <c r="N50" i="11"/>
  <c r="O50" i="11"/>
  <c r="K267" i="11"/>
  <c r="AA35" i="11"/>
  <c r="AB35" i="11"/>
  <c r="N35" i="11"/>
  <c r="O35" i="11"/>
  <c r="K252" i="11"/>
  <c r="L95" i="10"/>
  <c r="M95" i="10"/>
  <c r="J71" i="10"/>
  <c r="I288" i="10"/>
  <c r="L123" i="10"/>
  <c r="M123" i="10"/>
  <c r="L59" i="10"/>
  <c r="M59" i="10"/>
  <c r="N87" i="8"/>
  <c r="O87" i="8"/>
  <c r="AA87" i="8"/>
  <c r="K304" i="8"/>
  <c r="AA52" i="8"/>
  <c r="K269" i="8"/>
  <c r="N52" i="8"/>
  <c r="O52" i="8"/>
  <c r="J95" i="6"/>
  <c r="L95" i="6"/>
  <c r="M95" i="6"/>
  <c r="I312" i="6"/>
  <c r="AB81" i="6"/>
  <c r="N32" i="6"/>
  <c r="O32" i="6"/>
  <c r="AA32" i="6"/>
  <c r="AB32" i="6"/>
  <c r="K249" i="6"/>
  <c r="J67" i="5"/>
  <c r="L67" i="5"/>
  <c r="M67" i="5"/>
  <c r="I284" i="5"/>
  <c r="J77" i="4"/>
  <c r="I294" i="4"/>
  <c r="AB99" i="3"/>
  <c r="AB100" i="3"/>
  <c r="N26" i="3"/>
  <c r="O26" i="3"/>
  <c r="AA26" i="3"/>
  <c r="K243" i="3"/>
  <c r="J123" i="2"/>
  <c r="L123" i="2"/>
  <c r="M123" i="2"/>
  <c r="I340" i="2"/>
  <c r="J67" i="2"/>
  <c r="L67" i="2"/>
  <c r="M67" i="2"/>
  <c r="I284" i="2"/>
  <c r="J34" i="2"/>
  <c r="I251" i="2"/>
  <c r="J8" i="1"/>
  <c r="L8" i="1"/>
  <c r="M8" i="1"/>
  <c r="I225" i="1"/>
  <c r="J11" i="1"/>
  <c r="I228" i="1"/>
  <c r="N88" i="23"/>
  <c r="O88" i="23"/>
  <c r="K305" i="23"/>
  <c r="AA88" i="23"/>
  <c r="N24" i="23"/>
  <c r="O24" i="23"/>
  <c r="K241" i="23"/>
  <c r="AA24" i="23"/>
  <c r="AB24" i="23"/>
  <c r="AA89" i="23"/>
  <c r="AB89" i="23"/>
  <c r="N89" i="23"/>
  <c r="O89" i="23"/>
  <c r="K306" i="23"/>
  <c r="N76" i="21"/>
  <c r="O76" i="21"/>
  <c r="AA76" i="21"/>
  <c r="K293" i="21"/>
  <c r="N12" i="21"/>
  <c r="O12" i="21"/>
  <c r="AA12" i="21"/>
  <c r="K229" i="21"/>
  <c r="N64" i="18"/>
  <c r="O64" i="18"/>
  <c r="K281" i="18"/>
  <c r="AA64" i="18"/>
  <c r="AB64" i="18"/>
  <c r="AA9" i="22"/>
  <c r="AB9" i="22"/>
  <c r="N9" i="22"/>
  <c r="O9" i="22"/>
  <c r="K226" i="22"/>
  <c r="L57" i="17"/>
  <c r="M57" i="17"/>
  <c r="J8" i="18"/>
  <c r="L8" i="18"/>
  <c r="M8" i="18"/>
  <c r="I225" i="18"/>
  <c r="J60" i="17"/>
  <c r="L60" i="17"/>
  <c r="M60" i="17"/>
  <c r="I277" i="17"/>
  <c r="AA25" i="18"/>
  <c r="N25" i="18"/>
  <c r="O25" i="18"/>
  <c r="K242" i="18"/>
  <c r="AA64" i="16"/>
  <c r="N64" i="16"/>
  <c r="O64" i="16"/>
  <c r="K281" i="16"/>
  <c r="K284" i="15"/>
  <c r="N67" i="15"/>
  <c r="O67" i="15"/>
  <c r="AA67" i="15"/>
  <c r="N28" i="14"/>
  <c r="O28" i="14"/>
  <c r="AA28" i="14"/>
  <c r="AB28" i="14"/>
  <c r="K245" i="14"/>
  <c r="N100" i="12"/>
  <c r="O100" i="12"/>
  <c r="AA100" i="12"/>
  <c r="AB100" i="12"/>
  <c r="K317" i="12"/>
  <c r="N85" i="11"/>
  <c r="O85" i="11"/>
  <c r="AA85" i="11"/>
  <c r="K302" i="11"/>
  <c r="N94" i="11"/>
  <c r="O94" i="11"/>
  <c r="K311" i="11"/>
  <c r="AA94" i="11"/>
  <c r="AB94" i="11"/>
  <c r="AA67" i="11"/>
  <c r="AB67" i="11"/>
  <c r="N67" i="11"/>
  <c r="O67" i="11"/>
  <c r="K284" i="11"/>
  <c r="J24" i="10"/>
  <c r="I241" i="10"/>
  <c r="N42" i="9"/>
  <c r="O42" i="9"/>
  <c r="AA42" i="9"/>
  <c r="K259" i="9"/>
  <c r="I298" i="9"/>
  <c r="J81" i="9"/>
  <c r="L81" i="9"/>
  <c r="M81" i="9"/>
  <c r="J71" i="7"/>
  <c r="I288" i="7"/>
  <c r="N64" i="6"/>
  <c r="O64" i="6"/>
  <c r="AA64" i="6"/>
  <c r="K281" i="6"/>
  <c r="N86" i="5"/>
  <c r="O86" i="5"/>
  <c r="K303" i="5"/>
  <c r="AA86" i="5"/>
  <c r="AB86" i="5"/>
  <c r="N50" i="4"/>
  <c r="O50" i="4"/>
  <c r="K267" i="4"/>
  <c r="AA50" i="4"/>
  <c r="L47" i="4"/>
  <c r="M47" i="4"/>
  <c r="K277" i="4"/>
  <c r="AA60" i="4"/>
  <c r="AB60" i="4"/>
  <c r="N60" i="4"/>
  <c r="O60" i="4"/>
  <c r="N92" i="3"/>
  <c r="O92" i="3"/>
  <c r="AA92" i="3"/>
  <c r="K309" i="3"/>
  <c r="N23" i="3"/>
  <c r="O23" i="3"/>
  <c r="AA23" i="3"/>
  <c r="K240" i="3"/>
  <c r="J10" i="2"/>
  <c r="I227" i="2"/>
  <c r="N114" i="1"/>
  <c r="O114" i="1"/>
  <c r="K331" i="1"/>
  <c r="AA114" i="1"/>
  <c r="AB114" i="1"/>
  <c r="K319" i="23"/>
  <c r="AA102" i="23"/>
  <c r="N102" i="23"/>
  <c r="O102" i="23"/>
  <c r="AA98" i="22"/>
  <c r="K315" i="22"/>
  <c r="N98" i="22"/>
  <c r="O98" i="22"/>
  <c r="K319" i="22"/>
  <c r="AA102" i="22"/>
  <c r="N102" i="22"/>
  <c r="O102" i="22"/>
  <c r="AB102" i="20"/>
  <c r="N84" i="19"/>
  <c r="O84" i="19"/>
  <c r="AA84" i="19"/>
  <c r="AB84" i="19"/>
  <c r="K301" i="19"/>
  <c r="AA61" i="19"/>
  <c r="N61" i="19"/>
  <c r="O61" i="19"/>
  <c r="K278" i="19"/>
  <c r="AA38" i="22"/>
  <c r="AB38" i="22"/>
  <c r="N38" i="22"/>
  <c r="O38" i="22"/>
  <c r="K255" i="22"/>
  <c r="N78" i="17"/>
  <c r="O78" i="17"/>
  <c r="AA78" i="17"/>
  <c r="K295" i="17"/>
  <c r="N27" i="17"/>
  <c r="O27" i="17"/>
  <c r="AA27" i="17"/>
  <c r="AB27" i="17"/>
  <c r="K244" i="17"/>
  <c r="AB97" i="17"/>
  <c r="AB72" i="16"/>
  <c r="K322" i="15"/>
  <c r="N105" i="15"/>
  <c r="O105" i="15"/>
  <c r="AA105" i="15"/>
  <c r="N52" i="14"/>
  <c r="O52" i="14"/>
  <c r="AA52" i="14"/>
  <c r="K269" i="14"/>
  <c r="N24" i="14"/>
  <c r="O24" i="14"/>
  <c r="K241" i="14"/>
  <c r="AA24" i="14"/>
  <c r="AB24" i="14"/>
  <c r="N8" i="15"/>
  <c r="O8" i="15"/>
  <c r="AA8" i="15"/>
  <c r="K225" i="15"/>
  <c r="K279" i="14"/>
  <c r="AA62" i="14"/>
  <c r="N62" i="14"/>
  <c r="O62" i="14"/>
  <c r="AA113" i="14"/>
  <c r="N113" i="14"/>
  <c r="O113" i="14"/>
  <c r="K330" i="14"/>
  <c r="N107" i="13"/>
  <c r="O107" i="13"/>
  <c r="AA107" i="13"/>
  <c r="AB107" i="13"/>
  <c r="K324" i="13"/>
  <c r="J117" i="9"/>
  <c r="L117" i="9"/>
  <c r="M117" i="9"/>
  <c r="I334" i="9"/>
  <c r="AA89" i="8"/>
  <c r="AB89" i="8"/>
  <c r="N89" i="8"/>
  <c r="O89" i="8"/>
  <c r="K306" i="8"/>
  <c r="AA106" i="6"/>
  <c r="AB106" i="6"/>
  <c r="N106" i="6"/>
  <c r="O106" i="6"/>
  <c r="K323" i="6"/>
  <c r="J75" i="5"/>
  <c r="L75" i="5"/>
  <c r="M75" i="5"/>
  <c r="I292" i="5"/>
  <c r="N83" i="5"/>
  <c r="O83" i="5"/>
  <c r="K300" i="5"/>
  <c r="AA83" i="5"/>
  <c r="K282" i="3"/>
  <c r="N65" i="3"/>
  <c r="O65" i="3"/>
  <c r="AA65" i="3"/>
  <c r="AB65" i="3"/>
  <c r="L53" i="3"/>
  <c r="M53" i="3"/>
  <c r="L64" i="2"/>
  <c r="M64" i="2"/>
  <c r="N14" i="2"/>
  <c r="O14" i="2"/>
  <c r="AA14" i="2"/>
  <c r="K231" i="2"/>
  <c r="L43" i="1"/>
  <c r="M43" i="1"/>
  <c r="J107" i="23"/>
  <c r="L107" i="23"/>
  <c r="M107" i="23"/>
  <c r="I324" i="23"/>
  <c r="I313" i="22"/>
  <c r="J96" i="22"/>
  <c r="AB81" i="22"/>
  <c r="AA120" i="21"/>
  <c r="AB121" i="21"/>
  <c r="N120" i="21"/>
  <c r="O120" i="21"/>
  <c r="K337" i="21"/>
  <c r="AA56" i="21"/>
  <c r="AB56" i="21"/>
  <c r="N56" i="21"/>
  <c r="O56" i="21"/>
  <c r="K273" i="21"/>
  <c r="AA34" i="22"/>
  <c r="AB34" i="22"/>
  <c r="K251" i="22"/>
  <c r="N34" i="22"/>
  <c r="O34" i="22"/>
  <c r="AA42" i="19"/>
  <c r="N42" i="19"/>
  <c r="O42" i="19"/>
  <c r="K259" i="19"/>
  <c r="AA17" i="18"/>
  <c r="N17" i="18"/>
  <c r="O17" i="18"/>
  <c r="K234" i="18"/>
  <c r="J99" i="17"/>
  <c r="I316" i="17"/>
  <c r="AA96" i="16"/>
  <c r="N96" i="16"/>
  <c r="O96" i="16"/>
  <c r="K313" i="16"/>
  <c r="AA112" i="16"/>
  <c r="N112" i="16"/>
  <c r="O112" i="16"/>
  <c r="K329" i="16"/>
  <c r="N40" i="15"/>
  <c r="O40" i="15"/>
  <c r="AA40" i="15"/>
  <c r="K257" i="15"/>
  <c r="N66" i="15"/>
  <c r="O66" i="15"/>
  <c r="AA66" i="15"/>
  <c r="AB66" i="15"/>
  <c r="K283" i="15"/>
  <c r="AA56" i="13"/>
  <c r="N56" i="13"/>
  <c r="O56" i="13"/>
  <c r="K273" i="13"/>
  <c r="AA93" i="12"/>
  <c r="AB93" i="12"/>
  <c r="N93" i="12"/>
  <c r="O93" i="12"/>
  <c r="K310" i="12"/>
  <c r="AA101" i="12"/>
  <c r="AB101" i="12"/>
  <c r="N101" i="12"/>
  <c r="O101" i="12"/>
  <c r="K318" i="12"/>
  <c r="AB83" i="11"/>
  <c r="L108" i="11"/>
  <c r="M108" i="11"/>
  <c r="AA57" i="11"/>
  <c r="N57" i="11"/>
  <c r="O57" i="11"/>
  <c r="K274" i="11"/>
  <c r="J67" i="10"/>
  <c r="I284" i="10"/>
  <c r="N25" i="10"/>
  <c r="O25" i="10"/>
  <c r="AA25" i="10"/>
  <c r="AB26" i="10"/>
  <c r="K242" i="10"/>
  <c r="L125" i="10"/>
  <c r="M125" i="10"/>
  <c r="N45" i="10"/>
  <c r="O45" i="10"/>
  <c r="K262" i="10"/>
  <c r="AA45" i="10"/>
  <c r="L103" i="9"/>
  <c r="M103" i="9"/>
  <c r="AA29" i="8"/>
  <c r="AB29" i="8"/>
  <c r="N29" i="8"/>
  <c r="O29" i="8"/>
  <c r="K246" i="8"/>
  <c r="L97" i="7"/>
  <c r="M97" i="7"/>
  <c r="N92" i="6"/>
  <c r="O92" i="6"/>
  <c r="AA92" i="6"/>
  <c r="K309" i="6"/>
  <c r="K271" i="6"/>
  <c r="AA54" i="6"/>
  <c r="AB54" i="6"/>
  <c r="N54" i="6"/>
  <c r="O54" i="6"/>
  <c r="AA45" i="6"/>
  <c r="AB45" i="6"/>
  <c r="K262" i="6"/>
  <c r="N45" i="6"/>
  <c r="O45" i="6"/>
  <c r="N113" i="5"/>
  <c r="O113" i="5"/>
  <c r="AA113" i="5"/>
  <c r="K330" i="5"/>
  <c r="N94" i="5"/>
  <c r="O94" i="5"/>
  <c r="K311" i="5"/>
  <c r="AA94" i="5"/>
  <c r="AB94" i="5"/>
  <c r="J40" i="5"/>
  <c r="I257" i="5"/>
  <c r="J125" i="4"/>
  <c r="L125" i="4"/>
  <c r="M125" i="4"/>
  <c r="I342" i="4"/>
  <c r="N31" i="4"/>
  <c r="O31" i="4"/>
  <c r="AA31" i="4"/>
  <c r="K248" i="4"/>
  <c r="N41" i="3"/>
  <c r="O41" i="3"/>
  <c r="AA41" i="3"/>
  <c r="K258" i="3"/>
  <c r="J93" i="3"/>
  <c r="I310" i="3"/>
  <c r="L69" i="3"/>
  <c r="M69" i="3"/>
  <c r="N114" i="2"/>
  <c r="O114" i="2"/>
  <c r="K331" i="2"/>
  <c r="AA114" i="2"/>
  <c r="J85" i="2"/>
  <c r="L85" i="2"/>
  <c r="M85" i="2"/>
  <c r="I302" i="2"/>
  <c r="L83" i="1"/>
  <c r="M83" i="1"/>
  <c r="AA22" i="23"/>
  <c r="N22" i="23"/>
  <c r="O22" i="23"/>
  <c r="K239" i="23"/>
  <c r="AA76" i="22"/>
  <c r="N76" i="22"/>
  <c r="O76" i="22"/>
  <c r="K293" i="22"/>
  <c r="AB37" i="21"/>
  <c r="N44" i="18"/>
  <c r="O44" i="18"/>
  <c r="AA44" i="18"/>
  <c r="K261" i="18"/>
  <c r="AA105" i="19"/>
  <c r="N105" i="19"/>
  <c r="O105" i="19"/>
  <c r="K322" i="19"/>
  <c r="K336" i="18"/>
  <c r="AA119" i="18"/>
  <c r="N119" i="18"/>
  <c r="O119" i="18"/>
  <c r="L53" i="17"/>
  <c r="M53" i="17"/>
  <c r="L33" i="17"/>
  <c r="M33" i="17"/>
  <c r="N9" i="17"/>
  <c r="O9" i="17"/>
  <c r="AA9" i="17"/>
  <c r="K226" i="17"/>
  <c r="AA118" i="16"/>
  <c r="AB119" i="16"/>
  <c r="K335" i="16"/>
  <c r="N118" i="16"/>
  <c r="O118" i="16"/>
  <c r="AA105" i="12"/>
  <c r="N105" i="12"/>
  <c r="O105" i="12"/>
  <c r="K322" i="12"/>
  <c r="J8" i="12"/>
  <c r="I225" i="12"/>
  <c r="AA82" i="12"/>
  <c r="N82" i="12"/>
  <c r="O82" i="12"/>
  <c r="K299" i="12"/>
  <c r="N35" i="13"/>
  <c r="O35" i="13"/>
  <c r="K252" i="13"/>
  <c r="AA35" i="13"/>
  <c r="AB35" i="13"/>
  <c r="AA33" i="12"/>
  <c r="N33" i="12"/>
  <c r="O33" i="12"/>
  <c r="K250" i="12"/>
  <c r="L56" i="11"/>
  <c r="M56" i="11"/>
  <c r="L104" i="11"/>
  <c r="M104" i="11"/>
  <c r="J101" i="10"/>
  <c r="I318" i="10"/>
  <c r="J73" i="10"/>
  <c r="I290" i="10"/>
  <c r="J12" i="10"/>
  <c r="I229" i="10"/>
  <c r="J45" i="9"/>
  <c r="L45" i="9"/>
  <c r="M45" i="9"/>
  <c r="I262" i="9"/>
  <c r="J53" i="7"/>
  <c r="I270" i="7"/>
  <c r="N72" i="7"/>
  <c r="O72" i="7"/>
  <c r="AA72" i="7"/>
  <c r="K289" i="7"/>
  <c r="N122" i="4"/>
  <c r="O122" i="4"/>
  <c r="K339" i="4"/>
  <c r="AA122" i="4"/>
  <c r="AB122" i="4"/>
  <c r="J97" i="4"/>
  <c r="I314" i="4"/>
  <c r="N86" i="3"/>
  <c r="O86" i="3"/>
  <c r="AA86" i="3"/>
  <c r="AB86" i="3"/>
  <c r="K303" i="3"/>
  <c r="J115" i="2"/>
  <c r="L115" i="2"/>
  <c r="M115" i="2"/>
  <c r="I332" i="2"/>
  <c r="J31" i="2"/>
  <c r="L31" i="2"/>
  <c r="M31" i="2"/>
  <c r="I248" i="2"/>
  <c r="J36" i="1"/>
  <c r="I253" i="1"/>
  <c r="J38" i="1"/>
  <c r="I255" i="1"/>
  <c r="J124" i="22"/>
  <c r="I341" i="22"/>
  <c r="AA105" i="23"/>
  <c r="N105" i="23"/>
  <c r="O105" i="23"/>
  <c r="K322" i="23"/>
  <c r="AB97" i="20"/>
  <c r="N84" i="21"/>
  <c r="O84" i="21"/>
  <c r="AA84" i="21"/>
  <c r="AB84" i="21"/>
  <c r="K301" i="21"/>
  <c r="N20" i="21"/>
  <c r="O20" i="21"/>
  <c r="AA20" i="21"/>
  <c r="K237" i="21"/>
  <c r="AA91" i="21"/>
  <c r="N91" i="21"/>
  <c r="O91" i="21"/>
  <c r="K308" i="21"/>
  <c r="K331" i="21"/>
  <c r="N114" i="21"/>
  <c r="O114" i="21"/>
  <c r="AA114" i="21"/>
  <c r="AB114" i="21"/>
  <c r="K335" i="18"/>
  <c r="AA118" i="18"/>
  <c r="N118" i="18"/>
  <c r="O118" i="18"/>
  <c r="AB115" i="16"/>
  <c r="N56" i="15"/>
  <c r="O56" i="15"/>
  <c r="AA56" i="15"/>
  <c r="AB56" i="15"/>
  <c r="K273" i="15"/>
  <c r="AB71" i="14"/>
  <c r="N63" i="13"/>
  <c r="O63" i="13"/>
  <c r="AA63" i="13"/>
  <c r="AB63" i="13"/>
  <c r="K280" i="13"/>
  <c r="L64" i="11"/>
  <c r="M64" i="11"/>
  <c r="L84" i="11"/>
  <c r="M84" i="11"/>
  <c r="L8" i="10"/>
  <c r="M8" i="10"/>
  <c r="J95" i="4"/>
  <c r="I312" i="4"/>
  <c r="N27" i="4"/>
  <c r="O27" i="4"/>
  <c r="AA27" i="4"/>
  <c r="K244" i="4"/>
  <c r="L87" i="4"/>
  <c r="M87" i="4"/>
  <c r="AB71" i="3"/>
  <c r="AB110" i="20"/>
  <c r="AB105" i="4"/>
  <c r="AB51" i="10"/>
  <c r="AB30" i="20"/>
  <c r="AB26" i="20"/>
  <c r="AB113" i="4"/>
  <c r="J95" i="23"/>
  <c r="L95" i="23"/>
  <c r="M95" i="23"/>
  <c r="I312" i="23"/>
  <c r="AA56" i="22"/>
  <c r="AB56" i="22"/>
  <c r="N56" i="22"/>
  <c r="O56" i="22"/>
  <c r="K273" i="22"/>
  <c r="AA23" i="21"/>
  <c r="N23" i="21"/>
  <c r="O23" i="21"/>
  <c r="K240" i="21"/>
  <c r="AA34" i="19"/>
  <c r="AB34" i="19"/>
  <c r="N34" i="19"/>
  <c r="O34" i="19"/>
  <c r="K251" i="19"/>
  <c r="AA93" i="19"/>
  <c r="AB93" i="19"/>
  <c r="N93" i="19"/>
  <c r="O93" i="19"/>
  <c r="K310" i="19"/>
  <c r="N68" i="18"/>
  <c r="O68" i="18"/>
  <c r="AA68" i="18"/>
  <c r="AB68" i="18"/>
  <c r="K285" i="18"/>
  <c r="N79" i="17"/>
  <c r="O79" i="17"/>
  <c r="K296" i="17"/>
  <c r="AA79" i="17"/>
  <c r="AB79" i="17"/>
  <c r="L13" i="17"/>
  <c r="M13" i="17"/>
  <c r="L81" i="16"/>
  <c r="M81" i="16"/>
  <c r="K302" i="15"/>
  <c r="N85" i="15"/>
  <c r="O85" i="15"/>
  <c r="AA85" i="15"/>
  <c r="J119" i="15"/>
  <c r="L119" i="15"/>
  <c r="M119" i="15"/>
  <c r="I336" i="15"/>
  <c r="N49" i="15"/>
  <c r="O49" i="15"/>
  <c r="K266" i="15"/>
  <c r="AA49" i="15"/>
  <c r="K335" i="14"/>
  <c r="AA118" i="14"/>
  <c r="AB118" i="14"/>
  <c r="N118" i="14"/>
  <c r="O118" i="14"/>
  <c r="K271" i="14"/>
  <c r="AA54" i="14"/>
  <c r="N54" i="14"/>
  <c r="O54" i="14"/>
  <c r="AA57" i="13"/>
  <c r="AB57" i="13"/>
  <c r="N57" i="13"/>
  <c r="O57" i="13"/>
  <c r="K274" i="13"/>
  <c r="N91" i="13"/>
  <c r="O91" i="13"/>
  <c r="AA91" i="13"/>
  <c r="AB91" i="13"/>
  <c r="K308" i="13"/>
  <c r="AA31" i="12"/>
  <c r="N31" i="12"/>
  <c r="O31" i="12"/>
  <c r="K248" i="12"/>
  <c r="L68" i="11"/>
  <c r="M68" i="11"/>
  <c r="J103" i="10"/>
  <c r="I320" i="10"/>
  <c r="N29" i="10"/>
  <c r="O29" i="10"/>
  <c r="AA29" i="10"/>
  <c r="K246" i="10"/>
  <c r="L36" i="10"/>
  <c r="M36" i="10"/>
  <c r="N29" i="9"/>
  <c r="O29" i="9"/>
  <c r="K246" i="9"/>
  <c r="AA29" i="9"/>
  <c r="N64" i="9"/>
  <c r="O64" i="9"/>
  <c r="K281" i="9"/>
  <c r="AA64" i="9"/>
  <c r="L83" i="9"/>
  <c r="M83" i="9"/>
  <c r="N91" i="8"/>
  <c r="O91" i="8"/>
  <c r="AA91" i="8"/>
  <c r="K308" i="8"/>
  <c r="AA21" i="8"/>
  <c r="AB21" i="8"/>
  <c r="N21" i="8"/>
  <c r="O21" i="8"/>
  <c r="K238" i="8"/>
  <c r="N52" i="6"/>
  <c r="O52" i="6"/>
  <c r="AA52" i="6"/>
  <c r="AB53" i="6"/>
  <c r="K269" i="6"/>
  <c r="AA90" i="6"/>
  <c r="AB90" i="6"/>
  <c r="N90" i="6"/>
  <c r="O90" i="6"/>
  <c r="K307" i="6"/>
  <c r="L88" i="5"/>
  <c r="M88" i="5"/>
  <c r="N34" i="5"/>
  <c r="O34" i="5"/>
  <c r="K251" i="5"/>
  <c r="AA34" i="5"/>
  <c r="L73" i="4"/>
  <c r="M73" i="4"/>
  <c r="N9" i="4"/>
  <c r="O9" i="4"/>
  <c r="AA9" i="4"/>
  <c r="AB9" i="4"/>
  <c r="K226" i="4"/>
  <c r="N106" i="3"/>
  <c r="O106" i="3"/>
  <c r="AA106" i="3"/>
  <c r="K323" i="3"/>
  <c r="N66" i="3"/>
  <c r="O66" i="3"/>
  <c r="AA66" i="3"/>
  <c r="AB66" i="3"/>
  <c r="K283" i="3"/>
  <c r="N121" i="1"/>
  <c r="O121" i="1"/>
  <c r="AA121" i="1"/>
  <c r="K338" i="1"/>
  <c r="N55" i="1"/>
  <c r="O55" i="1"/>
  <c r="AA55" i="1"/>
  <c r="K272" i="1"/>
  <c r="L20" i="1"/>
  <c r="M20" i="1"/>
  <c r="L22" i="1"/>
  <c r="M22" i="1"/>
  <c r="AA98" i="23"/>
  <c r="AB98" i="23"/>
  <c r="K315" i="23"/>
  <c r="N98" i="23"/>
  <c r="O98" i="23"/>
  <c r="K235" i="23"/>
  <c r="AA18" i="23"/>
  <c r="N18" i="23"/>
  <c r="O18" i="23"/>
  <c r="AA51" i="22"/>
  <c r="AB51" i="22"/>
  <c r="N51" i="22"/>
  <c r="O51" i="22"/>
  <c r="K268" i="22"/>
  <c r="J111" i="18"/>
  <c r="L111" i="18"/>
  <c r="M111" i="18"/>
  <c r="I328" i="18"/>
  <c r="AA64" i="21"/>
  <c r="N64" i="21"/>
  <c r="O64" i="21"/>
  <c r="K281" i="21"/>
  <c r="K279" i="19"/>
  <c r="AA62" i="19"/>
  <c r="AB62" i="19"/>
  <c r="N62" i="19"/>
  <c r="O62" i="19"/>
  <c r="K287" i="19"/>
  <c r="AA70" i="19"/>
  <c r="N70" i="19"/>
  <c r="O70" i="19"/>
  <c r="AA26" i="19"/>
  <c r="N26" i="19"/>
  <c r="O26" i="19"/>
  <c r="K243" i="19"/>
  <c r="AA114" i="19"/>
  <c r="K331" i="19"/>
  <c r="N114" i="19"/>
  <c r="O114" i="19"/>
  <c r="AA33" i="18"/>
  <c r="N33" i="18"/>
  <c r="O33" i="18"/>
  <c r="K250" i="18"/>
  <c r="J84" i="17"/>
  <c r="I301" i="17"/>
  <c r="I310" i="15"/>
  <c r="J93" i="15"/>
  <c r="L93" i="15"/>
  <c r="M93" i="15"/>
  <c r="L10" i="16"/>
  <c r="M10" i="16"/>
  <c r="K302" i="14"/>
  <c r="AA85" i="14"/>
  <c r="N85" i="14"/>
  <c r="O85" i="14"/>
  <c r="AA51" i="14"/>
  <c r="K268" i="14"/>
  <c r="N51" i="14"/>
  <c r="O51" i="14"/>
  <c r="AB118" i="13"/>
  <c r="J81" i="13"/>
  <c r="L81" i="13"/>
  <c r="M81" i="13"/>
  <c r="I298" i="13"/>
  <c r="AA62" i="12"/>
  <c r="N62" i="12"/>
  <c r="O62" i="12"/>
  <c r="K279" i="12"/>
  <c r="N119" i="13"/>
  <c r="O119" i="13"/>
  <c r="AA119" i="13"/>
  <c r="AB119" i="13"/>
  <c r="K336" i="13"/>
  <c r="AA86" i="12"/>
  <c r="AB86" i="12"/>
  <c r="N86" i="12"/>
  <c r="O86" i="12"/>
  <c r="K303" i="12"/>
  <c r="AA53" i="12"/>
  <c r="AB53" i="12"/>
  <c r="N53" i="12"/>
  <c r="O53" i="12"/>
  <c r="K270" i="12"/>
  <c r="J93" i="10"/>
  <c r="I310" i="10"/>
  <c r="J61" i="10"/>
  <c r="I278" i="10"/>
  <c r="AA100" i="8"/>
  <c r="N100" i="8"/>
  <c r="O100" i="8"/>
  <c r="K317" i="8"/>
  <c r="AA60" i="8"/>
  <c r="K277" i="8"/>
  <c r="N60" i="8"/>
  <c r="O60" i="8"/>
  <c r="N23" i="8"/>
  <c r="O23" i="8"/>
  <c r="AA23" i="8"/>
  <c r="AB23" i="8"/>
  <c r="K240" i="8"/>
  <c r="L61" i="7"/>
  <c r="M61" i="7"/>
  <c r="L63" i="7"/>
  <c r="M63" i="7"/>
  <c r="AA58" i="6"/>
  <c r="AB58" i="6"/>
  <c r="N58" i="6"/>
  <c r="O58" i="6"/>
  <c r="K275" i="6"/>
  <c r="J21" i="6"/>
  <c r="L21" i="6"/>
  <c r="M21" i="6"/>
  <c r="I238" i="6"/>
  <c r="N111" i="5"/>
  <c r="O111" i="5"/>
  <c r="K328" i="5"/>
  <c r="AA111" i="5"/>
  <c r="L85" i="4"/>
  <c r="M85" i="4"/>
  <c r="N112" i="3"/>
  <c r="O112" i="3"/>
  <c r="AA112" i="3"/>
  <c r="AB112" i="3"/>
  <c r="K329" i="3"/>
  <c r="J111" i="2"/>
  <c r="L111" i="2"/>
  <c r="M111" i="2"/>
  <c r="I328" i="2"/>
  <c r="N106" i="2"/>
  <c r="O106" i="2"/>
  <c r="K323" i="2"/>
  <c r="AA106" i="2"/>
  <c r="J39" i="2"/>
  <c r="I256" i="2"/>
  <c r="K251" i="23"/>
  <c r="AA34" i="23"/>
  <c r="N34" i="23"/>
  <c r="O34" i="23"/>
  <c r="N83" i="22"/>
  <c r="O83" i="22"/>
  <c r="AA83" i="22"/>
  <c r="K300" i="22"/>
  <c r="N16" i="19"/>
  <c r="O16" i="19"/>
  <c r="AA16" i="19"/>
  <c r="AB16" i="19"/>
  <c r="K233" i="19"/>
  <c r="AA81" i="19"/>
  <c r="N81" i="19"/>
  <c r="O81" i="19"/>
  <c r="K298" i="19"/>
  <c r="K287" i="21"/>
  <c r="AA70" i="21"/>
  <c r="AB70" i="21"/>
  <c r="N70" i="21"/>
  <c r="O70" i="21"/>
  <c r="K327" i="19"/>
  <c r="AA110" i="19"/>
  <c r="AB110" i="19"/>
  <c r="N110" i="19"/>
  <c r="O110" i="19"/>
  <c r="L113" i="17"/>
  <c r="M113" i="17"/>
  <c r="AA104" i="16"/>
  <c r="AB104" i="16"/>
  <c r="N104" i="16"/>
  <c r="O104" i="16"/>
  <c r="K321" i="16"/>
  <c r="AA37" i="16"/>
  <c r="AB37" i="16"/>
  <c r="K254" i="16"/>
  <c r="N37" i="16"/>
  <c r="O37" i="16"/>
  <c r="I250" i="14"/>
  <c r="J33" i="14"/>
  <c r="L33" i="14"/>
  <c r="M33" i="14"/>
  <c r="N124" i="14"/>
  <c r="O124" i="14"/>
  <c r="AA124" i="14"/>
  <c r="AB124" i="14"/>
  <c r="K341" i="14"/>
  <c r="AA44" i="13"/>
  <c r="K261" i="13"/>
  <c r="N44" i="13"/>
  <c r="O44" i="13"/>
  <c r="AA66" i="12"/>
  <c r="AB66" i="12"/>
  <c r="N66" i="12"/>
  <c r="O66" i="12"/>
  <c r="K283" i="12"/>
  <c r="AA113" i="12"/>
  <c r="N113" i="12"/>
  <c r="O113" i="12"/>
  <c r="K330" i="12"/>
  <c r="L105" i="10"/>
  <c r="M105" i="10"/>
  <c r="AB12" i="9"/>
  <c r="AB13" i="9"/>
  <c r="N31" i="8"/>
  <c r="O31" i="8"/>
  <c r="AA31" i="8"/>
  <c r="AB31" i="8"/>
  <c r="K248" i="8"/>
  <c r="L99" i="7"/>
  <c r="M99" i="7"/>
  <c r="J101" i="7"/>
  <c r="I318" i="7"/>
  <c r="N19" i="8"/>
  <c r="O19" i="8"/>
  <c r="AA19" i="8"/>
  <c r="AB19" i="8"/>
  <c r="K236" i="8"/>
  <c r="J63" i="6"/>
  <c r="L63" i="6"/>
  <c r="M63" i="6"/>
  <c r="I280" i="6"/>
  <c r="N19" i="6"/>
  <c r="O19" i="6"/>
  <c r="AA19" i="6"/>
  <c r="K236" i="6"/>
  <c r="N58" i="4"/>
  <c r="O58" i="4"/>
  <c r="K275" i="4"/>
  <c r="AA58" i="4"/>
  <c r="K325" i="4"/>
  <c r="AA108" i="4"/>
  <c r="AB108" i="4"/>
  <c r="N108" i="4"/>
  <c r="O108" i="4"/>
  <c r="N89" i="3"/>
  <c r="O89" i="3"/>
  <c r="AA89" i="3"/>
  <c r="AB89" i="3"/>
  <c r="K306" i="3"/>
  <c r="J105" i="3"/>
  <c r="I322" i="3"/>
  <c r="L34" i="2"/>
  <c r="M34" i="2"/>
  <c r="N77" i="1"/>
  <c r="O77" i="1"/>
  <c r="K294" i="1"/>
  <c r="AA77" i="1"/>
  <c r="N53" i="1"/>
  <c r="O53" i="1"/>
  <c r="K270" i="1"/>
  <c r="AA53" i="1"/>
  <c r="AB53" i="1"/>
  <c r="L11" i="1"/>
  <c r="M11" i="1"/>
  <c r="N80" i="23"/>
  <c r="O80" i="23"/>
  <c r="K297" i="23"/>
  <c r="AA80" i="23"/>
  <c r="AB80" i="23"/>
  <c r="N16" i="23"/>
  <c r="O16" i="23"/>
  <c r="K233" i="23"/>
  <c r="AA16" i="23"/>
  <c r="AB16" i="23"/>
  <c r="AA25" i="23"/>
  <c r="AB25" i="23"/>
  <c r="N25" i="23"/>
  <c r="O25" i="23"/>
  <c r="K242" i="23"/>
  <c r="AB42" i="20"/>
  <c r="AA88" i="17"/>
  <c r="AB88" i="17"/>
  <c r="N88" i="17"/>
  <c r="O88" i="17"/>
  <c r="K305" i="17"/>
  <c r="AA11" i="21"/>
  <c r="N11" i="21"/>
  <c r="O11" i="21"/>
  <c r="K228" i="21"/>
  <c r="J8" i="19"/>
  <c r="I225" i="19"/>
  <c r="K327" i="18"/>
  <c r="AA110" i="18"/>
  <c r="AB110" i="18"/>
  <c r="N110" i="18"/>
  <c r="O110" i="18"/>
  <c r="J28" i="17"/>
  <c r="L28" i="17"/>
  <c r="M28" i="17"/>
  <c r="I245" i="17"/>
  <c r="AA109" i="18"/>
  <c r="N109" i="18"/>
  <c r="O109" i="18"/>
  <c r="K326" i="18"/>
  <c r="AA63" i="16"/>
  <c r="AB63" i="16"/>
  <c r="K280" i="16"/>
  <c r="N63" i="16"/>
  <c r="O63" i="16"/>
  <c r="I338" i="16"/>
  <c r="J121" i="16"/>
  <c r="AA32" i="16"/>
  <c r="N32" i="16"/>
  <c r="O32" i="16"/>
  <c r="K249" i="16"/>
  <c r="N35" i="15"/>
  <c r="O35" i="15"/>
  <c r="AA35" i="15"/>
  <c r="K252" i="15"/>
  <c r="N60" i="15"/>
  <c r="O60" i="15"/>
  <c r="K277" i="15"/>
  <c r="AA60" i="15"/>
  <c r="AB60" i="15"/>
  <c r="AA41" i="13"/>
  <c r="AB41" i="13"/>
  <c r="N41" i="13"/>
  <c r="O41" i="13"/>
  <c r="K258" i="13"/>
  <c r="N68" i="12"/>
  <c r="O68" i="12"/>
  <c r="AA68" i="12"/>
  <c r="AB68" i="12"/>
  <c r="K285" i="12"/>
  <c r="N15" i="13"/>
  <c r="O15" i="13"/>
  <c r="K232" i="13"/>
  <c r="AA15" i="13"/>
  <c r="AB15" i="13"/>
  <c r="N108" i="12"/>
  <c r="O108" i="12"/>
  <c r="AA108" i="12"/>
  <c r="AB108" i="12"/>
  <c r="K325" i="12"/>
  <c r="AA54" i="11"/>
  <c r="AB54" i="11"/>
  <c r="K271" i="11"/>
  <c r="N54" i="11"/>
  <c r="O54" i="11"/>
  <c r="N61" i="11"/>
  <c r="O61" i="11"/>
  <c r="AA61" i="11"/>
  <c r="AB62" i="11"/>
  <c r="K278" i="11"/>
  <c r="AA25" i="11"/>
  <c r="N25" i="11"/>
  <c r="O25" i="11"/>
  <c r="K242" i="11"/>
  <c r="L107" i="9"/>
  <c r="M107" i="9"/>
  <c r="AA57" i="8"/>
  <c r="N57" i="8"/>
  <c r="O57" i="8"/>
  <c r="K274" i="8"/>
  <c r="AA66" i="8"/>
  <c r="AB66" i="8"/>
  <c r="N66" i="8"/>
  <c r="O66" i="8"/>
  <c r="K283" i="8"/>
  <c r="N110" i="7"/>
  <c r="O110" i="7"/>
  <c r="AA110" i="7"/>
  <c r="K327" i="7"/>
  <c r="AB109" i="6"/>
  <c r="N115" i="5"/>
  <c r="O115" i="5"/>
  <c r="K332" i="5"/>
  <c r="AA115" i="5"/>
  <c r="N61" i="5"/>
  <c r="O61" i="5"/>
  <c r="AA61" i="5"/>
  <c r="AB61" i="5"/>
  <c r="K278" i="5"/>
  <c r="N55" i="3"/>
  <c r="O55" i="3"/>
  <c r="AA55" i="3"/>
  <c r="AB55" i="3"/>
  <c r="K272" i="3"/>
  <c r="N59" i="3"/>
  <c r="O59" i="3"/>
  <c r="K276" i="3"/>
  <c r="AA59" i="3"/>
  <c r="N65" i="2"/>
  <c r="O65" i="2"/>
  <c r="AA65" i="2"/>
  <c r="K282" i="2"/>
  <c r="J80" i="2"/>
  <c r="I297" i="2"/>
  <c r="J23" i="2"/>
  <c r="L23" i="2"/>
  <c r="M23" i="2"/>
  <c r="I240" i="2"/>
  <c r="L10" i="2"/>
  <c r="M10" i="2"/>
  <c r="K311" i="23"/>
  <c r="AA94" i="23"/>
  <c r="AB94" i="23"/>
  <c r="N94" i="23"/>
  <c r="O94" i="23"/>
  <c r="J111" i="23"/>
  <c r="L111" i="23"/>
  <c r="M111" i="23"/>
  <c r="I328" i="23"/>
  <c r="AA113" i="22"/>
  <c r="N113" i="22"/>
  <c r="O113" i="22"/>
  <c r="K330" i="22"/>
  <c r="N76" i="19"/>
  <c r="O76" i="19"/>
  <c r="AA76" i="19"/>
  <c r="AB76" i="19"/>
  <c r="K293" i="19"/>
  <c r="AB73" i="21"/>
  <c r="N124" i="18"/>
  <c r="O124" i="18"/>
  <c r="AA124" i="18"/>
  <c r="AB124" i="18"/>
  <c r="K341" i="18"/>
  <c r="N64" i="19"/>
  <c r="O64" i="19"/>
  <c r="K281" i="19"/>
  <c r="AA64" i="19"/>
  <c r="AB64" i="19"/>
  <c r="AA71" i="21"/>
  <c r="AB71" i="21"/>
  <c r="N71" i="21"/>
  <c r="O71" i="21"/>
  <c r="K288" i="21"/>
  <c r="J8" i="21"/>
  <c r="I225" i="21"/>
  <c r="K247" i="21"/>
  <c r="AA30" i="21"/>
  <c r="AB30" i="21"/>
  <c r="N30" i="21"/>
  <c r="O30" i="21"/>
  <c r="N80" i="18"/>
  <c r="O80" i="18"/>
  <c r="K297" i="18"/>
  <c r="AA80" i="18"/>
  <c r="N43" i="18"/>
  <c r="O43" i="18"/>
  <c r="AA43" i="18"/>
  <c r="AB43" i="18"/>
  <c r="K260" i="18"/>
  <c r="AA110" i="16"/>
  <c r="AB110" i="16"/>
  <c r="K327" i="16"/>
  <c r="N110" i="16"/>
  <c r="O110" i="16"/>
  <c r="AA33" i="16"/>
  <c r="AB33" i="16"/>
  <c r="N33" i="16"/>
  <c r="O33" i="16"/>
  <c r="K250" i="16"/>
  <c r="K314" i="15"/>
  <c r="N97" i="15"/>
  <c r="O97" i="15"/>
  <c r="AA97" i="15"/>
  <c r="N48" i="15"/>
  <c r="O48" i="15"/>
  <c r="AA48" i="15"/>
  <c r="K265" i="15"/>
  <c r="N44" i="14"/>
  <c r="O44" i="14"/>
  <c r="AA44" i="14"/>
  <c r="AB44" i="14"/>
  <c r="K261" i="14"/>
  <c r="AA37" i="13"/>
  <c r="AB37" i="13"/>
  <c r="N37" i="13"/>
  <c r="O37" i="13"/>
  <c r="K254" i="13"/>
  <c r="AB51" i="11"/>
  <c r="AA41" i="11"/>
  <c r="N41" i="11"/>
  <c r="O41" i="11"/>
  <c r="K258" i="11"/>
  <c r="AB118" i="11"/>
  <c r="J122" i="11"/>
  <c r="I339" i="11"/>
  <c r="J44" i="11"/>
  <c r="I261" i="11"/>
  <c r="N56" i="10"/>
  <c r="O56" i="10"/>
  <c r="AA56" i="10"/>
  <c r="AB56" i="10"/>
  <c r="K273" i="10"/>
  <c r="N115" i="8"/>
  <c r="O115" i="8"/>
  <c r="AA115" i="8"/>
  <c r="AB115" i="8"/>
  <c r="K332" i="8"/>
  <c r="N43" i="8"/>
  <c r="O43" i="8"/>
  <c r="AA43" i="8"/>
  <c r="AB43" i="8"/>
  <c r="K260" i="8"/>
  <c r="L57" i="7"/>
  <c r="M57" i="7"/>
  <c r="N36" i="6"/>
  <c r="O36" i="6"/>
  <c r="AA36" i="6"/>
  <c r="AB36" i="6"/>
  <c r="K253" i="6"/>
  <c r="J98" i="5"/>
  <c r="L98" i="5"/>
  <c r="M98" i="5"/>
  <c r="I315" i="5"/>
  <c r="N17" i="4"/>
  <c r="O17" i="4"/>
  <c r="AA17" i="4"/>
  <c r="AB17" i="4"/>
  <c r="K234" i="4"/>
  <c r="K270" i="4"/>
  <c r="AA53" i="4"/>
  <c r="N53" i="4"/>
  <c r="O53" i="4"/>
  <c r="N97" i="3"/>
  <c r="O97" i="3"/>
  <c r="AA97" i="3"/>
  <c r="K314" i="3"/>
  <c r="N88" i="2"/>
  <c r="O88" i="2"/>
  <c r="AA88" i="2"/>
  <c r="K305" i="2"/>
  <c r="J22" i="2"/>
  <c r="L22" i="2"/>
  <c r="M22" i="2"/>
  <c r="I239" i="2"/>
  <c r="N118" i="1"/>
  <c r="O118" i="1"/>
  <c r="AA118" i="1"/>
  <c r="AB118" i="1"/>
  <c r="K335" i="1"/>
  <c r="J124" i="1"/>
  <c r="I341" i="1"/>
  <c r="J67" i="1"/>
  <c r="I284" i="1"/>
  <c r="AA38" i="23"/>
  <c r="AB38" i="23"/>
  <c r="N38" i="23"/>
  <c r="O38" i="23"/>
  <c r="K255" i="23"/>
  <c r="J43" i="23"/>
  <c r="L43" i="23"/>
  <c r="M43" i="23"/>
  <c r="I260" i="23"/>
  <c r="L96" i="22"/>
  <c r="M96" i="22"/>
  <c r="AA39" i="22"/>
  <c r="AB39" i="22"/>
  <c r="N39" i="22"/>
  <c r="O39" i="22"/>
  <c r="K256" i="22"/>
  <c r="AA17" i="23"/>
  <c r="AB17" i="23"/>
  <c r="N17" i="23"/>
  <c r="O17" i="23"/>
  <c r="K234" i="23"/>
  <c r="AA99" i="21"/>
  <c r="N99" i="21"/>
  <c r="O99" i="21"/>
  <c r="K316" i="21"/>
  <c r="N26" i="21"/>
  <c r="O26" i="21"/>
  <c r="K243" i="21"/>
  <c r="AA26" i="21"/>
  <c r="AB26" i="21"/>
  <c r="AA9" i="19"/>
  <c r="N9" i="19"/>
  <c r="O9" i="19"/>
  <c r="K226" i="19"/>
  <c r="K320" i="18"/>
  <c r="AA103" i="18"/>
  <c r="AB103" i="18"/>
  <c r="N103" i="18"/>
  <c r="O103" i="18"/>
  <c r="L99" i="17"/>
  <c r="M99" i="17"/>
  <c r="AA22" i="17"/>
  <c r="N22" i="17"/>
  <c r="O22" i="17"/>
  <c r="K239" i="17"/>
  <c r="AA43" i="16"/>
  <c r="AB43" i="16"/>
  <c r="N43" i="16"/>
  <c r="O43" i="16"/>
  <c r="K260" i="16"/>
  <c r="K228" i="14"/>
  <c r="AA11" i="14"/>
  <c r="N11" i="14"/>
  <c r="O11" i="14"/>
  <c r="AA64" i="13"/>
  <c r="AB64" i="13"/>
  <c r="N64" i="13"/>
  <c r="O64" i="13"/>
  <c r="K281" i="13"/>
  <c r="AA61" i="12"/>
  <c r="AB61" i="12"/>
  <c r="N61" i="12"/>
  <c r="O61" i="12"/>
  <c r="K278" i="12"/>
  <c r="AA69" i="12"/>
  <c r="AB69" i="12"/>
  <c r="N69" i="12"/>
  <c r="O69" i="12"/>
  <c r="K286" i="12"/>
  <c r="AB63" i="11"/>
  <c r="J88" i="11"/>
  <c r="I305" i="11"/>
  <c r="N17" i="10"/>
  <c r="O17" i="10"/>
  <c r="AA17" i="10"/>
  <c r="K234" i="10"/>
  <c r="N58" i="9"/>
  <c r="O58" i="9"/>
  <c r="K275" i="9"/>
  <c r="AA58" i="9"/>
  <c r="I270" i="9"/>
  <c r="J53" i="9"/>
  <c r="L53" i="9"/>
  <c r="M53" i="9"/>
  <c r="L16" i="10"/>
  <c r="M16" i="10"/>
  <c r="N102" i="9"/>
  <c r="O102" i="9"/>
  <c r="AA102" i="9"/>
  <c r="K319" i="9"/>
  <c r="AA10" i="8"/>
  <c r="AB10" i="8"/>
  <c r="N10" i="8"/>
  <c r="O10" i="8"/>
  <c r="K227" i="8"/>
  <c r="AA56" i="8"/>
  <c r="AB56" i="8"/>
  <c r="N56" i="8"/>
  <c r="O56" i="8"/>
  <c r="K273" i="8"/>
  <c r="AB37" i="7"/>
  <c r="L79" i="7"/>
  <c r="M79" i="7"/>
  <c r="N76" i="6"/>
  <c r="O76" i="6"/>
  <c r="AA76" i="6"/>
  <c r="K293" i="6"/>
  <c r="AB27" i="6"/>
  <c r="AB12" i="6"/>
  <c r="N15" i="6"/>
  <c r="O15" i="6"/>
  <c r="AA15" i="6"/>
  <c r="K232" i="6"/>
  <c r="L40" i="5"/>
  <c r="M40" i="5"/>
  <c r="N9" i="5"/>
  <c r="O9" i="5"/>
  <c r="AA9" i="5"/>
  <c r="AB9" i="5"/>
  <c r="K226" i="5"/>
  <c r="N25" i="3"/>
  <c r="O25" i="3"/>
  <c r="AA25" i="3"/>
  <c r="AB25" i="3"/>
  <c r="K242" i="3"/>
  <c r="L93" i="3"/>
  <c r="M93" i="3"/>
  <c r="N84" i="3"/>
  <c r="O84" i="3"/>
  <c r="K301" i="3"/>
  <c r="AA84" i="3"/>
  <c r="AB84" i="3"/>
  <c r="N96" i="2"/>
  <c r="O96" i="2"/>
  <c r="AA96" i="2"/>
  <c r="K313" i="2"/>
  <c r="AB66" i="2"/>
  <c r="J53" i="2"/>
  <c r="L53" i="2"/>
  <c r="M53" i="2"/>
  <c r="I270" i="2"/>
  <c r="N61" i="1"/>
  <c r="O61" i="1"/>
  <c r="K278" i="1"/>
  <c r="AA61" i="1"/>
  <c r="AB61" i="1"/>
  <c r="J44" i="1"/>
  <c r="I261" i="1"/>
  <c r="J46" i="1"/>
  <c r="I263" i="1"/>
  <c r="J33" i="1"/>
  <c r="I250" i="1"/>
  <c r="J95" i="22"/>
  <c r="L95" i="22"/>
  <c r="M95" i="22"/>
  <c r="I312" i="22"/>
  <c r="AA74" i="22"/>
  <c r="AB74" i="22"/>
  <c r="K291" i="22"/>
  <c r="N74" i="22"/>
  <c r="O74" i="22"/>
  <c r="AA60" i="22"/>
  <c r="N60" i="22"/>
  <c r="O60" i="22"/>
  <c r="K277" i="22"/>
  <c r="AA63" i="21"/>
  <c r="AB63" i="21"/>
  <c r="N63" i="21"/>
  <c r="O63" i="21"/>
  <c r="K280" i="21"/>
  <c r="K303" i="21"/>
  <c r="AA86" i="21"/>
  <c r="AB86" i="21"/>
  <c r="N86" i="21"/>
  <c r="O86" i="21"/>
  <c r="AA77" i="18"/>
  <c r="N77" i="18"/>
  <c r="O77" i="18"/>
  <c r="K294" i="18"/>
  <c r="J49" i="17"/>
  <c r="I266" i="17"/>
  <c r="J17" i="17"/>
  <c r="I234" i="17"/>
  <c r="J125" i="17"/>
  <c r="I342" i="17"/>
  <c r="N77" i="17"/>
  <c r="O77" i="17"/>
  <c r="K294" i="17"/>
  <c r="AA77" i="17"/>
  <c r="J92" i="17"/>
  <c r="I309" i="17"/>
  <c r="AA52" i="16"/>
  <c r="N52" i="16"/>
  <c r="O52" i="16"/>
  <c r="K269" i="16"/>
  <c r="AB98" i="15"/>
  <c r="J124" i="15"/>
  <c r="L124" i="15"/>
  <c r="M124" i="15"/>
  <c r="I341" i="15"/>
  <c r="J92" i="15"/>
  <c r="L92" i="15"/>
  <c r="M92" i="15"/>
  <c r="I309" i="15"/>
  <c r="AA81" i="14"/>
  <c r="N81" i="14"/>
  <c r="O81" i="14"/>
  <c r="K298" i="14"/>
  <c r="AA74" i="14"/>
  <c r="AB74" i="14"/>
  <c r="N74" i="14"/>
  <c r="O74" i="14"/>
  <c r="K291" i="14"/>
  <c r="N22" i="15"/>
  <c r="O22" i="15"/>
  <c r="AA22" i="15"/>
  <c r="AB22" i="15"/>
  <c r="K239" i="15"/>
  <c r="AA105" i="13"/>
  <c r="AB105" i="13"/>
  <c r="N105" i="13"/>
  <c r="O105" i="13"/>
  <c r="K322" i="13"/>
  <c r="AA73" i="12"/>
  <c r="N73" i="12"/>
  <c r="O73" i="12"/>
  <c r="K290" i="12"/>
  <c r="AA50" i="12"/>
  <c r="N50" i="12"/>
  <c r="O50" i="12"/>
  <c r="K267" i="12"/>
  <c r="AA106" i="12"/>
  <c r="AB106" i="12"/>
  <c r="N106" i="12"/>
  <c r="O106" i="12"/>
  <c r="K323" i="12"/>
  <c r="J10" i="11"/>
  <c r="I227" i="11"/>
  <c r="J72" i="11"/>
  <c r="I289" i="11"/>
  <c r="L65" i="10"/>
  <c r="M65" i="10"/>
  <c r="J75" i="10"/>
  <c r="I292" i="10"/>
  <c r="N41" i="9"/>
  <c r="O41" i="9"/>
  <c r="AA41" i="9"/>
  <c r="AB41" i="9"/>
  <c r="K258" i="9"/>
  <c r="L12" i="10"/>
  <c r="M12" i="10"/>
  <c r="AA117" i="8"/>
  <c r="AB117" i="8"/>
  <c r="N117" i="8"/>
  <c r="O117" i="8"/>
  <c r="K334" i="8"/>
  <c r="AA16" i="8"/>
  <c r="N16" i="8"/>
  <c r="O16" i="8"/>
  <c r="K233" i="8"/>
  <c r="L83" i="7"/>
  <c r="M83" i="7"/>
  <c r="J77" i="7"/>
  <c r="I294" i="7"/>
  <c r="N60" i="6"/>
  <c r="O60" i="6"/>
  <c r="AA60" i="6"/>
  <c r="AB61" i="6"/>
  <c r="K277" i="6"/>
  <c r="AB97" i="6"/>
  <c r="J41" i="6"/>
  <c r="I258" i="6"/>
  <c r="N30" i="6"/>
  <c r="O30" i="6"/>
  <c r="AA30" i="6"/>
  <c r="AB30" i="6"/>
  <c r="K247" i="6"/>
  <c r="N102" i="5"/>
  <c r="O102" i="5"/>
  <c r="K319" i="5"/>
  <c r="AA102" i="5"/>
  <c r="AB102" i="5"/>
  <c r="N121" i="5"/>
  <c r="O121" i="5"/>
  <c r="AA121" i="5"/>
  <c r="K338" i="5"/>
  <c r="J89" i="4"/>
  <c r="I306" i="4"/>
  <c r="N73" i="3"/>
  <c r="O73" i="3"/>
  <c r="K290" i="3"/>
  <c r="AA73" i="3"/>
  <c r="AB73" i="3"/>
  <c r="J121" i="3"/>
  <c r="I338" i="3"/>
  <c r="N94" i="2"/>
  <c r="O94" i="2"/>
  <c r="AA94" i="2"/>
  <c r="K311" i="2"/>
  <c r="N37" i="2"/>
  <c r="O37" i="2"/>
  <c r="AA37" i="2"/>
  <c r="K254" i="2"/>
  <c r="L36" i="1"/>
  <c r="M36" i="1"/>
  <c r="L38" i="1"/>
  <c r="M38" i="1"/>
  <c r="L124" i="22"/>
  <c r="M124" i="22"/>
  <c r="AB69" i="20"/>
  <c r="AA73" i="18"/>
  <c r="AB73" i="18"/>
  <c r="N73" i="18"/>
  <c r="O73" i="18"/>
  <c r="K290" i="18"/>
  <c r="N90" i="17"/>
  <c r="O90" i="17"/>
  <c r="AA90" i="17"/>
  <c r="AB90" i="17"/>
  <c r="K307" i="17"/>
  <c r="AA80" i="16"/>
  <c r="AB80" i="16"/>
  <c r="N80" i="16"/>
  <c r="O80" i="16"/>
  <c r="K297" i="16"/>
  <c r="AB113" i="16"/>
  <c r="AA92" i="16"/>
  <c r="AB92" i="16"/>
  <c r="N92" i="16"/>
  <c r="O92" i="16"/>
  <c r="K309" i="16"/>
  <c r="AB88" i="16"/>
  <c r="AB38" i="13"/>
  <c r="AB46" i="13"/>
  <c r="J38" i="11"/>
  <c r="I255" i="11"/>
  <c r="J89" i="10"/>
  <c r="I306" i="10"/>
  <c r="I268" i="9"/>
  <c r="J51" i="9"/>
  <c r="L51" i="9"/>
  <c r="M51" i="9"/>
  <c r="L95" i="4"/>
  <c r="M95" i="4"/>
  <c r="N110" i="3"/>
  <c r="O110" i="3"/>
  <c r="AA110" i="3"/>
  <c r="K327" i="3"/>
  <c r="J109" i="3"/>
  <c r="I326" i="3"/>
  <c r="J105" i="2"/>
  <c r="L105" i="2"/>
  <c r="M105" i="2"/>
  <c r="I322" i="2"/>
  <c r="J84" i="1"/>
  <c r="I301" i="1"/>
  <c r="AB14" i="20"/>
  <c r="AA124" i="17"/>
  <c r="K341" i="17"/>
  <c r="N124" i="17"/>
  <c r="O124" i="17"/>
  <c r="N59" i="2"/>
  <c r="O59" i="2"/>
  <c r="K276" i="2"/>
  <c r="AA59" i="2"/>
  <c r="AB86" i="20"/>
  <c r="AB99" i="20"/>
  <c r="J123" i="22"/>
  <c r="I340" i="22"/>
  <c r="AA82" i="22"/>
  <c r="AB82" i="22"/>
  <c r="K299" i="22"/>
  <c r="N82" i="22"/>
  <c r="O82" i="22"/>
  <c r="AB35" i="20"/>
  <c r="N104" i="19"/>
  <c r="O104" i="19"/>
  <c r="K321" i="19"/>
  <c r="AA104" i="19"/>
  <c r="AB104" i="19"/>
  <c r="N96" i="19"/>
  <c r="O96" i="19"/>
  <c r="K313" i="19"/>
  <c r="AA96" i="19"/>
  <c r="AB81" i="21"/>
  <c r="J72" i="17"/>
  <c r="L72" i="17"/>
  <c r="M72" i="17"/>
  <c r="I289" i="17"/>
  <c r="AA77" i="19"/>
  <c r="AB77" i="19"/>
  <c r="N77" i="19"/>
  <c r="O77" i="19"/>
  <c r="K294" i="19"/>
  <c r="K263" i="21"/>
  <c r="AA46" i="21"/>
  <c r="AB46" i="21"/>
  <c r="N46" i="21"/>
  <c r="O46" i="21"/>
  <c r="I252" i="17"/>
  <c r="J35" i="17"/>
  <c r="L35" i="17"/>
  <c r="M35" i="17"/>
  <c r="K335" i="19"/>
  <c r="AA118" i="19"/>
  <c r="N118" i="19"/>
  <c r="O118" i="19"/>
  <c r="J122" i="16"/>
  <c r="L122" i="16"/>
  <c r="M122" i="16"/>
  <c r="I339" i="16"/>
  <c r="AB83" i="16"/>
  <c r="I334" i="16"/>
  <c r="J117" i="16"/>
  <c r="AA49" i="16"/>
  <c r="AB49" i="16"/>
  <c r="N49" i="16"/>
  <c r="O49" i="16"/>
  <c r="K266" i="16"/>
  <c r="AA98" i="16"/>
  <c r="K315" i="16"/>
  <c r="N98" i="16"/>
  <c r="O98" i="16"/>
  <c r="J111" i="15"/>
  <c r="L111" i="15"/>
  <c r="M111" i="15"/>
  <c r="I328" i="15"/>
  <c r="K232" i="14"/>
  <c r="AA15" i="14"/>
  <c r="AB15" i="14"/>
  <c r="N15" i="14"/>
  <c r="O15" i="14"/>
  <c r="N14" i="15"/>
  <c r="O14" i="15"/>
  <c r="AA14" i="15"/>
  <c r="AB14" i="15"/>
  <c r="K231" i="15"/>
  <c r="N120" i="12"/>
  <c r="O120" i="12"/>
  <c r="AA120" i="12"/>
  <c r="AB120" i="12"/>
  <c r="K337" i="12"/>
  <c r="AA90" i="11"/>
  <c r="AB90" i="11"/>
  <c r="N90" i="11"/>
  <c r="O90" i="11"/>
  <c r="K307" i="11"/>
  <c r="J30" i="11"/>
  <c r="I247" i="11"/>
  <c r="AA68" i="8"/>
  <c r="K285" i="8"/>
  <c r="N68" i="8"/>
  <c r="O68" i="8"/>
  <c r="N69" i="5"/>
  <c r="O69" i="5"/>
  <c r="AA69" i="5"/>
  <c r="AB69" i="5"/>
  <c r="K286" i="5"/>
  <c r="J90" i="5"/>
  <c r="L90" i="5"/>
  <c r="M90" i="5"/>
  <c r="I307" i="5"/>
  <c r="J38" i="5"/>
  <c r="L38" i="5"/>
  <c r="M38" i="5"/>
  <c r="I255" i="5"/>
  <c r="N62" i="3"/>
  <c r="O62" i="3"/>
  <c r="AA62" i="3"/>
  <c r="AB62" i="3"/>
  <c r="K279" i="3"/>
  <c r="N118" i="3"/>
  <c r="O118" i="3"/>
  <c r="AA118" i="3"/>
  <c r="AB119" i="3"/>
  <c r="K335" i="3"/>
  <c r="J48" i="2"/>
  <c r="I265" i="2"/>
  <c r="J17" i="1"/>
  <c r="I234" i="1"/>
  <c r="AA90" i="23"/>
  <c r="AB90" i="23"/>
  <c r="K307" i="23"/>
  <c r="N90" i="23"/>
  <c r="O90" i="23"/>
  <c r="I321" i="22"/>
  <c r="J104" i="22"/>
  <c r="AA33" i="23"/>
  <c r="AB33" i="23"/>
  <c r="N33" i="23"/>
  <c r="O33" i="23"/>
  <c r="K250" i="23"/>
  <c r="J39" i="17"/>
  <c r="L39" i="17"/>
  <c r="M39" i="17"/>
  <c r="I256" i="17"/>
  <c r="AA19" i="21"/>
  <c r="AB19" i="21"/>
  <c r="N19" i="21"/>
  <c r="O19" i="21"/>
  <c r="K236" i="21"/>
  <c r="AA18" i="22"/>
  <c r="K235" i="22"/>
  <c r="N18" i="22"/>
  <c r="O18" i="22"/>
  <c r="N95" i="17"/>
  <c r="O95" i="17"/>
  <c r="AA95" i="17"/>
  <c r="K312" i="17"/>
  <c r="J29" i="17"/>
  <c r="I246" i="17"/>
  <c r="AA32" i="17"/>
  <c r="N32" i="17"/>
  <c r="O32" i="17"/>
  <c r="K249" i="17"/>
  <c r="AB86" i="15"/>
  <c r="I294" i="15"/>
  <c r="J77" i="15"/>
  <c r="L77" i="15"/>
  <c r="M77" i="15"/>
  <c r="AB99" i="14"/>
  <c r="AA30" i="12"/>
  <c r="N30" i="12"/>
  <c r="O30" i="12"/>
  <c r="K247" i="12"/>
  <c r="AA54" i="12"/>
  <c r="AB54" i="12"/>
  <c r="N54" i="12"/>
  <c r="O54" i="12"/>
  <c r="K271" i="12"/>
  <c r="AA21" i="12"/>
  <c r="AB21" i="12"/>
  <c r="N21" i="12"/>
  <c r="O21" i="12"/>
  <c r="K238" i="12"/>
  <c r="AA49" i="11"/>
  <c r="N49" i="11"/>
  <c r="O49" i="11"/>
  <c r="K266" i="11"/>
  <c r="L22" i="11"/>
  <c r="M22" i="11"/>
  <c r="L93" i="10"/>
  <c r="M93" i="10"/>
  <c r="L61" i="10"/>
  <c r="M61" i="10"/>
  <c r="L32" i="10"/>
  <c r="M32" i="10"/>
  <c r="I308" i="9"/>
  <c r="J91" i="9"/>
  <c r="AA84" i="8"/>
  <c r="N84" i="8"/>
  <c r="O84" i="8"/>
  <c r="K301" i="8"/>
  <c r="AA102" i="8"/>
  <c r="N102" i="8"/>
  <c r="O102" i="8"/>
  <c r="K319" i="8"/>
  <c r="J111" i="7"/>
  <c r="L111" i="7"/>
  <c r="M111" i="7"/>
  <c r="I328" i="7"/>
  <c r="N111" i="6"/>
  <c r="O111" i="6"/>
  <c r="AA111" i="6"/>
  <c r="K328" i="6"/>
  <c r="J32" i="5"/>
  <c r="I249" i="5"/>
  <c r="J21" i="5"/>
  <c r="L21" i="5"/>
  <c r="M21" i="5"/>
  <c r="I238" i="5"/>
  <c r="K333" i="4"/>
  <c r="AA116" i="4"/>
  <c r="AB116" i="4"/>
  <c r="N116" i="4"/>
  <c r="O116" i="4"/>
  <c r="N57" i="3"/>
  <c r="O57" i="3"/>
  <c r="K274" i="3"/>
  <c r="AA57" i="3"/>
  <c r="AB57" i="3"/>
  <c r="N96" i="3"/>
  <c r="O96" i="3"/>
  <c r="AA96" i="3"/>
  <c r="AB96" i="3"/>
  <c r="K313" i="3"/>
  <c r="N81" i="3"/>
  <c r="O81" i="3"/>
  <c r="K298" i="3"/>
  <c r="AA81" i="3"/>
  <c r="AB81" i="3"/>
  <c r="J113" i="2"/>
  <c r="I330" i="2"/>
  <c r="J83" i="2"/>
  <c r="L83" i="2"/>
  <c r="M83" i="2"/>
  <c r="I300" i="2"/>
  <c r="L39" i="2"/>
  <c r="M39" i="2"/>
  <c r="J100" i="1"/>
  <c r="I317" i="1"/>
  <c r="I331" i="22"/>
  <c r="J114" i="22"/>
  <c r="L114" i="22"/>
  <c r="M114" i="22"/>
  <c r="N28" i="19"/>
  <c r="O28" i="19"/>
  <c r="AA28" i="19"/>
  <c r="AB28" i="19"/>
  <c r="K245" i="19"/>
  <c r="AB93" i="21"/>
  <c r="AB13" i="21"/>
  <c r="AA14" i="19"/>
  <c r="N14" i="19"/>
  <c r="O14" i="19"/>
  <c r="K231" i="19"/>
  <c r="AA47" i="21"/>
  <c r="AB47" i="21"/>
  <c r="N47" i="21"/>
  <c r="O47" i="21"/>
  <c r="K264" i="21"/>
  <c r="AA66" i="19"/>
  <c r="K283" i="19"/>
  <c r="N66" i="19"/>
  <c r="O66" i="19"/>
  <c r="L37" i="17"/>
  <c r="M37" i="17"/>
  <c r="L109" i="17"/>
  <c r="M109" i="17"/>
  <c r="AB122" i="15"/>
  <c r="J116" i="15"/>
  <c r="L116" i="15"/>
  <c r="M116" i="15"/>
  <c r="I333" i="15"/>
  <c r="J84" i="15"/>
  <c r="L84" i="15"/>
  <c r="M84" i="15"/>
  <c r="I301" i="15"/>
  <c r="N15" i="15"/>
  <c r="O15" i="15"/>
  <c r="K232" i="15"/>
  <c r="AA15" i="15"/>
  <c r="AB15" i="15"/>
  <c r="N11" i="15"/>
  <c r="O11" i="15"/>
  <c r="AA11" i="15"/>
  <c r="AB11" i="15"/>
  <c r="K228" i="15"/>
  <c r="AA66" i="14"/>
  <c r="N66" i="14"/>
  <c r="O66" i="14"/>
  <c r="K283" i="14"/>
  <c r="AA34" i="12"/>
  <c r="AB34" i="12"/>
  <c r="N34" i="12"/>
  <c r="O34" i="12"/>
  <c r="K251" i="12"/>
  <c r="N19" i="13"/>
  <c r="O19" i="13"/>
  <c r="K236" i="13"/>
  <c r="AA19" i="13"/>
  <c r="AB19" i="13"/>
  <c r="AA81" i="12"/>
  <c r="N81" i="12"/>
  <c r="O81" i="12"/>
  <c r="K298" i="12"/>
  <c r="AA18" i="11"/>
  <c r="AB18" i="11"/>
  <c r="K235" i="11"/>
  <c r="N18" i="11"/>
  <c r="O18" i="11"/>
  <c r="K327" i="11"/>
  <c r="AA110" i="11"/>
  <c r="AB110" i="11"/>
  <c r="N110" i="11"/>
  <c r="O110" i="11"/>
  <c r="L71" i="10"/>
  <c r="M71" i="10"/>
  <c r="J91" i="10"/>
  <c r="I308" i="10"/>
  <c r="I341" i="9"/>
  <c r="J124" i="9"/>
  <c r="L124" i="9"/>
  <c r="M124" i="9"/>
  <c r="AA125" i="8"/>
  <c r="N125" i="8"/>
  <c r="O125" i="8"/>
  <c r="K342" i="8"/>
  <c r="N39" i="8"/>
  <c r="O39" i="8"/>
  <c r="AA39" i="8"/>
  <c r="AB39" i="8"/>
  <c r="K256" i="8"/>
  <c r="J67" i="7"/>
  <c r="I284" i="7"/>
  <c r="N118" i="7"/>
  <c r="O118" i="7"/>
  <c r="AA118" i="7"/>
  <c r="K335" i="7"/>
  <c r="J75" i="7"/>
  <c r="I292" i="7"/>
  <c r="J95" i="7"/>
  <c r="I312" i="7"/>
  <c r="J106" i="5"/>
  <c r="L106" i="5"/>
  <c r="M106" i="5"/>
  <c r="I323" i="5"/>
  <c r="J91" i="5"/>
  <c r="L91" i="5"/>
  <c r="M91" i="5"/>
  <c r="I308" i="5"/>
  <c r="L77" i="4"/>
  <c r="M77" i="4"/>
  <c r="AB60" i="3"/>
  <c r="N58" i="3"/>
  <c r="O58" i="3"/>
  <c r="AA58" i="3"/>
  <c r="AB58" i="3"/>
  <c r="K275" i="3"/>
  <c r="L105" i="3"/>
  <c r="M105" i="3"/>
  <c r="N16" i="3"/>
  <c r="O16" i="3"/>
  <c r="AA16" i="3"/>
  <c r="AB16" i="3"/>
  <c r="K233" i="3"/>
  <c r="AB17" i="2"/>
  <c r="AA120" i="1"/>
  <c r="K337" i="1"/>
  <c r="N120" i="1"/>
  <c r="O120" i="1"/>
  <c r="J73" i="1"/>
  <c r="I290" i="1"/>
  <c r="N72" i="23"/>
  <c r="O72" i="23"/>
  <c r="K289" i="23"/>
  <c r="AA72" i="23"/>
  <c r="AB72" i="23"/>
  <c r="J115" i="23"/>
  <c r="L115" i="23"/>
  <c r="M115" i="23"/>
  <c r="I332" i="23"/>
  <c r="I313" i="23"/>
  <c r="J96" i="23"/>
  <c r="J116" i="22"/>
  <c r="I333" i="22"/>
  <c r="AA12" i="22"/>
  <c r="AB12" i="22"/>
  <c r="N12" i="22"/>
  <c r="O12" i="22"/>
  <c r="K229" i="22"/>
  <c r="AA75" i="22"/>
  <c r="AB75" i="22"/>
  <c r="N75" i="22"/>
  <c r="O75" i="22"/>
  <c r="K292" i="22"/>
  <c r="N124" i="21"/>
  <c r="O124" i="21"/>
  <c r="AA124" i="21"/>
  <c r="AB124" i="21"/>
  <c r="K341" i="21"/>
  <c r="N60" i="21"/>
  <c r="O60" i="21"/>
  <c r="AA60" i="21"/>
  <c r="K277" i="21"/>
  <c r="L8" i="19"/>
  <c r="M8" i="19"/>
  <c r="N52" i="19"/>
  <c r="O52" i="19"/>
  <c r="AA52" i="19"/>
  <c r="AB52" i="19"/>
  <c r="K269" i="19"/>
  <c r="AA22" i="19"/>
  <c r="N22" i="19"/>
  <c r="O22" i="19"/>
  <c r="K239" i="19"/>
  <c r="AB82" i="17"/>
  <c r="J45" i="17"/>
  <c r="I262" i="17"/>
  <c r="I322" i="17"/>
  <c r="J105" i="17"/>
  <c r="AA31" i="16"/>
  <c r="AB31" i="16"/>
  <c r="N31" i="16"/>
  <c r="O31" i="16"/>
  <c r="K248" i="16"/>
  <c r="L121" i="16"/>
  <c r="M121" i="16"/>
  <c r="K332" i="15"/>
  <c r="N115" i="15"/>
  <c r="O115" i="15"/>
  <c r="AA115" i="15"/>
  <c r="AB115" i="15"/>
  <c r="AA13" i="13"/>
  <c r="AB13" i="13"/>
  <c r="N13" i="13"/>
  <c r="O13" i="13"/>
  <c r="K230" i="13"/>
  <c r="N36" i="12"/>
  <c r="O36" i="12"/>
  <c r="AA36" i="12"/>
  <c r="AB36" i="12"/>
  <c r="K253" i="12"/>
  <c r="N76" i="12"/>
  <c r="O76" i="12"/>
  <c r="AA76" i="12"/>
  <c r="AB76" i="12"/>
  <c r="K293" i="12"/>
  <c r="J109" i="10"/>
  <c r="I326" i="10"/>
  <c r="L24" i="10"/>
  <c r="M24" i="10"/>
  <c r="I292" i="9"/>
  <c r="J75" i="9"/>
  <c r="L75" i="9"/>
  <c r="M75" i="9"/>
  <c r="N47" i="8"/>
  <c r="O47" i="8"/>
  <c r="AA47" i="8"/>
  <c r="AB47" i="8"/>
  <c r="K264" i="8"/>
  <c r="N66" i="7"/>
  <c r="O66" i="7"/>
  <c r="AA66" i="7"/>
  <c r="K283" i="7"/>
  <c r="N107" i="6"/>
  <c r="O107" i="6"/>
  <c r="AA107" i="6"/>
  <c r="AB107" i="6"/>
  <c r="K324" i="6"/>
  <c r="AB23" i="6"/>
  <c r="AB39" i="6"/>
  <c r="J69" i="4"/>
  <c r="I286" i="4"/>
  <c r="N125" i="3"/>
  <c r="O125" i="3"/>
  <c r="AA125" i="3"/>
  <c r="AB125" i="3"/>
  <c r="K342" i="3"/>
  <c r="N90" i="3"/>
  <c r="O90" i="3"/>
  <c r="AA90" i="3"/>
  <c r="AB90" i="3"/>
  <c r="K307" i="3"/>
  <c r="N120" i="2"/>
  <c r="O120" i="2"/>
  <c r="AA120" i="2"/>
  <c r="K337" i="2"/>
  <c r="J97" i="2"/>
  <c r="L97" i="2"/>
  <c r="M97" i="2"/>
  <c r="I314" i="2"/>
  <c r="L80" i="2"/>
  <c r="M80" i="2"/>
  <c r="J62" i="1"/>
  <c r="I279" i="1"/>
  <c r="J54" i="1"/>
  <c r="I271" i="1"/>
  <c r="K303" i="23"/>
  <c r="AA86" i="23"/>
  <c r="AB86" i="23"/>
  <c r="N86" i="23"/>
  <c r="O86" i="23"/>
  <c r="AB20" i="20"/>
  <c r="J99" i="22"/>
  <c r="L99" i="22"/>
  <c r="M99" i="22"/>
  <c r="I316" i="22"/>
  <c r="AB115" i="20"/>
  <c r="N44" i="19"/>
  <c r="O44" i="19"/>
  <c r="AA44" i="19"/>
  <c r="AB44" i="19"/>
  <c r="K261" i="19"/>
  <c r="AA41" i="19"/>
  <c r="N41" i="19"/>
  <c r="O41" i="19"/>
  <c r="K258" i="19"/>
  <c r="N16" i="18"/>
  <c r="O16" i="18"/>
  <c r="K233" i="18"/>
  <c r="AA16" i="18"/>
  <c r="K225" i="17"/>
  <c r="AA8" i="17"/>
  <c r="N8" i="17"/>
  <c r="O8" i="17"/>
  <c r="J76" i="17"/>
  <c r="I293" i="17"/>
  <c r="AA57" i="14"/>
  <c r="N57" i="14"/>
  <c r="O57" i="14"/>
  <c r="K274" i="14"/>
  <c r="N39" i="15"/>
  <c r="O39" i="15"/>
  <c r="K256" i="15"/>
  <c r="AA39" i="15"/>
  <c r="AB39" i="15"/>
  <c r="K327" i="14"/>
  <c r="AA110" i="14"/>
  <c r="AB111" i="14"/>
  <c r="N110" i="14"/>
  <c r="O110" i="14"/>
  <c r="K263" i="14"/>
  <c r="AA46" i="14"/>
  <c r="N46" i="14"/>
  <c r="O46" i="14"/>
  <c r="N116" i="14"/>
  <c r="O116" i="14"/>
  <c r="AA116" i="14"/>
  <c r="AB116" i="14"/>
  <c r="K333" i="14"/>
  <c r="J113" i="13"/>
  <c r="L113" i="13"/>
  <c r="M113" i="13"/>
  <c r="I330" i="13"/>
  <c r="N75" i="13"/>
  <c r="O75" i="13"/>
  <c r="AA75" i="13"/>
  <c r="AB75" i="13"/>
  <c r="K292" i="13"/>
  <c r="L44" i="11"/>
  <c r="M44" i="11"/>
  <c r="J111" i="10"/>
  <c r="I328" i="10"/>
  <c r="N21" i="10"/>
  <c r="O21" i="10"/>
  <c r="AA21" i="10"/>
  <c r="K238" i="10"/>
  <c r="L69" i="10"/>
  <c r="M69" i="10"/>
  <c r="N53" i="10"/>
  <c r="O53" i="10"/>
  <c r="K270" i="10"/>
  <c r="AA53" i="10"/>
  <c r="AB54" i="10"/>
  <c r="I290" i="9"/>
  <c r="J73" i="9"/>
  <c r="L73" i="9"/>
  <c r="M73" i="9"/>
  <c r="J52" i="10"/>
  <c r="I269" i="10"/>
  <c r="N106" i="9"/>
  <c r="O106" i="9"/>
  <c r="K323" i="9"/>
  <c r="AA106" i="9"/>
  <c r="J79" i="9"/>
  <c r="L79" i="9"/>
  <c r="M79" i="9"/>
  <c r="I296" i="9"/>
  <c r="N99" i="8"/>
  <c r="O99" i="8"/>
  <c r="AA99" i="8"/>
  <c r="K316" i="8"/>
  <c r="K286" i="8"/>
  <c r="AA69" i="8"/>
  <c r="AB69" i="8"/>
  <c r="N69" i="8"/>
  <c r="O69" i="8"/>
  <c r="N11" i="8"/>
  <c r="O11" i="8"/>
  <c r="AA11" i="8"/>
  <c r="AB11" i="8"/>
  <c r="K228" i="8"/>
  <c r="N13" i="7"/>
  <c r="O13" i="7"/>
  <c r="K230" i="7"/>
  <c r="AA13" i="7"/>
  <c r="AB13" i="7"/>
  <c r="N18" i="6"/>
  <c r="O18" i="6"/>
  <c r="AA18" i="6"/>
  <c r="K235" i="6"/>
  <c r="AA74" i="6"/>
  <c r="AB74" i="6"/>
  <c r="N74" i="6"/>
  <c r="O74" i="6"/>
  <c r="K291" i="6"/>
  <c r="N118" i="5"/>
  <c r="O118" i="5"/>
  <c r="K335" i="5"/>
  <c r="AA118" i="5"/>
  <c r="AB119" i="5"/>
  <c r="K271" i="4"/>
  <c r="N54" i="4"/>
  <c r="O54" i="4"/>
  <c r="AA54" i="4"/>
  <c r="N123" i="3"/>
  <c r="O123" i="3"/>
  <c r="AA123" i="3"/>
  <c r="K340" i="3"/>
  <c r="I262" i="3"/>
  <c r="J45" i="3"/>
  <c r="J49" i="3"/>
  <c r="I266" i="3"/>
  <c r="L124" i="1"/>
  <c r="M124" i="1"/>
  <c r="L67" i="1"/>
  <c r="M67" i="1"/>
  <c r="AA14" i="23"/>
  <c r="AB14" i="23"/>
  <c r="N14" i="23"/>
  <c r="O14" i="23"/>
  <c r="K231" i="23"/>
  <c r="AB124" i="20"/>
  <c r="AA113" i="23"/>
  <c r="N113" i="23"/>
  <c r="O113" i="23"/>
  <c r="K330" i="23"/>
  <c r="AA53" i="19"/>
  <c r="AB53" i="19"/>
  <c r="N53" i="19"/>
  <c r="O53" i="19"/>
  <c r="K270" i="19"/>
  <c r="AA104" i="21"/>
  <c r="AB104" i="21"/>
  <c r="N104" i="21"/>
  <c r="O104" i="21"/>
  <c r="K321" i="21"/>
  <c r="AA40" i="21"/>
  <c r="AB41" i="21"/>
  <c r="N40" i="21"/>
  <c r="O40" i="21"/>
  <c r="K257" i="21"/>
  <c r="I227" i="19"/>
  <c r="J10" i="19"/>
  <c r="N40" i="19"/>
  <c r="O40" i="19"/>
  <c r="AA40" i="19"/>
  <c r="AB40" i="19"/>
  <c r="K257" i="19"/>
  <c r="I260" i="17"/>
  <c r="J43" i="17"/>
  <c r="L43" i="17"/>
  <c r="M43" i="17"/>
  <c r="K288" i="18"/>
  <c r="AA71" i="18"/>
  <c r="AB71" i="18"/>
  <c r="N71" i="18"/>
  <c r="O71" i="18"/>
  <c r="AA12" i="17"/>
  <c r="AB12" i="17"/>
  <c r="N12" i="17"/>
  <c r="O12" i="17"/>
  <c r="K229" i="17"/>
  <c r="AA11" i="16"/>
  <c r="N11" i="16"/>
  <c r="O11" i="16"/>
  <c r="K228" i="16"/>
  <c r="I282" i="16"/>
  <c r="J65" i="16"/>
  <c r="AA57" i="16"/>
  <c r="N57" i="16"/>
  <c r="O57" i="16"/>
  <c r="K274" i="16"/>
  <c r="N58" i="15"/>
  <c r="O58" i="15"/>
  <c r="AA58" i="15"/>
  <c r="AB58" i="15"/>
  <c r="K275" i="15"/>
  <c r="N112" i="14"/>
  <c r="O112" i="14"/>
  <c r="K329" i="14"/>
  <c r="AA112" i="14"/>
  <c r="AB112" i="14"/>
  <c r="AA48" i="13"/>
  <c r="AB48" i="13"/>
  <c r="N48" i="13"/>
  <c r="O48" i="13"/>
  <c r="K265" i="13"/>
  <c r="AA33" i="13"/>
  <c r="AB33" i="13"/>
  <c r="N33" i="13"/>
  <c r="O33" i="13"/>
  <c r="K250" i="13"/>
  <c r="AA29" i="12"/>
  <c r="AB29" i="12"/>
  <c r="N29" i="12"/>
  <c r="O29" i="12"/>
  <c r="K246" i="12"/>
  <c r="AA37" i="12"/>
  <c r="AB37" i="12"/>
  <c r="N37" i="12"/>
  <c r="O37" i="12"/>
  <c r="K254" i="12"/>
  <c r="J102" i="12"/>
  <c r="I319" i="12"/>
  <c r="L88" i="11"/>
  <c r="M88" i="11"/>
  <c r="J76" i="11"/>
  <c r="I293" i="11"/>
  <c r="L113" i="10"/>
  <c r="M113" i="10"/>
  <c r="AA124" i="8"/>
  <c r="AB124" i="8"/>
  <c r="N124" i="8"/>
  <c r="O124" i="8"/>
  <c r="K341" i="8"/>
  <c r="N51" i="8"/>
  <c r="O51" i="8"/>
  <c r="AA51" i="8"/>
  <c r="AB51" i="8"/>
  <c r="K268" i="8"/>
  <c r="AA36" i="8"/>
  <c r="AB36" i="8"/>
  <c r="N36" i="8"/>
  <c r="O36" i="8"/>
  <c r="K253" i="8"/>
  <c r="AA64" i="8"/>
  <c r="N64" i="8"/>
  <c r="O64" i="8"/>
  <c r="K281" i="8"/>
  <c r="AB124" i="7"/>
  <c r="J114" i="5"/>
  <c r="L114" i="5"/>
  <c r="M114" i="5"/>
  <c r="I331" i="5"/>
  <c r="N15" i="4"/>
  <c r="O15" i="4"/>
  <c r="AA15" i="4"/>
  <c r="AB16" i="4"/>
  <c r="K232" i="4"/>
  <c r="AB20" i="4"/>
  <c r="N9" i="3"/>
  <c r="O9" i="3"/>
  <c r="AA9" i="3"/>
  <c r="K226" i="3"/>
  <c r="N22" i="3"/>
  <c r="O22" i="3"/>
  <c r="AA22" i="3"/>
  <c r="AB22" i="3"/>
  <c r="K239" i="3"/>
  <c r="J121" i="2"/>
  <c r="I338" i="2"/>
  <c r="N124" i="2"/>
  <c r="O124" i="2"/>
  <c r="AA124" i="2"/>
  <c r="K341" i="2"/>
  <c r="N58" i="1"/>
  <c r="O58" i="1"/>
  <c r="K275" i="1"/>
  <c r="AA58" i="1"/>
  <c r="L44" i="1"/>
  <c r="M44" i="1"/>
  <c r="L46" i="1"/>
  <c r="M46" i="1"/>
  <c r="L33" i="1"/>
  <c r="M33" i="1"/>
  <c r="AA117" i="22"/>
  <c r="N117" i="22"/>
  <c r="O117" i="22"/>
  <c r="K334" i="22"/>
  <c r="AA58" i="22"/>
  <c r="AB58" i="22"/>
  <c r="K275" i="22"/>
  <c r="N58" i="22"/>
  <c r="O58" i="22"/>
  <c r="AA77" i="23"/>
  <c r="AB77" i="23"/>
  <c r="N77" i="23"/>
  <c r="O77" i="23"/>
  <c r="K294" i="23"/>
  <c r="AA52" i="22"/>
  <c r="AB52" i="22"/>
  <c r="N52" i="22"/>
  <c r="O52" i="22"/>
  <c r="K269" i="22"/>
  <c r="AB21" i="20"/>
  <c r="N100" i="18"/>
  <c r="O100" i="18"/>
  <c r="AA100" i="18"/>
  <c r="AB100" i="18"/>
  <c r="K317" i="18"/>
  <c r="J25" i="17"/>
  <c r="I242" i="17"/>
  <c r="L92" i="17"/>
  <c r="M92" i="17"/>
  <c r="AA20" i="16"/>
  <c r="N20" i="16"/>
  <c r="O20" i="16"/>
  <c r="K237" i="16"/>
  <c r="AA53" i="16"/>
  <c r="AB53" i="16"/>
  <c r="N53" i="16"/>
  <c r="O53" i="16"/>
  <c r="K270" i="16"/>
  <c r="AB43" i="15"/>
  <c r="AA41" i="12"/>
  <c r="N41" i="12"/>
  <c r="O41" i="12"/>
  <c r="K258" i="12"/>
  <c r="L8" i="12"/>
  <c r="M8" i="12"/>
  <c r="AA18" i="12"/>
  <c r="N18" i="12"/>
  <c r="O18" i="12"/>
  <c r="K235" i="12"/>
  <c r="AA74" i="12"/>
  <c r="AB74" i="12"/>
  <c r="N74" i="12"/>
  <c r="O74" i="12"/>
  <c r="K291" i="12"/>
  <c r="J124" i="11"/>
  <c r="I341" i="11"/>
  <c r="L72" i="11"/>
  <c r="M72" i="11"/>
  <c r="AA101" i="8"/>
  <c r="AB101" i="8"/>
  <c r="N101" i="8"/>
  <c r="O101" i="8"/>
  <c r="K318" i="8"/>
  <c r="AB22" i="8"/>
  <c r="J51" i="7"/>
  <c r="I268" i="7"/>
  <c r="L117" i="7"/>
  <c r="M117" i="7"/>
  <c r="L53" i="7"/>
  <c r="M53" i="7"/>
  <c r="N82" i="7"/>
  <c r="O82" i="7"/>
  <c r="AA82" i="7"/>
  <c r="K299" i="7"/>
  <c r="L77" i="7"/>
  <c r="M77" i="7"/>
  <c r="N45" i="7"/>
  <c r="O45" i="7"/>
  <c r="K262" i="7"/>
  <c r="AA45" i="7"/>
  <c r="AB45" i="7"/>
  <c r="J119" i="6"/>
  <c r="L119" i="6"/>
  <c r="M119" i="6"/>
  <c r="I336" i="6"/>
  <c r="L41" i="6"/>
  <c r="M41" i="6"/>
  <c r="N10" i="6"/>
  <c r="O10" i="6"/>
  <c r="AA10" i="6"/>
  <c r="AB10" i="6"/>
  <c r="K227" i="6"/>
  <c r="N33" i="5"/>
  <c r="O33" i="5"/>
  <c r="AA33" i="5"/>
  <c r="K250" i="5"/>
  <c r="J109" i="5"/>
  <c r="L109" i="5"/>
  <c r="M109" i="5"/>
  <c r="I326" i="5"/>
  <c r="N29" i="4"/>
  <c r="O29" i="4"/>
  <c r="AA29" i="4"/>
  <c r="AB29" i="4"/>
  <c r="K246" i="4"/>
  <c r="I258" i="4"/>
  <c r="J41" i="4"/>
  <c r="L41" i="4"/>
  <c r="M41" i="4"/>
  <c r="L97" i="4"/>
  <c r="M97" i="4"/>
  <c r="N42" i="3"/>
  <c r="O42" i="3"/>
  <c r="AA42" i="3"/>
  <c r="AB42" i="3"/>
  <c r="K259" i="3"/>
  <c r="L121" i="3"/>
  <c r="M121" i="3"/>
  <c r="J103" i="2"/>
  <c r="I320" i="2"/>
  <c r="N80" i="1"/>
  <c r="O80" i="1"/>
  <c r="AA80" i="1"/>
  <c r="AB80" i="1"/>
  <c r="K297" i="1"/>
  <c r="J108" i="1"/>
  <c r="I325" i="1"/>
  <c r="AA121" i="22"/>
  <c r="N121" i="22"/>
  <c r="O121" i="22"/>
  <c r="K338" i="22"/>
  <c r="AA41" i="23"/>
  <c r="AB41" i="23"/>
  <c r="N41" i="23"/>
  <c r="O41" i="23"/>
  <c r="K258" i="23"/>
  <c r="N68" i="21"/>
  <c r="O68" i="21"/>
  <c r="AA68" i="21"/>
  <c r="K285" i="21"/>
  <c r="AA59" i="21"/>
  <c r="AB59" i="21"/>
  <c r="N59" i="21"/>
  <c r="O59" i="21"/>
  <c r="K276" i="21"/>
  <c r="K299" i="21"/>
  <c r="N82" i="21"/>
  <c r="O82" i="21"/>
  <c r="AA82" i="21"/>
  <c r="AB82" i="21"/>
  <c r="N18" i="15"/>
  <c r="O18" i="15"/>
  <c r="AA18" i="15"/>
  <c r="AB18" i="15"/>
  <c r="K235" i="15"/>
  <c r="N31" i="13"/>
  <c r="O31" i="13"/>
  <c r="AA31" i="13"/>
  <c r="AB31" i="13"/>
  <c r="K248" i="13"/>
  <c r="J36" i="11"/>
  <c r="I253" i="11"/>
  <c r="I241" i="11"/>
  <c r="J24" i="11"/>
  <c r="J40" i="10"/>
  <c r="I257" i="10"/>
  <c r="L73" i="7"/>
  <c r="M73" i="7"/>
  <c r="N48" i="6"/>
  <c r="O48" i="6"/>
  <c r="K265" i="6"/>
  <c r="AA48" i="6"/>
  <c r="J104" i="5"/>
  <c r="I321" i="5"/>
  <c r="K341" i="4"/>
  <c r="N124" i="4"/>
  <c r="O124" i="4"/>
  <c r="AA124" i="4"/>
  <c r="N11" i="4"/>
  <c r="O11" i="4"/>
  <c r="AA11" i="4"/>
  <c r="AB11" i="4"/>
  <c r="K228" i="4"/>
  <c r="N18" i="4"/>
  <c r="O18" i="4"/>
  <c r="K235" i="4"/>
  <c r="AA18" i="4"/>
  <c r="AB18" i="4"/>
  <c r="N107" i="3"/>
  <c r="O107" i="3"/>
  <c r="AA107" i="3"/>
  <c r="AB107" i="3"/>
  <c r="K324" i="3"/>
  <c r="N108" i="3"/>
  <c r="O108" i="3"/>
  <c r="AA108" i="3"/>
  <c r="K325" i="3"/>
  <c r="L109" i="3"/>
  <c r="M109" i="3"/>
  <c r="J55" i="2"/>
  <c r="L55" i="2"/>
  <c r="M55" i="2"/>
  <c r="I272" i="2"/>
  <c r="N57" i="2"/>
  <c r="O57" i="2"/>
  <c r="AA57" i="2"/>
  <c r="K274" i="2"/>
  <c r="J106" i="1"/>
  <c r="L106" i="1"/>
  <c r="M106" i="1"/>
  <c r="I323" i="1"/>
  <c r="L84" i="1"/>
  <c r="M84" i="1"/>
  <c r="AB94" i="18"/>
  <c r="AB24" i="4"/>
  <c r="AB80" i="20"/>
  <c r="AB98" i="18"/>
  <c r="AB35" i="10"/>
  <c r="AA104" i="17"/>
  <c r="N104" i="17"/>
  <c r="O104" i="17"/>
  <c r="K321" i="17"/>
  <c r="AB102" i="18"/>
  <c r="AB54" i="20"/>
  <c r="AB82" i="20"/>
  <c r="AB50" i="8"/>
  <c r="K243" i="23"/>
  <c r="AA26" i="23"/>
  <c r="AB26" i="23"/>
  <c r="N26" i="23"/>
  <c r="O26" i="23"/>
  <c r="L107" i="22"/>
  <c r="M107" i="22"/>
  <c r="AA101" i="23"/>
  <c r="AB101" i="23"/>
  <c r="N101" i="23"/>
  <c r="O101" i="23"/>
  <c r="K318" i="23"/>
  <c r="AA21" i="22"/>
  <c r="K238" i="22"/>
  <c r="N21" i="22"/>
  <c r="O21" i="22"/>
  <c r="AA29" i="22"/>
  <c r="AB29" i="22"/>
  <c r="K246" i="22"/>
  <c r="N29" i="22"/>
  <c r="O29" i="22"/>
  <c r="N67" i="23"/>
  <c r="O67" i="23"/>
  <c r="K284" i="23"/>
  <c r="AA67" i="23"/>
  <c r="J107" i="22"/>
  <c r="I324" i="22"/>
  <c r="AA19" i="22"/>
  <c r="AB19" i="22"/>
  <c r="N19" i="22"/>
  <c r="O19" i="22"/>
  <c r="K236" i="22"/>
  <c r="N88" i="19"/>
  <c r="O88" i="19"/>
  <c r="K305" i="19"/>
  <c r="AA88" i="19"/>
  <c r="AB88" i="19"/>
  <c r="J23" i="17"/>
  <c r="L23" i="17"/>
  <c r="M23" i="17"/>
  <c r="I240" i="17"/>
  <c r="AA119" i="21"/>
  <c r="AB119" i="21"/>
  <c r="N119" i="21"/>
  <c r="O119" i="21"/>
  <c r="K336" i="21"/>
  <c r="AA54" i="22"/>
  <c r="AB54" i="22"/>
  <c r="K271" i="22"/>
  <c r="N54" i="22"/>
  <c r="O54" i="22"/>
  <c r="AA49" i="19"/>
  <c r="N49" i="19"/>
  <c r="O49" i="19"/>
  <c r="K266" i="19"/>
  <c r="AA38" i="17"/>
  <c r="N38" i="17"/>
  <c r="O38" i="17"/>
  <c r="K255" i="17"/>
  <c r="N69" i="17"/>
  <c r="O69" i="17"/>
  <c r="K286" i="17"/>
  <c r="AA69" i="17"/>
  <c r="AA17" i="16"/>
  <c r="AB17" i="16"/>
  <c r="N17" i="16"/>
  <c r="O17" i="16"/>
  <c r="K234" i="16"/>
  <c r="AA44" i="16"/>
  <c r="AB44" i="16"/>
  <c r="N44" i="16"/>
  <c r="O44" i="16"/>
  <c r="K261" i="16"/>
  <c r="J103" i="15"/>
  <c r="L103" i="15"/>
  <c r="M103" i="15"/>
  <c r="I320" i="15"/>
  <c r="K319" i="14"/>
  <c r="AA102" i="14"/>
  <c r="AB102" i="14"/>
  <c r="N102" i="14"/>
  <c r="O102" i="14"/>
  <c r="AA38" i="14"/>
  <c r="K255" i="14"/>
  <c r="N38" i="14"/>
  <c r="O38" i="14"/>
  <c r="AB62" i="13"/>
  <c r="N96" i="12"/>
  <c r="O96" i="12"/>
  <c r="AA96" i="12"/>
  <c r="AB96" i="12"/>
  <c r="K313" i="12"/>
  <c r="N59" i="13"/>
  <c r="O59" i="13"/>
  <c r="AA59" i="13"/>
  <c r="AB59" i="13"/>
  <c r="K276" i="13"/>
  <c r="N88" i="12"/>
  <c r="O88" i="12"/>
  <c r="AA88" i="12"/>
  <c r="AB88" i="12"/>
  <c r="K305" i="12"/>
  <c r="J96" i="11"/>
  <c r="I313" i="11"/>
  <c r="AA74" i="11"/>
  <c r="N74" i="11"/>
  <c r="O74" i="11"/>
  <c r="K291" i="11"/>
  <c r="J79" i="10"/>
  <c r="I296" i="10"/>
  <c r="L30" i="11"/>
  <c r="M30" i="11"/>
  <c r="L103" i="10"/>
  <c r="M103" i="10"/>
  <c r="N84" i="9"/>
  <c r="O84" i="9"/>
  <c r="AA84" i="9"/>
  <c r="K301" i="9"/>
  <c r="I318" i="9"/>
  <c r="J101" i="9"/>
  <c r="L101" i="9"/>
  <c r="M101" i="9"/>
  <c r="J63" i="9"/>
  <c r="L63" i="9"/>
  <c r="M63" i="9"/>
  <c r="I280" i="9"/>
  <c r="J115" i="9"/>
  <c r="I332" i="9"/>
  <c r="K287" i="8"/>
  <c r="AA70" i="8"/>
  <c r="AB70" i="8"/>
  <c r="N70" i="8"/>
  <c r="O70" i="8"/>
  <c r="N50" i="7"/>
  <c r="O50" i="7"/>
  <c r="AA50" i="7"/>
  <c r="K267" i="7"/>
  <c r="L8" i="8"/>
  <c r="M8" i="8"/>
  <c r="L82" i="5"/>
  <c r="M82" i="5"/>
  <c r="AA71" i="5"/>
  <c r="AB71" i="5"/>
  <c r="N71" i="5"/>
  <c r="O71" i="5"/>
  <c r="K288" i="5"/>
  <c r="N114" i="4"/>
  <c r="O114" i="4"/>
  <c r="K331" i="4"/>
  <c r="AA114" i="4"/>
  <c r="AB114" i="4"/>
  <c r="J93" i="4"/>
  <c r="I310" i="4"/>
  <c r="N40" i="3"/>
  <c r="O40" i="3"/>
  <c r="AA40" i="3"/>
  <c r="AB40" i="3"/>
  <c r="K257" i="3"/>
  <c r="L48" i="2"/>
  <c r="M48" i="2"/>
  <c r="N13" i="2"/>
  <c r="O13" i="2"/>
  <c r="AA13" i="2"/>
  <c r="AB13" i="2"/>
  <c r="K230" i="2"/>
  <c r="N119" i="1"/>
  <c r="O119" i="1"/>
  <c r="AA119" i="1"/>
  <c r="AB119" i="1"/>
  <c r="K336" i="1"/>
  <c r="L17" i="1"/>
  <c r="M17" i="1"/>
  <c r="AA82" i="23"/>
  <c r="AB82" i="23"/>
  <c r="K299" i="23"/>
  <c r="N82" i="23"/>
  <c r="O82" i="23"/>
  <c r="AA101" i="22"/>
  <c r="N101" i="22"/>
  <c r="O101" i="22"/>
  <c r="K318" i="22"/>
  <c r="J123" i="23"/>
  <c r="L123" i="23"/>
  <c r="M123" i="23"/>
  <c r="I340" i="23"/>
  <c r="L104" i="22"/>
  <c r="M104" i="22"/>
  <c r="K296" i="22"/>
  <c r="N79" i="22"/>
  <c r="O79" i="22"/>
  <c r="AA79" i="22"/>
  <c r="AB79" i="22"/>
  <c r="AB120" i="20"/>
  <c r="AA112" i="21"/>
  <c r="AB112" i="21"/>
  <c r="N112" i="21"/>
  <c r="O112" i="21"/>
  <c r="K329" i="21"/>
  <c r="AA48" i="21"/>
  <c r="AB48" i="21"/>
  <c r="N48" i="21"/>
  <c r="O48" i="21"/>
  <c r="K265" i="21"/>
  <c r="N108" i="18"/>
  <c r="O108" i="18"/>
  <c r="AA108" i="18"/>
  <c r="AB108" i="18"/>
  <c r="K325" i="18"/>
  <c r="N84" i="18"/>
  <c r="O84" i="18"/>
  <c r="AA84" i="18"/>
  <c r="AB84" i="18"/>
  <c r="K301" i="18"/>
  <c r="N24" i="19"/>
  <c r="O24" i="19"/>
  <c r="AA24" i="19"/>
  <c r="AB24" i="19"/>
  <c r="K241" i="19"/>
  <c r="AA82" i="19"/>
  <c r="AB82" i="19"/>
  <c r="K299" i="19"/>
  <c r="N82" i="19"/>
  <c r="O82" i="19"/>
  <c r="AA117" i="18"/>
  <c r="AB117" i="18"/>
  <c r="N117" i="18"/>
  <c r="O117" i="18"/>
  <c r="K334" i="18"/>
  <c r="L29" i="17"/>
  <c r="M29" i="17"/>
  <c r="L84" i="17"/>
  <c r="M84" i="17"/>
  <c r="AA76" i="16"/>
  <c r="AB76" i="16"/>
  <c r="N76" i="16"/>
  <c r="O76" i="16"/>
  <c r="K293" i="16"/>
  <c r="I286" i="15"/>
  <c r="J69" i="15"/>
  <c r="L69" i="15"/>
  <c r="M69" i="15"/>
  <c r="K286" i="14"/>
  <c r="AA69" i="14"/>
  <c r="AB69" i="14"/>
  <c r="N69" i="14"/>
  <c r="O69" i="14"/>
  <c r="AA65" i="14"/>
  <c r="N65" i="14"/>
  <c r="O65" i="14"/>
  <c r="K282" i="14"/>
  <c r="AB35" i="14"/>
  <c r="J97" i="13"/>
  <c r="L97" i="13"/>
  <c r="M97" i="13"/>
  <c r="I314" i="13"/>
  <c r="AA52" i="13"/>
  <c r="AB52" i="13"/>
  <c r="K269" i="13"/>
  <c r="N52" i="13"/>
  <c r="O52" i="13"/>
  <c r="N87" i="13"/>
  <c r="O87" i="13"/>
  <c r="AA87" i="13"/>
  <c r="AB87" i="13"/>
  <c r="K304" i="13"/>
  <c r="AA22" i="12"/>
  <c r="AB22" i="12"/>
  <c r="N22" i="12"/>
  <c r="O22" i="12"/>
  <c r="K239" i="12"/>
  <c r="N21" i="11"/>
  <c r="O21" i="11"/>
  <c r="AA21" i="11"/>
  <c r="K238" i="11"/>
  <c r="L83" i="10"/>
  <c r="M83" i="10"/>
  <c r="N33" i="10"/>
  <c r="O33" i="10"/>
  <c r="AA33" i="10"/>
  <c r="K250" i="10"/>
  <c r="J59" i="9"/>
  <c r="L59" i="9"/>
  <c r="M59" i="9"/>
  <c r="I276" i="9"/>
  <c r="N59" i="8"/>
  <c r="O59" i="8"/>
  <c r="AA59" i="8"/>
  <c r="K276" i="8"/>
  <c r="J49" i="7"/>
  <c r="I266" i="7"/>
  <c r="N15" i="7"/>
  <c r="O15" i="7"/>
  <c r="AA15" i="7"/>
  <c r="K232" i="7"/>
  <c r="N29" i="7"/>
  <c r="O29" i="7"/>
  <c r="K246" i="7"/>
  <c r="AA29" i="7"/>
  <c r="AB29" i="7"/>
  <c r="N43" i="6"/>
  <c r="O43" i="6"/>
  <c r="AA43" i="6"/>
  <c r="K260" i="6"/>
  <c r="AB85" i="6"/>
  <c r="AA118" i="6"/>
  <c r="AB118" i="6"/>
  <c r="N118" i="6"/>
  <c r="O118" i="6"/>
  <c r="K335" i="6"/>
  <c r="AA51" i="5"/>
  <c r="AB51" i="5"/>
  <c r="N51" i="5"/>
  <c r="O51" i="5"/>
  <c r="K268" i="5"/>
  <c r="L32" i="5"/>
  <c r="M32" i="5"/>
  <c r="J79" i="4"/>
  <c r="I296" i="4"/>
  <c r="I256" i="4"/>
  <c r="J39" i="4"/>
  <c r="N43" i="3"/>
  <c r="O43" i="3"/>
  <c r="K260" i="3"/>
  <c r="AA43" i="3"/>
  <c r="AB43" i="3"/>
  <c r="L113" i="2"/>
  <c r="M113" i="2"/>
  <c r="L100" i="1"/>
  <c r="M100" i="1"/>
  <c r="J12" i="1"/>
  <c r="I229" i="1"/>
  <c r="J119" i="23"/>
  <c r="L119" i="23"/>
  <c r="M119" i="23"/>
  <c r="I336" i="23"/>
  <c r="I337" i="23"/>
  <c r="J120" i="23"/>
  <c r="AA88" i="22"/>
  <c r="AB88" i="22"/>
  <c r="N88" i="22"/>
  <c r="O88" i="22"/>
  <c r="K305" i="22"/>
  <c r="N24" i="18"/>
  <c r="O24" i="18"/>
  <c r="K241" i="18"/>
  <c r="AA24" i="18"/>
  <c r="AB24" i="18"/>
  <c r="AA113" i="19"/>
  <c r="AB113" i="19"/>
  <c r="N113" i="19"/>
  <c r="O113" i="19"/>
  <c r="K330" i="19"/>
  <c r="AA38" i="21"/>
  <c r="AB38" i="21"/>
  <c r="N38" i="21"/>
  <c r="O38" i="21"/>
  <c r="K255" i="21"/>
  <c r="J55" i="17"/>
  <c r="L55" i="17"/>
  <c r="M55" i="17"/>
  <c r="I272" i="17"/>
  <c r="K295" i="19"/>
  <c r="AA78" i="19"/>
  <c r="AB78" i="19"/>
  <c r="N78" i="19"/>
  <c r="O78" i="19"/>
  <c r="AA61" i="18"/>
  <c r="AB61" i="18"/>
  <c r="N61" i="18"/>
  <c r="O61" i="18"/>
  <c r="K278" i="18"/>
  <c r="J24" i="17"/>
  <c r="L24" i="17"/>
  <c r="M24" i="17"/>
  <c r="I241" i="17"/>
  <c r="AB114" i="15"/>
  <c r="AA84" i="16"/>
  <c r="AB84" i="16"/>
  <c r="N84" i="16"/>
  <c r="O84" i="16"/>
  <c r="K301" i="16"/>
  <c r="J12" i="14"/>
  <c r="L12" i="14"/>
  <c r="M12" i="14"/>
  <c r="I229" i="14"/>
  <c r="N92" i="14"/>
  <c r="O92" i="14"/>
  <c r="AA92" i="14"/>
  <c r="AB92" i="14"/>
  <c r="K309" i="14"/>
  <c r="AA17" i="13"/>
  <c r="AB17" i="13"/>
  <c r="N17" i="13"/>
  <c r="O17" i="13"/>
  <c r="K234" i="13"/>
  <c r="AA121" i="12"/>
  <c r="AB121" i="12"/>
  <c r="N121" i="12"/>
  <c r="O121" i="12"/>
  <c r="K338" i="12"/>
  <c r="N115" i="13"/>
  <c r="O115" i="13"/>
  <c r="AA115" i="13"/>
  <c r="AB115" i="13"/>
  <c r="K332" i="13"/>
  <c r="AA49" i="12"/>
  <c r="N49" i="12"/>
  <c r="O49" i="12"/>
  <c r="K266" i="12"/>
  <c r="J12" i="11"/>
  <c r="I229" i="11"/>
  <c r="J14" i="11"/>
  <c r="I231" i="11"/>
  <c r="I316" i="9"/>
  <c r="J99" i="9"/>
  <c r="J85" i="9"/>
  <c r="L85" i="9"/>
  <c r="M85" i="9"/>
  <c r="I302" i="9"/>
  <c r="AA109" i="8"/>
  <c r="N109" i="8"/>
  <c r="O109" i="8"/>
  <c r="K326" i="8"/>
  <c r="AA98" i="8"/>
  <c r="AB98" i="8"/>
  <c r="N98" i="8"/>
  <c r="O98" i="8"/>
  <c r="K315" i="8"/>
  <c r="L101" i="7"/>
  <c r="M101" i="7"/>
  <c r="N35" i="7"/>
  <c r="O35" i="7"/>
  <c r="AA35" i="7"/>
  <c r="AB35" i="7"/>
  <c r="K252" i="7"/>
  <c r="L75" i="7"/>
  <c r="M75" i="7"/>
  <c r="AA114" i="6"/>
  <c r="AB114" i="6"/>
  <c r="N114" i="6"/>
  <c r="O114" i="6"/>
  <c r="K331" i="6"/>
  <c r="N65" i="5"/>
  <c r="O65" i="5"/>
  <c r="AA65" i="5"/>
  <c r="K282" i="5"/>
  <c r="AA63" i="5"/>
  <c r="AB63" i="5"/>
  <c r="N63" i="5"/>
  <c r="O63" i="5"/>
  <c r="K280" i="5"/>
  <c r="N37" i="4"/>
  <c r="O37" i="4"/>
  <c r="AA37" i="4"/>
  <c r="AB37" i="4"/>
  <c r="K254" i="4"/>
  <c r="J93" i="2"/>
  <c r="L93" i="2"/>
  <c r="M93" i="2"/>
  <c r="I310" i="2"/>
  <c r="J77" i="2"/>
  <c r="L77" i="2"/>
  <c r="M77" i="2"/>
  <c r="I294" i="2"/>
  <c r="L73" i="1"/>
  <c r="M73" i="1"/>
  <c r="N64" i="23"/>
  <c r="O64" i="23"/>
  <c r="K281" i="23"/>
  <c r="AA64" i="23"/>
  <c r="J83" i="23"/>
  <c r="L83" i="23"/>
  <c r="M83" i="23"/>
  <c r="I300" i="23"/>
  <c r="L96" i="23"/>
  <c r="M96" i="23"/>
  <c r="L116" i="22"/>
  <c r="M116" i="22"/>
  <c r="AA59" i="22"/>
  <c r="AB59" i="22"/>
  <c r="N59" i="22"/>
  <c r="O59" i="22"/>
  <c r="K276" i="22"/>
  <c r="AA107" i="21"/>
  <c r="N107" i="21"/>
  <c r="O107" i="21"/>
  <c r="K324" i="21"/>
  <c r="N36" i="19"/>
  <c r="O36" i="19"/>
  <c r="AA36" i="19"/>
  <c r="AB36" i="19"/>
  <c r="K253" i="19"/>
  <c r="K315" i="21"/>
  <c r="N98" i="21"/>
  <c r="O98" i="21"/>
  <c r="AA98" i="21"/>
  <c r="AB98" i="21"/>
  <c r="N28" i="18"/>
  <c r="O28" i="18"/>
  <c r="AA28" i="18"/>
  <c r="AB28" i="18"/>
  <c r="K245" i="18"/>
  <c r="AA106" i="19"/>
  <c r="AB106" i="19"/>
  <c r="K323" i="19"/>
  <c r="N106" i="19"/>
  <c r="O106" i="19"/>
  <c r="K296" i="18"/>
  <c r="AA79" i="18"/>
  <c r="AB79" i="18"/>
  <c r="N79" i="18"/>
  <c r="O79" i="18"/>
  <c r="J70" i="17"/>
  <c r="L70" i="17"/>
  <c r="M70" i="17"/>
  <c r="I287" i="17"/>
  <c r="AA106" i="16"/>
  <c r="AB106" i="16"/>
  <c r="K323" i="16"/>
  <c r="N106" i="16"/>
  <c r="O106" i="16"/>
  <c r="I314" i="16"/>
  <c r="J97" i="16"/>
  <c r="K324" i="15"/>
  <c r="N107" i="15"/>
  <c r="O107" i="15"/>
  <c r="AA107" i="15"/>
  <c r="AB107" i="15"/>
  <c r="N52" i="15"/>
  <c r="O52" i="15"/>
  <c r="K269" i="15"/>
  <c r="AA52" i="15"/>
  <c r="AB52" i="15"/>
  <c r="K278" i="14"/>
  <c r="AA61" i="14"/>
  <c r="N61" i="14"/>
  <c r="O61" i="14"/>
  <c r="AB22" i="13"/>
  <c r="AA73" i="13"/>
  <c r="AB74" i="13"/>
  <c r="N73" i="13"/>
  <c r="O73" i="13"/>
  <c r="K290" i="13"/>
  <c r="N111" i="13"/>
  <c r="O111" i="13"/>
  <c r="AA111" i="13"/>
  <c r="AB111" i="13"/>
  <c r="K328" i="13"/>
  <c r="N44" i="12"/>
  <c r="O44" i="12"/>
  <c r="AA44" i="12"/>
  <c r="AB44" i="12"/>
  <c r="K261" i="12"/>
  <c r="AB50" i="10"/>
  <c r="L109" i="10"/>
  <c r="M109" i="10"/>
  <c r="N39" i="7"/>
  <c r="O39" i="7"/>
  <c r="AA39" i="7"/>
  <c r="AB39" i="7"/>
  <c r="K256" i="7"/>
  <c r="L71" i="7"/>
  <c r="M71" i="7"/>
  <c r="N14" i="6"/>
  <c r="O14" i="6"/>
  <c r="AA14" i="6"/>
  <c r="AB14" i="6"/>
  <c r="K231" i="6"/>
  <c r="N24" i="6"/>
  <c r="O24" i="6"/>
  <c r="AA24" i="6"/>
  <c r="AB24" i="6"/>
  <c r="K241" i="6"/>
  <c r="N46" i="5"/>
  <c r="O46" i="5"/>
  <c r="K263" i="5"/>
  <c r="AA46" i="5"/>
  <c r="AB46" i="5"/>
  <c r="L69" i="4"/>
  <c r="M69" i="4"/>
  <c r="N29" i="3"/>
  <c r="O29" i="3"/>
  <c r="AA29" i="3"/>
  <c r="AB29" i="3"/>
  <c r="K246" i="3"/>
  <c r="N63" i="3"/>
  <c r="O63" i="3"/>
  <c r="AA63" i="3"/>
  <c r="AB63" i="3"/>
  <c r="K280" i="3"/>
  <c r="AB51" i="3"/>
  <c r="N36" i="3"/>
  <c r="O36" i="3"/>
  <c r="AA36" i="3"/>
  <c r="K253" i="3"/>
  <c r="N25" i="2"/>
  <c r="O25" i="2"/>
  <c r="AA25" i="2"/>
  <c r="AB25" i="2"/>
  <c r="K242" i="2"/>
  <c r="N50" i="1"/>
  <c r="O50" i="1"/>
  <c r="K267" i="1"/>
  <c r="AA50" i="1"/>
  <c r="L62" i="1"/>
  <c r="M62" i="1"/>
  <c r="L54" i="1"/>
  <c r="M54" i="1"/>
  <c r="K295" i="23"/>
  <c r="AA78" i="23"/>
  <c r="AB78" i="23"/>
  <c r="N78" i="23"/>
  <c r="O78" i="23"/>
  <c r="L115" i="22"/>
  <c r="M115" i="22"/>
  <c r="N124" i="19"/>
  <c r="O124" i="19"/>
  <c r="AA124" i="19"/>
  <c r="AB124" i="19"/>
  <c r="K341" i="19"/>
  <c r="AA21" i="19"/>
  <c r="AB21" i="19"/>
  <c r="N21" i="19"/>
  <c r="O21" i="19"/>
  <c r="K238" i="19"/>
  <c r="AB105" i="21"/>
  <c r="AA39" i="21"/>
  <c r="AB39" i="21"/>
  <c r="N39" i="21"/>
  <c r="O39" i="21"/>
  <c r="K256" i="21"/>
  <c r="AA18" i="19"/>
  <c r="N18" i="19"/>
  <c r="O18" i="19"/>
  <c r="K235" i="19"/>
  <c r="L8" i="21"/>
  <c r="M8" i="21"/>
  <c r="AB106" i="18"/>
  <c r="N51" i="17"/>
  <c r="O51" i="17"/>
  <c r="K268" i="17"/>
  <c r="AA51" i="17"/>
  <c r="AB51" i="17"/>
  <c r="AA53" i="18"/>
  <c r="AB54" i="18"/>
  <c r="N53" i="18"/>
  <c r="O53" i="18"/>
  <c r="K270" i="18"/>
  <c r="J111" i="16"/>
  <c r="I328" i="16"/>
  <c r="K298" i="15"/>
  <c r="N81" i="15"/>
  <c r="O81" i="15"/>
  <c r="AA81" i="15"/>
  <c r="AA49" i="14"/>
  <c r="N49" i="14"/>
  <c r="O49" i="14"/>
  <c r="K266" i="14"/>
  <c r="J96" i="15"/>
  <c r="L96" i="15"/>
  <c r="M96" i="15"/>
  <c r="I313" i="15"/>
  <c r="AA97" i="14"/>
  <c r="AB97" i="14"/>
  <c r="N97" i="14"/>
  <c r="O97" i="14"/>
  <c r="K314" i="14"/>
  <c r="AA76" i="13"/>
  <c r="AB76" i="13"/>
  <c r="K293" i="13"/>
  <c r="N76" i="13"/>
  <c r="O76" i="13"/>
  <c r="N112" i="12"/>
  <c r="O112" i="12"/>
  <c r="AA112" i="12"/>
  <c r="AB112" i="12"/>
  <c r="K329" i="12"/>
  <c r="N104" i="12"/>
  <c r="O104" i="12"/>
  <c r="AA104" i="12"/>
  <c r="K321" i="12"/>
  <c r="L122" i="11"/>
  <c r="M122" i="11"/>
  <c r="N69" i="11"/>
  <c r="O69" i="11"/>
  <c r="AA69" i="11"/>
  <c r="K286" i="11"/>
  <c r="L111" i="10"/>
  <c r="M111" i="10"/>
  <c r="J85" i="10"/>
  <c r="L85" i="10"/>
  <c r="M85" i="10"/>
  <c r="I302" i="10"/>
  <c r="I306" i="9"/>
  <c r="J89" i="9"/>
  <c r="L89" i="9"/>
  <c r="M89" i="9"/>
  <c r="N83" i="8"/>
  <c r="O83" i="8"/>
  <c r="AA83" i="8"/>
  <c r="AB83" i="8"/>
  <c r="K300" i="8"/>
  <c r="N27" i="8"/>
  <c r="O27" i="8"/>
  <c r="AA27" i="8"/>
  <c r="AB27" i="8"/>
  <c r="K244" i="8"/>
  <c r="N19" i="7"/>
  <c r="O19" i="7"/>
  <c r="AA19" i="7"/>
  <c r="AB19" i="7"/>
  <c r="K236" i="7"/>
  <c r="J123" i="6"/>
  <c r="L123" i="6"/>
  <c r="M123" i="6"/>
  <c r="I340" i="6"/>
  <c r="J64" i="5"/>
  <c r="I281" i="5"/>
  <c r="N95" i="5"/>
  <c r="O95" i="5"/>
  <c r="K312" i="5"/>
  <c r="AA95" i="5"/>
  <c r="AB95" i="5"/>
  <c r="N78" i="5"/>
  <c r="O78" i="5"/>
  <c r="K295" i="5"/>
  <c r="AA78" i="5"/>
  <c r="AB78" i="5"/>
  <c r="N30" i="4"/>
  <c r="O30" i="4"/>
  <c r="AA30" i="4"/>
  <c r="AB30" i="4"/>
  <c r="K247" i="4"/>
  <c r="N102" i="3"/>
  <c r="O102" i="3"/>
  <c r="AA102" i="3"/>
  <c r="AB103" i="3"/>
  <c r="K319" i="3"/>
  <c r="L45" i="3"/>
  <c r="M45" i="3"/>
  <c r="L49" i="3"/>
  <c r="M49" i="3"/>
  <c r="J115" i="1"/>
  <c r="I332" i="1"/>
  <c r="J57" i="1"/>
  <c r="I274" i="1"/>
  <c r="AA24" i="22"/>
  <c r="N24" i="22"/>
  <c r="O24" i="22"/>
  <c r="K241" i="22"/>
  <c r="AA32" i="22"/>
  <c r="AB32" i="22"/>
  <c r="N32" i="22"/>
  <c r="O32" i="22"/>
  <c r="K249" i="22"/>
  <c r="AA67" i="21"/>
  <c r="N67" i="21"/>
  <c r="O67" i="21"/>
  <c r="K284" i="21"/>
  <c r="AA29" i="19"/>
  <c r="AB29" i="19"/>
  <c r="N29" i="19"/>
  <c r="O29" i="19"/>
  <c r="K246" i="19"/>
  <c r="K339" i="21"/>
  <c r="N122" i="21"/>
  <c r="O122" i="21"/>
  <c r="AA122" i="21"/>
  <c r="AB122" i="21"/>
  <c r="J83" i="17"/>
  <c r="I300" i="17"/>
  <c r="N73" i="17"/>
  <c r="O73" i="17"/>
  <c r="K290" i="17"/>
  <c r="AA73" i="17"/>
  <c r="AB107" i="16"/>
  <c r="L65" i="16"/>
  <c r="M65" i="16"/>
  <c r="AA25" i="16"/>
  <c r="N25" i="16"/>
  <c r="O25" i="16"/>
  <c r="K242" i="16"/>
  <c r="AA17" i="14"/>
  <c r="N17" i="14"/>
  <c r="O17" i="14"/>
  <c r="K234" i="14"/>
  <c r="AB91" i="14"/>
  <c r="AA65" i="13"/>
  <c r="AB65" i="13"/>
  <c r="N65" i="13"/>
  <c r="O65" i="13"/>
  <c r="K282" i="13"/>
  <c r="AB34" i="13"/>
  <c r="N103" i="13"/>
  <c r="O103" i="13"/>
  <c r="AA103" i="13"/>
  <c r="AB103" i="13"/>
  <c r="K320" i="13"/>
  <c r="AA70" i="12"/>
  <c r="AB70" i="12"/>
  <c r="N70" i="12"/>
  <c r="O70" i="12"/>
  <c r="K287" i="12"/>
  <c r="J48" i="11"/>
  <c r="I265" i="11"/>
  <c r="L102" i="12"/>
  <c r="M102" i="12"/>
  <c r="L76" i="11"/>
  <c r="M76" i="11"/>
  <c r="J20" i="11"/>
  <c r="I237" i="11"/>
  <c r="L67" i="10"/>
  <c r="M67" i="10"/>
  <c r="N80" i="10"/>
  <c r="O80" i="10"/>
  <c r="AA80" i="10"/>
  <c r="K297" i="10"/>
  <c r="AB10" i="10"/>
  <c r="J48" i="10"/>
  <c r="I265" i="10"/>
  <c r="J67" i="9"/>
  <c r="L67" i="9"/>
  <c r="M67" i="9"/>
  <c r="I284" i="9"/>
  <c r="AA108" i="8"/>
  <c r="AB108" i="8"/>
  <c r="N108" i="8"/>
  <c r="O108" i="8"/>
  <c r="K325" i="8"/>
  <c r="AA12" i="8"/>
  <c r="AB12" i="8"/>
  <c r="N12" i="8"/>
  <c r="O12" i="8"/>
  <c r="K229" i="8"/>
  <c r="AA118" i="8"/>
  <c r="AB118" i="8"/>
  <c r="N118" i="8"/>
  <c r="O118" i="8"/>
  <c r="K335" i="8"/>
  <c r="J65" i="7"/>
  <c r="I282" i="7"/>
  <c r="J47" i="7"/>
  <c r="I264" i="7"/>
  <c r="N103" i="6"/>
  <c r="O103" i="6"/>
  <c r="AA103" i="6"/>
  <c r="K320" i="6"/>
  <c r="N77" i="3"/>
  <c r="O77" i="3"/>
  <c r="K294" i="3"/>
  <c r="AA77" i="3"/>
  <c r="L121" i="2"/>
  <c r="M121" i="2"/>
  <c r="N112" i="1"/>
  <c r="O112" i="1"/>
  <c r="AA112" i="1"/>
  <c r="AB112" i="1"/>
  <c r="K329" i="1"/>
  <c r="J69" i="1"/>
  <c r="I286" i="1"/>
  <c r="AB101" i="21"/>
  <c r="AB21" i="21"/>
  <c r="N32" i="19"/>
  <c r="O32" i="19"/>
  <c r="AA32" i="19"/>
  <c r="AB32" i="19"/>
  <c r="K249" i="19"/>
  <c r="AA31" i="21"/>
  <c r="AB31" i="21"/>
  <c r="N31" i="21"/>
  <c r="O31" i="21"/>
  <c r="K248" i="21"/>
  <c r="AA89" i="19"/>
  <c r="AB89" i="19"/>
  <c r="N89" i="19"/>
  <c r="O89" i="19"/>
  <c r="K306" i="19"/>
  <c r="K271" i="21"/>
  <c r="AA54" i="21"/>
  <c r="AB54" i="21"/>
  <c r="N54" i="21"/>
  <c r="O54" i="21"/>
  <c r="L25" i="17"/>
  <c r="M25" i="17"/>
  <c r="I238" i="17"/>
  <c r="J21" i="17"/>
  <c r="AA45" i="18"/>
  <c r="AB45" i="18"/>
  <c r="N45" i="18"/>
  <c r="O45" i="18"/>
  <c r="K262" i="18"/>
  <c r="L125" i="17"/>
  <c r="M125" i="17"/>
  <c r="I278" i="17"/>
  <c r="J61" i="17"/>
  <c r="J103" i="17"/>
  <c r="I320" i="17"/>
  <c r="AA21" i="16"/>
  <c r="AB21" i="16"/>
  <c r="K238" i="16"/>
  <c r="N21" i="16"/>
  <c r="O21" i="16"/>
  <c r="J123" i="15"/>
  <c r="L123" i="15"/>
  <c r="M123" i="15"/>
  <c r="I340" i="15"/>
  <c r="N26" i="15"/>
  <c r="O26" i="15"/>
  <c r="AA26" i="15"/>
  <c r="AB26" i="15"/>
  <c r="K243" i="15"/>
  <c r="AA122" i="14"/>
  <c r="AB122" i="14"/>
  <c r="N122" i="14"/>
  <c r="O122" i="14"/>
  <c r="K339" i="14"/>
  <c r="AA58" i="14"/>
  <c r="AB58" i="14"/>
  <c r="N58" i="14"/>
  <c r="O58" i="14"/>
  <c r="K275" i="14"/>
  <c r="AB70" i="13"/>
  <c r="J10" i="12"/>
  <c r="L10" i="12"/>
  <c r="M10" i="12"/>
  <c r="I227" i="12"/>
  <c r="N99" i="13"/>
  <c r="O99" i="13"/>
  <c r="AA99" i="13"/>
  <c r="AB99" i="13"/>
  <c r="K316" i="13"/>
  <c r="AA42" i="12"/>
  <c r="AB42" i="12"/>
  <c r="N42" i="12"/>
  <c r="O42" i="12"/>
  <c r="K259" i="12"/>
  <c r="L124" i="11"/>
  <c r="M124" i="11"/>
  <c r="L10" i="11"/>
  <c r="M10" i="11"/>
  <c r="AA111" i="11"/>
  <c r="AB111" i="11"/>
  <c r="K328" i="11"/>
  <c r="N111" i="11"/>
  <c r="O111" i="11"/>
  <c r="AB27" i="11"/>
  <c r="J112" i="11"/>
  <c r="I329" i="11"/>
  <c r="J116" i="11"/>
  <c r="I333" i="11"/>
  <c r="N41" i="10"/>
  <c r="O41" i="10"/>
  <c r="AA41" i="10"/>
  <c r="K258" i="10"/>
  <c r="L101" i="10"/>
  <c r="M101" i="10"/>
  <c r="L73" i="10"/>
  <c r="M73" i="10"/>
  <c r="L75" i="10"/>
  <c r="M75" i="10"/>
  <c r="I322" i="9"/>
  <c r="J105" i="9"/>
  <c r="L105" i="9"/>
  <c r="M105" i="9"/>
  <c r="AA85" i="8"/>
  <c r="AB85" i="8"/>
  <c r="N85" i="8"/>
  <c r="O85" i="8"/>
  <c r="K302" i="8"/>
  <c r="J87" i="6"/>
  <c r="L87" i="6"/>
  <c r="M87" i="6"/>
  <c r="I304" i="6"/>
  <c r="N73" i="5"/>
  <c r="O73" i="5"/>
  <c r="K290" i="5"/>
  <c r="AA73" i="5"/>
  <c r="AA79" i="5"/>
  <c r="N79" i="5"/>
  <c r="O79" i="5"/>
  <c r="K296" i="5"/>
  <c r="L89" i="4"/>
  <c r="M89" i="4"/>
  <c r="AA48" i="4"/>
  <c r="K265" i="4"/>
  <c r="N48" i="4"/>
  <c r="O48" i="4"/>
  <c r="AB34" i="4"/>
  <c r="N116" i="3"/>
  <c r="O116" i="3"/>
  <c r="AA116" i="3"/>
  <c r="AB116" i="3"/>
  <c r="K333" i="3"/>
  <c r="AB113" i="3"/>
  <c r="L103" i="2"/>
  <c r="M103" i="2"/>
  <c r="AB18" i="2"/>
  <c r="AB19" i="2"/>
  <c r="L108" i="1"/>
  <c r="M108" i="1"/>
  <c r="I236" i="17"/>
  <c r="J19" i="17"/>
  <c r="L19" i="17"/>
  <c r="M19" i="17"/>
  <c r="J48" i="17"/>
  <c r="L48" i="17"/>
  <c r="M48" i="17"/>
  <c r="I265" i="17"/>
  <c r="AA41" i="18"/>
  <c r="AB41" i="18"/>
  <c r="N41" i="18"/>
  <c r="O41" i="18"/>
  <c r="K258" i="18"/>
  <c r="J116" i="17"/>
  <c r="L116" i="17"/>
  <c r="M116" i="17"/>
  <c r="I333" i="17"/>
  <c r="I285" i="17"/>
  <c r="J68" i="17"/>
  <c r="L68" i="17"/>
  <c r="M68" i="17"/>
  <c r="I242" i="14"/>
  <c r="J25" i="14"/>
  <c r="L25" i="14"/>
  <c r="M25" i="14"/>
  <c r="L36" i="11"/>
  <c r="M36" i="11"/>
  <c r="L24" i="11"/>
  <c r="M24" i="11"/>
  <c r="J32" i="11"/>
  <c r="I249" i="11"/>
  <c r="J52" i="11"/>
  <c r="I269" i="11"/>
  <c r="J81" i="10"/>
  <c r="L81" i="10"/>
  <c r="M81" i="10"/>
  <c r="I298" i="10"/>
  <c r="L38" i="11"/>
  <c r="M38" i="11"/>
  <c r="N21" i="9"/>
  <c r="O21" i="9"/>
  <c r="K238" i="9"/>
  <c r="AA21" i="9"/>
  <c r="J95" i="9"/>
  <c r="I312" i="9"/>
  <c r="AA25" i="8"/>
  <c r="AB25" i="8"/>
  <c r="N25" i="8"/>
  <c r="O25" i="8"/>
  <c r="K242" i="8"/>
  <c r="J121" i="7"/>
  <c r="L121" i="7"/>
  <c r="M121" i="7"/>
  <c r="I338" i="7"/>
  <c r="AB93" i="6"/>
  <c r="AA94" i="6"/>
  <c r="AB94" i="6"/>
  <c r="N94" i="6"/>
  <c r="O94" i="6"/>
  <c r="K311" i="6"/>
  <c r="L104" i="5"/>
  <c r="M104" i="5"/>
  <c r="L101" i="4"/>
  <c r="M101" i="4"/>
  <c r="J75" i="4"/>
  <c r="I292" i="4"/>
  <c r="AB67" i="3"/>
  <c r="J117" i="2"/>
  <c r="I334" i="2"/>
  <c r="AB41" i="2"/>
  <c r="AB64" i="20"/>
  <c r="AB11" i="10"/>
  <c r="AB78" i="18"/>
  <c r="AB108" i="20"/>
  <c r="AB50" i="20"/>
  <c r="J63" i="23"/>
  <c r="L63" i="23"/>
  <c r="M63" i="23"/>
  <c r="I280" i="23"/>
  <c r="K316" i="23"/>
  <c r="AA99" i="23"/>
  <c r="AB99" i="23"/>
  <c r="N99" i="23"/>
  <c r="O99" i="23"/>
  <c r="AA70" i="22"/>
  <c r="AB70" i="22"/>
  <c r="K287" i="22"/>
  <c r="N70" i="22"/>
  <c r="O70" i="22"/>
  <c r="AA17" i="22"/>
  <c r="AB17" i="22"/>
  <c r="N17" i="22"/>
  <c r="O17" i="22"/>
  <c r="K234" i="22"/>
  <c r="N35" i="23"/>
  <c r="O35" i="23"/>
  <c r="K252" i="23"/>
  <c r="AA35" i="23"/>
  <c r="AB35" i="23"/>
  <c r="L123" i="22"/>
  <c r="M123" i="22"/>
  <c r="AA92" i="22"/>
  <c r="AB93" i="22"/>
  <c r="N92" i="22"/>
  <c r="O92" i="22"/>
  <c r="K309" i="22"/>
  <c r="N80" i="19"/>
  <c r="O80" i="19"/>
  <c r="K297" i="19"/>
  <c r="AA80" i="19"/>
  <c r="AB80" i="19"/>
  <c r="AB113" i="21"/>
  <c r="N48" i="19"/>
  <c r="O48" i="19"/>
  <c r="K265" i="19"/>
  <c r="AA48" i="19"/>
  <c r="AB48" i="19"/>
  <c r="N120" i="18"/>
  <c r="O120" i="18"/>
  <c r="K337" i="18"/>
  <c r="AA120" i="18"/>
  <c r="AB120" i="18"/>
  <c r="K231" i="21"/>
  <c r="AA14" i="21"/>
  <c r="AB14" i="21"/>
  <c r="N14" i="21"/>
  <c r="O14" i="21"/>
  <c r="K271" i="19"/>
  <c r="AA54" i="19"/>
  <c r="AB54" i="19"/>
  <c r="N54" i="19"/>
  <c r="O54" i="19"/>
  <c r="K303" i="19"/>
  <c r="AA86" i="19"/>
  <c r="AB86" i="19"/>
  <c r="N86" i="19"/>
  <c r="O86" i="19"/>
  <c r="N86" i="17"/>
  <c r="O86" i="17"/>
  <c r="AA86" i="17"/>
  <c r="AB86" i="17"/>
  <c r="K303" i="17"/>
  <c r="J119" i="17"/>
  <c r="L119" i="17"/>
  <c r="M119" i="17"/>
  <c r="I336" i="17"/>
  <c r="AA101" i="16"/>
  <c r="N101" i="16"/>
  <c r="O101" i="16"/>
  <c r="K318" i="16"/>
  <c r="AA12" i="16"/>
  <c r="AB12" i="16"/>
  <c r="N12" i="16"/>
  <c r="O12" i="16"/>
  <c r="K229" i="16"/>
  <c r="J95" i="15"/>
  <c r="L95" i="15"/>
  <c r="M95" i="15"/>
  <c r="I312" i="15"/>
  <c r="J120" i="15"/>
  <c r="L120" i="15"/>
  <c r="M120" i="15"/>
  <c r="I337" i="15"/>
  <c r="J88" i="15"/>
  <c r="L88" i="15"/>
  <c r="M88" i="15"/>
  <c r="I305" i="15"/>
  <c r="N56" i="14"/>
  <c r="O56" i="14"/>
  <c r="K273" i="14"/>
  <c r="AA56" i="14"/>
  <c r="AB56" i="14"/>
  <c r="N33" i="15"/>
  <c r="O33" i="15"/>
  <c r="AA33" i="15"/>
  <c r="AB33" i="15"/>
  <c r="K250" i="15"/>
  <c r="AA25" i="13"/>
  <c r="AB25" i="13"/>
  <c r="N25" i="13"/>
  <c r="O25" i="13"/>
  <c r="K242" i="13"/>
  <c r="N64" i="12"/>
  <c r="O64" i="12"/>
  <c r="AA64" i="12"/>
  <c r="AB64" i="12"/>
  <c r="K281" i="12"/>
  <c r="N56" i="12"/>
  <c r="O56" i="12"/>
  <c r="AA56" i="12"/>
  <c r="AB56" i="12"/>
  <c r="K273" i="12"/>
  <c r="L79" i="10"/>
  <c r="M79" i="10"/>
  <c r="J117" i="10"/>
  <c r="L117" i="10"/>
  <c r="M117" i="10"/>
  <c r="I334" i="10"/>
  <c r="N76" i="10"/>
  <c r="O76" i="10"/>
  <c r="AA76" i="10"/>
  <c r="K293" i="10"/>
  <c r="N63" i="8"/>
  <c r="O63" i="8"/>
  <c r="AA63" i="8"/>
  <c r="K280" i="8"/>
  <c r="J113" i="7"/>
  <c r="I330" i="7"/>
  <c r="J55" i="7"/>
  <c r="L55" i="7"/>
  <c r="M55" i="7"/>
  <c r="I272" i="7"/>
  <c r="N56" i="6"/>
  <c r="O56" i="6"/>
  <c r="K273" i="6"/>
  <c r="AA56" i="6"/>
  <c r="AB57" i="6"/>
  <c r="AB121" i="6"/>
  <c r="AB116" i="5"/>
  <c r="L93" i="4"/>
  <c r="M93" i="4"/>
  <c r="N68" i="3"/>
  <c r="O68" i="3"/>
  <c r="K285" i="3"/>
  <c r="AA68" i="3"/>
  <c r="AB68" i="3"/>
  <c r="N38" i="2"/>
  <c r="O38" i="2"/>
  <c r="AA38" i="2"/>
  <c r="AB38" i="2"/>
  <c r="K255" i="2"/>
  <c r="N96" i="1"/>
  <c r="O96" i="1"/>
  <c r="AA96" i="1"/>
  <c r="AB96" i="1"/>
  <c r="K313" i="1"/>
  <c r="J59" i="1"/>
  <c r="I276" i="1"/>
  <c r="J25" i="1"/>
  <c r="I242" i="1"/>
  <c r="J27" i="1"/>
  <c r="I244" i="1"/>
  <c r="AA74" i="23"/>
  <c r="AB74" i="23"/>
  <c r="K291" i="23"/>
  <c r="N74" i="23"/>
  <c r="O74" i="23"/>
  <c r="J91" i="23"/>
  <c r="L91" i="23"/>
  <c r="M91" i="23"/>
  <c r="I308" i="23"/>
  <c r="AA15" i="22"/>
  <c r="AB15" i="22"/>
  <c r="N15" i="22"/>
  <c r="O15" i="22"/>
  <c r="K232" i="22"/>
  <c r="AA63" i="22"/>
  <c r="AB63" i="22"/>
  <c r="K280" i="22"/>
  <c r="N63" i="22"/>
  <c r="O63" i="22"/>
  <c r="AA69" i="19"/>
  <c r="AB69" i="19"/>
  <c r="N69" i="19"/>
  <c r="O69" i="19"/>
  <c r="K286" i="19"/>
  <c r="AA57" i="19"/>
  <c r="N57" i="19"/>
  <c r="O57" i="19"/>
  <c r="K274" i="19"/>
  <c r="AA115" i="21"/>
  <c r="AB115" i="21"/>
  <c r="N115" i="21"/>
  <c r="O115" i="21"/>
  <c r="K332" i="21"/>
  <c r="AA13" i="19"/>
  <c r="AB13" i="19"/>
  <c r="N13" i="19"/>
  <c r="O13" i="19"/>
  <c r="K230" i="19"/>
  <c r="K323" i="21"/>
  <c r="N106" i="21"/>
  <c r="O106" i="21"/>
  <c r="AA106" i="21"/>
  <c r="AB106" i="21"/>
  <c r="J117" i="17"/>
  <c r="L117" i="17"/>
  <c r="M117" i="17"/>
  <c r="I334" i="17"/>
  <c r="N74" i="17"/>
  <c r="O74" i="17"/>
  <c r="AA74" i="17"/>
  <c r="AB74" i="17"/>
  <c r="K291" i="17"/>
  <c r="AA85" i="18"/>
  <c r="AB85" i="18"/>
  <c r="N85" i="18"/>
  <c r="O85" i="18"/>
  <c r="K302" i="18"/>
  <c r="J45" i="14"/>
  <c r="L45" i="14"/>
  <c r="M45" i="14"/>
  <c r="I262" i="14"/>
  <c r="N62" i="15"/>
  <c r="O62" i="15"/>
  <c r="AA62" i="15"/>
  <c r="AB62" i="15"/>
  <c r="K279" i="15"/>
  <c r="AA60" i="13"/>
  <c r="AB60" i="13"/>
  <c r="K277" i="13"/>
  <c r="N60" i="13"/>
  <c r="O60" i="13"/>
  <c r="AB18" i="13"/>
  <c r="AA87" i="11"/>
  <c r="AB87" i="11"/>
  <c r="K304" i="11"/>
  <c r="N87" i="11"/>
  <c r="O87" i="11"/>
  <c r="J115" i="10"/>
  <c r="L115" i="10"/>
  <c r="M115" i="10"/>
  <c r="I332" i="10"/>
  <c r="I278" i="9"/>
  <c r="J61" i="9"/>
  <c r="L61" i="9"/>
  <c r="M61" i="9"/>
  <c r="L91" i="9"/>
  <c r="M91" i="9"/>
  <c r="AA33" i="8"/>
  <c r="AB33" i="8"/>
  <c r="N33" i="8"/>
  <c r="O33" i="8"/>
  <c r="K250" i="8"/>
  <c r="AB78" i="8"/>
  <c r="AA17" i="8"/>
  <c r="AB17" i="8"/>
  <c r="N17" i="8"/>
  <c r="O17" i="8"/>
  <c r="K234" i="8"/>
  <c r="L49" i="7"/>
  <c r="M49" i="7"/>
  <c r="N98" i="7"/>
  <c r="O98" i="7"/>
  <c r="AA98" i="7"/>
  <c r="K315" i="7"/>
  <c r="J125" i="7"/>
  <c r="I342" i="7"/>
  <c r="N116" i="6"/>
  <c r="O116" i="6"/>
  <c r="AA116" i="6"/>
  <c r="AB117" i="6"/>
  <c r="K333" i="6"/>
  <c r="N79" i="6"/>
  <c r="O79" i="6"/>
  <c r="AA79" i="6"/>
  <c r="AB79" i="6"/>
  <c r="K296" i="6"/>
  <c r="J122" i="5"/>
  <c r="L122" i="5"/>
  <c r="M122" i="5"/>
  <c r="I339" i="5"/>
  <c r="L79" i="4"/>
  <c r="M79" i="4"/>
  <c r="L39" i="4"/>
  <c r="M39" i="4"/>
  <c r="K334" i="4"/>
  <c r="AA117" i="4"/>
  <c r="AB117" i="4"/>
  <c r="N117" i="4"/>
  <c r="O117" i="4"/>
  <c r="J43" i="4"/>
  <c r="L43" i="4"/>
  <c r="M43" i="4"/>
  <c r="I260" i="4"/>
  <c r="N27" i="3"/>
  <c r="O27" i="3"/>
  <c r="AA27" i="3"/>
  <c r="AB27" i="3"/>
  <c r="K244" i="3"/>
  <c r="N38" i="3"/>
  <c r="O38" i="3"/>
  <c r="AA38" i="3"/>
  <c r="AB38" i="3"/>
  <c r="K255" i="3"/>
  <c r="N36" i="2"/>
  <c r="O36" i="2"/>
  <c r="AA36" i="2"/>
  <c r="AB36" i="2"/>
  <c r="K253" i="2"/>
  <c r="K304" i="2"/>
  <c r="N87" i="2"/>
  <c r="O87" i="2"/>
  <c r="AA87" i="2"/>
  <c r="AB87" i="2"/>
  <c r="N56" i="1"/>
  <c r="O56" i="1"/>
  <c r="AA56" i="1"/>
  <c r="AB56" i="1"/>
  <c r="K273" i="1"/>
  <c r="L12" i="1"/>
  <c r="M12" i="1"/>
  <c r="J87" i="23"/>
  <c r="L87" i="23"/>
  <c r="M87" i="23"/>
  <c r="I304" i="23"/>
  <c r="L120" i="23"/>
  <c r="M120" i="23"/>
  <c r="AB84" i="20"/>
  <c r="J103" i="22"/>
  <c r="L103" i="22"/>
  <c r="M103" i="22"/>
  <c r="I320" i="22"/>
  <c r="AA40" i="22"/>
  <c r="AB40" i="22"/>
  <c r="N40" i="22"/>
  <c r="O40" i="22"/>
  <c r="K257" i="22"/>
  <c r="AA68" i="22"/>
  <c r="AB68" i="22"/>
  <c r="N68" i="22"/>
  <c r="O68" i="22"/>
  <c r="K285" i="22"/>
  <c r="AB125" i="21"/>
  <c r="AA15" i="21"/>
  <c r="AB15" i="21"/>
  <c r="N15" i="21"/>
  <c r="O15" i="21"/>
  <c r="K232" i="21"/>
  <c r="AA46" i="22"/>
  <c r="AB46" i="22"/>
  <c r="K263" i="22"/>
  <c r="N46" i="22"/>
  <c r="O46" i="22"/>
  <c r="J80" i="17"/>
  <c r="L80" i="17"/>
  <c r="M80" i="17"/>
  <c r="I297" i="17"/>
  <c r="AA54" i="17"/>
  <c r="N54" i="17"/>
  <c r="O54" i="17"/>
  <c r="K271" i="17"/>
  <c r="J94" i="17"/>
  <c r="L94" i="17"/>
  <c r="M94" i="17"/>
  <c r="I311" i="17"/>
  <c r="AA40" i="16"/>
  <c r="N40" i="16"/>
  <c r="O40" i="16"/>
  <c r="K257" i="16"/>
  <c r="N34" i="15"/>
  <c r="O34" i="15"/>
  <c r="AA34" i="15"/>
  <c r="AB34" i="15"/>
  <c r="K251" i="15"/>
  <c r="L100" i="15"/>
  <c r="M100" i="15"/>
  <c r="L68" i="15"/>
  <c r="M68" i="15"/>
  <c r="AA114" i="14"/>
  <c r="AB114" i="14"/>
  <c r="N114" i="14"/>
  <c r="O114" i="14"/>
  <c r="K331" i="14"/>
  <c r="AA50" i="14"/>
  <c r="AB50" i="14"/>
  <c r="N50" i="14"/>
  <c r="O50" i="14"/>
  <c r="K267" i="14"/>
  <c r="AA80" i="13"/>
  <c r="N80" i="13"/>
  <c r="O80" i="13"/>
  <c r="K297" i="13"/>
  <c r="K318" i="13"/>
  <c r="AA101" i="13"/>
  <c r="AB101" i="13"/>
  <c r="N101" i="13"/>
  <c r="O101" i="13"/>
  <c r="AB50" i="13"/>
  <c r="AA89" i="12"/>
  <c r="AB89" i="12"/>
  <c r="N89" i="12"/>
  <c r="O89" i="12"/>
  <c r="K306" i="12"/>
  <c r="AA17" i="12"/>
  <c r="AB17" i="12"/>
  <c r="N17" i="12"/>
  <c r="O17" i="12"/>
  <c r="K234" i="12"/>
  <c r="J120" i="11"/>
  <c r="I337" i="11"/>
  <c r="I225" i="11"/>
  <c r="J8" i="11"/>
  <c r="L8" i="11"/>
  <c r="M8" i="11"/>
  <c r="AA39" i="11"/>
  <c r="K256" i="11"/>
  <c r="N39" i="11"/>
  <c r="O39" i="11"/>
  <c r="L12" i="11"/>
  <c r="M12" i="11"/>
  <c r="AA58" i="11"/>
  <c r="AB58" i="11"/>
  <c r="N58" i="11"/>
  <c r="O58" i="11"/>
  <c r="K275" i="11"/>
  <c r="J97" i="10"/>
  <c r="L97" i="10"/>
  <c r="M97" i="10"/>
  <c r="I314" i="10"/>
  <c r="J119" i="10"/>
  <c r="L119" i="10"/>
  <c r="M119" i="10"/>
  <c r="I336" i="10"/>
  <c r="AB19" i="10"/>
  <c r="L91" i="10"/>
  <c r="M91" i="10"/>
  <c r="N54" i="9"/>
  <c r="O54" i="9"/>
  <c r="AA54" i="9"/>
  <c r="K271" i="9"/>
  <c r="AA93" i="8"/>
  <c r="N93" i="8"/>
  <c r="O93" i="8"/>
  <c r="K310" i="8"/>
  <c r="N67" i="8"/>
  <c r="O67" i="8"/>
  <c r="AA67" i="8"/>
  <c r="AB67" i="8"/>
  <c r="K284" i="8"/>
  <c r="J89" i="7"/>
  <c r="L89" i="7"/>
  <c r="M89" i="7"/>
  <c r="I306" i="7"/>
  <c r="L95" i="7"/>
  <c r="M95" i="7"/>
  <c r="J49" i="6"/>
  <c r="L49" i="6"/>
  <c r="M49" i="6"/>
  <c r="I266" i="6"/>
  <c r="N49" i="5"/>
  <c r="O49" i="5"/>
  <c r="AA49" i="5"/>
  <c r="K266" i="5"/>
  <c r="J35" i="5"/>
  <c r="L35" i="5"/>
  <c r="M35" i="5"/>
  <c r="I252" i="5"/>
  <c r="AB10" i="4"/>
  <c r="N82" i="3"/>
  <c r="O82" i="3"/>
  <c r="AA82" i="3"/>
  <c r="AB82" i="3"/>
  <c r="K299" i="3"/>
  <c r="N91" i="3"/>
  <c r="O91" i="3"/>
  <c r="AA91" i="3"/>
  <c r="AB91" i="3"/>
  <c r="K308" i="3"/>
  <c r="AB64" i="3"/>
  <c r="N47" i="3"/>
  <c r="O47" i="3"/>
  <c r="AA47" i="3"/>
  <c r="K264" i="3"/>
  <c r="J107" i="2"/>
  <c r="L107" i="2"/>
  <c r="M107" i="2"/>
  <c r="I324" i="2"/>
  <c r="J69" i="2"/>
  <c r="L69" i="2"/>
  <c r="M69" i="2"/>
  <c r="I286" i="2"/>
  <c r="J123" i="1"/>
  <c r="I340" i="1"/>
  <c r="J19" i="1"/>
  <c r="I236" i="1"/>
  <c r="I227" i="23"/>
  <c r="J10" i="23"/>
  <c r="L10" i="23"/>
  <c r="M10" i="23"/>
  <c r="N56" i="23"/>
  <c r="O56" i="23"/>
  <c r="K273" i="23"/>
  <c r="AA56" i="23"/>
  <c r="AB56" i="23"/>
  <c r="J51" i="23"/>
  <c r="L51" i="23"/>
  <c r="M51" i="23"/>
  <c r="I268" i="23"/>
  <c r="AA23" i="22"/>
  <c r="N23" i="22"/>
  <c r="O23" i="22"/>
  <c r="K240" i="22"/>
  <c r="AA35" i="22"/>
  <c r="AB35" i="22"/>
  <c r="N35" i="22"/>
  <c r="O35" i="22"/>
  <c r="K252" i="22"/>
  <c r="N108" i="21"/>
  <c r="O108" i="21"/>
  <c r="AA108" i="21"/>
  <c r="AB108" i="21"/>
  <c r="K325" i="21"/>
  <c r="N44" i="21"/>
  <c r="O44" i="21"/>
  <c r="AA44" i="21"/>
  <c r="AB44" i="21"/>
  <c r="K261" i="21"/>
  <c r="N76" i="18"/>
  <c r="O76" i="18"/>
  <c r="AA76" i="18"/>
  <c r="AB76" i="18"/>
  <c r="K293" i="18"/>
  <c r="N56" i="19"/>
  <c r="O56" i="19"/>
  <c r="K273" i="19"/>
  <c r="AA56" i="19"/>
  <c r="AB56" i="19"/>
  <c r="N110" i="17"/>
  <c r="O110" i="17"/>
  <c r="AA110" i="17"/>
  <c r="K327" i="17"/>
  <c r="J65" i="17"/>
  <c r="L65" i="17"/>
  <c r="M65" i="17"/>
  <c r="I282" i="17"/>
  <c r="L45" i="17"/>
  <c r="M45" i="17"/>
  <c r="L105" i="17"/>
  <c r="M105" i="17"/>
  <c r="J100" i="17"/>
  <c r="L100" i="17"/>
  <c r="M100" i="17"/>
  <c r="I317" i="17"/>
  <c r="L97" i="16"/>
  <c r="M97" i="16"/>
  <c r="AA51" i="16"/>
  <c r="AB51" i="16"/>
  <c r="N51" i="16"/>
  <c r="O51" i="16"/>
  <c r="K268" i="16"/>
  <c r="AB75" i="16"/>
  <c r="K316" i="15"/>
  <c r="N99" i="15"/>
  <c r="O99" i="15"/>
  <c r="AA99" i="15"/>
  <c r="AB99" i="15"/>
  <c r="N28" i="15"/>
  <c r="O28" i="15"/>
  <c r="K245" i="15"/>
  <c r="AA28" i="15"/>
  <c r="AB28" i="15"/>
  <c r="N32" i="14"/>
  <c r="O32" i="14"/>
  <c r="K249" i="14"/>
  <c r="AA32" i="14"/>
  <c r="AB32" i="14"/>
  <c r="AA9" i="14"/>
  <c r="AB9" i="14"/>
  <c r="N9" i="14"/>
  <c r="O9" i="14"/>
  <c r="K226" i="14"/>
  <c r="AB26" i="13"/>
  <c r="N120" i="14"/>
  <c r="O120" i="14"/>
  <c r="K337" i="14"/>
  <c r="AA120" i="14"/>
  <c r="AB120" i="14"/>
  <c r="AB78" i="13"/>
  <c r="N12" i="12"/>
  <c r="O12" i="12"/>
  <c r="AA12" i="12"/>
  <c r="AB12" i="12"/>
  <c r="K229" i="12"/>
  <c r="AB34" i="11"/>
  <c r="J98" i="11"/>
  <c r="L98" i="11"/>
  <c r="M98" i="11"/>
  <c r="I315" i="11"/>
  <c r="I330" i="9"/>
  <c r="J113" i="9"/>
  <c r="L113" i="9"/>
  <c r="M113" i="9"/>
  <c r="N25" i="9"/>
  <c r="O25" i="9"/>
  <c r="AA25" i="9"/>
  <c r="K242" i="9"/>
  <c r="J103" i="7"/>
  <c r="L103" i="7"/>
  <c r="M103" i="7"/>
  <c r="I320" i="7"/>
  <c r="N15" i="8"/>
  <c r="O15" i="8"/>
  <c r="AA15" i="8"/>
  <c r="AB15" i="8"/>
  <c r="K232" i="8"/>
  <c r="J93" i="7"/>
  <c r="I310" i="7"/>
  <c r="N75" i="6"/>
  <c r="O75" i="6"/>
  <c r="AA75" i="6"/>
  <c r="AB75" i="6"/>
  <c r="K292" i="6"/>
  <c r="AB77" i="6"/>
  <c r="N30" i="5"/>
  <c r="O30" i="5"/>
  <c r="K247" i="5"/>
  <c r="AA30" i="5"/>
  <c r="AB30" i="5"/>
  <c r="N35" i="4"/>
  <c r="O35" i="4"/>
  <c r="AA35" i="4"/>
  <c r="AB35" i="4"/>
  <c r="K252" i="4"/>
  <c r="K278" i="4"/>
  <c r="AA61" i="4"/>
  <c r="AB61" i="4"/>
  <c r="N61" i="4"/>
  <c r="O61" i="4"/>
  <c r="N13" i="3"/>
  <c r="O13" i="3"/>
  <c r="AA13" i="3"/>
  <c r="AB13" i="3"/>
  <c r="K230" i="3"/>
  <c r="J99" i="2"/>
  <c r="I316" i="2"/>
  <c r="J109" i="2"/>
  <c r="I326" i="2"/>
  <c r="K287" i="23"/>
  <c r="AA70" i="23"/>
  <c r="AB70" i="23"/>
  <c r="N70" i="23"/>
  <c r="O70" i="23"/>
  <c r="AA21" i="23"/>
  <c r="AB21" i="23"/>
  <c r="K238" i="23"/>
  <c r="N21" i="23"/>
  <c r="O21" i="23"/>
  <c r="N116" i="19"/>
  <c r="O116" i="19"/>
  <c r="AA116" i="19"/>
  <c r="AB116" i="19"/>
  <c r="K333" i="19"/>
  <c r="I227" i="18"/>
  <c r="J10" i="18"/>
  <c r="L10" i="18"/>
  <c r="M10" i="18"/>
  <c r="AB57" i="21"/>
  <c r="L10" i="21"/>
  <c r="M10" i="21"/>
  <c r="N52" i="18"/>
  <c r="O52" i="18"/>
  <c r="AA52" i="18"/>
  <c r="AB52" i="18"/>
  <c r="K269" i="18"/>
  <c r="AA65" i="19"/>
  <c r="AB65" i="19"/>
  <c r="N65" i="19"/>
  <c r="O65" i="19"/>
  <c r="K282" i="19"/>
  <c r="K319" i="19"/>
  <c r="AA102" i="19"/>
  <c r="AB102" i="19"/>
  <c r="N102" i="19"/>
  <c r="O102" i="19"/>
  <c r="J91" i="17"/>
  <c r="I308" i="17"/>
  <c r="AA60" i="16"/>
  <c r="AB60" i="16"/>
  <c r="N60" i="16"/>
  <c r="O60" i="16"/>
  <c r="K277" i="16"/>
  <c r="K290" i="15"/>
  <c r="N73" i="15"/>
  <c r="O73" i="15"/>
  <c r="AA73" i="15"/>
  <c r="AB74" i="15"/>
  <c r="N60" i="14"/>
  <c r="O60" i="14"/>
  <c r="AA60" i="14"/>
  <c r="AB60" i="14"/>
  <c r="K277" i="14"/>
  <c r="AB59" i="15"/>
  <c r="K310" i="14"/>
  <c r="AA93" i="14"/>
  <c r="AB93" i="14"/>
  <c r="N93" i="14"/>
  <c r="O93" i="14"/>
  <c r="K311" i="14"/>
  <c r="AA94" i="14"/>
  <c r="AB94" i="14"/>
  <c r="N94" i="14"/>
  <c r="O94" i="14"/>
  <c r="AA30" i="14"/>
  <c r="N30" i="14"/>
  <c r="O30" i="14"/>
  <c r="K247" i="14"/>
  <c r="AB106" i="13"/>
  <c r="N84" i="14"/>
  <c r="O84" i="14"/>
  <c r="AA84" i="14"/>
  <c r="AB84" i="14"/>
  <c r="K301" i="14"/>
  <c r="N80" i="12"/>
  <c r="O80" i="12"/>
  <c r="AA80" i="12"/>
  <c r="AB80" i="12"/>
  <c r="K297" i="12"/>
  <c r="N72" i="12"/>
  <c r="O72" i="12"/>
  <c r="AA72" i="12"/>
  <c r="AB72" i="12"/>
  <c r="K289" i="12"/>
  <c r="I233" i="11"/>
  <c r="J16" i="11"/>
  <c r="AB91" i="11"/>
  <c r="N37" i="11"/>
  <c r="O37" i="11"/>
  <c r="AA37" i="11"/>
  <c r="K254" i="11"/>
  <c r="N64" i="10"/>
  <c r="O64" i="10"/>
  <c r="AA64" i="10"/>
  <c r="K281" i="10"/>
  <c r="N31" i="9"/>
  <c r="O31" i="9"/>
  <c r="AA31" i="9"/>
  <c r="AB31" i="9"/>
  <c r="K248" i="9"/>
  <c r="L52" i="10"/>
  <c r="M52" i="10"/>
  <c r="AA122" i="8"/>
  <c r="AB122" i="8"/>
  <c r="N122" i="8"/>
  <c r="O122" i="8"/>
  <c r="K339" i="8"/>
  <c r="J91" i="6"/>
  <c r="L91" i="6"/>
  <c r="M91" i="6"/>
  <c r="I308" i="6"/>
  <c r="AB105" i="6"/>
  <c r="N16" i="6"/>
  <c r="O16" i="6"/>
  <c r="AA16" i="6"/>
  <c r="AB16" i="6"/>
  <c r="K233" i="6"/>
  <c r="J37" i="6"/>
  <c r="L37" i="6"/>
  <c r="M37" i="6"/>
  <c r="I254" i="6"/>
  <c r="L64" i="5"/>
  <c r="M64" i="5"/>
  <c r="J12" i="5"/>
  <c r="L12" i="5"/>
  <c r="M12" i="5"/>
  <c r="I229" i="5"/>
  <c r="N34" i="3"/>
  <c r="O34" i="3"/>
  <c r="AA34" i="3"/>
  <c r="AB34" i="3"/>
  <c r="K251" i="3"/>
  <c r="N46" i="2"/>
  <c r="O46" i="2"/>
  <c r="AA46" i="2"/>
  <c r="K263" i="2"/>
  <c r="L115" i="1"/>
  <c r="M115" i="1"/>
  <c r="J91" i="1"/>
  <c r="I308" i="1"/>
  <c r="L57" i="1"/>
  <c r="M57" i="1"/>
  <c r="N8" i="23"/>
  <c r="O8" i="23"/>
  <c r="K225" i="23"/>
  <c r="AA8" i="23"/>
  <c r="I329" i="23"/>
  <c r="J112" i="23"/>
  <c r="I329" i="22"/>
  <c r="J112" i="22"/>
  <c r="AB38" i="20"/>
  <c r="AB116" i="20"/>
  <c r="AA20" i="22"/>
  <c r="AB20" i="22"/>
  <c r="N20" i="22"/>
  <c r="O20" i="22"/>
  <c r="K237" i="22"/>
  <c r="AA88" i="21"/>
  <c r="AB88" i="21"/>
  <c r="N88" i="21"/>
  <c r="O88" i="21"/>
  <c r="K305" i="21"/>
  <c r="AA24" i="21"/>
  <c r="AB24" i="21"/>
  <c r="N24" i="21"/>
  <c r="O24" i="21"/>
  <c r="K241" i="21"/>
  <c r="L83" i="17"/>
  <c r="M83" i="17"/>
  <c r="I338" i="17"/>
  <c r="J121" i="17"/>
  <c r="L121" i="17"/>
  <c r="M121" i="17"/>
  <c r="AA85" i="16"/>
  <c r="AB85" i="16"/>
  <c r="N85" i="16"/>
  <c r="O85" i="16"/>
  <c r="K302" i="16"/>
  <c r="N50" i="15"/>
  <c r="O50" i="15"/>
  <c r="AA50" i="15"/>
  <c r="AB50" i="15"/>
  <c r="K267" i="15"/>
  <c r="AB27" i="14"/>
  <c r="N80" i="14"/>
  <c r="O80" i="14"/>
  <c r="K297" i="14"/>
  <c r="AA80" i="14"/>
  <c r="AB80" i="14"/>
  <c r="K342" i="13"/>
  <c r="AA125" i="13"/>
  <c r="AB125" i="13"/>
  <c r="N125" i="13"/>
  <c r="O125" i="13"/>
  <c r="AA38" i="12"/>
  <c r="AB38" i="12"/>
  <c r="N38" i="12"/>
  <c r="O38" i="12"/>
  <c r="K255" i="12"/>
  <c r="J28" i="11"/>
  <c r="I245" i="11"/>
  <c r="L48" i="11"/>
  <c r="M48" i="11"/>
  <c r="L20" i="11"/>
  <c r="M20" i="11"/>
  <c r="AB75" i="11"/>
  <c r="J99" i="10"/>
  <c r="L99" i="10"/>
  <c r="M99" i="10"/>
  <c r="I316" i="10"/>
  <c r="J121" i="10"/>
  <c r="L121" i="10"/>
  <c r="M121" i="10"/>
  <c r="I338" i="10"/>
  <c r="J57" i="10"/>
  <c r="L57" i="10"/>
  <c r="M57" i="10"/>
  <c r="I274" i="10"/>
  <c r="L48" i="10"/>
  <c r="M48" i="10"/>
  <c r="AA92" i="8"/>
  <c r="AB92" i="8"/>
  <c r="N92" i="8"/>
  <c r="O92" i="8"/>
  <c r="K309" i="8"/>
  <c r="AB54" i="8"/>
  <c r="AA86" i="8"/>
  <c r="AB86" i="8"/>
  <c r="N86" i="8"/>
  <c r="O86" i="8"/>
  <c r="K303" i="8"/>
  <c r="L65" i="7"/>
  <c r="M65" i="7"/>
  <c r="AA102" i="6"/>
  <c r="AB102" i="6"/>
  <c r="N102" i="6"/>
  <c r="O102" i="6"/>
  <c r="K319" i="6"/>
  <c r="J56" i="5"/>
  <c r="I273" i="5"/>
  <c r="N26" i="4"/>
  <c r="O26" i="4"/>
  <c r="K243" i="4"/>
  <c r="AA26" i="4"/>
  <c r="AB26" i="4"/>
  <c r="N35" i="3"/>
  <c r="O35" i="3"/>
  <c r="AA35" i="3"/>
  <c r="AB35" i="3"/>
  <c r="K252" i="3"/>
  <c r="N12" i="3"/>
  <c r="O12" i="3"/>
  <c r="AA12" i="3"/>
  <c r="K229" i="3"/>
  <c r="N43" i="2"/>
  <c r="O43" i="2"/>
  <c r="K260" i="2"/>
  <c r="AA43" i="2"/>
  <c r="AB43" i="2"/>
  <c r="L69" i="1"/>
  <c r="M69" i="1"/>
  <c r="N37" i="1"/>
  <c r="O37" i="1"/>
  <c r="AA37" i="1"/>
  <c r="K254" i="1"/>
  <c r="N26" i="1"/>
  <c r="O26" i="1"/>
  <c r="AA26" i="1"/>
  <c r="K243" i="1"/>
  <c r="AB117" i="20"/>
  <c r="AB53" i="21"/>
  <c r="N32" i="18"/>
  <c r="O32" i="18"/>
  <c r="K249" i="18"/>
  <c r="AA32" i="18"/>
  <c r="AB32" i="18"/>
  <c r="L49" i="17"/>
  <c r="M49" i="17"/>
  <c r="L17" i="17"/>
  <c r="M17" i="17"/>
  <c r="J47" i="17"/>
  <c r="L47" i="17"/>
  <c r="M47" i="17"/>
  <c r="I264" i="17"/>
  <c r="AB87" i="16"/>
  <c r="AA56" i="16"/>
  <c r="AB56" i="16"/>
  <c r="N56" i="16"/>
  <c r="O56" i="16"/>
  <c r="K273" i="16"/>
  <c r="N64" i="14"/>
  <c r="O64" i="14"/>
  <c r="K281" i="14"/>
  <c r="AA64" i="14"/>
  <c r="AB64" i="14"/>
  <c r="AB65" i="15"/>
  <c r="N108" i="14"/>
  <c r="O108" i="14"/>
  <c r="AA108" i="14"/>
  <c r="AB108" i="14"/>
  <c r="K325" i="14"/>
  <c r="AB110" i="13"/>
  <c r="L10" i="13"/>
  <c r="M10" i="13"/>
  <c r="AA9" i="12"/>
  <c r="N9" i="12"/>
  <c r="O9" i="12"/>
  <c r="K226" i="12"/>
  <c r="J114" i="11"/>
  <c r="L114" i="11"/>
  <c r="M114" i="11"/>
  <c r="I331" i="11"/>
  <c r="L112" i="11"/>
  <c r="M112" i="11"/>
  <c r="L116" i="11"/>
  <c r="M116" i="11"/>
  <c r="J46" i="11"/>
  <c r="L46" i="11"/>
  <c r="M46" i="11"/>
  <c r="I263" i="11"/>
  <c r="J44" i="10"/>
  <c r="I261" i="10"/>
  <c r="J77" i="9"/>
  <c r="L77" i="9"/>
  <c r="M77" i="9"/>
  <c r="I294" i="9"/>
  <c r="N111" i="8"/>
  <c r="O111" i="8"/>
  <c r="AA111" i="8"/>
  <c r="AB111" i="8"/>
  <c r="K328" i="8"/>
  <c r="J85" i="7"/>
  <c r="L85" i="7"/>
  <c r="M85" i="7"/>
  <c r="I302" i="7"/>
  <c r="N23" i="7"/>
  <c r="O23" i="7"/>
  <c r="AA23" i="7"/>
  <c r="AB23" i="7"/>
  <c r="K240" i="7"/>
  <c r="N31" i="7"/>
  <c r="O31" i="7"/>
  <c r="AA31" i="7"/>
  <c r="K248" i="7"/>
  <c r="J55" i="6"/>
  <c r="L55" i="6"/>
  <c r="M55" i="6"/>
  <c r="I272" i="6"/>
  <c r="AB65" i="6"/>
  <c r="AA98" i="6"/>
  <c r="AB98" i="6"/>
  <c r="N98" i="6"/>
  <c r="O98" i="6"/>
  <c r="K315" i="6"/>
  <c r="J72" i="5"/>
  <c r="I289" i="5"/>
  <c r="N58" i="5"/>
  <c r="O58" i="5"/>
  <c r="AA58" i="5"/>
  <c r="AB58" i="5"/>
  <c r="K275" i="5"/>
  <c r="N13" i="4"/>
  <c r="O13" i="4"/>
  <c r="C7" i="4"/>
  <c r="AA13" i="4"/>
  <c r="AB13" i="4"/>
  <c r="K230" i="4"/>
  <c r="N75" i="3"/>
  <c r="O75" i="3"/>
  <c r="K292" i="3"/>
  <c r="AA75" i="3"/>
  <c r="AB75" i="3"/>
  <c r="N32" i="3"/>
  <c r="O32" i="3"/>
  <c r="AA32" i="3"/>
  <c r="AB32" i="3"/>
  <c r="K249" i="3"/>
  <c r="N98" i="2"/>
  <c r="O98" i="2"/>
  <c r="K315" i="2"/>
  <c r="AA98" i="2"/>
  <c r="J41" i="1"/>
  <c r="I258" i="1"/>
  <c r="J35" i="1"/>
  <c r="I252" i="1"/>
  <c r="J28" i="1"/>
  <c r="I245" i="1"/>
  <c r="J108" i="22"/>
  <c r="I325" i="22"/>
  <c r="C7" i="20"/>
  <c r="N116" i="21"/>
  <c r="O116" i="21"/>
  <c r="AA116" i="21"/>
  <c r="AB116" i="21"/>
  <c r="K333" i="21"/>
  <c r="N52" i="21"/>
  <c r="O52" i="21"/>
  <c r="AA52" i="21"/>
  <c r="AB52" i="21"/>
  <c r="K269" i="21"/>
  <c r="AA27" i="21"/>
  <c r="AB27" i="21"/>
  <c r="N27" i="21"/>
  <c r="O27" i="21"/>
  <c r="K244" i="21"/>
  <c r="K267" i="21"/>
  <c r="N50" i="21"/>
  <c r="O50" i="21"/>
  <c r="AA50" i="21"/>
  <c r="AB50" i="21"/>
  <c r="AA122" i="19"/>
  <c r="K339" i="19"/>
  <c r="N122" i="19"/>
  <c r="O122" i="19"/>
  <c r="K270" i="14"/>
  <c r="AA53" i="14"/>
  <c r="AB53" i="14"/>
  <c r="N53" i="14"/>
  <c r="O53" i="14"/>
  <c r="AB39" i="14"/>
  <c r="N104" i="14"/>
  <c r="O104" i="14"/>
  <c r="K321" i="14"/>
  <c r="AA104" i="14"/>
  <c r="AB104" i="14"/>
  <c r="J100" i="11"/>
  <c r="L100" i="11"/>
  <c r="M100" i="11"/>
  <c r="I317" i="11"/>
  <c r="L32" i="11"/>
  <c r="M32" i="11"/>
  <c r="L52" i="11"/>
  <c r="M52" i="11"/>
  <c r="L89" i="10"/>
  <c r="M89" i="10"/>
  <c r="L40" i="10"/>
  <c r="M40" i="10"/>
  <c r="L95" i="9"/>
  <c r="M95" i="9"/>
  <c r="AA34" i="8"/>
  <c r="AB34" i="8"/>
  <c r="N34" i="8"/>
  <c r="O34" i="8"/>
  <c r="K251" i="8"/>
  <c r="K279" i="8"/>
  <c r="AA62" i="8"/>
  <c r="AB62" i="8"/>
  <c r="N62" i="8"/>
  <c r="O62" i="8"/>
  <c r="J96" i="5"/>
  <c r="I313" i="5"/>
  <c r="L75" i="4"/>
  <c r="M75" i="4"/>
  <c r="N76" i="3"/>
  <c r="O76" i="3"/>
  <c r="K293" i="3"/>
  <c r="AA76" i="3"/>
  <c r="AB76" i="3"/>
  <c r="L117" i="2"/>
  <c r="M117" i="2"/>
  <c r="AB34" i="18"/>
  <c r="AA36" i="17"/>
  <c r="K253" i="17"/>
  <c r="N36" i="17"/>
  <c r="O36" i="17"/>
  <c r="AB74" i="8"/>
  <c r="AA109" i="22"/>
  <c r="N109" i="22"/>
  <c r="O109" i="22"/>
  <c r="K326" i="22"/>
  <c r="AA43" i="22"/>
  <c r="AB43" i="22"/>
  <c r="N43" i="22"/>
  <c r="O43" i="22"/>
  <c r="K260" i="22"/>
  <c r="I321" i="23"/>
  <c r="J104" i="23"/>
  <c r="L104" i="23"/>
  <c r="M104" i="23"/>
  <c r="N91" i="22"/>
  <c r="O91" i="22"/>
  <c r="AA91" i="22"/>
  <c r="AB91" i="22"/>
  <c r="K308" i="22"/>
  <c r="AB36" i="20"/>
  <c r="N60" i="19"/>
  <c r="O60" i="19"/>
  <c r="AA60" i="19"/>
  <c r="AB60" i="19"/>
  <c r="K277" i="19"/>
  <c r="AB65" i="21"/>
  <c r="AA25" i="19"/>
  <c r="AB25" i="19"/>
  <c r="N25" i="19"/>
  <c r="O25" i="19"/>
  <c r="K242" i="19"/>
  <c r="AA87" i="21"/>
  <c r="AB87" i="21"/>
  <c r="N87" i="21"/>
  <c r="O87" i="21"/>
  <c r="K304" i="21"/>
  <c r="AA107" i="19"/>
  <c r="AB107" i="19"/>
  <c r="N107" i="19"/>
  <c r="O107" i="19"/>
  <c r="K324" i="19"/>
  <c r="J95" i="18"/>
  <c r="L95" i="18"/>
  <c r="M95" i="18"/>
  <c r="I312" i="18"/>
  <c r="AA45" i="19"/>
  <c r="AB45" i="19"/>
  <c r="N45" i="19"/>
  <c r="O45" i="19"/>
  <c r="K262" i="19"/>
  <c r="AA22" i="22"/>
  <c r="AB22" i="22"/>
  <c r="N22" i="22"/>
  <c r="O22" i="22"/>
  <c r="K239" i="22"/>
  <c r="AA69" i="18"/>
  <c r="AB69" i="18"/>
  <c r="N69" i="18"/>
  <c r="O69" i="18"/>
  <c r="K286" i="18"/>
  <c r="J56" i="17"/>
  <c r="L56" i="17"/>
  <c r="M56" i="17"/>
  <c r="I273" i="17"/>
  <c r="AA78" i="16"/>
  <c r="AB78" i="16"/>
  <c r="K295" i="16"/>
  <c r="N78" i="16"/>
  <c r="O78" i="16"/>
  <c r="L117" i="16"/>
  <c r="M117" i="16"/>
  <c r="K334" i="15"/>
  <c r="N117" i="15"/>
  <c r="O117" i="15"/>
  <c r="AA117" i="15"/>
  <c r="AB118" i="15"/>
  <c r="AA100" i="16"/>
  <c r="AB100" i="16"/>
  <c r="N100" i="16"/>
  <c r="O100" i="16"/>
  <c r="K317" i="16"/>
  <c r="J87" i="15"/>
  <c r="L87" i="15"/>
  <c r="M87" i="15"/>
  <c r="I304" i="15"/>
  <c r="N48" i="14"/>
  <c r="O48" i="14"/>
  <c r="K265" i="14"/>
  <c r="AA48" i="14"/>
  <c r="AB48" i="14"/>
  <c r="K303" i="14"/>
  <c r="AA86" i="14"/>
  <c r="AB86" i="14"/>
  <c r="N86" i="14"/>
  <c r="O86" i="14"/>
  <c r="AA22" i="14"/>
  <c r="AB22" i="14"/>
  <c r="N22" i="14"/>
  <c r="O22" i="14"/>
  <c r="K239" i="14"/>
  <c r="N100" i="14"/>
  <c r="O100" i="14"/>
  <c r="AA100" i="14"/>
  <c r="AB100" i="14"/>
  <c r="K317" i="14"/>
  <c r="AA88" i="13"/>
  <c r="AB88" i="13"/>
  <c r="N88" i="13"/>
  <c r="O88" i="13"/>
  <c r="K305" i="13"/>
  <c r="AA103" i="12"/>
  <c r="N103" i="12"/>
  <c r="O103" i="12"/>
  <c r="K320" i="12"/>
  <c r="N32" i="12"/>
  <c r="O32" i="12"/>
  <c r="AA32" i="12"/>
  <c r="AB32" i="12"/>
  <c r="K249" i="12"/>
  <c r="N24" i="12"/>
  <c r="O24" i="12"/>
  <c r="AA24" i="12"/>
  <c r="AB24" i="12"/>
  <c r="K241" i="12"/>
  <c r="L96" i="11"/>
  <c r="M96" i="11"/>
  <c r="J40" i="11"/>
  <c r="L40" i="11"/>
  <c r="M40" i="11"/>
  <c r="I257" i="11"/>
  <c r="N19" i="9"/>
  <c r="O19" i="9"/>
  <c r="AA19" i="9"/>
  <c r="K236" i="9"/>
  <c r="L115" i="9"/>
  <c r="M115" i="9"/>
  <c r="N35" i="9"/>
  <c r="O35" i="9"/>
  <c r="AA35" i="9"/>
  <c r="AB35" i="9"/>
  <c r="K252" i="9"/>
  <c r="AA37" i="8"/>
  <c r="AB37" i="8"/>
  <c r="N37" i="8"/>
  <c r="O37" i="8"/>
  <c r="K254" i="8"/>
  <c r="L113" i="7"/>
  <c r="M113" i="7"/>
  <c r="AB14" i="7"/>
  <c r="AB20" i="7"/>
  <c r="AB21" i="7"/>
  <c r="J115" i="6"/>
  <c r="L115" i="6"/>
  <c r="M115" i="6"/>
  <c r="I332" i="6"/>
  <c r="J33" i="6"/>
  <c r="L33" i="6"/>
  <c r="M33" i="6"/>
  <c r="I250" i="6"/>
  <c r="I337" i="5"/>
  <c r="J120" i="5"/>
  <c r="L120" i="5"/>
  <c r="M120" i="5"/>
  <c r="J112" i="5"/>
  <c r="L112" i="5"/>
  <c r="M112" i="5"/>
  <c r="I329" i="5"/>
  <c r="J25" i="5"/>
  <c r="L25" i="5"/>
  <c r="M25" i="5"/>
  <c r="I242" i="5"/>
  <c r="N14" i="4"/>
  <c r="O14" i="4"/>
  <c r="AA14" i="4"/>
  <c r="AB14" i="4"/>
  <c r="K231" i="4"/>
  <c r="N101" i="3"/>
  <c r="O101" i="3"/>
  <c r="AA101" i="3"/>
  <c r="AB101" i="3"/>
  <c r="K318" i="3"/>
  <c r="L59" i="1"/>
  <c r="M59" i="1"/>
  <c r="L25" i="1"/>
  <c r="M25" i="1"/>
  <c r="L27" i="1"/>
  <c r="M27" i="1"/>
  <c r="N21" i="1"/>
  <c r="O21" i="1"/>
  <c r="AA21" i="1"/>
  <c r="K238" i="1"/>
  <c r="AA66" i="23"/>
  <c r="AB66" i="23"/>
  <c r="K283" i="23"/>
  <c r="N66" i="23"/>
  <c r="O66" i="23"/>
  <c r="J59" i="23"/>
  <c r="L59" i="23"/>
  <c r="M59" i="23"/>
  <c r="I276" i="23"/>
  <c r="AA96" i="21"/>
  <c r="AB96" i="21"/>
  <c r="N96" i="21"/>
  <c r="O96" i="21"/>
  <c r="K313" i="21"/>
  <c r="AA32" i="21"/>
  <c r="AB32" i="21"/>
  <c r="N32" i="21"/>
  <c r="O32" i="21"/>
  <c r="K249" i="21"/>
  <c r="AA95" i="19"/>
  <c r="AB95" i="19"/>
  <c r="N95" i="19"/>
  <c r="O95" i="19"/>
  <c r="K312" i="19"/>
  <c r="AA114" i="18"/>
  <c r="K331" i="18"/>
  <c r="N114" i="18"/>
  <c r="O114" i="18"/>
  <c r="J15" i="17"/>
  <c r="L15" i="17"/>
  <c r="M15" i="17"/>
  <c r="I232" i="17"/>
  <c r="I276" i="17"/>
  <c r="J59" i="17"/>
  <c r="L59" i="17"/>
  <c r="M59" i="17"/>
  <c r="AA41" i="16"/>
  <c r="AB41" i="16"/>
  <c r="N41" i="16"/>
  <c r="O41" i="16"/>
  <c r="K258" i="16"/>
  <c r="K236" i="14"/>
  <c r="AA19" i="14"/>
  <c r="AB19" i="14"/>
  <c r="N19" i="14"/>
  <c r="O19" i="14"/>
  <c r="AB83" i="14"/>
  <c r="AA109" i="12"/>
  <c r="AB109" i="12"/>
  <c r="N109" i="12"/>
  <c r="O109" i="12"/>
  <c r="K326" i="12"/>
  <c r="N55" i="13"/>
  <c r="O55" i="13"/>
  <c r="AA55" i="13"/>
  <c r="AB55" i="13"/>
  <c r="K272" i="13"/>
  <c r="AA71" i="11"/>
  <c r="AB71" i="11"/>
  <c r="K288" i="11"/>
  <c r="N71" i="11"/>
  <c r="O71" i="11"/>
  <c r="AB18" i="10"/>
  <c r="J77" i="10"/>
  <c r="L77" i="10"/>
  <c r="M77" i="10"/>
  <c r="I294" i="10"/>
  <c r="N50" i="9"/>
  <c r="O50" i="9"/>
  <c r="K267" i="9"/>
  <c r="AA50" i="9"/>
  <c r="L69" i="9"/>
  <c r="M69" i="9"/>
  <c r="AA76" i="8"/>
  <c r="AB76" i="8"/>
  <c r="K293" i="8"/>
  <c r="N76" i="8"/>
  <c r="O76" i="8"/>
  <c r="N78" i="7"/>
  <c r="O78" i="7"/>
  <c r="AA78" i="7"/>
  <c r="K295" i="7"/>
  <c r="L125" i="7"/>
  <c r="M125" i="7"/>
  <c r="N100" i="6"/>
  <c r="O100" i="6"/>
  <c r="AA100" i="6"/>
  <c r="K317" i="6"/>
  <c r="AA86" i="6"/>
  <c r="AB86" i="6"/>
  <c r="N86" i="6"/>
  <c r="O86" i="6"/>
  <c r="K303" i="6"/>
  <c r="N105" i="5"/>
  <c r="O105" i="5"/>
  <c r="AA105" i="5"/>
  <c r="K322" i="5"/>
  <c r="N106" i="4"/>
  <c r="O106" i="4"/>
  <c r="K323" i="4"/>
  <c r="AA106" i="4"/>
  <c r="AB106" i="4"/>
  <c r="N11" i="3"/>
  <c r="O11" i="3"/>
  <c r="AA11" i="3"/>
  <c r="AB11" i="3"/>
  <c r="K228" i="3"/>
  <c r="J26" i="2"/>
  <c r="L26" i="2"/>
  <c r="M26" i="2"/>
  <c r="I243" i="2"/>
  <c r="AB81" i="1"/>
  <c r="N40" i="1"/>
  <c r="O40" i="1"/>
  <c r="AA40" i="1"/>
  <c r="AB40" i="1"/>
  <c r="K257" i="1"/>
  <c r="L119" i="22"/>
  <c r="M119" i="22"/>
  <c r="AA84" i="22"/>
  <c r="AB84" i="22"/>
  <c r="N84" i="22"/>
  <c r="O84" i="22"/>
  <c r="K301" i="22"/>
  <c r="AA66" i="22"/>
  <c r="AB66" i="22"/>
  <c r="K283" i="22"/>
  <c r="N66" i="22"/>
  <c r="O66" i="22"/>
  <c r="AB77" i="21"/>
  <c r="J87" i="18"/>
  <c r="L87" i="18"/>
  <c r="M87" i="18"/>
  <c r="I304" i="18"/>
  <c r="AA29" i="18"/>
  <c r="AB29" i="18"/>
  <c r="N29" i="18"/>
  <c r="O29" i="18"/>
  <c r="K246" i="18"/>
  <c r="AA113" i="18"/>
  <c r="AB113" i="18"/>
  <c r="N113" i="18"/>
  <c r="O113" i="18"/>
  <c r="K330" i="18"/>
  <c r="J31" i="17"/>
  <c r="L31" i="17"/>
  <c r="M31" i="17"/>
  <c r="I248" i="17"/>
  <c r="N20" i="15"/>
  <c r="O20" i="15"/>
  <c r="K237" i="15"/>
  <c r="AA20" i="15"/>
  <c r="AB20" i="15"/>
  <c r="K310" i="13"/>
  <c r="AA93" i="13"/>
  <c r="AB93" i="13"/>
  <c r="N93" i="13"/>
  <c r="O93" i="13"/>
  <c r="AA57" i="12"/>
  <c r="AB57" i="12"/>
  <c r="N57" i="12"/>
  <c r="O57" i="12"/>
  <c r="K274" i="12"/>
  <c r="N83" i="13"/>
  <c r="O83" i="13"/>
  <c r="AA83" i="13"/>
  <c r="AB83" i="13"/>
  <c r="K300" i="13"/>
  <c r="AA122" i="12"/>
  <c r="AB122" i="12"/>
  <c r="N122" i="12"/>
  <c r="O122" i="12"/>
  <c r="K339" i="12"/>
  <c r="L120" i="11"/>
  <c r="M120" i="11"/>
  <c r="L14" i="11"/>
  <c r="M14" i="11"/>
  <c r="L99" i="9"/>
  <c r="M99" i="9"/>
  <c r="J28" i="10"/>
  <c r="L28" i="10"/>
  <c r="M28" i="10"/>
  <c r="I245" i="10"/>
  <c r="L93" i="9"/>
  <c r="M93" i="9"/>
  <c r="N75" i="8"/>
  <c r="O75" i="8"/>
  <c r="AA75" i="8"/>
  <c r="AB75" i="8"/>
  <c r="K292" i="8"/>
  <c r="AA41" i="8"/>
  <c r="AB41" i="8"/>
  <c r="N41" i="8"/>
  <c r="O41" i="8"/>
  <c r="K258" i="8"/>
  <c r="AA13" i="8"/>
  <c r="AB13" i="8"/>
  <c r="N13" i="8"/>
  <c r="O13" i="8"/>
  <c r="K230" i="8"/>
  <c r="L67" i="7"/>
  <c r="M67" i="7"/>
  <c r="J69" i="7"/>
  <c r="L69" i="7"/>
  <c r="M69" i="7"/>
  <c r="I286" i="7"/>
  <c r="AA82" i="6"/>
  <c r="AB82" i="6"/>
  <c r="N82" i="6"/>
  <c r="O82" i="6"/>
  <c r="K299" i="6"/>
  <c r="J74" i="5"/>
  <c r="L74" i="5"/>
  <c r="M74" i="5"/>
  <c r="I291" i="5"/>
  <c r="AA47" i="5"/>
  <c r="AB47" i="5"/>
  <c r="N47" i="5"/>
  <c r="O47" i="5"/>
  <c r="K264" i="5"/>
  <c r="N21" i="4"/>
  <c r="O21" i="4"/>
  <c r="AA21" i="4"/>
  <c r="AB21" i="4"/>
  <c r="K238" i="4"/>
  <c r="K326" i="4"/>
  <c r="AA109" i="4"/>
  <c r="AB109" i="4"/>
  <c r="N109" i="4"/>
  <c r="O109" i="4"/>
  <c r="J51" i="2"/>
  <c r="L51" i="2"/>
  <c r="M51" i="2"/>
  <c r="I268" i="2"/>
  <c r="N11" i="2"/>
  <c r="O11" i="2"/>
  <c r="AA11" i="2"/>
  <c r="K228" i="2"/>
  <c r="L123" i="1"/>
  <c r="M123" i="1"/>
  <c r="AB111" i="1"/>
  <c r="J107" i="1"/>
  <c r="L107" i="1"/>
  <c r="M107" i="1"/>
  <c r="I324" i="1"/>
  <c r="J51" i="1"/>
  <c r="L51" i="1"/>
  <c r="M51" i="1"/>
  <c r="I268" i="1"/>
  <c r="L19" i="1"/>
  <c r="M19" i="1"/>
  <c r="I311" i="22"/>
  <c r="J94" i="22"/>
  <c r="L94" i="22"/>
  <c r="M94" i="22"/>
  <c r="N48" i="23"/>
  <c r="O48" i="23"/>
  <c r="K265" i="23"/>
  <c r="AA48" i="23"/>
  <c r="AB48" i="23"/>
  <c r="AA122" i="22"/>
  <c r="AB122" i="22"/>
  <c r="K339" i="22"/>
  <c r="N122" i="22"/>
  <c r="O122" i="22"/>
  <c r="AA75" i="21"/>
  <c r="AB75" i="21"/>
  <c r="N75" i="21"/>
  <c r="O75" i="21"/>
  <c r="K292" i="21"/>
  <c r="K283" i="21"/>
  <c r="N66" i="21"/>
  <c r="O66" i="21"/>
  <c r="AA66" i="21"/>
  <c r="AB66" i="21"/>
  <c r="AA17" i="19"/>
  <c r="AB17" i="19"/>
  <c r="N17" i="19"/>
  <c r="O17" i="19"/>
  <c r="K234" i="19"/>
  <c r="K253" i="18"/>
  <c r="N36" i="18"/>
  <c r="O36" i="18"/>
  <c r="AA36" i="18"/>
  <c r="AB36" i="18"/>
  <c r="AA15" i="18"/>
  <c r="AB15" i="18"/>
  <c r="N15" i="18"/>
  <c r="O15" i="18"/>
  <c r="K232" i="18"/>
  <c r="AA19" i="16"/>
  <c r="AB19" i="16"/>
  <c r="N19" i="16"/>
  <c r="O19" i="16"/>
  <c r="K236" i="16"/>
  <c r="AA39" i="16"/>
  <c r="AB39" i="16"/>
  <c r="N39" i="16"/>
  <c r="O39" i="16"/>
  <c r="K256" i="16"/>
  <c r="K308" i="15"/>
  <c r="N91" i="15"/>
  <c r="O91" i="15"/>
  <c r="AA91" i="15"/>
  <c r="AB91" i="15"/>
  <c r="AA41" i="14"/>
  <c r="N41" i="14"/>
  <c r="O41" i="14"/>
  <c r="K258" i="14"/>
  <c r="N47" i="15"/>
  <c r="O47" i="15"/>
  <c r="AA47" i="15"/>
  <c r="AB47" i="15"/>
  <c r="K264" i="15"/>
  <c r="AA89" i="13"/>
  <c r="AB89" i="13"/>
  <c r="N89" i="13"/>
  <c r="O89" i="13"/>
  <c r="K306" i="13"/>
  <c r="N79" i="13"/>
  <c r="O79" i="13"/>
  <c r="AA79" i="13"/>
  <c r="AB79" i="13"/>
  <c r="K296" i="13"/>
  <c r="AA65" i="11"/>
  <c r="AB66" i="11"/>
  <c r="N65" i="11"/>
  <c r="O65" i="11"/>
  <c r="K282" i="11"/>
  <c r="AB19" i="11"/>
  <c r="J118" i="12"/>
  <c r="L118" i="12"/>
  <c r="M118" i="12"/>
  <c r="I335" i="12"/>
  <c r="N77" i="11"/>
  <c r="O77" i="11"/>
  <c r="AA77" i="11"/>
  <c r="K294" i="11"/>
  <c r="J9" i="11"/>
  <c r="L9" i="11"/>
  <c r="M9" i="11"/>
  <c r="I226" i="11"/>
  <c r="J119" i="9"/>
  <c r="L119" i="9"/>
  <c r="M119" i="9"/>
  <c r="I336" i="9"/>
  <c r="L43" i="9"/>
  <c r="M43" i="9"/>
  <c r="AA112" i="8"/>
  <c r="AB112" i="8"/>
  <c r="N112" i="8"/>
  <c r="O112" i="8"/>
  <c r="K329" i="8"/>
  <c r="AA94" i="8"/>
  <c r="AB94" i="8"/>
  <c r="N94" i="8"/>
  <c r="O94" i="8"/>
  <c r="K311" i="8"/>
  <c r="L93" i="7"/>
  <c r="M93" i="7"/>
  <c r="N112" i="6"/>
  <c r="O112" i="6"/>
  <c r="AA112" i="6"/>
  <c r="AB112" i="6"/>
  <c r="K329" i="6"/>
  <c r="AA110" i="6"/>
  <c r="AB110" i="6"/>
  <c r="N110" i="6"/>
  <c r="O110" i="6"/>
  <c r="K327" i="6"/>
  <c r="N110" i="5"/>
  <c r="O110" i="5"/>
  <c r="K327" i="5"/>
  <c r="AA110" i="5"/>
  <c r="AB108" i="5"/>
  <c r="N99" i="5"/>
  <c r="O99" i="5"/>
  <c r="K316" i="5"/>
  <c r="AA99" i="5"/>
  <c r="AB10" i="5"/>
  <c r="N104" i="2"/>
  <c r="O104" i="2"/>
  <c r="AA104" i="2"/>
  <c r="K321" i="2"/>
  <c r="L99" i="2"/>
  <c r="M99" i="2"/>
  <c r="L109" i="2"/>
  <c r="M109" i="2"/>
  <c r="N71" i="2"/>
  <c r="O71" i="2"/>
  <c r="K288" i="2"/>
  <c r="AA71" i="2"/>
  <c r="AB71" i="2"/>
  <c r="J15" i="2"/>
  <c r="L15" i="2"/>
  <c r="M15" i="2"/>
  <c r="I232" i="2"/>
  <c r="J99" i="1"/>
  <c r="L99" i="1"/>
  <c r="M99" i="1"/>
  <c r="I316" i="1"/>
  <c r="N45" i="1"/>
  <c r="O45" i="1"/>
  <c r="K262" i="1"/>
  <c r="AA45" i="1"/>
  <c r="N10" i="1"/>
  <c r="O10" i="1"/>
  <c r="AA10" i="1"/>
  <c r="K227" i="1"/>
  <c r="K279" i="23"/>
  <c r="AA62" i="23"/>
  <c r="AB62" i="23"/>
  <c r="N62" i="23"/>
  <c r="O62" i="23"/>
  <c r="AA44" i="22"/>
  <c r="AB44" i="22"/>
  <c r="N44" i="22"/>
  <c r="O44" i="22"/>
  <c r="K261" i="22"/>
  <c r="AB37" i="20"/>
  <c r="AA117" i="23"/>
  <c r="AB117" i="23"/>
  <c r="N117" i="23"/>
  <c r="O117" i="23"/>
  <c r="K334" i="23"/>
  <c r="N108" i="19"/>
  <c r="O108" i="19"/>
  <c r="AA108" i="19"/>
  <c r="AB108" i="19"/>
  <c r="K325" i="19"/>
  <c r="AA117" i="19"/>
  <c r="AB117" i="19"/>
  <c r="N117" i="19"/>
  <c r="O117" i="19"/>
  <c r="K334" i="19"/>
  <c r="N104" i="18"/>
  <c r="O104" i="18"/>
  <c r="K321" i="18"/>
  <c r="AA104" i="18"/>
  <c r="AB104" i="18"/>
  <c r="K311" i="21"/>
  <c r="AA94" i="21"/>
  <c r="AB94" i="21"/>
  <c r="N94" i="21"/>
  <c r="O94" i="21"/>
  <c r="L91" i="17"/>
  <c r="M91" i="17"/>
  <c r="AA21" i="18"/>
  <c r="AB21" i="18"/>
  <c r="N21" i="18"/>
  <c r="O21" i="18"/>
  <c r="K238" i="18"/>
  <c r="AB103" i="16"/>
  <c r="L76" i="17"/>
  <c r="M76" i="17"/>
  <c r="AA95" i="16"/>
  <c r="AB95" i="16"/>
  <c r="K312" i="16"/>
  <c r="N95" i="16"/>
  <c r="O95" i="16"/>
  <c r="L111" i="16"/>
  <c r="M111" i="16"/>
  <c r="AA28" i="16"/>
  <c r="AB28" i="16"/>
  <c r="N28" i="16"/>
  <c r="O28" i="16"/>
  <c r="K245" i="16"/>
  <c r="N30" i="15"/>
  <c r="O30" i="15"/>
  <c r="AA30" i="15"/>
  <c r="AB30" i="15"/>
  <c r="K247" i="15"/>
  <c r="L112" i="15"/>
  <c r="M112" i="15"/>
  <c r="L80" i="15"/>
  <c r="M80" i="15"/>
  <c r="K227" i="14"/>
  <c r="AA10" i="14"/>
  <c r="AB10" i="14"/>
  <c r="N10" i="14"/>
  <c r="O10" i="14"/>
  <c r="K302" i="13"/>
  <c r="AA85" i="13"/>
  <c r="AB85" i="13"/>
  <c r="N85" i="13"/>
  <c r="O85" i="13"/>
  <c r="AA72" i="13"/>
  <c r="N72" i="13"/>
  <c r="O72" i="13"/>
  <c r="K289" i="13"/>
  <c r="N48" i="12"/>
  <c r="O48" i="12"/>
  <c r="AA48" i="12"/>
  <c r="AB48" i="12"/>
  <c r="K265" i="12"/>
  <c r="N43" i="13"/>
  <c r="O43" i="13"/>
  <c r="AA43" i="13"/>
  <c r="AB43" i="13"/>
  <c r="K260" i="13"/>
  <c r="N40" i="12"/>
  <c r="O40" i="12"/>
  <c r="AA40" i="12"/>
  <c r="AB40" i="12"/>
  <c r="K257" i="12"/>
  <c r="L16" i="11"/>
  <c r="M16" i="11"/>
  <c r="J110" i="12"/>
  <c r="L110" i="12"/>
  <c r="M110" i="12"/>
  <c r="I327" i="12"/>
  <c r="N13" i="10"/>
  <c r="O13" i="10"/>
  <c r="AA13" i="10"/>
  <c r="K230" i="10"/>
  <c r="L109" i="9"/>
  <c r="M109" i="9"/>
  <c r="I288" i="9"/>
  <c r="J71" i="9"/>
  <c r="L71" i="9"/>
  <c r="M71" i="9"/>
  <c r="J20" i="10"/>
  <c r="L20" i="10"/>
  <c r="M20" i="10"/>
  <c r="I237" i="10"/>
  <c r="L47" i="9"/>
  <c r="M47" i="9"/>
  <c r="AA58" i="8"/>
  <c r="AB58" i="8"/>
  <c r="N58" i="8"/>
  <c r="O58" i="8"/>
  <c r="K275" i="8"/>
  <c r="AA90" i="8"/>
  <c r="AB90" i="8"/>
  <c r="N90" i="8"/>
  <c r="O90" i="8"/>
  <c r="K307" i="8"/>
  <c r="I276" i="6"/>
  <c r="J59" i="6"/>
  <c r="L59" i="6"/>
  <c r="M59" i="6"/>
  <c r="L17" i="6"/>
  <c r="M17" i="6"/>
  <c r="N41" i="5"/>
  <c r="O41" i="5"/>
  <c r="AA41" i="5"/>
  <c r="K258" i="5"/>
  <c r="J83" i="4"/>
  <c r="L83" i="4"/>
  <c r="M83" i="4"/>
  <c r="I300" i="4"/>
  <c r="J45" i="4"/>
  <c r="L45" i="4"/>
  <c r="M45" i="4"/>
  <c r="I262" i="4"/>
  <c r="K269" i="4"/>
  <c r="AA52" i="4"/>
  <c r="AB52" i="4"/>
  <c r="N52" i="4"/>
  <c r="O52" i="4"/>
  <c r="N122" i="3"/>
  <c r="O122" i="3"/>
  <c r="AA122" i="3"/>
  <c r="K339" i="3"/>
  <c r="N102" i="2"/>
  <c r="O102" i="2"/>
  <c r="AA102" i="2"/>
  <c r="AB102" i="2"/>
  <c r="K319" i="2"/>
  <c r="N85" i="1"/>
  <c r="O85" i="1"/>
  <c r="K302" i="1"/>
  <c r="AA85" i="1"/>
  <c r="N109" i="1"/>
  <c r="O109" i="1"/>
  <c r="K326" i="1"/>
  <c r="AA109" i="1"/>
  <c r="J92" i="1"/>
  <c r="L92" i="1"/>
  <c r="M92" i="1"/>
  <c r="I309" i="1"/>
  <c r="J70" i="1"/>
  <c r="L70" i="1"/>
  <c r="M70" i="1"/>
  <c r="I287" i="1"/>
  <c r="L91" i="1"/>
  <c r="M91" i="1"/>
  <c r="I327" i="22"/>
  <c r="J110" i="22"/>
  <c r="L110" i="22"/>
  <c r="M110" i="22"/>
  <c r="L112" i="23"/>
  <c r="M112" i="23"/>
  <c r="L112" i="22"/>
  <c r="M112" i="22"/>
  <c r="AA71" i="22"/>
  <c r="AB71" i="22"/>
  <c r="K288" i="22"/>
  <c r="N71" i="22"/>
  <c r="O71" i="22"/>
  <c r="AA73" i="19"/>
  <c r="AB73" i="19"/>
  <c r="N73" i="19"/>
  <c r="O73" i="19"/>
  <c r="K290" i="19"/>
  <c r="L10" i="19"/>
  <c r="M10" i="19"/>
  <c r="AA35" i="21"/>
  <c r="AB35" i="21"/>
  <c r="N35" i="21"/>
  <c r="O35" i="21"/>
  <c r="K252" i="21"/>
  <c r="K307" i="21"/>
  <c r="N90" i="21"/>
  <c r="O90" i="21"/>
  <c r="AA90" i="21"/>
  <c r="AB90" i="21"/>
  <c r="AA98" i="19"/>
  <c r="AB98" i="19"/>
  <c r="K315" i="19"/>
  <c r="N98" i="19"/>
  <c r="O98" i="19"/>
  <c r="N31" i="15"/>
  <c r="O31" i="15"/>
  <c r="K248" i="15"/>
  <c r="AA31" i="15"/>
  <c r="AB31" i="15"/>
  <c r="AB123" i="14"/>
  <c r="K326" i="14"/>
  <c r="AA109" i="14"/>
  <c r="AB109" i="14"/>
  <c r="N109" i="14"/>
  <c r="O109" i="14"/>
  <c r="AA78" i="12"/>
  <c r="AB78" i="12"/>
  <c r="N78" i="12"/>
  <c r="O78" i="12"/>
  <c r="K295" i="12"/>
  <c r="N71" i="13"/>
  <c r="O71" i="13"/>
  <c r="AA71" i="13"/>
  <c r="AB71" i="13"/>
  <c r="K288" i="13"/>
  <c r="J106" i="11"/>
  <c r="L106" i="11"/>
  <c r="M106" i="11"/>
  <c r="I323" i="11"/>
  <c r="L28" i="11"/>
  <c r="M28" i="11"/>
  <c r="AA73" i="11"/>
  <c r="N73" i="11"/>
  <c r="O73" i="11"/>
  <c r="K290" i="11"/>
  <c r="AB59" i="11"/>
  <c r="N45" i="11"/>
  <c r="O45" i="11"/>
  <c r="AA45" i="11"/>
  <c r="K262" i="11"/>
  <c r="AB27" i="10"/>
  <c r="N84" i="10"/>
  <c r="O84" i="10"/>
  <c r="AA84" i="10"/>
  <c r="K301" i="10"/>
  <c r="I314" i="9"/>
  <c r="J97" i="9"/>
  <c r="L97" i="9"/>
  <c r="M97" i="9"/>
  <c r="N94" i="7"/>
  <c r="O94" i="7"/>
  <c r="AA94" i="7"/>
  <c r="K311" i="7"/>
  <c r="J105" i="7"/>
  <c r="L105" i="7"/>
  <c r="M105" i="7"/>
  <c r="I322" i="7"/>
  <c r="C7" i="7"/>
  <c r="AB119" i="7"/>
  <c r="L47" i="7"/>
  <c r="M47" i="7"/>
  <c r="N71" i="6"/>
  <c r="O71" i="6"/>
  <c r="AA71" i="6"/>
  <c r="AB71" i="6"/>
  <c r="K288" i="6"/>
  <c r="L117" i="5"/>
  <c r="M117" i="5"/>
  <c r="AA43" i="5"/>
  <c r="AB44" i="5"/>
  <c r="N43" i="5"/>
  <c r="O43" i="5"/>
  <c r="K260" i="5"/>
  <c r="L56" i="5"/>
  <c r="M56" i="5"/>
  <c r="J91" i="4"/>
  <c r="L91" i="4"/>
  <c r="M91" i="4"/>
  <c r="I308" i="4"/>
  <c r="N117" i="3"/>
  <c r="O117" i="3"/>
  <c r="AA117" i="3"/>
  <c r="AB117" i="3"/>
  <c r="K334" i="3"/>
  <c r="N19" i="3"/>
  <c r="O19" i="3"/>
  <c r="AA19" i="3"/>
  <c r="AB19" i="3"/>
  <c r="K236" i="3"/>
  <c r="J119" i="2"/>
  <c r="L119" i="2"/>
  <c r="M119" i="2"/>
  <c r="I336" i="2"/>
  <c r="J89" i="2"/>
  <c r="L89" i="2"/>
  <c r="M89" i="2"/>
  <c r="I306" i="2"/>
  <c r="N54" i="2"/>
  <c r="O54" i="2"/>
  <c r="AA54" i="2"/>
  <c r="K271" i="2"/>
  <c r="N102" i="1"/>
  <c r="O102" i="1"/>
  <c r="AA102" i="1"/>
  <c r="AB102" i="1"/>
  <c r="K319" i="1"/>
  <c r="J116" i="1"/>
  <c r="L116" i="1"/>
  <c r="M116" i="1"/>
  <c r="I333" i="1"/>
  <c r="J49" i="1"/>
  <c r="L49" i="1"/>
  <c r="M49" i="1"/>
  <c r="I266" i="1"/>
  <c r="N75" i="23"/>
  <c r="O75" i="23"/>
  <c r="K292" i="23"/>
  <c r="AA75" i="23"/>
  <c r="AB75" i="23"/>
  <c r="J111" i="22"/>
  <c r="L111" i="22"/>
  <c r="M111" i="22"/>
  <c r="I328" i="22"/>
  <c r="AB88" i="20"/>
  <c r="AA121" i="19"/>
  <c r="AB121" i="19"/>
  <c r="N121" i="19"/>
  <c r="O121" i="19"/>
  <c r="K338" i="19"/>
  <c r="K239" i="21"/>
  <c r="AA22" i="21"/>
  <c r="AB22" i="21"/>
  <c r="N22" i="21"/>
  <c r="O22" i="21"/>
  <c r="J123" i="17"/>
  <c r="L123" i="17"/>
  <c r="M123" i="17"/>
  <c r="I340" i="17"/>
  <c r="AB82" i="18"/>
  <c r="AA122" i="17"/>
  <c r="N122" i="17"/>
  <c r="O122" i="17"/>
  <c r="K339" i="17"/>
  <c r="L21" i="17"/>
  <c r="M21" i="17"/>
  <c r="AA13" i="18"/>
  <c r="AB13" i="18"/>
  <c r="N13" i="18"/>
  <c r="O13" i="18"/>
  <c r="K230" i="18"/>
  <c r="L61" i="17"/>
  <c r="M61" i="17"/>
  <c r="L103" i="17"/>
  <c r="M103" i="17"/>
  <c r="AB99" i="16"/>
  <c r="AA24" i="16"/>
  <c r="AB24" i="16"/>
  <c r="N24" i="16"/>
  <c r="O24" i="16"/>
  <c r="K241" i="16"/>
  <c r="N36" i="14"/>
  <c r="O36" i="14"/>
  <c r="K253" i="14"/>
  <c r="AA36" i="14"/>
  <c r="AB36" i="14"/>
  <c r="J108" i="15"/>
  <c r="L108" i="15"/>
  <c r="M108" i="15"/>
  <c r="I325" i="15"/>
  <c r="J76" i="15"/>
  <c r="L76" i="15"/>
  <c r="M76" i="15"/>
  <c r="I293" i="15"/>
  <c r="AA106" i="14"/>
  <c r="AB106" i="14"/>
  <c r="N106" i="14"/>
  <c r="O106" i="14"/>
  <c r="K323" i="14"/>
  <c r="K259" i="14"/>
  <c r="AA42" i="14"/>
  <c r="AB42" i="14"/>
  <c r="N42" i="14"/>
  <c r="O42" i="14"/>
  <c r="AA121" i="13"/>
  <c r="AB121" i="13"/>
  <c r="N121" i="13"/>
  <c r="O121" i="13"/>
  <c r="K338" i="13"/>
  <c r="N67" i="13"/>
  <c r="O67" i="13"/>
  <c r="AA67" i="13"/>
  <c r="AB67" i="13"/>
  <c r="K284" i="13"/>
  <c r="AA95" i="11"/>
  <c r="AB95" i="11"/>
  <c r="N95" i="11"/>
  <c r="O95" i="11"/>
  <c r="K312" i="11"/>
  <c r="J87" i="10"/>
  <c r="L87" i="10"/>
  <c r="M87" i="10"/>
  <c r="I304" i="10"/>
  <c r="J107" i="10"/>
  <c r="L107" i="10"/>
  <c r="M107" i="10"/>
  <c r="I324" i="10"/>
  <c r="L44" i="10"/>
  <c r="M44" i="10"/>
  <c r="AB37" i="9"/>
  <c r="AB38" i="9"/>
  <c r="N95" i="8"/>
  <c r="O95" i="8"/>
  <c r="AA95" i="8"/>
  <c r="AB95" i="8"/>
  <c r="K312" i="8"/>
  <c r="L51" i="7"/>
  <c r="M51" i="7"/>
  <c r="J107" i="7"/>
  <c r="L107" i="7"/>
  <c r="M107" i="7"/>
  <c r="I324" i="7"/>
  <c r="N51" i="6"/>
  <c r="O51" i="6"/>
  <c r="AA51" i="6"/>
  <c r="AB51" i="6"/>
  <c r="K268" i="6"/>
  <c r="L72" i="5"/>
  <c r="M72" i="5"/>
  <c r="N87" i="5"/>
  <c r="O87" i="5"/>
  <c r="K304" i="5"/>
  <c r="AA87" i="5"/>
  <c r="AB87" i="5"/>
  <c r="N103" i="5"/>
  <c r="O103" i="5"/>
  <c r="K320" i="5"/>
  <c r="AA103" i="5"/>
  <c r="AB103" i="5"/>
  <c r="AA55" i="5"/>
  <c r="AB55" i="5"/>
  <c r="N55" i="5"/>
  <c r="O55" i="5"/>
  <c r="K272" i="5"/>
  <c r="J67" i="4"/>
  <c r="L67" i="4"/>
  <c r="M67" i="4"/>
  <c r="I284" i="4"/>
  <c r="N79" i="3"/>
  <c r="O79" i="3"/>
  <c r="AA79" i="3"/>
  <c r="AB79" i="3"/>
  <c r="K296" i="3"/>
  <c r="N93" i="1"/>
  <c r="O93" i="1"/>
  <c r="K310" i="1"/>
  <c r="AA93" i="1"/>
  <c r="AB94" i="1"/>
  <c r="AB89" i="1"/>
  <c r="N74" i="1"/>
  <c r="O74" i="1"/>
  <c r="K291" i="1"/>
  <c r="AA74" i="1"/>
  <c r="L41" i="1"/>
  <c r="M41" i="1"/>
  <c r="L35" i="1"/>
  <c r="M35" i="1"/>
  <c r="L28" i="1"/>
  <c r="M28" i="1"/>
  <c r="AA97" i="22"/>
  <c r="N97" i="22"/>
  <c r="O97" i="22"/>
  <c r="K314" i="22"/>
  <c r="L108" i="22"/>
  <c r="M108" i="22"/>
  <c r="AB73" i="20"/>
  <c r="AB45" i="20"/>
  <c r="AA26" i="22"/>
  <c r="AB26" i="22"/>
  <c r="K243" i="22"/>
  <c r="N26" i="22"/>
  <c r="O26" i="22"/>
  <c r="AB87" i="14"/>
  <c r="AB14" i="13"/>
  <c r="J8" i="13"/>
  <c r="L8" i="13"/>
  <c r="M8" i="13"/>
  <c r="I225" i="13"/>
  <c r="I338" i="9"/>
  <c r="J121" i="9"/>
  <c r="L121" i="9"/>
  <c r="M121" i="9"/>
  <c r="AB46" i="8"/>
  <c r="AB120" i="7"/>
  <c r="J87" i="7"/>
  <c r="L87" i="7"/>
  <c r="M87" i="7"/>
  <c r="I304" i="7"/>
  <c r="AA62" i="6"/>
  <c r="AB62" i="6"/>
  <c r="N62" i="6"/>
  <c r="O62" i="6"/>
  <c r="K279" i="6"/>
  <c r="L96" i="5"/>
  <c r="M96" i="5"/>
  <c r="AB125" i="2"/>
  <c r="N9" i="2"/>
  <c r="O9" i="2"/>
  <c r="AA9" i="2"/>
  <c r="AB9" i="2"/>
  <c r="K226" i="2"/>
  <c r="J30" i="1"/>
  <c r="L30" i="1"/>
  <c r="M30" i="1"/>
  <c r="I247" i="1"/>
  <c r="N66" i="5"/>
  <c r="O66" i="5"/>
  <c r="AA66" i="5"/>
  <c r="AB66" i="5"/>
  <c r="K283" i="5"/>
  <c r="AB74" i="20"/>
  <c r="AB62" i="18"/>
  <c r="N75" i="1"/>
  <c r="O75" i="1"/>
  <c r="K292" i="1"/>
  <c r="AA75" i="1"/>
  <c r="AB75" i="1"/>
  <c r="AB46" i="18"/>
  <c r="AA112" i="17"/>
  <c r="N112" i="17"/>
  <c r="O112" i="17"/>
  <c r="K329" i="17"/>
  <c r="AB76" i="14"/>
  <c r="AB66" i="18"/>
  <c r="AA108" i="17"/>
  <c r="N108" i="17"/>
  <c r="O108" i="17"/>
  <c r="K325" i="17"/>
  <c r="N42" i="6"/>
  <c r="O42" i="6"/>
  <c r="AA42" i="6"/>
  <c r="K259" i="6"/>
  <c r="AB70" i="18"/>
  <c r="AB90" i="18"/>
  <c r="AB42" i="18"/>
  <c r="N49" i="1"/>
  <c r="O49" i="1"/>
  <c r="AA49" i="1"/>
  <c r="AB49" i="1"/>
  <c r="K266" i="1"/>
  <c r="N70" i="1"/>
  <c r="O70" i="1"/>
  <c r="AA70" i="1"/>
  <c r="K287" i="1"/>
  <c r="AA118" i="12"/>
  <c r="AB118" i="12"/>
  <c r="N118" i="12"/>
  <c r="O118" i="12"/>
  <c r="K335" i="12"/>
  <c r="N121" i="10"/>
  <c r="O121" i="10"/>
  <c r="K338" i="10"/>
  <c r="AA121" i="10"/>
  <c r="N121" i="17"/>
  <c r="O121" i="17"/>
  <c r="AA121" i="17"/>
  <c r="K338" i="17"/>
  <c r="N12" i="5"/>
  <c r="O12" i="5"/>
  <c r="AA12" i="5"/>
  <c r="K229" i="5"/>
  <c r="AA98" i="11"/>
  <c r="K315" i="11"/>
  <c r="N98" i="11"/>
  <c r="O98" i="11"/>
  <c r="N65" i="17"/>
  <c r="O65" i="17"/>
  <c r="K282" i="17"/>
  <c r="AA65" i="17"/>
  <c r="N97" i="10"/>
  <c r="O97" i="10"/>
  <c r="AA97" i="10"/>
  <c r="K314" i="10"/>
  <c r="K334" i="10"/>
  <c r="AA117" i="10"/>
  <c r="N117" i="10"/>
  <c r="O117" i="10"/>
  <c r="N105" i="9"/>
  <c r="O105" i="9"/>
  <c r="K322" i="9"/>
  <c r="AA105" i="9"/>
  <c r="AB105" i="9"/>
  <c r="K306" i="9"/>
  <c r="AA89" i="9"/>
  <c r="N89" i="9"/>
  <c r="O89" i="9"/>
  <c r="AA79" i="9"/>
  <c r="AB79" i="9"/>
  <c r="K296" i="9"/>
  <c r="N79" i="9"/>
  <c r="O79" i="9"/>
  <c r="AA75" i="9"/>
  <c r="AB75" i="9"/>
  <c r="K292" i="9"/>
  <c r="N75" i="9"/>
  <c r="O75" i="9"/>
  <c r="AA106" i="5"/>
  <c r="AB106" i="5"/>
  <c r="K323" i="5"/>
  <c r="N106" i="5"/>
  <c r="O106" i="5"/>
  <c r="AA124" i="9"/>
  <c r="AB124" i="9"/>
  <c r="K341" i="9"/>
  <c r="N124" i="9"/>
  <c r="O124" i="9"/>
  <c r="K333" i="15"/>
  <c r="N116" i="15"/>
  <c r="O116" i="15"/>
  <c r="AA116" i="15"/>
  <c r="AB116" i="15"/>
  <c r="N21" i="5"/>
  <c r="O21" i="5"/>
  <c r="AA21" i="5"/>
  <c r="K238" i="5"/>
  <c r="AA51" i="9"/>
  <c r="AB51" i="9"/>
  <c r="K268" i="9"/>
  <c r="N51" i="9"/>
  <c r="O51" i="9"/>
  <c r="K309" i="15"/>
  <c r="N92" i="15"/>
  <c r="O92" i="15"/>
  <c r="AA92" i="15"/>
  <c r="AB92" i="15"/>
  <c r="N23" i="2"/>
  <c r="O23" i="2"/>
  <c r="AA23" i="2"/>
  <c r="K240" i="2"/>
  <c r="AA55" i="9"/>
  <c r="AB55" i="9"/>
  <c r="K272" i="9"/>
  <c r="N55" i="9"/>
  <c r="O55" i="9"/>
  <c r="N17" i="5"/>
  <c r="O17" i="5"/>
  <c r="AA17" i="5"/>
  <c r="K234" i="5"/>
  <c r="N30" i="1"/>
  <c r="O30" i="1"/>
  <c r="AA30" i="1"/>
  <c r="AB30" i="1"/>
  <c r="K247" i="1"/>
  <c r="K324" i="7"/>
  <c r="N107" i="7"/>
  <c r="O107" i="7"/>
  <c r="AA107" i="7"/>
  <c r="AA105" i="7"/>
  <c r="AB105" i="7"/>
  <c r="N105" i="7"/>
  <c r="O105" i="7"/>
  <c r="K322" i="7"/>
  <c r="N15" i="2"/>
  <c r="O15" i="2"/>
  <c r="AA15" i="2"/>
  <c r="K232" i="2"/>
  <c r="AA119" i="9"/>
  <c r="AB119" i="9"/>
  <c r="K336" i="9"/>
  <c r="N119" i="9"/>
  <c r="O119" i="9"/>
  <c r="N28" i="10"/>
  <c r="O28" i="10"/>
  <c r="AA28" i="10"/>
  <c r="AB28" i="10"/>
  <c r="K245" i="10"/>
  <c r="AA33" i="6"/>
  <c r="AB33" i="6"/>
  <c r="N33" i="6"/>
  <c r="O33" i="6"/>
  <c r="K250" i="6"/>
  <c r="AA103" i="7"/>
  <c r="AB103" i="7"/>
  <c r="K320" i="7"/>
  <c r="N103" i="7"/>
  <c r="O103" i="7"/>
  <c r="AA89" i="7"/>
  <c r="N89" i="7"/>
  <c r="O89" i="7"/>
  <c r="K306" i="7"/>
  <c r="N122" i="5"/>
  <c r="O122" i="5"/>
  <c r="AA122" i="5"/>
  <c r="AB122" i="5"/>
  <c r="K339" i="5"/>
  <c r="AA115" i="10"/>
  <c r="K332" i="10"/>
  <c r="N115" i="10"/>
  <c r="O115" i="10"/>
  <c r="AA121" i="7"/>
  <c r="K338" i="7"/>
  <c r="N121" i="7"/>
  <c r="O121" i="7"/>
  <c r="N10" i="12"/>
  <c r="O10" i="12"/>
  <c r="AA10" i="12"/>
  <c r="AB10" i="12"/>
  <c r="K227" i="12"/>
  <c r="N55" i="2"/>
  <c r="O55" i="2"/>
  <c r="K272" i="2"/>
  <c r="AA55" i="2"/>
  <c r="AB55" i="2"/>
  <c r="AA97" i="2"/>
  <c r="AB97" i="2"/>
  <c r="K314" i="2"/>
  <c r="N97" i="2"/>
  <c r="O97" i="2"/>
  <c r="AA90" i="5"/>
  <c r="AB90" i="5"/>
  <c r="K307" i="5"/>
  <c r="N90" i="5"/>
  <c r="O90" i="5"/>
  <c r="AA105" i="2"/>
  <c r="AB105" i="2"/>
  <c r="K322" i="2"/>
  <c r="N105" i="2"/>
  <c r="O105" i="2"/>
  <c r="AA53" i="9"/>
  <c r="AB53" i="9"/>
  <c r="N53" i="9"/>
  <c r="O53" i="9"/>
  <c r="K270" i="9"/>
  <c r="N72" i="15"/>
  <c r="O72" i="15"/>
  <c r="AA72" i="15"/>
  <c r="K289" i="15"/>
  <c r="AA89" i="2"/>
  <c r="AB89" i="2"/>
  <c r="K306" i="2"/>
  <c r="N89" i="2"/>
  <c r="O89" i="2"/>
  <c r="N92" i="1"/>
  <c r="O92" i="1"/>
  <c r="K309" i="1"/>
  <c r="AA92" i="1"/>
  <c r="N77" i="9"/>
  <c r="O77" i="9"/>
  <c r="AA77" i="9"/>
  <c r="AB77" i="9"/>
  <c r="K294" i="9"/>
  <c r="AA114" i="11"/>
  <c r="N114" i="11"/>
  <c r="O114" i="11"/>
  <c r="K331" i="11"/>
  <c r="AA99" i="10"/>
  <c r="K316" i="10"/>
  <c r="N99" i="10"/>
  <c r="O99" i="10"/>
  <c r="N69" i="2"/>
  <c r="O69" i="2"/>
  <c r="AA69" i="2"/>
  <c r="K286" i="2"/>
  <c r="AA43" i="4"/>
  <c r="N43" i="4"/>
  <c r="O43" i="4"/>
  <c r="K260" i="4"/>
  <c r="N88" i="15"/>
  <c r="O88" i="15"/>
  <c r="AA88" i="15"/>
  <c r="K305" i="15"/>
  <c r="N77" i="2"/>
  <c r="O77" i="2"/>
  <c r="AA77" i="2"/>
  <c r="K294" i="2"/>
  <c r="K341" i="15"/>
  <c r="N124" i="15"/>
  <c r="O124" i="15"/>
  <c r="AA124" i="15"/>
  <c r="K312" i="22"/>
  <c r="AA95" i="22"/>
  <c r="N95" i="22"/>
  <c r="O95" i="22"/>
  <c r="N117" i="9"/>
  <c r="O117" i="9"/>
  <c r="AA117" i="9"/>
  <c r="K334" i="9"/>
  <c r="K282" i="9"/>
  <c r="AA65" i="9"/>
  <c r="AB65" i="9"/>
  <c r="N65" i="9"/>
  <c r="O65" i="9"/>
  <c r="K262" i="4"/>
  <c r="AA45" i="4"/>
  <c r="N45" i="4"/>
  <c r="O45" i="4"/>
  <c r="AA9" i="11"/>
  <c r="N9" i="11"/>
  <c r="O9" i="11"/>
  <c r="K226" i="11"/>
  <c r="N51" i="1"/>
  <c r="O51" i="1"/>
  <c r="K268" i="1"/>
  <c r="AA51" i="1"/>
  <c r="N26" i="2"/>
  <c r="O26" i="2"/>
  <c r="AA26" i="2"/>
  <c r="AB26" i="2"/>
  <c r="K243" i="2"/>
  <c r="N25" i="5"/>
  <c r="O25" i="5"/>
  <c r="AA25" i="5"/>
  <c r="K242" i="5"/>
  <c r="N40" i="11"/>
  <c r="O40" i="11"/>
  <c r="AA40" i="11"/>
  <c r="AB40" i="11"/>
  <c r="K257" i="11"/>
  <c r="AA37" i="6"/>
  <c r="AB37" i="6"/>
  <c r="N37" i="6"/>
  <c r="O37" i="6"/>
  <c r="K254" i="6"/>
  <c r="K302" i="10"/>
  <c r="AA85" i="10"/>
  <c r="N85" i="10"/>
  <c r="O85" i="10"/>
  <c r="N114" i="5"/>
  <c r="O114" i="5"/>
  <c r="AA114" i="5"/>
  <c r="AB114" i="5"/>
  <c r="K331" i="5"/>
  <c r="K328" i="2"/>
  <c r="N111" i="2"/>
  <c r="O111" i="2"/>
  <c r="AA111" i="2"/>
  <c r="AB111" i="2"/>
  <c r="N61" i="2"/>
  <c r="O61" i="2"/>
  <c r="AA61" i="2"/>
  <c r="K278" i="2"/>
  <c r="N104" i="15"/>
  <c r="O104" i="15"/>
  <c r="AA104" i="15"/>
  <c r="K321" i="15"/>
  <c r="N116" i="1"/>
  <c r="O116" i="1"/>
  <c r="K333" i="1"/>
  <c r="AA116" i="1"/>
  <c r="K336" i="2"/>
  <c r="N119" i="2"/>
  <c r="O119" i="2"/>
  <c r="AA119" i="2"/>
  <c r="AB119" i="2"/>
  <c r="AA100" i="17"/>
  <c r="N100" i="17"/>
  <c r="O100" i="17"/>
  <c r="K317" i="17"/>
  <c r="N107" i="2"/>
  <c r="O107" i="2"/>
  <c r="K324" i="2"/>
  <c r="AA107" i="2"/>
  <c r="AB107" i="2"/>
  <c r="K320" i="22"/>
  <c r="AA103" i="22"/>
  <c r="AB103" i="22"/>
  <c r="N103" i="22"/>
  <c r="O103" i="22"/>
  <c r="N120" i="15"/>
  <c r="O120" i="15"/>
  <c r="AA120" i="15"/>
  <c r="K337" i="15"/>
  <c r="N81" i="10"/>
  <c r="O81" i="10"/>
  <c r="AA81" i="10"/>
  <c r="K298" i="10"/>
  <c r="AA67" i="9"/>
  <c r="AB67" i="9"/>
  <c r="N67" i="9"/>
  <c r="O67" i="9"/>
  <c r="K284" i="9"/>
  <c r="AA21" i="6"/>
  <c r="AB21" i="6"/>
  <c r="N21" i="6"/>
  <c r="O21" i="6"/>
  <c r="K238" i="6"/>
  <c r="AA107" i="10"/>
  <c r="N107" i="10"/>
  <c r="O107" i="10"/>
  <c r="K324" i="10"/>
  <c r="AA106" i="11"/>
  <c r="N106" i="11"/>
  <c r="O106" i="11"/>
  <c r="K323" i="11"/>
  <c r="N20" i="10"/>
  <c r="O20" i="10"/>
  <c r="AA20" i="10"/>
  <c r="AB20" i="10"/>
  <c r="K237" i="10"/>
  <c r="K293" i="15"/>
  <c r="N76" i="15"/>
  <c r="O76" i="15"/>
  <c r="AA76" i="15"/>
  <c r="AB76" i="15"/>
  <c r="K314" i="9"/>
  <c r="AA97" i="9"/>
  <c r="N97" i="9"/>
  <c r="O97" i="9"/>
  <c r="AA83" i="4"/>
  <c r="N83" i="4"/>
  <c r="O83" i="4"/>
  <c r="K300" i="4"/>
  <c r="N71" i="9"/>
  <c r="O71" i="9"/>
  <c r="AA71" i="9"/>
  <c r="AB71" i="9"/>
  <c r="K288" i="9"/>
  <c r="N107" i="1"/>
  <c r="O107" i="1"/>
  <c r="K324" i="1"/>
  <c r="AA107" i="1"/>
  <c r="AA112" i="5"/>
  <c r="AB112" i="5"/>
  <c r="K329" i="5"/>
  <c r="N112" i="5"/>
  <c r="O112" i="5"/>
  <c r="K302" i="7"/>
  <c r="N85" i="7"/>
  <c r="O85" i="7"/>
  <c r="AA85" i="7"/>
  <c r="K330" i="9"/>
  <c r="N113" i="9"/>
  <c r="O113" i="9"/>
  <c r="AA113" i="9"/>
  <c r="N117" i="17"/>
  <c r="O117" i="17"/>
  <c r="AA117" i="17"/>
  <c r="K334" i="17"/>
  <c r="AA68" i="17"/>
  <c r="N68" i="17"/>
  <c r="O68" i="17"/>
  <c r="K285" i="17"/>
  <c r="N85" i="9"/>
  <c r="O85" i="9"/>
  <c r="AA85" i="9"/>
  <c r="K302" i="9"/>
  <c r="AA59" i="9"/>
  <c r="AB59" i="9"/>
  <c r="N59" i="9"/>
  <c r="O59" i="9"/>
  <c r="K276" i="9"/>
  <c r="AA109" i="5"/>
  <c r="AB109" i="5"/>
  <c r="N109" i="5"/>
  <c r="O109" i="5"/>
  <c r="K326" i="5"/>
  <c r="N53" i="2"/>
  <c r="O53" i="2"/>
  <c r="AA53" i="2"/>
  <c r="AB53" i="2"/>
  <c r="K270" i="2"/>
  <c r="AA98" i="5"/>
  <c r="AB98" i="5"/>
  <c r="K315" i="5"/>
  <c r="N98" i="5"/>
  <c r="O98" i="5"/>
  <c r="N31" i="2"/>
  <c r="O31" i="2"/>
  <c r="AA31" i="2"/>
  <c r="K248" i="2"/>
  <c r="K298" i="9"/>
  <c r="N81" i="9"/>
  <c r="O81" i="9"/>
  <c r="AA81" i="9"/>
  <c r="AA125" i="5"/>
  <c r="AB125" i="5"/>
  <c r="N125" i="5"/>
  <c r="O125" i="5"/>
  <c r="K342" i="5"/>
  <c r="AA87" i="7"/>
  <c r="AB87" i="7"/>
  <c r="K304" i="7"/>
  <c r="N87" i="7"/>
  <c r="O87" i="7"/>
  <c r="K328" i="22"/>
  <c r="AA111" i="22"/>
  <c r="N111" i="22"/>
  <c r="O111" i="22"/>
  <c r="K304" i="10"/>
  <c r="N87" i="10"/>
  <c r="O87" i="10"/>
  <c r="AA87" i="10"/>
  <c r="AA91" i="4"/>
  <c r="N91" i="4"/>
  <c r="O91" i="4"/>
  <c r="K308" i="4"/>
  <c r="AA110" i="12"/>
  <c r="AB110" i="12"/>
  <c r="N110" i="12"/>
  <c r="O110" i="12"/>
  <c r="K327" i="12"/>
  <c r="K286" i="7"/>
  <c r="N69" i="7"/>
  <c r="O69" i="7"/>
  <c r="AA69" i="7"/>
  <c r="K338" i="9"/>
  <c r="N121" i="9"/>
  <c r="O121" i="9"/>
  <c r="AA121" i="9"/>
  <c r="AA120" i="5"/>
  <c r="AB120" i="5"/>
  <c r="K337" i="5"/>
  <c r="N120" i="5"/>
  <c r="O120" i="5"/>
  <c r="AA46" i="11"/>
  <c r="K263" i="11"/>
  <c r="N46" i="11"/>
  <c r="O46" i="11"/>
  <c r="N57" i="10"/>
  <c r="O57" i="10"/>
  <c r="K274" i="10"/>
  <c r="AA57" i="10"/>
  <c r="AA49" i="6"/>
  <c r="AB49" i="6"/>
  <c r="N49" i="6"/>
  <c r="O49" i="6"/>
  <c r="K266" i="6"/>
  <c r="K336" i="10"/>
  <c r="N119" i="10"/>
  <c r="O119" i="10"/>
  <c r="AA119" i="10"/>
  <c r="N61" i="9"/>
  <c r="O61" i="9"/>
  <c r="AA61" i="9"/>
  <c r="AB61" i="9"/>
  <c r="K278" i="9"/>
  <c r="AA55" i="7"/>
  <c r="AB55" i="7"/>
  <c r="K272" i="7"/>
  <c r="N55" i="7"/>
  <c r="O55" i="7"/>
  <c r="N119" i="17"/>
  <c r="O119" i="17"/>
  <c r="K336" i="17"/>
  <c r="AA119" i="17"/>
  <c r="AB119" i="17"/>
  <c r="N96" i="15"/>
  <c r="O96" i="15"/>
  <c r="AA96" i="15"/>
  <c r="K313" i="15"/>
  <c r="AA63" i="9"/>
  <c r="AB63" i="9"/>
  <c r="K280" i="9"/>
  <c r="N63" i="9"/>
  <c r="O63" i="9"/>
  <c r="K290" i="9"/>
  <c r="AA73" i="9"/>
  <c r="AB73" i="9"/>
  <c r="N73" i="9"/>
  <c r="O73" i="9"/>
  <c r="N99" i="22"/>
  <c r="O99" i="22"/>
  <c r="AA99" i="22"/>
  <c r="AB99" i="22"/>
  <c r="K316" i="22"/>
  <c r="K301" i="15"/>
  <c r="N84" i="15"/>
  <c r="O84" i="15"/>
  <c r="AA84" i="15"/>
  <c r="AB84" i="15"/>
  <c r="N45" i="9"/>
  <c r="O45" i="9"/>
  <c r="AA45" i="9"/>
  <c r="AB45" i="9"/>
  <c r="K262" i="9"/>
  <c r="K274" i="9"/>
  <c r="N57" i="9"/>
  <c r="O57" i="9"/>
  <c r="AA57" i="9"/>
  <c r="AB57" i="9"/>
  <c r="AA67" i="4"/>
  <c r="N67" i="4"/>
  <c r="O67" i="4"/>
  <c r="K284" i="4"/>
  <c r="K325" i="15"/>
  <c r="N108" i="15"/>
  <c r="O108" i="15"/>
  <c r="AA108" i="15"/>
  <c r="AB108" i="15"/>
  <c r="N99" i="1"/>
  <c r="O99" i="1"/>
  <c r="K316" i="1"/>
  <c r="AA99" i="1"/>
  <c r="K294" i="10"/>
  <c r="AA77" i="10"/>
  <c r="N77" i="10"/>
  <c r="O77" i="10"/>
  <c r="N104" i="23"/>
  <c r="O104" i="23"/>
  <c r="K321" i="23"/>
  <c r="AA104" i="23"/>
  <c r="AB104" i="23"/>
  <c r="N100" i="11"/>
  <c r="O100" i="11"/>
  <c r="AA100" i="11"/>
  <c r="K317" i="11"/>
  <c r="N101" i="9"/>
  <c r="O101" i="9"/>
  <c r="AA101" i="9"/>
  <c r="AB101" i="9"/>
  <c r="K318" i="9"/>
  <c r="N41" i="4"/>
  <c r="O41" i="4"/>
  <c r="AA41" i="4"/>
  <c r="K258" i="4"/>
  <c r="N115" i="2"/>
  <c r="O115" i="2"/>
  <c r="K332" i="2"/>
  <c r="AA115" i="2"/>
  <c r="AB115" i="2"/>
  <c r="N85" i="2"/>
  <c r="O85" i="2"/>
  <c r="AA85" i="2"/>
  <c r="K302" i="2"/>
  <c r="N8" i="18"/>
  <c r="O8" i="18"/>
  <c r="K225" i="18"/>
  <c r="AA8" i="18"/>
  <c r="AB9" i="18"/>
  <c r="N123" i="2"/>
  <c r="O123" i="2"/>
  <c r="K340" i="2"/>
  <c r="AA123" i="2"/>
  <c r="AB123" i="2"/>
  <c r="N49" i="9"/>
  <c r="O49" i="9"/>
  <c r="K266" i="9"/>
  <c r="AA49" i="9"/>
  <c r="AB49" i="9"/>
  <c r="N35" i="1"/>
  <c r="O35" i="1"/>
  <c r="AA35" i="1"/>
  <c r="AB35" i="1"/>
  <c r="K252" i="1"/>
  <c r="N21" i="17"/>
  <c r="O21" i="17"/>
  <c r="AA21" i="17"/>
  <c r="K238" i="17"/>
  <c r="K327" i="22"/>
  <c r="AA110" i="22"/>
  <c r="AB110" i="22"/>
  <c r="N110" i="22"/>
  <c r="O110" i="22"/>
  <c r="AA76" i="17"/>
  <c r="N76" i="17"/>
  <c r="O76" i="17"/>
  <c r="K293" i="17"/>
  <c r="N19" i="1"/>
  <c r="O19" i="1"/>
  <c r="AA19" i="1"/>
  <c r="AB19" i="1"/>
  <c r="K236" i="1"/>
  <c r="AB114" i="18"/>
  <c r="N113" i="7"/>
  <c r="O113" i="7"/>
  <c r="AA113" i="7"/>
  <c r="AB113" i="7"/>
  <c r="K330" i="7"/>
  <c r="N87" i="15"/>
  <c r="O87" i="15"/>
  <c r="AA87" i="15"/>
  <c r="AB87" i="15"/>
  <c r="K304" i="15"/>
  <c r="N32" i="11"/>
  <c r="O32" i="11"/>
  <c r="K249" i="11"/>
  <c r="AA32" i="11"/>
  <c r="AB32" i="11"/>
  <c r="N69" i="1"/>
  <c r="O69" i="1"/>
  <c r="K286" i="1"/>
  <c r="AA69" i="1"/>
  <c r="AB69" i="1"/>
  <c r="N52" i="10"/>
  <c r="O52" i="10"/>
  <c r="AA52" i="10"/>
  <c r="AB52" i="10"/>
  <c r="K269" i="10"/>
  <c r="K227" i="18"/>
  <c r="AA10" i="18"/>
  <c r="AB10" i="18"/>
  <c r="N10" i="18"/>
  <c r="O10" i="18"/>
  <c r="N105" i="17"/>
  <c r="O105" i="17"/>
  <c r="AA105" i="17"/>
  <c r="AB105" i="17"/>
  <c r="K322" i="17"/>
  <c r="AB23" i="22"/>
  <c r="AA91" i="10"/>
  <c r="N91" i="10"/>
  <c r="O91" i="10"/>
  <c r="K308" i="10"/>
  <c r="AB57" i="19"/>
  <c r="AB63" i="15"/>
  <c r="K318" i="4"/>
  <c r="N101" i="4"/>
  <c r="O101" i="4"/>
  <c r="AA101" i="4"/>
  <c r="AA38" i="11"/>
  <c r="AB38" i="11"/>
  <c r="K255" i="11"/>
  <c r="N38" i="11"/>
  <c r="O38" i="11"/>
  <c r="N36" i="11"/>
  <c r="O36" i="11"/>
  <c r="AA36" i="11"/>
  <c r="AB36" i="11"/>
  <c r="K253" i="11"/>
  <c r="N124" i="11"/>
  <c r="O124" i="11"/>
  <c r="AA124" i="11"/>
  <c r="K341" i="11"/>
  <c r="AA121" i="2"/>
  <c r="AB121" i="2"/>
  <c r="K338" i="2"/>
  <c r="N121" i="2"/>
  <c r="O121" i="2"/>
  <c r="K339" i="11"/>
  <c r="AA122" i="11"/>
  <c r="AB122" i="11"/>
  <c r="N122" i="11"/>
  <c r="O122" i="11"/>
  <c r="N54" i="1"/>
  <c r="O54" i="1"/>
  <c r="AA54" i="1"/>
  <c r="AB54" i="1"/>
  <c r="K271" i="1"/>
  <c r="N83" i="23"/>
  <c r="O83" i="23"/>
  <c r="K300" i="23"/>
  <c r="AA83" i="23"/>
  <c r="AB83" i="23"/>
  <c r="AB109" i="8"/>
  <c r="AB45" i="21"/>
  <c r="AA84" i="17"/>
  <c r="N84" i="17"/>
  <c r="O84" i="17"/>
  <c r="K301" i="17"/>
  <c r="AB74" i="11"/>
  <c r="AB68" i="21"/>
  <c r="AB41" i="12"/>
  <c r="AA92" i="17"/>
  <c r="N92" i="17"/>
  <c r="O92" i="17"/>
  <c r="K309" i="17"/>
  <c r="N43" i="17"/>
  <c r="O43" i="17"/>
  <c r="AA43" i="17"/>
  <c r="AB43" i="17"/>
  <c r="K260" i="17"/>
  <c r="N124" i="1"/>
  <c r="O124" i="1"/>
  <c r="K341" i="1"/>
  <c r="AA124" i="1"/>
  <c r="AB99" i="8"/>
  <c r="AB16" i="18"/>
  <c r="N24" i="10"/>
  <c r="O24" i="10"/>
  <c r="AA24" i="10"/>
  <c r="AB24" i="10"/>
  <c r="K241" i="10"/>
  <c r="AA121" i="16"/>
  <c r="AB121" i="16"/>
  <c r="N121" i="16"/>
  <c r="O121" i="16"/>
  <c r="K338" i="16"/>
  <c r="N91" i="5"/>
  <c r="O91" i="5"/>
  <c r="K308" i="5"/>
  <c r="AA91" i="5"/>
  <c r="K288" i="10"/>
  <c r="N71" i="10"/>
  <c r="O71" i="10"/>
  <c r="AA71" i="10"/>
  <c r="AB71" i="10"/>
  <c r="N109" i="17"/>
  <c r="O109" i="17"/>
  <c r="AA109" i="17"/>
  <c r="AB109" i="17"/>
  <c r="K326" i="17"/>
  <c r="AA114" i="22"/>
  <c r="AB114" i="22"/>
  <c r="K331" i="22"/>
  <c r="N114" i="22"/>
  <c r="O114" i="22"/>
  <c r="N83" i="2"/>
  <c r="O83" i="2"/>
  <c r="K300" i="2"/>
  <c r="AA83" i="2"/>
  <c r="N32" i="10"/>
  <c r="O32" i="10"/>
  <c r="AA32" i="10"/>
  <c r="AB32" i="10"/>
  <c r="K249" i="10"/>
  <c r="N35" i="17"/>
  <c r="O35" i="17"/>
  <c r="K252" i="17"/>
  <c r="AA35" i="17"/>
  <c r="AB35" i="17"/>
  <c r="AB121" i="5"/>
  <c r="N83" i="7"/>
  <c r="O83" i="7"/>
  <c r="K300" i="7"/>
  <c r="AA83" i="7"/>
  <c r="AB99" i="21"/>
  <c r="N10" i="2"/>
  <c r="O10" i="2"/>
  <c r="C7" i="2"/>
  <c r="AA10" i="2"/>
  <c r="AB10" i="2"/>
  <c r="K227" i="2"/>
  <c r="AA107" i="9"/>
  <c r="AB107" i="9"/>
  <c r="N107" i="9"/>
  <c r="O107" i="9"/>
  <c r="K324" i="9"/>
  <c r="AA28" i="17"/>
  <c r="AB28" i="17"/>
  <c r="N28" i="17"/>
  <c r="O28" i="17"/>
  <c r="K245" i="17"/>
  <c r="AB86" i="18"/>
  <c r="AB106" i="2"/>
  <c r="AB12" i="4"/>
  <c r="AA81" i="13"/>
  <c r="N81" i="13"/>
  <c r="O81" i="13"/>
  <c r="K298" i="13"/>
  <c r="K227" i="16"/>
  <c r="AA10" i="16"/>
  <c r="AB10" i="16"/>
  <c r="N10" i="16"/>
  <c r="O10" i="16"/>
  <c r="K328" i="18"/>
  <c r="AA111" i="18"/>
  <c r="AB111" i="18"/>
  <c r="N111" i="18"/>
  <c r="O111" i="18"/>
  <c r="AB121" i="1"/>
  <c r="AA88" i="5"/>
  <c r="AB88" i="5"/>
  <c r="N88" i="5"/>
  <c r="O88" i="5"/>
  <c r="K305" i="5"/>
  <c r="AB85" i="15"/>
  <c r="AA95" i="23"/>
  <c r="AB95" i="23"/>
  <c r="N95" i="23"/>
  <c r="O95" i="23"/>
  <c r="K312" i="23"/>
  <c r="AB91" i="21"/>
  <c r="AB33" i="12"/>
  <c r="AB9" i="17"/>
  <c r="AB41" i="3"/>
  <c r="N103" i="9"/>
  <c r="O103" i="9"/>
  <c r="AA103" i="9"/>
  <c r="AB103" i="9"/>
  <c r="K320" i="9"/>
  <c r="AB56" i="13"/>
  <c r="AB102" i="22"/>
  <c r="AB50" i="4"/>
  <c r="AB51" i="4"/>
  <c r="AB94" i="13"/>
  <c r="AA59" i="10"/>
  <c r="AB59" i="10"/>
  <c r="N59" i="10"/>
  <c r="O59" i="10"/>
  <c r="K276" i="10"/>
  <c r="AB58" i="13"/>
  <c r="AA13" i="14"/>
  <c r="N13" i="14"/>
  <c r="O13" i="14"/>
  <c r="K230" i="14"/>
  <c r="AB16" i="22"/>
  <c r="AB20" i="2"/>
  <c r="AB21" i="2"/>
  <c r="AB17" i="3"/>
  <c r="AA87" i="9"/>
  <c r="AB87" i="9"/>
  <c r="K304" i="9"/>
  <c r="N87" i="9"/>
  <c r="O87" i="9"/>
  <c r="N80" i="11"/>
  <c r="O80" i="11"/>
  <c r="AA80" i="11"/>
  <c r="AB80" i="11"/>
  <c r="K297" i="11"/>
  <c r="AB86" i="13"/>
  <c r="AB19" i="15"/>
  <c r="AB30" i="19"/>
  <c r="N56" i="2"/>
  <c r="O56" i="2"/>
  <c r="AA56" i="2"/>
  <c r="AB56" i="2"/>
  <c r="K273" i="2"/>
  <c r="AB107" i="5"/>
  <c r="AB27" i="22"/>
  <c r="AB121" i="14"/>
  <c r="AB93" i="16"/>
  <c r="AB33" i="9"/>
  <c r="AB34" i="9"/>
  <c r="K326" i="15"/>
  <c r="N109" i="15"/>
  <c r="O109" i="15"/>
  <c r="AA109" i="15"/>
  <c r="AB39" i="12"/>
  <c r="AB87" i="17"/>
  <c r="AB20" i="3"/>
  <c r="AB123" i="21"/>
  <c r="AB103" i="23"/>
  <c r="AB112" i="13"/>
  <c r="AB89" i="21"/>
  <c r="AB33" i="11"/>
  <c r="N44" i="2"/>
  <c r="O44" i="2"/>
  <c r="AA44" i="2"/>
  <c r="K261" i="2"/>
  <c r="AB90" i="12"/>
  <c r="AB83" i="21"/>
  <c r="AB90" i="2"/>
  <c r="AB53" i="13"/>
  <c r="AB22" i="16"/>
  <c r="AB23" i="12"/>
  <c r="AB36" i="15"/>
  <c r="AB35" i="16"/>
  <c r="AB45" i="22"/>
  <c r="AB123" i="19"/>
  <c r="AB29" i="15"/>
  <c r="AB20" i="12"/>
  <c r="AB119" i="12"/>
  <c r="AB111" i="19"/>
  <c r="AB74" i="2"/>
  <c r="AB75" i="2"/>
  <c r="AB50" i="16"/>
  <c r="AB108" i="13"/>
  <c r="AB88" i="9"/>
  <c r="AB27" i="12"/>
  <c r="AB51" i="19"/>
  <c r="AB31" i="23"/>
  <c r="AB42" i="16"/>
  <c r="AB108" i="2"/>
  <c r="AB35" i="12"/>
  <c r="AB104" i="8"/>
  <c r="AB59" i="12"/>
  <c r="AB125" i="9"/>
  <c r="AB114" i="8"/>
  <c r="AB125" i="15"/>
  <c r="AB101" i="18"/>
  <c r="AB91" i="19"/>
  <c r="AB97" i="18"/>
  <c r="AB20" i="23"/>
  <c r="AB65" i="8"/>
  <c r="AB72" i="19"/>
  <c r="AB23" i="19"/>
  <c r="N56" i="5"/>
  <c r="O56" i="5"/>
  <c r="K273" i="5"/>
  <c r="AA56" i="5"/>
  <c r="AB56" i="5"/>
  <c r="AA47" i="7"/>
  <c r="N47" i="7"/>
  <c r="O47" i="7"/>
  <c r="K264" i="7"/>
  <c r="N16" i="11"/>
  <c r="O16" i="11"/>
  <c r="AA16" i="11"/>
  <c r="AB16" i="11"/>
  <c r="K233" i="11"/>
  <c r="AB99" i="5"/>
  <c r="AB100" i="5"/>
  <c r="AB19" i="9"/>
  <c r="AB20" i="9"/>
  <c r="AB37" i="11"/>
  <c r="N45" i="17"/>
  <c r="O45" i="17"/>
  <c r="K262" i="17"/>
  <c r="AA45" i="17"/>
  <c r="AB85" i="22"/>
  <c r="N12" i="11"/>
  <c r="O12" i="11"/>
  <c r="AA12" i="11"/>
  <c r="AB12" i="11"/>
  <c r="K229" i="11"/>
  <c r="N95" i="15"/>
  <c r="O95" i="15"/>
  <c r="AA95" i="15"/>
  <c r="AB95" i="15"/>
  <c r="K312" i="15"/>
  <c r="AA63" i="23"/>
  <c r="AB63" i="23"/>
  <c r="N63" i="23"/>
  <c r="O63" i="23"/>
  <c r="K280" i="23"/>
  <c r="AA104" i="5"/>
  <c r="AB104" i="5"/>
  <c r="K321" i="5"/>
  <c r="N104" i="5"/>
  <c r="O104" i="5"/>
  <c r="AA25" i="14"/>
  <c r="AB25" i="14"/>
  <c r="N25" i="14"/>
  <c r="O25" i="14"/>
  <c r="K242" i="14"/>
  <c r="K320" i="2"/>
  <c r="N103" i="2"/>
  <c r="O103" i="2"/>
  <c r="AA103" i="2"/>
  <c r="AB103" i="2"/>
  <c r="AA75" i="10"/>
  <c r="AB75" i="10"/>
  <c r="N75" i="10"/>
  <c r="O75" i="10"/>
  <c r="K292" i="10"/>
  <c r="AB49" i="14"/>
  <c r="AB53" i="18"/>
  <c r="AB18" i="19"/>
  <c r="N62" i="1"/>
  <c r="O62" i="1"/>
  <c r="AA62" i="1"/>
  <c r="K279" i="1"/>
  <c r="AB61" i="14"/>
  <c r="AB107" i="21"/>
  <c r="N93" i="2"/>
  <c r="O93" i="2"/>
  <c r="AA93" i="2"/>
  <c r="AB93" i="2"/>
  <c r="K310" i="2"/>
  <c r="AA24" i="17"/>
  <c r="K241" i="17"/>
  <c r="N24" i="17"/>
  <c r="O24" i="17"/>
  <c r="AA55" i="17"/>
  <c r="AB55" i="17"/>
  <c r="N55" i="17"/>
  <c r="O55" i="17"/>
  <c r="K272" i="17"/>
  <c r="AB43" i="6"/>
  <c r="N29" i="17"/>
  <c r="O29" i="17"/>
  <c r="K246" i="17"/>
  <c r="AA29" i="17"/>
  <c r="N82" i="5"/>
  <c r="O82" i="5"/>
  <c r="AA82" i="5"/>
  <c r="AB82" i="5"/>
  <c r="K299" i="5"/>
  <c r="N107" i="22"/>
  <c r="O107" i="22"/>
  <c r="AA107" i="22"/>
  <c r="K324" i="22"/>
  <c r="AB57" i="2"/>
  <c r="N41" i="6"/>
  <c r="O41" i="6"/>
  <c r="AA41" i="6"/>
  <c r="AB41" i="6"/>
  <c r="K258" i="6"/>
  <c r="AB11" i="16"/>
  <c r="AB40" i="21"/>
  <c r="AB54" i="4"/>
  <c r="AB55" i="4"/>
  <c r="AB21" i="10"/>
  <c r="AB22" i="10"/>
  <c r="AB57" i="14"/>
  <c r="AB120" i="2"/>
  <c r="AB60" i="21"/>
  <c r="N115" i="23"/>
  <c r="O115" i="23"/>
  <c r="AA115" i="23"/>
  <c r="AB115" i="23"/>
  <c r="K332" i="23"/>
  <c r="AB120" i="1"/>
  <c r="N105" i="3"/>
  <c r="O105" i="3"/>
  <c r="AA105" i="3"/>
  <c r="AB105" i="3"/>
  <c r="K322" i="3"/>
  <c r="AB81" i="12"/>
  <c r="N37" i="17"/>
  <c r="O37" i="17"/>
  <c r="AA37" i="17"/>
  <c r="AB37" i="17"/>
  <c r="K254" i="17"/>
  <c r="AB30" i="12"/>
  <c r="N111" i="15"/>
  <c r="O111" i="15"/>
  <c r="AA111" i="15"/>
  <c r="AB111" i="15"/>
  <c r="K328" i="15"/>
  <c r="AA72" i="17"/>
  <c r="AB72" i="17"/>
  <c r="N72" i="17"/>
  <c r="O72" i="17"/>
  <c r="K289" i="17"/>
  <c r="AB30" i="18"/>
  <c r="AB37" i="2"/>
  <c r="AB77" i="17"/>
  <c r="AB36" i="7"/>
  <c r="AB102" i="9"/>
  <c r="AB59" i="14"/>
  <c r="N43" i="23"/>
  <c r="O43" i="23"/>
  <c r="AA43" i="23"/>
  <c r="AB43" i="23"/>
  <c r="K260" i="23"/>
  <c r="AB59" i="3"/>
  <c r="AA33" i="14"/>
  <c r="AB33" i="14"/>
  <c r="N33" i="14"/>
  <c r="O33" i="14"/>
  <c r="K250" i="14"/>
  <c r="N113" i="17"/>
  <c r="O113" i="17"/>
  <c r="K330" i="17"/>
  <c r="AA113" i="17"/>
  <c r="AB113" i="17"/>
  <c r="AB83" i="22"/>
  <c r="K302" i="4"/>
  <c r="N85" i="4"/>
  <c r="O85" i="4"/>
  <c r="AA85" i="4"/>
  <c r="K310" i="15"/>
  <c r="N93" i="15"/>
  <c r="O93" i="15"/>
  <c r="AA93" i="15"/>
  <c r="AB29" i="9"/>
  <c r="AB30" i="9"/>
  <c r="AB118" i="18"/>
  <c r="AB105" i="19"/>
  <c r="AB76" i="22"/>
  <c r="N64" i="2"/>
  <c r="O64" i="2"/>
  <c r="AA64" i="2"/>
  <c r="AB64" i="2"/>
  <c r="K281" i="2"/>
  <c r="AB105" i="15"/>
  <c r="AB61" i="19"/>
  <c r="N95" i="6"/>
  <c r="O95" i="6"/>
  <c r="AA95" i="6"/>
  <c r="AB95" i="6"/>
  <c r="K312" i="6"/>
  <c r="AA123" i="10"/>
  <c r="N123" i="10"/>
  <c r="O123" i="10"/>
  <c r="K340" i="10"/>
  <c r="N14" i="1"/>
  <c r="O14" i="1"/>
  <c r="AA14" i="1"/>
  <c r="K231" i="1"/>
  <c r="AB116" i="8"/>
  <c r="AB94" i="12"/>
  <c r="AB79" i="16"/>
  <c r="AB35" i="19"/>
  <c r="AB49" i="21"/>
  <c r="AB32" i="9"/>
  <c r="N60" i="11"/>
  <c r="O60" i="11"/>
  <c r="AA60" i="11"/>
  <c r="AB60" i="11"/>
  <c r="K277" i="11"/>
  <c r="AB56" i="18"/>
  <c r="N90" i="1"/>
  <c r="O90" i="1"/>
  <c r="K307" i="1"/>
  <c r="AA90" i="1"/>
  <c r="AB90" i="1"/>
  <c r="AB95" i="3"/>
  <c r="AB62" i="4"/>
  <c r="AB63" i="4"/>
  <c r="N9" i="1"/>
  <c r="O9" i="1"/>
  <c r="AA9" i="1"/>
  <c r="K226" i="1"/>
  <c r="AB100" i="13"/>
  <c r="AB109" i="21"/>
  <c r="AB122" i="1"/>
  <c r="AB65" i="18"/>
  <c r="AB80" i="21"/>
  <c r="N81" i="4"/>
  <c r="O81" i="4"/>
  <c r="AA81" i="4"/>
  <c r="K298" i="4"/>
  <c r="N83" i="6"/>
  <c r="O83" i="6"/>
  <c r="AA83" i="6"/>
  <c r="AB83" i="6"/>
  <c r="K300" i="6"/>
  <c r="AB106" i="8"/>
  <c r="AB123" i="8"/>
  <c r="N71" i="15"/>
  <c r="O71" i="15"/>
  <c r="AA71" i="15"/>
  <c r="AB71" i="15"/>
  <c r="K288" i="15"/>
  <c r="AA52" i="17"/>
  <c r="AB52" i="17"/>
  <c r="K269" i="17"/>
  <c r="N52" i="17"/>
  <c r="O52" i="17"/>
  <c r="AB71" i="19"/>
  <c r="AB105" i="14"/>
  <c r="AB75" i="14"/>
  <c r="AB121" i="15"/>
  <c r="AB80" i="22"/>
  <c r="AB38" i="4"/>
  <c r="AB96" i="8"/>
  <c r="AB30" i="13"/>
  <c r="AB117" i="14"/>
  <c r="AB57" i="18"/>
  <c r="AB28" i="21"/>
  <c r="AB44" i="6"/>
  <c r="AB106" i="17"/>
  <c r="AB9" i="23"/>
  <c r="AB77" i="12"/>
  <c r="AB18" i="14"/>
  <c r="AB60" i="10"/>
  <c r="N79" i="15"/>
  <c r="O79" i="15"/>
  <c r="AA79" i="15"/>
  <c r="AB79" i="15"/>
  <c r="K296" i="15"/>
  <c r="AB114" i="17"/>
  <c r="AB49" i="23"/>
  <c r="AB94" i="16"/>
  <c r="AB40" i="8"/>
  <c r="AB80" i="9"/>
  <c r="AB99" i="12"/>
  <c r="AB100" i="9"/>
  <c r="AB81" i="23"/>
  <c r="AB43" i="11"/>
  <c r="AB38" i="16"/>
  <c r="AB61" i="22"/>
  <c r="AB52" i="9"/>
  <c r="AB71" i="8"/>
  <c r="AB13" i="22"/>
  <c r="AB23" i="23"/>
  <c r="AB104" i="6"/>
  <c r="AB45" i="23"/>
  <c r="AB116" i="2"/>
  <c r="AB77" i="22"/>
  <c r="AB12" i="23"/>
  <c r="AB120" i="8"/>
  <c r="AB84" i="23"/>
  <c r="AB73" i="23"/>
  <c r="AB85" i="23"/>
  <c r="AB55" i="23"/>
  <c r="AB75" i="12"/>
  <c r="AB38" i="19"/>
  <c r="AB92" i="2"/>
  <c r="AB67" i="19"/>
  <c r="AB60" i="9"/>
  <c r="AB110" i="8"/>
  <c r="AB12" i="13"/>
  <c r="N91" i="1"/>
  <c r="O91" i="1"/>
  <c r="K308" i="1"/>
  <c r="AA91" i="1"/>
  <c r="AB91" i="1"/>
  <c r="AB86" i="1"/>
  <c r="AB113" i="6"/>
  <c r="AA99" i="9"/>
  <c r="AB99" i="9"/>
  <c r="K316" i="9"/>
  <c r="N99" i="9"/>
  <c r="O99" i="9"/>
  <c r="N69" i="9"/>
  <c r="O69" i="9"/>
  <c r="AA69" i="9"/>
  <c r="AB69" i="9"/>
  <c r="K286" i="9"/>
  <c r="N59" i="17"/>
  <c r="O59" i="17"/>
  <c r="AA59" i="17"/>
  <c r="AB59" i="17"/>
  <c r="K276" i="17"/>
  <c r="N27" i="1"/>
  <c r="O27" i="1"/>
  <c r="AA27" i="1"/>
  <c r="AB27" i="1"/>
  <c r="K244" i="1"/>
  <c r="N75" i="4"/>
  <c r="O75" i="4"/>
  <c r="AA75" i="4"/>
  <c r="K292" i="4"/>
  <c r="N55" i="6"/>
  <c r="O55" i="6"/>
  <c r="AA55" i="6"/>
  <c r="AB55" i="6"/>
  <c r="K272" i="6"/>
  <c r="N47" i="17"/>
  <c r="O47" i="17"/>
  <c r="K264" i="17"/>
  <c r="AA47" i="17"/>
  <c r="AB47" i="17"/>
  <c r="N115" i="1"/>
  <c r="O115" i="1"/>
  <c r="K332" i="1"/>
  <c r="AA115" i="1"/>
  <c r="AB115" i="1"/>
  <c r="AB47" i="3"/>
  <c r="AB48" i="3"/>
  <c r="AA80" i="17"/>
  <c r="K297" i="17"/>
  <c r="N80" i="17"/>
  <c r="O80" i="17"/>
  <c r="AB92" i="22"/>
  <c r="N89" i="4"/>
  <c r="O89" i="4"/>
  <c r="AA89" i="4"/>
  <c r="K306" i="4"/>
  <c r="N87" i="6"/>
  <c r="O87" i="6"/>
  <c r="AA87" i="6"/>
  <c r="AB87" i="6"/>
  <c r="K304" i="6"/>
  <c r="N73" i="10"/>
  <c r="O73" i="10"/>
  <c r="K290" i="10"/>
  <c r="AA73" i="10"/>
  <c r="AB77" i="3"/>
  <c r="AB36" i="9"/>
  <c r="N76" i="11"/>
  <c r="O76" i="11"/>
  <c r="AA76" i="11"/>
  <c r="AB76" i="11"/>
  <c r="K293" i="11"/>
  <c r="AB104" i="12"/>
  <c r="AB50" i="1"/>
  <c r="AB36" i="3"/>
  <c r="K318" i="7"/>
  <c r="N101" i="7"/>
  <c r="O101" i="7"/>
  <c r="AA101" i="7"/>
  <c r="K336" i="23"/>
  <c r="AA119" i="23"/>
  <c r="AB119" i="23"/>
  <c r="N119" i="23"/>
  <c r="O119" i="23"/>
  <c r="AB33" i="10"/>
  <c r="N8" i="8"/>
  <c r="O8" i="8"/>
  <c r="AA8" i="8"/>
  <c r="AB9" i="8"/>
  <c r="K225" i="8"/>
  <c r="K320" i="10"/>
  <c r="N103" i="10"/>
  <c r="O103" i="10"/>
  <c r="AA103" i="10"/>
  <c r="AA73" i="7"/>
  <c r="N73" i="7"/>
  <c r="O73" i="7"/>
  <c r="K290" i="7"/>
  <c r="N113" i="10"/>
  <c r="O113" i="10"/>
  <c r="AA113" i="10"/>
  <c r="K330" i="10"/>
  <c r="AA113" i="13"/>
  <c r="N113" i="13"/>
  <c r="O113" i="13"/>
  <c r="K330" i="13"/>
  <c r="AB110" i="14"/>
  <c r="AB125" i="8"/>
  <c r="AB66" i="14"/>
  <c r="AB14" i="19"/>
  <c r="AB102" i="8"/>
  <c r="K278" i="10"/>
  <c r="AA61" i="10"/>
  <c r="N61" i="10"/>
  <c r="O61" i="10"/>
  <c r="P6" i="10"/>
  <c r="AB102" i="13"/>
  <c r="AB18" i="22"/>
  <c r="AB73" i="12"/>
  <c r="AB97" i="3"/>
  <c r="AB41" i="11"/>
  <c r="AB80" i="18"/>
  <c r="AB115" i="5"/>
  <c r="AB35" i="15"/>
  <c r="AB114" i="19"/>
  <c r="N22" i="1"/>
  <c r="O22" i="1"/>
  <c r="AA22" i="1"/>
  <c r="K239" i="1"/>
  <c r="AB42" i="13"/>
  <c r="AB20" i="21"/>
  <c r="AB105" i="23"/>
  <c r="N33" i="17"/>
  <c r="O33" i="17"/>
  <c r="K250" i="17"/>
  <c r="AA33" i="17"/>
  <c r="AB107" i="14"/>
  <c r="K270" i="3"/>
  <c r="N53" i="3"/>
  <c r="O53" i="3"/>
  <c r="AA53" i="3"/>
  <c r="AB53" i="3"/>
  <c r="AA75" i="5"/>
  <c r="N75" i="5"/>
  <c r="O75" i="5"/>
  <c r="K292" i="5"/>
  <c r="AB78" i="17"/>
  <c r="AB92" i="3"/>
  <c r="AB64" i="16"/>
  <c r="N57" i="17"/>
  <c r="O57" i="17"/>
  <c r="K274" i="17"/>
  <c r="AA57" i="17"/>
  <c r="AB12" i="21"/>
  <c r="AB50" i="11"/>
  <c r="AB67" i="14"/>
  <c r="AB42" i="23"/>
  <c r="N67" i="6"/>
  <c r="O67" i="6"/>
  <c r="P6" i="6"/>
  <c r="AA67" i="6"/>
  <c r="AB67" i="6"/>
  <c r="K284" i="6"/>
  <c r="AB63" i="12"/>
  <c r="AB23" i="15"/>
  <c r="AB109" i="19"/>
  <c r="AB26" i="14"/>
  <c r="AB57" i="15"/>
  <c r="AB80" i="3"/>
  <c r="AB21" i="14"/>
  <c r="AB35" i="8"/>
  <c r="N63" i="10"/>
  <c r="O63" i="10"/>
  <c r="AA63" i="10"/>
  <c r="AB63" i="10"/>
  <c r="K280" i="10"/>
  <c r="AB29" i="16"/>
  <c r="N46" i="6"/>
  <c r="O46" i="6"/>
  <c r="K263" i="6"/>
  <c r="AA46" i="6"/>
  <c r="AB46" i="6"/>
  <c r="K332" i="7"/>
  <c r="AA115" i="7"/>
  <c r="AB115" i="7"/>
  <c r="N115" i="7"/>
  <c r="O115" i="7"/>
  <c r="AB86" i="11"/>
  <c r="N100" i="22"/>
  <c r="O100" i="22"/>
  <c r="AA100" i="22"/>
  <c r="AB100" i="22"/>
  <c r="K317" i="22"/>
  <c r="AB66" i="13"/>
  <c r="N20" i="14"/>
  <c r="O20" i="14"/>
  <c r="AA20" i="14"/>
  <c r="AB20" i="14"/>
  <c r="K237" i="14"/>
  <c r="AB33" i="3"/>
  <c r="N48" i="5"/>
  <c r="O48" i="5"/>
  <c r="AA48" i="5"/>
  <c r="AB48" i="5"/>
  <c r="K265" i="5"/>
  <c r="AB45" i="12"/>
  <c r="N120" i="22"/>
  <c r="O120" i="22"/>
  <c r="K337" i="22"/>
  <c r="AA120" i="22"/>
  <c r="AB114" i="23"/>
  <c r="K308" i="7"/>
  <c r="N91" i="7"/>
  <c r="O91" i="7"/>
  <c r="AA91" i="7"/>
  <c r="AB95" i="12"/>
  <c r="AA64" i="17"/>
  <c r="K281" i="17"/>
  <c r="N64" i="17"/>
  <c r="O64" i="17"/>
  <c r="AB97" i="21"/>
  <c r="AB90" i="19"/>
  <c r="AB36" i="21"/>
  <c r="AB94" i="19"/>
  <c r="AB55" i="22"/>
  <c r="AB83" i="3"/>
  <c r="AB48" i="8"/>
  <c r="AB24" i="13"/>
  <c r="AB11" i="6"/>
  <c r="AB98" i="14"/>
  <c r="AB101" i="14"/>
  <c r="AB97" i="19"/>
  <c r="AB117" i="1"/>
  <c r="AB23" i="4"/>
  <c r="AB85" i="3"/>
  <c r="AB96" i="13"/>
  <c r="AB91" i="12"/>
  <c r="AB21" i="3"/>
  <c r="AB42" i="15"/>
  <c r="AB111" i="12"/>
  <c r="AB17" i="15"/>
  <c r="AB56" i="9"/>
  <c r="AB18" i="16"/>
  <c r="AB68" i="23"/>
  <c r="AB37" i="22"/>
  <c r="AB117" i="13"/>
  <c r="AB44" i="23"/>
  <c r="AB9" i="15"/>
  <c r="AB82" i="8"/>
  <c r="AB76" i="9"/>
  <c r="AB79" i="12"/>
  <c r="AB17" i="11"/>
  <c r="AB59" i="19"/>
  <c r="AB69" i="13"/>
  <c r="AB62" i="9"/>
  <c r="AB120" i="9"/>
  <c r="AB46" i="16"/>
  <c r="AB60" i="12"/>
  <c r="AB12" i="19"/>
  <c r="AA8" i="13"/>
  <c r="AB9" i="13"/>
  <c r="N8" i="13"/>
  <c r="O8" i="13"/>
  <c r="K225" i="13"/>
  <c r="AB122" i="17"/>
  <c r="N109" i="9"/>
  <c r="O109" i="9"/>
  <c r="AA109" i="9"/>
  <c r="K326" i="9"/>
  <c r="AA109" i="2"/>
  <c r="AB109" i="2"/>
  <c r="N109" i="2"/>
  <c r="O109" i="2"/>
  <c r="K326" i="2"/>
  <c r="N51" i="2"/>
  <c r="O51" i="2"/>
  <c r="K268" i="2"/>
  <c r="AA51" i="2"/>
  <c r="AB51" i="2"/>
  <c r="AA14" i="11"/>
  <c r="N14" i="11"/>
  <c r="O14" i="11"/>
  <c r="K231" i="11"/>
  <c r="AB105" i="5"/>
  <c r="AA125" i="7"/>
  <c r="AB125" i="7"/>
  <c r="K342" i="7"/>
  <c r="N125" i="7"/>
  <c r="O125" i="7"/>
  <c r="AB50" i="9"/>
  <c r="N59" i="23"/>
  <c r="O59" i="23"/>
  <c r="AA59" i="23"/>
  <c r="AB59" i="23"/>
  <c r="K276" i="23"/>
  <c r="N25" i="1"/>
  <c r="O25" i="1"/>
  <c r="AA25" i="1"/>
  <c r="AB25" i="1"/>
  <c r="K242" i="1"/>
  <c r="AB98" i="2"/>
  <c r="N17" i="17"/>
  <c r="O17" i="17"/>
  <c r="K234" i="17"/>
  <c r="AA17" i="17"/>
  <c r="AB26" i="1"/>
  <c r="AB101" i="6"/>
  <c r="N64" i="5"/>
  <c r="O64" i="5"/>
  <c r="AA64" i="5"/>
  <c r="AB64" i="5"/>
  <c r="K281" i="5"/>
  <c r="N91" i="6"/>
  <c r="O91" i="6"/>
  <c r="AA91" i="6"/>
  <c r="AB91" i="6"/>
  <c r="K308" i="6"/>
  <c r="N51" i="23"/>
  <c r="O51" i="23"/>
  <c r="AA51" i="23"/>
  <c r="AB51" i="23"/>
  <c r="K268" i="23"/>
  <c r="AB40" i="16"/>
  <c r="AB103" i="1"/>
  <c r="K308" i="23"/>
  <c r="AA91" i="23"/>
  <c r="AB91" i="23"/>
  <c r="N91" i="23"/>
  <c r="O91" i="23"/>
  <c r="N79" i="10"/>
  <c r="O79" i="10"/>
  <c r="AA79" i="10"/>
  <c r="AB79" i="10"/>
  <c r="K296" i="10"/>
  <c r="N123" i="22"/>
  <c r="O123" i="22"/>
  <c r="AA123" i="22"/>
  <c r="AB123" i="22"/>
  <c r="K340" i="22"/>
  <c r="AA48" i="17"/>
  <c r="AB48" i="17"/>
  <c r="N48" i="17"/>
  <c r="O48" i="17"/>
  <c r="K265" i="17"/>
  <c r="K318" i="10"/>
  <c r="AA101" i="10"/>
  <c r="N101" i="10"/>
  <c r="O101" i="10"/>
  <c r="AA102" i="12"/>
  <c r="AB102" i="12"/>
  <c r="N102" i="12"/>
  <c r="O102" i="12"/>
  <c r="K319" i="12"/>
  <c r="N49" i="3"/>
  <c r="O49" i="3"/>
  <c r="K266" i="3"/>
  <c r="AA49" i="3"/>
  <c r="AB49" i="3"/>
  <c r="K286" i="4"/>
  <c r="AA69" i="4"/>
  <c r="N69" i="4"/>
  <c r="O69" i="4"/>
  <c r="K326" i="10"/>
  <c r="AA109" i="10"/>
  <c r="N109" i="10"/>
  <c r="O109" i="10"/>
  <c r="N12" i="14"/>
  <c r="O12" i="14"/>
  <c r="AA12" i="14"/>
  <c r="AB12" i="14"/>
  <c r="K229" i="14"/>
  <c r="AA97" i="13"/>
  <c r="N97" i="13"/>
  <c r="O97" i="13"/>
  <c r="K314" i="13"/>
  <c r="K286" i="15"/>
  <c r="N69" i="15"/>
  <c r="O69" i="15"/>
  <c r="AA69" i="15"/>
  <c r="N104" i="22"/>
  <c r="O104" i="22"/>
  <c r="K321" i="22"/>
  <c r="AA104" i="22"/>
  <c r="AB104" i="22"/>
  <c r="AA30" i="11"/>
  <c r="N30" i="11"/>
  <c r="O30" i="11"/>
  <c r="K247" i="11"/>
  <c r="AB69" i="17"/>
  <c r="AB49" i="19"/>
  <c r="AA23" i="17"/>
  <c r="AB23" i="17"/>
  <c r="N23" i="17"/>
  <c r="O23" i="17"/>
  <c r="K240" i="17"/>
  <c r="N97" i="4"/>
  <c r="O97" i="4"/>
  <c r="AA97" i="4"/>
  <c r="K314" i="4"/>
  <c r="N119" i="6"/>
  <c r="O119" i="6"/>
  <c r="AA119" i="6"/>
  <c r="AB119" i="6"/>
  <c r="K336" i="6"/>
  <c r="K270" i="7"/>
  <c r="N53" i="7"/>
  <c r="O53" i="7"/>
  <c r="AA53" i="7"/>
  <c r="AB124" i="2"/>
  <c r="AB9" i="3"/>
  <c r="AB10" i="3"/>
  <c r="AB22" i="19"/>
  <c r="K310" i="10"/>
  <c r="AA93" i="10"/>
  <c r="N93" i="10"/>
  <c r="O93" i="10"/>
  <c r="N38" i="5"/>
  <c r="O38" i="5"/>
  <c r="AA38" i="5"/>
  <c r="AB38" i="5"/>
  <c r="K255" i="5"/>
  <c r="AB96" i="19"/>
  <c r="AB16" i="8"/>
  <c r="AB69" i="21"/>
  <c r="N16" i="10"/>
  <c r="O16" i="10"/>
  <c r="AA16" i="10"/>
  <c r="AB16" i="10"/>
  <c r="K233" i="10"/>
  <c r="AB11" i="14"/>
  <c r="AB22" i="17"/>
  <c r="AB48" i="15"/>
  <c r="K328" i="23"/>
  <c r="AA111" i="23"/>
  <c r="AB111" i="23"/>
  <c r="N111" i="23"/>
  <c r="O111" i="23"/>
  <c r="AB78" i="1"/>
  <c r="AB81" i="19"/>
  <c r="AB107" i="4"/>
  <c r="AB60" i="8"/>
  <c r="N20" i="1"/>
  <c r="O20" i="1"/>
  <c r="AA20" i="1"/>
  <c r="AB20" i="1"/>
  <c r="K237" i="1"/>
  <c r="AA73" i="4"/>
  <c r="K290" i="4"/>
  <c r="N73" i="4"/>
  <c r="O73" i="4"/>
  <c r="AB91" i="8"/>
  <c r="N68" i="11"/>
  <c r="O68" i="11"/>
  <c r="AA68" i="11"/>
  <c r="AB68" i="11"/>
  <c r="K285" i="11"/>
  <c r="AB49" i="15"/>
  <c r="N81" i="16"/>
  <c r="O81" i="16"/>
  <c r="K298" i="16"/>
  <c r="AA81" i="16"/>
  <c r="AB81" i="16"/>
  <c r="AB23" i="21"/>
  <c r="AA87" i="4"/>
  <c r="K304" i="4"/>
  <c r="N87" i="4"/>
  <c r="O87" i="4"/>
  <c r="N8" i="10"/>
  <c r="O8" i="10"/>
  <c r="AA8" i="10"/>
  <c r="K225" i="10"/>
  <c r="AB105" i="12"/>
  <c r="N53" i="17"/>
  <c r="O53" i="17"/>
  <c r="K270" i="17"/>
  <c r="AA53" i="17"/>
  <c r="AB53" i="17"/>
  <c r="AB44" i="18"/>
  <c r="N97" i="7"/>
  <c r="O97" i="7"/>
  <c r="AA97" i="7"/>
  <c r="AB97" i="7"/>
  <c r="K314" i="7"/>
  <c r="AB112" i="16"/>
  <c r="AB17" i="18"/>
  <c r="N8" i="1"/>
  <c r="O8" i="1"/>
  <c r="AA8" i="1"/>
  <c r="K225" i="1"/>
  <c r="AB26" i="3"/>
  <c r="AA67" i="5"/>
  <c r="N67" i="5"/>
  <c r="O67" i="5"/>
  <c r="K284" i="5"/>
  <c r="AB14" i="14"/>
  <c r="AB13" i="12"/>
  <c r="AA16" i="17"/>
  <c r="K233" i="17"/>
  <c r="N16" i="17"/>
  <c r="O16" i="17"/>
  <c r="AB18" i="8"/>
  <c r="AB23" i="14"/>
  <c r="AB71" i="23"/>
  <c r="AB14" i="12"/>
  <c r="AB11" i="17"/>
  <c r="AB16" i="13"/>
  <c r="AB110" i="1"/>
  <c r="AB74" i="9"/>
  <c r="AB43" i="21"/>
  <c r="N72" i="1"/>
  <c r="O72" i="1"/>
  <c r="AA72" i="1"/>
  <c r="AB72" i="1"/>
  <c r="K289" i="1"/>
  <c r="AB31" i="5"/>
  <c r="AB46" i="9"/>
  <c r="AB58" i="12"/>
  <c r="AB61" i="15"/>
  <c r="AB30" i="8"/>
  <c r="N41" i="17"/>
  <c r="O41" i="17"/>
  <c r="AA41" i="17"/>
  <c r="K258" i="17"/>
  <c r="K335" i="22"/>
  <c r="AA118" i="22"/>
  <c r="AB118" i="22"/>
  <c r="N118" i="22"/>
  <c r="O118" i="22"/>
  <c r="AB32" i="13"/>
  <c r="AB125" i="19"/>
  <c r="AB20" i="6"/>
  <c r="AB97" i="12"/>
  <c r="AB23" i="11"/>
  <c r="AB54" i="23"/>
  <c r="AB55" i="11"/>
  <c r="AB79" i="14"/>
  <c r="AB56" i="3"/>
  <c r="AB56" i="7"/>
  <c r="AB49" i="8"/>
  <c r="AB25" i="12"/>
  <c r="N16" i="14"/>
  <c r="O16" i="14"/>
  <c r="K233" i="14"/>
  <c r="AA16" i="14"/>
  <c r="AB16" i="14"/>
  <c r="AB84" i="6"/>
  <c r="AB122" i="23"/>
  <c r="AB87" i="19"/>
  <c r="AB41" i="7"/>
  <c r="AB42" i="7"/>
  <c r="AB79" i="19"/>
  <c r="AB88" i="8"/>
  <c r="AB54" i="16"/>
  <c r="AB57" i="23"/>
  <c r="AB13" i="15"/>
  <c r="AB30" i="16"/>
  <c r="AB27" i="19"/>
  <c r="AB43" i="12"/>
  <c r="AB47" i="19"/>
  <c r="AB19" i="19"/>
  <c r="AB32" i="8"/>
  <c r="AB108" i="9"/>
  <c r="AB68" i="13"/>
  <c r="AB48" i="16"/>
  <c r="AB55" i="14"/>
  <c r="AB82" i="16"/>
  <c r="AB9" i="7"/>
  <c r="AB10" i="7"/>
  <c r="AB69" i="22"/>
  <c r="AB31" i="19"/>
  <c r="AB38" i="15"/>
  <c r="AB11" i="18"/>
  <c r="AB60" i="23"/>
  <c r="N96" i="5"/>
  <c r="O96" i="5"/>
  <c r="AA96" i="5"/>
  <c r="AB96" i="5"/>
  <c r="K313" i="5"/>
  <c r="N108" i="22"/>
  <c r="O108" i="22"/>
  <c r="AA108" i="22"/>
  <c r="AB108" i="22"/>
  <c r="K325" i="22"/>
  <c r="N44" i="10"/>
  <c r="O44" i="10"/>
  <c r="AA44" i="10"/>
  <c r="AB44" i="10"/>
  <c r="K261" i="10"/>
  <c r="N103" i="17"/>
  <c r="O103" i="17"/>
  <c r="K320" i="17"/>
  <c r="AA103" i="17"/>
  <c r="N80" i="15"/>
  <c r="O80" i="15"/>
  <c r="AA80" i="15"/>
  <c r="AB80" i="15"/>
  <c r="K297" i="15"/>
  <c r="K328" i="16"/>
  <c r="N111" i="16"/>
  <c r="O111" i="16"/>
  <c r="AA111" i="16"/>
  <c r="AB111" i="16"/>
  <c r="N99" i="2"/>
  <c r="O99" i="2"/>
  <c r="K316" i="2"/>
  <c r="AA99" i="2"/>
  <c r="AB99" i="2"/>
  <c r="AB77" i="11"/>
  <c r="N120" i="11"/>
  <c r="O120" i="11"/>
  <c r="AA120" i="11"/>
  <c r="K337" i="11"/>
  <c r="N59" i="1"/>
  <c r="O59" i="1"/>
  <c r="K276" i="1"/>
  <c r="AA59" i="1"/>
  <c r="N115" i="6"/>
  <c r="O115" i="6"/>
  <c r="AA115" i="6"/>
  <c r="AB115" i="6"/>
  <c r="K332" i="6"/>
  <c r="AB117" i="15"/>
  <c r="AA56" i="17"/>
  <c r="AB56" i="17"/>
  <c r="K273" i="17"/>
  <c r="N56" i="17"/>
  <c r="O56" i="17"/>
  <c r="AB36" i="17"/>
  <c r="AA95" i="9"/>
  <c r="AB95" i="9"/>
  <c r="K312" i="9"/>
  <c r="N95" i="9"/>
  <c r="O95" i="9"/>
  <c r="AB31" i="7"/>
  <c r="AB32" i="7"/>
  <c r="K227" i="13"/>
  <c r="AA10" i="13"/>
  <c r="AB10" i="13"/>
  <c r="N10" i="13"/>
  <c r="O10" i="13"/>
  <c r="N49" i="17"/>
  <c r="O49" i="17"/>
  <c r="K266" i="17"/>
  <c r="AA49" i="17"/>
  <c r="N65" i="7"/>
  <c r="O65" i="7"/>
  <c r="AA65" i="7"/>
  <c r="AB65" i="7"/>
  <c r="K282" i="7"/>
  <c r="N48" i="10"/>
  <c r="O48" i="10"/>
  <c r="AA48" i="10"/>
  <c r="AB48" i="10"/>
  <c r="K265" i="10"/>
  <c r="AA83" i="17"/>
  <c r="AB83" i="17"/>
  <c r="N83" i="17"/>
  <c r="O83" i="17"/>
  <c r="K300" i="17"/>
  <c r="AB46" i="2"/>
  <c r="AB47" i="2"/>
  <c r="N97" i="16"/>
  <c r="O97" i="16"/>
  <c r="K314" i="16"/>
  <c r="AA97" i="16"/>
  <c r="AB97" i="16"/>
  <c r="AA95" i="7"/>
  <c r="N95" i="7"/>
  <c r="O95" i="7"/>
  <c r="K312" i="7"/>
  <c r="AB93" i="8"/>
  <c r="AB39" i="11"/>
  <c r="K285" i="15"/>
  <c r="N68" i="15"/>
  <c r="O68" i="15"/>
  <c r="P6" i="15"/>
  <c r="AA68" i="15"/>
  <c r="AB68" i="15"/>
  <c r="N120" i="23"/>
  <c r="O120" i="23"/>
  <c r="K337" i="23"/>
  <c r="AA120" i="23"/>
  <c r="AB120" i="23"/>
  <c r="N49" i="7"/>
  <c r="O49" i="7"/>
  <c r="AA49" i="7"/>
  <c r="AB49" i="7"/>
  <c r="K266" i="7"/>
  <c r="AA91" i="9"/>
  <c r="AB91" i="9"/>
  <c r="K308" i="9"/>
  <c r="N91" i="9"/>
  <c r="O91" i="9"/>
  <c r="K262" i="14"/>
  <c r="AA45" i="14"/>
  <c r="AB45" i="14"/>
  <c r="N45" i="14"/>
  <c r="O45" i="14"/>
  <c r="AB56" i="6"/>
  <c r="AB63" i="8"/>
  <c r="AB22" i="18"/>
  <c r="N19" i="17"/>
  <c r="O19" i="17"/>
  <c r="K236" i="17"/>
  <c r="AA19" i="17"/>
  <c r="AB19" i="17"/>
  <c r="N25" i="17"/>
  <c r="O25" i="17"/>
  <c r="AA25" i="17"/>
  <c r="K242" i="17"/>
  <c r="AB24" i="22"/>
  <c r="N45" i="3"/>
  <c r="O45" i="3"/>
  <c r="C7" i="3"/>
  <c r="K262" i="3"/>
  <c r="AA45" i="3"/>
  <c r="AB45" i="3"/>
  <c r="N111" i="10"/>
  <c r="O111" i="10"/>
  <c r="AA111" i="10"/>
  <c r="K328" i="10"/>
  <c r="N115" i="22"/>
  <c r="O115" i="22"/>
  <c r="AA115" i="22"/>
  <c r="AB115" i="22"/>
  <c r="K332" i="22"/>
  <c r="N73" i="1"/>
  <c r="O73" i="1"/>
  <c r="AA73" i="1"/>
  <c r="AB73" i="1"/>
  <c r="K290" i="1"/>
  <c r="AB49" i="12"/>
  <c r="AB59" i="8"/>
  <c r="AA83" i="10"/>
  <c r="AB83" i="10"/>
  <c r="K300" i="10"/>
  <c r="N83" i="10"/>
  <c r="O83" i="10"/>
  <c r="AB50" i="7"/>
  <c r="N103" i="15"/>
  <c r="O103" i="15"/>
  <c r="AA103" i="15"/>
  <c r="AB103" i="15"/>
  <c r="K320" i="15"/>
  <c r="AB33" i="21"/>
  <c r="AA117" i="7"/>
  <c r="AB117" i="7"/>
  <c r="N117" i="7"/>
  <c r="O117" i="7"/>
  <c r="K334" i="7"/>
  <c r="N72" i="11"/>
  <c r="O72" i="11"/>
  <c r="AA72" i="11"/>
  <c r="AB72" i="11"/>
  <c r="K289" i="11"/>
  <c r="AB18" i="12"/>
  <c r="N33" i="1"/>
  <c r="O33" i="1"/>
  <c r="AA33" i="1"/>
  <c r="AB33" i="1"/>
  <c r="K250" i="1"/>
  <c r="AB57" i="16"/>
  <c r="AB18" i="6"/>
  <c r="AB53" i="10"/>
  <c r="AB66" i="19"/>
  <c r="AB111" i="6"/>
  <c r="AA22" i="11"/>
  <c r="AB22" i="11"/>
  <c r="N22" i="11"/>
  <c r="O22" i="11"/>
  <c r="K239" i="11"/>
  <c r="AB68" i="8"/>
  <c r="AB98" i="16"/>
  <c r="AA122" i="16"/>
  <c r="K339" i="16"/>
  <c r="N122" i="16"/>
  <c r="O122" i="16"/>
  <c r="AA95" i="4"/>
  <c r="N95" i="4"/>
  <c r="O95" i="4"/>
  <c r="K312" i="4"/>
  <c r="AB94" i="2"/>
  <c r="AB77" i="18"/>
  <c r="AA99" i="17"/>
  <c r="AB99" i="17"/>
  <c r="N99" i="17"/>
  <c r="O99" i="17"/>
  <c r="K316" i="17"/>
  <c r="AB89" i="22"/>
  <c r="AB19" i="6"/>
  <c r="N105" i="10"/>
  <c r="O105" i="10"/>
  <c r="K322" i="10"/>
  <c r="AA105" i="10"/>
  <c r="AB34" i="23"/>
  <c r="AB111" i="5"/>
  <c r="AA63" i="7"/>
  <c r="N63" i="7"/>
  <c r="O63" i="7"/>
  <c r="K280" i="7"/>
  <c r="AB51" i="14"/>
  <c r="AB115" i="4"/>
  <c r="N36" i="10"/>
  <c r="O36" i="10"/>
  <c r="AA36" i="10"/>
  <c r="AB36" i="10"/>
  <c r="K253" i="10"/>
  <c r="N13" i="17"/>
  <c r="O13" i="17"/>
  <c r="AA13" i="17"/>
  <c r="K230" i="17"/>
  <c r="AB42" i="8"/>
  <c r="N104" i="11"/>
  <c r="O104" i="11"/>
  <c r="K321" i="11"/>
  <c r="AA104" i="11"/>
  <c r="AB22" i="23"/>
  <c r="N69" i="3"/>
  <c r="O69" i="3"/>
  <c r="K286" i="3"/>
  <c r="AA69" i="3"/>
  <c r="AB69" i="3"/>
  <c r="AB31" i="4"/>
  <c r="K342" i="10"/>
  <c r="AA125" i="10"/>
  <c r="AB125" i="10"/>
  <c r="N125" i="10"/>
  <c r="O125" i="10"/>
  <c r="N107" i="23"/>
  <c r="O107" i="23"/>
  <c r="AA107" i="23"/>
  <c r="AB107" i="23"/>
  <c r="K324" i="23"/>
  <c r="AB113" i="14"/>
  <c r="AB98" i="22"/>
  <c r="AB52" i="8"/>
  <c r="N95" i="10"/>
  <c r="O95" i="10"/>
  <c r="AA95" i="10"/>
  <c r="K312" i="10"/>
  <c r="AB61" i="21"/>
  <c r="AB122" i="2"/>
  <c r="N123" i="5"/>
  <c r="O123" i="5"/>
  <c r="K340" i="5"/>
  <c r="AA123" i="5"/>
  <c r="AA29" i="14"/>
  <c r="AB29" i="14"/>
  <c r="N29" i="14"/>
  <c r="O29" i="14"/>
  <c r="K246" i="14"/>
  <c r="N60" i="2"/>
  <c r="O60" i="2"/>
  <c r="AA60" i="2"/>
  <c r="AB60" i="2"/>
  <c r="K277" i="2"/>
  <c r="N123" i="4"/>
  <c r="O123" i="4"/>
  <c r="AA123" i="4"/>
  <c r="AB123" i="4"/>
  <c r="K340" i="4"/>
  <c r="AB104" i="7"/>
  <c r="AB16" i="15"/>
  <c r="AB44" i="17"/>
  <c r="AA80" i="5"/>
  <c r="AB80" i="5"/>
  <c r="N80" i="5"/>
  <c r="O80" i="5"/>
  <c r="K297" i="5"/>
  <c r="AB119" i="14"/>
  <c r="AB65" i="12"/>
  <c r="AB39" i="9"/>
  <c r="AB40" i="9"/>
  <c r="AB90" i="13"/>
  <c r="AB49" i="4"/>
  <c r="K276" i="7"/>
  <c r="N59" i="7"/>
  <c r="O59" i="7"/>
  <c r="AA59" i="7"/>
  <c r="AB85" i="19"/>
  <c r="N65" i="1"/>
  <c r="O65" i="1"/>
  <c r="AA65" i="1"/>
  <c r="AB65" i="1"/>
  <c r="K282" i="1"/>
  <c r="AB78" i="3"/>
  <c r="AB80" i="6"/>
  <c r="N76" i="1"/>
  <c r="O76" i="1"/>
  <c r="K293" i="1"/>
  <c r="AA76" i="1"/>
  <c r="AB76" i="1"/>
  <c r="AB25" i="7"/>
  <c r="AB26" i="7"/>
  <c r="AB20" i="8"/>
  <c r="N40" i="14"/>
  <c r="O40" i="14"/>
  <c r="K257" i="14"/>
  <c r="AA40" i="14"/>
  <c r="AB40" i="14"/>
  <c r="AA75" i="17"/>
  <c r="AB75" i="17"/>
  <c r="N75" i="17"/>
  <c r="O75" i="17"/>
  <c r="K292" i="17"/>
  <c r="AA59" i="5"/>
  <c r="N59" i="5"/>
  <c r="O59" i="5"/>
  <c r="K276" i="5"/>
  <c r="AB73" i="8"/>
  <c r="AB37" i="10"/>
  <c r="AB38" i="10"/>
  <c r="AB13" i="16"/>
  <c r="AB89" i="18"/>
  <c r="AB62" i="5"/>
  <c r="K306" i="15"/>
  <c r="N89" i="15"/>
  <c r="O89" i="15"/>
  <c r="AA89" i="15"/>
  <c r="AB28" i="8"/>
  <c r="AB101" i="19"/>
  <c r="AB14" i="3"/>
  <c r="AB120" i="13"/>
  <c r="AB12" i="15"/>
  <c r="AB92" i="21"/>
  <c r="AB89" i="5"/>
  <c r="AB78" i="9"/>
  <c r="AB122" i="13"/>
  <c r="AB28" i="3"/>
  <c r="AA37" i="14"/>
  <c r="AB37" i="14"/>
  <c r="N37" i="14"/>
  <c r="O37" i="14"/>
  <c r="C7" i="14"/>
  <c r="K254" i="14"/>
  <c r="AB105" i="1"/>
  <c r="AB71" i="12"/>
  <c r="AB45" i="16"/>
  <c r="AB121" i="18"/>
  <c r="AB37" i="19"/>
  <c r="AB41" i="15"/>
  <c r="AB36" i="22"/>
  <c r="AB89" i="17"/>
  <c r="AB58" i="16"/>
  <c r="AB31" i="3"/>
  <c r="AB104" i="13"/>
  <c r="AB77" i="16"/>
  <c r="AB51" i="12"/>
  <c r="AB50" i="5"/>
  <c r="AB58" i="19"/>
  <c r="AB50" i="3"/>
  <c r="AB33" i="19"/>
  <c r="AB15" i="23"/>
  <c r="AB13" i="11"/>
  <c r="AB87" i="12"/>
  <c r="AB65" i="23"/>
  <c r="AB124" i="12"/>
  <c r="AB57" i="22"/>
  <c r="AB47" i="23"/>
  <c r="AB25" i="15"/>
  <c r="AB14" i="16"/>
  <c r="AB74" i="3"/>
  <c r="AB28" i="12"/>
  <c r="AB115" i="19"/>
  <c r="AB33" i="22"/>
  <c r="AB34" i="6"/>
  <c r="AB84" i="13"/>
  <c r="AB72" i="6"/>
  <c r="N41" i="1"/>
  <c r="O41" i="1"/>
  <c r="AA41" i="1"/>
  <c r="AB41" i="1"/>
  <c r="K258" i="1"/>
  <c r="AB74" i="1"/>
  <c r="AB42" i="6"/>
  <c r="N51" i="7"/>
  <c r="O51" i="7"/>
  <c r="K268" i="7"/>
  <c r="AA51" i="7"/>
  <c r="AA117" i="5"/>
  <c r="AB117" i="5"/>
  <c r="N117" i="5"/>
  <c r="O117" i="5"/>
  <c r="K334" i="5"/>
  <c r="AB73" i="11"/>
  <c r="AA17" i="6"/>
  <c r="AB17" i="6"/>
  <c r="N17" i="6"/>
  <c r="O17" i="6"/>
  <c r="C7" i="6"/>
  <c r="K234" i="6"/>
  <c r="AB14" i="10"/>
  <c r="AB72" i="13"/>
  <c r="N112" i="15"/>
  <c r="O112" i="15"/>
  <c r="AA112" i="15"/>
  <c r="AB112" i="15"/>
  <c r="K329" i="15"/>
  <c r="K308" i="17"/>
  <c r="AA91" i="17"/>
  <c r="AB91" i="17"/>
  <c r="N91" i="17"/>
  <c r="O91" i="17"/>
  <c r="AB110" i="5"/>
  <c r="AA43" i="9"/>
  <c r="AB43" i="9"/>
  <c r="K260" i="9"/>
  <c r="N43" i="9"/>
  <c r="O43" i="9"/>
  <c r="N67" i="7"/>
  <c r="O67" i="7"/>
  <c r="K284" i="7"/>
  <c r="AA67" i="7"/>
  <c r="AA31" i="17"/>
  <c r="AB31" i="17"/>
  <c r="N31" i="17"/>
  <c r="O31" i="17"/>
  <c r="K248" i="17"/>
  <c r="K304" i="18"/>
  <c r="AA87" i="18"/>
  <c r="AB87" i="18"/>
  <c r="N87" i="18"/>
  <c r="O87" i="18"/>
  <c r="K336" i="22"/>
  <c r="AA119" i="22"/>
  <c r="AB119" i="22"/>
  <c r="N119" i="22"/>
  <c r="O119" i="22"/>
  <c r="AA15" i="17"/>
  <c r="AB15" i="17"/>
  <c r="N15" i="17"/>
  <c r="O15" i="17"/>
  <c r="K232" i="17"/>
  <c r="N96" i="11"/>
  <c r="O96" i="11"/>
  <c r="AA96" i="11"/>
  <c r="K313" i="11"/>
  <c r="N40" i="10"/>
  <c r="O40" i="10"/>
  <c r="AA40" i="10"/>
  <c r="AB40" i="10"/>
  <c r="K257" i="10"/>
  <c r="AB122" i="19"/>
  <c r="N116" i="11"/>
  <c r="O116" i="11"/>
  <c r="AA116" i="11"/>
  <c r="K333" i="11"/>
  <c r="N20" i="11"/>
  <c r="O20" i="11"/>
  <c r="AA20" i="11"/>
  <c r="AB20" i="11"/>
  <c r="K237" i="11"/>
  <c r="AB73" i="15"/>
  <c r="AB25" i="9"/>
  <c r="AB26" i="9"/>
  <c r="AB110" i="17"/>
  <c r="AA35" i="5"/>
  <c r="N35" i="5"/>
  <c r="O35" i="5"/>
  <c r="K252" i="5"/>
  <c r="N8" i="11"/>
  <c r="O8" i="11"/>
  <c r="AA8" i="11"/>
  <c r="K225" i="11"/>
  <c r="AB80" i="13"/>
  <c r="K317" i="15"/>
  <c r="N100" i="15"/>
  <c r="O100" i="15"/>
  <c r="AA100" i="15"/>
  <c r="AB100" i="15"/>
  <c r="N94" i="17"/>
  <c r="O94" i="17"/>
  <c r="AA94" i="17"/>
  <c r="AB94" i="17"/>
  <c r="K311" i="17"/>
  <c r="AA39" i="4"/>
  <c r="AB39" i="4"/>
  <c r="K256" i="4"/>
  <c r="N39" i="4"/>
  <c r="O39" i="4"/>
  <c r="AB116" i="6"/>
  <c r="AB21" i="9"/>
  <c r="AB22" i="9"/>
  <c r="AB79" i="5"/>
  <c r="AB41" i="10"/>
  <c r="AB42" i="10"/>
  <c r="AB80" i="10"/>
  <c r="AB97" i="1"/>
  <c r="AB73" i="13"/>
  <c r="N116" i="22"/>
  <c r="O116" i="22"/>
  <c r="AA116" i="22"/>
  <c r="AB116" i="22"/>
  <c r="K333" i="22"/>
  <c r="N100" i="1"/>
  <c r="O100" i="1"/>
  <c r="K317" i="1"/>
  <c r="AA100" i="1"/>
  <c r="AB100" i="1"/>
  <c r="N48" i="2"/>
  <c r="O48" i="2"/>
  <c r="AA48" i="2"/>
  <c r="K265" i="2"/>
  <c r="AB67" i="23"/>
  <c r="AB21" i="22"/>
  <c r="AB14" i="18"/>
  <c r="N84" i="1"/>
  <c r="O84" i="1"/>
  <c r="K301" i="1"/>
  <c r="AA84" i="1"/>
  <c r="AB84" i="1"/>
  <c r="N109" i="3"/>
  <c r="O109" i="3"/>
  <c r="AA109" i="3"/>
  <c r="AB109" i="3"/>
  <c r="K326" i="3"/>
  <c r="N8" i="12"/>
  <c r="O8" i="12"/>
  <c r="AA8" i="12"/>
  <c r="AB9" i="12"/>
  <c r="K225" i="12"/>
  <c r="N46" i="1"/>
  <c r="O46" i="1"/>
  <c r="AA46" i="1"/>
  <c r="K263" i="1"/>
  <c r="N88" i="11"/>
  <c r="O88" i="11"/>
  <c r="K305" i="11"/>
  <c r="AA88" i="11"/>
  <c r="AB88" i="11"/>
  <c r="AB118" i="5"/>
  <c r="AB106" i="9"/>
  <c r="N44" i="11"/>
  <c r="O44" i="11"/>
  <c r="AA44" i="11"/>
  <c r="AB44" i="11"/>
  <c r="K261" i="11"/>
  <c r="AB41" i="19"/>
  <c r="N80" i="2"/>
  <c r="O80" i="2"/>
  <c r="AA80" i="2"/>
  <c r="K297" i="2"/>
  <c r="AB12" i="2"/>
  <c r="AB84" i="8"/>
  <c r="K294" i="15"/>
  <c r="N77" i="15"/>
  <c r="O77" i="15"/>
  <c r="AA77" i="15"/>
  <c r="AB118" i="3"/>
  <c r="N124" i="22"/>
  <c r="O124" i="22"/>
  <c r="AA124" i="22"/>
  <c r="AB124" i="22"/>
  <c r="K341" i="22"/>
  <c r="N65" i="10"/>
  <c r="O65" i="10"/>
  <c r="AA65" i="10"/>
  <c r="K282" i="10"/>
  <c r="N40" i="5"/>
  <c r="O40" i="5"/>
  <c r="K257" i="5"/>
  <c r="AA40" i="5"/>
  <c r="AB40" i="5"/>
  <c r="AB76" i="6"/>
  <c r="N22" i="2"/>
  <c r="O22" i="2"/>
  <c r="AA22" i="2"/>
  <c r="AB22" i="2"/>
  <c r="K239" i="2"/>
  <c r="AB53" i="4"/>
  <c r="AB61" i="11"/>
  <c r="N99" i="7"/>
  <c r="O99" i="7"/>
  <c r="K316" i="7"/>
  <c r="AA99" i="7"/>
  <c r="AB44" i="13"/>
  <c r="K278" i="7"/>
  <c r="N61" i="7"/>
  <c r="O61" i="7"/>
  <c r="AA61" i="7"/>
  <c r="AB61" i="7"/>
  <c r="AB26" i="19"/>
  <c r="AB18" i="23"/>
  <c r="AB55" i="1"/>
  <c r="AB34" i="5"/>
  <c r="AB52" i="6"/>
  <c r="AA83" i="9"/>
  <c r="AB83" i="9"/>
  <c r="N83" i="9"/>
  <c r="O83" i="9"/>
  <c r="K300" i="9"/>
  <c r="AB27" i="4"/>
  <c r="N84" i="11"/>
  <c r="O84" i="11"/>
  <c r="AA84" i="11"/>
  <c r="AB84" i="11"/>
  <c r="K301" i="11"/>
  <c r="AB87" i="3"/>
  <c r="N56" i="11"/>
  <c r="O56" i="11"/>
  <c r="K273" i="11"/>
  <c r="AA56" i="11"/>
  <c r="AB56" i="11"/>
  <c r="AB119" i="18"/>
  <c r="N83" i="1"/>
  <c r="O83" i="1"/>
  <c r="K300" i="1"/>
  <c r="AA83" i="1"/>
  <c r="AB83" i="1"/>
  <c r="N43" i="1"/>
  <c r="O43" i="1"/>
  <c r="K260" i="1"/>
  <c r="AA43" i="1"/>
  <c r="AB43" i="1"/>
  <c r="AB78" i="11"/>
  <c r="AB67" i="15"/>
  <c r="AB25" i="18"/>
  <c r="AB76" i="21"/>
  <c r="AB96" i="17"/>
  <c r="K227" i="22"/>
  <c r="AA10" i="22"/>
  <c r="AB10" i="22"/>
  <c r="N10" i="22"/>
  <c r="O10" i="22"/>
  <c r="N81" i="7"/>
  <c r="O81" i="7"/>
  <c r="AA81" i="7"/>
  <c r="AB81" i="7"/>
  <c r="K298" i="7"/>
  <c r="AB9" i="10"/>
  <c r="AB42" i="11"/>
  <c r="K318" i="15"/>
  <c r="N101" i="15"/>
  <c r="O101" i="15"/>
  <c r="AA101" i="15"/>
  <c r="AA107" i="17"/>
  <c r="AB107" i="17"/>
  <c r="N107" i="17"/>
  <c r="O107" i="17"/>
  <c r="K324" i="17"/>
  <c r="AB46" i="10"/>
  <c r="AB101" i="1"/>
  <c r="AB95" i="21"/>
  <c r="AB44" i="3"/>
  <c r="AB36" i="4"/>
  <c r="N72" i="2"/>
  <c r="O72" i="2"/>
  <c r="AA72" i="2"/>
  <c r="K289" i="2"/>
  <c r="AB30" i="7"/>
  <c r="AA11" i="5"/>
  <c r="AB11" i="5"/>
  <c r="N11" i="5"/>
  <c r="O11" i="5"/>
  <c r="P6" i="5"/>
  <c r="K228" i="5"/>
  <c r="AB77" i="8"/>
  <c r="AB18" i="18"/>
  <c r="AB45" i="13"/>
  <c r="AB116" i="13"/>
  <c r="K312" i="2"/>
  <c r="N95" i="2"/>
  <c r="O95" i="2"/>
  <c r="AA95" i="2"/>
  <c r="AB95" i="2"/>
  <c r="AA71" i="4"/>
  <c r="K288" i="4"/>
  <c r="N71" i="4"/>
  <c r="O71" i="4"/>
  <c r="AA47" i="6"/>
  <c r="AB47" i="6"/>
  <c r="N47" i="6"/>
  <c r="O47" i="6"/>
  <c r="K264" i="6"/>
  <c r="AB46" i="7"/>
  <c r="AB70" i="5"/>
  <c r="AB114" i="7"/>
  <c r="AB70" i="14"/>
  <c r="AB74" i="19"/>
  <c r="AB32" i="4"/>
  <c r="AB50" i="6"/>
  <c r="AB34" i="10"/>
  <c r="AB100" i="21"/>
  <c r="AB105" i="16"/>
  <c r="AB46" i="12"/>
  <c r="AB125" i="1"/>
  <c r="AB24" i="3"/>
  <c r="AB58" i="18"/>
  <c r="AB19" i="4"/>
  <c r="AB96" i="6"/>
  <c r="AB9" i="9"/>
  <c r="AB10" i="9"/>
  <c r="AB110" i="4"/>
  <c r="AB111" i="4"/>
  <c r="AB119" i="8"/>
  <c r="AB81" i="11"/>
  <c r="AB40" i="7"/>
  <c r="AB50" i="18"/>
  <c r="AB50" i="19"/>
  <c r="K244" i="23"/>
  <c r="AA27" i="23"/>
  <c r="AB27" i="23"/>
  <c r="N27" i="23"/>
  <c r="O27" i="23"/>
  <c r="AB18" i="3"/>
  <c r="AB40" i="13"/>
  <c r="AB90" i="16"/>
  <c r="AB40" i="4"/>
  <c r="AB111" i="3"/>
  <c r="AB23" i="16"/>
  <c r="AB83" i="19"/>
  <c r="AB63" i="19"/>
  <c r="AB92" i="12"/>
  <c r="AB108" i="23"/>
  <c r="AB55" i="12"/>
  <c r="AB113" i="1"/>
  <c r="AB31" i="14"/>
  <c r="AB53" i="8"/>
  <c r="AB47" i="12"/>
  <c r="AB72" i="9"/>
  <c r="AB83" i="12"/>
  <c r="AB125" i="18"/>
  <c r="AB24" i="8"/>
  <c r="AB62" i="16"/>
  <c r="AB104" i="9"/>
  <c r="AB115" i="12"/>
  <c r="AB84" i="12"/>
  <c r="AB15" i="16"/>
  <c r="AB92" i="23"/>
  <c r="AB15" i="19"/>
  <c r="AB26" i="16"/>
  <c r="AB123" i="18"/>
  <c r="AB54" i="2"/>
  <c r="N61" i="17"/>
  <c r="O61" i="17"/>
  <c r="K278" i="17"/>
  <c r="AA61" i="17"/>
  <c r="AB84" i="10"/>
  <c r="AB93" i="1"/>
  <c r="AA123" i="17"/>
  <c r="AB123" i="17"/>
  <c r="K340" i="17"/>
  <c r="N123" i="17"/>
  <c r="O123" i="17"/>
  <c r="N28" i="11"/>
  <c r="O28" i="11"/>
  <c r="AA28" i="11"/>
  <c r="AB28" i="11"/>
  <c r="K245" i="11"/>
  <c r="N112" i="22"/>
  <c r="O112" i="22"/>
  <c r="K329" i="22"/>
  <c r="AA112" i="22"/>
  <c r="AB112" i="22"/>
  <c r="N59" i="6"/>
  <c r="O59" i="6"/>
  <c r="AA59" i="6"/>
  <c r="AB59" i="6"/>
  <c r="K276" i="6"/>
  <c r="AA47" i="9"/>
  <c r="AB47" i="9"/>
  <c r="K264" i="9"/>
  <c r="N47" i="9"/>
  <c r="O47" i="9"/>
  <c r="AB10" i="1"/>
  <c r="AB104" i="2"/>
  <c r="K310" i="7"/>
  <c r="N93" i="7"/>
  <c r="O93" i="7"/>
  <c r="AA93" i="7"/>
  <c r="AB93" i="7"/>
  <c r="K311" i="22"/>
  <c r="AA94" i="22"/>
  <c r="AB94" i="22"/>
  <c r="N94" i="22"/>
  <c r="O94" i="22"/>
  <c r="N123" i="1"/>
  <c r="O123" i="1"/>
  <c r="K340" i="1"/>
  <c r="AA123" i="1"/>
  <c r="AB123" i="1"/>
  <c r="N74" i="5"/>
  <c r="O74" i="5"/>
  <c r="AA74" i="5"/>
  <c r="AB74" i="5"/>
  <c r="K291" i="5"/>
  <c r="AA117" i="2"/>
  <c r="AB117" i="2"/>
  <c r="N117" i="2"/>
  <c r="O117" i="2"/>
  <c r="K334" i="2"/>
  <c r="N89" i="10"/>
  <c r="O89" i="10"/>
  <c r="K306" i="10"/>
  <c r="AA89" i="10"/>
  <c r="N112" i="11"/>
  <c r="O112" i="11"/>
  <c r="K329" i="11"/>
  <c r="AA112" i="11"/>
  <c r="AB12" i="3"/>
  <c r="N48" i="11"/>
  <c r="O48" i="11"/>
  <c r="AA48" i="11"/>
  <c r="AB48" i="11"/>
  <c r="K265" i="11"/>
  <c r="AB64" i="10"/>
  <c r="N10" i="21"/>
  <c r="O10" i="21"/>
  <c r="K227" i="21"/>
  <c r="AA10" i="21"/>
  <c r="AB10" i="21"/>
  <c r="AB24" i="7"/>
  <c r="AB54" i="9"/>
  <c r="K304" i="23"/>
  <c r="AA87" i="23"/>
  <c r="AB87" i="23"/>
  <c r="N87" i="23"/>
  <c r="O87" i="23"/>
  <c r="N79" i="4"/>
  <c r="O79" i="4"/>
  <c r="AA79" i="4"/>
  <c r="AB79" i="4"/>
  <c r="K296" i="4"/>
  <c r="AA116" i="17"/>
  <c r="AB116" i="17"/>
  <c r="N116" i="17"/>
  <c r="O116" i="17"/>
  <c r="K333" i="17"/>
  <c r="N108" i="1"/>
  <c r="O108" i="1"/>
  <c r="K325" i="1"/>
  <c r="AA108" i="1"/>
  <c r="AB108" i="1"/>
  <c r="K340" i="15"/>
  <c r="N123" i="15"/>
  <c r="O123" i="15"/>
  <c r="AA123" i="15"/>
  <c r="AB123" i="15"/>
  <c r="N125" i="17"/>
  <c r="O125" i="17"/>
  <c r="AA125" i="17"/>
  <c r="AB125" i="17"/>
  <c r="K342" i="17"/>
  <c r="AB25" i="16"/>
  <c r="AB67" i="21"/>
  <c r="AB102" i="3"/>
  <c r="N123" i="6"/>
  <c r="O123" i="6"/>
  <c r="AA123" i="6"/>
  <c r="AB123" i="6"/>
  <c r="K340" i="6"/>
  <c r="AB69" i="11"/>
  <c r="AA8" i="21"/>
  <c r="AB9" i="21"/>
  <c r="N8" i="21"/>
  <c r="O8" i="21"/>
  <c r="K225" i="21"/>
  <c r="AA71" i="7"/>
  <c r="AB71" i="7"/>
  <c r="K288" i="7"/>
  <c r="N71" i="7"/>
  <c r="O71" i="7"/>
  <c r="N96" i="23"/>
  <c r="O96" i="23"/>
  <c r="K313" i="23"/>
  <c r="AA96" i="23"/>
  <c r="AB96" i="23"/>
  <c r="K292" i="7"/>
  <c r="N75" i="7"/>
  <c r="O75" i="7"/>
  <c r="AA75" i="7"/>
  <c r="AA113" i="2"/>
  <c r="AB113" i="2"/>
  <c r="K330" i="2"/>
  <c r="N113" i="2"/>
  <c r="O113" i="2"/>
  <c r="N17" i="1"/>
  <c r="O17" i="1"/>
  <c r="AA17" i="1"/>
  <c r="AB17" i="1"/>
  <c r="K234" i="1"/>
  <c r="N44" i="1"/>
  <c r="O44" i="1"/>
  <c r="K261" i="1"/>
  <c r="AA44" i="1"/>
  <c r="AB44" i="1"/>
  <c r="AB64" i="8"/>
  <c r="AB25" i="21"/>
  <c r="N77" i="4"/>
  <c r="O77" i="4"/>
  <c r="K294" i="4"/>
  <c r="AA77" i="4"/>
  <c r="AB53" i="15"/>
  <c r="N39" i="2"/>
  <c r="O39" i="2"/>
  <c r="AA39" i="2"/>
  <c r="AB39" i="2"/>
  <c r="K256" i="2"/>
  <c r="AB95" i="17"/>
  <c r="AB118" i="19"/>
  <c r="N38" i="1"/>
  <c r="O38" i="1"/>
  <c r="AA38" i="1"/>
  <c r="K255" i="1"/>
  <c r="AB81" i="14"/>
  <c r="AB52" i="16"/>
  <c r="AB60" i="22"/>
  <c r="N93" i="3"/>
  <c r="O93" i="3"/>
  <c r="AA93" i="3"/>
  <c r="AB93" i="3"/>
  <c r="K310" i="3"/>
  <c r="AB58" i="9"/>
  <c r="AB97" i="15"/>
  <c r="AB65" i="2"/>
  <c r="AB57" i="8"/>
  <c r="AB32" i="16"/>
  <c r="AB109" i="18"/>
  <c r="N34" i="2"/>
  <c r="O34" i="2"/>
  <c r="AA34" i="2"/>
  <c r="K251" i="2"/>
  <c r="AB100" i="8"/>
  <c r="AB62" i="12"/>
  <c r="AB85" i="14"/>
  <c r="AB64" i="21"/>
  <c r="AB106" i="3"/>
  <c r="AB64" i="9"/>
  <c r="AB29" i="10"/>
  <c r="AB30" i="10"/>
  <c r="AB31" i="12"/>
  <c r="AB54" i="14"/>
  <c r="N64" i="11"/>
  <c r="O64" i="11"/>
  <c r="K281" i="11"/>
  <c r="AA64" i="11"/>
  <c r="AB64" i="11"/>
  <c r="AB82" i="12"/>
  <c r="AB117" i="21"/>
  <c r="AB25" i="10"/>
  <c r="N108" i="11"/>
  <c r="O108" i="11"/>
  <c r="AA108" i="11"/>
  <c r="K325" i="11"/>
  <c r="AB96" i="16"/>
  <c r="AB42" i="19"/>
  <c r="AB83" i="5"/>
  <c r="AB84" i="5"/>
  <c r="AB62" i="14"/>
  <c r="AB102" i="23"/>
  <c r="AB42" i="9"/>
  <c r="AB87" i="8"/>
  <c r="AB82" i="14"/>
  <c r="AB112" i="18"/>
  <c r="N98" i="1"/>
  <c r="O98" i="1"/>
  <c r="K315" i="1"/>
  <c r="AA98" i="1"/>
  <c r="AB98" i="1"/>
  <c r="AB49" i="13"/>
  <c r="AB32" i="15"/>
  <c r="N102" i="17"/>
  <c r="O102" i="17"/>
  <c r="AA102" i="17"/>
  <c r="AB102" i="17"/>
  <c r="K319" i="17"/>
  <c r="AB51" i="21"/>
  <c r="AB106" i="23"/>
  <c r="AA120" i="17"/>
  <c r="AB120" i="17"/>
  <c r="N120" i="17"/>
  <c r="O120" i="17"/>
  <c r="K337" i="17"/>
  <c r="AB26" i="18"/>
  <c r="AB13" i="5"/>
  <c r="AB14" i="5"/>
  <c r="AB10" i="17"/>
  <c r="AB30" i="23"/>
  <c r="AB52" i="5"/>
  <c r="AB11" i="13"/>
  <c r="AB92" i="13"/>
  <c r="AB105" i="18"/>
  <c r="AB118" i="2"/>
  <c r="N99" i="4"/>
  <c r="O99" i="4"/>
  <c r="AA99" i="4"/>
  <c r="K316" i="4"/>
  <c r="AB103" i="8"/>
  <c r="AB47" i="22"/>
  <c r="AB118" i="4"/>
  <c r="AB119" i="4"/>
  <c r="AB38" i="8"/>
  <c r="N67" i="17"/>
  <c r="O67" i="17"/>
  <c r="K284" i="17"/>
  <c r="AA67" i="17"/>
  <c r="AB67" i="17"/>
  <c r="AB16" i="21"/>
  <c r="AB55" i="21"/>
  <c r="AB22" i="6"/>
  <c r="K280" i="17"/>
  <c r="N63" i="17"/>
  <c r="O63" i="17"/>
  <c r="AA63" i="17"/>
  <c r="AB63" i="17"/>
  <c r="AB30" i="22"/>
  <c r="AB31" i="1"/>
  <c r="AB123" i="11"/>
  <c r="N42" i="5"/>
  <c r="O42" i="5"/>
  <c r="AA42" i="5"/>
  <c r="AB42" i="5"/>
  <c r="K259" i="5"/>
  <c r="AB94" i="9"/>
  <c r="AB61" i="16"/>
  <c r="AB64" i="22"/>
  <c r="AB118" i="23"/>
  <c r="AA20" i="17"/>
  <c r="AB20" i="17"/>
  <c r="N20" i="17"/>
  <c r="O20" i="17"/>
  <c r="C7" i="17"/>
  <c r="K237" i="17"/>
  <c r="AB34" i="14"/>
  <c r="AB81" i="18"/>
  <c r="AB28" i="22"/>
  <c r="AB28" i="4"/>
  <c r="AB125" i="14"/>
  <c r="N99" i="6"/>
  <c r="O99" i="6"/>
  <c r="AA99" i="6"/>
  <c r="AB99" i="6"/>
  <c r="K316" i="6"/>
  <c r="AB113" i="8"/>
  <c r="AB115" i="18"/>
  <c r="AB55" i="19"/>
  <c r="AB43" i="19"/>
  <c r="AB28" i="23"/>
  <c r="AB47" i="14"/>
  <c r="AB36" i="23"/>
  <c r="AB119" i="19"/>
  <c r="AB110" i="2"/>
  <c r="AB76" i="23"/>
  <c r="AB86" i="16"/>
  <c r="AB63" i="14"/>
  <c r="AB54" i="3"/>
  <c r="AB36" i="13"/>
  <c r="AB99" i="19"/>
  <c r="AB28" i="2"/>
  <c r="AB65" i="22"/>
  <c r="AB44" i="8"/>
  <c r="AB124" i="13"/>
  <c r="AB52" i="23"/>
  <c r="AB25" i="22"/>
  <c r="AB103" i="19"/>
  <c r="AB112" i="2"/>
  <c r="AB77" i="13"/>
  <c r="AB15" i="3"/>
  <c r="AB67" i="12"/>
  <c r="AB27" i="15"/>
  <c r="AB49" i="22"/>
  <c r="N28" i="1"/>
  <c r="O28" i="1"/>
  <c r="AA28" i="1"/>
  <c r="AB28" i="1"/>
  <c r="K245" i="1"/>
  <c r="N72" i="5"/>
  <c r="O72" i="5"/>
  <c r="K289" i="5"/>
  <c r="AA72" i="5"/>
  <c r="AB72" i="5"/>
  <c r="AB94" i="7"/>
  <c r="N10" i="19"/>
  <c r="O10" i="19"/>
  <c r="K227" i="19"/>
  <c r="AA10" i="19"/>
  <c r="AB10" i="19"/>
  <c r="N112" i="23"/>
  <c r="O112" i="23"/>
  <c r="K329" i="23"/>
  <c r="AA112" i="23"/>
  <c r="AB112" i="23"/>
  <c r="AB109" i="1"/>
  <c r="AB41" i="14"/>
  <c r="AA93" i="9"/>
  <c r="AB93" i="9"/>
  <c r="N93" i="9"/>
  <c r="O93" i="9"/>
  <c r="K310" i="9"/>
  <c r="AA115" i="9"/>
  <c r="AB115" i="9"/>
  <c r="N115" i="9"/>
  <c r="O115" i="9"/>
  <c r="K332" i="9"/>
  <c r="AB103" i="12"/>
  <c r="AA117" i="16"/>
  <c r="AB117" i="16"/>
  <c r="N117" i="16"/>
  <c r="O117" i="16"/>
  <c r="K334" i="16"/>
  <c r="K312" i="18"/>
  <c r="AA95" i="18"/>
  <c r="AB95" i="18"/>
  <c r="N95" i="18"/>
  <c r="O95" i="18"/>
  <c r="N52" i="11"/>
  <c r="O52" i="11"/>
  <c r="AA52" i="11"/>
  <c r="AB52" i="11"/>
  <c r="K269" i="11"/>
  <c r="N57" i="1"/>
  <c r="O57" i="1"/>
  <c r="AA57" i="1"/>
  <c r="AB57" i="1"/>
  <c r="K274" i="1"/>
  <c r="K227" i="23"/>
  <c r="AA10" i="23"/>
  <c r="AB10" i="23"/>
  <c r="N10" i="23"/>
  <c r="O10" i="23"/>
  <c r="P6" i="23"/>
  <c r="N12" i="1"/>
  <c r="O12" i="1"/>
  <c r="AA12" i="1"/>
  <c r="AB13" i="1"/>
  <c r="K229" i="1"/>
  <c r="K310" i="4"/>
  <c r="AA93" i="4"/>
  <c r="N93" i="4"/>
  <c r="O93" i="4"/>
  <c r="AB76" i="10"/>
  <c r="AB101" i="16"/>
  <c r="N24" i="11"/>
  <c r="O24" i="11"/>
  <c r="K241" i="11"/>
  <c r="AA24" i="11"/>
  <c r="AB24" i="11"/>
  <c r="AA10" i="11"/>
  <c r="K227" i="11"/>
  <c r="N10" i="11"/>
  <c r="O10" i="11"/>
  <c r="AB103" i="6"/>
  <c r="AA67" i="10"/>
  <c r="AB67" i="10"/>
  <c r="K284" i="10"/>
  <c r="N67" i="10"/>
  <c r="O67" i="10"/>
  <c r="N65" i="16"/>
  <c r="O65" i="16"/>
  <c r="C7" i="16"/>
  <c r="K282" i="16"/>
  <c r="AA65" i="16"/>
  <c r="AB65" i="16"/>
  <c r="AB95" i="14"/>
  <c r="N70" i="17"/>
  <c r="O70" i="17"/>
  <c r="AA70" i="17"/>
  <c r="K287" i="17"/>
  <c r="N32" i="5"/>
  <c r="O32" i="5"/>
  <c r="AA32" i="5"/>
  <c r="AB32" i="5"/>
  <c r="K249" i="5"/>
  <c r="AB15" i="7"/>
  <c r="AB16" i="7"/>
  <c r="AB21" i="11"/>
  <c r="AB65" i="14"/>
  <c r="N123" i="23"/>
  <c r="O123" i="23"/>
  <c r="AA123" i="23"/>
  <c r="AB123" i="23"/>
  <c r="K340" i="23"/>
  <c r="AB38" i="14"/>
  <c r="AB14" i="8"/>
  <c r="N106" i="1"/>
  <c r="O106" i="1"/>
  <c r="K323" i="1"/>
  <c r="AA106" i="1"/>
  <c r="AB106" i="1"/>
  <c r="AB108" i="3"/>
  <c r="AB48" i="6"/>
  <c r="AB103" i="14"/>
  <c r="AB121" i="22"/>
  <c r="N121" i="3"/>
  <c r="O121" i="3"/>
  <c r="AA121" i="3"/>
  <c r="AB121" i="3"/>
  <c r="K338" i="3"/>
  <c r="K294" i="7"/>
  <c r="N77" i="7"/>
  <c r="O77" i="7"/>
  <c r="AA77" i="7"/>
  <c r="AB77" i="7"/>
  <c r="AB20" i="16"/>
  <c r="AB58" i="1"/>
  <c r="AB15" i="4"/>
  <c r="N67" i="1"/>
  <c r="O67" i="1"/>
  <c r="K284" i="1"/>
  <c r="AA67" i="1"/>
  <c r="AB123" i="3"/>
  <c r="AB124" i="3"/>
  <c r="K286" i="10"/>
  <c r="AA69" i="10"/>
  <c r="N69" i="10"/>
  <c r="O69" i="10"/>
  <c r="AB46" i="14"/>
  <c r="N8" i="19"/>
  <c r="O8" i="19"/>
  <c r="AA8" i="19"/>
  <c r="AB9" i="19"/>
  <c r="K225" i="19"/>
  <c r="N111" i="7"/>
  <c r="O111" i="7"/>
  <c r="AA111" i="7"/>
  <c r="K328" i="7"/>
  <c r="N39" i="17"/>
  <c r="O39" i="17"/>
  <c r="AA39" i="17"/>
  <c r="AB39" i="17"/>
  <c r="K256" i="17"/>
  <c r="AB124" i="17"/>
  <c r="N36" i="1"/>
  <c r="O36" i="1"/>
  <c r="AA36" i="1"/>
  <c r="AB36" i="1"/>
  <c r="K253" i="1"/>
  <c r="N12" i="10"/>
  <c r="O12" i="10"/>
  <c r="AA12" i="10"/>
  <c r="AB12" i="10"/>
  <c r="K229" i="10"/>
  <c r="AB50" i="12"/>
  <c r="AB15" i="6"/>
  <c r="AA79" i="7"/>
  <c r="N79" i="7"/>
  <c r="O79" i="7"/>
  <c r="K296" i="7"/>
  <c r="N96" i="22"/>
  <c r="O96" i="22"/>
  <c r="K313" i="22"/>
  <c r="AA96" i="22"/>
  <c r="AB96" i="22"/>
  <c r="AB88" i="2"/>
  <c r="AA57" i="7"/>
  <c r="N57" i="7"/>
  <c r="O57" i="7"/>
  <c r="P6" i="7"/>
  <c r="K274" i="7"/>
  <c r="N11" i="1"/>
  <c r="O11" i="1"/>
  <c r="AA11" i="1"/>
  <c r="AB11" i="1"/>
  <c r="K228" i="1"/>
  <c r="AB58" i="4"/>
  <c r="AB59" i="4"/>
  <c r="N63" i="6"/>
  <c r="O63" i="6"/>
  <c r="AA63" i="6"/>
  <c r="AB63" i="6"/>
  <c r="K280" i="6"/>
  <c r="AB113" i="12"/>
  <c r="AB33" i="18"/>
  <c r="AB70" i="19"/>
  <c r="N119" i="15"/>
  <c r="O119" i="15"/>
  <c r="AA119" i="15"/>
  <c r="AB119" i="15"/>
  <c r="K336" i="15"/>
  <c r="AB72" i="7"/>
  <c r="K342" i="4"/>
  <c r="AA125" i="4"/>
  <c r="AB125" i="4"/>
  <c r="N125" i="4"/>
  <c r="O125" i="4"/>
  <c r="AB113" i="5"/>
  <c r="AB40" i="15"/>
  <c r="AB120" i="21"/>
  <c r="AB14" i="2"/>
  <c r="AB52" i="14"/>
  <c r="AB23" i="3"/>
  <c r="N47" i="4"/>
  <c r="O47" i="4"/>
  <c r="AA47" i="4"/>
  <c r="AB47" i="4"/>
  <c r="K264" i="4"/>
  <c r="AB64" i="6"/>
  <c r="P6" i="9"/>
  <c r="AA60" i="17"/>
  <c r="AB60" i="17"/>
  <c r="K277" i="17"/>
  <c r="N60" i="17"/>
  <c r="O60" i="17"/>
  <c r="N67" i="2"/>
  <c r="O67" i="2"/>
  <c r="K284" i="2"/>
  <c r="AA67" i="2"/>
  <c r="AB38" i="6"/>
  <c r="AA106" i="22"/>
  <c r="AB106" i="22"/>
  <c r="K323" i="22"/>
  <c r="N106" i="22"/>
  <c r="O106" i="22"/>
  <c r="AB102" i="16"/>
  <c r="AB46" i="19"/>
  <c r="AB72" i="22"/>
  <c r="AB26" i="8"/>
  <c r="N92" i="11"/>
  <c r="O92" i="11"/>
  <c r="AA92" i="11"/>
  <c r="K309" i="11"/>
  <c r="AB114" i="12"/>
  <c r="AB57" i="5"/>
  <c r="AB108" i="6"/>
  <c r="AB68" i="10"/>
  <c r="AB106" i="7"/>
  <c r="AB51" i="15"/>
  <c r="AB106" i="15"/>
  <c r="AB39" i="3"/>
  <c r="AB88" i="7"/>
  <c r="AB100" i="23"/>
  <c r="K326" i="7"/>
  <c r="N109" i="7"/>
  <c r="O109" i="7"/>
  <c r="AA109" i="7"/>
  <c r="AB109" i="7"/>
  <c r="N58" i="2"/>
  <c r="O58" i="2"/>
  <c r="K275" i="2"/>
  <c r="AA58" i="2"/>
  <c r="AB58" i="2"/>
  <c r="AA111" i="9"/>
  <c r="AB111" i="9"/>
  <c r="K328" i="9"/>
  <c r="N111" i="9"/>
  <c r="O111" i="9"/>
  <c r="AB115" i="14"/>
  <c r="AB98" i="3"/>
  <c r="K319" i="11"/>
  <c r="AA102" i="11"/>
  <c r="N102" i="11"/>
  <c r="O102" i="11"/>
  <c r="AB34" i="16"/>
  <c r="AB37" i="18"/>
  <c r="AB74" i="18"/>
  <c r="AB22" i="4"/>
  <c r="AB85" i="21"/>
  <c r="AB72" i="10"/>
  <c r="AB72" i="21"/>
  <c r="AB26" i="11"/>
  <c r="AB20" i="13"/>
  <c r="AB72" i="18"/>
  <c r="AB19" i="23"/>
  <c r="C7" i="9"/>
  <c r="AB116" i="23"/>
  <c r="AB70" i="11"/>
  <c r="AB82" i="15"/>
  <c r="AB31" i="6"/>
  <c r="AB61" i="8"/>
  <c r="N111" i="17"/>
  <c r="O111" i="17"/>
  <c r="K328" i="17"/>
  <c r="AA111" i="17"/>
  <c r="AB111" i="17"/>
  <c r="AB19" i="12"/>
  <c r="AB30" i="3"/>
  <c r="AB107" i="12"/>
  <c r="AB11" i="12"/>
  <c r="AB27" i="2"/>
  <c r="AB39" i="23"/>
  <c r="AB15" i="12"/>
  <c r="AB88" i="6"/>
  <c r="AB67" i="22"/>
  <c r="AB123" i="12"/>
  <c r="AB93" i="18"/>
  <c r="AB61" i="13"/>
  <c r="AB37" i="3"/>
  <c r="AB66" i="9"/>
  <c r="AB68" i="9"/>
  <c r="AB52" i="12"/>
  <c r="AB53" i="22"/>
  <c r="AB41" i="22"/>
  <c r="AB21" i="15"/>
  <c r="AB70" i="16"/>
  <c r="AB120" i="6"/>
  <c r="AB73" i="22"/>
  <c r="AB79" i="23"/>
  <c r="AB25" i="6"/>
  <c r="AB43" i="14"/>
  <c r="AB79" i="7"/>
  <c r="AB80" i="7"/>
  <c r="AB73" i="5"/>
  <c r="P6" i="16"/>
  <c r="AB101" i="15"/>
  <c r="AB102" i="15"/>
  <c r="P6" i="22"/>
  <c r="C7" i="22"/>
  <c r="C7" i="12"/>
  <c r="P6" i="12"/>
  <c r="P6" i="11"/>
  <c r="C7" i="11"/>
  <c r="AB122" i="16"/>
  <c r="AB123" i="16"/>
  <c r="AB111" i="10"/>
  <c r="AB112" i="10"/>
  <c r="AB120" i="11"/>
  <c r="AB121" i="11"/>
  <c r="AB67" i="5"/>
  <c r="AB68" i="5"/>
  <c r="AB109" i="10"/>
  <c r="AB110" i="10"/>
  <c r="AB17" i="14"/>
  <c r="AB17" i="17"/>
  <c r="AB18" i="17"/>
  <c r="C7" i="13"/>
  <c r="P6" i="13"/>
  <c r="AB100" i="2"/>
  <c r="AB91" i="7"/>
  <c r="AB92" i="7"/>
  <c r="AB94" i="3"/>
  <c r="AB57" i="17"/>
  <c r="AB58" i="17"/>
  <c r="AB17" i="10"/>
  <c r="AB113" i="13"/>
  <c r="AB114" i="13"/>
  <c r="AB124" i="4"/>
  <c r="AB73" i="10"/>
  <c r="AB74" i="10"/>
  <c r="AB30" i="14"/>
  <c r="AB97" i="23"/>
  <c r="AB45" i="10"/>
  <c r="AB73" i="17"/>
  <c r="AB45" i="17"/>
  <c r="AB46" i="17"/>
  <c r="AB47" i="7"/>
  <c r="AB48" i="7"/>
  <c r="AB52" i="2"/>
  <c r="AB13" i="14"/>
  <c r="AB117" i="17"/>
  <c r="AB118" i="17"/>
  <c r="AB77" i="2"/>
  <c r="AB78" i="2"/>
  <c r="AB114" i="11"/>
  <c r="AB115" i="11"/>
  <c r="AB15" i="2"/>
  <c r="AB16" i="2"/>
  <c r="AB65" i="17"/>
  <c r="AB66" i="17"/>
  <c r="AB57" i="7"/>
  <c r="AB58" i="7"/>
  <c r="AB67" i="1"/>
  <c r="AB68" i="1"/>
  <c r="AB70" i="17"/>
  <c r="AB71" i="17"/>
  <c r="AB38" i="1"/>
  <c r="AB39" i="1"/>
  <c r="AB77" i="4"/>
  <c r="AB78" i="4"/>
  <c r="P6" i="21"/>
  <c r="C7" i="21"/>
  <c r="AB37" i="1"/>
  <c r="AB97" i="22"/>
  <c r="AB71" i="4"/>
  <c r="AB72" i="4"/>
  <c r="AB77" i="15"/>
  <c r="AB78" i="15"/>
  <c r="AB88" i="18"/>
  <c r="AB60" i="6"/>
  <c r="AB49" i="17"/>
  <c r="AB50" i="17"/>
  <c r="AB96" i="9"/>
  <c r="AB73" i="4"/>
  <c r="AB74" i="4"/>
  <c r="AB77" i="1"/>
  <c r="AB117" i="22"/>
  <c r="AB97" i="4"/>
  <c r="AB98" i="4"/>
  <c r="AB113" i="23"/>
  <c r="AB103" i="10"/>
  <c r="AB104" i="10"/>
  <c r="AB81" i="15"/>
  <c r="AB81" i="5"/>
  <c r="AB114" i="2"/>
  <c r="AB29" i="17"/>
  <c r="AB30" i="17"/>
  <c r="AB116" i="7"/>
  <c r="AB49" i="11"/>
  <c r="AB91" i="5"/>
  <c r="AB92" i="5"/>
  <c r="AB84" i="9"/>
  <c r="AB54" i="17"/>
  <c r="P6" i="18"/>
  <c r="C7" i="18"/>
  <c r="AB41" i="4"/>
  <c r="AB42" i="4"/>
  <c r="AB46" i="11"/>
  <c r="AB47" i="11"/>
  <c r="AB69" i="7"/>
  <c r="AB70" i="7"/>
  <c r="AB91" i="4"/>
  <c r="AB92" i="4"/>
  <c r="AB45" i="4"/>
  <c r="AB46" i="4"/>
  <c r="AB69" i="2"/>
  <c r="AB70" i="2"/>
  <c r="AB121" i="7"/>
  <c r="AB122" i="7"/>
  <c r="P6" i="19"/>
  <c r="C7" i="19"/>
  <c r="AB66" i="16"/>
  <c r="P6" i="17"/>
  <c r="AB99" i="4"/>
  <c r="AB100" i="4"/>
  <c r="AB118" i="16"/>
  <c r="AB34" i="2"/>
  <c r="AB35" i="2"/>
  <c r="AB112" i="11"/>
  <c r="AB113" i="11"/>
  <c r="AB112" i="17"/>
  <c r="AB78" i="7"/>
  <c r="AB13" i="17"/>
  <c r="AB14" i="17"/>
  <c r="AB95" i="7"/>
  <c r="AB96" i="7"/>
  <c r="C7" i="10"/>
  <c r="AB25" i="11"/>
  <c r="AB53" i="7"/>
  <c r="AB54" i="7"/>
  <c r="AB30" i="11"/>
  <c r="AB31" i="11"/>
  <c r="AB14" i="11"/>
  <c r="AB15" i="11"/>
  <c r="AB89" i="11"/>
  <c r="AB75" i="5"/>
  <c r="AB76" i="5"/>
  <c r="AB59" i="2"/>
  <c r="AB98" i="7"/>
  <c r="AB70" i="9"/>
  <c r="AB85" i="4"/>
  <c r="AB86" i="4"/>
  <c r="AB24" i="17"/>
  <c r="AB39" i="5"/>
  <c r="AB83" i="7"/>
  <c r="AB84" i="7"/>
  <c r="AB45" i="11"/>
  <c r="AB87" i="10"/>
  <c r="AB88" i="10"/>
  <c r="AB85" i="9"/>
  <c r="AB86" i="9"/>
  <c r="AB113" i="9"/>
  <c r="AB114" i="9"/>
  <c r="AB107" i="10"/>
  <c r="AB108" i="10"/>
  <c r="AB81" i="10"/>
  <c r="AB82" i="10"/>
  <c r="AB61" i="2"/>
  <c r="AB62" i="2"/>
  <c r="AB51" i="1"/>
  <c r="AB52" i="1"/>
  <c r="AB95" i="22"/>
  <c r="AB89" i="7"/>
  <c r="AB90" i="7"/>
  <c r="AB23" i="2"/>
  <c r="AB24" i="2"/>
  <c r="AB121" i="17"/>
  <c r="AB67" i="2"/>
  <c r="AB68" i="2"/>
  <c r="C7" i="23"/>
  <c r="AB65" i="10"/>
  <c r="AB66" i="10"/>
  <c r="AB48" i="2"/>
  <c r="AB49" i="2"/>
  <c r="AB35" i="5"/>
  <c r="AB36" i="5"/>
  <c r="AB13" i="10"/>
  <c r="AB51" i="7"/>
  <c r="AB52" i="7"/>
  <c r="AB89" i="15"/>
  <c r="AB90" i="15"/>
  <c r="AB113" i="15"/>
  <c r="AB63" i="7"/>
  <c r="AB64" i="7"/>
  <c r="AB16" i="17"/>
  <c r="AB93" i="10"/>
  <c r="AB94" i="10"/>
  <c r="AB97" i="13"/>
  <c r="AB98" i="13"/>
  <c r="AB69" i="4"/>
  <c r="AB70" i="4"/>
  <c r="AB109" i="9"/>
  <c r="AB110" i="9"/>
  <c r="AB113" i="10"/>
  <c r="AB114" i="10"/>
  <c r="AB75" i="4"/>
  <c r="AB76" i="4"/>
  <c r="AB85" i="1"/>
  <c r="AB81" i="4"/>
  <c r="AB82" i="4"/>
  <c r="AB9" i="1"/>
  <c r="AB14" i="1"/>
  <c r="AB15" i="1"/>
  <c r="AB65" i="5"/>
  <c r="AB62" i="1"/>
  <c r="AB63" i="1"/>
  <c r="P6" i="3"/>
  <c r="AB44" i="2"/>
  <c r="AB45" i="2"/>
  <c r="AB29" i="1"/>
  <c r="AB81" i="13"/>
  <c r="AB82" i="13"/>
  <c r="AB45" i="1"/>
  <c r="AB85" i="2"/>
  <c r="AB86" i="2"/>
  <c r="AB96" i="15"/>
  <c r="AB31" i="2"/>
  <c r="AB32" i="2"/>
  <c r="AB107" i="1"/>
  <c r="AB83" i="4"/>
  <c r="AB84" i="4"/>
  <c r="AB116" i="1"/>
  <c r="AB88" i="15"/>
  <c r="AB72" i="15"/>
  <c r="AB21" i="5"/>
  <c r="AB22" i="5"/>
  <c r="AB117" i="10"/>
  <c r="AB118" i="10"/>
  <c r="AB70" i="1"/>
  <c r="AB71" i="1"/>
  <c r="AB93" i="4"/>
  <c r="AB94" i="4"/>
  <c r="AB43" i="5"/>
  <c r="AB53" i="11"/>
  <c r="AB46" i="1"/>
  <c r="AB47" i="1"/>
  <c r="AB67" i="7"/>
  <c r="AB68" i="7"/>
  <c r="AB112" i="9"/>
  <c r="AB44" i="9"/>
  <c r="AB18" i="1"/>
  <c r="AB96" i="18"/>
  <c r="AB29" i="11"/>
  <c r="AB59" i="1"/>
  <c r="AB60" i="1"/>
  <c r="AB103" i="17"/>
  <c r="AB92" i="9"/>
  <c r="C7" i="1"/>
  <c r="AB120" i="22"/>
  <c r="AB32" i="17"/>
  <c r="AB101" i="7"/>
  <c r="AB102" i="7"/>
  <c r="AB125" i="22"/>
  <c r="AB96" i="2"/>
  <c r="AB118" i="7"/>
  <c r="AB107" i="22"/>
  <c r="AB48" i="4"/>
  <c r="AB68" i="6"/>
  <c r="AB105" i="22"/>
  <c r="AB124" i="1"/>
  <c r="AB92" i="17"/>
  <c r="AB93" i="17"/>
  <c r="AB84" i="17"/>
  <c r="AB85" i="17"/>
  <c r="AB124" i="11"/>
  <c r="AB125" i="11"/>
  <c r="AB101" i="4"/>
  <c r="AB102" i="4"/>
  <c r="AB91" i="10"/>
  <c r="AB92" i="10"/>
  <c r="AB21" i="17"/>
  <c r="AB57" i="10"/>
  <c r="AB58" i="10"/>
  <c r="AB85" i="10"/>
  <c r="AB86" i="10"/>
  <c r="AB124" i="15"/>
  <c r="AB92" i="1"/>
  <c r="AB115" i="10"/>
  <c r="AB116" i="10"/>
  <c r="AB17" i="5"/>
  <c r="AB18" i="5"/>
  <c r="AB121" i="10"/>
  <c r="AB122" i="10"/>
  <c r="AB92" i="11"/>
  <c r="AB93" i="11"/>
  <c r="AB69" i="10"/>
  <c r="AB70" i="10"/>
  <c r="AB10" i="11"/>
  <c r="AB11" i="11"/>
  <c r="AB11" i="19"/>
  <c r="AB89" i="10"/>
  <c r="AB90" i="10"/>
  <c r="AB61" i="17"/>
  <c r="AB62" i="17"/>
  <c r="AB88" i="23"/>
  <c r="AB57" i="11"/>
  <c r="P6" i="14"/>
  <c r="AB96" i="11"/>
  <c r="AB97" i="11"/>
  <c r="AB59" i="7"/>
  <c r="AB60" i="7"/>
  <c r="AB62" i="7"/>
  <c r="AB95" i="10"/>
  <c r="AB96" i="10"/>
  <c r="AB104" i="11"/>
  <c r="AB105" i="11"/>
  <c r="AB95" i="4"/>
  <c r="AB96" i="4"/>
  <c r="AB33" i="5"/>
  <c r="AB108" i="17"/>
  <c r="AB49" i="10"/>
  <c r="AB41" i="17"/>
  <c r="AB42" i="17"/>
  <c r="AB34" i="1"/>
  <c r="AB85" i="11"/>
  <c r="AB87" i="4"/>
  <c r="AB88" i="4"/>
  <c r="AB101" i="10"/>
  <c r="AB102" i="10"/>
  <c r="AB41" i="5"/>
  <c r="AB48" i="9"/>
  <c r="AB80" i="17"/>
  <c r="AB81" i="17"/>
  <c r="AB121" i="23"/>
  <c r="AB11" i="23"/>
  <c r="AB113" i="22"/>
  <c r="AB66" i="7"/>
  <c r="AB122" i="3"/>
  <c r="AB83" i="2"/>
  <c r="AB84" i="2"/>
  <c r="AB49" i="5"/>
  <c r="AB21" i="1"/>
  <c r="AB77" i="10"/>
  <c r="AB78" i="10"/>
  <c r="AB85" i="7"/>
  <c r="AB86" i="7"/>
  <c r="AB97" i="9"/>
  <c r="AB98" i="9"/>
  <c r="AB120" i="15"/>
  <c r="AB25" i="5"/>
  <c r="AB26" i="5"/>
  <c r="AB99" i="10"/>
  <c r="AB100" i="10"/>
  <c r="AB107" i="7"/>
  <c r="AB108" i="7"/>
  <c r="AB89" i="9"/>
  <c r="AB90" i="9"/>
  <c r="AB98" i="11"/>
  <c r="AB99" i="11"/>
  <c r="AB102" i="11"/>
  <c r="AB103" i="11"/>
  <c r="AB110" i="7"/>
  <c r="AB111" i="7"/>
  <c r="AB112" i="7"/>
  <c r="AB124" i="23"/>
  <c r="AB108" i="11"/>
  <c r="AB109" i="11"/>
  <c r="AB72" i="2"/>
  <c r="AB73" i="2"/>
  <c r="AB99" i="7"/>
  <c r="AB100" i="7"/>
  <c r="AB116" i="11"/>
  <c r="AB117" i="11"/>
  <c r="AB105" i="10"/>
  <c r="AB106" i="10"/>
  <c r="C7" i="5"/>
  <c r="AB104" i="17"/>
  <c r="AB40" i="2"/>
  <c r="AB80" i="4"/>
  <c r="AB69" i="15"/>
  <c r="AB70" i="15"/>
  <c r="AB65" i="11"/>
  <c r="AB64" i="17"/>
  <c r="C7" i="15"/>
  <c r="AB22" i="1"/>
  <c r="AB23" i="1"/>
  <c r="P6" i="8"/>
  <c r="C7" i="8"/>
  <c r="AB70" i="3"/>
  <c r="AB82" i="7"/>
  <c r="AB66" i="1"/>
  <c r="AB92" i="6"/>
  <c r="AB109" i="22"/>
  <c r="AB76" i="17"/>
  <c r="P6" i="4"/>
  <c r="AB119" i="10"/>
  <c r="AB120" i="10"/>
  <c r="AB121" i="9"/>
  <c r="AB122" i="9"/>
  <c r="AB111" i="22"/>
  <c r="AB68" i="17"/>
  <c r="AB97" i="10"/>
  <c r="AB98" i="10"/>
  <c r="AB12" i="1"/>
  <c r="AB75" i="7"/>
  <c r="AB76" i="7"/>
  <c r="AB116" i="9"/>
  <c r="AB80" i="2"/>
  <c r="AB81" i="2"/>
  <c r="AB59" i="5"/>
  <c r="AB60" i="5"/>
  <c r="AB123" i="5"/>
  <c r="AB124" i="5"/>
  <c r="AB25" i="17"/>
  <c r="AB26" i="17"/>
  <c r="AB42" i="1"/>
  <c r="AB33" i="17"/>
  <c r="AB34" i="17"/>
  <c r="AB61" i="10"/>
  <c r="AB62" i="10"/>
  <c r="AB73" i="7"/>
  <c r="AB74" i="7"/>
  <c r="AB101" i="22"/>
  <c r="AB89" i="4"/>
  <c r="AB90" i="4"/>
  <c r="AB11" i="22"/>
  <c r="AB97" i="5"/>
  <c r="AB123" i="10"/>
  <c r="AB124" i="10"/>
  <c r="AB93" i="15"/>
  <c r="AB94" i="15"/>
  <c r="AB110" i="3"/>
  <c r="AB64" i="23"/>
  <c r="AB100" i="6"/>
  <c r="AB46" i="3"/>
  <c r="AB109" i="15"/>
  <c r="AB110" i="15"/>
  <c r="AB40" i="17"/>
  <c r="AB11" i="21"/>
  <c r="P6" i="2"/>
  <c r="AB38" i="17"/>
  <c r="AB11" i="2"/>
  <c r="AB100" i="11"/>
  <c r="AB101" i="11"/>
  <c r="AB99" i="1"/>
  <c r="AB67" i="4"/>
  <c r="AB68" i="4"/>
  <c r="AB81" i="9"/>
  <c r="AB82" i="9"/>
  <c r="AB106" i="11"/>
  <c r="AB107" i="11"/>
  <c r="AB100" i="17"/>
  <c r="AB101" i="17"/>
  <c r="AB104" i="15"/>
  <c r="AB9" i="11"/>
  <c r="AB117" i="9"/>
  <c r="AB118" i="9"/>
  <c r="AB43" i="4"/>
  <c r="AB44" i="4"/>
  <c r="AB12" i="5"/>
</calcChain>
</file>

<file path=xl/sharedStrings.xml><?xml version="1.0" encoding="utf-8"?>
<sst xmlns="http://schemas.openxmlformats.org/spreadsheetml/2006/main" count="2699" uniqueCount="242">
  <si>
    <t>USER SELECTED THOMEER PARAMETERS</t>
  </si>
  <si>
    <t xml:space="preserve"> </t>
  </si>
  <si>
    <t>PASTE DATA INTO COLUMNS A AND B</t>
  </si>
  <si>
    <t>PS1 (LARGE PORE SYSTEM)</t>
  </si>
  <si>
    <t>PS2 (FINE PORE SYSTEM)</t>
  </si>
  <si>
    <t>PS3 (FINE PORE SYSTEM)</t>
  </si>
  <si>
    <t>CONVERT Pc TO HEIGHT ABOVE FREE WATER LEVEL</t>
  </si>
  <si>
    <t xml:space="preserve">Spl # </t>
  </si>
  <si>
    <t xml:space="preserve">Closure Corr. = </t>
  </si>
  <si>
    <t xml:space="preserve">G Factor = </t>
  </si>
  <si>
    <t xml:space="preserve">Pd = </t>
  </si>
  <si>
    <t>BV(inf)=</t>
  </si>
  <si>
    <t>BV1(inf) +BV2(inf) =</t>
  </si>
  <si>
    <t>INTERFACIAL TENSION OF w/hc  =</t>
  </si>
  <si>
    <t>cont.angle=</t>
  </si>
  <si>
    <t>INTERFACIAL TENSION OF a/Hg  =</t>
  </si>
  <si>
    <t xml:space="preserve">Porosity </t>
  </si>
  <si>
    <t>THOMEER K MD</t>
  </si>
  <si>
    <t xml:space="preserve"> AVER.NORM</t>
  </si>
  <si>
    <t>Brine Dens.gm/cc(resv)</t>
  </si>
  <si>
    <t xml:space="preserve">Perm (md)  </t>
  </si>
  <si>
    <t>HC Dens.gm/cc(resv)</t>
  </si>
  <si>
    <t>Pc</t>
  </si>
  <si>
    <t>%BVocc</t>
  </si>
  <si>
    <t>%BVoccCORR</t>
  </si>
  <si>
    <t>THOMEER BV1</t>
  </si>
  <si>
    <t>BV1_RESIDUAL</t>
  </si>
  <si>
    <t>THOMEER BV2</t>
  </si>
  <si>
    <t>BV2_RESIDUAL</t>
  </si>
  <si>
    <t xml:space="preserve"> BV1+BV2</t>
  </si>
  <si>
    <t>TOTAL RESIDUAL</t>
  </si>
  <si>
    <t>THOMEER BV3</t>
  </si>
  <si>
    <t>BV3 RESIDUAL</t>
  </si>
  <si>
    <t>BV1+BV2+BV3</t>
  </si>
  <si>
    <t>SQUR.TOT.RESID)</t>
  </si>
  <si>
    <t>1-HG SATURATION</t>
  </si>
  <si>
    <t>H above FWL (Ft)</t>
  </si>
  <si>
    <t>PORE THROAT(CM)</t>
  </si>
  <si>
    <t>(MICRON)</t>
  </si>
  <si>
    <t>delta %Bvocc</t>
  </si>
  <si>
    <t>delta %Bvocc corr</t>
  </si>
  <si>
    <t>BV tot</t>
  </si>
  <si>
    <t>delta BV tot</t>
  </si>
  <si>
    <t>SAMPLE NO.:</t>
  </si>
  <si>
    <t>Phi:</t>
  </si>
  <si>
    <t>BVTot:</t>
  </si>
  <si>
    <t>Perm:</t>
  </si>
  <si>
    <t>Thomeer Perm:</t>
  </si>
  <si>
    <t>PORE SYSTEM 1:</t>
  </si>
  <si>
    <t>G1:</t>
  </si>
  <si>
    <t>Pd1:</t>
  </si>
  <si>
    <t>BV1:</t>
  </si>
  <si>
    <t>Closure Corr:</t>
  </si>
  <si>
    <t>PORE SYSTEM 2:</t>
  </si>
  <si>
    <t>G2:</t>
  </si>
  <si>
    <t>Pd2:</t>
  </si>
  <si>
    <t>BV2:</t>
  </si>
  <si>
    <t>PORE SYSTEM 3:</t>
  </si>
  <si>
    <t>G3:</t>
  </si>
  <si>
    <t>Pd3:</t>
  </si>
  <si>
    <t>BV3:</t>
  </si>
  <si>
    <t>Note:  These values below this line link to the graphics portion of this spreadsheet and shouldn't be altered.</t>
  </si>
  <si>
    <t>PC</t>
  </si>
  <si>
    <t>FWL SCALE</t>
  </si>
  <si>
    <t>Hg saturation</t>
  </si>
  <si>
    <t>Ht. above FWL</t>
  </si>
  <si>
    <t>Hg. Saturation%</t>
  </si>
  <si>
    <t>6742.7ft; SDGM-313</t>
  </si>
  <si>
    <t>6943.2ft; SDGM-313</t>
  </si>
  <si>
    <t>6945.7ft; SDGM-313</t>
  </si>
  <si>
    <t>6947.2ft; SDGM-313</t>
  </si>
  <si>
    <t>6947.7ft; SDGM-313</t>
  </si>
  <si>
    <t>6953.7ft; SDGM-313</t>
  </si>
  <si>
    <t>6954.2ft; SDGM-313</t>
  </si>
  <si>
    <t>6983.7ft; SDGM-313</t>
  </si>
  <si>
    <t>6990.7ft; SDGM-313</t>
  </si>
  <si>
    <t>6991.2ft; SDGM-313</t>
  </si>
  <si>
    <t>7007.2ft; SDGM-313</t>
  </si>
  <si>
    <t>7008.7ft; SDGM-313</t>
  </si>
  <si>
    <t>7011.7ft; SDGM-313</t>
  </si>
  <si>
    <t>7021.2ft; SDGM-313</t>
  </si>
  <si>
    <t>7034.2ft; SDGM-313</t>
  </si>
  <si>
    <t>7051.2ft; SDGM-313</t>
  </si>
  <si>
    <t>7054.2ft; SDGM-313</t>
  </si>
  <si>
    <t>7054.7ft; SDGM-313</t>
  </si>
  <si>
    <t>7055.7ft; SDGM-313</t>
  </si>
  <si>
    <t>7056.2ft; SDGM-313</t>
  </si>
  <si>
    <t>7056.7ft; SDGM-313</t>
  </si>
  <si>
    <t>7058.2ft; SDGM-313</t>
  </si>
  <si>
    <t>7060.7ft; SDGM-313</t>
  </si>
  <si>
    <t>Facies</t>
  </si>
  <si>
    <t>Facies:</t>
  </si>
  <si>
    <t>BCGI</t>
  </si>
  <si>
    <t>MIC</t>
  </si>
  <si>
    <t xml:space="preserve">IIIF-C3   </t>
  </si>
  <si>
    <t>yLS1</t>
  </si>
  <si>
    <t xml:space="preserve">IIIFM-C7D2  </t>
  </si>
  <si>
    <t>yLS3</t>
  </si>
  <si>
    <t xml:space="preserve">IIIMC-C10D5  </t>
  </si>
  <si>
    <t>yLS5T</t>
  </si>
  <si>
    <t xml:space="preserve">IIIC-C14D5  </t>
  </si>
  <si>
    <t xml:space="preserve">IIIC-C15D5  </t>
  </si>
  <si>
    <t>yLS7T</t>
  </si>
  <si>
    <t xml:space="preserve">IIIC-C12D3 </t>
  </si>
  <si>
    <t>yLS4T</t>
  </si>
  <si>
    <t xml:space="preserve">IIIC-C10D6 </t>
  </si>
  <si>
    <t>yLS6T</t>
  </si>
  <si>
    <t xml:space="preserve">IIIC-C6D3 </t>
  </si>
  <si>
    <t xml:space="preserve">IIIC-C6D10 </t>
  </si>
  <si>
    <t>yLS10T</t>
  </si>
  <si>
    <t xml:space="preserve">IIIC-C10D5  </t>
  </si>
  <si>
    <t xml:space="preserve">IIIFM-B1 </t>
  </si>
  <si>
    <t>nMLS1</t>
  </si>
  <si>
    <t xml:space="preserve">IIIC-C3D3(70%) IIIM-C4D1(30%)  </t>
  </si>
  <si>
    <t xml:space="preserve">IIIC-C3D13 </t>
  </si>
  <si>
    <t>yLS13T</t>
  </si>
  <si>
    <t xml:space="preserve">IIIC-C1D10 </t>
  </si>
  <si>
    <t>yLS10</t>
  </si>
  <si>
    <t xml:space="preserve">IIIM-B4C2(70%) IA (30%) </t>
  </si>
  <si>
    <t>yMLS1(70%) nF0(30%)</t>
  </si>
  <si>
    <t xml:space="preserve">IIIFM-A  </t>
  </si>
  <si>
    <t xml:space="preserve">IIIFM-A   </t>
  </si>
  <si>
    <t>nL0</t>
  </si>
  <si>
    <t xml:space="preserve">IIIFM-A </t>
  </si>
  <si>
    <t xml:space="preserve">IIIF-A  </t>
  </si>
  <si>
    <t xml:space="preserve">(I-III)-A   </t>
  </si>
  <si>
    <t>nM0</t>
  </si>
  <si>
    <t xml:space="preserve">I-A   </t>
  </si>
  <si>
    <t>nF0</t>
  </si>
  <si>
    <t xml:space="preserve">I-A    </t>
  </si>
  <si>
    <t>PoroTechnology</t>
  </si>
  <si>
    <t>ROUTINE CORE ANALYSIS</t>
  </si>
  <si>
    <t>1" down size samples</t>
  </si>
  <si>
    <t>Date:</t>
  </si>
  <si>
    <t>Jan., 2003</t>
  </si>
  <si>
    <t>Permeability</t>
  </si>
  <si>
    <t>Porosity</t>
  </si>
  <si>
    <t>Grain</t>
  </si>
  <si>
    <t xml:space="preserve">Thomeer </t>
  </si>
  <si>
    <t>EGA</t>
  </si>
  <si>
    <t>Archie</t>
  </si>
  <si>
    <t>Lucia</t>
  </si>
  <si>
    <t>NoPsys</t>
  </si>
  <si>
    <t>Phi</t>
  </si>
  <si>
    <t>Perm</t>
  </si>
  <si>
    <t>Thomeer</t>
  </si>
  <si>
    <t>Closure</t>
  </si>
  <si>
    <t>G1</t>
  </si>
  <si>
    <t>Pd1</t>
  </si>
  <si>
    <t>BV1</t>
  </si>
  <si>
    <t>G2</t>
  </si>
  <si>
    <t>Pd2</t>
  </si>
  <si>
    <t>BV2</t>
  </si>
  <si>
    <t>G3</t>
  </si>
  <si>
    <t>Pd3</t>
  </si>
  <si>
    <t>BV3</t>
  </si>
  <si>
    <t>Bvtot</t>
  </si>
  <si>
    <t xml:space="preserve">Sample </t>
  </si>
  <si>
    <t>Sample</t>
  </si>
  <si>
    <t>to Air,</t>
  </si>
  <si>
    <t>Klinkenberg</t>
  </si>
  <si>
    <t>Helium</t>
  </si>
  <si>
    <t>Density</t>
  </si>
  <si>
    <t>Spl desc</t>
  </si>
  <si>
    <t>Correction</t>
  </si>
  <si>
    <t>ID</t>
  </si>
  <si>
    <t>Depth</t>
  </si>
  <si>
    <t>millidarcies</t>
  </si>
  <si>
    <t>percent</t>
  </si>
  <si>
    <t>Volume</t>
  </si>
  <si>
    <t>g/cm3</t>
  </si>
  <si>
    <t>Comments</t>
  </si>
  <si>
    <t>nML0</t>
  </si>
  <si>
    <t>SUMMARY OF CORE ANALYSIS RESULTS</t>
  </si>
  <si>
    <t>Net Confining Stress: 800 psi</t>
  </si>
  <si>
    <t>Company:</t>
  </si>
  <si>
    <t>Porotech</t>
  </si>
  <si>
    <t>Well Name:</t>
  </si>
  <si>
    <t>Location:</t>
  </si>
  <si>
    <t>Saudi Arabia</t>
  </si>
  <si>
    <t>Aramco</t>
  </si>
  <si>
    <t>Dry</t>
  </si>
  <si>
    <t>Pore</t>
  </si>
  <si>
    <t>Bulk</t>
  </si>
  <si>
    <t>Air</t>
  </si>
  <si>
    <t>Weight</t>
  </si>
  <si>
    <t>Length</t>
  </si>
  <si>
    <t>Diameter</t>
  </si>
  <si>
    <t>Percent Change</t>
  </si>
  <si>
    <t>Por Change</t>
  </si>
  <si>
    <t>GDEN</t>
  </si>
  <si>
    <t>Lithological</t>
  </si>
  <si>
    <t>(ft)</t>
  </si>
  <si>
    <t>(g)</t>
  </si>
  <si>
    <t>(cm)</t>
  </si>
  <si>
    <r>
      <t>(cm</t>
    </r>
    <r>
      <rPr>
        <vertAlign val="superscript"/>
        <sz val="8"/>
        <rFont val="Arial"/>
        <family val="2"/>
      </rPr>
      <t>3</t>
    </r>
    <r>
      <rPr>
        <sz val="8"/>
        <rFont val="Arial"/>
        <family val="2"/>
      </rPr>
      <t>)</t>
    </r>
  </si>
  <si>
    <r>
      <t>(g/cm</t>
    </r>
    <r>
      <rPr>
        <vertAlign val="superscript"/>
        <sz val="8"/>
        <rFont val="Arial"/>
        <family val="2"/>
      </rPr>
      <t>3</t>
    </r>
    <r>
      <rPr>
        <sz val="8"/>
        <rFont val="Arial"/>
        <family val="2"/>
      </rPr>
      <t>)</t>
    </r>
  </si>
  <si>
    <t>(percent)</t>
  </si>
  <si>
    <t>ARAMCO</t>
  </si>
  <si>
    <t>(md)</t>
  </si>
  <si>
    <t>Description</t>
  </si>
  <si>
    <t>Well SDGM-313</t>
  </si>
  <si>
    <t>C1</t>
  </si>
  <si>
    <t>SO-3SB</t>
  </si>
  <si>
    <t>Limestone, brown, fine to medium crystalline, sl fossiliferous, mineral flu.</t>
  </si>
  <si>
    <t>C2</t>
  </si>
  <si>
    <t>Limestone, brown, fine to medium crystalline, pin point vugs, no flu.</t>
  </si>
  <si>
    <t>C3</t>
  </si>
  <si>
    <t>Limestone, light brown, fine to medium crystalline, sl fossiliferous, pin point vugs, mineral flu.</t>
  </si>
  <si>
    <t>C4</t>
  </si>
  <si>
    <t>C5</t>
  </si>
  <si>
    <t>C6</t>
  </si>
  <si>
    <t>SO-3SB, SRAC</t>
  </si>
  <si>
    <t>C7</t>
  </si>
  <si>
    <t>Limestone, brown, fine to medium crystalline, sl fossiliferous, pin point vugs, mineral flu.</t>
  </si>
  <si>
    <t>C8</t>
  </si>
  <si>
    <t>C9</t>
  </si>
  <si>
    <t>Limestone, light brown, fine to medium crystalline, sl fossiliferous, pin point vugs, fine crystalline clasts, mineral flu.</t>
  </si>
  <si>
    <t>C10</t>
  </si>
  <si>
    <t>Limestone, light brown, fine to medium crystalline, fossiliferous, pin point vugs, mineral flu.</t>
  </si>
  <si>
    <t>C11</t>
  </si>
  <si>
    <t>Limestone, light brown, fine to medium crystalline, no flu.</t>
  </si>
  <si>
    <t>C12</t>
  </si>
  <si>
    <t>Limestone, light brown, fine to medium crystalline, sl fossiliferous, mineral flu.</t>
  </si>
  <si>
    <t>C13</t>
  </si>
  <si>
    <t>C14</t>
  </si>
  <si>
    <t>Limestone, light brown, fine to medium crystalline, fossiliferous, pin point vugs, no flu.</t>
  </si>
  <si>
    <t>C15</t>
  </si>
  <si>
    <t>Limestone, brown, very fine to fine crystalline, no flu.</t>
  </si>
  <si>
    <t>C16</t>
  </si>
  <si>
    <t>Limestone, brown, fine to medium crystalline, sl shaley laminated, no flu.</t>
  </si>
  <si>
    <t>C17</t>
  </si>
  <si>
    <t>C18</t>
  </si>
  <si>
    <t>C19</t>
  </si>
  <si>
    <t>C20</t>
  </si>
  <si>
    <t>Limestone, brown, very fine to fine crystalline, stylolite, no flu.</t>
  </si>
  <si>
    <t>C21</t>
  </si>
  <si>
    <t>C22</t>
  </si>
  <si>
    <t>C23</t>
  </si>
  <si>
    <t>800 psi Confining Stress</t>
  </si>
  <si>
    <t>sqrt</t>
  </si>
  <si>
    <t>k over phi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</si>
</sst>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"/>
    <numFmt numFmtId="166" formatCode="0.0000"/>
    <numFmt numFmtId="167" formatCode="0.00000"/>
    <numFmt numFmtId="168" formatCode="#,##0.0"/>
    <numFmt numFmtId="169" formatCode="#,##0.00000"/>
    <numFmt numFmtId="170" formatCode="#,##0.0000"/>
    <numFmt numFmtId="171" formatCode="#,##0.000000"/>
  </numFmts>
  <fonts count="19">
    <font>
      <sz val="10"/>
      <name val="Arial"/>
    </font>
    <font>
      <sz val="10"/>
      <name val="Geneva"/>
      <family val="2"/>
    </font>
    <font>
      <b/>
      <sz val="10"/>
      <name val="Geneva"/>
      <family val="2"/>
    </font>
    <font>
      <b/>
      <sz val="12"/>
      <name val="Geneva"/>
      <family val="2"/>
    </font>
    <font>
      <b/>
      <sz val="14"/>
      <name val="Geneva"/>
      <family val="2"/>
    </font>
    <font>
      <sz val="10"/>
      <name val="Tms Rmn"/>
    </font>
    <font>
      <sz val="11"/>
      <name val="Geneva"/>
      <family val="2"/>
    </font>
    <font>
      <sz val="9"/>
      <name val="Geneva"/>
      <family val="2"/>
    </font>
    <font>
      <b/>
      <sz val="9"/>
      <name val="Helv"/>
    </font>
    <font>
      <b/>
      <sz val="9"/>
      <name val="Geneva"/>
      <family val="2"/>
    </font>
    <font>
      <b/>
      <sz val="8"/>
      <name val="Geneva"/>
      <family val="2"/>
    </font>
    <font>
      <b/>
      <sz val="10"/>
      <color indexed="10"/>
      <name val="Geneva"/>
      <family val="2"/>
    </font>
    <font>
      <b/>
      <sz val="18"/>
      <name val="Geneva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b/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3"/>
      </patternFill>
    </fill>
    <fill>
      <patternFill patternType="mediumGray">
        <fgColor indexed="13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10"/>
      </left>
      <right/>
      <top/>
      <bottom/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/>
      <top style="medium">
        <color indexed="8"/>
      </top>
      <bottom style="medium">
        <color indexed="1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10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0"/>
      </left>
      <right style="thin">
        <color indexed="64"/>
      </right>
      <top/>
      <bottom style="medium">
        <color indexed="10"/>
      </bottom>
      <diagonal/>
    </border>
    <border>
      <left style="medium">
        <color indexed="10"/>
      </left>
      <right/>
      <top/>
      <bottom style="medium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ck">
        <color indexed="10"/>
      </left>
      <right style="thick">
        <color indexed="10"/>
      </right>
      <top/>
      <bottom style="thick">
        <color indexed="1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8">
    <xf numFmtId="0" fontId="0" fillId="0" borderId="0" xfId="0"/>
    <xf numFmtId="0" fontId="1" fillId="0" borderId="1" xfId="1" applyBorder="1"/>
    <xf numFmtId="0" fontId="1" fillId="0" borderId="2" xfId="1" applyBorder="1"/>
    <xf numFmtId="11" fontId="1" fillId="0" borderId="2" xfId="1" applyNumberFormat="1" applyBorder="1"/>
    <xf numFmtId="0" fontId="2" fillId="0" borderId="2" xfId="1" applyFont="1" applyBorder="1"/>
    <xf numFmtId="0" fontId="2" fillId="0" borderId="0" xfId="1" applyFont="1" applyProtection="1">
      <protection locked="0"/>
    </xf>
    <xf numFmtId="166" fontId="2" fillId="0" borderId="3" xfId="1" applyNumberFormat="1" applyFont="1" applyBorder="1" applyProtection="1">
      <protection locked="0"/>
    </xf>
    <xf numFmtId="166" fontId="2" fillId="0" borderId="0" xfId="1" applyNumberFormat="1" applyFont="1" applyProtection="1">
      <protection locked="0"/>
    </xf>
    <xf numFmtId="0" fontId="2" fillId="0" borderId="4" xfId="1" applyFont="1" applyBorder="1"/>
    <xf numFmtId="0" fontId="1" fillId="0" borderId="0" xfId="1"/>
    <xf numFmtId="167" fontId="1" fillId="0" borderId="0" xfId="1" applyNumberFormat="1"/>
    <xf numFmtId="0" fontId="3" fillId="0" borderId="0" xfId="1" applyFont="1"/>
    <xf numFmtId="0" fontId="2" fillId="0" borderId="5" xfId="1" applyFont="1" applyBorder="1"/>
    <xf numFmtId="0" fontId="1" fillId="0" borderId="6" xfId="1" applyBorder="1"/>
    <xf numFmtId="11" fontId="1" fillId="0" borderId="7" xfId="1" applyNumberFormat="1" applyBorder="1"/>
    <xf numFmtId="0" fontId="4" fillId="0" borderId="3" xfId="1" applyFont="1" applyBorder="1"/>
    <xf numFmtId="0" fontId="4" fillId="0" borderId="8" xfId="1" applyFont="1" applyBorder="1"/>
    <xf numFmtId="0" fontId="1" fillId="0" borderId="9" xfId="1" applyBorder="1"/>
    <xf numFmtId="0" fontId="1" fillId="0" borderId="10" xfId="1" applyBorder="1"/>
    <xf numFmtId="0" fontId="4" fillId="0" borderId="0" xfId="1" applyFont="1"/>
    <xf numFmtId="0" fontId="2" fillId="0" borderId="0" xfId="1" applyFont="1"/>
    <xf numFmtId="2" fontId="1" fillId="0" borderId="0" xfId="1" applyNumberFormat="1"/>
    <xf numFmtId="0" fontId="1" fillId="0" borderId="0" xfId="1" applyProtection="1">
      <protection locked="0"/>
    </xf>
    <xf numFmtId="0" fontId="1" fillId="2" borderId="0" xfId="1" applyFill="1"/>
    <xf numFmtId="11" fontId="1" fillId="0" borderId="11" xfId="1" applyNumberFormat="1" applyBorder="1"/>
    <xf numFmtId="0" fontId="5" fillId="0" borderId="12" xfId="1" applyFont="1" applyBorder="1"/>
    <xf numFmtId="0" fontId="5" fillId="0" borderId="13" xfId="1" applyFont="1" applyBorder="1"/>
    <xf numFmtId="0" fontId="5" fillId="0" borderId="14" xfId="1" applyFont="1" applyBorder="1"/>
    <xf numFmtId="0" fontId="6" fillId="0" borderId="13" xfId="1" applyFont="1" applyBorder="1"/>
    <xf numFmtId="0" fontId="1" fillId="0" borderId="12" xfId="1" applyBorder="1"/>
    <xf numFmtId="0" fontId="2" fillId="3" borderId="12" xfId="1" applyFont="1" applyFill="1" applyBorder="1"/>
    <xf numFmtId="167" fontId="2" fillId="3" borderId="11" xfId="1" applyNumberFormat="1" applyFont="1" applyFill="1" applyBorder="1"/>
    <xf numFmtId="0" fontId="5" fillId="0" borderId="10" xfId="1" applyFont="1" applyBorder="1"/>
    <xf numFmtId="0" fontId="5" fillId="0" borderId="3" xfId="1" applyFont="1" applyBorder="1"/>
    <xf numFmtId="2" fontId="2" fillId="3" borderId="0" xfId="1" applyNumberFormat="1" applyFont="1" applyFill="1" applyProtection="1">
      <protection locked="0"/>
    </xf>
    <xf numFmtId="2" fontId="2" fillId="3" borderId="3" xfId="1" applyNumberFormat="1" applyFont="1" applyFill="1" applyBorder="1" applyProtection="1">
      <protection locked="0"/>
    </xf>
    <xf numFmtId="2" fontId="2" fillId="3" borderId="4" xfId="1" applyNumberFormat="1" applyFont="1" applyFill="1" applyBorder="1"/>
    <xf numFmtId="1" fontId="2" fillId="3" borderId="0" xfId="1" applyNumberFormat="1" applyFont="1" applyFill="1" applyProtection="1">
      <protection locked="0"/>
    </xf>
    <xf numFmtId="2" fontId="2" fillId="0" borderId="4" xfId="1" applyNumberFormat="1" applyFont="1" applyBorder="1"/>
    <xf numFmtId="0" fontId="6" fillId="0" borderId="3" xfId="1" applyFont="1" applyBorder="1"/>
    <xf numFmtId="0" fontId="2" fillId="3" borderId="0" xfId="1" applyFont="1" applyFill="1"/>
    <xf numFmtId="2" fontId="2" fillId="3" borderId="15" xfId="1" applyNumberFormat="1" applyFont="1" applyFill="1" applyBorder="1"/>
    <xf numFmtId="2" fontId="2" fillId="0" borderId="16" xfId="1" applyNumberFormat="1" applyFont="1" applyBorder="1" applyProtection="1">
      <protection locked="0"/>
    </xf>
    <xf numFmtId="0" fontId="1" fillId="0" borderId="17" xfId="1" applyBorder="1"/>
    <xf numFmtId="0" fontId="5" fillId="0" borderId="18" xfId="1" applyFont="1" applyBorder="1"/>
    <xf numFmtId="4" fontId="2" fillId="0" borderId="19" xfId="1" applyNumberFormat="1" applyFont="1" applyBorder="1"/>
    <xf numFmtId="0" fontId="1" fillId="0" borderId="20" xfId="1" applyBorder="1"/>
    <xf numFmtId="0" fontId="1" fillId="0" borderId="21" xfId="1" applyBorder="1"/>
    <xf numFmtId="0" fontId="5" fillId="0" borderId="22" xfId="1" applyFont="1" applyBorder="1"/>
    <xf numFmtId="0" fontId="7" fillId="0" borderId="3" xfId="1" applyFont="1" applyBorder="1"/>
    <xf numFmtId="0" fontId="2" fillId="4" borderId="0" xfId="1" applyFont="1" applyFill="1" applyProtection="1">
      <protection locked="0"/>
    </xf>
    <xf numFmtId="167" fontId="1" fillId="0" borderId="15" xfId="1" applyNumberFormat="1" applyBorder="1"/>
    <xf numFmtId="0" fontId="1" fillId="0" borderId="16" xfId="1" applyBorder="1"/>
    <xf numFmtId="0" fontId="1" fillId="0" borderId="23" xfId="1" applyBorder="1"/>
    <xf numFmtId="11" fontId="5" fillId="0" borderId="22" xfId="1" applyNumberFormat="1" applyFont="1" applyBorder="1"/>
    <xf numFmtId="166" fontId="2" fillId="0" borderId="24" xfId="1" applyNumberFormat="1" applyFont="1" applyBorder="1"/>
    <xf numFmtId="0" fontId="2" fillId="4" borderId="20" xfId="1" applyFont="1" applyFill="1" applyBorder="1" applyProtection="1">
      <protection locked="0"/>
    </xf>
    <xf numFmtId="167" fontId="1" fillId="0" borderId="19" xfId="1" applyNumberFormat="1" applyBorder="1"/>
    <xf numFmtId="166" fontId="1" fillId="0" borderId="25" xfId="1" applyNumberFormat="1" applyBorder="1"/>
    <xf numFmtId="0" fontId="8" fillId="0" borderId="26" xfId="1" applyFont="1" applyBorder="1"/>
    <xf numFmtId="0" fontId="8" fillId="0" borderId="0" xfId="1" applyFont="1"/>
    <xf numFmtId="165" fontId="2" fillId="0" borderId="24" xfId="1" applyNumberFormat="1" applyFont="1" applyBorder="1"/>
    <xf numFmtId="0" fontId="9" fillId="0" borderId="0" xfId="1" applyFont="1"/>
    <xf numFmtId="0" fontId="10" fillId="0" borderId="0" xfId="1" applyFont="1"/>
    <xf numFmtId="167" fontId="9" fillId="0" borderId="0" xfId="1" applyNumberFormat="1" applyFont="1"/>
    <xf numFmtId="11" fontId="1" fillId="0" borderId="0" xfId="1" applyNumberFormat="1"/>
    <xf numFmtId="4" fontId="1" fillId="0" borderId="0" xfId="1" applyNumberFormat="1"/>
    <xf numFmtId="2" fontId="1" fillId="0" borderId="0" xfId="1" applyNumberFormat="1" applyProtection="1">
      <protection hidden="1"/>
    </xf>
    <xf numFmtId="166" fontId="1" fillId="0" borderId="0" xfId="1" applyNumberFormat="1"/>
    <xf numFmtId="0" fontId="3" fillId="0" borderId="0" xfId="1" applyFont="1" applyAlignment="1">
      <alignment horizontal="right"/>
    </xf>
    <xf numFmtId="2" fontId="3" fillId="0" borderId="0" xfId="1" applyNumberFormat="1" applyFont="1"/>
    <xf numFmtId="168" fontId="3" fillId="0" borderId="0" xfId="1" applyNumberFormat="1" applyFont="1"/>
    <xf numFmtId="11" fontId="11" fillId="0" borderId="0" xfId="1" applyNumberFormat="1" applyFont="1"/>
    <xf numFmtId="0" fontId="12" fillId="0" borderId="0" xfId="1" applyFont="1"/>
    <xf numFmtId="1" fontId="1" fillId="0" borderId="0" xfId="1" applyNumberFormat="1"/>
    <xf numFmtId="0" fontId="1" fillId="2" borderId="0" xfId="1" applyFill="1" applyAlignment="1">
      <alignment horizontal="right"/>
    </xf>
    <xf numFmtId="170" fontId="2" fillId="0" borderId="19" xfId="1" applyNumberFormat="1" applyFont="1" applyBorder="1"/>
    <xf numFmtId="167" fontId="2" fillId="0" borderId="24" xfId="1" applyNumberFormat="1" applyFont="1" applyBorder="1"/>
    <xf numFmtId="169" fontId="2" fillId="0" borderId="19" xfId="1" applyNumberFormat="1" applyFont="1" applyBorder="1"/>
    <xf numFmtId="171" fontId="2" fillId="0" borderId="19" xfId="1" applyNumberFormat="1" applyFont="1" applyBorder="1"/>
    <xf numFmtId="11" fontId="1" fillId="0" borderId="19" xfId="1" applyNumberFormat="1" applyBorder="1"/>
    <xf numFmtId="11" fontId="0" fillId="0" borderId="0" xfId="0" applyNumberFormat="1"/>
    <xf numFmtId="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4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165" fontId="0" fillId="0" borderId="0" xfId="0" applyNumberFormat="1" applyAlignment="1">
      <alignment horizontal="centerContinuous"/>
    </xf>
    <xf numFmtId="2" fontId="0" fillId="0" borderId="0" xfId="0" applyNumberFormat="1" applyAlignment="1">
      <alignment horizontal="centerContinuous"/>
    </xf>
    <xf numFmtId="0" fontId="15" fillId="0" borderId="0" xfId="0" applyFont="1" applyAlignment="1">
      <alignment horizontal="centerContinuous"/>
    </xf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  <xf numFmtId="165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0" fontId="16" fillId="0" borderId="27" xfId="0" applyFont="1" applyBorder="1" applyAlignment="1">
      <alignment horizontal="center"/>
    </xf>
    <xf numFmtId="165" fontId="16" fillId="0" borderId="27" xfId="0" applyNumberFormat="1" applyFont="1" applyBorder="1" applyAlignment="1">
      <alignment horizontal="center"/>
    </xf>
    <xf numFmtId="2" fontId="16" fillId="0" borderId="27" xfId="0" applyNumberFormat="1" applyFont="1" applyBorder="1" applyAlignment="1">
      <alignment horizontal="center"/>
    </xf>
    <xf numFmtId="0" fontId="16" fillId="0" borderId="28" xfId="0" applyFont="1" applyBorder="1" applyAlignment="1">
      <alignment horizontal="centerContinuous"/>
    </xf>
    <xf numFmtId="0" fontId="16" fillId="0" borderId="29" xfId="0" applyFont="1" applyBorder="1" applyAlignment="1">
      <alignment horizontal="center"/>
    </xf>
    <xf numFmtId="165" fontId="16" fillId="0" borderId="29" xfId="0" applyNumberFormat="1" applyFont="1" applyBorder="1" applyAlignment="1">
      <alignment horizontal="center"/>
    </xf>
    <xf numFmtId="2" fontId="16" fillId="0" borderId="29" xfId="0" applyNumberFormat="1" applyFont="1" applyBorder="1" applyAlignment="1">
      <alignment horizontal="center"/>
    </xf>
    <xf numFmtId="0" fontId="16" fillId="0" borderId="30" xfId="0" applyFont="1" applyBorder="1" applyAlignment="1">
      <alignment horizontal="centerContinuous"/>
    </xf>
    <xf numFmtId="0" fontId="16" fillId="0" borderId="31" xfId="0" applyFont="1" applyBorder="1" applyAlignment="1">
      <alignment horizontal="center"/>
    </xf>
    <xf numFmtId="165" fontId="16" fillId="0" borderId="31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0" fontId="16" fillId="0" borderId="32" xfId="0" applyFont="1" applyBorder="1" applyAlignment="1">
      <alignment horizontal="centerContinuous"/>
    </xf>
    <xf numFmtId="0" fontId="18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165" fontId="15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0" xfId="0" applyNumberFormat="1" applyFill="1" applyAlignment="1">
      <alignment horizontal="center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15" fillId="0" borderId="0" xfId="0" applyNumberFormat="1" applyFont="1" applyAlignment="1">
      <alignment horizontal="center"/>
    </xf>
  </cellXfs>
  <cellStyles count="2">
    <cellStyle name="Normal" xfId="0" builtinId="0"/>
    <cellStyle name="Normal_thomeer_hagerty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'269e'!$AC$8:$AC$42</c:f>
          <c:strCache>
            <c:ptCount val="35"/>
            <c:pt idx="0">
              <c:v>SAMPLE NO.:</c:v>
            </c:pt>
            <c:pt idx="1">
              <c:v>6742.7ft;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10.5</c:v>
            </c:pt>
            <c:pt idx="6">
              <c:v>BVTot:</c:v>
            </c:pt>
            <c:pt idx="7">
              <c:v>10.72</c:v>
            </c:pt>
            <c:pt idx="8">
              <c:v>Perm:</c:v>
            </c:pt>
            <c:pt idx="9">
              <c:v>0.475</c:v>
            </c:pt>
            <c:pt idx="10">
              <c:v>Thomeer Perm:</c:v>
            </c:pt>
            <c:pt idx="11">
              <c:v>0.2</c:v>
            </c:pt>
            <c:pt idx="12">
              <c:v>PORE SYSTEM 1:</c:v>
            </c:pt>
            <c:pt idx="13">
              <c:v>G1:</c:v>
            </c:pt>
            <c:pt idx="14">
              <c:v>0.24</c:v>
            </c:pt>
            <c:pt idx="15">
              <c:v>Pd1:</c:v>
            </c:pt>
            <c:pt idx="16">
              <c:v>137.75</c:v>
            </c:pt>
            <c:pt idx="17">
              <c:v>BV1:</c:v>
            </c:pt>
            <c:pt idx="18">
              <c:v>10.72</c:v>
            </c:pt>
            <c:pt idx="19">
              <c:v>Closure Corr:</c:v>
            </c:pt>
            <c:pt idx="20">
              <c:v>0.31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4.7394815588183486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9.752368653691669E-2"/>
          <c:w val="0.75120782707270828"/>
          <c:h val="0.788454211493377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'269e'!$B$224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'269e'!$A$225:$A$342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  <c:pt idx="3">
                  <c:v>2.4626519552799885E-2</c:v>
                </c:pt>
                <c:pt idx="4">
                  <c:v>2.4626519552799885E-2</c:v>
                </c:pt>
                <c:pt idx="5">
                  <c:v>2.4626519552799885E-2</c:v>
                </c:pt>
                <c:pt idx="6">
                  <c:v>2.4626519552799885E-2</c:v>
                </c:pt>
                <c:pt idx="7">
                  <c:v>2.4626519552799885E-2</c:v>
                </c:pt>
                <c:pt idx="8">
                  <c:v>2.4626519552799885E-2</c:v>
                </c:pt>
                <c:pt idx="9">
                  <c:v>4.925303910559977E-2</c:v>
                </c:pt>
                <c:pt idx="10">
                  <c:v>4.925303910559977E-2</c:v>
                </c:pt>
                <c:pt idx="11">
                  <c:v>4.925303910559977E-2</c:v>
                </c:pt>
                <c:pt idx="12">
                  <c:v>4.925303910559977E-2</c:v>
                </c:pt>
                <c:pt idx="13">
                  <c:v>4.925303910559977E-2</c:v>
                </c:pt>
                <c:pt idx="14">
                  <c:v>4.925303910559977E-2</c:v>
                </c:pt>
                <c:pt idx="15">
                  <c:v>7.3879558658399652E-2</c:v>
                </c:pt>
                <c:pt idx="16">
                  <c:v>7.3879558658399652E-2</c:v>
                </c:pt>
                <c:pt idx="17">
                  <c:v>7.3879558658399652E-2</c:v>
                </c:pt>
                <c:pt idx="18">
                  <c:v>7.3879558658399652E-2</c:v>
                </c:pt>
                <c:pt idx="19">
                  <c:v>7.3879558658399652E-2</c:v>
                </c:pt>
                <c:pt idx="20">
                  <c:v>9.8506078211199541E-2</c:v>
                </c:pt>
                <c:pt idx="21">
                  <c:v>9.8506078211199541E-2</c:v>
                </c:pt>
                <c:pt idx="22">
                  <c:v>9.8506078211199541E-2</c:v>
                </c:pt>
                <c:pt idx="23">
                  <c:v>9.8506078211199541E-2</c:v>
                </c:pt>
                <c:pt idx="24">
                  <c:v>9.8506078211199541E-2</c:v>
                </c:pt>
                <c:pt idx="25">
                  <c:v>0.12313259776399943</c:v>
                </c:pt>
                <c:pt idx="26">
                  <c:v>0.12313259776399943</c:v>
                </c:pt>
                <c:pt idx="27">
                  <c:v>0.12313259776399943</c:v>
                </c:pt>
                <c:pt idx="28">
                  <c:v>0.12313259776399943</c:v>
                </c:pt>
                <c:pt idx="29">
                  <c:v>0.12313259776399943</c:v>
                </c:pt>
                <c:pt idx="30">
                  <c:v>0.1477591173167993</c:v>
                </c:pt>
                <c:pt idx="31">
                  <c:v>0.1477591173167993</c:v>
                </c:pt>
                <c:pt idx="32">
                  <c:v>0.1477591173167993</c:v>
                </c:pt>
                <c:pt idx="33">
                  <c:v>0.1477591173167993</c:v>
                </c:pt>
                <c:pt idx="34">
                  <c:v>0.17238563686959918</c:v>
                </c:pt>
                <c:pt idx="35">
                  <c:v>0.17238563686959918</c:v>
                </c:pt>
                <c:pt idx="36">
                  <c:v>0.19701215642239908</c:v>
                </c:pt>
                <c:pt idx="37">
                  <c:v>0.19701215642239908</c:v>
                </c:pt>
                <c:pt idx="38">
                  <c:v>0.19701215642239908</c:v>
                </c:pt>
                <c:pt idx="39">
                  <c:v>0.22163867597519896</c:v>
                </c:pt>
                <c:pt idx="40">
                  <c:v>0.22163867597519896</c:v>
                </c:pt>
                <c:pt idx="41">
                  <c:v>0.24626519552799886</c:v>
                </c:pt>
                <c:pt idx="42">
                  <c:v>0.24626519552799886</c:v>
                </c:pt>
                <c:pt idx="43">
                  <c:v>0.27089171508079873</c:v>
                </c:pt>
                <c:pt idx="44">
                  <c:v>0.32014475418639854</c:v>
                </c:pt>
                <c:pt idx="45">
                  <c:v>0.36939779329199829</c:v>
                </c:pt>
                <c:pt idx="46">
                  <c:v>0.44327735195039791</c:v>
                </c:pt>
                <c:pt idx="47">
                  <c:v>0.51715691060879765</c:v>
                </c:pt>
                <c:pt idx="48">
                  <c:v>0.68954254747839672</c:v>
                </c:pt>
                <c:pt idx="49">
                  <c:v>0.91118122345359565</c:v>
                </c:pt>
                <c:pt idx="50">
                  <c:v>1.2066994580871944</c:v>
                </c:pt>
                <c:pt idx="51">
                  <c:v>1.6007237709319926</c:v>
                </c:pt>
                <c:pt idx="52">
                  <c:v>2.0686276424351906</c:v>
                </c:pt>
                <c:pt idx="53">
                  <c:v>2.5365315139383884</c:v>
                </c:pt>
                <c:pt idx="54">
                  <c:v>3.1275679832055849</c:v>
                </c:pt>
                <c:pt idx="55">
                  <c:v>3.7432309720255823</c:v>
                </c:pt>
                <c:pt idx="56">
                  <c:v>4.3588939608455792</c:v>
                </c:pt>
                <c:pt idx="57">
                  <c:v>4.9253039105599772</c:v>
                </c:pt>
                <c:pt idx="58">
                  <c:v>5.4917138602743742</c:v>
                </c:pt>
                <c:pt idx="59">
                  <c:v>5.984244251330372</c:v>
                </c:pt>
                <c:pt idx="60">
                  <c:v>6.5014011619391692</c:v>
                </c:pt>
                <c:pt idx="61">
                  <c:v>6.944678513889567</c:v>
                </c:pt>
                <c:pt idx="62">
                  <c:v>7.2648232680759648</c:v>
                </c:pt>
                <c:pt idx="63">
                  <c:v>7.5110884636039641</c:v>
                </c:pt>
                <c:pt idx="64">
                  <c:v>7.7573536591319634</c:v>
                </c:pt>
                <c:pt idx="65">
                  <c:v>8.0282453742127622</c:v>
                </c:pt>
                <c:pt idx="66">
                  <c:v>8.2745105697407624</c:v>
                </c:pt>
                <c:pt idx="67">
                  <c:v>8.4961492457159622</c:v>
                </c:pt>
                <c:pt idx="68">
                  <c:v>8.7177879216911585</c:v>
                </c:pt>
                <c:pt idx="69">
                  <c:v>8.8901735585607593</c:v>
                </c:pt>
                <c:pt idx="70">
                  <c:v>9.0379326758775598</c:v>
                </c:pt>
                <c:pt idx="71">
                  <c:v>9.1856917931943567</c:v>
                </c:pt>
                <c:pt idx="72">
                  <c:v>9.2841978714055564</c:v>
                </c:pt>
                <c:pt idx="73">
                  <c:v>9.3827039496167561</c:v>
                </c:pt>
                <c:pt idx="74">
                  <c:v>9.4812100278279541</c:v>
                </c:pt>
                <c:pt idx="75">
                  <c:v>9.5550895864863552</c:v>
                </c:pt>
                <c:pt idx="76">
                  <c:v>9.6043426255919542</c:v>
                </c:pt>
                <c:pt idx="77">
                  <c:v>9.6535956646975549</c:v>
                </c:pt>
                <c:pt idx="78">
                  <c:v>9.7028487038031539</c:v>
                </c:pt>
                <c:pt idx="79">
                  <c:v>9.7521017429087564</c:v>
                </c:pt>
                <c:pt idx="80">
                  <c:v>9.7767282624615532</c:v>
                </c:pt>
                <c:pt idx="81">
                  <c:v>9.825981301567154</c:v>
                </c:pt>
                <c:pt idx="82">
                  <c:v>9.8506078211199544</c:v>
                </c:pt>
                <c:pt idx="83">
                  <c:v>9.8506078211199544</c:v>
                </c:pt>
                <c:pt idx="84">
                  <c:v>9.875234340672753</c:v>
                </c:pt>
                <c:pt idx="85">
                  <c:v>9.8998608602255533</c:v>
                </c:pt>
                <c:pt idx="86">
                  <c:v>9.8998608602255533</c:v>
                </c:pt>
                <c:pt idx="87">
                  <c:v>9.9244873797783537</c:v>
                </c:pt>
                <c:pt idx="88">
                  <c:v>9.9244873797783537</c:v>
                </c:pt>
                <c:pt idx="89">
                  <c:v>9.9244873797783537</c:v>
                </c:pt>
                <c:pt idx="90">
                  <c:v>9.9244873797783537</c:v>
                </c:pt>
                <c:pt idx="91">
                  <c:v>9.9244873797783537</c:v>
                </c:pt>
                <c:pt idx="92">
                  <c:v>9.9244873797783537</c:v>
                </c:pt>
                <c:pt idx="93">
                  <c:v>9.9244873797783537</c:v>
                </c:pt>
                <c:pt idx="94">
                  <c:v>9.9244873797783537</c:v>
                </c:pt>
                <c:pt idx="95">
                  <c:v>9.9244873797783537</c:v>
                </c:pt>
                <c:pt idx="96">
                  <c:v>9.9244873797783537</c:v>
                </c:pt>
                <c:pt idx="97">
                  <c:v>9.9244873797783537</c:v>
                </c:pt>
                <c:pt idx="98">
                  <c:v>9.9244873797783537</c:v>
                </c:pt>
                <c:pt idx="99">
                  <c:v>9.9244873797783537</c:v>
                </c:pt>
                <c:pt idx="100">
                  <c:v>9.9244873797783537</c:v>
                </c:pt>
                <c:pt idx="101">
                  <c:v>9.9244873797783537</c:v>
                </c:pt>
                <c:pt idx="102">
                  <c:v>9.9244873797783537</c:v>
                </c:pt>
                <c:pt idx="103">
                  <c:v>9.9244873797783537</c:v>
                </c:pt>
                <c:pt idx="104">
                  <c:v>9.9244873797783537</c:v>
                </c:pt>
                <c:pt idx="105">
                  <c:v>9.9244873797783537</c:v>
                </c:pt>
                <c:pt idx="106">
                  <c:v>9.9244873797783537</c:v>
                </c:pt>
                <c:pt idx="107">
                  <c:v>9.9244873797783537</c:v>
                </c:pt>
                <c:pt idx="108">
                  <c:v>9.9244873797783537</c:v>
                </c:pt>
                <c:pt idx="109">
                  <c:v>9.9244873797783537</c:v>
                </c:pt>
                <c:pt idx="110">
                  <c:v>9.9244873797783537</c:v>
                </c:pt>
                <c:pt idx="111">
                  <c:v>9.9244873797783537</c:v>
                </c:pt>
                <c:pt idx="112">
                  <c:v>9.9244873797783537</c:v>
                </c:pt>
                <c:pt idx="113">
                  <c:v>9.9244873797783537</c:v>
                </c:pt>
                <c:pt idx="114">
                  <c:v>9.9244873797783537</c:v>
                </c:pt>
                <c:pt idx="115">
                  <c:v>9.9244873797783537</c:v>
                </c:pt>
                <c:pt idx="116">
                  <c:v>9.9244873797783537</c:v>
                </c:pt>
                <c:pt idx="117">
                  <c:v>9.9244873797783537</c:v>
                </c:pt>
              </c:numCache>
            </c:numRef>
          </c:xVal>
          <c:yVal>
            <c:numRef>
              <c:f>'269e'!$B$225:$B$342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41.39</c:v>
                </c:pt>
                <c:pt idx="37">
                  <c:v>46.12</c:v>
                </c:pt>
                <c:pt idx="38">
                  <c:v>49.82</c:v>
                </c:pt>
                <c:pt idx="39">
                  <c:v>54.92</c:v>
                </c:pt>
                <c:pt idx="40">
                  <c:v>59.75</c:v>
                </c:pt>
                <c:pt idx="41">
                  <c:v>66.209999999999994</c:v>
                </c:pt>
                <c:pt idx="42">
                  <c:v>71.180000000000007</c:v>
                </c:pt>
                <c:pt idx="43">
                  <c:v>78.540000000000006</c:v>
                </c:pt>
                <c:pt idx="44">
                  <c:v>85.54</c:v>
                </c:pt>
                <c:pt idx="45">
                  <c:v>94.05</c:v>
                </c:pt>
                <c:pt idx="46">
                  <c:v>102.27</c:v>
                </c:pt>
                <c:pt idx="47">
                  <c:v>111.95</c:v>
                </c:pt>
                <c:pt idx="48">
                  <c:v>122.89</c:v>
                </c:pt>
                <c:pt idx="49">
                  <c:v>134.13</c:v>
                </c:pt>
                <c:pt idx="50">
                  <c:v>148.16999999999999</c:v>
                </c:pt>
                <c:pt idx="51">
                  <c:v>159.87</c:v>
                </c:pt>
                <c:pt idx="52">
                  <c:v>175.69</c:v>
                </c:pt>
                <c:pt idx="53">
                  <c:v>191.94</c:v>
                </c:pt>
                <c:pt idx="54">
                  <c:v>209.27</c:v>
                </c:pt>
                <c:pt idx="55">
                  <c:v>228.86</c:v>
                </c:pt>
                <c:pt idx="56">
                  <c:v>250.39</c:v>
                </c:pt>
                <c:pt idx="57">
                  <c:v>273.42</c:v>
                </c:pt>
                <c:pt idx="58">
                  <c:v>299.18</c:v>
                </c:pt>
                <c:pt idx="59">
                  <c:v>327.69</c:v>
                </c:pt>
                <c:pt idx="60">
                  <c:v>357.06</c:v>
                </c:pt>
                <c:pt idx="61">
                  <c:v>392.08</c:v>
                </c:pt>
                <c:pt idx="62">
                  <c:v>428.27</c:v>
                </c:pt>
                <c:pt idx="63">
                  <c:v>469.48</c:v>
                </c:pt>
                <c:pt idx="64">
                  <c:v>512.08000000000004</c:v>
                </c:pt>
                <c:pt idx="65">
                  <c:v>561.30999999999995</c:v>
                </c:pt>
                <c:pt idx="66">
                  <c:v>612.65</c:v>
                </c:pt>
                <c:pt idx="67">
                  <c:v>674.29</c:v>
                </c:pt>
                <c:pt idx="68">
                  <c:v>733.94</c:v>
                </c:pt>
                <c:pt idx="69">
                  <c:v>805.04</c:v>
                </c:pt>
                <c:pt idx="70">
                  <c:v>878.37</c:v>
                </c:pt>
                <c:pt idx="71">
                  <c:v>962.61</c:v>
                </c:pt>
                <c:pt idx="72">
                  <c:v>1050.1500000000001</c:v>
                </c:pt>
                <c:pt idx="73">
                  <c:v>1148.93</c:v>
                </c:pt>
                <c:pt idx="74">
                  <c:v>1260.1600000000001</c:v>
                </c:pt>
                <c:pt idx="75">
                  <c:v>1378.75</c:v>
                </c:pt>
                <c:pt idx="76">
                  <c:v>1512.74</c:v>
                </c:pt>
                <c:pt idx="77">
                  <c:v>1651.93</c:v>
                </c:pt>
                <c:pt idx="78">
                  <c:v>1808.22</c:v>
                </c:pt>
                <c:pt idx="79">
                  <c:v>1979.3</c:v>
                </c:pt>
                <c:pt idx="80">
                  <c:v>2158.14</c:v>
                </c:pt>
                <c:pt idx="81">
                  <c:v>2368.21</c:v>
                </c:pt>
                <c:pt idx="82">
                  <c:v>2588.85</c:v>
                </c:pt>
                <c:pt idx="83">
                  <c:v>2828.55</c:v>
                </c:pt>
                <c:pt idx="84">
                  <c:v>3096.81</c:v>
                </c:pt>
                <c:pt idx="85">
                  <c:v>3387.2</c:v>
                </c:pt>
                <c:pt idx="86">
                  <c:v>3709.52</c:v>
                </c:pt>
                <c:pt idx="87">
                  <c:v>4059.44</c:v>
                </c:pt>
                <c:pt idx="88">
                  <c:v>4438.0600000000004</c:v>
                </c:pt>
                <c:pt idx="89">
                  <c:v>4848.24</c:v>
                </c:pt>
                <c:pt idx="90">
                  <c:v>5302.93</c:v>
                </c:pt>
                <c:pt idx="91">
                  <c:v>5804.12</c:v>
                </c:pt>
                <c:pt idx="92">
                  <c:v>6355.14</c:v>
                </c:pt>
                <c:pt idx="93">
                  <c:v>6945.69</c:v>
                </c:pt>
                <c:pt idx="94">
                  <c:v>7604.25</c:v>
                </c:pt>
                <c:pt idx="95">
                  <c:v>8316.08</c:v>
                </c:pt>
                <c:pt idx="96">
                  <c:v>9094.0499999999993</c:v>
                </c:pt>
                <c:pt idx="97">
                  <c:v>9954.24</c:v>
                </c:pt>
                <c:pt idx="98">
                  <c:v>10894.67</c:v>
                </c:pt>
                <c:pt idx="99">
                  <c:v>11895.79</c:v>
                </c:pt>
                <c:pt idx="100">
                  <c:v>12994.42</c:v>
                </c:pt>
                <c:pt idx="101">
                  <c:v>14294.27</c:v>
                </c:pt>
                <c:pt idx="102">
                  <c:v>15592.77</c:v>
                </c:pt>
                <c:pt idx="103">
                  <c:v>17094.86</c:v>
                </c:pt>
                <c:pt idx="104">
                  <c:v>18694.98</c:v>
                </c:pt>
                <c:pt idx="105">
                  <c:v>20393.689999999999</c:v>
                </c:pt>
                <c:pt idx="106">
                  <c:v>22295.599999999999</c:v>
                </c:pt>
                <c:pt idx="107">
                  <c:v>24397.1</c:v>
                </c:pt>
                <c:pt idx="108">
                  <c:v>26698.04</c:v>
                </c:pt>
                <c:pt idx="109">
                  <c:v>29299.62</c:v>
                </c:pt>
                <c:pt idx="110">
                  <c:v>31998.14</c:v>
                </c:pt>
                <c:pt idx="111">
                  <c:v>34999.25</c:v>
                </c:pt>
                <c:pt idx="112">
                  <c:v>38298.949999999997</c:v>
                </c:pt>
                <c:pt idx="113">
                  <c:v>41896.92</c:v>
                </c:pt>
                <c:pt idx="114">
                  <c:v>45798.09</c:v>
                </c:pt>
                <c:pt idx="115">
                  <c:v>50100.1</c:v>
                </c:pt>
                <c:pt idx="116">
                  <c:v>54798.58</c:v>
                </c:pt>
                <c:pt idx="117">
                  <c:v>59999.93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D0-524C-94F4-92ED28D6702A}"/>
            </c:ext>
          </c:extLst>
        </c:ser>
        <c:ser>
          <c:idx val="1"/>
          <c:order val="1"/>
          <c:tx>
            <c:strRef>
              <c:f>'269e'!$D$224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'269e'!$C$225:$C$342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5.4812044751295919E-2</c:v>
                </c:pt>
                <c:pt idx="46">
                  <c:v>0.12869160340969554</c:v>
                </c:pt>
                <c:pt idx="47">
                  <c:v>0.20257116206809528</c:v>
                </c:pt>
                <c:pt idx="48">
                  <c:v>0.37495679893769435</c:v>
                </c:pt>
                <c:pt idx="49">
                  <c:v>0.59659547491289322</c:v>
                </c:pt>
                <c:pt idx="50">
                  <c:v>0.89211370954649194</c:v>
                </c:pt>
                <c:pt idx="51">
                  <c:v>1.2861380223912902</c:v>
                </c:pt>
                <c:pt idx="52">
                  <c:v>1.7540418938944882</c:v>
                </c:pt>
                <c:pt idx="53">
                  <c:v>2.221945765397686</c:v>
                </c:pt>
                <c:pt idx="54">
                  <c:v>2.8129822346648825</c:v>
                </c:pt>
                <c:pt idx="55">
                  <c:v>3.4286452234848799</c:v>
                </c:pt>
                <c:pt idx="56">
                  <c:v>4.0443082123048768</c:v>
                </c:pt>
                <c:pt idx="57">
                  <c:v>4.6107181620192748</c:v>
                </c:pt>
                <c:pt idx="58">
                  <c:v>5.1771281117336718</c:v>
                </c:pt>
                <c:pt idx="59">
                  <c:v>5.6696585027896695</c:v>
                </c:pt>
                <c:pt idx="60">
                  <c:v>6.1868154133984667</c:v>
                </c:pt>
                <c:pt idx="61">
                  <c:v>6.6300927653488646</c:v>
                </c:pt>
                <c:pt idx="62">
                  <c:v>6.9502375195352624</c:v>
                </c:pt>
                <c:pt idx="63">
                  <c:v>7.1965027150632617</c:v>
                </c:pt>
                <c:pt idx="64">
                  <c:v>7.442767910591261</c:v>
                </c:pt>
                <c:pt idx="65">
                  <c:v>7.7136596256720598</c:v>
                </c:pt>
                <c:pt idx="66">
                  <c:v>7.95992482120006</c:v>
                </c:pt>
                <c:pt idx="67">
                  <c:v>8.1815634971752598</c:v>
                </c:pt>
                <c:pt idx="68">
                  <c:v>8.403202173150456</c:v>
                </c:pt>
                <c:pt idx="69">
                  <c:v>8.5755878100200569</c:v>
                </c:pt>
                <c:pt idx="70">
                  <c:v>8.7233469273368573</c:v>
                </c:pt>
                <c:pt idx="71">
                  <c:v>8.8711060446536543</c:v>
                </c:pt>
                <c:pt idx="72">
                  <c:v>8.969612122864854</c:v>
                </c:pt>
                <c:pt idx="73">
                  <c:v>9.0681182010760537</c:v>
                </c:pt>
                <c:pt idx="74">
                  <c:v>9.1666242792872517</c:v>
                </c:pt>
                <c:pt idx="75">
                  <c:v>9.2405038379456528</c:v>
                </c:pt>
                <c:pt idx="76">
                  <c:v>9.2897568770512517</c:v>
                </c:pt>
                <c:pt idx="77">
                  <c:v>9.3390099161568525</c:v>
                </c:pt>
                <c:pt idx="78">
                  <c:v>9.3882629552624515</c:v>
                </c:pt>
                <c:pt idx="79">
                  <c:v>9.437515994368054</c:v>
                </c:pt>
                <c:pt idx="80">
                  <c:v>9.4621425139208508</c:v>
                </c:pt>
                <c:pt idx="81">
                  <c:v>9.5113955530264516</c:v>
                </c:pt>
                <c:pt idx="82">
                  <c:v>9.5360220725792519</c:v>
                </c:pt>
                <c:pt idx="83">
                  <c:v>9.5360220725792519</c:v>
                </c:pt>
                <c:pt idx="84">
                  <c:v>9.5606485921320505</c:v>
                </c:pt>
                <c:pt idx="85">
                  <c:v>9.5852751116848509</c:v>
                </c:pt>
                <c:pt idx="86">
                  <c:v>9.5852751116848509</c:v>
                </c:pt>
                <c:pt idx="87">
                  <c:v>9.6099016312376513</c:v>
                </c:pt>
                <c:pt idx="88">
                  <c:v>9.6099016312376513</c:v>
                </c:pt>
                <c:pt idx="89">
                  <c:v>9.6099016312376513</c:v>
                </c:pt>
                <c:pt idx="90">
                  <c:v>9.6099016312376513</c:v>
                </c:pt>
                <c:pt idx="91">
                  <c:v>9.6099016312376513</c:v>
                </c:pt>
                <c:pt idx="92">
                  <c:v>9.6099016312376513</c:v>
                </c:pt>
                <c:pt idx="93">
                  <c:v>9.6099016312376513</c:v>
                </c:pt>
                <c:pt idx="94">
                  <c:v>9.6099016312376513</c:v>
                </c:pt>
                <c:pt idx="95">
                  <c:v>9.6099016312376513</c:v>
                </c:pt>
                <c:pt idx="96">
                  <c:v>9.6099016312376513</c:v>
                </c:pt>
                <c:pt idx="97">
                  <c:v>9.6099016312376513</c:v>
                </c:pt>
                <c:pt idx="98">
                  <c:v>9.6099016312376513</c:v>
                </c:pt>
                <c:pt idx="99">
                  <c:v>9.6099016312376513</c:v>
                </c:pt>
                <c:pt idx="100">
                  <c:v>9.6099016312376513</c:v>
                </c:pt>
                <c:pt idx="101">
                  <c:v>9.6099016312376513</c:v>
                </c:pt>
                <c:pt idx="102">
                  <c:v>9.6099016312376513</c:v>
                </c:pt>
                <c:pt idx="103">
                  <c:v>9.6099016312376513</c:v>
                </c:pt>
                <c:pt idx="104">
                  <c:v>9.6099016312376513</c:v>
                </c:pt>
                <c:pt idx="105">
                  <c:v>9.6099016312376513</c:v>
                </c:pt>
                <c:pt idx="106">
                  <c:v>9.6099016312376513</c:v>
                </c:pt>
                <c:pt idx="107">
                  <c:v>9.6099016312376513</c:v>
                </c:pt>
                <c:pt idx="108">
                  <c:v>9.6099016312376513</c:v>
                </c:pt>
                <c:pt idx="109">
                  <c:v>9.6099016312376513</c:v>
                </c:pt>
                <c:pt idx="110">
                  <c:v>9.6099016312376513</c:v>
                </c:pt>
                <c:pt idx="111">
                  <c:v>9.6099016312376513</c:v>
                </c:pt>
                <c:pt idx="112">
                  <c:v>9.6099016312376513</c:v>
                </c:pt>
                <c:pt idx="113">
                  <c:v>9.6099016312376513</c:v>
                </c:pt>
                <c:pt idx="114">
                  <c:v>9.6099016312376513</c:v>
                </c:pt>
                <c:pt idx="115">
                  <c:v>9.6099016312376513</c:v>
                </c:pt>
                <c:pt idx="116">
                  <c:v>9.6099016312376513</c:v>
                </c:pt>
                <c:pt idx="117">
                  <c:v>9.6099016312376513</c:v>
                </c:pt>
              </c:numCache>
            </c:numRef>
          </c:xVal>
          <c:yVal>
            <c:numRef>
              <c:f>'269e'!$D$225:$D$342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41.39</c:v>
                </c:pt>
                <c:pt idx="37">
                  <c:v>46.12</c:v>
                </c:pt>
                <c:pt idx="38">
                  <c:v>49.82</c:v>
                </c:pt>
                <c:pt idx="39">
                  <c:v>54.92</c:v>
                </c:pt>
                <c:pt idx="40">
                  <c:v>59.75</c:v>
                </c:pt>
                <c:pt idx="41">
                  <c:v>66.209999999999994</c:v>
                </c:pt>
                <c:pt idx="42">
                  <c:v>71.180000000000007</c:v>
                </c:pt>
                <c:pt idx="43">
                  <c:v>78.540000000000006</c:v>
                </c:pt>
                <c:pt idx="44">
                  <c:v>85.54</c:v>
                </c:pt>
                <c:pt idx="45">
                  <c:v>94.05</c:v>
                </c:pt>
                <c:pt idx="46">
                  <c:v>102.27</c:v>
                </c:pt>
                <c:pt idx="47">
                  <c:v>111.95</c:v>
                </c:pt>
                <c:pt idx="48">
                  <c:v>122.89</c:v>
                </c:pt>
                <c:pt idx="49">
                  <c:v>134.13</c:v>
                </c:pt>
                <c:pt idx="50">
                  <c:v>148.16999999999999</c:v>
                </c:pt>
                <c:pt idx="51">
                  <c:v>159.87</c:v>
                </c:pt>
                <c:pt idx="52">
                  <c:v>175.69</c:v>
                </c:pt>
                <c:pt idx="53">
                  <c:v>191.94</c:v>
                </c:pt>
                <c:pt idx="54">
                  <c:v>209.27</c:v>
                </c:pt>
                <c:pt idx="55">
                  <c:v>228.86</c:v>
                </c:pt>
                <c:pt idx="56">
                  <c:v>250.39</c:v>
                </c:pt>
                <c:pt idx="57">
                  <c:v>273.42</c:v>
                </c:pt>
                <c:pt idx="58">
                  <c:v>299.18</c:v>
                </c:pt>
                <c:pt idx="59">
                  <c:v>327.69</c:v>
                </c:pt>
                <c:pt idx="60">
                  <c:v>357.06</c:v>
                </c:pt>
                <c:pt idx="61">
                  <c:v>392.08</c:v>
                </c:pt>
                <c:pt idx="62">
                  <c:v>428.27</c:v>
                </c:pt>
                <c:pt idx="63">
                  <c:v>469.48</c:v>
                </c:pt>
                <c:pt idx="64">
                  <c:v>512.08000000000004</c:v>
                </c:pt>
                <c:pt idx="65">
                  <c:v>561.30999999999995</c:v>
                </c:pt>
                <c:pt idx="66">
                  <c:v>612.65</c:v>
                </c:pt>
                <c:pt idx="67">
                  <c:v>674.29</c:v>
                </c:pt>
                <c:pt idx="68">
                  <c:v>733.94</c:v>
                </c:pt>
                <c:pt idx="69">
                  <c:v>805.04</c:v>
                </c:pt>
                <c:pt idx="70">
                  <c:v>878.37</c:v>
                </c:pt>
                <c:pt idx="71">
                  <c:v>962.61</c:v>
                </c:pt>
                <c:pt idx="72">
                  <c:v>1050.1500000000001</c:v>
                </c:pt>
                <c:pt idx="73">
                  <c:v>1148.93</c:v>
                </c:pt>
                <c:pt idx="74">
                  <c:v>1260.1600000000001</c:v>
                </c:pt>
                <c:pt idx="75">
                  <c:v>1378.75</c:v>
                </c:pt>
                <c:pt idx="76">
                  <c:v>1512.74</c:v>
                </c:pt>
                <c:pt idx="77">
                  <c:v>1651.93</c:v>
                </c:pt>
                <c:pt idx="78">
                  <c:v>1808.22</c:v>
                </c:pt>
                <c:pt idx="79">
                  <c:v>1979.3</c:v>
                </c:pt>
                <c:pt idx="80">
                  <c:v>2158.14</c:v>
                </c:pt>
                <c:pt idx="81">
                  <c:v>2368.21</c:v>
                </c:pt>
                <c:pt idx="82">
                  <c:v>2588.85</c:v>
                </c:pt>
                <c:pt idx="83">
                  <c:v>2828.55</c:v>
                </c:pt>
                <c:pt idx="84">
                  <c:v>3096.81</c:v>
                </c:pt>
                <c:pt idx="85">
                  <c:v>3387.2</c:v>
                </c:pt>
                <c:pt idx="86">
                  <c:v>3709.52</c:v>
                </c:pt>
                <c:pt idx="87">
                  <c:v>4059.44</c:v>
                </c:pt>
                <c:pt idx="88">
                  <c:v>4438.0600000000004</c:v>
                </c:pt>
                <c:pt idx="89">
                  <c:v>4848.24</c:v>
                </c:pt>
                <c:pt idx="90">
                  <c:v>5302.93</c:v>
                </c:pt>
                <c:pt idx="91">
                  <c:v>5804.12</c:v>
                </c:pt>
                <c:pt idx="92">
                  <c:v>6355.14</c:v>
                </c:pt>
                <c:pt idx="93">
                  <c:v>6945.69</c:v>
                </c:pt>
                <c:pt idx="94">
                  <c:v>7604.25</c:v>
                </c:pt>
                <c:pt idx="95">
                  <c:v>8316.08</c:v>
                </c:pt>
                <c:pt idx="96">
                  <c:v>9094.0499999999993</c:v>
                </c:pt>
                <c:pt idx="97">
                  <c:v>9954.24</c:v>
                </c:pt>
                <c:pt idx="98">
                  <c:v>10894.67</c:v>
                </c:pt>
                <c:pt idx="99">
                  <c:v>11895.79</c:v>
                </c:pt>
                <c:pt idx="100">
                  <c:v>12994.42</c:v>
                </c:pt>
                <c:pt idx="101">
                  <c:v>14294.27</c:v>
                </c:pt>
                <c:pt idx="102">
                  <c:v>15592.77</c:v>
                </c:pt>
                <c:pt idx="103">
                  <c:v>17094.86</c:v>
                </c:pt>
                <c:pt idx="104">
                  <c:v>18694.98</c:v>
                </c:pt>
                <c:pt idx="105">
                  <c:v>20393.689999999999</c:v>
                </c:pt>
                <c:pt idx="106">
                  <c:v>22295.599999999999</c:v>
                </c:pt>
                <c:pt idx="107">
                  <c:v>24397.1</c:v>
                </c:pt>
                <c:pt idx="108">
                  <c:v>26698.04</c:v>
                </c:pt>
                <c:pt idx="109">
                  <c:v>29299.62</c:v>
                </c:pt>
                <c:pt idx="110">
                  <c:v>31998.14</c:v>
                </c:pt>
                <c:pt idx="111">
                  <c:v>34999.25</c:v>
                </c:pt>
                <c:pt idx="112">
                  <c:v>38298.949999999997</c:v>
                </c:pt>
                <c:pt idx="113">
                  <c:v>41896.92</c:v>
                </c:pt>
                <c:pt idx="114">
                  <c:v>45798.09</c:v>
                </c:pt>
                <c:pt idx="115">
                  <c:v>50100.1</c:v>
                </c:pt>
                <c:pt idx="116">
                  <c:v>54798.58</c:v>
                </c:pt>
                <c:pt idx="117">
                  <c:v>59999.93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D0-524C-94F4-92ED28D6702A}"/>
            </c:ext>
          </c:extLst>
        </c:ser>
        <c:ser>
          <c:idx val="2"/>
          <c:order val="2"/>
          <c:tx>
            <c:strRef>
              <c:f>'269e'!$F$224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'269e'!$E$225:$E$342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5.6928443535596953E-3</c:v>
                </c:pt>
                <c:pt idx="51">
                  <c:v>0.26731541182833563</c:v>
                </c:pt>
                <c:pt idx="52">
                  <c:v>1.119286631964121</c:v>
                </c:pt>
                <c:pt idx="53">
                  <c:v>2.0447508439359936</c:v>
                </c:pt>
                <c:pt idx="54">
                  <c:v>2.8800594759272036</c:v>
                </c:pt>
                <c:pt idx="55">
                  <c:v>3.6310256254912927</c:v>
                </c:pt>
                <c:pt idx="56">
                  <c:v>4.2734693046849133</c:v>
                </c:pt>
                <c:pt idx="57">
                  <c:v>4.808980225520501</c:v>
                </c:pt>
                <c:pt idx="58">
                  <c:v>5.2780715495922941</c:v>
                </c:pt>
                <c:pt idx="59">
                  <c:v>5.6859412763071377</c:v>
                </c:pt>
                <c:pt idx="60">
                  <c:v>6.0204164903646085</c:v>
                </c:pt>
                <c:pt idx="61">
                  <c:v>6.3393446879200646</c:v>
                </c:pt>
                <c:pt idx="62">
                  <c:v>6.6039994350260827</c:v>
                </c:pt>
                <c:pt idx="63">
                  <c:v>6.8481759601743084</c:v>
                </c:pt>
                <c:pt idx="64">
                  <c:v>7.0542793862259119</c:v>
                </c:pt>
                <c:pt idx="65">
                  <c:v>7.249894610705824</c:v>
                </c:pt>
                <c:pt idx="66">
                  <c:v>7.4181730708495452</c:v>
                </c:pt>
                <c:pt idx="67">
                  <c:v>7.5849393235496203</c:v>
                </c:pt>
                <c:pt idx="68">
                  <c:v>7.7191163866770243</c:v>
                </c:pt>
                <c:pt idx="69">
                  <c:v>7.8530918919615447</c:v>
                </c:pt>
                <c:pt idx="70">
                  <c:v>7.9689872732472278</c:v>
                </c:pt>
                <c:pt idx="71">
                  <c:v>8.0811374678743473</c:v>
                </c:pt>
                <c:pt idx="72">
                  <c:v>8.1796303593951496</c:v>
                </c:pt>
                <c:pt idx="73">
                  <c:v>8.2739775186020772</c:v>
                </c:pt>
                <c:pt idx="74">
                  <c:v>8.3639682335123382</c:v>
                </c:pt>
                <c:pt idx="75">
                  <c:v>8.4454523893511428</c:v>
                </c:pt>
                <c:pt idx="76">
                  <c:v>8.5238114447258955</c:v>
                </c:pt>
                <c:pt idx="77">
                  <c:v>8.5933693608789063</c:v>
                </c:pt>
                <c:pt idx="78">
                  <c:v>8.6603856051567298</c:v>
                </c:pt>
                <c:pt idx="79">
                  <c:v>8.7233271175210962</c:v>
                </c:pt>
                <c:pt idx="80">
                  <c:v>8.7800712602373974</c:v>
                </c:pt>
                <c:pt idx="81">
                  <c:v>8.8375328999717286</c:v>
                </c:pt>
                <c:pt idx="82">
                  <c:v>8.8895416293967369</c:v>
                </c:pt>
                <c:pt idx="83">
                  <c:v>8.9384798549723516</c:v>
                </c:pt>
                <c:pt idx="84">
                  <c:v>8.9859282906183253</c:v>
                </c:pt>
                <c:pt idx="85">
                  <c:v>9.0304504463260944</c:v>
                </c:pt>
                <c:pt idx="86">
                  <c:v>9.0733342083128949</c:v>
                </c:pt>
                <c:pt idx="87">
                  <c:v>9.1137708064673575</c:v>
                </c:pt>
                <c:pt idx="88">
                  <c:v>9.1518703829333337</c:v>
                </c:pt>
                <c:pt idx="89">
                  <c:v>9.18790153368281</c:v>
                </c:pt>
                <c:pt idx="90">
                  <c:v>9.2227926481609792</c:v>
                </c:pt>
                <c:pt idx="91">
                  <c:v>9.2563760787380893</c:v>
                </c:pt>
                <c:pt idx="92">
                  <c:v>9.2886247529952559</c:v>
                </c:pt>
                <c:pt idx="93">
                  <c:v>9.3188742667419078</c:v>
                </c:pt>
                <c:pt idx="94">
                  <c:v>9.3484272905984565</c:v>
                </c:pt>
                <c:pt idx="95">
                  <c:v>9.3764247427584007</c:v>
                </c:pt>
                <c:pt idx="96">
                  <c:v>9.4032888850265337</c:v>
                </c:pt>
                <c:pt idx="97">
                  <c:v>9.4293709000417749</c:v>
                </c:pt>
                <c:pt idx="98">
                  <c:v>9.4544141016565302</c:v>
                </c:pt>
                <c:pt idx="99">
                  <c:v>9.4778869428816037</c:v>
                </c:pt>
                <c:pt idx="100">
                  <c:v>9.500614217152954</c:v>
                </c:pt>
                <c:pt idx="101">
                  <c:v>9.5242303030659219</c:v>
                </c:pt>
                <c:pt idx="102">
                  <c:v>9.5449861966646221</c:v>
                </c:pt>
                <c:pt idx="103">
                  <c:v>9.5661726054681573</c:v>
                </c:pt>
                <c:pt idx="104">
                  <c:v>9.5860656994576274</c:v>
                </c:pt>
                <c:pt idx="105">
                  <c:v>9.6047563760187629</c:v>
                </c:pt>
                <c:pt idx="106">
                  <c:v>9.6232907784702935</c:v>
                </c:pt>
                <c:pt idx="107">
                  <c:v>9.6414007321114639</c:v>
                </c:pt>
                <c:pt idx="108">
                  <c:v>9.6589333450588288</c:v>
                </c:pt>
                <c:pt idx="109">
                  <c:v>9.6764357824739662</c:v>
                </c:pt>
                <c:pt idx="110">
                  <c:v>9.692496036622904</c:v>
                </c:pt>
                <c:pt idx="111">
                  <c:v>9.7083395325872939</c:v>
                </c:pt>
                <c:pt idx="112">
                  <c:v>9.7237783260427069</c:v>
                </c:pt>
                <c:pt idx="113">
                  <c:v>9.7387038770530729</c:v>
                </c:pt>
                <c:pt idx="114">
                  <c:v>9.7530689577816574</c:v>
                </c:pt>
                <c:pt idx="115">
                  <c:v>9.7671363235798037</c:v>
                </c:pt>
                <c:pt idx="116">
                  <c:v>9.7807801998416508</c:v>
                </c:pt>
                <c:pt idx="117">
                  <c:v>9.7941910139867261</c:v>
                </c:pt>
              </c:numCache>
            </c:numRef>
          </c:xVal>
          <c:yVal>
            <c:numRef>
              <c:f>'269e'!$F$225:$F$342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41.39</c:v>
                </c:pt>
                <c:pt idx="37">
                  <c:v>46.12</c:v>
                </c:pt>
                <c:pt idx="38">
                  <c:v>49.82</c:v>
                </c:pt>
                <c:pt idx="39">
                  <c:v>54.92</c:v>
                </c:pt>
                <c:pt idx="40">
                  <c:v>59.75</c:v>
                </c:pt>
                <c:pt idx="41">
                  <c:v>66.209999999999994</c:v>
                </c:pt>
                <c:pt idx="42">
                  <c:v>71.180000000000007</c:v>
                </c:pt>
                <c:pt idx="43">
                  <c:v>78.540000000000006</c:v>
                </c:pt>
                <c:pt idx="44">
                  <c:v>85.54</c:v>
                </c:pt>
                <c:pt idx="45">
                  <c:v>94.05</c:v>
                </c:pt>
                <c:pt idx="46">
                  <c:v>102.27</c:v>
                </c:pt>
                <c:pt idx="47">
                  <c:v>111.95</c:v>
                </c:pt>
                <c:pt idx="48">
                  <c:v>122.89</c:v>
                </c:pt>
                <c:pt idx="49">
                  <c:v>134.13</c:v>
                </c:pt>
                <c:pt idx="50">
                  <c:v>148.16999999999999</c:v>
                </c:pt>
                <c:pt idx="51">
                  <c:v>159.87</c:v>
                </c:pt>
                <c:pt idx="52">
                  <c:v>175.69</c:v>
                </c:pt>
                <c:pt idx="53">
                  <c:v>191.94</c:v>
                </c:pt>
                <c:pt idx="54">
                  <c:v>209.27</c:v>
                </c:pt>
                <c:pt idx="55">
                  <c:v>228.86</c:v>
                </c:pt>
                <c:pt idx="56">
                  <c:v>250.39</c:v>
                </c:pt>
                <c:pt idx="57">
                  <c:v>273.42</c:v>
                </c:pt>
                <c:pt idx="58">
                  <c:v>299.18</c:v>
                </c:pt>
                <c:pt idx="59">
                  <c:v>327.69</c:v>
                </c:pt>
                <c:pt idx="60">
                  <c:v>357.06</c:v>
                </c:pt>
                <c:pt idx="61">
                  <c:v>392.08</c:v>
                </c:pt>
                <c:pt idx="62">
                  <c:v>428.27</c:v>
                </c:pt>
                <c:pt idx="63">
                  <c:v>469.48</c:v>
                </c:pt>
                <c:pt idx="64">
                  <c:v>512.08000000000004</c:v>
                </c:pt>
                <c:pt idx="65">
                  <c:v>561.30999999999995</c:v>
                </c:pt>
                <c:pt idx="66">
                  <c:v>612.65</c:v>
                </c:pt>
                <c:pt idx="67">
                  <c:v>674.29</c:v>
                </c:pt>
                <c:pt idx="68">
                  <c:v>733.94</c:v>
                </c:pt>
                <c:pt idx="69">
                  <c:v>805.04</c:v>
                </c:pt>
                <c:pt idx="70">
                  <c:v>878.37</c:v>
                </c:pt>
                <c:pt idx="71">
                  <c:v>962.61</c:v>
                </c:pt>
                <c:pt idx="72">
                  <c:v>1050.1500000000001</c:v>
                </c:pt>
                <c:pt idx="73">
                  <c:v>1148.93</c:v>
                </c:pt>
                <c:pt idx="74">
                  <c:v>1260.1600000000001</c:v>
                </c:pt>
                <c:pt idx="75">
                  <c:v>1378.75</c:v>
                </c:pt>
                <c:pt idx="76">
                  <c:v>1512.74</c:v>
                </c:pt>
                <c:pt idx="77">
                  <c:v>1651.93</c:v>
                </c:pt>
                <c:pt idx="78">
                  <c:v>1808.22</c:v>
                </c:pt>
                <c:pt idx="79">
                  <c:v>1979.3</c:v>
                </c:pt>
                <c:pt idx="80">
                  <c:v>2158.14</c:v>
                </c:pt>
                <c:pt idx="81">
                  <c:v>2368.21</c:v>
                </c:pt>
                <c:pt idx="82">
                  <c:v>2588.85</c:v>
                </c:pt>
                <c:pt idx="83">
                  <c:v>2828.55</c:v>
                </c:pt>
                <c:pt idx="84">
                  <c:v>3096.81</c:v>
                </c:pt>
                <c:pt idx="85">
                  <c:v>3387.2</c:v>
                </c:pt>
                <c:pt idx="86">
                  <c:v>3709.52</c:v>
                </c:pt>
                <c:pt idx="87">
                  <c:v>4059.44</c:v>
                </c:pt>
                <c:pt idx="88">
                  <c:v>4438.0600000000004</c:v>
                </c:pt>
                <c:pt idx="89">
                  <c:v>4848.24</c:v>
                </c:pt>
                <c:pt idx="90">
                  <c:v>5302.93</c:v>
                </c:pt>
                <c:pt idx="91">
                  <c:v>5804.12</c:v>
                </c:pt>
                <c:pt idx="92">
                  <c:v>6355.14</c:v>
                </c:pt>
                <c:pt idx="93">
                  <c:v>6945.69</c:v>
                </c:pt>
                <c:pt idx="94">
                  <c:v>7604.25</c:v>
                </c:pt>
                <c:pt idx="95">
                  <c:v>8316.08</c:v>
                </c:pt>
                <c:pt idx="96">
                  <c:v>9094.0499999999993</c:v>
                </c:pt>
                <c:pt idx="97">
                  <c:v>9954.24</c:v>
                </c:pt>
                <c:pt idx="98">
                  <c:v>10894.67</c:v>
                </c:pt>
                <c:pt idx="99">
                  <c:v>11895.79</c:v>
                </c:pt>
                <c:pt idx="100">
                  <c:v>12994.42</c:v>
                </c:pt>
                <c:pt idx="101">
                  <c:v>14294.27</c:v>
                </c:pt>
                <c:pt idx="102">
                  <c:v>15592.77</c:v>
                </c:pt>
                <c:pt idx="103">
                  <c:v>17094.86</c:v>
                </c:pt>
                <c:pt idx="104">
                  <c:v>18694.98</c:v>
                </c:pt>
                <c:pt idx="105">
                  <c:v>20393.689999999999</c:v>
                </c:pt>
                <c:pt idx="106">
                  <c:v>22295.599999999999</c:v>
                </c:pt>
                <c:pt idx="107">
                  <c:v>24397.1</c:v>
                </c:pt>
                <c:pt idx="108">
                  <c:v>26698.04</c:v>
                </c:pt>
                <c:pt idx="109">
                  <c:v>29299.62</c:v>
                </c:pt>
                <c:pt idx="110">
                  <c:v>31998.14</c:v>
                </c:pt>
                <c:pt idx="111">
                  <c:v>34999.25</c:v>
                </c:pt>
                <c:pt idx="112">
                  <c:v>38298.949999999997</c:v>
                </c:pt>
                <c:pt idx="113">
                  <c:v>41896.92</c:v>
                </c:pt>
                <c:pt idx="114">
                  <c:v>45798.09</c:v>
                </c:pt>
                <c:pt idx="115">
                  <c:v>50100.1</c:v>
                </c:pt>
                <c:pt idx="116">
                  <c:v>54798.58</c:v>
                </c:pt>
                <c:pt idx="117">
                  <c:v>59999.93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D0-524C-94F4-92ED28D6702A}"/>
            </c:ext>
          </c:extLst>
        </c:ser>
        <c:ser>
          <c:idx val="3"/>
          <c:order val="3"/>
          <c:tx>
            <c:strRef>
              <c:f>'269e'!$H$224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'269e'!$G$225:$G$342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9.997102747910931E-4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9.9974230140118902E-4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9.9974990040858501E-4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9.9975692040838978E-4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9.9977599942779384E-4</c:v>
                </c:pt>
                <c:pt idx="33">
                  <c:v>9.9977799860834562E-4</c:v>
                </c:pt>
                <c:pt idx="34">
                  <c:v>9.9978003407907965E-4</c:v>
                </c:pt>
                <c:pt idx="35">
                  <c:v>9.9978175548179273E-4</c:v>
                </c:pt>
                <c:pt idx="36">
                  <c:v>9.9978357452469406E-4</c:v>
                </c:pt>
                <c:pt idx="37">
                  <c:v>9.9978575501846116E-4</c:v>
                </c:pt>
                <c:pt idx="38">
                  <c:v>9.997872834230767E-4</c:v>
                </c:pt>
                <c:pt idx="39">
                  <c:v>9.9978918282726641E-4</c:v>
                </c:pt>
                <c:pt idx="40">
                  <c:v>9.9979079842846827E-4</c:v>
                </c:pt>
                <c:pt idx="41">
                  <c:v>9.9979273300119013E-4</c:v>
                </c:pt>
                <c:pt idx="42">
                  <c:v>9.997940755736086E-4</c:v>
                </c:pt>
                <c:pt idx="43">
                  <c:v>9.9979587305860798E-4</c:v>
                </c:pt>
                <c:pt idx="44">
                  <c:v>9.9979740745916468E-4</c:v>
                </c:pt>
                <c:pt idx="45">
                  <c:v>9.9979908517002186E-4</c:v>
                </c:pt>
                <c:pt idx="46">
                  <c:v>9.9980054441544232E-4</c:v>
                </c:pt>
                <c:pt idx="47">
                  <c:v>9.9980209580649224E-4</c:v>
                </c:pt>
                <c:pt idx="48">
                  <c:v>9.9980367018750668E-4</c:v>
                </c:pt>
                <c:pt idx="49">
                  <c:v>9.9980512540147706E-4</c:v>
                </c:pt>
                <c:pt idx="50">
                  <c:v>9.9980675465196223E-4</c:v>
                </c:pt>
                <c:pt idx="51">
                  <c:v>9.9980798025981377E-4</c:v>
                </c:pt>
                <c:pt idx="52">
                  <c:v>9.9980948047179228E-4</c:v>
                </c:pt>
                <c:pt idx="53">
                  <c:v>9.9981086577238657E-4</c:v>
                </c:pt>
                <c:pt idx="54">
                  <c:v>9.9981220012754267E-4</c:v>
                </c:pt>
                <c:pt idx="55">
                  <c:v>9.99813561761225E-4</c:v>
                </c:pt>
                <c:pt idx="56">
                  <c:v>9.9981491010586797E-4</c:v>
                </c:pt>
                <c:pt idx="57">
                  <c:v>9.9981621090892243E-4</c:v>
                </c:pt>
                <c:pt idx="58">
                  <c:v>9.9981752318157799E-4</c:v>
                </c:pt>
                <c:pt idx="59">
                  <c:v>9.9981883091766191E-4</c:v>
                </c:pt>
                <c:pt idx="60">
                  <c:v>9.99820047076551E-4</c:v>
                </c:pt>
                <c:pt idx="61">
                  <c:v>9.9982135424124779E-4</c:v>
                </c:pt>
                <c:pt idx="62">
                  <c:v>9.9982257042440762E-4</c:v>
                </c:pt>
                <c:pt idx="63">
                  <c:v>9.9982381851950299E-4</c:v>
                </c:pt>
                <c:pt idx="64">
                  <c:v>9.9982498242162567E-4</c:v>
                </c:pt>
                <c:pt idx="65">
                  <c:v>9.998261958878386E-4</c:v>
                </c:pt>
                <c:pt idx="66">
                  <c:v>9.998273373120817E-4</c:v>
                </c:pt>
                <c:pt idx="67">
                  <c:v>9.9982857050125639E-4</c:v>
                </c:pt>
                <c:pt idx="68">
                  <c:v>9.9982964632899188E-4</c:v>
                </c:pt>
                <c:pt idx="69">
                  <c:v>9.9983080455932709E-4</c:v>
                </c:pt>
                <c:pt idx="70">
                  <c:v>9.9983188220978403E-4</c:v>
                </c:pt>
                <c:pt idx="71">
                  <c:v>9.9983299962014467E-4</c:v>
                </c:pt>
                <c:pt idx="72">
                  <c:v>9.9983404794910086E-4</c:v>
                </c:pt>
                <c:pt idx="73">
                  <c:v>9.9983511697395258E-4</c:v>
                </c:pt>
                <c:pt idx="74">
                  <c:v>9.9983620158080656E-4</c:v>
                </c:pt>
                <c:pt idx="75">
                  <c:v>9.9983724359296975E-4</c:v>
                </c:pt>
                <c:pt idx="76">
                  <c:v>9.998383043287463E-4</c:v>
                </c:pt>
                <c:pt idx="77">
                  <c:v>9.9983929833141207E-4</c:v>
                </c:pt>
                <c:pt idx="78">
                  <c:v>9.9984030653512703E-4</c:v>
                </c:pt>
                <c:pt idx="79">
                  <c:v>9.9984130218560272E-4</c:v>
                </c:pt>
                <c:pt idx="80">
                  <c:v>9.9984224336220661E-4</c:v>
                </c:pt>
                <c:pt idx="81">
                  <c:v>9.9984324164876614E-4</c:v>
                </c:pt>
                <c:pt idx="82">
                  <c:v>9.9984418721030905E-4</c:v>
                </c:pt>
                <c:pt idx="83">
                  <c:v>9.9984511591910121E-4</c:v>
                </c:pt>
                <c:pt idx="84">
                  <c:v>9.9984605482037305E-4</c:v>
                </c:pt>
                <c:pt idx="85">
                  <c:v>9.9984697246213099E-4</c:v>
                </c:pt>
                <c:pt idx="86">
                  <c:v>9.9984789197766783E-4</c:v>
                </c:pt>
                <c:pt idx="87">
                  <c:v>9.9984879299416037E-4</c:v>
                </c:pt>
                <c:pt idx="88">
                  <c:v>9.9984967387122241E-4</c:v>
                </c:pt>
                <c:pt idx="89">
                  <c:v>9.9985053703143933E-4</c:v>
                </c:pt>
                <c:pt idx="90">
                  <c:v>9.9985140228742836E-4</c:v>
                </c:pt>
                <c:pt idx="91">
                  <c:v>9.998522638887718E-4</c:v>
                </c:pt>
                <c:pt idx="92">
                  <c:v>9.9985311918860797E-4</c:v>
                </c:pt>
                <c:pt idx="93">
                  <c:v>9.99853947600263E-4</c:v>
                </c:pt>
                <c:pt idx="94">
                  <c:v>9.9985478256346097E-4</c:v>
                </c:pt>
                <c:pt idx="95">
                  <c:v>9.9985559804588605E-4</c:v>
                </c:pt>
                <c:pt idx="96">
                  <c:v>9.9985640393380495E-4</c:v>
                </c:pt>
                <c:pt idx="97">
                  <c:v>9.9985720928493253E-4</c:v>
                </c:pt>
                <c:pt idx="98">
                  <c:v>9.9985800474906091E-4</c:v>
                </c:pt>
                <c:pt idx="99">
                  <c:v>9.9985877090908717E-4</c:v>
                </c:pt>
                <c:pt idx="100">
                  <c:v>9.998595324866074E-4</c:v>
                </c:pt>
                <c:pt idx="101">
                  <c:v>9.9986034527920322E-4</c:v>
                </c:pt>
                <c:pt idx="102">
                  <c:v>9.9986107838536124E-4</c:v>
                </c:pt>
                <c:pt idx="103">
                  <c:v>9.9986184550346314E-4</c:v>
                </c:pt>
                <c:pt idx="104">
                  <c:v>9.9986258373816654E-4</c:v>
                </c:pt>
                <c:pt idx="105">
                  <c:v>9.9986329376915259E-4</c:v>
                </c:pt>
                <c:pt idx="106">
                  <c:v>9.9986401412918376E-4</c:v>
                </c:pt>
                <c:pt idx="107">
                  <c:v>9.9986473418247832E-4</c:v>
                </c:pt>
                <c:pt idx="108">
                  <c:v>9.9986544705142925E-4</c:v>
                </c:pt>
                <c:pt idx="109">
                  <c:v>9.99866174697855E-4</c:v>
                </c:pt>
                <c:pt idx="110">
                  <c:v>9.9986685692271884E-4</c:v>
                </c:pt>
                <c:pt idx="111">
                  <c:v>9.998675440130399E-4</c:v>
                </c:pt>
                <c:pt idx="112">
                  <c:v>9.9986822742143141E-4</c:v>
                </c:pt>
                <c:pt idx="113">
                  <c:v>9.9986890152828204E-4</c:v>
                </c:pt>
                <c:pt idx="114">
                  <c:v>9.9986956315574775E-4</c:v>
                </c:pt>
                <c:pt idx="115">
                  <c:v>9.9987022363225695E-4</c:v>
                </c:pt>
                <c:pt idx="116">
                  <c:v>9.9987087644409236E-4</c:v>
                </c:pt>
                <c:pt idx="117">
                  <c:v>9.9987153016564581E-4</c:v>
                </c:pt>
              </c:numCache>
            </c:numRef>
          </c:xVal>
          <c:yVal>
            <c:numRef>
              <c:f>'269e'!$H$225:$H$342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41.39</c:v>
                </c:pt>
                <c:pt idx="37">
                  <c:v>46.12</c:v>
                </c:pt>
                <c:pt idx="38">
                  <c:v>49.82</c:v>
                </c:pt>
                <c:pt idx="39">
                  <c:v>54.92</c:v>
                </c:pt>
                <c:pt idx="40">
                  <c:v>59.75</c:v>
                </c:pt>
                <c:pt idx="41">
                  <c:v>66.209999999999994</c:v>
                </c:pt>
                <c:pt idx="42">
                  <c:v>71.180000000000007</c:v>
                </c:pt>
                <c:pt idx="43">
                  <c:v>78.540000000000006</c:v>
                </c:pt>
                <c:pt idx="44">
                  <c:v>85.54</c:v>
                </c:pt>
                <c:pt idx="45">
                  <c:v>94.05</c:v>
                </c:pt>
                <c:pt idx="46">
                  <c:v>102.27</c:v>
                </c:pt>
                <c:pt idx="47">
                  <c:v>111.95</c:v>
                </c:pt>
                <c:pt idx="48">
                  <c:v>122.89</c:v>
                </c:pt>
                <c:pt idx="49">
                  <c:v>134.13</c:v>
                </c:pt>
                <c:pt idx="50">
                  <c:v>148.16999999999999</c:v>
                </c:pt>
                <c:pt idx="51">
                  <c:v>159.87</c:v>
                </c:pt>
                <c:pt idx="52">
                  <c:v>175.69</c:v>
                </c:pt>
                <c:pt idx="53">
                  <c:v>191.94</c:v>
                </c:pt>
                <c:pt idx="54">
                  <c:v>209.27</c:v>
                </c:pt>
                <c:pt idx="55">
                  <c:v>228.86</c:v>
                </c:pt>
                <c:pt idx="56">
                  <c:v>250.39</c:v>
                </c:pt>
                <c:pt idx="57">
                  <c:v>273.42</c:v>
                </c:pt>
                <c:pt idx="58">
                  <c:v>299.18</c:v>
                </c:pt>
                <c:pt idx="59">
                  <c:v>327.69</c:v>
                </c:pt>
                <c:pt idx="60">
                  <c:v>357.06</c:v>
                </c:pt>
                <c:pt idx="61">
                  <c:v>392.08</c:v>
                </c:pt>
                <c:pt idx="62">
                  <c:v>428.27</c:v>
                </c:pt>
                <c:pt idx="63">
                  <c:v>469.48</c:v>
                </c:pt>
                <c:pt idx="64">
                  <c:v>512.08000000000004</c:v>
                </c:pt>
                <c:pt idx="65">
                  <c:v>561.30999999999995</c:v>
                </c:pt>
                <c:pt idx="66">
                  <c:v>612.65</c:v>
                </c:pt>
                <c:pt idx="67">
                  <c:v>674.29</c:v>
                </c:pt>
                <c:pt idx="68">
                  <c:v>733.94</c:v>
                </c:pt>
                <c:pt idx="69">
                  <c:v>805.04</c:v>
                </c:pt>
                <c:pt idx="70">
                  <c:v>878.37</c:v>
                </c:pt>
                <c:pt idx="71">
                  <c:v>962.61</c:v>
                </c:pt>
                <c:pt idx="72">
                  <c:v>1050.1500000000001</c:v>
                </c:pt>
                <c:pt idx="73">
                  <c:v>1148.93</c:v>
                </c:pt>
                <c:pt idx="74">
                  <c:v>1260.1600000000001</c:v>
                </c:pt>
                <c:pt idx="75">
                  <c:v>1378.75</c:v>
                </c:pt>
                <c:pt idx="76">
                  <c:v>1512.74</c:v>
                </c:pt>
                <c:pt idx="77">
                  <c:v>1651.93</c:v>
                </c:pt>
                <c:pt idx="78">
                  <c:v>1808.22</c:v>
                </c:pt>
                <c:pt idx="79">
                  <c:v>1979.3</c:v>
                </c:pt>
                <c:pt idx="80">
                  <c:v>2158.14</c:v>
                </c:pt>
                <c:pt idx="81">
                  <c:v>2368.21</c:v>
                </c:pt>
                <c:pt idx="82">
                  <c:v>2588.85</c:v>
                </c:pt>
                <c:pt idx="83">
                  <c:v>2828.55</c:v>
                </c:pt>
                <c:pt idx="84">
                  <c:v>3096.81</c:v>
                </c:pt>
                <c:pt idx="85">
                  <c:v>3387.2</c:v>
                </c:pt>
                <c:pt idx="86">
                  <c:v>3709.52</c:v>
                </c:pt>
                <c:pt idx="87">
                  <c:v>4059.44</c:v>
                </c:pt>
                <c:pt idx="88">
                  <c:v>4438.0600000000004</c:v>
                </c:pt>
                <c:pt idx="89">
                  <c:v>4848.24</c:v>
                </c:pt>
                <c:pt idx="90">
                  <c:v>5302.93</c:v>
                </c:pt>
                <c:pt idx="91">
                  <c:v>5804.12</c:v>
                </c:pt>
                <c:pt idx="92">
                  <c:v>6355.14</c:v>
                </c:pt>
                <c:pt idx="93">
                  <c:v>6945.69</c:v>
                </c:pt>
                <c:pt idx="94">
                  <c:v>7604.25</c:v>
                </c:pt>
                <c:pt idx="95">
                  <c:v>8316.08</c:v>
                </c:pt>
                <c:pt idx="96">
                  <c:v>9094.0499999999993</c:v>
                </c:pt>
                <c:pt idx="97">
                  <c:v>9954.24</c:v>
                </c:pt>
                <c:pt idx="98">
                  <c:v>10894.67</c:v>
                </c:pt>
                <c:pt idx="99">
                  <c:v>11895.79</c:v>
                </c:pt>
                <c:pt idx="100">
                  <c:v>12994.42</c:v>
                </c:pt>
                <c:pt idx="101">
                  <c:v>14294.27</c:v>
                </c:pt>
                <c:pt idx="102">
                  <c:v>15592.77</c:v>
                </c:pt>
                <c:pt idx="103">
                  <c:v>17094.86</c:v>
                </c:pt>
                <c:pt idx="104">
                  <c:v>18694.98</c:v>
                </c:pt>
                <c:pt idx="105">
                  <c:v>20393.689999999999</c:v>
                </c:pt>
                <c:pt idx="106">
                  <c:v>22295.599999999999</c:v>
                </c:pt>
                <c:pt idx="107">
                  <c:v>24397.1</c:v>
                </c:pt>
                <c:pt idx="108">
                  <c:v>26698.04</c:v>
                </c:pt>
                <c:pt idx="109">
                  <c:v>29299.62</c:v>
                </c:pt>
                <c:pt idx="110">
                  <c:v>31998.14</c:v>
                </c:pt>
                <c:pt idx="111">
                  <c:v>34999.25</c:v>
                </c:pt>
                <c:pt idx="112">
                  <c:v>38298.949999999997</c:v>
                </c:pt>
                <c:pt idx="113">
                  <c:v>41896.92</c:v>
                </c:pt>
                <c:pt idx="114">
                  <c:v>45798.09</c:v>
                </c:pt>
                <c:pt idx="115">
                  <c:v>50100.1</c:v>
                </c:pt>
                <c:pt idx="116">
                  <c:v>54798.58</c:v>
                </c:pt>
                <c:pt idx="117">
                  <c:v>59999.93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D0-524C-94F4-92ED28D6702A}"/>
            </c:ext>
          </c:extLst>
        </c:ser>
        <c:ser>
          <c:idx val="4"/>
          <c:order val="4"/>
          <c:tx>
            <c:strRef>
              <c:f>'269e'!$J$224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'269e'!$I$225:$I$342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9.997102747910931E-4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9.9974230140118902E-4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9.9974990040858501E-4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9.9975692040838978E-4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9.9977599942779384E-4</c:v>
                </c:pt>
                <c:pt idx="33">
                  <c:v>9.9977799860834562E-4</c:v>
                </c:pt>
                <c:pt idx="34">
                  <c:v>9.9978003407907965E-4</c:v>
                </c:pt>
                <c:pt idx="35">
                  <c:v>9.9978175548179273E-4</c:v>
                </c:pt>
                <c:pt idx="36">
                  <c:v>9.9978357452469406E-4</c:v>
                </c:pt>
                <c:pt idx="37">
                  <c:v>9.9978575501846116E-4</c:v>
                </c:pt>
                <c:pt idx="38">
                  <c:v>9.997872834230767E-4</c:v>
                </c:pt>
                <c:pt idx="39">
                  <c:v>9.9978918282726641E-4</c:v>
                </c:pt>
                <c:pt idx="40">
                  <c:v>9.9979079842846827E-4</c:v>
                </c:pt>
                <c:pt idx="41">
                  <c:v>9.9979273300119013E-4</c:v>
                </c:pt>
                <c:pt idx="42">
                  <c:v>9.997940755736086E-4</c:v>
                </c:pt>
                <c:pt idx="43">
                  <c:v>9.9979587305860798E-4</c:v>
                </c:pt>
                <c:pt idx="44">
                  <c:v>9.9979740745916468E-4</c:v>
                </c:pt>
                <c:pt idx="45">
                  <c:v>9.9979908517002186E-4</c:v>
                </c:pt>
                <c:pt idx="46">
                  <c:v>9.9980054441544232E-4</c:v>
                </c:pt>
                <c:pt idx="47">
                  <c:v>9.9980209580649224E-4</c:v>
                </c:pt>
                <c:pt idx="48">
                  <c:v>9.9980367018750668E-4</c:v>
                </c:pt>
                <c:pt idx="49">
                  <c:v>9.9980512540147706E-4</c:v>
                </c:pt>
                <c:pt idx="50">
                  <c:v>6.6926511082116575E-3</c:v>
                </c:pt>
                <c:pt idx="51">
                  <c:v>0.26831521980859546</c:v>
                </c:pt>
                <c:pt idx="52">
                  <c:v>1.1202864414445928</c:v>
                </c:pt>
                <c:pt idx="53">
                  <c:v>2.0457506548017661</c:v>
                </c:pt>
                <c:pt idx="54">
                  <c:v>2.8810592881273309</c:v>
                </c:pt>
                <c:pt idx="55">
                  <c:v>3.632025439053054</c:v>
                </c:pt>
                <c:pt idx="56">
                  <c:v>4.2744691195950191</c:v>
                </c:pt>
                <c:pt idx="57">
                  <c:v>4.8099800417314098</c:v>
                </c:pt>
                <c:pt idx="58">
                  <c:v>5.2790713671154759</c:v>
                </c:pt>
                <c:pt idx="59">
                  <c:v>5.6869410951380557</c:v>
                </c:pt>
                <c:pt idx="60">
                  <c:v>6.0214163104116851</c:v>
                </c:pt>
                <c:pt idx="61">
                  <c:v>6.3403445092743054</c:v>
                </c:pt>
                <c:pt idx="62">
                  <c:v>6.6049992575965071</c:v>
                </c:pt>
                <c:pt idx="63">
                  <c:v>6.8491757839928278</c:v>
                </c:pt>
                <c:pt idx="64">
                  <c:v>7.0552792112083331</c:v>
                </c:pt>
                <c:pt idx="65">
                  <c:v>7.2508944369017119</c:v>
                </c:pt>
                <c:pt idx="66">
                  <c:v>7.419172898186857</c:v>
                </c:pt>
                <c:pt idx="67">
                  <c:v>7.5859391521201216</c:v>
                </c:pt>
                <c:pt idx="68">
                  <c:v>7.720116216323353</c:v>
                </c:pt>
                <c:pt idx="69">
                  <c:v>7.8540917227661042</c:v>
                </c:pt>
                <c:pt idx="70">
                  <c:v>7.9699871051294373</c:v>
                </c:pt>
                <c:pt idx="71">
                  <c:v>8.082137300873967</c:v>
                </c:pt>
                <c:pt idx="72">
                  <c:v>8.1806301934430987</c:v>
                </c:pt>
                <c:pt idx="73">
                  <c:v>8.2749773537190503</c:v>
                </c:pt>
                <c:pt idx="74">
                  <c:v>8.3649680697139193</c:v>
                </c:pt>
                <c:pt idx="75">
                  <c:v>8.4464522265947366</c:v>
                </c:pt>
                <c:pt idx="76">
                  <c:v>8.5248112830302247</c:v>
                </c:pt>
                <c:pt idx="77">
                  <c:v>8.5943692001772369</c:v>
                </c:pt>
                <c:pt idx="78">
                  <c:v>8.6613854454632655</c:v>
                </c:pt>
                <c:pt idx="79">
                  <c:v>8.7243269588232817</c:v>
                </c:pt>
                <c:pt idx="80">
                  <c:v>8.7810711024807588</c:v>
                </c:pt>
                <c:pt idx="81">
                  <c:v>8.8385327432133778</c:v>
                </c:pt>
                <c:pt idx="82">
                  <c:v>8.8905414735839479</c:v>
                </c:pt>
                <c:pt idx="83">
                  <c:v>8.9394797000882704</c:v>
                </c:pt>
                <c:pt idx="84">
                  <c:v>8.9869281366731464</c:v>
                </c:pt>
                <c:pt idx="85">
                  <c:v>9.0314502932985565</c:v>
                </c:pt>
                <c:pt idx="86">
                  <c:v>9.0743340562048722</c:v>
                </c:pt>
                <c:pt idx="87">
                  <c:v>9.1147706552603509</c:v>
                </c:pt>
                <c:pt idx="88">
                  <c:v>9.1528702326072047</c:v>
                </c:pt>
                <c:pt idx="89">
                  <c:v>9.1889013842198413</c:v>
                </c:pt>
                <c:pt idx="90">
                  <c:v>9.2237924995632667</c:v>
                </c:pt>
                <c:pt idx="91">
                  <c:v>9.2573759310019774</c:v>
                </c:pt>
                <c:pt idx="92">
                  <c:v>9.2896246061144438</c:v>
                </c:pt>
                <c:pt idx="93">
                  <c:v>9.3198741206895086</c:v>
                </c:pt>
                <c:pt idx="94">
                  <c:v>9.3494271453810196</c:v>
                </c:pt>
                <c:pt idx="95">
                  <c:v>9.3774245983564466</c:v>
                </c:pt>
                <c:pt idx="96">
                  <c:v>9.4042887414304683</c:v>
                </c:pt>
                <c:pt idx="97">
                  <c:v>9.43037075725106</c:v>
                </c:pt>
                <c:pt idx="98">
                  <c:v>9.4554139596612785</c:v>
                </c:pt>
                <c:pt idx="99">
                  <c:v>9.4788868016525125</c:v>
                </c:pt>
                <c:pt idx="100">
                  <c:v>9.5016140766854402</c:v>
                </c:pt>
                <c:pt idx="101">
                  <c:v>9.5252301634112015</c:v>
                </c:pt>
                <c:pt idx="102">
                  <c:v>9.5459860577430078</c:v>
                </c:pt>
                <c:pt idx="103">
                  <c:v>9.5671724673136609</c:v>
                </c:pt>
                <c:pt idx="104">
                  <c:v>9.5870655620413654</c:v>
                </c:pt>
                <c:pt idx="105">
                  <c:v>9.605756239312532</c:v>
                </c:pt>
                <c:pt idx="106">
                  <c:v>9.6242906424844232</c:v>
                </c:pt>
                <c:pt idx="107">
                  <c:v>9.642400596845647</c:v>
                </c:pt>
                <c:pt idx="108">
                  <c:v>9.6599332105058799</c:v>
                </c:pt>
                <c:pt idx="109">
                  <c:v>9.6774356486486646</c:v>
                </c:pt>
                <c:pt idx="110">
                  <c:v>9.6934959034798265</c:v>
                </c:pt>
                <c:pt idx="111">
                  <c:v>9.7093394001313076</c:v>
                </c:pt>
                <c:pt idx="112">
                  <c:v>9.7247781942701277</c:v>
                </c:pt>
                <c:pt idx="113">
                  <c:v>9.7397037459546016</c:v>
                </c:pt>
                <c:pt idx="114">
                  <c:v>9.7540688273448133</c:v>
                </c:pt>
                <c:pt idx="115">
                  <c:v>9.7681361938034357</c:v>
                </c:pt>
                <c:pt idx="116">
                  <c:v>9.7817800707180957</c:v>
                </c:pt>
                <c:pt idx="117">
                  <c:v>9.7951908855168917</c:v>
                </c:pt>
              </c:numCache>
            </c:numRef>
          </c:xVal>
          <c:yVal>
            <c:numRef>
              <c:f>'269e'!$J$225:$J$342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41.39</c:v>
                </c:pt>
                <c:pt idx="37">
                  <c:v>46.12</c:v>
                </c:pt>
                <c:pt idx="38">
                  <c:v>49.82</c:v>
                </c:pt>
                <c:pt idx="39">
                  <c:v>54.92</c:v>
                </c:pt>
                <c:pt idx="40">
                  <c:v>59.75</c:v>
                </c:pt>
                <c:pt idx="41">
                  <c:v>66.209999999999994</c:v>
                </c:pt>
                <c:pt idx="42">
                  <c:v>71.180000000000007</c:v>
                </c:pt>
                <c:pt idx="43">
                  <c:v>78.540000000000006</c:v>
                </c:pt>
                <c:pt idx="44">
                  <c:v>85.54</c:v>
                </c:pt>
                <c:pt idx="45">
                  <c:v>94.05</c:v>
                </c:pt>
                <c:pt idx="46">
                  <c:v>102.27</c:v>
                </c:pt>
                <c:pt idx="47">
                  <c:v>111.95</c:v>
                </c:pt>
                <c:pt idx="48">
                  <c:v>122.89</c:v>
                </c:pt>
                <c:pt idx="49">
                  <c:v>134.13</c:v>
                </c:pt>
                <c:pt idx="50">
                  <c:v>148.16999999999999</c:v>
                </c:pt>
                <c:pt idx="51">
                  <c:v>159.87</c:v>
                </c:pt>
                <c:pt idx="52">
                  <c:v>175.69</c:v>
                </c:pt>
                <c:pt idx="53">
                  <c:v>191.94</c:v>
                </c:pt>
                <c:pt idx="54">
                  <c:v>209.27</c:v>
                </c:pt>
                <c:pt idx="55">
                  <c:v>228.86</c:v>
                </c:pt>
                <c:pt idx="56">
                  <c:v>250.39</c:v>
                </c:pt>
                <c:pt idx="57">
                  <c:v>273.42</c:v>
                </c:pt>
                <c:pt idx="58">
                  <c:v>299.18</c:v>
                </c:pt>
                <c:pt idx="59">
                  <c:v>327.69</c:v>
                </c:pt>
                <c:pt idx="60">
                  <c:v>357.06</c:v>
                </c:pt>
                <c:pt idx="61">
                  <c:v>392.08</c:v>
                </c:pt>
                <c:pt idx="62">
                  <c:v>428.27</c:v>
                </c:pt>
                <c:pt idx="63">
                  <c:v>469.48</c:v>
                </c:pt>
                <c:pt idx="64">
                  <c:v>512.08000000000004</c:v>
                </c:pt>
                <c:pt idx="65">
                  <c:v>561.30999999999995</c:v>
                </c:pt>
                <c:pt idx="66">
                  <c:v>612.65</c:v>
                </c:pt>
                <c:pt idx="67">
                  <c:v>674.29</c:v>
                </c:pt>
                <c:pt idx="68">
                  <c:v>733.94</c:v>
                </c:pt>
                <c:pt idx="69">
                  <c:v>805.04</c:v>
                </c:pt>
                <c:pt idx="70">
                  <c:v>878.37</c:v>
                </c:pt>
                <c:pt idx="71">
                  <c:v>962.61</c:v>
                </c:pt>
                <c:pt idx="72">
                  <c:v>1050.1500000000001</c:v>
                </c:pt>
                <c:pt idx="73">
                  <c:v>1148.93</c:v>
                </c:pt>
                <c:pt idx="74">
                  <c:v>1260.1600000000001</c:v>
                </c:pt>
                <c:pt idx="75">
                  <c:v>1378.75</c:v>
                </c:pt>
                <c:pt idx="76">
                  <c:v>1512.74</c:v>
                </c:pt>
                <c:pt idx="77">
                  <c:v>1651.93</c:v>
                </c:pt>
                <c:pt idx="78">
                  <c:v>1808.22</c:v>
                </c:pt>
                <c:pt idx="79">
                  <c:v>1979.3</c:v>
                </c:pt>
                <c:pt idx="80">
                  <c:v>2158.14</c:v>
                </c:pt>
                <c:pt idx="81">
                  <c:v>2368.21</c:v>
                </c:pt>
                <c:pt idx="82">
                  <c:v>2588.85</c:v>
                </c:pt>
                <c:pt idx="83">
                  <c:v>2828.55</c:v>
                </c:pt>
                <c:pt idx="84">
                  <c:v>3096.81</c:v>
                </c:pt>
                <c:pt idx="85">
                  <c:v>3387.2</c:v>
                </c:pt>
                <c:pt idx="86">
                  <c:v>3709.52</c:v>
                </c:pt>
                <c:pt idx="87">
                  <c:v>4059.44</c:v>
                </c:pt>
                <c:pt idx="88">
                  <c:v>4438.0600000000004</c:v>
                </c:pt>
                <c:pt idx="89">
                  <c:v>4848.24</c:v>
                </c:pt>
                <c:pt idx="90">
                  <c:v>5302.93</c:v>
                </c:pt>
                <c:pt idx="91">
                  <c:v>5804.12</c:v>
                </c:pt>
                <c:pt idx="92">
                  <c:v>6355.14</c:v>
                </c:pt>
                <c:pt idx="93">
                  <c:v>6945.69</c:v>
                </c:pt>
                <c:pt idx="94">
                  <c:v>7604.25</c:v>
                </c:pt>
                <c:pt idx="95">
                  <c:v>8316.08</c:v>
                </c:pt>
                <c:pt idx="96">
                  <c:v>9094.0499999999993</c:v>
                </c:pt>
                <c:pt idx="97">
                  <c:v>9954.24</c:v>
                </c:pt>
                <c:pt idx="98">
                  <c:v>10894.67</c:v>
                </c:pt>
                <c:pt idx="99">
                  <c:v>11895.79</c:v>
                </c:pt>
                <c:pt idx="100">
                  <c:v>12994.42</c:v>
                </c:pt>
                <c:pt idx="101">
                  <c:v>14294.27</c:v>
                </c:pt>
                <c:pt idx="102">
                  <c:v>15592.77</c:v>
                </c:pt>
                <c:pt idx="103">
                  <c:v>17094.86</c:v>
                </c:pt>
                <c:pt idx="104">
                  <c:v>18694.98</c:v>
                </c:pt>
                <c:pt idx="105">
                  <c:v>20393.689999999999</c:v>
                </c:pt>
                <c:pt idx="106">
                  <c:v>22295.599999999999</c:v>
                </c:pt>
                <c:pt idx="107">
                  <c:v>24397.1</c:v>
                </c:pt>
                <c:pt idx="108">
                  <c:v>26698.04</c:v>
                </c:pt>
                <c:pt idx="109">
                  <c:v>29299.62</c:v>
                </c:pt>
                <c:pt idx="110">
                  <c:v>31998.14</c:v>
                </c:pt>
                <c:pt idx="111">
                  <c:v>34999.25</c:v>
                </c:pt>
                <c:pt idx="112">
                  <c:v>38298.949999999997</c:v>
                </c:pt>
                <c:pt idx="113">
                  <c:v>41896.92</c:v>
                </c:pt>
                <c:pt idx="114">
                  <c:v>45798.09</c:v>
                </c:pt>
                <c:pt idx="115">
                  <c:v>50100.1</c:v>
                </c:pt>
                <c:pt idx="116">
                  <c:v>54798.58</c:v>
                </c:pt>
                <c:pt idx="117">
                  <c:v>59999.93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D0-524C-94F4-92ED28D6702A}"/>
            </c:ext>
          </c:extLst>
        </c:ser>
        <c:ser>
          <c:idx val="5"/>
          <c:order val="5"/>
          <c:tx>
            <c:strRef>
              <c:f>'269e'!$P$257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'269e'!$P$252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{7E532352-93D1-3743-9327-994ADDD51DAE}</c15:txfldGUID>
                      <c15:f>'269e'!$P$252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4D0-524C-94F4-92ED28D6702A}"/>
                </c:ext>
              </c:extLst>
            </c:dLbl>
            <c:dLbl>
              <c:idx val="1"/>
              <c:tx>
                <c:strRef>
                  <c:f>'269e'!$P$253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{C87674A6-8BB6-814A-8BBB-41EB6EF11F49}</c15:txfldGUID>
                      <c15:f>'269e'!$P$253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4D0-524C-94F4-92ED28D6702A}"/>
                </c:ext>
              </c:extLst>
            </c:dLbl>
            <c:dLbl>
              <c:idx val="2"/>
              <c:tx>
                <c:strRef>
                  <c:f>'269e'!$P$254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{30F61C94-53D2-B947-8690-4FA209BC97D3}</c15:txfldGUID>
                      <c15:f>'269e'!$P$254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4D0-524C-94F4-92ED28D6702A}"/>
                </c:ext>
              </c:extLst>
            </c:dLbl>
            <c:dLbl>
              <c:idx val="3"/>
              <c:tx>
                <c:strRef>
                  <c:f>'269e'!$P$255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{6A8BB78E-A787-6047-916B-76CBA23DB544}</c15:txfldGUID>
                      <c15:f>'269e'!$P$255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4D0-524C-94F4-92ED28D6702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'269e'!$O$258:$O$261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'269e'!$P$258:$P$261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D0-524C-94F4-92ED28D6702A}"/>
            </c:ext>
          </c:extLst>
        </c:ser>
        <c:ser>
          <c:idx val="6"/>
          <c:order val="6"/>
          <c:tx>
            <c:strRef>
              <c:f>'269e'!$S$257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'269e'!$S$253</c:f>
                  <c:strCache>
                    <c:ptCount val="1"/>
                    <c:pt idx="0">
                      <c:v>9.33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{996438DF-38C0-2445-A546-9EC341C7E7EA}</c15:txfldGUID>
                      <c15:f>'269e'!$S$253</c15:f>
                      <c15:dlblFieldTableCache>
                        <c:ptCount val="1"/>
                        <c:pt idx="0">
                          <c:v>9.33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4D0-524C-94F4-92ED28D6702A}"/>
                </c:ext>
              </c:extLst>
            </c:dLbl>
            <c:dLbl>
              <c:idx val="1"/>
              <c:tx>
                <c:strRef>
                  <c:f>'269e'!$S$254</c:f>
                  <c:strCache>
                    <c:ptCount val="1"/>
                    <c:pt idx="0">
                      <c:v>93.26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{E99A9136-9565-3844-B479-896BF7F670FC}</c15:txfldGUID>
                      <c15:f>'269e'!$S$254</c15:f>
                      <c15:dlblFieldTableCache>
                        <c:ptCount val="1"/>
                        <c:pt idx="0">
                          <c:v>93.26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4D0-524C-94F4-92ED28D6702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'269e'!$R$258:$R$260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'269e'!$S$258:$S$260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4D0-524C-94F4-92ED28D6702A}"/>
            </c:ext>
          </c:extLst>
        </c:ser>
        <c:ser>
          <c:idx val="7"/>
          <c:order val="7"/>
          <c:tx>
            <c:strRef>
              <c:f>'269e'!$L$224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'269e'!$K$225:$K$342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9.997102747910931E-4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9.9974230140118902E-4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9.9974990040858501E-4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9.9975692040838978E-4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9.9977599942779384E-4</c:v>
                </c:pt>
                <c:pt idx="33">
                  <c:v>9.9977799860834562E-4</c:v>
                </c:pt>
                <c:pt idx="34">
                  <c:v>9.9978003407907965E-4</c:v>
                </c:pt>
                <c:pt idx="35">
                  <c:v>9.9978175548179273E-4</c:v>
                </c:pt>
                <c:pt idx="36">
                  <c:v>9.9978357452469406E-4</c:v>
                </c:pt>
                <c:pt idx="37">
                  <c:v>9.9978575501846116E-4</c:v>
                </c:pt>
                <c:pt idx="38">
                  <c:v>9.997872834230767E-4</c:v>
                </c:pt>
                <c:pt idx="39">
                  <c:v>9.9978918282726641E-4</c:v>
                </c:pt>
                <c:pt idx="40">
                  <c:v>9.9979079842846827E-4</c:v>
                </c:pt>
                <c:pt idx="41">
                  <c:v>9.9979273300119013E-4</c:v>
                </c:pt>
                <c:pt idx="42">
                  <c:v>9.997940755736086E-4</c:v>
                </c:pt>
                <c:pt idx="43">
                  <c:v>9.9979587305860798E-4</c:v>
                </c:pt>
                <c:pt idx="44">
                  <c:v>9.9979740745916468E-4</c:v>
                </c:pt>
                <c:pt idx="45">
                  <c:v>9.9979908517002186E-4</c:v>
                </c:pt>
                <c:pt idx="46">
                  <c:v>9.9980054441544232E-4</c:v>
                </c:pt>
                <c:pt idx="47">
                  <c:v>9.9980209580649224E-4</c:v>
                </c:pt>
                <c:pt idx="48">
                  <c:v>9.9980367018750668E-4</c:v>
                </c:pt>
                <c:pt idx="49">
                  <c:v>9.9980512540147706E-4</c:v>
                </c:pt>
                <c:pt idx="50">
                  <c:v>6.6926511082116575E-3</c:v>
                </c:pt>
                <c:pt idx="51">
                  <c:v>0.26831521980859546</c:v>
                </c:pt>
                <c:pt idx="52">
                  <c:v>1.1202864414445928</c:v>
                </c:pt>
                <c:pt idx="53">
                  <c:v>2.0457506548017661</c:v>
                </c:pt>
                <c:pt idx="54">
                  <c:v>2.8810592881273309</c:v>
                </c:pt>
                <c:pt idx="55">
                  <c:v>3.632025439053054</c:v>
                </c:pt>
                <c:pt idx="56">
                  <c:v>4.2744691195950191</c:v>
                </c:pt>
                <c:pt idx="57">
                  <c:v>4.8099800417314098</c:v>
                </c:pt>
                <c:pt idx="58">
                  <c:v>5.2790713671154759</c:v>
                </c:pt>
                <c:pt idx="59">
                  <c:v>5.6869410951380557</c:v>
                </c:pt>
                <c:pt idx="60">
                  <c:v>6.0214163104116851</c:v>
                </c:pt>
                <c:pt idx="61">
                  <c:v>6.3403445092743054</c:v>
                </c:pt>
                <c:pt idx="62">
                  <c:v>6.6049992575965071</c:v>
                </c:pt>
                <c:pt idx="63">
                  <c:v>6.8491757839928278</c:v>
                </c:pt>
                <c:pt idx="64">
                  <c:v>7.0552792112083331</c:v>
                </c:pt>
                <c:pt idx="65">
                  <c:v>7.2508944369017119</c:v>
                </c:pt>
                <c:pt idx="66">
                  <c:v>7.419172898186857</c:v>
                </c:pt>
                <c:pt idx="67">
                  <c:v>7.5859391521201216</c:v>
                </c:pt>
                <c:pt idx="68">
                  <c:v>7.720116216323353</c:v>
                </c:pt>
                <c:pt idx="69">
                  <c:v>7.8540917227661042</c:v>
                </c:pt>
                <c:pt idx="70">
                  <c:v>7.9699871051294373</c:v>
                </c:pt>
                <c:pt idx="71">
                  <c:v>8.082137300873967</c:v>
                </c:pt>
                <c:pt idx="72">
                  <c:v>8.1806301934430987</c:v>
                </c:pt>
                <c:pt idx="73">
                  <c:v>8.2749773537190503</c:v>
                </c:pt>
                <c:pt idx="74">
                  <c:v>8.3649680697139193</c:v>
                </c:pt>
                <c:pt idx="75">
                  <c:v>8.4464522265947366</c:v>
                </c:pt>
                <c:pt idx="76">
                  <c:v>8.5248112830302247</c:v>
                </c:pt>
                <c:pt idx="77">
                  <c:v>8.5943692001772369</c:v>
                </c:pt>
                <c:pt idx="78">
                  <c:v>8.6613854454632655</c:v>
                </c:pt>
                <c:pt idx="79">
                  <c:v>8.7243269588232817</c:v>
                </c:pt>
                <c:pt idx="80">
                  <c:v>8.7810711024807588</c:v>
                </c:pt>
                <c:pt idx="81">
                  <c:v>8.8385327432133778</c:v>
                </c:pt>
                <c:pt idx="82">
                  <c:v>8.8905414735839479</c:v>
                </c:pt>
                <c:pt idx="83">
                  <c:v>8.9394797000882704</c:v>
                </c:pt>
                <c:pt idx="84">
                  <c:v>8.9869281366731464</c:v>
                </c:pt>
                <c:pt idx="85">
                  <c:v>9.0314502932985565</c:v>
                </c:pt>
                <c:pt idx="86">
                  <c:v>9.0743340562048722</c:v>
                </c:pt>
                <c:pt idx="87">
                  <c:v>9.1147706552603509</c:v>
                </c:pt>
                <c:pt idx="88">
                  <c:v>9.1528702326072047</c:v>
                </c:pt>
                <c:pt idx="89">
                  <c:v>9.1889013842198413</c:v>
                </c:pt>
                <c:pt idx="90">
                  <c:v>9.2237924995632667</c:v>
                </c:pt>
                <c:pt idx="91">
                  <c:v>9.2573759310019774</c:v>
                </c:pt>
                <c:pt idx="92">
                  <c:v>9.2896246061144438</c:v>
                </c:pt>
                <c:pt idx="93">
                  <c:v>9.3198741206895086</c:v>
                </c:pt>
                <c:pt idx="94">
                  <c:v>9.3494271453810196</c:v>
                </c:pt>
                <c:pt idx="95">
                  <c:v>9.3774245983564466</c:v>
                </c:pt>
                <c:pt idx="96">
                  <c:v>9.4042887414304683</c:v>
                </c:pt>
                <c:pt idx="97">
                  <c:v>9.43037075725106</c:v>
                </c:pt>
                <c:pt idx="98">
                  <c:v>9.4554139596612785</c:v>
                </c:pt>
                <c:pt idx="99">
                  <c:v>9.4788868016525125</c:v>
                </c:pt>
                <c:pt idx="100">
                  <c:v>9.5016140766854402</c:v>
                </c:pt>
                <c:pt idx="101">
                  <c:v>9.5252301634112015</c:v>
                </c:pt>
                <c:pt idx="102">
                  <c:v>9.5459860577430078</c:v>
                </c:pt>
                <c:pt idx="103">
                  <c:v>9.5671724673136609</c:v>
                </c:pt>
                <c:pt idx="104">
                  <c:v>9.5870655620413654</c:v>
                </c:pt>
                <c:pt idx="105">
                  <c:v>9.605756239312532</c:v>
                </c:pt>
                <c:pt idx="106">
                  <c:v>9.6242906424844232</c:v>
                </c:pt>
                <c:pt idx="107">
                  <c:v>9.642400596845647</c:v>
                </c:pt>
                <c:pt idx="108">
                  <c:v>9.6599332105058799</c:v>
                </c:pt>
                <c:pt idx="109">
                  <c:v>9.6774356486486646</c:v>
                </c:pt>
                <c:pt idx="110">
                  <c:v>9.6934959034798265</c:v>
                </c:pt>
                <c:pt idx="111">
                  <c:v>9.7093394001313076</c:v>
                </c:pt>
                <c:pt idx="112">
                  <c:v>9.7247781942701277</c:v>
                </c:pt>
                <c:pt idx="113">
                  <c:v>9.7397037459546016</c:v>
                </c:pt>
                <c:pt idx="114">
                  <c:v>9.7540688273448133</c:v>
                </c:pt>
                <c:pt idx="115">
                  <c:v>9.7681361938034357</c:v>
                </c:pt>
                <c:pt idx="116">
                  <c:v>9.7817800707180957</c:v>
                </c:pt>
                <c:pt idx="117">
                  <c:v>9.7951908855168917</c:v>
                </c:pt>
              </c:numCache>
            </c:numRef>
          </c:xVal>
          <c:yVal>
            <c:numRef>
              <c:f>'269e'!$L$225:$L$342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41.39</c:v>
                </c:pt>
                <c:pt idx="37">
                  <c:v>46.12</c:v>
                </c:pt>
                <c:pt idx="38">
                  <c:v>49.82</c:v>
                </c:pt>
                <c:pt idx="39">
                  <c:v>54.92</c:v>
                </c:pt>
                <c:pt idx="40">
                  <c:v>59.75</c:v>
                </c:pt>
                <c:pt idx="41">
                  <c:v>66.209999999999994</c:v>
                </c:pt>
                <c:pt idx="42">
                  <c:v>71.180000000000007</c:v>
                </c:pt>
                <c:pt idx="43">
                  <c:v>78.540000000000006</c:v>
                </c:pt>
                <c:pt idx="44">
                  <c:v>85.54</c:v>
                </c:pt>
                <c:pt idx="45">
                  <c:v>94.05</c:v>
                </c:pt>
                <c:pt idx="46">
                  <c:v>102.27</c:v>
                </c:pt>
                <c:pt idx="47">
                  <c:v>111.95</c:v>
                </c:pt>
                <c:pt idx="48">
                  <c:v>122.89</c:v>
                </c:pt>
                <c:pt idx="49">
                  <c:v>134.13</c:v>
                </c:pt>
                <c:pt idx="50">
                  <c:v>148.16999999999999</c:v>
                </c:pt>
                <c:pt idx="51">
                  <c:v>159.87</c:v>
                </c:pt>
                <c:pt idx="52">
                  <c:v>175.69</c:v>
                </c:pt>
                <c:pt idx="53">
                  <c:v>191.94</c:v>
                </c:pt>
                <c:pt idx="54">
                  <c:v>209.27</c:v>
                </c:pt>
                <c:pt idx="55">
                  <c:v>228.86</c:v>
                </c:pt>
                <c:pt idx="56">
                  <c:v>250.39</c:v>
                </c:pt>
                <c:pt idx="57">
                  <c:v>273.42</c:v>
                </c:pt>
                <c:pt idx="58">
                  <c:v>299.18</c:v>
                </c:pt>
                <c:pt idx="59">
                  <c:v>327.69</c:v>
                </c:pt>
                <c:pt idx="60">
                  <c:v>357.06</c:v>
                </c:pt>
                <c:pt idx="61">
                  <c:v>392.08</c:v>
                </c:pt>
                <c:pt idx="62">
                  <c:v>428.27</c:v>
                </c:pt>
                <c:pt idx="63">
                  <c:v>469.48</c:v>
                </c:pt>
                <c:pt idx="64">
                  <c:v>512.08000000000004</c:v>
                </c:pt>
                <c:pt idx="65">
                  <c:v>561.30999999999995</c:v>
                </c:pt>
                <c:pt idx="66">
                  <c:v>612.65</c:v>
                </c:pt>
                <c:pt idx="67">
                  <c:v>674.29</c:v>
                </c:pt>
                <c:pt idx="68">
                  <c:v>733.94</c:v>
                </c:pt>
                <c:pt idx="69">
                  <c:v>805.04</c:v>
                </c:pt>
                <c:pt idx="70">
                  <c:v>878.37</c:v>
                </c:pt>
                <c:pt idx="71">
                  <c:v>962.61</c:v>
                </c:pt>
                <c:pt idx="72">
                  <c:v>1050.1500000000001</c:v>
                </c:pt>
                <c:pt idx="73">
                  <c:v>1148.93</c:v>
                </c:pt>
                <c:pt idx="74">
                  <c:v>1260.1600000000001</c:v>
                </c:pt>
                <c:pt idx="75">
                  <c:v>1378.75</c:v>
                </c:pt>
                <c:pt idx="76">
                  <c:v>1512.74</c:v>
                </c:pt>
                <c:pt idx="77">
                  <c:v>1651.93</c:v>
                </c:pt>
                <c:pt idx="78">
                  <c:v>1808.22</c:v>
                </c:pt>
                <c:pt idx="79">
                  <c:v>1979.3</c:v>
                </c:pt>
                <c:pt idx="80">
                  <c:v>2158.14</c:v>
                </c:pt>
                <c:pt idx="81">
                  <c:v>2368.21</c:v>
                </c:pt>
                <c:pt idx="82">
                  <c:v>2588.85</c:v>
                </c:pt>
                <c:pt idx="83">
                  <c:v>2828.55</c:v>
                </c:pt>
                <c:pt idx="84">
                  <c:v>3096.81</c:v>
                </c:pt>
                <c:pt idx="85">
                  <c:v>3387.2</c:v>
                </c:pt>
                <c:pt idx="86">
                  <c:v>3709.52</c:v>
                </c:pt>
                <c:pt idx="87">
                  <c:v>4059.44</c:v>
                </c:pt>
                <c:pt idx="88">
                  <c:v>4438.0600000000004</c:v>
                </c:pt>
                <c:pt idx="89">
                  <c:v>4848.24</c:v>
                </c:pt>
                <c:pt idx="90">
                  <c:v>5302.93</c:v>
                </c:pt>
                <c:pt idx="91">
                  <c:v>5804.12</c:v>
                </c:pt>
                <c:pt idx="92">
                  <c:v>6355.14</c:v>
                </c:pt>
                <c:pt idx="93">
                  <c:v>6945.69</c:v>
                </c:pt>
                <c:pt idx="94">
                  <c:v>7604.25</c:v>
                </c:pt>
                <c:pt idx="95">
                  <c:v>8316.08</c:v>
                </c:pt>
                <c:pt idx="96">
                  <c:v>9094.0499999999993</c:v>
                </c:pt>
                <c:pt idx="97">
                  <c:v>9954.24</c:v>
                </c:pt>
                <c:pt idx="98">
                  <c:v>10894.67</c:v>
                </c:pt>
                <c:pt idx="99">
                  <c:v>11895.79</c:v>
                </c:pt>
                <c:pt idx="100">
                  <c:v>12994.42</c:v>
                </c:pt>
                <c:pt idx="101">
                  <c:v>14294.27</c:v>
                </c:pt>
                <c:pt idx="102">
                  <c:v>15592.77</c:v>
                </c:pt>
                <c:pt idx="103">
                  <c:v>17094.86</c:v>
                </c:pt>
                <c:pt idx="104">
                  <c:v>18694.98</c:v>
                </c:pt>
                <c:pt idx="105">
                  <c:v>20393.689999999999</c:v>
                </c:pt>
                <c:pt idx="106">
                  <c:v>22295.599999999999</c:v>
                </c:pt>
                <c:pt idx="107">
                  <c:v>24397.1</c:v>
                </c:pt>
                <c:pt idx="108">
                  <c:v>26698.04</c:v>
                </c:pt>
                <c:pt idx="109">
                  <c:v>29299.62</c:v>
                </c:pt>
                <c:pt idx="110">
                  <c:v>31998.14</c:v>
                </c:pt>
                <c:pt idx="111">
                  <c:v>34999.25</c:v>
                </c:pt>
                <c:pt idx="112">
                  <c:v>38298.949999999997</c:v>
                </c:pt>
                <c:pt idx="113">
                  <c:v>41896.92</c:v>
                </c:pt>
                <c:pt idx="114">
                  <c:v>45798.09</c:v>
                </c:pt>
                <c:pt idx="115">
                  <c:v>50100.1</c:v>
                </c:pt>
                <c:pt idx="116">
                  <c:v>54798.58</c:v>
                </c:pt>
                <c:pt idx="117">
                  <c:v>59999.93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4D0-524C-94F4-92ED28D6702A}"/>
            </c:ext>
          </c:extLst>
        </c:ser>
        <c:ser>
          <c:idx val="8"/>
          <c:order val="8"/>
          <c:tx>
            <c:strRef>
              <c:f>'269e'!$D$3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'269e'!$D$4</c:f>
              <c:numCache>
                <c:formatCode>0.00</c:formatCode>
                <c:ptCount val="1"/>
                <c:pt idx="0">
                  <c:v>0.31458574854070237</c:v>
                </c:pt>
              </c:numCache>
            </c:numRef>
          </c:xVal>
          <c:yVal>
            <c:numRef>
              <c:f>'269e'!$D$5</c:f>
              <c:numCache>
                <c:formatCode>General</c:formatCode>
                <c:ptCount val="1"/>
                <c:pt idx="0">
                  <c:v>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4D0-524C-94F4-92ED28D67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761808"/>
        <c:axId val="1"/>
      </c:scatterChart>
      <c:valAx>
        <c:axId val="1975761808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57618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70745996335254824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'269e'!$AC$8:$AC$42</c:f>
          <c:strCache>
            <c:ptCount val="35"/>
            <c:pt idx="0">
              <c:v>SAMPLE NO.:</c:v>
            </c:pt>
            <c:pt idx="1">
              <c:v>6742.7ft;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10.5</c:v>
            </c:pt>
            <c:pt idx="6">
              <c:v>BVTot:</c:v>
            </c:pt>
            <c:pt idx="7">
              <c:v>10.72</c:v>
            </c:pt>
            <c:pt idx="8">
              <c:v>Perm:</c:v>
            </c:pt>
            <c:pt idx="9">
              <c:v>0.475</c:v>
            </c:pt>
            <c:pt idx="10">
              <c:v>Thomeer Perm:</c:v>
            </c:pt>
            <c:pt idx="11">
              <c:v>0.2</c:v>
            </c:pt>
            <c:pt idx="12">
              <c:v>PORE SYSTEM 1:</c:v>
            </c:pt>
            <c:pt idx="13">
              <c:v>G1:</c:v>
            </c:pt>
            <c:pt idx="14">
              <c:v>0.24</c:v>
            </c:pt>
            <c:pt idx="15">
              <c:v>Pd1:</c:v>
            </c:pt>
            <c:pt idx="16">
              <c:v>137.75</c:v>
            </c:pt>
            <c:pt idx="17">
              <c:v>BV1:</c:v>
            </c:pt>
            <c:pt idx="18">
              <c:v>10.72</c:v>
            </c:pt>
            <c:pt idx="19">
              <c:v>Closure Corr:</c:v>
            </c:pt>
            <c:pt idx="20">
              <c:v>0.31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287040942115199"/>
          <c:y val="2.910150061475192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2222964105810558"/>
          <c:w val="0.74945951855644921"/>
          <c:h val="0.682562468964181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'269e'!$Z$7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'269e'!$X$8:$X$125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2.5737149426244366</c:v>
                </c:pt>
                <c:pt idx="37" formatCode="0.00E+00">
                  <c:v>2.3097584881878892</c:v>
                </c:pt>
                <c:pt idx="38" formatCode="0.00E+00">
                  <c:v>2.1382188172465963</c:v>
                </c:pt>
                <c:pt idx="39" formatCode="0.00E+00">
                  <c:v>1.9396588032633908</c:v>
                </c:pt>
                <c:pt idx="40" formatCode="0.00E+00">
                  <c:v>1.7828629535602583</c:v>
                </c:pt>
                <c:pt idx="41" formatCode="0.00E+00">
                  <c:v>1.6089119691168319</c:v>
                </c:pt>
                <c:pt idx="42" formatCode="0.00E+00">
                  <c:v>1.4965729344650942</c:v>
                </c:pt>
                <c:pt idx="43" formatCode="0.00E+00">
                  <c:v>1.3563287684648002</c:v>
                </c:pt>
                <c:pt idx="44" formatCode="0.00E+00">
                  <c:v>1.2453362342205452</c:v>
                </c:pt>
                <c:pt idx="45" formatCode="0.00E+00">
                  <c:v>1.1326534978758684</c:v>
                </c:pt>
                <c:pt idx="46" formatCode="0.00E+00">
                  <c:v>1.0416159330715304</c:v>
                </c:pt>
                <c:pt idx="47" formatCode="0.00E+00">
                  <c:v>0.95155034814850759</c:v>
                </c:pt>
                <c:pt idx="48" formatCode="0.00E+00">
                  <c:v>0.8668407638963741</c:v>
                </c:pt>
                <c:pt idx="49" formatCode="0.00E+00">
                  <c:v>0.79420011537482615</c:v>
                </c:pt>
                <c:pt idx="50" formatCode="0.00E+00">
                  <c:v>0.71894487058935974</c:v>
                </c:pt>
                <c:pt idx="51" formatCode="0.00E+00">
                  <c:v>0.66632927675752429</c:v>
                </c:pt>
                <c:pt idx="52" formatCode="0.00E+00">
                  <c:v>0.6063296799773773</c:v>
                </c:pt>
                <c:pt idx="53" formatCode="0.00E+00">
                  <c:v>0.55499667331054192</c:v>
                </c:pt>
                <c:pt idx="54" formatCode="0.00E+00">
                  <c:v>0.50903646712488848</c:v>
                </c:pt>
                <c:pt idx="55" formatCode="0.00E+00">
                  <c:v>0.46546387081720447</c:v>
                </c:pt>
                <c:pt idx="56" formatCode="0.00E+00">
                  <c:v>0.4254405586294398</c:v>
                </c:pt>
                <c:pt idx="57" formatCode="0.00E+00">
                  <c:v>0.38960595960509631</c:v>
                </c:pt>
                <c:pt idx="58" formatCode="0.00E+00">
                  <c:v>0.35606010253100279</c:v>
                </c:pt>
                <c:pt idx="59" formatCode="0.00E+00">
                  <c:v>0.32508181963204685</c:v>
                </c:pt>
                <c:pt idx="60" formatCode="0.00E+00">
                  <c:v>0.29834218751813535</c:v>
                </c:pt>
                <c:pt idx="61" formatCode="0.00E+00">
                  <c:v>0.2716947089247741</c:v>
                </c:pt>
                <c:pt idx="62" formatCode="0.00E+00">
                  <c:v>0.2487357542560194</c:v>
                </c:pt>
                <c:pt idx="63" formatCode="0.00E+00">
                  <c:v>0.22690223539921919</c:v>
                </c:pt>
                <c:pt idx="64" formatCode="0.00E+00">
                  <c:v>0.20802620972353034</c:v>
                </c:pt>
                <c:pt idx="65" formatCode="0.00E+00">
                  <c:v>0.1897811574267792</c:v>
                </c:pt>
                <c:pt idx="66" formatCode="0.00E+00">
                  <c:v>0.17387751811837984</c:v>
                </c:pt>
                <c:pt idx="67" formatCode="0.00E+00">
                  <c:v>0.1579825616207054</c:v>
                </c:pt>
                <c:pt idx="68" formatCode="0.00E+00">
                  <c:v>0.14514273847347933</c:v>
                </c:pt>
                <c:pt idx="69" formatCode="0.00E+00">
                  <c:v>0.1323239360469361</c:v>
                </c:pt>
                <c:pt idx="70" formatCode="0.00E+00">
                  <c:v>0.12127698062914878</c:v>
                </c:pt>
                <c:pt idx="71" formatCode="0.00E+00">
                  <c:v>0.11066378021756</c:v>
                </c:pt>
                <c:pt idx="72" formatCode="0.00E+00">
                  <c:v>0.10143890060965141</c:v>
                </c:pt>
                <c:pt idx="73" formatCode="0.00E+00">
                  <c:v>9.271762550827764E-2</c:v>
                </c:pt>
                <c:pt idx="74" formatCode="0.00E+00">
                  <c:v>8.4533758788745417E-2</c:v>
                </c:pt>
                <c:pt idx="75" formatCode="0.00E+00">
                  <c:v>7.7262782574959513E-2</c:v>
                </c:pt>
                <c:pt idx="76" formatCode="0.00E+00">
                  <c:v>7.0419279899536877E-2</c:v>
                </c:pt>
                <c:pt idx="77" formatCode="0.00E+00">
                  <c:v>6.4485820510085431E-2</c:v>
                </c:pt>
                <c:pt idx="78" formatCode="0.00E+00">
                  <c:v>5.8912113280035296E-2</c:v>
                </c:pt>
                <c:pt idx="79" formatCode="0.00E+00">
                  <c:v>5.3820068446029115E-2</c:v>
                </c:pt>
                <c:pt idx="80" formatCode="0.00E+00">
                  <c:v>4.9360125605950225E-2</c:v>
                </c:pt>
                <c:pt idx="81" formatCode="0.00E+00">
                  <c:v>4.4981678768025397E-2</c:v>
                </c:pt>
                <c:pt idx="82" formatCode="0.00E+00">
                  <c:v>4.1148023823406314E-2</c:v>
                </c:pt>
                <c:pt idx="83" formatCode="0.00E+00">
                  <c:v>3.7661014115085621E-2</c:v>
                </c:pt>
                <c:pt idx="84" formatCode="0.00E+00">
                  <c:v>3.43986429503991E-2</c:v>
                </c:pt>
                <c:pt idx="85" formatCode="0.00E+00">
                  <c:v>3.1449593019374535E-2</c:v>
                </c:pt>
                <c:pt idx="86" formatCode="0.00E+00">
                  <c:v>2.8716939516494164E-2</c:v>
                </c:pt>
                <c:pt idx="87" formatCode="0.00E+00">
                  <c:v>2.624156570246769E-2</c:v>
                </c:pt>
                <c:pt idx="88" formatCode="0.00E+00">
                  <c:v>2.4002843917212795E-2</c:v>
                </c:pt>
                <c:pt idx="89" formatCode="0.00E+00">
                  <c:v>2.1972109770808674E-2</c:v>
                </c:pt>
                <c:pt idx="90" formatCode="0.00E+00">
                  <c:v>2.0088151545508883E-2</c:v>
                </c:pt>
                <c:pt idx="91" formatCode="0.00E+00">
                  <c:v>1.8353524991768854E-2</c:v>
                </c:pt>
                <c:pt idx="92" formatCode="0.00E+00">
                  <c:v>1.6762189578077812E-2</c:v>
                </c:pt>
                <c:pt idx="93" formatCode="0.00E+00">
                  <c:v>1.5337002007752351E-2</c:v>
                </c:pt>
                <c:pt idx="94" formatCode="0.00E+00">
                  <c:v>1.4008753193967246E-2</c:v>
                </c:pt>
                <c:pt idx="95" formatCode="0.00E+00">
                  <c:v>1.2809648473226019E-2</c:v>
                </c:pt>
                <c:pt idx="96" formatCode="0.00E+00">
                  <c:v>1.1713819637590011E-2</c:v>
                </c:pt>
                <c:pt idx="97" formatCode="0.00E+00">
                  <c:v>1.0701576561869659E-2</c:v>
                </c:pt>
                <c:pt idx="98" formatCode="0.00E+00">
                  <c:v>9.7778144244135348E-3</c:v>
                </c:pt>
                <c:pt idx="99" formatCode="0.00E+00">
                  <c:v>8.9549379633656456E-3</c:v>
                </c:pt>
                <c:pt idx="100" formatCode="0.00E+00">
                  <c:v>8.1978311825556989E-3</c:v>
                </c:pt>
                <c:pt idx="101" formatCode="0.00E+00">
                  <c:v>7.4523610842124454E-3</c:v>
                </c:pt>
                <c:pt idx="102" formatCode="0.00E+00">
                  <c:v>6.831759942282572E-3</c:v>
                </c:pt>
                <c:pt idx="103" formatCode="0.00E+00">
                  <c:v>6.2314673226470064E-3</c:v>
                </c:pt>
                <c:pt idx="104" formatCode="0.00E+00">
                  <c:v>5.6981104807400399E-3</c:v>
                </c:pt>
                <c:pt idx="105" formatCode="0.00E+00">
                  <c:v>5.2234814530977688E-3</c:v>
                </c:pt>
                <c:pt idx="106" formatCode="0.00E+00">
                  <c:v>4.777896153286991E-3</c:v>
                </c:pt>
                <c:pt idx="107" formatCode="0.00E+00">
                  <c:v>4.3663411419892295E-3</c:v>
                </c:pt>
                <c:pt idx="108" formatCode="0.00E+00">
                  <c:v>3.9900330314594414E-3</c:v>
                </c:pt>
                <c:pt idx="109" formatCode="0.00E+00">
                  <c:v>3.6357489098911666E-3</c:v>
                </c:pt>
                <c:pt idx="110" formatCode="0.00E+00">
                  <c:v>3.3291329269521733E-3</c:v>
                </c:pt>
                <c:pt idx="111" formatCode="0.00E+00">
                  <c:v>3.0436669778702522E-3</c:v>
                </c:pt>
                <c:pt idx="112" formatCode="0.00E+00">
                  <c:v>2.7814355609024639E-3</c:v>
                </c:pt>
                <c:pt idx="113" formatCode="0.00E+00">
                  <c:v>2.5425750025353999E-3</c:v>
                </c:pt>
                <c:pt idx="114" formatCode="0.00E+00">
                  <c:v>2.3259935398010144E-3</c:v>
                </c:pt>
                <c:pt idx="115" formatCode="0.00E+00">
                  <c:v>2.1262644480794534E-3</c:v>
                </c:pt>
                <c:pt idx="116" formatCode="0.00E+00">
                  <c:v>1.9439566038978639E-3</c:v>
                </c:pt>
                <c:pt idx="117" formatCode="0.00E+00">
                  <c:v>1.7754364292629245E-3</c:v>
                </c:pt>
              </c:numCache>
            </c:numRef>
          </c:xVal>
          <c:yVal>
            <c:numRef>
              <c:f>'269e'!$Z$8:$Z$125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5.4812044751295919E-2</c:v>
                </c:pt>
                <c:pt idx="46">
                  <c:v>7.3879558658399624E-2</c:v>
                </c:pt>
                <c:pt idx="47">
                  <c:v>7.3879558658399735E-2</c:v>
                </c:pt>
                <c:pt idx="48">
                  <c:v>0.17238563686959907</c:v>
                </c:pt>
                <c:pt idx="49">
                  <c:v>0.22163867597519887</c:v>
                </c:pt>
                <c:pt idx="50">
                  <c:v>0.29551823463359872</c:v>
                </c:pt>
                <c:pt idx="51">
                  <c:v>0.39402431284479822</c:v>
                </c:pt>
                <c:pt idx="52">
                  <c:v>0.46790387150319801</c:v>
                </c:pt>
                <c:pt idx="53">
                  <c:v>0.46790387150319779</c:v>
                </c:pt>
                <c:pt idx="54">
                  <c:v>0.59103646926719655</c:v>
                </c:pt>
                <c:pt idx="55">
                  <c:v>0.61566298881999737</c:v>
                </c:pt>
                <c:pt idx="56">
                  <c:v>0.61566298881999693</c:v>
                </c:pt>
                <c:pt idx="57">
                  <c:v>0.56640994971439795</c:v>
                </c:pt>
                <c:pt idx="58">
                  <c:v>0.56640994971439707</c:v>
                </c:pt>
                <c:pt idx="59">
                  <c:v>0.49253039105599772</c:v>
                </c:pt>
                <c:pt idx="60">
                  <c:v>0.5171569106087972</c:v>
                </c:pt>
                <c:pt idx="61">
                  <c:v>0.44327735195039786</c:v>
                </c:pt>
                <c:pt idx="62">
                  <c:v>0.32014475418639776</c:v>
                </c:pt>
                <c:pt idx="63">
                  <c:v>0.2462651955279993</c:v>
                </c:pt>
                <c:pt idx="64">
                  <c:v>0.2462651955279993</c:v>
                </c:pt>
                <c:pt idx="65">
                  <c:v>0.27089171508079879</c:v>
                </c:pt>
                <c:pt idx="66">
                  <c:v>0.24626519552800019</c:v>
                </c:pt>
                <c:pt idx="67">
                  <c:v>0.22163867597519982</c:v>
                </c:pt>
                <c:pt idx="68">
                  <c:v>0.22163867597519626</c:v>
                </c:pt>
                <c:pt idx="69">
                  <c:v>0.17238563686960084</c:v>
                </c:pt>
                <c:pt idx="70">
                  <c:v>0.14775911731680047</c:v>
                </c:pt>
                <c:pt idx="71">
                  <c:v>0.14775911731679692</c:v>
                </c:pt>
                <c:pt idx="72">
                  <c:v>9.8506078211199721E-2</c:v>
                </c:pt>
                <c:pt idx="73">
                  <c:v>9.8506078211199721E-2</c:v>
                </c:pt>
                <c:pt idx="74">
                  <c:v>9.8506078211197945E-2</c:v>
                </c:pt>
                <c:pt idx="75">
                  <c:v>7.3879558658401123E-2</c:v>
                </c:pt>
                <c:pt idx="76">
                  <c:v>4.9253039105598972E-2</c:v>
                </c:pt>
                <c:pt idx="77">
                  <c:v>4.9253039105600749E-2</c:v>
                </c:pt>
                <c:pt idx="78">
                  <c:v>4.9253039105598972E-2</c:v>
                </c:pt>
                <c:pt idx="79">
                  <c:v>4.9253039105602525E-2</c:v>
                </c:pt>
                <c:pt idx="80">
                  <c:v>2.4626519552796822E-2</c:v>
                </c:pt>
                <c:pt idx="81">
                  <c:v>4.9253039105600749E-2</c:v>
                </c:pt>
                <c:pt idx="82">
                  <c:v>2.4626519552800374E-2</c:v>
                </c:pt>
                <c:pt idx="83">
                  <c:v>1E-4</c:v>
                </c:pt>
                <c:pt idx="84">
                  <c:v>2.4626519552798598E-2</c:v>
                </c:pt>
                <c:pt idx="85">
                  <c:v>2.4626519552800374E-2</c:v>
                </c:pt>
                <c:pt idx="86">
                  <c:v>1E-4</c:v>
                </c:pt>
                <c:pt idx="87">
                  <c:v>2.4626519552800374E-2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5-1446-8321-5DA84F769218}"/>
            </c:ext>
          </c:extLst>
        </c:ser>
        <c:ser>
          <c:idx val="1"/>
          <c:order val="1"/>
          <c:tx>
            <c:strRef>
              <c:f>'269e'!$AB$7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'269e'!$X$8:$X$125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2.5737149426244366</c:v>
                </c:pt>
                <c:pt idx="37" formatCode="0.00E+00">
                  <c:v>2.3097584881878892</c:v>
                </c:pt>
                <c:pt idx="38" formatCode="0.00E+00">
                  <c:v>2.1382188172465963</c:v>
                </c:pt>
                <c:pt idx="39" formatCode="0.00E+00">
                  <c:v>1.9396588032633908</c:v>
                </c:pt>
                <c:pt idx="40" formatCode="0.00E+00">
                  <c:v>1.7828629535602583</c:v>
                </c:pt>
                <c:pt idx="41" formatCode="0.00E+00">
                  <c:v>1.6089119691168319</c:v>
                </c:pt>
                <c:pt idx="42" formatCode="0.00E+00">
                  <c:v>1.4965729344650942</c:v>
                </c:pt>
                <c:pt idx="43" formatCode="0.00E+00">
                  <c:v>1.3563287684648002</c:v>
                </c:pt>
                <c:pt idx="44" formatCode="0.00E+00">
                  <c:v>1.2453362342205452</c:v>
                </c:pt>
                <c:pt idx="45" formatCode="0.00E+00">
                  <c:v>1.1326534978758684</c:v>
                </c:pt>
                <c:pt idx="46" formatCode="0.00E+00">
                  <c:v>1.0416159330715304</c:v>
                </c:pt>
                <c:pt idx="47" formatCode="0.00E+00">
                  <c:v>0.95155034814850759</c:v>
                </c:pt>
                <c:pt idx="48" formatCode="0.00E+00">
                  <c:v>0.8668407638963741</c:v>
                </c:pt>
                <c:pt idx="49" formatCode="0.00E+00">
                  <c:v>0.79420011537482615</c:v>
                </c:pt>
                <c:pt idx="50" formatCode="0.00E+00">
                  <c:v>0.71894487058935974</c:v>
                </c:pt>
                <c:pt idx="51" formatCode="0.00E+00">
                  <c:v>0.66632927675752429</c:v>
                </c:pt>
                <c:pt idx="52" formatCode="0.00E+00">
                  <c:v>0.6063296799773773</c:v>
                </c:pt>
                <c:pt idx="53" formatCode="0.00E+00">
                  <c:v>0.55499667331054192</c:v>
                </c:pt>
                <c:pt idx="54" formatCode="0.00E+00">
                  <c:v>0.50903646712488848</c:v>
                </c:pt>
                <c:pt idx="55" formatCode="0.00E+00">
                  <c:v>0.46546387081720447</c:v>
                </c:pt>
                <c:pt idx="56" formatCode="0.00E+00">
                  <c:v>0.4254405586294398</c:v>
                </c:pt>
                <c:pt idx="57" formatCode="0.00E+00">
                  <c:v>0.38960595960509631</c:v>
                </c:pt>
                <c:pt idx="58" formatCode="0.00E+00">
                  <c:v>0.35606010253100279</c:v>
                </c:pt>
                <c:pt idx="59" formatCode="0.00E+00">
                  <c:v>0.32508181963204685</c:v>
                </c:pt>
                <c:pt idx="60" formatCode="0.00E+00">
                  <c:v>0.29834218751813535</c:v>
                </c:pt>
                <c:pt idx="61" formatCode="0.00E+00">
                  <c:v>0.2716947089247741</c:v>
                </c:pt>
                <c:pt idx="62" formatCode="0.00E+00">
                  <c:v>0.2487357542560194</c:v>
                </c:pt>
                <c:pt idx="63" formatCode="0.00E+00">
                  <c:v>0.22690223539921919</c:v>
                </c:pt>
                <c:pt idx="64" formatCode="0.00E+00">
                  <c:v>0.20802620972353034</c:v>
                </c:pt>
                <c:pt idx="65" formatCode="0.00E+00">
                  <c:v>0.1897811574267792</c:v>
                </c:pt>
                <c:pt idx="66" formatCode="0.00E+00">
                  <c:v>0.17387751811837984</c:v>
                </c:pt>
                <c:pt idx="67" formatCode="0.00E+00">
                  <c:v>0.1579825616207054</c:v>
                </c:pt>
                <c:pt idx="68" formatCode="0.00E+00">
                  <c:v>0.14514273847347933</c:v>
                </c:pt>
                <c:pt idx="69" formatCode="0.00E+00">
                  <c:v>0.1323239360469361</c:v>
                </c:pt>
                <c:pt idx="70" formatCode="0.00E+00">
                  <c:v>0.12127698062914878</c:v>
                </c:pt>
                <c:pt idx="71" formatCode="0.00E+00">
                  <c:v>0.11066378021756</c:v>
                </c:pt>
                <c:pt idx="72" formatCode="0.00E+00">
                  <c:v>0.10143890060965141</c:v>
                </c:pt>
                <c:pt idx="73" formatCode="0.00E+00">
                  <c:v>9.271762550827764E-2</c:v>
                </c:pt>
                <c:pt idx="74" formatCode="0.00E+00">
                  <c:v>8.4533758788745417E-2</c:v>
                </c:pt>
                <c:pt idx="75" formatCode="0.00E+00">
                  <c:v>7.7262782574959513E-2</c:v>
                </c:pt>
                <c:pt idx="76" formatCode="0.00E+00">
                  <c:v>7.0419279899536877E-2</c:v>
                </c:pt>
                <c:pt idx="77" formatCode="0.00E+00">
                  <c:v>6.4485820510085431E-2</c:v>
                </c:pt>
                <c:pt idx="78" formatCode="0.00E+00">
                  <c:v>5.8912113280035296E-2</c:v>
                </c:pt>
                <c:pt idx="79" formatCode="0.00E+00">
                  <c:v>5.3820068446029115E-2</c:v>
                </c:pt>
                <c:pt idx="80" formatCode="0.00E+00">
                  <c:v>4.9360125605950225E-2</c:v>
                </c:pt>
                <c:pt idx="81" formatCode="0.00E+00">
                  <c:v>4.4981678768025397E-2</c:v>
                </c:pt>
                <c:pt idx="82" formatCode="0.00E+00">
                  <c:v>4.1148023823406314E-2</c:v>
                </c:pt>
                <c:pt idx="83" formatCode="0.00E+00">
                  <c:v>3.7661014115085621E-2</c:v>
                </c:pt>
                <c:pt idx="84" formatCode="0.00E+00">
                  <c:v>3.43986429503991E-2</c:v>
                </c:pt>
                <c:pt idx="85" formatCode="0.00E+00">
                  <c:v>3.1449593019374535E-2</c:v>
                </c:pt>
                <c:pt idx="86" formatCode="0.00E+00">
                  <c:v>2.8716939516494164E-2</c:v>
                </c:pt>
                <c:pt idx="87" formatCode="0.00E+00">
                  <c:v>2.624156570246769E-2</c:v>
                </c:pt>
                <c:pt idx="88" formatCode="0.00E+00">
                  <c:v>2.4002843917212795E-2</c:v>
                </c:pt>
                <c:pt idx="89" formatCode="0.00E+00">
                  <c:v>2.1972109770808674E-2</c:v>
                </c:pt>
                <c:pt idx="90" formatCode="0.00E+00">
                  <c:v>2.0088151545508883E-2</c:v>
                </c:pt>
                <c:pt idx="91" formatCode="0.00E+00">
                  <c:v>1.8353524991768854E-2</c:v>
                </c:pt>
                <c:pt idx="92" formatCode="0.00E+00">
                  <c:v>1.6762189578077812E-2</c:v>
                </c:pt>
                <c:pt idx="93" formatCode="0.00E+00">
                  <c:v>1.5337002007752351E-2</c:v>
                </c:pt>
                <c:pt idx="94" formatCode="0.00E+00">
                  <c:v>1.4008753193967246E-2</c:v>
                </c:pt>
                <c:pt idx="95" formatCode="0.00E+00">
                  <c:v>1.2809648473226019E-2</c:v>
                </c:pt>
                <c:pt idx="96" formatCode="0.00E+00">
                  <c:v>1.1713819637590011E-2</c:v>
                </c:pt>
                <c:pt idx="97" formatCode="0.00E+00">
                  <c:v>1.0701576561869659E-2</c:v>
                </c:pt>
                <c:pt idx="98" formatCode="0.00E+00">
                  <c:v>9.7778144244135348E-3</c:v>
                </c:pt>
                <c:pt idx="99" formatCode="0.00E+00">
                  <c:v>8.9549379633656456E-3</c:v>
                </c:pt>
                <c:pt idx="100" formatCode="0.00E+00">
                  <c:v>8.1978311825556989E-3</c:v>
                </c:pt>
                <c:pt idx="101" formatCode="0.00E+00">
                  <c:v>7.4523610842124454E-3</c:v>
                </c:pt>
                <c:pt idx="102" formatCode="0.00E+00">
                  <c:v>6.831759942282572E-3</c:v>
                </c:pt>
                <c:pt idx="103" formatCode="0.00E+00">
                  <c:v>6.2314673226470064E-3</c:v>
                </c:pt>
                <c:pt idx="104" formatCode="0.00E+00">
                  <c:v>5.6981104807400399E-3</c:v>
                </c:pt>
                <c:pt idx="105" formatCode="0.00E+00">
                  <c:v>5.2234814530977688E-3</c:v>
                </c:pt>
                <c:pt idx="106" formatCode="0.00E+00">
                  <c:v>4.777896153286991E-3</c:v>
                </c:pt>
                <c:pt idx="107" formatCode="0.00E+00">
                  <c:v>4.3663411419892295E-3</c:v>
                </c:pt>
                <c:pt idx="108" formatCode="0.00E+00">
                  <c:v>3.9900330314594414E-3</c:v>
                </c:pt>
                <c:pt idx="109" formatCode="0.00E+00">
                  <c:v>3.6357489098911666E-3</c:v>
                </c:pt>
                <c:pt idx="110" formatCode="0.00E+00">
                  <c:v>3.3291329269521733E-3</c:v>
                </c:pt>
                <c:pt idx="111" formatCode="0.00E+00">
                  <c:v>3.0436669778702522E-3</c:v>
                </c:pt>
                <c:pt idx="112" formatCode="0.00E+00">
                  <c:v>2.7814355609024639E-3</c:v>
                </c:pt>
                <c:pt idx="113" formatCode="0.00E+00">
                  <c:v>2.5425750025353999E-3</c:v>
                </c:pt>
                <c:pt idx="114" formatCode="0.00E+00">
                  <c:v>2.3259935398010144E-3</c:v>
                </c:pt>
                <c:pt idx="115" formatCode="0.00E+00">
                  <c:v>2.1262644480794534E-3</c:v>
                </c:pt>
                <c:pt idx="116" formatCode="0.00E+00">
                  <c:v>1.9439566038978639E-3</c:v>
                </c:pt>
                <c:pt idx="117" formatCode="0.00E+00">
                  <c:v>1.7754364292629245E-3</c:v>
                </c:pt>
              </c:numCache>
            </c:numRef>
          </c:xVal>
          <c:yVal>
            <c:numRef>
              <c:f>'269e'!$AB$8:$AB$125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5.6928459828101807E-3</c:v>
                </c:pt>
                <c:pt idx="51">
                  <c:v>0.26162256870038381</c:v>
                </c:pt>
                <c:pt idx="52">
                  <c:v>0.85197122163599737</c:v>
                </c:pt>
                <c:pt idx="53">
                  <c:v>0.92546421335717333</c:v>
                </c:pt>
                <c:pt idx="54">
                  <c:v>0.83530863332556482</c:v>
                </c:pt>
                <c:pt idx="55">
                  <c:v>0.75096615092572305</c:v>
                </c:pt>
                <c:pt idx="56">
                  <c:v>0.6424436805419651</c:v>
                </c:pt>
                <c:pt idx="57">
                  <c:v>0.53551092213639073</c:v>
                </c:pt>
                <c:pt idx="58">
                  <c:v>0.46909132538406606</c:v>
                </c:pt>
                <c:pt idx="59">
                  <c:v>0.40786972802257981</c:v>
                </c:pt>
                <c:pt idx="60">
                  <c:v>0.33447521527362944</c:v>
                </c:pt>
                <c:pt idx="61">
                  <c:v>0.31892819886262025</c:v>
                </c:pt>
                <c:pt idx="62">
                  <c:v>0.2646547483222017</c:v>
                </c:pt>
                <c:pt idx="63">
                  <c:v>0.2441765263963207</c:v>
                </c:pt>
                <c:pt idx="64">
                  <c:v>0.20610342721550534</c:v>
                </c:pt>
                <c:pt idx="65">
                  <c:v>0.19561522569337875</c:v>
                </c:pt>
                <c:pt idx="66">
                  <c:v>0.16827846128514512</c:v>
                </c:pt>
                <c:pt idx="67">
                  <c:v>0.16676625393326461</c:v>
                </c:pt>
                <c:pt idx="68">
                  <c:v>0.13417706420323139</c:v>
                </c:pt>
                <c:pt idx="69">
                  <c:v>0.13397550644275125</c:v>
                </c:pt>
                <c:pt idx="70">
                  <c:v>0.11589538236333308</c:v>
                </c:pt>
                <c:pt idx="71">
                  <c:v>0.11215019574452967</c:v>
                </c:pt>
                <c:pt idx="72">
                  <c:v>9.849289256913174E-2</c:v>
                </c:pt>
                <c:pt idx="73">
                  <c:v>9.434716027595158E-2</c:v>
                </c:pt>
                <c:pt idx="74">
                  <c:v>8.9990715994868964E-2</c:v>
                </c:pt>
                <c:pt idx="75">
                  <c:v>8.1484156880817338E-2</c:v>
                </c:pt>
                <c:pt idx="76">
                  <c:v>7.8359056435488128E-2</c:v>
                </c:pt>
                <c:pt idx="77">
                  <c:v>6.9557917147012205E-2</c:v>
                </c:pt>
                <c:pt idx="78">
                  <c:v>6.7016245286028564E-2</c:v>
                </c:pt>
                <c:pt idx="79">
                  <c:v>6.2941513360016188E-2</c:v>
                </c:pt>
                <c:pt idx="80">
                  <c:v>5.6744143657477153E-2</c:v>
                </c:pt>
                <c:pt idx="81">
                  <c:v>5.7461640732618946E-2</c:v>
                </c:pt>
                <c:pt idx="82">
                  <c:v>5.2008730370570078E-2</c:v>
                </c:pt>
                <c:pt idx="83">
                  <c:v>4.8938226504322557E-2</c:v>
                </c:pt>
                <c:pt idx="84">
                  <c:v>4.7448436584875964E-2</c:v>
                </c:pt>
                <c:pt idx="85">
                  <c:v>4.4522156625410148E-2</c:v>
                </c:pt>
                <c:pt idx="86">
                  <c:v>4.2883762906315681E-2</c:v>
                </c:pt>
                <c:pt idx="87">
                  <c:v>4.0436599055478695E-2</c:v>
                </c:pt>
                <c:pt idx="88">
                  <c:v>3.8099577346853764E-2</c:v>
                </c:pt>
                <c:pt idx="89">
                  <c:v>3.6031151612636592E-2</c:v>
                </c:pt>
                <c:pt idx="90">
                  <c:v>3.4891115343425483E-2</c:v>
                </c:pt>
                <c:pt idx="91">
                  <c:v>3.3583431438710676E-2</c:v>
                </c:pt>
                <c:pt idx="92">
                  <c:v>3.2248675112466429E-2</c:v>
                </c:pt>
                <c:pt idx="93">
                  <c:v>3.0249514575064751E-2</c:v>
                </c:pt>
                <c:pt idx="94">
                  <c:v>2.9553024691510998E-2</c:v>
                </c:pt>
                <c:pt idx="95">
                  <c:v>2.7997452975426995E-2</c:v>
                </c:pt>
                <c:pt idx="96">
                  <c:v>2.686414307402174E-2</c:v>
                </c:pt>
                <c:pt idx="97">
                  <c:v>2.6082015820591664E-2</c:v>
                </c:pt>
                <c:pt idx="98">
                  <c:v>2.5043202410218512E-2</c:v>
                </c:pt>
                <c:pt idx="99">
                  <c:v>2.3472841991234006E-2</c:v>
                </c:pt>
                <c:pt idx="100">
                  <c:v>2.2727275032927707E-2</c:v>
                </c:pt>
                <c:pt idx="101">
                  <c:v>2.3616086725761321E-2</c:v>
                </c:pt>
                <c:pt idx="102">
                  <c:v>2.0755894331806246E-2</c:v>
                </c:pt>
                <c:pt idx="103">
                  <c:v>2.1186409570653097E-2</c:v>
                </c:pt>
                <c:pt idx="104">
                  <c:v>1.9893094727704508E-2</c:v>
                </c:pt>
                <c:pt idx="105">
                  <c:v>1.8690677271166578E-2</c:v>
                </c:pt>
                <c:pt idx="106">
                  <c:v>1.8534403171891256E-2</c:v>
                </c:pt>
                <c:pt idx="107">
                  <c:v>1.8109954361223757E-2</c:v>
                </c:pt>
                <c:pt idx="108">
                  <c:v>1.7532613660232954E-2</c:v>
                </c:pt>
                <c:pt idx="109">
                  <c:v>1.7502438142784627E-2</c:v>
                </c:pt>
                <c:pt idx="110">
                  <c:v>1.6060254831161913E-2</c:v>
                </c:pt>
                <c:pt idx="111">
                  <c:v>1.5843496651481104E-2</c:v>
                </c:pt>
                <c:pt idx="112">
                  <c:v>1.54387941388201E-2</c:v>
                </c:pt>
                <c:pt idx="113">
                  <c:v>1.4925551684473959E-2</c:v>
                </c:pt>
                <c:pt idx="114">
                  <c:v>1.4365081390211643E-2</c:v>
                </c:pt>
                <c:pt idx="115">
                  <c:v>1.4067366458622388E-2</c:v>
                </c:pt>
                <c:pt idx="116">
                  <c:v>1.3643876914660069E-2</c:v>
                </c:pt>
                <c:pt idx="117">
                  <c:v>1.3410814798795911E-2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5-1446-8321-5DA84F769218}"/>
            </c:ext>
          </c:extLst>
        </c:ser>
        <c:ser>
          <c:idx val="2"/>
          <c:order val="2"/>
          <c:tx>
            <c:strRef>
              <c:f>'269e'!$Y$7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'269e'!$X$8:$X$125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2.5737149426244366</c:v>
                </c:pt>
                <c:pt idx="37" formatCode="0.00E+00">
                  <c:v>2.3097584881878892</c:v>
                </c:pt>
                <c:pt idx="38" formatCode="0.00E+00">
                  <c:v>2.1382188172465963</c:v>
                </c:pt>
                <c:pt idx="39" formatCode="0.00E+00">
                  <c:v>1.9396588032633908</c:v>
                </c:pt>
                <c:pt idx="40" formatCode="0.00E+00">
                  <c:v>1.7828629535602583</c:v>
                </c:pt>
                <c:pt idx="41" formatCode="0.00E+00">
                  <c:v>1.6089119691168319</c:v>
                </c:pt>
                <c:pt idx="42" formatCode="0.00E+00">
                  <c:v>1.4965729344650942</c:v>
                </c:pt>
                <c:pt idx="43" formatCode="0.00E+00">
                  <c:v>1.3563287684648002</c:v>
                </c:pt>
                <c:pt idx="44" formatCode="0.00E+00">
                  <c:v>1.2453362342205452</c:v>
                </c:pt>
                <c:pt idx="45" formatCode="0.00E+00">
                  <c:v>1.1326534978758684</c:v>
                </c:pt>
                <c:pt idx="46" formatCode="0.00E+00">
                  <c:v>1.0416159330715304</c:v>
                </c:pt>
                <c:pt idx="47" formatCode="0.00E+00">
                  <c:v>0.95155034814850759</c:v>
                </c:pt>
                <c:pt idx="48" formatCode="0.00E+00">
                  <c:v>0.8668407638963741</c:v>
                </c:pt>
                <c:pt idx="49" formatCode="0.00E+00">
                  <c:v>0.79420011537482615</c:v>
                </c:pt>
                <c:pt idx="50" formatCode="0.00E+00">
                  <c:v>0.71894487058935974</c:v>
                </c:pt>
                <c:pt idx="51" formatCode="0.00E+00">
                  <c:v>0.66632927675752429</c:v>
                </c:pt>
                <c:pt idx="52" formatCode="0.00E+00">
                  <c:v>0.6063296799773773</c:v>
                </c:pt>
                <c:pt idx="53" formatCode="0.00E+00">
                  <c:v>0.55499667331054192</c:v>
                </c:pt>
                <c:pt idx="54" formatCode="0.00E+00">
                  <c:v>0.50903646712488848</c:v>
                </c:pt>
                <c:pt idx="55" formatCode="0.00E+00">
                  <c:v>0.46546387081720447</c:v>
                </c:pt>
                <c:pt idx="56" formatCode="0.00E+00">
                  <c:v>0.4254405586294398</c:v>
                </c:pt>
                <c:pt idx="57" formatCode="0.00E+00">
                  <c:v>0.38960595960509631</c:v>
                </c:pt>
                <c:pt idx="58" formatCode="0.00E+00">
                  <c:v>0.35606010253100279</c:v>
                </c:pt>
                <c:pt idx="59" formatCode="0.00E+00">
                  <c:v>0.32508181963204685</c:v>
                </c:pt>
                <c:pt idx="60" formatCode="0.00E+00">
                  <c:v>0.29834218751813535</c:v>
                </c:pt>
                <c:pt idx="61" formatCode="0.00E+00">
                  <c:v>0.2716947089247741</c:v>
                </c:pt>
                <c:pt idx="62" formatCode="0.00E+00">
                  <c:v>0.2487357542560194</c:v>
                </c:pt>
                <c:pt idx="63" formatCode="0.00E+00">
                  <c:v>0.22690223539921919</c:v>
                </c:pt>
                <c:pt idx="64" formatCode="0.00E+00">
                  <c:v>0.20802620972353034</c:v>
                </c:pt>
                <c:pt idx="65" formatCode="0.00E+00">
                  <c:v>0.1897811574267792</c:v>
                </c:pt>
                <c:pt idx="66" formatCode="0.00E+00">
                  <c:v>0.17387751811837984</c:v>
                </c:pt>
                <c:pt idx="67" formatCode="0.00E+00">
                  <c:v>0.1579825616207054</c:v>
                </c:pt>
                <c:pt idx="68" formatCode="0.00E+00">
                  <c:v>0.14514273847347933</c:v>
                </c:pt>
                <c:pt idx="69" formatCode="0.00E+00">
                  <c:v>0.1323239360469361</c:v>
                </c:pt>
                <c:pt idx="70" formatCode="0.00E+00">
                  <c:v>0.12127698062914878</c:v>
                </c:pt>
                <c:pt idx="71" formatCode="0.00E+00">
                  <c:v>0.11066378021756</c:v>
                </c:pt>
                <c:pt idx="72" formatCode="0.00E+00">
                  <c:v>0.10143890060965141</c:v>
                </c:pt>
                <c:pt idx="73" formatCode="0.00E+00">
                  <c:v>9.271762550827764E-2</c:v>
                </c:pt>
                <c:pt idx="74" formatCode="0.00E+00">
                  <c:v>8.4533758788745417E-2</c:v>
                </c:pt>
                <c:pt idx="75" formatCode="0.00E+00">
                  <c:v>7.7262782574959513E-2</c:v>
                </c:pt>
                <c:pt idx="76" formatCode="0.00E+00">
                  <c:v>7.0419279899536877E-2</c:v>
                </c:pt>
                <c:pt idx="77" formatCode="0.00E+00">
                  <c:v>6.4485820510085431E-2</c:v>
                </c:pt>
                <c:pt idx="78" formatCode="0.00E+00">
                  <c:v>5.8912113280035296E-2</c:v>
                </c:pt>
                <c:pt idx="79" formatCode="0.00E+00">
                  <c:v>5.3820068446029115E-2</c:v>
                </c:pt>
                <c:pt idx="80" formatCode="0.00E+00">
                  <c:v>4.9360125605950225E-2</c:v>
                </c:pt>
                <c:pt idx="81" formatCode="0.00E+00">
                  <c:v>4.4981678768025397E-2</c:v>
                </c:pt>
                <c:pt idx="82" formatCode="0.00E+00">
                  <c:v>4.1148023823406314E-2</c:v>
                </c:pt>
                <c:pt idx="83" formatCode="0.00E+00">
                  <c:v>3.7661014115085621E-2</c:v>
                </c:pt>
                <c:pt idx="84" formatCode="0.00E+00">
                  <c:v>3.43986429503991E-2</c:v>
                </c:pt>
                <c:pt idx="85" formatCode="0.00E+00">
                  <c:v>3.1449593019374535E-2</c:v>
                </c:pt>
                <c:pt idx="86" formatCode="0.00E+00">
                  <c:v>2.8716939516494164E-2</c:v>
                </c:pt>
                <c:pt idx="87" formatCode="0.00E+00">
                  <c:v>2.624156570246769E-2</c:v>
                </c:pt>
                <c:pt idx="88" formatCode="0.00E+00">
                  <c:v>2.4002843917212795E-2</c:v>
                </c:pt>
                <c:pt idx="89" formatCode="0.00E+00">
                  <c:v>2.1972109770808674E-2</c:v>
                </c:pt>
                <c:pt idx="90" formatCode="0.00E+00">
                  <c:v>2.0088151545508883E-2</c:v>
                </c:pt>
                <c:pt idx="91" formatCode="0.00E+00">
                  <c:v>1.8353524991768854E-2</c:v>
                </c:pt>
                <c:pt idx="92" formatCode="0.00E+00">
                  <c:v>1.6762189578077812E-2</c:v>
                </c:pt>
                <c:pt idx="93" formatCode="0.00E+00">
                  <c:v>1.5337002007752351E-2</c:v>
                </c:pt>
                <c:pt idx="94" formatCode="0.00E+00">
                  <c:v>1.4008753193967246E-2</c:v>
                </c:pt>
                <c:pt idx="95" formatCode="0.00E+00">
                  <c:v>1.2809648473226019E-2</c:v>
                </c:pt>
                <c:pt idx="96" formatCode="0.00E+00">
                  <c:v>1.1713819637590011E-2</c:v>
                </c:pt>
                <c:pt idx="97" formatCode="0.00E+00">
                  <c:v>1.0701576561869659E-2</c:v>
                </c:pt>
                <c:pt idx="98" formatCode="0.00E+00">
                  <c:v>9.7778144244135348E-3</c:v>
                </c:pt>
                <c:pt idx="99" formatCode="0.00E+00">
                  <c:v>8.9549379633656456E-3</c:v>
                </c:pt>
                <c:pt idx="100" formatCode="0.00E+00">
                  <c:v>8.1978311825556989E-3</c:v>
                </c:pt>
                <c:pt idx="101" formatCode="0.00E+00">
                  <c:v>7.4523610842124454E-3</c:v>
                </c:pt>
                <c:pt idx="102" formatCode="0.00E+00">
                  <c:v>6.831759942282572E-3</c:v>
                </c:pt>
                <c:pt idx="103" formatCode="0.00E+00">
                  <c:v>6.2314673226470064E-3</c:v>
                </c:pt>
                <c:pt idx="104" formatCode="0.00E+00">
                  <c:v>5.6981104807400399E-3</c:v>
                </c:pt>
                <c:pt idx="105" formatCode="0.00E+00">
                  <c:v>5.2234814530977688E-3</c:v>
                </c:pt>
                <c:pt idx="106" formatCode="0.00E+00">
                  <c:v>4.777896153286991E-3</c:v>
                </c:pt>
                <c:pt idx="107" formatCode="0.00E+00">
                  <c:v>4.3663411419892295E-3</c:v>
                </c:pt>
                <c:pt idx="108" formatCode="0.00E+00">
                  <c:v>3.9900330314594414E-3</c:v>
                </c:pt>
                <c:pt idx="109" formatCode="0.00E+00">
                  <c:v>3.6357489098911666E-3</c:v>
                </c:pt>
                <c:pt idx="110" formatCode="0.00E+00">
                  <c:v>3.3291329269521733E-3</c:v>
                </c:pt>
                <c:pt idx="111" formatCode="0.00E+00">
                  <c:v>3.0436669778702522E-3</c:v>
                </c:pt>
                <c:pt idx="112" formatCode="0.00E+00">
                  <c:v>2.7814355609024639E-3</c:v>
                </c:pt>
                <c:pt idx="113" formatCode="0.00E+00">
                  <c:v>2.5425750025353999E-3</c:v>
                </c:pt>
                <c:pt idx="114" formatCode="0.00E+00">
                  <c:v>2.3259935398010144E-3</c:v>
                </c:pt>
                <c:pt idx="115" formatCode="0.00E+00">
                  <c:v>2.1262644480794534E-3</c:v>
                </c:pt>
                <c:pt idx="116" formatCode="0.00E+00">
                  <c:v>1.9439566038978639E-3</c:v>
                </c:pt>
                <c:pt idx="117" formatCode="0.00E+00">
                  <c:v>1.7754364292629245E-3</c:v>
                </c:pt>
              </c:numCache>
            </c:numRef>
          </c:xVal>
          <c:yVal>
            <c:numRef>
              <c:f>'269e'!$Y$8:$Y$125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2.4626519552799885E-2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2.4626519552799885E-2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2.4626519552799882E-2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2.4626519552799889E-2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2.4626519552799889E-2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2.4626519552799875E-2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2.4626519552799875E-2</c:v>
                </c:pt>
                <c:pt idx="35">
                  <c:v>1E-4</c:v>
                </c:pt>
                <c:pt idx="36">
                  <c:v>2.4626519552799903E-2</c:v>
                </c:pt>
                <c:pt idx="37">
                  <c:v>1E-4</c:v>
                </c:pt>
                <c:pt idx="38">
                  <c:v>1E-4</c:v>
                </c:pt>
                <c:pt idx="39">
                  <c:v>2.4626519552799875E-2</c:v>
                </c:pt>
                <c:pt idx="40">
                  <c:v>1E-4</c:v>
                </c:pt>
                <c:pt idx="41">
                  <c:v>2.4626519552799903E-2</c:v>
                </c:pt>
                <c:pt idx="42">
                  <c:v>1E-4</c:v>
                </c:pt>
                <c:pt idx="43">
                  <c:v>2.4626519552799875E-2</c:v>
                </c:pt>
                <c:pt idx="44">
                  <c:v>4.9253039105599805E-2</c:v>
                </c:pt>
                <c:pt idx="45">
                  <c:v>4.925303910559975E-2</c:v>
                </c:pt>
                <c:pt idx="46">
                  <c:v>7.3879558658399624E-2</c:v>
                </c:pt>
                <c:pt idx="47">
                  <c:v>7.3879558658399735E-2</c:v>
                </c:pt>
                <c:pt idx="48">
                  <c:v>0.17238563686959907</c:v>
                </c:pt>
                <c:pt idx="49">
                  <c:v>0.22163867597519893</c:v>
                </c:pt>
                <c:pt idx="50">
                  <c:v>0.29551823463359872</c:v>
                </c:pt>
                <c:pt idx="51">
                  <c:v>0.39402431284479822</c:v>
                </c:pt>
                <c:pt idx="52">
                  <c:v>0.46790387150319801</c:v>
                </c:pt>
                <c:pt idx="53">
                  <c:v>0.46790387150319779</c:v>
                </c:pt>
                <c:pt idx="54">
                  <c:v>0.59103646926719655</c:v>
                </c:pt>
                <c:pt idx="55">
                  <c:v>0.61566298881999737</c:v>
                </c:pt>
                <c:pt idx="56">
                  <c:v>0.61566298881999693</c:v>
                </c:pt>
                <c:pt idx="57">
                  <c:v>0.56640994971439795</c:v>
                </c:pt>
                <c:pt idx="58">
                  <c:v>0.56640994971439707</c:v>
                </c:pt>
                <c:pt idx="59">
                  <c:v>0.49253039105599772</c:v>
                </c:pt>
                <c:pt idx="60">
                  <c:v>0.5171569106087972</c:v>
                </c:pt>
                <c:pt idx="61">
                  <c:v>0.44327735195039786</c:v>
                </c:pt>
                <c:pt idx="62">
                  <c:v>0.32014475418639776</c:v>
                </c:pt>
                <c:pt idx="63">
                  <c:v>0.2462651955279993</c:v>
                </c:pt>
                <c:pt idx="64">
                  <c:v>0.2462651955279993</c:v>
                </c:pt>
                <c:pt idx="65">
                  <c:v>0.27089171508079879</c:v>
                </c:pt>
                <c:pt idx="66">
                  <c:v>0.24626519552800019</c:v>
                </c:pt>
                <c:pt idx="67">
                  <c:v>0.22163867597519982</c:v>
                </c:pt>
                <c:pt idx="68">
                  <c:v>0.22163867597519626</c:v>
                </c:pt>
                <c:pt idx="69">
                  <c:v>0.17238563686960084</c:v>
                </c:pt>
                <c:pt idx="70">
                  <c:v>0.14775911731680047</c:v>
                </c:pt>
                <c:pt idx="71">
                  <c:v>0.14775911731679692</c:v>
                </c:pt>
                <c:pt idx="72">
                  <c:v>9.8506078211199721E-2</c:v>
                </c:pt>
                <c:pt idx="73">
                  <c:v>9.8506078211199721E-2</c:v>
                </c:pt>
                <c:pt idx="74">
                  <c:v>9.8506078211197945E-2</c:v>
                </c:pt>
                <c:pt idx="75">
                  <c:v>7.3879558658401123E-2</c:v>
                </c:pt>
                <c:pt idx="76">
                  <c:v>4.9253039105598972E-2</c:v>
                </c:pt>
                <c:pt idx="77">
                  <c:v>4.9253039105600749E-2</c:v>
                </c:pt>
                <c:pt idx="78">
                  <c:v>4.9253039105598972E-2</c:v>
                </c:pt>
                <c:pt idx="79">
                  <c:v>4.9253039105602525E-2</c:v>
                </c:pt>
                <c:pt idx="80">
                  <c:v>2.4626519552796822E-2</c:v>
                </c:pt>
                <c:pt idx="81">
                  <c:v>4.9253039105600749E-2</c:v>
                </c:pt>
                <c:pt idx="82">
                  <c:v>2.4626519552800374E-2</c:v>
                </c:pt>
                <c:pt idx="83">
                  <c:v>1E-4</c:v>
                </c:pt>
                <c:pt idx="84">
                  <c:v>2.4626519552798598E-2</c:v>
                </c:pt>
                <c:pt idx="85">
                  <c:v>2.4626519552800374E-2</c:v>
                </c:pt>
                <c:pt idx="86">
                  <c:v>1E-4</c:v>
                </c:pt>
                <c:pt idx="87">
                  <c:v>2.4626519552800374E-2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5-1446-8321-5DA84F769218}"/>
            </c:ext>
          </c:extLst>
        </c:ser>
        <c:ser>
          <c:idx val="3"/>
          <c:order val="3"/>
          <c:tx>
            <c:strRef>
              <c:f>'269e'!$X$3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'269e'!$X$6</c:f>
              <c:numCache>
                <c:formatCode>0.0000</c:formatCode>
                <c:ptCount val="1"/>
                <c:pt idx="0">
                  <c:v>0.95112554888594136</c:v>
                </c:pt>
              </c:numCache>
            </c:numRef>
          </c:xVal>
          <c:yVal>
            <c:numRef>
              <c:f>'269e'!$X$4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5-1446-8321-5DA84F76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11872"/>
        <c:axId val="1"/>
      </c:scatterChart>
      <c:valAx>
        <c:axId val="19758118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59568377421066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94842357115945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811872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'269e'!$AC$8:$AC$42</c:f>
          <c:strCache>
            <c:ptCount val="35"/>
            <c:pt idx="0">
              <c:v>SAMPLE NO.:</c:v>
            </c:pt>
            <c:pt idx="1">
              <c:v>6742.7ft;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10.5</c:v>
            </c:pt>
            <c:pt idx="6">
              <c:v>BVTot:</c:v>
            </c:pt>
            <c:pt idx="7">
              <c:v>10.72</c:v>
            </c:pt>
            <c:pt idx="8">
              <c:v>Perm:</c:v>
            </c:pt>
            <c:pt idx="9">
              <c:v>0.475</c:v>
            </c:pt>
            <c:pt idx="10">
              <c:v>Thomeer Perm:</c:v>
            </c:pt>
            <c:pt idx="11">
              <c:v>0.2</c:v>
            </c:pt>
            <c:pt idx="12">
              <c:v>PORE SYSTEM 1:</c:v>
            </c:pt>
            <c:pt idx="13">
              <c:v>G1:</c:v>
            </c:pt>
            <c:pt idx="14">
              <c:v>0.24</c:v>
            </c:pt>
            <c:pt idx="15">
              <c:v>Pd1:</c:v>
            </c:pt>
            <c:pt idx="16">
              <c:v>137.75</c:v>
            </c:pt>
            <c:pt idx="17">
              <c:v>BV1:</c:v>
            </c:pt>
            <c:pt idx="18">
              <c:v>10.72</c:v>
            </c:pt>
            <c:pt idx="19">
              <c:v>Closure Corr:</c:v>
            </c:pt>
            <c:pt idx="20">
              <c:v>0.31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415875620096047"/>
          <c:y val="2.79078868545893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6721877153454E-2"/>
          <c:y val="0.16047034941388902"/>
          <c:w val="0.86456231362860736"/>
          <c:h val="0.718628086505676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'269e'!$Z$7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'269e'!$X$8:$X$125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2.5737149426244366</c:v>
                </c:pt>
                <c:pt idx="37" formatCode="0.00E+00">
                  <c:v>2.3097584881878892</c:v>
                </c:pt>
                <c:pt idx="38" formatCode="0.00E+00">
                  <c:v>2.1382188172465963</c:v>
                </c:pt>
                <c:pt idx="39" formatCode="0.00E+00">
                  <c:v>1.9396588032633908</c:v>
                </c:pt>
                <c:pt idx="40" formatCode="0.00E+00">
                  <c:v>1.7828629535602583</c:v>
                </c:pt>
                <c:pt idx="41" formatCode="0.00E+00">
                  <c:v>1.6089119691168319</c:v>
                </c:pt>
                <c:pt idx="42" formatCode="0.00E+00">
                  <c:v>1.4965729344650942</c:v>
                </c:pt>
                <c:pt idx="43" formatCode="0.00E+00">
                  <c:v>1.3563287684648002</c:v>
                </c:pt>
                <c:pt idx="44" formatCode="0.00E+00">
                  <c:v>1.2453362342205452</c:v>
                </c:pt>
                <c:pt idx="45" formatCode="0.00E+00">
                  <c:v>1.1326534978758684</c:v>
                </c:pt>
                <c:pt idx="46" formatCode="0.00E+00">
                  <c:v>1.0416159330715304</c:v>
                </c:pt>
                <c:pt idx="47" formatCode="0.00E+00">
                  <c:v>0.95155034814850759</c:v>
                </c:pt>
                <c:pt idx="48" formatCode="0.00E+00">
                  <c:v>0.8668407638963741</c:v>
                </c:pt>
                <c:pt idx="49" formatCode="0.00E+00">
                  <c:v>0.79420011537482615</c:v>
                </c:pt>
                <c:pt idx="50" formatCode="0.00E+00">
                  <c:v>0.71894487058935974</c:v>
                </c:pt>
                <c:pt idx="51" formatCode="0.00E+00">
                  <c:v>0.66632927675752429</c:v>
                </c:pt>
                <c:pt idx="52" formatCode="0.00E+00">
                  <c:v>0.6063296799773773</c:v>
                </c:pt>
                <c:pt idx="53" formatCode="0.00E+00">
                  <c:v>0.55499667331054192</c:v>
                </c:pt>
                <c:pt idx="54" formatCode="0.00E+00">
                  <c:v>0.50903646712488848</c:v>
                </c:pt>
                <c:pt idx="55" formatCode="0.00E+00">
                  <c:v>0.46546387081720447</c:v>
                </c:pt>
                <c:pt idx="56" formatCode="0.00E+00">
                  <c:v>0.4254405586294398</c:v>
                </c:pt>
                <c:pt idx="57" formatCode="0.00E+00">
                  <c:v>0.38960595960509631</c:v>
                </c:pt>
                <c:pt idx="58" formatCode="0.00E+00">
                  <c:v>0.35606010253100279</c:v>
                </c:pt>
                <c:pt idx="59" formatCode="0.00E+00">
                  <c:v>0.32508181963204685</c:v>
                </c:pt>
                <c:pt idx="60" formatCode="0.00E+00">
                  <c:v>0.29834218751813535</c:v>
                </c:pt>
                <c:pt idx="61" formatCode="0.00E+00">
                  <c:v>0.2716947089247741</c:v>
                </c:pt>
                <c:pt idx="62" formatCode="0.00E+00">
                  <c:v>0.2487357542560194</c:v>
                </c:pt>
                <c:pt idx="63" formatCode="0.00E+00">
                  <c:v>0.22690223539921919</c:v>
                </c:pt>
                <c:pt idx="64" formatCode="0.00E+00">
                  <c:v>0.20802620972353034</c:v>
                </c:pt>
                <c:pt idx="65" formatCode="0.00E+00">
                  <c:v>0.1897811574267792</c:v>
                </c:pt>
                <c:pt idx="66" formatCode="0.00E+00">
                  <c:v>0.17387751811837984</c:v>
                </c:pt>
                <c:pt idx="67" formatCode="0.00E+00">
                  <c:v>0.1579825616207054</c:v>
                </c:pt>
                <c:pt idx="68" formatCode="0.00E+00">
                  <c:v>0.14514273847347933</c:v>
                </c:pt>
                <c:pt idx="69" formatCode="0.00E+00">
                  <c:v>0.1323239360469361</c:v>
                </c:pt>
                <c:pt idx="70" formatCode="0.00E+00">
                  <c:v>0.12127698062914878</c:v>
                </c:pt>
                <c:pt idx="71" formatCode="0.00E+00">
                  <c:v>0.11066378021756</c:v>
                </c:pt>
                <c:pt idx="72" formatCode="0.00E+00">
                  <c:v>0.10143890060965141</c:v>
                </c:pt>
                <c:pt idx="73" formatCode="0.00E+00">
                  <c:v>9.271762550827764E-2</c:v>
                </c:pt>
                <c:pt idx="74" formatCode="0.00E+00">
                  <c:v>8.4533758788745417E-2</c:v>
                </c:pt>
                <c:pt idx="75" formatCode="0.00E+00">
                  <c:v>7.7262782574959513E-2</c:v>
                </c:pt>
                <c:pt idx="76" formatCode="0.00E+00">
                  <c:v>7.0419279899536877E-2</c:v>
                </c:pt>
                <c:pt idx="77" formatCode="0.00E+00">
                  <c:v>6.4485820510085431E-2</c:v>
                </c:pt>
                <c:pt idx="78" formatCode="0.00E+00">
                  <c:v>5.8912113280035296E-2</c:v>
                </c:pt>
                <c:pt idx="79" formatCode="0.00E+00">
                  <c:v>5.3820068446029115E-2</c:v>
                </c:pt>
                <c:pt idx="80" formatCode="0.00E+00">
                  <c:v>4.9360125605950225E-2</c:v>
                </c:pt>
                <c:pt idx="81" formatCode="0.00E+00">
                  <c:v>4.4981678768025397E-2</c:v>
                </c:pt>
                <c:pt idx="82" formatCode="0.00E+00">
                  <c:v>4.1148023823406314E-2</c:v>
                </c:pt>
                <c:pt idx="83" formatCode="0.00E+00">
                  <c:v>3.7661014115085621E-2</c:v>
                </c:pt>
                <c:pt idx="84" formatCode="0.00E+00">
                  <c:v>3.43986429503991E-2</c:v>
                </c:pt>
                <c:pt idx="85" formatCode="0.00E+00">
                  <c:v>3.1449593019374535E-2</c:v>
                </c:pt>
                <c:pt idx="86" formatCode="0.00E+00">
                  <c:v>2.8716939516494164E-2</c:v>
                </c:pt>
                <c:pt idx="87" formatCode="0.00E+00">
                  <c:v>2.624156570246769E-2</c:v>
                </c:pt>
                <c:pt idx="88" formatCode="0.00E+00">
                  <c:v>2.4002843917212795E-2</c:v>
                </c:pt>
                <c:pt idx="89" formatCode="0.00E+00">
                  <c:v>2.1972109770808674E-2</c:v>
                </c:pt>
                <c:pt idx="90" formatCode="0.00E+00">
                  <c:v>2.0088151545508883E-2</c:v>
                </c:pt>
                <c:pt idx="91" formatCode="0.00E+00">
                  <c:v>1.8353524991768854E-2</c:v>
                </c:pt>
                <c:pt idx="92" formatCode="0.00E+00">
                  <c:v>1.6762189578077812E-2</c:v>
                </c:pt>
                <c:pt idx="93" formatCode="0.00E+00">
                  <c:v>1.5337002007752351E-2</c:v>
                </c:pt>
                <c:pt idx="94" formatCode="0.00E+00">
                  <c:v>1.4008753193967246E-2</c:v>
                </c:pt>
                <c:pt idx="95" formatCode="0.00E+00">
                  <c:v>1.2809648473226019E-2</c:v>
                </c:pt>
                <c:pt idx="96" formatCode="0.00E+00">
                  <c:v>1.1713819637590011E-2</c:v>
                </c:pt>
                <c:pt idx="97" formatCode="0.00E+00">
                  <c:v>1.0701576561869659E-2</c:v>
                </c:pt>
                <c:pt idx="98" formatCode="0.00E+00">
                  <c:v>9.7778144244135348E-3</c:v>
                </c:pt>
                <c:pt idx="99" formatCode="0.00E+00">
                  <c:v>8.9549379633656456E-3</c:v>
                </c:pt>
                <c:pt idx="100" formatCode="0.00E+00">
                  <c:v>8.1978311825556989E-3</c:v>
                </c:pt>
                <c:pt idx="101" formatCode="0.00E+00">
                  <c:v>7.4523610842124454E-3</c:v>
                </c:pt>
                <c:pt idx="102" formatCode="0.00E+00">
                  <c:v>6.831759942282572E-3</c:v>
                </c:pt>
                <c:pt idx="103" formatCode="0.00E+00">
                  <c:v>6.2314673226470064E-3</c:v>
                </c:pt>
                <c:pt idx="104" formatCode="0.00E+00">
                  <c:v>5.6981104807400399E-3</c:v>
                </c:pt>
                <c:pt idx="105" formatCode="0.00E+00">
                  <c:v>5.2234814530977688E-3</c:v>
                </c:pt>
                <c:pt idx="106" formatCode="0.00E+00">
                  <c:v>4.777896153286991E-3</c:v>
                </c:pt>
                <c:pt idx="107" formatCode="0.00E+00">
                  <c:v>4.3663411419892295E-3</c:v>
                </c:pt>
                <c:pt idx="108" formatCode="0.00E+00">
                  <c:v>3.9900330314594414E-3</c:v>
                </c:pt>
                <c:pt idx="109" formatCode="0.00E+00">
                  <c:v>3.6357489098911666E-3</c:v>
                </c:pt>
                <c:pt idx="110" formatCode="0.00E+00">
                  <c:v>3.3291329269521733E-3</c:v>
                </c:pt>
                <c:pt idx="111" formatCode="0.00E+00">
                  <c:v>3.0436669778702522E-3</c:v>
                </c:pt>
                <c:pt idx="112" formatCode="0.00E+00">
                  <c:v>2.7814355609024639E-3</c:v>
                </c:pt>
                <c:pt idx="113" formatCode="0.00E+00">
                  <c:v>2.5425750025353999E-3</c:v>
                </c:pt>
                <c:pt idx="114" formatCode="0.00E+00">
                  <c:v>2.3259935398010144E-3</c:v>
                </c:pt>
                <c:pt idx="115" formatCode="0.00E+00">
                  <c:v>2.1262644480794534E-3</c:v>
                </c:pt>
                <c:pt idx="116" formatCode="0.00E+00">
                  <c:v>1.9439566038978639E-3</c:v>
                </c:pt>
                <c:pt idx="117" formatCode="0.00E+00">
                  <c:v>1.7754364292629245E-3</c:v>
                </c:pt>
              </c:numCache>
            </c:numRef>
          </c:xVal>
          <c:yVal>
            <c:numRef>
              <c:f>'269e'!$Z$8:$Z$125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5.4812044751295919E-2</c:v>
                </c:pt>
                <c:pt idx="46">
                  <c:v>7.3879558658399624E-2</c:v>
                </c:pt>
                <c:pt idx="47">
                  <c:v>7.3879558658399735E-2</c:v>
                </c:pt>
                <c:pt idx="48">
                  <c:v>0.17238563686959907</c:v>
                </c:pt>
                <c:pt idx="49">
                  <c:v>0.22163867597519887</c:v>
                </c:pt>
                <c:pt idx="50">
                  <c:v>0.29551823463359872</c:v>
                </c:pt>
                <c:pt idx="51">
                  <c:v>0.39402431284479822</c:v>
                </c:pt>
                <c:pt idx="52">
                  <c:v>0.46790387150319801</c:v>
                </c:pt>
                <c:pt idx="53">
                  <c:v>0.46790387150319779</c:v>
                </c:pt>
                <c:pt idx="54">
                  <c:v>0.59103646926719655</c:v>
                </c:pt>
                <c:pt idx="55">
                  <c:v>0.61566298881999737</c:v>
                </c:pt>
                <c:pt idx="56">
                  <c:v>0.61566298881999693</c:v>
                </c:pt>
                <c:pt idx="57">
                  <c:v>0.56640994971439795</c:v>
                </c:pt>
                <c:pt idx="58">
                  <c:v>0.56640994971439707</c:v>
                </c:pt>
                <c:pt idx="59">
                  <c:v>0.49253039105599772</c:v>
                </c:pt>
                <c:pt idx="60">
                  <c:v>0.5171569106087972</c:v>
                </c:pt>
                <c:pt idx="61">
                  <c:v>0.44327735195039786</c:v>
                </c:pt>
                <c:pt idx="62">
                  <c:v>0.32014475418639776</c:v>
                </c:pt>
                <c:pt idx="63">
                  <c:v>0.2462651955279993</c:v>
                </c:pt>
                <c:pt idx="64">
                  <c:v>0.2462651955279993</c:v>
                </c:pt>
                <c:pt idx="65">
                  <c:v>0.27089171508079879</c:v>
                </c:pt>
                <c:pt idx="66">
                  <c:v>0.24626519552800019</c:v>
                </c:pt>
                <c:pt idx="67">
                  <c:v>0.22163867597519982</c:v>
                </c:pt>
                <c:pt idx="68">
                  <c:v>0.22163867597519626</c:v>
                </c:pt>
                <c:pt idx="69">
                  <c:v>0.17238563686960084</c:v>
                </c:pt>
                <c:pt idx="70">
                  <c:v>0.14775911731680047</c:v>
                </c:pt>
                <c:pt idx="71">
                  <c:v>0.14775911731679692</c:v>
                </c:pt>
                <c:pt idx="72">
                  <c:v>9.8506078211199721E-2</c:v>
                </c:pt>
                <c:pt idx="73">
                  <c:v>9.8506078211199721E-2</c:v>
                </c:pt>
                <c:pt idx="74">
                  <c:v>9.8506078211197945E-2</c:v>
                </c:pt>
                <c:pt idx="75">
                  <c:v>7.3879558658401123E-2</c:v>
                </c:pt>
                <c:pt idx="76">
                  <c:v>4.9253039105598972E-2</c:v>
                </c:pt>
                <c:pt idx="77">
                  <c:v>4.9253039105600749E-2</c:v>
                </c:pt>
                <c:pt idx="78">
                  <c:v>4.9253039105598972E-2</c:v>
                </c:pt>
                <c:pt idx="79">
                  <c:v>4.9253039105602525E-2</c:v>
                </c:pt>
                <c:pt idx="80">
                  <c:v>2.4626519552796822E-2</c:v>
                </c:pt>
                <c:pt idx="81">
                  <c:v>4.9253039105600749E-2</c:v>
                </c:pt>
                <c:pt idx="82">
                  <c:v>2.4626519552800374E-2</c:v>
                </c:pt>
                <c:pt idx="83">
                  <c:v>1E-4</c:v>
                </c:pt>
                <c:pt idx="84">
                  <c:v>2.4626519552798598E-2</c:v>
                </c:pt>
                <c:pt idx="85">
                  <c:v>2.4626519552800374E-2</c:v>
                </c:pt>
                <c:pt idx="86">
                  <c:v>1E-4</c:v>
                </c:pt>
                <c:pt idx="87">
                  <c:v>2.4626519552800374E-2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C8-664B-8DEC-24AAD6D1FFA1}"/>
            </c:ext>
          </c:extLst>
        </c:ser>
        <c:ser>
          <c:idx val="1"/>
          <c:order val="1"/>
          <c:tx>
            <c:strRef>
              <c:f>'269e'!$AB$7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'269e'!$X$8:$X$125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2.5737149426244366</c:v>
                </c:pt>
                <c:pt idx="37" formatCode="0.00E+00">
                  <c:v>2.3097584881878892</c:v>
                </c:pt>
                <c:pt idx="38" formatCode="0.00E+00">
                  <c:v>2.1382188172465963</c:v>
                </c:pt>
                <c:pt idx="39" formatCode="0.00E+00">
                  <c:v>1.9396588032633908</c:v>
                </c:pt>
                <c:pt idx="40" formatCode="0.00E+00">
                  <c:v>1.7828629535602583</c:v>
                </c:pt>
                <c:pt idx="41" formatCode="0.00E+00">
                  <c:v>1.6089119691168319</c:v>
                </c:pt>
                <c:pt idx="42" formatCode="0.00E+00">
                  <c:v>1.4965729344650942</c:v>
                </c:pt>
                <c:pt idx="43" formatCode="0.00E+00">
                  <c:v>1.3563287684648002</c:v>
                </c:pt>
                <c:pt idx="44" formatCode="0.00E+00">
                  <c:v>1.2453362342205452</c:v>
                </c:pt>
                <c:pt idx="45" formatCode="0.00E+00">
                  <c:v>1.1326534978758684</c:v>
                </c:pt>
                <c:pt idx="46" formatCode="0.00E+00">
                  <c:v>1.0416159330715304</c:v>
                </c:pt>
                <c:pt idx="47" formatCode="0.00E+00">
                  <c:v>0.95155034814850759</c:v>
                </c:pt>
                <c:pt idx="48" formatCode="0.00E+00">
                  <c:v>0.8668407638963741</c:v>
                </c:pt>
                <c:pt idx="49" formatCode="0.00E+00">
                  <c:v>0.79420011537482615</c:v>
                </c:pt>
                <c:pt idx="50" formatCode="0.00E+00">
                  <c:v>0.71894487058935974</c:v>
                </c:pt>
                <c:pt idx="51" formatCode="0.00E+00">
                  <c:v>0.66632927675752429</c:v>
                </c:pt>
                <c:pt idx="52" formatCode="0.00E+00">
                  <c:v>0.6063296799773773</c:v>
                </c:pt>
                <c:pt idx="53" formatCode="0.00E+00">
                  <c:v>0.55499667331054192</c:v>
                </c:pt>
                <c:pt idx="54" formatCode="0.00E+00">
                  <c:v>0.50903646712488848</c:v>
                </c:pt>
                <c:pt idx="55" formatCode="0.00E+00">
                  <c:v>0.46546387081720447</c:v>
                </c:pt>
                <c:pt idx="56" formatCode="0.00E+00">
                  <c:v>0.4254405586294398</c:v>
                </c:pt>
                <c:pt idx="57" formatCode="0.00E+00">
                  <c:v>0.38960595960509631</c:v>
                </c:pt>
                <c:pt idx="58" formatCode="0.00E+00">
                  <c:v>0.35606010253100279</c:v>
                </c:pt>
                <c:pt idx="59" formatCode="0.00E+00">
                  <c:v>0.32508181963204685</c:v>
                </c:pt>
                <c:pt idx="60" formatCode="0.00E+00">
                  <c:v>0.29834218751813535</c:v>
                </c:pt>
                <c:pt idx="61" formatCode="0.00E+00">
                  <c:v>0.2716947089247741</c:v>
                </c:pt>
                <c:pt idx="62" formatCode="0.00E+00">
                  <c:v>0.2487357542560194</c:v>
                </c:pt>
                <c:pt idx="63" formatCode="0.00E+00">
                  <c:v>0.22690223539921919</c:v>
                </c:pt>
                <c:pt idx="64" formatCode="0.00E+00">
                  <c:v>0.20802620972353034</c:v>
                </c:pt>
                <c:pt idx="65" formatCode="0.00E+00">
                  <c:v>0.1897811574267792</c:v>
                </c:pt>
                <c:pt idx="66" formatCode="0.00E+00">
                  <c:v>0.17387751811837984</c:v>
                </c:pt>
                <c:pt idx="67" formatCode="0.00E+00">
                  <c:v>0.1579825616207054</c:v>
                </c:pt>
                <c:pt idx="68" formatCode="0.00E+00">
                  <c:v>0.14514273847347933</c:v>
                </c:pt>
                <c:pt idx="69" formatCode="0.00E+00">
                  <c:v>0.1323239360469361</c:v>
                </c:pt>
                <c:pt idx="70" formatCode="0.00E+00">
                  <c:v>0.12127698062914878</c:v>
                </c:pt>
                <c:pt idx="71" formatCode="0.00E+00">
                  <c:v>0.11066378021756</c:v>
                </c:pt>
                <c:pt idx="72" formatCode="0.00E+00">
                  <c:v>0.10143890060965141</c:v>
                </c:pt>
                <c:pt idx="73" formatCode="0.00E+00">
                  <c:v>9.271762550827764E-2</c:v>
                </c:pt>
                <c:pt idx="74" formatCode="0.00E+00">
                  <c:v>8.4533758788745417E-2</c:v>
                </c:pt>
                <c:pt idx="75" formatCode="0.00E+00">
                  <c:v>7.7262782574959513E-2</c:v>
                </c:pt>
                <c:pt idx="76" formatCode="0.00E+00">
                  <c:v>7.0419279899536877E-2</c:v>
                </c:pt>
                <c:pt idx="77" formatCode="0.00E+00">
                  <c:v>6.4485820510085431E-2</c:v>
                </c:pt>
                <c:pt idx="78" formatCode="0.00E+00">
                  <c:v>5.8912113280035296E-2</c:v>
                </c:pt>
                <c:pt idx="79" formatCode="0.00E+00">
                  <c:v>5.3820068446029115E-2</c:v>
                </c:pt>
                <c:pt idx="80" formatCode="0.00E+00">
                  <c:v>4.9360125605950225E-2</c:v>
                </c:pt>
                <c:pt idx="81" formatCode="0.00E+00">
                  <c:v>4.4981678768025397E-2</c:v>
                </c:pt>
                <c:pt idx="82" formatCode="0.00E+00">
                  <c:v>4.1148023823406314E-2</c:v>
                </c:pt>
                <c:pt idx="83" formatCode="0.00E+00">
                  <c:v>3.7661014115085621E-2</c:v>
                </c:pt>
                <c:pt idx="84" formatCode="0.00E+00">
                  <c:v>3.43986429503991E-2</c:v>
                </c:pt>
                <c:pt idx="85" formatCode="0.00E+00">
                  <c:v>3.1449593019374535E-2</c:v>
                </c:pt>
                <c:pt idx="86" formatCode="0.00E+00">
                  <c:v>2.8716939516494164E-2</c:v>
                </c:pt>
                <c:pt idx="87" formatCode="0.00E+00">
                  <c:v>2.624156570246769E-2</c:v>
                </c:pt>
                <c:pt idx="88" formatCode="0.00E+00">
                  <c:v>2.4002843917212795E-2</c:v>
                </c:pt>
                <c:pt idx="89" formatCode="0.00E+00">
                  <c:v>2.1972109770808674E-2</c:v>
                </c:pt>
                <c:pt idx="90" formatCode="0.00E+00">
                  <c:v>2.0088151545508883E-2</c:v>
                </c:pt>
                <c:pt idx="91" formatCode="0.00E+00">
                  <c:v>1.8353524991768854E-2</c:v>
                </c:pt>
                <c:pt idx="92" formatCode="0.00E+00">
                  <c:v>1.6762189578077812E-2</c:v>
                </c:pt>
                <c:pt idx="93" formatCode="0.00E+00">
                  <c:v>1.5337002007752351E-2</c:v>
                </c:pt>
                <c:pt idx="94" formatCode="0.00E+00">
                  <c:v>1.4008753193967246E-2</c:v>
                </c:pt>
                <c:pt idx="95" formatCode="0.00E+00">
                  <c:v>1.2809648473226019E-2</c:v>
                </c:pt>
                <c:pt idx="96" formatCode="0.00E+00">
                  <c:v>1.1713819637590011E-2</c:v>
                </c:pt>
                <c:pt idx="97" formatCode="0.00E+00">
                  <c:v>1.0701576561869659E-2</c:v>
                </c:pt>
                <c:pt idx="98" formatCode="0.00E+00">
                  <c:v>9.7778144244135348E-3</c:v>
                </c:pt>
                <c:pt idx="99" formatCode="0.00E+00">
                  <c:v>8.9549379633656456E-3</c:v>
                </c:pt>
                <c:pt idx="100" formatCode="0.00E+00">
                  <c:v>8.1978311825556989E-3</c:v>
                </c:pt>
                <c:pt idx="101" formatCode="0.00E+00">
                  <c:v>7.4523610842124454E-3</c:v>
                </c:pt>
                <c:pt idx="102" formatCode="0.00E+00">
                  <c:v>6.831759942282572E-3</c:v>
                </c:pt>
                <c:pt idx="103" formatCode="0.00E+00">
                  <c:v>6.2314673226470064E-3</c:v>
                </c:pt>
                <c:pt idx="104" formatCode="0.00E+00">
                  <c:v>5.6981104807400399E-3</c:v>
                </c:pt>
                <c:pt idx="105" formatCode="0.00E+00">
                  <c:v>5.2234814530977688E-3</c:v>
                </c:pt>
                <c:pt idx="106" formatCode="0.00E+00">
                  <c:v>4.777896153286991E-3</c:v>
                </c:pt>
                <c:pt idx="107" formatCode="0.00E+00">
                  <c:v>4.3663411419892295E-3</c:v>
                </c:pt>
                <c:pt idx="108" formatCode="0.00E+00">
                  <c:v>3.9900330314594414E-3</c:v>
                </c:pt>
                <c:pt idx="109" formatCode="0.00E+00">
                  <c:v>3.6357489098911666E-3</c:v>
                </c:pt>
                <c:pt idx="110" formatCode="0.00E+00">
                  <c:v>3.3291329269521733E-3</c:v>
                </c:pt>
                <c:pt idx="111" formatCode="0.00E+00">
                  <c:v>3.0436669778702522E-3</c:v>
                </c:pt>
                <c:pt idx="112" formatCode="0.00E+00">
                  <c:v>2.7814355609024639E-3</c:v>
                </c:pt>
                <c:pt idx="113" formatCode="0.00E+00">
                  <c:v>2.5425750025353999E-3</c:v>
                </c:pt>
                <c:pt idx="114" formatCode="0.00E+00">
                  <c:v>2.3259935398010144E-3</c:v>
                </c:pt>
                <c:pt idx="115" formatCode="0.00E+00">
                  <c:v>2.1262644480794534E-3</c:v>
                </c:pt>
                <c:pt idx="116" formatCode="0.00E+00">
                  <c:v>1.9439566038978639E-3</c:v>
                </c:pt>
                <c:pt idx="117" formatCode="0.00E+00">
                  <c:v>1.7754364292629245E-3</c:v>
                </c:pt>
              </c:numCache>
            </c:numRef>
          </c:xVal>
          <c:yVal>
            <c:numRef>
              <c:f>'269e'!$AB$8:$AB$125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5.6928459828101807E-3</c:v>
                </c:pt>
                <c:pt idx="51">
                  <c:v>0.26162256870038381</c:v>
                </c:pt>
                <c:pt idx="52">
                  <c:v>0.85197122163599737</c:v>
                </c:pt>
                <c:pt idx="53">
                  <c:v>0.92546421335717333</c:v>
                </c:pt>
                <c:pt idx="54">
                  <c:v>0.83530863332556482</c:v>
                </c:pt>
                <c:pt idx="55">
                  <c:v>0.75096615092572305</c:v>
                </c:pt>
                <c:pt idx="56">
                  <c:v>0.6424436805419651</c:v>
                </c:pt>
                <c:pt idx="57">
                  <c:v>0.53551092213639073</c:v>
                </c:pt>
                <c:pt idx="58">
                  <c:v>0.46909132538406606</c:v>
                </c:pt>
                <c:pt idx="59">
                  <c:v>0.40786972802257981</c:v>
                </c:pt>
                <c:pt idx="60">
                  <c:v>0.33447521527362944</c:v>
                </c:pt>
                <c:pt idx="61">
                  <c:v>0.31892819886262025</c:v>
                </c:pt>
                <c:pt idx="62">
                  <c:v>0.2646547483222017</c:v>
                </c:pt>
                <c:pt idx="63">
                  <c:v>0.2441765263963207</c:v>
                </c:pt>
                <c:pt idx="64">
                  <c:v>0.20610342721550534</c:v>
                </c:pt>
                <c:pt idx="65">
                  <c:v>0.19561522569337875</c:v>
                </c:pt>
                <c:pt idx="66">
                  <c:v>0.16827846128514512</c:v>
                </c:pt>
                <c:pt idx="67">
                  <c:v>0.16676625393326461</c:v>
                </c:pt>
                <c:pt idx="68">
                  <c:v>0.13417706420323139</c:v>
                </c:pt>
                <c:pt idx="69">
                  <c:v>0.13397550644275125</c:v>
                </c:pt>
                <c:pt idx="70">
                  <c:v>0.11589538236333308</c:v>
                </c:pt>
                <c:pt idx="71">
                  <c:v>0.11215019574452967</c:v>
                </c:pt>
                <c:pt idx="72">
                  <c:v>9.849289256913174E-2</c:v>
                </c:pt>
                <c:pt idx="73">
                  <c:v>9.434716027595158E-2</c:v>
                </c:pt>
                <c:pt idx="74">
                  <c:v>8.9990715994868964E-2</c:v>
                </c:pt>
                <c:pt idx="75">
                  <c:v>8.1484156880817338E-2</c:v>
                </c:pt>
                <c:pt idx="76">
                  <c:v>7.8359056435488128E-2</c:v>
                </c:pt>
                <c:pt idx="77">
                  <c:v>6.9557917147012205E-2</c:v>
                </c:pt>
                <c:pt idx="78">
                  <c:v>6.7016245286028564E-2</c:v>
                </c:pt>
                <c:pt idx="79">
                  <c:v>6.2941513360016188E-2</c:v>
                </c:pt>
                <c:pt idx="80">
                  <c:v>5.6744143657477153E-2</c:v>
                </c:pt>
                <c:pt idx="81">
                  <c:v>5.7461640732618946E-2</c:v>
                </c:pt>
                <c:pt idx="82">
                  <c:v>5.2008730370570078E-2</c:v>
                </c:pt>
                <c:pt idx="83">
                  <c:v>4.8938226504322557E-2</c:v>
                </c:pt>
                <c:pt idx="84">
                  <c:v>4.7448436584875964E-2</c:v>
                </c:pt>
                <c:pt idx="85">
                  <c:v>4.4522156625410148E-2</c:v>
                </c:pt>
                <c:pt idx="86">
                  <c:v>4.2883762906315681E-2</c:v>
                </c:pt>
                <c:pt idx="87">
                  <c:v>4.0436599055478695E-2</c:v>
                </c:pt>
                <c:pt idx="88">
                  <c:v>3.8099577346853764E-2</c:v>
                </c:pt>
                <c:pt idx="89">
                  <c:v>3.6031151612636592E-2</c:v>
                </c:pt>
                <c:pt idx="90">
                  <c:v>3.4891115343425483E-2</c:v>
                </c:pt>
                <c:pt idx="91">
                  <c:v>3.3583431438710676E-2</c:v>
                </c:pt>
                <c:pt idx="92">
                  <c:v>3.2248675112466429E-2</c:v>
                </c:pt>
                <c:pt idx="93">
                  <c:v>3.0249514575064751E-2</c:v>
                </c:pt>
                <c:pt idx="94">
                  <c:v>2.9553024691510998E-2</c:v>
                </c:pt>
                <c:pt idx="95">
                  <c:v>2.7997452975426995E-2</c:v>
                </c:pt>
                <c:pt idx="96">
                  <c:v>2.686414307402174E-2</c:v>
                </c:pt>
                <c:pt idx="97">
                  <c:v>2.6082015820591664E-2</c:v>
                </c:pt>
                <c:pt idx="98">
                  <c:v>2.5043202410218512E-2</c:v>
                </c:pt>
                <c:pt idx="99">
                  <c:v>2.3472841991234006E-2</c:v>
                </c:pt>
                <c:pt idx="100">
                  <c:v>2.2727275032927707E-2</c:v>
                </c:pt>
                <c:pt idx="101">
                  <c:v>2.3616086725761321E-2</c:v>
                </c:pt>
                <c:pt idx="102">
                  <c:v>2.0755894331806246E-2</c:v>
                </c:pt>
                <c:pt idx="103">
                  <c:v>2.1186409570653097E-2</c:v>
                </c:pt>
                <c:pt idx="104">
                  <c:v>1.9893094727704508E-2</c:v>
                </c:pt>
                <c:pt idx="105">
                  <c:v>1.8690677271166578E-2</c:v>
                </c:pt>
                <c:pt idx="106">
                  <c:v>1.8534403171891256E-2</c:v>
                </c:pt>
                <c:pt idx="107">
                  <c:v>1.8109954361223757E-2</c:v>
                </c:pt>
                <c:pt idx="108">
                  <c:v>1.7532613660232954E-2</c:v>
                </c:pt>
                <c:pt idx="109">
                  <c:v>1.7502438142784627E-2</c:v>
                </c:pt>
                <c:pt idx="110">
                  <c:v>1.6060254831161913E-2</c:v>
                </c:pt>
                <c:pt idx="111">
                  <c:v>1.5843496651481104E-2</c:v>
                </c:pt>
                <c:pt idx="112">
                  <c:v>1.54387941388201E-2</c:v>
                </c:pt>
                <c:pt idx="113">
                  <c:v>1.4925551684473959E-2</c:v>
                </c:pt>
                <c:pt idx="114">
                  <c:v>1.4365081390211643E-2</c:v>
                </c:pt>
                <c:pt idx="115">
                  <c:v>1.4067366458622388E-2</c:v>
                </c:pt>
                <c:pt idx="116">
                  <c:v>1.3643876914660069E-2</c:v>
                </c:pt>
                <c:pt idx="117">
                  <c:v>1.3410814798795911E-2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C8-664B-8DEC-24AAD6D1F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50704"/>
        <c:axId val="1"/>
      </c:scatterChart>
      <c:valAx>
        <c:axId val="1975850704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40183882182738084"/>
              <c:y val="0.9325885523908622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6105837467306979E-3"/>
              <c:y val="0.374430815299074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850704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'270e'!$AC$8:$AC$42</c:f>
          <c:strCache>
            <c:ptCount val="35"/>
            <c:pt idx="0">
              <c:v>SAMPLE NO.:</c:v>
            </c:pt>
            <c:pt idx="1">
              <c:v>6943.2ft;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18.5</c:v>
            </c:pt>
            <c:pt idx="6">
              <c:v>BVTot:</c:v>
            </c:pt>
            <c:pt idx="7">
              <c:v>18.72</c:v>
            </c:pt>
            <c:pt idx="8">
              <c:v>Perm:</c:v>
            </c:pt>
            <c:pt idx="9">
              <c:v>5.42</c:v>
            </c:pt>
            <c:pt idx="10">
              <c:v>Thomeer Perm:</c:v>
            </c:pt>
            <c:pt idx="11">
              <c:v>1.7</c:v>
            </c:pt>
            <c:pt idx="12">
              <c:v>PORE SYSTEM 1:</c:v>
            </c:pt>
            <c:pt idx="13">
              <c:v>G1:</c:v>
            </c:pt>
            <c:pt idx="14">
              <c:v>0.26</c:v>
            </c:pt>
            <c:pt idx="15">
              <c:v>Pd1:</c:v>
            </c:pt>
            <c:pt idx="16">
              <c:v>68.09</c:v>
            </c:pt>
            <c:pt idx="17">
              <c:v>BV1:</c:v>
            </c:pt>
            <c:pt idx="18">
              <c:v>18.72</c:v>
            </c:pt>
            <c:pt idx="19">
              <c:v>Closure Corr:</c:v>
            </c:pt>
            <c:pt idx="20">
              <c:v>1.57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0.10578840573496048"/>
          <c:w val="0.75091343847689662"/>
          <c:h val="0.78184243613494231"/>
        </c:manualLayout>
      </c:layout>
      <c:scatterChart>
        <c:scatterStyle val="lineMarker"/>
        <c:varyColors val="0"/>
        <c:ser>
          <c:idx val="0"/>
          <c:order val="0"/>
          <c:tx>
            <c:strRef>
              <c:f>'270e'!$B$224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'270e'!$A$225:$A$342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2.2620345255900023E-2</c:v>
                </c:pt>
                <c:pt idx="2">
                  <c:v>2.2620345255900023E-2</c:v>
                </c:pt>
                <c:pt idx="3">
                  <c:v>4.5240690511800047E-2</c:v>
                </c:pt>
                <c:pt idx="4">
                  <c:v>4.5240690511800047E-2</c:v>
                </c:pt>
                <c:pt idx="5">
                  <c:v>4.5240690511800047E-2</c:v>
                </c:pt>
                <c:pt idx="6">
                  <c:v>6.7861035767700056E-2</c:v>
                </c:pt>
                <c:pt idx="7">
                  <c:v>0.11310172627950013</c:v>
                </c:pt>
                <c:pt idx="8">
                  <c:v>0.11310172627950013</c:v>
                </c:pt>
                <c:pt idx="9">
                  <c:v>0.11310172627950013</c:v>
                </c:pt>
                <c:pt idx="10">
                  <c:v>0.13572207153540011</c:v>
                </c:pt>
                <c:pt idx="11">
                  <c:v>0.13572207153540011</c:v>
                </c:pt>
                <c:pt idx="12">
                  <c:v>0.15834241679130018</c:v>
                </c:pt>
                <c:pt idx="13">
                  <c:v>0.15834241679130018</c:v>
                </c:pt>
                <c:pt idx="14">
                  <c:v>0.18096276204720019</c:v>
                </c:pt>
                <c:pt idx="15">
                  <c:v>0.18096276204720019</c:v>
                </c:pt>
                <c:pt idx="16">
                  <c:v>0.20358310730310022</c:v>
                </c:pt>
                <c:pt idx="17">
                  <c:v>0.20358310730310022</c:v>
                </c:pt>
                <c:pt idx="18">
                  <c:v>0.20358310730310022</c:v>
                </c:pt>
                <c:pt idx="19">
                  <c:v>0.27144414307080023</c:v>
                </c:pt>
                <c:pt idx="20">
                  <c:v>0.27144414307080023</c:v>
                </c:pt>
                <c:pt idx="21">
                  <c:v>0.29406448832670029</c:v>
                </c:pt>
                <c:pt idx="22">
                  <c:v>0.31668483358260036</c:v>
                </c:pt>
                <c:pt idx="23">
                  <c:v>0.33930517883850037</c:v>
                </c:pt>
                <c:pt idx="24">
                  <c:v>0.36192552409440037</c:v>
                </c:pt>
                <c:pt idx="25">
                  <c:v>0.36192552409440037</c:v>
                </c:pt>
                <c:pt idx="26">
                  <c:v>0.38454586935030038</c:v>
                </c:pt>
                <c:pt idx="27">
                  <c:v>0.40716621460620045</c:v>
                </c:pt>
                <c:pt idx="28">
                  <c:v>0.45240690511800052</c:v>
                </c:pt>
                <c:pt idx="29">
                  <c:v>0.47502725037390053</c:v>
                </c:pt>
                <c:pt idx="30">
                  <c:v>0.49764759562980054</c:v>
                </c:pt>
                <c:pt idx="31">
                  <c:v>0.54288828614160045</c:v>
                </c:pt>
                <c:pt idx="32">
                  <c:v>0.56550863139750063</c:v>
                </c:pt>
                <c:pt idx="33">
                  <c:v>0.61074932190930076</c:v>
                </c:pt>
                <c:pt idx="34">
                  <c:v>0.67861035767700073</c:v>
                </c:pt>
                <c:pt idx="35">
                  <c:v>0.74647139344470081</c:v>
                </c:pt>
                <c:pt idx="36">
                  <c:v>0.8143324292124009</c:v>
                </c:pt>
                <c:pt idx="37">
                  <c:v>0.927434155491901</c:v>
                </c:pt>
                <c:pt idx="38">
                  <c:v>1.0857765722832009</c:v>
                </c:pt>
                <c:pt idx="39">
                  <c:v>1.2667393343304014</c:v>
                </c:pt>
                <c:pt idx="40">
                  <c:v>1.4703224416335015</c:v>
                </c:pt>
                <c:pt idx="41">
                  <c:v>1.7870072752161019</c:v>
                </c:pt>
                <c:pt idx="42">
                  <c:v>2.2620345255900025</c:v>
                </c:pt>
                <c:pt idx="43">
                  <c:v>2.782302466475703</c:v>
                </c:pt>
                <c:pt idx="44">
                  <c:v>3.5061535146645033</c:v>
                </c:pt>
                <c:pt idx="45">
                  <c:v>4.410967324900505</c:v>
                </c:pt>
                <c:pt idx="46">
                  <c:v>5.4062625161601066</c:v>
                </c:pt>
                <c:pt idx="47">
                  <c:v>6.3789373621638052</c:v>
                </c:pt>
                <c:pt idx="48">
                  <c:v>7.2158901366321064</c:v>
                </c:pt>
                <c:pt idx="49">
                  <c:v>8.1885649826358105</c:v>
                </c:pt>
                <c:pt idx="50">
                  <c:v>9.0255177571041081</c:v>
                </c:pt>
                <c:pt idx="51">
                  <c:v>9.9303315673401116</c:v>
                </c:pt>
                <c:pt idx="52">
                  <c:v>10.767284341808411</c:v>
                </c:pt>
                <c:pt idx="53">
                  <c:v>11.536376080509012</c:v>
                </c:pt>
                <c:pt idx="54">
                  <c:v>12.305467819209612</c:v>
                </c:pt>
                <c:pt idx="55">
                  <c:v>12.938837486374814</c:v>
                </c:pt>
                <c:pt idx="56">
                  <c:v>13.526966463028215</c:v>
                </c:pt>
                <c:pt idx="57">
                  <c:v>14.047234403913917</c:v>
                </c:pt>
                <c:pt idx="58">
                  <c:v>14.477020963776017</c:v>
                </c:pt>
                <c:pt idx="59">
                  <c:v>14.838946487870416</c:v>
                </c:pt>
                <c:pt idx="60">
                  <c:v>15.178251666708917</c:v>
                </c:pt>
                <c:pt idx="61">
                  <c:v>15.449695809779715</c:v>
                </c:pt>
                <c:pt idx="62">
                  <c:v>15.698519607594619</c:v>
                </c:pt>
                <c:pt idx="63">
                  <c:v>15.879482369641815</c:v>
                </c:pt>
                <c:pt idx="64">
                  <c:v>16.060445131689015</c:v>
                </c:pt>
                <c:pt idx="65">
                  <c:v>16.264028238992118</c:v>
                </c:pt>
                <c:pt idx="66">
                  <c:v>16.44499100103932</c:v>
                </c:pt>
                <c:pt idx="67">
                  <c:v>16.625953763086514</c:v>
                </c:pt>
                <c:pt idx="68">
                  <c:v>16.784296179877821</c:v>
                </c:pt>
                <c:pt idx="69">
                  <c:v>16.920018251413218</c:v>
                </c:pt>
                <c:pt idx="70">
                  <c:v>17.033119977692717</c:v>
                </c:pt>
                <c:pt idx="71">
                  <c:v>17.14622170397222</c:v>
                </c:pt>
                <c:pt idx="72">
                  <c:v>17.259323430251722</c:v>
                </c:pt>
                <c:pt idx="73">
                  <c:v>17.34980481127532</c:v>
                </c:pt>
                <c:pt idx="74">
                  <c:v>17.440286192298917</c:v>
                </c:pt>
                <c:pt idx="75">
                  <c:v>17.508147228066619</c:v>
                </c:pt>
                <c:pt idx="76">
                  <c:v>17.576008263834318</c:v>
                </c:pt>
                <c:pt idx="77">
                  <c:v>17.621248954346118</c:v>
                </c:pt>
                <c:pt idx="78">
                  <c:v>17.666489644857919</c:v>
                </c:pt>
                <c:pt idx="79">
                  <c:v>17.68910999011382</c:v>
                </c:pt>
                <c:pt idx="80">
                  <c:v>17.734350680625617</c:v>
                </c:pt>
                <c:pt idx="81">
                  <c:v>17.756971025881519</c:v>
                </c:pt>
                <c:pt idx="82">
                  <c:v>17.779591371137418</c:v>
                </c:pt>
                <c:pt idx="83">
                  <c:v>17.80221171639332</c:v>
                </c:pt>
                <c:pt idx="84">
                  <c:v>17.824832061649218</c:v>
                </c:pt>
                <c:pt idx="85">
                  <c:v>17.847452406905116</c:v>
                </c:pt>
                <c:pt idx="86">
                  <c:v>17.870072752161022</c:v>
                </c:pt>
                <c:pt idx="87">
                  <c:v>17.89269309741692</c:v>
                </c:pt>
                <c:pt idx="88">
                  <c:v>17.89269309741692</c:v>
                </c:pt>
                <c:pt idx="89">
                  <c:v>17.89269309741692</c:v>
                </c:pt>
                <c:pt idx="90">
                  <c:v>17.89269309741692</c:v>
                </c:pt>
                <c:pt idx="91">
                  <c:v>17.89269309741692</c:v>
                </c:pt>
                <c:pt idx="92">
                  <c:v>17.89269309741692</c:v>
                </c:pt>
                <c:pt idx="93">
                  <c:v>17.89269309741692</c:v>
                </c:pt>
                <c:pt idx="94">
                  <c:v>17.89269309741692</c:v>
                </c:pt>
                <c:pt idx="95">
                  <c:v>17.89269309741692</c:v>
                </c:pt>
                <c:pt idx="96">
                  <c:v>17.89269309741692</c:v>
                </c:pt>
                <c:pt idx="97">
                  <c:v>17.89269309741692</c:v>
                </c:pt>
                <c:pt idx="98">
                  <c:v>17.89269309741692</c:v>
                </c:pt>
                <c:pt idx="99">
                  <c:v>17.89269309741692</c:v>
                </c:pt>
                <c:pt idx="100">
                  <c:v>17.89269309741692</c:v>
                </c:pt>
                <c:pt idx="101">
                  <c:v>17.89269309741692</c:v>
                </c:pt>
                <c:pt idx="102">
                  <c:v>17.89269309741692</c:v>
                </c:pt>
                <c:pt idx="103">
                  <c:v>17.89269309741692</c:v>
                </c:pt>
                <c:pt idx="104">
                  <c:v>17.89269309741692</c:v>
                </c:pt>
                <c:pt idx="105">
                  <c:v>17.89269309741692</c:v>
                </c:pt>
                <c:pt idx="106">
                  <c:v>17.89269309741692</c:v>
                </c:pt>
                <c:pt idx="107">
                  <c:v>17.89269309741692</c:v>
                </c:pt>
                <c:pt idx="108">
                  <c:v>17.89269309741692</c:v>
                </c:pt>
                <c:pt idx="109">
                  <c:v>17.89269309741692</c:v>
                </c:pt>
                <c:pt idx="110">
                  <c:v>17.89269309741692</c:v>
                </c:pt>
                <c:pt idx="111">
                  <c:v>17.89269309741692</c:v>
                </c:pt>
                <c:pt idx="112">
                  <c:v>17.89269309741692</c:v>
                </c:pt>
                <c:pt idx="113">
                  <c:v>17.89269309741692</c:v>
                </c:pt>
                <c:pt idx="114">
                  <c:v>17.89269309741692</c:v>
                </c:pt>
                <c:pt idx="115">
                  <c:v>17.89269309741692</c:v>
                </c:pt>
                <c:pt idx="116">
                  <c:v>17.89269309741692</c:v>
                </c:pt>
                <c:pt idx="117">
                  <c:v>17.89269309741692</c:v>
                </c:pt>
              </c:numCache>
            </c:numRef>
          </c:xVal>
          <c:yVal>
            <c:numRef>
              <c:f>'270e'!$B$225:$B$342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43.82</c:v>
                </c:pt>
                <c:pt idx="38">
                  <c:v>49.61</c:v>
                </c:pt>
                <c:pt idx="39">
                  <c:v>53.25</c:v>
                </c:pt>
                <c:pt idx="40">
                  <c:v>58.4</c:v>
                </c:pt>
                <c:pt idx="41">
                  <c:v>63.35</c:v>
                </c:pt>
                <c:pt idx="42">
                  <c:v>70.37</c:v>
                </c:pt>
                <c:pt idx="43">
                  <c:v>76.64</c:v>
                </c:pt>
                <c:pt idx="44">
                  <c:v>83.77</c:v>
                </c:pt>
                <c:pt idx="45">
                  <c:v>91.28</c:v>
                </c:pt>
                <c:pt idx="46">
                  <c:v>100.63</c:v>
                </c:pt>
                <c:pt idx="47">
                  <c:v>109.16</c:v>
                </c:pt>
                <c:pt idx="48">
                  <c:v>120.34</c:v>
                </c:pt>
                <c:pt idx="49">
                  <c:v>132.53</c:v>
                </c:pt>
                <c:pt idx="50">
                  <c:v>143.61000000000001</c:v>
                </c:pt>
                <c:pt idx="51">
                  <c:v>157.16999999999999</c:v>
                </c:pt>
                <c:pt idx="52">
                  <c:v>172.88</c:v>
                </c:pt>
                <c:pt idx="53">
                  <c:v>188.65</c:v>
                </c:pt>
                <c:pt idx="54">
                  <c:v>207.02</c:v>
                </c:pt>
                <c:pt idx="55">
                  <c:v>226.23</c:v>
                </c:pt>
                <c:pt idx="56">
                  <c:v>247.39</c:v>
                </c:pt>
                <c:pt idx="57">
                  <c:v>271.42</c:v>
                </c:pt>
                <c:pt idx="58">
                  <c:v>296.79000000000002</c:v>
                </c:pt>
                <c:pt idx="59">
                  <c:v>326.33</c:v>
                </c:pt>
                <c:pt idx="60">
                  <c:v>357.48</c:v>
                </c:pt>
                <c:pt idx="61">
                  <c:v>389.96</c:v>
                </c:pt>
                <c:pt idx="62">
                  <c:v>428.2</c:v>
                </c:pt>
                <c:pt idx="63">
                  <c:v>468.86</c:v>
                </c:pt>
                <c:pt idx="64">
                  <c:v>511.1</c:v>
                </c:pt>
                <c:pt idx="65">
                  <c:v>562.13</c:v>
                </c:pt>
                <c:pt idx="66">
                  <c:v>611.37</c:v>
                </c:pt>
                <c:pt idx="67">
                  <c:v>669.4</c:v>
                </c:pt>
                <c:pt idx="68">
                  <c:v>733.82</c:v>
                </c:pt>
                <c:pt idx="69">
                  <c:v>804.32</c:v>
                </c:pt>
                <c:pt idx="70">
                  <c:v>877.24</c:v>
                </c:pt>
                <c:pt idx="71">
                  <c:v>958.79</c:v>
                </c:pt>
                <c:pt idx="72">
                  <c:v>1047.6199999999999</c:v>
                </c:pt>
                <c:pt idx="73">
                  <c:v>1144.1300000000001</c:v>
                </c:pt>
                <c:pt idx="74">
                  <c:v>1256.58</c:v>
                </c:pt>
                <c:pt idx="75">
                  <c:v>1377.04</c:v>
                </c:pt>
                <c:pt idx="76">
                  <c:v>1504.04</c:v>
                </c:pt>
                <c:pt idx="77">
                  <c:v>1647.54</c:v>
                </c:pt>
                <c:pt idx="78">
                  <c:v>1806.21</c:v>
                </c:pt>
                <c:pt idx="79">
                  <c:v>1975.66</c:v>
                </c:pt>
                <c:pt idx="80">
                  <c:v>2157.8000000000002</c:v>
                </c:pt>
                <c:pt idx="81">
                  <c:v>2368</c:v>
                </c:pt>
                <c:pt idx="82">
                  <c:v>2585.6999999999998</c:v>
                </c:pt>
                <c:pt idx="83">
                  <c:v>2826.01</c:v>
                </c:pt>
                <c:pt idx="84">
                  <c:v>3097.97</c:v>
                </c:pt>
                <c:pt idx="85">
                  <c:v>3386.7</c:v>
                </c:pt>
                <c:pt idx="86">
                  <c:v>3708.11</c:v>
                </c:pt>
                <c:pt idx="87">
                  <c:v>4057.34</c:v>
                </c:pt>
                <c:pt idx="88">
                  <c:v>4435.05</c:v>
                </c:pt>
                <c:pt idx="89">
                  <c:v>4847.33</c:v>
                </c:pt>
                <c:pt idx="90">
                  <c:v>5305.17</c:v>
                </c:pt>
                <c:pt idx="91">
                  <c:v>5804.06</c:v>
                </c:pt>
                <c:pt idx="92">
                  <c:v>6353.84</c:v>
                </c:pt>
                <c:pt idx="93">
                  <c:v>6943.53</c:v>
                </c:pt>
                <c:pt idx="94">
                  <c:v>7604.59</c:v>
                </c:pt>
                <c:pt idx="95">
                  <c:v>8316.34</c:v>
                </c:pt>
                <c:pt idx="96">
                  <c:v>9094.9500000000007</c:v>
                </c:pt>
                <c:pt idx="97">
                  <c:v>9953.44</c:v>
                </c:pt>
                <c:pt idx="98">
                  <c:v>10893.44</c:v>
                </c:pt>
                <c:pt idx="99">
                  <c:v>11894</c:v>
                </c:pt>
                <c:pt idx="100">
                  <c:v>12995.01</c:v>
                </c:pt>
                <c:pt idx="101">
                  <c:v>14295.07</c:v>
                </c:pt>
                <c:pt idx="102">
                  <c:v>15594.16</c:v>
                </c:pt>
                <c:pt idx="103">
                  <c:v>17092.990000000002</c:v>
                </c:pt>
                <c:pt idx="104">
                  <c:v>18692.78</c:v>
                </c:pt>
                <c:pt idx="105">
                  <c:v>20393.060000000001</c:v>
                </c:pt>
                <c:pt idx="106">
                  <c:v>22296.58</c:v>
                </c:pt>
                <c:pt idx="107">
                  <c:v>24399.49</c:v>
                </c:pt>
                <c:pt idx="108">
                  <c:v>26695.33</c:v>
                </c:pt>
                <c:pt idx="109">
                  <c:v>29296.67</c:v>
                </c:pt>
                <c:pt idx="110">
                  <c:v>31997.61</c:v>
                </c:pt>
                <c:pt idx="111">
                  <c:v>34997.72</c:v>
                </c:pt>
                <c:pt idx="112">
                  <c:v>38297.82</c:v>
                </c:pt>
                <c:pt idx="113">
                  <c:v>41896.949999999997</c:v>
                </c:pt>
                <c:pt idx="114">
                  <c:v>45793.35</c:v>
                </c:pt>
                <c:pt idx="115">
                  <c:v>50098.59</c:v>
                </c:pt>
                <c:pt idx="116">
                  <c:v>54797.82</c:v>
                </c:pt>
                <c:pt idx="117">
                  <c:v>59999.86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C8-6444-A8A0-F9DFF72405A7}"/>
            </c:ext>
          </c:extLst>
        </c:ser>
        <c:ser>
          <c:idx val="1"/>
          <c:order val="1"/>
          <c:tx>
            <c:strRef>
              <c:f>'270e'!$D$224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'270e'!$C$225:$C$342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0.21698755135022596</c:v>
                </c:pt>
                <c:pt idx="42">
                  <c:v>0.69201480172412655</c:v>
                </c:pt>
                <c:pt idx="43">
                  <c:v>1.212282742609827</c:v>
                </c:pt>
                <c:pt idx="44">
                  <c:v>1.9361337907986274</c:v>
                </c:pt>
                <c:pt idx="45">
                  <c:v>2.8409476010346291</c:v>
                </c:pt>
                <c:pt idx="46">
                  <c:v>3.8362427922942306</c:v>
                </c:pt>
                <c:pt idx="47">
                  <c:v>4.8089176382979293</c:v>
                </c:pt>
                <c:pt idx="48">
                  <c:v>5.6458704127662305</c:v>
                </c:pt>
                <c:pt idx="49">
                  <c:v>6.6185452587699345</c:v>
                </c:pt>
                <c:pt idx="50">
                  <c:v>7.4554980332382321</c:v>
                </c:pt>
                <c:pt idx="51">
                  <c:v>8.3603118434742356</c:v>
                </c:pt>
                <c:pt idx="52">
                  <c:v>9.197264617942535</c:v>
                </c:pt>
                <c:pt idx="53">
                  <c:v>9.9663563566431357</c:v>
                </c:pt>
                <c:pt idx="54">
                  <c:v>10.735448095343736</c:v>
                </c:pt>
                <c:pt idx="55">
                  <c:v>11.368817762508938</c:v>
                </c:pt>
                <c:pt idx="56">
                  <c:v>11.956946739162339</c:v>
                </c:pt>
                <c:pt idx="57">
                  <c:v>12.477214680048041</c:v>
                </c:pt>
                <c:pt idx="58">
                  <c:v>12.907001239910141</c:v>
                </c:pt>
                <c:pt idx="59">
                  <c:v>13.26892676400454</c:v>
                </c:pt>
                <c:pt idx="60">
                  <c:v>13.608231942843041</c:v>
                </c:pt>
                <c:pt idx="61">
                  <c:v>13.87967608591384</c:v>
                </c:pt>
                <c:pt idx="62">
                  <c:v>14.128499883728743</c:v>
                </c:pt>
                <c:pt idx="63">
                  <c:v>14.309462645775939</c:v>
                </c:pt>
                <c:pt idx="64">
                  <c:v>14.490425407823139</c:v>
                </c:pt>
                <c:pt idx="65">
                  <c:v>14.694008515126242</c:v>
                </c:pt>
                <c:pt idx="66">
                  <c:v>14.874971277173444</c:v>
                </c:pt>
                <c:pt idx="67">
                  <c:v>15.055934039220638</c:v>
                </c:pt>
                <c:pt idx="68">
                  <c:v>15.214276456011945</c:v>
                </c:pt>
                <c:pt idx="69">
                  <c:v>15.349998527547342</c:v>
                </c:pt>
                <c:pt idx="70">
                  <c:v>15.463100253826841</c:v>
                </c:pt>
                <c:pt idx="71">
                  <c:v>15.576201980106344</c:v>
                </c:pt>
                <c:pt idx="72">
                  <c:v>15.689303706385846</c:v>
                </c:pt>
                <c:pt idx="73">
                  <c:v>15.779785087409444</c:v>
                </c:pt>
                <c:pt idx="74">
                  <c:v>15.870266468433041</c:v>
                </c:pt>
                <c:pt idx="75">
                  <c:v>15.938127504200743</c:v>
                </c:pt>
                <c:pt idx="76">
                  <c:v>16.005988539968442</c:v>
                </c:pt>
                <c:pt idx="77">
                  <c:v>16.051229230480242</c:v>
                </c:pt>
                <c:pt idx="78">
                  <c:v>16.096469920992043</c:v>
                </c:pt>
                <c:pt idx="79">
                  <c:v>16.119090266247944</c:v>
                </c:pt>
                <c:pt idx="80">
                  <c:v>16.164330956759741</c:v>
                </c:pt>
                <c:pt idx="81">
                  <c:v>16.186951302015643</c:v>
                </c:pt>
                <c:pt idx="82">
                  <c:v>16.209571647271542</c:v>
                </c:pt>
                <c:pt idx="83">
                  <c:v>16.232191992527444</c:v>
                </c:pt>
                <c:pt idx="84">
                  <c:v>16.254812337783342</c:v>
                </c:pt>
                <c:pt idx="85">
                  <c:v>16.27743268303924</c:v>
                </c:pt>
                <c:pt idx="86">
                  <c:v>16.300053028295146</c:v>
                </c:pt>
                <c:pt idx="87">
                  <c:v>16.322673373551044</c:v>
                </c:pt>
                <c:pt idx="88">
                  <c:v>16.322673373551044</c:v>
                </c:pt>
                <c:pt idx="89">
                  <c:v>16.322673373551044</c:v>
                </c:pt>
                <c:pt idx="90">
                  <c:v>16.322673373551044</c:v>
                </c:pt>
                <c:pt idx="91">
                  <c:v>16.322673373551044</c:v>
                </c:pt>
                <c:pt idx="92">
                  <c:v>16.322673373551044</c:v>
                </c:pt>
                <c:pt idx="93">
                  <c:v>16.322673373551044</c:v>
                </c:pt>
                <c:pt idx="94">
                  <c:v>16.322673373551044</c:v>
                </c:pt>
                <c:pt idx="95">
                  <c:v>16.322673373551044</c:v>
                </c:pt>
                <c:pt idx="96">
                  <c:v>16.322673373551044</c:v>
                </c:pt>
                <c:pt idx="97">
                  <c:v>16.322673373551044</c:v>
                </c:pt>
                <c:pt idx="98">
                  <c:v>16.322673373551044</c:v>
                </c:pt>
                <c:pt idx="99">
                  <c:v>16.322673373551044</c:v>
                </c:pt>
                <c:pt idx="100">
                  <c:v>16.322673373551044</c:v>
                </c:pt>
                <c:pt idx="101">
                  <c:v>16.322673373551044</c:v>
                </c:pt>
                <c:pt idx="102">
                  <c:v>16.322673373551044</c:v>
                </c:pt>
                <c:pt idx="103">
                  <c:v>16.322673373551044</c:v>
                </c:pt>
                <c:pt idx="104">
                  <c:v>16.322673373551044</c:v>
                </c:pt>
                <c:pt idx="105">
                  <c:v>16.322673373551044</c:v>
                </c:pt>
                <c:pt idx="106">
                  <c:v>16.322673373551044</c:v>
                </c:pt>
                <c:pt idx="107">
                  <c:v>16.322673373551044</c:v>
                </c:pt>
                <c:pt idx="108">
                  <c:v>16.322673373551044</c:v>
                </c:pt>
                <c:pt idx="109">
                  <c:v>16.322673373551044</c:v>
                </c:pt>
                <c:pt idx="110">
                  <c:v>16.322673373551044</c:v>
                </c:pt>
                <c:pt idx="111">
                  <c:v>16.322673373551044</c:v>
                </c:pt>
                <c:pt idx="112">
                  <c:v>16.322673373551044</c:v>
                </c:pt>
                <c:pt idx="113">
                  <c:v>16.322673373551044</c:v>
                </c:pt>
                <c:pt idx="114">
                  <c:v>16.322673373551044</c:v>
                </c:pt>
                <c:pt idx="115">
                  <c:v>16.322673373551044</c:v>
                </c:pt>
                <c:pt idx="116">
                  <c:v>16.322673373551044</c:v>
                </c:pt>
                <c:pt idx="117">
                  <c:v>16.322673373551044</c:v>
                </c:pt>
              </c:numCache>
            </c:numRef>
          </c:xVal>
          <c:yVal>
            <c:numRef>
              <c:f>'270e'!$D$225:$D$342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43.82</c:v>
                </c:pt>
                <c:pt idx="38">
                  <c:v>49.61</c:v>
                </c:pt>
                <c:pt idx="39">
                  <c:v>53.25</c:v>
                </c:pt>
                <c:pt idx="40">
                  <c:v>58.4</c:v>
                </c:pt>
                <c:pt idx="41">
                  <c:v>63.35</c:v>
                </c:pt>
                <c:pt idx="42">
                  <c:v>70.37</c:v>
                </c:pt>
                <c:pt idx="43">
                  <c:v>76.64</c:v>
                </c:pt>
                <c:pt idx="44">
                  <c:v>83.77</c:v>
                </c:pt>
                <c:pt idx="45">
                  <c:v>91.28</c:v>
                </c:pt>
                <c:pt idx="46">
                  <c:v>100.63</c:v>
                </c:pt>
                <c:pt idx="47">
                  <c:v>109.16</c:v>
                </c:pt>
                <c:pt idx="48">
                  <c:v>120.34</c:v>
                </c:pt>
                <c:pt idx="49">
                  <c:v>132.53</c:v>
                </c:pt>
                <c:pt idx="50">
                  <c:v>143.61000000000001</c:v>
                </c:pt>
                <c:pt idx="51">
                  <c:v>157.16999999999999</c:v>
                </c:pt>
                <c:pt idx="52">
                  <c:v>172.88</c:v>
                </c:pt>
                <c:pt idx="53">
                  <c:v>188.65</c:v>
                </c:pt>
                <c:pt idx="54">
                  <c:v>207.02</c:v>
                </c:pt>
                <c:pt idx="55">
                  <c:v>226.23</c:v>
                </c:pt>
                <c:pt idx="56">
                  <c:v>247.39</c:v>
                </c:pt>
                <c:pt idx="57">
                  <c:v>271.42</c:v>
                </c:pt>
                <c:pt idx="58">
                  <c:v>296.79000000000002</c:v>
                </c:pt>
                <c:pt idx="59">
                  <c:v>326.33</c:v>
                </c:pt>
                <c:pt idx="60">
                  <c:v>357.48</c:v>
                </c:pt>
                <c:pt idx="61">
                  <c:v>389.96</c:v>
                </c:pt>
                <c:pt idx="62">
                  <c:v>428.2</c:v>
                </c:pt>
                <c:pt idx="63">
                  <c:v>468.86</c:v>
                </c:pt>
                <c:pt idx="64">
                  <c:v>511.1</c:v>
                </c:pt>
                <c:pt idx="65">
                  <c:v>562.13</c:v>
                </c:pt>
                <c:pt idx="66">
                  <c:v>611.37</c:v>
                </c:pt>
                <c:pt idx="67">
                  <c:v>669.4</c:v>
                </c:pt>
                <c:pt idx="68">
                  <c:v>733.82</c:v>
                </c:pt>
                <c:pt idx="69">
                  <c:v>804.32</c:v>
                </c:pt>
                <c:pt idx="70">
                  <c:v>877.24</c:v>
                </c:pt>
                <c:pt idx="71">
                  <c:v>958.79</c:v>
                </c:pt>
                <c:pt idx="72">
                  <c:v>1047.6199999999999</c:v>
                </c:pt>
                <c:pt idx="73">
                  <c:v>1144.1300000000001</c:v>
                </c:pt>
                <c:pt idx="74">
                  <c:v>1256.58</c:v>
                </c:pt>
                <c:pt idx="75">
                  <c:v>1377.04</c:v>
                </c:pt>
                <c:pt idx="76">
                  <c:v>1504.04</c:v>
                </c:pt>
                <c:pt idx="77">
                  <c:v>1647.54</c:v>
                </c:pt>
                <c:pt idx="78">
                  <c:v>1806.21</c:v>
                </c:pt>
                <c:pt idx="79">
                  <c:v>1975.66</c:v>
                </c:pt>
                <c:pt idx="80">
                  <c:v>2157.8000000000002</c:v>
                </c:pt>
                <c:pt idx="81">
                  <c:v>2368</c:v>
                </c:pt>
                <c:pt idx="82">
                  <c:v>2585.6999999999998</c:v>
                </c:pt>
                <c:pt idx="83">
                  <c:v>2826.01</c:v>
                </c:pt>
                <c:pt idx="84">
                  <c:v>3097.97</c:v>
                </c:pt>
                <c:pt idx="85">
                  <c:v>3386.7</c:v>
                </c:pt>
                <c:pt idx="86">
                  <c:v>3708.11</c:v>
                </c:pt>
                <c:pt idx="87">
                  <c:v>4057.34</c:v>
                </c:pt>
                <c:pt idx="88">
                  <c:v>4435.05</c:v>
                </c:pt>
                <c:pt idx="89">
                  <c:v>4847.33</c:v>
                </c:pt>
                <c:pt idx="90">
                  <c:v>5305.17</c:v>
                </c:pt>
                <c:pt idx="91">
                  <c:v>5804.06</c:v>
                </c:pt>
                <c:pt idx="92">
                  <c:v>6353.84</c:v>
                </c:pt>
                <c:pt idx="93">
                  <c:v>6943.53</c:v>
                </c:pt>
                <c:pt idx="94">
                  <c:v>7604.59</c:v>
                </c:pt>
                <c:pt idx="95">
                  <c:v>8316.34</c:v>
                </c:pt>
                <c:pt idx="96">
                  <c:v>9094.9500000000007</c:v>
                </c:pt>
                <c:pt idx="97">
                  <c:v>9953.44</c:v>
                </c:pt>
                <c:pt idx="98">
                  <c:v>10893.44</c:v>
                </c:pt>
                <c:pt idx="99">
                  <c:v>11894</c:v>
                </c:pt>
                <c:pt idx="100">
                  <c:v>12995.01</c:v>
                </c:pt>
                <c:pt idx="101">
                  <c:v>14295.07</c:v>
                </c:pt>
                <c:pt idx="102">
                  <c:v>15594.16</c:v>
                </c:pt>
                <c:pt idx="103">
                  <c:v>17092.990000000002</c:v>
                </c:pt>
                <c:pt idx="104">
                  <c:v>18692.78</c:v>
                </c:pt>
                <c:pt idx="105">
                  <c:v>20393.060000000001</c:v>
                </c:pt>
                <c:pt idx="106">
                  <c:v>22296.58</c:v>
                </c:pt>
                <c:pt idx="107">
                  <c:v>24399.49</c:v>
                </c:pt>
                <c:pt idx="108">
                  <c:v>26695.33</c:v>
                </c:pt>
                <c:pt idx="109">
                  <c:v>29296.67</c:v>
                </c:pt>
                <c:pt idx="110">
                  <c:v>31997.61</c:v>
                </c:pt>
                <c:pt idx="111">
                  <c:v>34997.72</c:v>
                </c:pt>
                <c:pt idx="112">
                  <c:v>38297.82</c:v>
                </c:pt>
                <c:pt idx="113">
                  <c:v>41896.949999999997</c:v>
                </c:pt>
                <c:pt idx="114">
                  <c:v>45793.35</c:v>
                </c:pt>
                <c:pt idx="115">
                  <c:v>50098.59</c:v>
                </c:pt>
                <c:pt idx="116">
                  <c:v>54797.82</c:v>
                </c:pt>
                <c:pt idx="117">
                  <c:v>59999.86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C8-6444-A8A0-F9DFF72405A7}"/>
            </c:ext>
          </c:extLst>
        </c:ser>
        <c:ser>
          <c:idx val="2"/>
          <c:order val="2"/>
          <c:tx>
            <c:strRef>
              <c:f>'270e'!$F$224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'270e'!$E$225:$E$342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0.11323874807235955</c:v>
                </c:pt>
                <c:pt idx="44">
                  <c:v>1.0144831127985792</c:v>
                </c:pt>
                <c:pt idx="45">
                  <c:v>2.3829404724177516</c:v>
                </c:pt>
                <c:pt idx="46">
                  <c:v>3.9865022756570472</c:v>
                </c:pt>
                <c:pt idx="47">
                  <c:v>5.2044935153717162</c:v>
                </c:pt>
                <c:pt idx="48">
                  <c:v>6.479655690125564</c:v>
                </c:pt>
                <c:pt idx="49">
                  <c:v>7.5560800823846135</c:v>
                </c:pt>
                <c:pt idx="50">
                  <c:v>8.3306824388800251</c:v>
                </c:pt>
                <c:pt idx="51">
                  <c:v>9.0907454121830256</c:v>
                </c:pt>
                <c:pt idx="52">
                  <c:v>9.7873862376213285</c:v>
                </c:pt>
                <c:pt idx="53">
                  <c:v>10.346317955148619</c:v>
                </c:pt>
                <c:pt idx="54">
                  <c:v>10.871724056595768</c:v>
                </c:pt>
                <c:pt idx="55">
                  <c:v>11.317068671365785</c:v>
                </c:pt>
                <c:pt idx="56">
                  <c:v>11.718620332819391</c:v>
                </c:pt>
                <c:pt idx="57">
                  <c:v>12.092279785626886</c:v>
                </c:pt>
                <c:pt idx="58">
                  <c:v>12.417185602153218</c:v>
                </c:pt>
                <c:pt idx="59">
                  <c:v>12.729542780564183</c:v>
                </c:pt>
                <c:pt idx="60">
                  <c:v>13.002201054450531</c:v>
                </c:pt>
                <c:pt idx="61">
                  <c:v>13.240373590016294</c:v>
                </c:pt>
                <c:pt idx="62">
                  <c:v>13.475587878656112</c:v>
                </c:pt>
                <c:pt idx="63">
                  <c:v>13.685335238973316</c:v>
                </c:pt>
                <c:pt idx="64">
                  <c:v>13.869917856218928</c:v>
                </c:pt>
                <c:pt idx="65">
                  <c:v>14.058577766205264</c:v>
                </c:pt>
                <c:pt idx="66">
                  <c:v>14.21333213293261</c:v>
                </c:pt>
                <c:pt idx="67">
                  <c:v>14.369379660498367</c:v>
                </c:pt>
                <c:pt idx="68">
                  <c:v>14.516905331537215</c:v>
                </c:pt>
                <c:pt idx="69">
                  <c:v>14.654585881932029</c:v>
                </c:pt>
                <c:pt idx="70">
                  <c:v>14.776819428470718</c:v>
                </c:pt>
                <c:pt idx="71">
                  <c:v>14.894659380259773</c:v>
                </c:pt>
                <c:pt idx="72">
                  <c:v>15.005337145274197</c:v>
                </c:pt>
                <c:pt idx="73">
                  <c:v>15.109260580700065</c:v>
                </c:pt>
                <c:pt idx="74">
                  <c:v>15.213638055529502</c:v>
                </c:pt>
                <c:pt idx="75">
                  <c:v>15.309910876395611</c:v>
                </c:pt>
                <c:pt idx="76">
                  <c:v>15.397826844610154</c:v>
                </c:pt>
                <c:pt idx="77">
                  <c:v>15.484016723217726</c:v>
                </c:pt>
                <c:pt idx="78">
                  <c:v>15.566573144397555</c:v>
                </c:pt>
                <c:pt idx="79">
                  <c:v>15.643134761170531</c:v>
                </c:pt>
                <c:pt idx="80">
                  <c:v>15.714892904901985</c:v>
                </c:pt>
                <c:pt idx="81">
                  <c:v>15.787000892288296</c:v>
                </c:pt>
                <c:pt idx="82">
                  <c:v>15.85211442694443</c:v>
                </c:pt>
                <c:pt idx="83">
                  <c:v>15.91503947620685</c:v>
                </c:pt>
                <c:pt idx="84">
                  <c:v>15.977260915964257</c:v>
                </c:pt>
                <c:pt idx="85">
                  <c:v>16.035025904366218</c:v>
                </c:pt>
                <c:pt idx="86">
                  <c:v>16.091357272298925</c:v>
                </c:pt>
                <c:pt idx="87">
                  <c:v>16.144989089634009</c:v>
                </c:pt>
                <c:pt idx="88">
                  <c:v>16.195919838525715</c:v>
                </c:pt>
                <c:pt idx="89">
                  <c:v>16.244809800473018</c:v>
                </c:pt>
                <c:pt idx="90">
                  <c:v>16.292550416493579</c:v>
                </c:pt>
                <c:pt idx="91">
                  <c:v>16.338295841353389</c:v>
                </c:pt>
                <c:pt idx="92">
                  <c:v>16.382650151249571</c:v>
                </c:pt>
                <c:pt idx="93">
                  <c:v>16.424570770006817</c:v>
                </c:pt>
                <c:pt idx="94">
                  <c:v>16.465994310233995</c:v>
                </c:pt>
                <c:pt idx="95">
                  <c:v>16.505313775710089</c:v>
                </c:pt>
                <c:pt idx="96">
                  <c:v>16.543295757312983</c:v>
                </c:pt>
                <c:pt idx="97">
                  <c:v>16.580279363336217</c:v>
                </c:pt>
                <c:pt idx="98">
                  <c:v>16.616043670625874</c:v>
                </c:pt>
                <c:pt idx="99">
                  <c:v>16.64973792754968</c:v>
                </c:pt>
                <c:pt idx="100">
                  <c:v>16.682609844878844</c:v>
                </c:pt>
                <c:pt idx="101">
                  <c:v>16.716864568468921</c:v>
                </c:pt>
                <c:pt idx="102">
                  <c:v>16.747123003497819</c:v>
                </c:pt>
                <c:pt idx="103">
                  <c:v>16.778071532575044</c:v>
                </c:pt>
                <c:pt idx="104">
                  <c:v>16.807321950451321</c:v>
                </c:pt>
                <c:pt idx="105">
                  <c:v>16.834949507661605</c:v>
                </c:pt>
                <c:pt idx="106">
                  <c:v>16.862452220881213</c:v>
                </c:pt>
                <c:pt idx="107">
                  <c:v>16.889425724080777</c:v>
                </c:pt>
                <c:pt idx="108">
                  <c:v>16.915568191282389</c:v>
                </c:pt>
                <c:pt idx="109">
                  <c:v>16.941825196749949</c:v>
                </c:pt>
                <c:pt idx="110">
                  <c:v>16.966030126334029</c:v>
                </c:pt>
                <c:pt idx="111">
                  <c:v>16.989961976915708</c:v>
                </c:pt>
                <c:pt idx="112">
                  <c:v>17.013373863140117</c:v>
                </c:pt>
                <c:pt idx="113">
                  <c:v>17.036087345365004</c:v>
                </c:pt>
                <c:pt idx="114">
                  <c:v>17.057986018163461</c:v>
                </c:pt>
                <c:pt idx="115">
                  <c:v>17.079541389489894</c:v>
                </c:pt>
                <c:pt idx="116">
                  <c:v>17.100498625134939</c:v>
                </c:pt>
                <c:pt idx="117">
                  <c:v>17.121158949746636</c:v>
                </c:pt>
              </c:numCache>
            </c:numRef>
          </c:xVal>
          <c:yVal>
            <c:numRef>
              <c:f>'270e'!$F$225:$F$342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43.82</c:v>
                </c:pt>
                <c:pt idx="38">
                  <c:v>49.61</c:v>
                </c:pt>
                <c:pt idx="39">
                  <c:v>53.25</c:v>
                </c:pt>
                <c:pt idx="40">
                  <c:v>58.4</c:v>
                </c:pt>
                <c:pt idx="41">
                  <c:v>63.35</c:v>
                </c:pt>
                <c:pt idx="42">
                  <c:v>70.37</c:v>
                </c:pt>
                <c:pt idx="43">
                  <c:v>76.64</c:v>
                </c:pt>
                <c:pt idx="44">
                  <c:v>83.77</c:v>
                </c:pt>
                <c:pt idx="45">
                  <c:v>91.28</c:v>
                </c:pt>
                <c:pt idx="46">
                  <c:v>100.63</c:v>
                </c:pt>
                <c:pt idx="47">
                  <c:v>109.16</c:v>
                </c:pt>
                <c:pt idx="48">
                  <c:v>120.34</c:v>
                </c:pt>
                <c:pt idx="49">
                  <c:v>132.53</c:v>
                </c:pt>
                <c:pt idx="50">
                  <c:v>143.61000000000001</c:v>
                </c:pt>
                <c:pt idx="51">
                  <c:v>157.16999999999999</c:v>
                </c:pt>
                <c:pt idx="52">
                  <c:v>172.88</c:v>
                </c:pt>
                <c:pt idx="53">
                  <c:v>188.65</c:v>
                </c:pt>
                <c:pt idx="54">
                  <c:v>207.02</c:v>
                </c:pt>
                <c:pt idx="55">
                  <c:v>226.23</c:v>
                </c:pt>
                <c:pt idx="56">
                  <c:v>247.39</c:v>
                </c:pt>
                <c:pt idx="57">
                  <c:v>271.42</c:v>
                </c:pt>
                <c:pt idx="58">
                  <c:v>296.79000000000002</c:v>
                </c:pt>
                <c:pt idx="59">
                  <c:v>326.33</c:v>
                </c:pt>
                <c:pt idx="60">
                  <c:v>357.48</c:v>
                </c:pt>
                <c:pt idx="61">
                  <c:v>389.96</c:v>
                </c:pt>
                <c:pt idx="62">
                  <c:v>428.2</c:v>
                </c:pt>
                <c:pt idx="63">
                  <c:v>468.86</c:v>
                </c:pt>
                <c:pt idx="64">
                  <c:v>511.1</c:v>
                </c:pt>
                <c:pt idx="65">
                  <c:v>562.13</c:v>
                </c:pt>
                <c:pt idx="66">
                  <c:v>611.37</c:v>
                </c:pt>
                <c:pt idx="67">
                  <c:v>669.4</c:v>
                </c:pt>
                <c:pt idx="68">
                  <c:v>733.82</c:v>
                </c:pt>
                <c:pt idx="69">
                  <c:v>804.32</c:v>
                </c:pt>
                <c:pt idx="70">
                  <c:v>877.24</c:v>
                </c:pt>
                <c:pt idx="71">
                  <c:v>958.79</c:v>
                </c:pt>
                <c:pt idx="72">
                  <c:v>1047.6199999999999</c:v>
                </c:pt>
                <c:pt idx="73">
                  <c:v>1144.1300000000001</c:v>
                </c:pt>
                <c:pt idx="74">
                  <c:v>1256.58</c:v>
                </c:pt>
                <c:pt idx="75">
                  <c:v>1377.04</c:v>
                </c:pt>
                <c:pt idx="76">
                  <c:v>1504.04</c:v>
                </c:pt>
                <c:pt idx="77">
                  <c:v>1647.54</c:v>
                </c:pt>
                <c:pt idx="78">
                  <c:v>1806.21</c:v>
                </c:pt>
                <c:pt idx="79">
                  <c:v>1975.66</c:v>
                </c:pt>
                <c:pt idx="80">
                  <c:v>2157.8000000000002</c:v>
                </c:pt>
                <c:pt idx="81">
                  <c:v>2368</c:v>
                </c:pt>
                <c:pt idx="82">
                  <c:v>2585.6999999999998</c:v>
                </c:pt>
                <c:pt idx="83">
                  <c:v>2826.01</c:v>
                </c:pt>
                <c:pt idx="84">
                  <c:v>3097.97</c:v>
                </c:pt>
                <c:pt idx="85">
                  <c:v>3386.7</c:v>
                </c:pt>
                <c:pt idx="86">
                  <c:v>3708.11</c:v>
                </c:pt>
                <c:pt idx="87">
                  <c:v>4057.34</c:v>
                </c:pt>
                <c:pt idx="88">
                  <c:v>4435.05</c:v>
                </c:pt>
                <c:pt idx="89">
                  <c:v>4847.33</c:v>
                </c:pt>
                <c:pt idx="90">
                  <c:v>5305.17</c:v>
                </c:pt>
                <c:pt idx="91">
                  <c:v>5804.06</c:v>
                </c:pt>
                <c:pt idx="92">
                  <c:v>6353.84</c:v>
                </c:pt>
                <c:pt idx="93">
                  <c:v>6943.53</c:v>
                </c:pt>
                <c:pt idx="94">
                  <c:v>7604.59</c:v>
                </c:pt>
                <c:pt idx="95">
                  <c:v>8316.34</c:v>
                </c:pt>
                <c:pt idx="96">
                  <c:v>9094.9500000000007</c:v>
                </c:pt>
                <c:pt idx="97">
                  <c:v>9953.44</c:v>
                </c:pt>
                <c:pt idx="98">
                  <c:v>10893.44</c:v>
                </c:pt>
                <c:pt idx="99">
                  <c:v>11894</c:v>
                </c:pt>
                <c:pt idx="100">
                  <c:v>12995.01</c:v>
                </c:pt>
                <c:pt idx="101">
                  <c:v>14295.07</c:v>
                </c:pt>
                <c:pt idx="102">
                  <c:v>15594.16</c:v>
                </c:pt>
                <c:pt idx="103">
                  <c:v>17092.990000000002</c:v>
                </c:pt>
                <c:pt idx="104">
                  <c:v>18692.78</c:v>
                </c:pt>
                <c:pt idx="105">
                  <c:v>20393.060000000001</c:v>
                </c:pt>
                <c:pt idx="106">
                  <c:v>22296.58</c:v>
                </c:pt>
                <c:pt idx="107">
                  <c:v>24399.49</c:v>
                </c:pt>
                <c:pt idx="108">
                  <c:v>26695.33</c:v>
                </c:pt>
                <c:pt idx="109">
                  <c:v>29296.67</c:v>
                </c:pt>
                <c:pt idx="110">
                  <c:v>31997.61</c:v>
                </c:pt>
                <c:pt idx="111">
                  <c:v>34997.72</c:v>
                </c:pt>
                <c:pt idx="112">
                  <c:v>38297.82</c:v>
                </c:pt>
                <c:pt idx="113">
                  <c:v>41896.949999999997</c:v>
                </c:pt>
                <c:pt idx="114">
                  <c:v>45793.35</c:v>
                </c:pt>
                <c:pt idx="115">
                  <c:v>50098.59</c:v>
                </c:pt>
                <c:pt idx="116">
                  <c:v>54797.82</c:v>
                </c:pt>
                <c:pt idx="117">
                  <c:v>59999.86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C8-6444-A8A0-F9DFF72405A7}"/>
            </c:ext>
          </c:extLst>
        </c:ser>
        <c:ser>
          <c:idx val="3"/>
          <c:order val="3"/>
          <c:tx>
            <c:strRef>
              <c:f>'270e'!$H$224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'270e'!$G$225:$G$342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9.9977599942779384E-4</c:v>
                </c:pt>
                <c:pt idx="33">
                  <c:v>9.9977799860834562E-4</c:v>
                </c:pt>
                <c:pt idx="34">
                  <c:v>9.9978003407907965E-4</c:v>
                </c:pt>
                <c:pt idx="35">
                  <c:v>9.9978175548179273E-4</c:v>
                </c:pt>
                <c:pt idx="36">
                  <c:v>9.9978358435813585E-4</c:v>
                </c:pt>
                <c:pt idx="37">
                  <c:v>9.9978472966552189E-4</c:v>
                </c:pt>
                <c:pt idx="38">
                  <c:v>9.9978720032639482E-4</c:v>
                </c:pt>
                <c:pt idx="39">
                  <c:v>9.9978858469746659E-4</c:v>
                </c:pt>
                <c:pt idx="40">
                  <c:v>9.9979036285540997E-4</c:v>
                </c:pt>
                <c:pt idx="41">
                  <c:v>9.9979190531504481E-4</c:v>
                </c:pt>
                <c:pt idx="42">
                  <c:v>9.9979386444380312E-4</c:v>
                </c:pt>
                <c:pt idx="43">
                  <c:v>9.9979542863859482E-4</c:v>
                </c:pt>
                <c:pt idx="44">
                  <c:v>9.9979703381129271E-4</c:v>
                </c:pt>
                <c:pt idx="45">
                  <c:v>9.9979855935332287E-4</c:v>
                </c:pt>
                <c:pt idx="46">
                  <c:v>9.9980026452920444E-4</c:v>
                </c:pt>
                <c:pt idx="47">
                  <c:v>9.9980166529825901E-4</c:v>
                </c:pt>
                <c:pt idx="48">
                  <c:v>9.9980331830470991E-4</c:v>
                </c:pt>
                <c:pt idx="49">
                  <c:v>9.998049271445898E-4</c:v>
                </c:pt>
                <c:pt idx="50">
                  <c:v>9.9980624600872294E-4</c:v>
                </c:pt>
                <c:pt idx="51">
                  <c:v>9.9980770693529602E-4</c:v>
                </c:pt>
                <c:pt idx="52">
                  <c:v>9.9980922579242333E-4</c:v>
                </c:pt>
                <c:pt idx="53">
                  <c:v>9.9981059660892075E-4</c:v>
                </c:pt>
                <c:pt idx="54">
                  <c:v>9.9981203429354445E-4</c:v>
                </c:pt>
                <c:pt idx="55">
                  <c:v>9.9981338699839449E-4</c:v>
                </c:pt>
                <c:pt idx="56">
                  <c:v>9.9981473047347567E-4</c:v>
                </c:pt>
                <c:pt idx="57">
                  <c:v>9.9981610307235615E-4</c:v>
                </c:pt>
                <c:pt idx="58">
                  <c:v>9.9981740704301785E-4</c:v>
                </c:pt>
                <c:pt idx="59">
                  <c:v>9.9981877157489358E-4</c:v>
                </c:pt>
                <c:pt idx="60">
                  <c:v>9.9982006361937128E-4</c:v>
                </c:pt>
                <c:pt idx="61">
                  <c:v>9.9982127901227826E-4</c:v>
                </c:pt>
                <c:pt idx="62">
                  <c:v>9.99822568187993E-4</c:v>
                </c:pt>
                <c:pt idx="63">
                  <c:v>9.9982380069141047E-4</c:v>
                </c:pt>
                <c:pt idx="64">
                  <c:v>9.9982495691754419E-4</c:v>
                </c:pt>
                <c:pt idx="65">
                  <c:v>9.9982621505002932E-4</c:v>
                </c:pt>
                <c:pt idx="66">
                  <c:v>9.9982731021043634E-4</c:v>
                </c:pt>
                <c:pt idx="67">
                  <c:v>9.9982847749176739E-4</c:v>
                </c:pt>
                <c:pt idx="68">
                  <c:v>9.998296442667318E-4</c:v>
                </c:pt>
                <c:pt idx="69">
                  <c:v>9.9983079342679231E-4</c:v>
                </c:pt>
                <c:pt idx="70">
                  <c:v>9.9983186639630091E-4</c:v>
                </c:pt>
                <c:pt idx="71">
                  <c:v>9.998329514125672E-4</c:v>
                </c:pt>
                <c:pt idx="72">
                  <c:v>9.9983401907472813E-4</c:v>
                </c:pt>
                <c:pt idx="73">
                  <c:v>9.9983506749533606E-4</c:v>
                </c:pt>
                <c:pt idx="74">
                  <c:v>9.9983616840196342E-4</c:v>
                </c:pt>
                <c:pt idx="75">
                  <c:v>9.9983722930491094E-4</c:v>
                </c:pt>
                <c:pt idx="76">
                  <c:v>9.9983823876578694E-4</c:v>
                </c:pt>
                <c:pt idx="77">
                  <c:v>9.9983926846032773E-4</c:v>
                </c:pt>
                <c:pt idx="78">
                  <c:v>9.9984029420768479E-4</c:v>
                </c:pt>
                <c:pt idx="79">
                  <c:v>9.9984128203605403E-4</c:v>
                </c:pt>
                <c:pt idx="80">
                  <c:v>9.9984224165811791E-4</c:v>
                </c:pt>
                <c:pt idx="81">
                  <c:v>9.9984324070174265E-4</c:v>
                </c:pt>
                <c:pt idx="82">
                  <c:v>9.9984417436368772E-4</c:v>
                </c:pt>
                <c:pt idx="83">
                  <c:v>9.9984510655246441E-4</c:v>
                </c:pt>
                <c:pt idx="84">
                  <c:v>9.9984605867748451E-4</c:v>
                </c:pt>
                <c:pt idx="85">
                  <c:v>9.9984697095973794E-4</c:v>
                </c:pt>
                <c:pt idx="86">
                  <c:v>9.9984788815489891E-4</c:v>
                </c:pt>
                <c:pt idx="87">
                  <c:v>9.9984878785250482E-4</c:v>
                </c:pt>
                <c:pt idx="88">
                  <c:v>9.998496672079481E-4</c:v>
                </c:pt>
                <c:pt idx="89">
                  <c:v>9.9985053520901604E-4</c:v>
                </c:pt>
                <c:pt idx="90">
                  <c:v>9.9985140634001042E-4</c:v>
                </c:pt>
                <c:pt idx="91">
                  <c:v>9.9985226379071634E-4</c:v>
                </c:pt>
                <c:pt idx="92">
                  <c:v>9.998531172704802E-4</c:v>
                </c:pt>
                <c:pt idx="93">
                  <c:v>9.9985394471682298E-4</c:v>
                </c:pt>
                <c:pt idx="94">
                  <c:v>9.9985478297321957E-4</c:v>
                </c:pt>
                <c:pt idx="95">
                  <c:v>9.9985559832920239E-4</c:v>
                </c:pt>
                <c:pt idx="96">
                  <c:v>9.9985640482060361E-4</c:v>
                </c:pt>
                <c:pt idx="97">
                  <c:v>9.9985720857276761E-4</c:v>
                </c:pt>
                <c:pt idx="98">
                  <c:v>9.9985800375972165E-4</c:v>
                </c:pt>
                <c:pt idx="99">
                  <c:v>9.9985876960464732E-4</c:v>
                </c:pt>
                <c:pt idx="100">
                  <c:v>9.9985953287593464E-4</c:v>
                </c:pt>
                <c:pt idx="101">
                  <c:v>9.9986034575355923E-4</c:v>
                </c:pt>
                <c:pt idx="102">
                  <c:v>9.9986107913299432E-4</c:v>
                </c:pt>
                <c:pt idx="103">
                  <c:v>9.9986184459603623E-4</c:v>
                </c:pt>
                <c:pt idx="104">
                  <c:v>9.998625827723805E-4</c:v>
                </c:pt>
                <c:pt idx="105">
                  <c:v>9.9986329351824978E-4</c:v>
                </c:pt>
                <c:pt idx="106">
                  <c:v>9.9986401448241857E-4</c:v>
                </c:pt>
                <c:pt idx="107">
                  <c:v>9.9986473496139409E-4</c:v>
                </c:pt>
                <c:pt idx="108">
                  <c:v>9.9986544625273654E-4</c:v>
                </c:pt>
                <c:pt idx="109">
                  <c:v>9.9986617391417437E-4</c:v>
                </c:pt>
                <c:pt idx="110">
                  <c:v>9.9986685679511259E-4</c:v>
                </c:pt>
                <c:pt idx="111">
                  <c:v>9.9986754367971777E-4</c:v>
                </c:pt>
                <c:pt idx="112">
                  <c:v>9.9986822719877922E-4</c:v>
                </c:pt>
                <c:pt idx="113">
                  <c:v>9.9986890153363085E-4</c:v>
                </c:pt>
                <c:pt idx="114">
                  <c:v>9.9986956239044109E-4</c:v>
                </c:pt>
                <c:pt idx="115">
                  <c:v>9.9987022341165043E-4</c:v>
                </c:pt>
                <c:pt idx="116">
                  <c:v>9.9987087634359918E-4</c:v>
                </c:pt>
                <c:pt idx="117">
                  <c:v>9.9987153015727772E-4</c:v>
                </c:pt>
              </c:numCache>
            </c:numRef>
          </c:xVal>
          <c:yVal>
            <c:numRef>
              <c:f>'270e'!$H$225:$H$342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43.82</c:v>
                </c:pt>
                <c:pt idx="38">
                  <c:v>49.61</c:v>
                </c:pt>
                <c:pt idx="39">
                  <c:v>53.25</c:v>
                </c:pt>
                <c:pt idx="40">
                  <c:v>58.4</c:v>
                </c:pt>
                <c:pt idx="41">
                  <c:v>63.35</c:v>
                </c:pt>
                <c:pt idx="42">
                  <c:v>70.37</c:v>
                </c:pt>
                <c:pt idx="43">
                  <c:v>76.64</c:v>
                </c:pt>
                <c:pt idx="44">
                  <c:v>83.77</c:v>
                </c:pt>
                <c:pt idx="45">
                  <c:v>91.28</c:v>
                </c:pt>
                <c:pt idx="46">
                  <c:v>100.63</c:v>
                </c:pt>
                <c:pt idx="47">
                  <c:v>109.16</c:v>
                </c:pt>
                <c:pt idx="48">
                  <c:v>120.34</c:v>
                </c:pt>
                <c:pt idx="49">
                  <c:v>132.53</c:v>
                </c:pt>
                <c:pt idx="50">
                  <c:v>143.61000000000001</c:v>
                </c:pt>
                <c:pt idx="51">
                  <c:v>157.16999999999999</c:v>
                </c:pt>
                <c:pt idx="52">
                  <c:v>172.88</c:v>
                </c:pt>
                <c:pt idx="53">
                  <c:v>188.65</c:v>
                </c:pt>
                <c:pt idx="54">
                  <c:v>207.02</c:v>
                </c:pt>
                <c:pt idx="55">
                  <c:v>226.23</c:v>
                </c:pt>
                <c:pt idx="56">
                  <c:v>247.39</c:v>
                </c:pt>
                <c:pt idx="57">
                  <c:v>271.42</c:v>
                </c:pt>
                <c:pt idx="58">
                  <c:v>296.79000000000002</c:v>
                </c:pt>
                <c:pt idx="59">
                  <c:v>326.33</c:v>
                </c:pt>
                <c:pt idx="60">
                  <c:v>357.48</c:v>
                </c:pt>
                <c:pt idx="61">
                  <c:v>389.96</c:v>
                </c:pt>
                <c:pt idx="62">
                  <c:v>428.2</c:v>
                </c:pt>
                <c:pt idx="63">
                  <c:v>468.86</c:v>
                </c:pt>
                <c:pt idx="64">
                  <c:v>511.1</c:v>
                </c:pt>
                <c:pt idx="65">
                  <c:v>562.13</c:v>
                </c:pt>
                <c:pt idx="66">
                  <c:v>611.37</c:v>
                </c:pt>
                <c:pt idx="67">
                  <c:v>669.4</c:v>
                </c:pt>
                <c:pt idx="68">
                  <c:v>733.82</c:v>
                </c:pt>
                <c:pt idx="69">
                  <c:v>804.32</c:v>
                </c:pt>
                <c:pt idx="70">
                  <c:v>877.24</c:v>
                </c:pt>
                <c:pt idx="71">
                  <c:v>958.79</c:v>
                </c:pt>
                <c:pt idx="72">
                  <c:v>1047.6199999999999</c:v>
                </c:pt>
                <c:pt idx="73">
                  <c:v>1144.1300000000001</c:v>
                </c:pt>
                <c:pt idx="74">
                  <c:v>1256.58</c:v>
                </c:pt>
                <c:pt idx="75">
                  <c:v>1377.04</c:v>
                </c:pt>
                <c:pt idx="76">
                  <c:v>1504.04</c:v>
                </c:pt>
                <c:pt idx="77">
                  <c:v>1647.54</c:v>
                </c:pt>
                <c:pt idx="78">
                  <c:v>1806.21</c:v>
                </c:pt>
                <c:pt idx="79">
                  <c:v>1975.66</c:v>
                </c:pt>
                <c:pt idx="80">
                  <c:v>2157.8000000000002</c:v>
                </c:pt>
                <c:pt idx="81">
                  <c:v>2368</c:v>
                </c:pt>
                <c:pt idx="82">
                  <c:v>2585.6999999999998</c:v>
                </c:pt>
                <c:pt idx="83">
                  <c:v>2826.01</c:v>
                </c:pt>
                <c:pt idx="84">
                  <c:v>3097.97</c:v>
                </c:pt>
                <c:pt idx="85">
                  <c:v>3386.7</c:v>
                </c:pt>
                <c:pt idx="86">
                  <c:v>3708.11</c:v>
                </c:pt>
                <c:pt idx="87">
                  <c:v>4057.34</c:v>
                </c:pt>
                <c:pt idx="88">
                  <c:v>4435.05</c:v>
                </c:pt>
                <c:pt idx="89">
                  <c:v>4847.33</c:v>
                </c:pt>
                <c:pt idx="90">
                  <c:v>5305.17</c:v>
                </c:pt>
                <c:pt idx="91">
                  <c:v>5804.06</c:v>
                </c:pt>
                <c:pt idx="92">
                  <c:v>6353.84</c:v>
                </c:pt>
                <c:pt idx="93">
                  <c:v>6943.53</c:v>
                </c:pt>
                <c:pt idx="94">
                  <c:v>7604.59</c:v>
                </c:pt>
                <c:pt idx="95">
                  <c:v>8316.34</c:v>
                </c:pt>
                <c:pt idx="96">
                  <c:v>9094.9500000000007</c:v>
                </c:pt>
                <c:pt idx="97">
                  <c:v>9953.44</c:v>
                </c:pt>
                <c:pt idx="98">
                  <c:v>10893.44</c:v>
                </c:pt>
                <c:pt idx="99">
                  <c:v>11894</c:v>
                </c:pt>
                <c:pt idx="100">
                  <c:v>12995.01</c:v>
                </c:pt>
                <c:pt idx="101">
                  <c:v>14295.07</c:v>
                </c:pt>
                <c:pt idx="102">
                  <c:v>15594.16</c:v>
                </c:pt>
                <c:pt idx="103">
                  <c:v>17092.990000000002</c:v>
                </c:pt>
                <c:pt idx="104">
                  <c:v>18692.78</c:v>
                </c:pt>
                <c:pt idx="105">
                  <c:v>20393.060000000001</c:v>
                </c:pt>
                <c:pt idx="106">
                  <c:v>22296.58</c:v>
                </c:pt>
                <c:pt idx="107">
                  <c:v>24399.49</c:v>
                </c:pt>
                <c:pt idx="108">
                  <c:v>26695.33</c:v>
                </c:pt>
                <c:pt idx="109">
                  <c:v>29296.67</c:v>
                </c:pt>
                <c:pt idx="110">
                  <c:v>31997.61</c:v>
                </c:pt>
                <c:pt idx="111">
                  <c:v>34997.72</c:v>
                </c:pt>
                <c:pt idx="112">
                  <c:v>38297.82</c:v>
                </c:pt>
                <c:pt idx="113">
                  <c:v>41896.949999999997</c:v>
                </c:pt>
                <c:pt idx="114">
                  <c:v>45793.35</c:v>
                </c:pt>
                <c:pt idx="115">
                  <c:v>50098.59</c:v>
                </c:pt>
                <c:pt idx="116">
                  <c:v>54797.82</c:v>
                </c:pt>
                <c:pt idx="117">
                  <c:v>59999.86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C8-6444-A8A0-F9DFF72405A7}"/>
            </c:ext>
          </c:extLst>
        </c:ser>
        <c:ser>
          <c:idx val="4"/>
          <c:order val="4"/>
          <c:tx>
            <c:strRef>
              <c:f>'270e'!$J$224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'270e'!$I$225:$I$342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9.9977599942779384E-4</c:v>
                </c:pt>
                <c:pt idx="33">
                  <c:v>9.9977799860834562E-4</c:v>
                </c:pt>
                <c:pt idx="34">
                  <c:v>9.9978003407907965E-4</c:v>
                </c:pt>
                <c:pt idx="35">
                  <c:v>9.9978175548179273E-4</c:v>
                </c:pt>
                <c:pt idx="36">
                  <c:v>9.9978358435813585E-4</c:v>
                </c:pt>
                <c:pt idx="37">
                  <c:v>9.9978472966552189E-4</c:v>
                </c:pt>
                <c:pt idx="38">
                  <c:v>9.9978720032639482E-4</c:v>
                </c:pt>
                <c:pt idx="39">
                  <c:v>9.9978858469746659E-4</c:v>
                </c:pt>
                <c:pt idx="40">
                  <c:v>9.9979036285540997E-4</c:v>
                </c:pt>
                <c:pt idx="41">
                  <c:v>9.9979190531504481E-4</c:v>
                </c:pt>
                <c:pt idx="42">
                  <c:v>9.9999392018311636E-4</c:v>
                </c:pt>
                <c:pt idx="43">
                  <c:v>0.11423854350099814</c:v>
                </c:pt>
                <c:pt idx="44">
                  <c:v>1.0154829098323905</c:v>
                </c:pt>
                <c:pt idx="45">
                  <c:v>2.3839402709771051</c:v>
                </c:pt>
                <c:pt idx="46">
                  <c:v>3.9875020759215762</c:v>
                </c:pt>
                <c:pt idx="47">
                  <c:v>5.2054933170370141</c:v>
                </c:pt>
                <c:pt idx="48">
                  <c:v>6.4806554934438685</c:v>
                </c:pt>
                <c:pt idx="49">
                  <c:v>7.5570798873117582</c:v>
                </c:pt>
                <c:pt idx="50">
                  <c:v>8.3316822451260339</c:v>
                </c:pt>
                <c:pt idx="51">
                  <c:v>9.09174521988996</c:v>
                </c:pt>
                <c:pt idx="52">
                  <c:v>9.7883860468471209</c:v>
                </c:pt>
                <c:pt idx="53">
                  <c:v>10.347317765745228</c:v>
                </c:pt>
                <c:pt idx="54">
                  <c:v>10.872723868630063</c:v>
                </c:pt>
                <c:pt idx="55">
                  <c:v>11.318068484752784</c:v>
                </c:pt>
                <c:pt idx="56">
                  <c:v>11.719620147549865</c:v>
                </c:pt>
                <c:pt idx="57">
                  <c:v>12.093279601729957</c:v>
                </c:pt>
                <c:pt idx="58">
                  <c:v>12.418185419560261</c:v>
                </c:pt>
                <c:pt idx="59">
                  <c:v>12.730542599335758</c:v>
                </c:pt>
                <c:pt idx="60">
                  <c:v>13.00320087451415</c:v>
                </c:pt>
                <c:pt idx="61">
                  <c:v>13.241373411295307</c:v>
                </c:pt>
                <c:pt idx="62">
                  <c:v>13.4765877012243</c:v>
                </c:pt>
                <c:pt idx="63">
                  <c:v>13.686335062774008</c:v>
                </c:pt>
                <c:pt idx="64">
                  <c:v>13.870917681175845</c:v>
                </c:pt>
                <c:pt idx="65">
                  <c:v>14.059577592420315</c:v>
                </c:pt>
                <c:pt idx="66">
                  <c:v>14.21433196024282</c:v>
                </c:pt>
                <c:pt idx="67">
                  <c:v>14.370379488975859</c:v>
                </c:pt>
                <c:pt idx="68">
                  <c:v>14.517905161181481</c:v>
                </c:pt>
                <c:pt idx="69">
                  <c:v>14.655585712725456</c:v>
                </c:pt>
                <c:pt idx="70">
                  <c:v>14.777819260337115</c:v>
                </c:pt>
                <c:pt idx="71">
                  <c:v>14.895659213211186</c:v>
                </c:pt>
                <c:pt idx="72">
                  <c:v>15.006336979293271</c:v>
                </c:pt>
                <c:pt idx="73">
                  <c:v>15.110260415767559</c:v>
                </c:pt>
                <c:pt idx="74">
                  <c:v>15.214637891697905</c:v>
                </c:pt>
                <c:pt idx="75">
                  <c:v>15.310910713624915</c:v>
                </c:pt>
                <c:pt idx="76">
                  <c:v>15.39882668284892</c:v>
                </c:pt>
                <c:pt idx="77">
                  <c:v>15.485016562486187</c:v>
                </c:pt>
                <c:pt idx="78">
                  <c:v>15.567572984691763</c:v>
                </c:pt>
                <c:pt idx="79">
                  <c:v>15.644134602452567</c:v>
                </c:pt>
                <c:pt idx="80">
                  <c:v>15.715892747143643</c:v>
                </c:pt>
                <c:pt idx="81">
                  <c:v>15.788000735528998</c:v>
                </c:pt>
                <c:pt idx="82">
                  <c:v>15.853114271118795</c:v>
                </c:pt>
                <c:pt idx="83">
                  <c:v>15.916039321313402</c:v>
                </c:pt>
                <c:pt idx="84">
                  <c:v>15.978260762022934</c:v>
                </c:pt>
                <c:pt idx="85">
                  <c:v>16.036025751337178</c:v>
                </c:pt>
                <c:pt idx="86">
                  <c:v>16.092357120187081</c:v>
                </c:pt>
                <c:pt idx="87">
                  <c:v>16.145988938421862</c:v>
                </c:pt>
                <c:pt idx="88">
                  <c:v>16.196919688192924</c:v>
                </c:pt>
                <c:pt idx="89">
                  <c:v>16.245809651008226</c:v>
                </c:pt>
                <c:pt idx="90">
                  <c:v>16.293550267899921</c:v>
                </c:pt>
                <c:pt idx="91">
                  <c:v>16.339295693617181</c:v>
                </c:pt>
                <c:pt idx="92">
                  <c:v>16.383650004366842</c:v>
                </c:pt>
                <c:pt idx="93">
                  <c:v>16.425570623951533</c:v>
                </c:pt>
                <c:pt idx="94">
                  <c:v>16.466994165016967</c:v>
                </c:pt>
                <c:pt idx="95">
                  <c:v>16.506313631308419</c:v>
                </c:pt>
                <c:pt idx="96">
                  <c:v>16.544295613717804</c:v>
                </c:pt>
                <c:pt idx="97">
                  <c:v>16.58127922054479</c:v>
                </c:pt>
                <c:pt idx="98">
                  <c:v>16.617043528629633</c:v>
                </c:pt>
                <c:pt idx="99">
                  <c:v>16.650737786319283</c:v>
                </c:pt>
                <c:pt idx="100">
                  <c:v>16.683609704411719</c:v>
                </c:pt>
                <c:pt idx="101">
                  <c:v>16.717864428814675</c:v>
                </c:pt>
                <c:pt idx="102">
                  <c:v>16.748122864576953</c:v>
                </c:pt>
                <c:pt idx="103">
                  <c:v>16.779071394419642</c:v>
                </c:pt>
                <c:pt idx="104">
                  <c:v>16.808321813034095</c:v>
                </c:pt>
                <c:pt idx="105">
                  <c:v>16.835949370955124</c:v>
                </c:pt>
                <c:pt idx="106">
                  <c:v>16.863452084895695</c:v>
                </c:pt>
                <c:pt idx="107">
                  <c:v>16.890425588815738</c:v>
                </c:pt>
                <c:pt idx="108">
                  <c:v>16.916568056728643</c:v>
                </c:pt>
                <c:pt idx="109">
                  <c:v>16.942825062923863</c:v>
                </c:pt>
                <c:pt idx="110">
                  <c:v>16.967029993190824</c:v>
                </c:pt>
                <c:pt idx="111">
                  <c:v>16.990961844459388</c:v>
                </c:pt>
                <c:pt idx="112">
                  <c:v>17.014373731367318</c:v>
                </c:pt>
                <c:pt idx="113">
                  <c:v>17.037087214266538</c:v>
                </c:pt>
                <c:pt idx="114">
                  <c:v>17.058985887725854</c:v>
                </c:pt>
                <c:pt idx="115">
                  <c:v>17.080541259713304</c:v>
                </c:pt>
                <c:pt idx="116">
                  <c:v>17.101498496011281</c:v>
                </c:pt>
                <c:pt idx="117">
                  <c:v>17.122158821276795</c:v>
                </c:pt>
              </c:numCache>
            </c:numRef>
          </c:xVal>
          <c:yVal>
            <c:numRef>
              <c:f>'270e'!$J$225:$J$342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43.82</c:v>
                </c:pt>
                <c:pt idx="38">
                  <c:v>49.61</c:v>
                </c:pt>
                <c:pt idx="39">
                  <c:v>53.25</c:v>
                </c:pt>
                <c:pt idx="40">
                  <c:v>58.4</c:v>
                </c:pt>
                <c:pt idx="41">
                  <c:v>63.35</c:v>
                </c:pt>
                <c:pt idx="42">
                  <c:v>70.37</c:v>
                </c:pt>
                <c:pt idx="43">
                  <c:v>76.64</c:v>
                </c:pt>
                <c:pt idx="44">
                  <c:v>83.77</c:v>
                </c:pt>
                <c:pt idx="45">
                  <c:v>91.28</c:v>
                </c:pt>
                <c:pt idx="46">
                  <c:v>100.63</c:v>
                </c:pt>
                <c:pt idx="47">
                  <c:v>109.16</c:v>
                </c:pt>
                <c:pt idx="48">
                  <c:v>120.34</c:v>
                </c:pt>
                <c:pt idx="49">
                  <c:v>132.53</c:v>
                </c:pt>
                <c:pt idx="50">
                  <c:v>143.61000000000001</c:v>
                </c:pt>
                <c:pt idx="51">
                  <c:v>157.16999999999999</c:v>
                </c:pt>
                <c:pt idx="52">
                  <c:v>172.88</c:v>
                </c:pt>
                <c:pt idx="53">
                  <c:v>188.65</c:v>
                </c:pt>
                <c:pt idx="54">
                  <c:v>207.02</c:v>
                </c:pt>
                <c:pt idx="55">
                  <c:v>226.23</c:v>
                </c:pt>
                <c:pt idx="56">
                  <c:v>247.39</c:v>
                </c:pt>
                <c:pt idx="57">
                  <c:v>271.42</c:v>
                </c:pt>
                <c:pt idx="58">
                  <c:v>296.79000000000002</c:v>
                </c:pt>
                <c:pt idx="59">
                  <c:v>326.33</c:v>
                </c:pt>
                <c:pt idx="60">
                  <c:v>357.48</c:v>
                </c:pt>
                <c:pt idx="61">
                  <c:v>389.96</c:v>
                </c:pt>
                <c:pt idx="62">
                  <c:v>428.2</c:v>
                </c:pt>
                <c:pt idx="63">
                  <c:v>468.86</c:v>
                </c:pt>
                <c:pt idx="64">
                  <c:v>511.1</c:v>
                </c:pt>
                <c:pt idx="65">
                  <c:v>562.13</c:v>
                </c:pt>
                <c:pt idx="66">
                  <c:v>611.37</c:v>
                </c:pt>
                <c:pt idx="67">
                  <c:v>669.4</c:v>
                </c:pt>
                <c:pt idx="68">
                  <c:v>733.82</c:v>
                </c:pt>
                <c:pt idx="69">
                  <c:v>804.32</c:v>
                </c:pt>
                <c:pt idx="70">
                  <c:v>877.24</c:v>
                </c:pt>
                <c:pt idx="71">
                  <c:v>958.79</c:v>
                </c:pt>
                <c:pt idx="72">
                  <c:v>1047.6199999999999</c:v>
                </c:pt>
                <c:pt idx="73">
                  <c:v>1144.1300000000001</c:v>
                </c:pt>
                <c:pt idx="74">
                  <c:v>1256.58</c:v>
                </c:pt>
                <c:pt idx="75">
                  <c:v>1377.04</c:v>
                </c:pt>
                <c:pt idx="76">
                  <c:v>1504.04</c:v>
                </c:pt>
                <c:pt idx="77">
                  <c:v>1647.54</c:v>
                </c:pt>
                <c:pt idx="78">
                  <c:v>1806.21</c:v>
                </c:pt>
                <c:pt idx="79">
                  <c:v>1975.66</c:v>
                </c:pt>
                <c:pt idx="80">
                  <c:v>2157.8000000000002</c:v>
                </c:pt>
                <c:pt idx="81">
                  <c:v>2368</c:v>
                </c:pt>
                <c:pt idx="82">
                  <c:v>2585.6999999999998</c:v>
                </c:pt>
                <c:pt idx="83">
                  <c:v>2826.01</c:v>
                </c:pt>
                <c:pt idx="84">
                  <c:v>3097.97</c:v>
                </c:pt>
                <c:pt idx="85">
                  <c:v>3386.7</c:v>
                </c:pt>
                <c:pt idx="86">
                  <c:v>3708.11</c:v>
                </c:pt>
                <c:pt idx="87">
                  <c:v>4057.34</c:v>
                </c:pt>
                <c:pt idx="88">
                  <c:v>4435.05</c:v>
                </c:pt>
                <c:pt idx="89">
                  <c:v>4847.33</c:v>
                </c:pt>
                <c:pt idx="90">
                  <c:v>5305.17</c:v>
                </c:pt>
                <c:pt idx="91">
                  <c:v>5804.06</c:v>
                </c:pt>
                <c:pt idx="92">
                  <c:v>6353.84</c:v>
                </c:pt>
                <c:pt idx="93">
                  <c:v>6943.53</c:v>
                </c:pt>
                <c:pt idx="94">
                  <c:v>7604.59</c:v>
                </c:pt>
                <c:pt idx="95">
                  <c:v>8316.34</c:v>
                </c:pt>
                <c:pt idx="96">
                  <c:v>9094.9500000000007</c:v>
                </c:pt>
                <c:pt idx="97">
                  <c:v>9953.44</c:v>
                </c:pt>
                <c:pt idx="98">
                  <c:v>10893.44</c:v>
                </c:pt>
                <c:pt idx="99">
                  <c:v>11894</c:v>
                </c:pt>
                <c:pt idx="100">
                  <c:v>12995.01</c:v>
                </c:pt>
                <c:pt idx="101">
                  <c:v>14295.07</c:v>
                </c:pt>
                <c:pt idx="102">
                  <c:v>15594.16</c:v>
                </c:pt>
                <c:pt idx="103">
                  <c:v>17092.990000000002</c:v>
                </c:pt>
                <c:pt idx="104">
                  <c:v>18692.78</c:v>
                </c:pt>
                <c:pt idx="105">
                  <c:v>20393.060000000001</c:v>
                </c:pt>
                <c:pt idx="106">
                  <c:v>22296.58</c:v>
                </c:pt>
                <c:pt idx="107">
                  <c:v>24399.49</c:v>
                </c:pt>
                <c:pt idx="108">
                  <c:v>26695.33</c:v>
                </c:pt>
                <c:pt idx="109">
                  <c:v>29296.67</c:v>
                </c:pt>
                <c:pt idx="110">
                  <c:v>31997.61</c:v>
                </c:pt>
                <c:pt idx="111">
                  <c:v>34997.72</c:v>
                </c:pt>
                <c:pt idx="112">
                  <c:v>38297.82</c:v>
                </c:pt>
                <c:pt idx="113">
                  <c:v>41896.949999999997</c:v>
                </c:pt>
                <c:pt idx="114">
                  <c:v>45793.35</c:v>
                </c:pt>
                <c:pt idx="115">
                  <c:v>50098.59</c:v>
                </c:pt>
                <c:pt idx="116">
                  <c:v>54797.82</c:v>
                </c:pt>
                <c:pt idx="117">
                  <c:v>59999.86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C8-6444-A8A0-F9DFF72405A7}"/>
            </c:ext>
          </c:extLst>
        </c:ser>
        <c:ser>
          <c:idx val="5"/>
          <c:order val="5"/>
          <c:tx>
            <c:strRef>
              <c:f>'270e'!$P$257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'270e'!$P$252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{6A66C40F-8913-004B-BE60-7C5BE1436DC4}</c15:txfldGUID>
                      <c15:f>'270e'!$P$252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BC8-6444-A8A0-F9DFF72405A7}"/>
                </c:ext>
              </c:extLst>
            </c:dLbl>
            <c:dLbl>
              <c:idx val="1"/>
              <c:tx>
                <c:strRef>
                  <c:f>'270e'!$P$253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{3C6F884E-1548-8B42-A5EA-36DBC491671B}</c15:txfldGUID>
                      <c15:f>'270e'!$P$253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BC8-6444-A8A0-F9DFF72405A7}"/>
                </c:ext>
              </c:extLst>
            </c:dLbl>
            <c:dLbl>
              <c:idx val="2"/>
              <c:tx>
                <c:strRef>
                  <c:f>'270e'!$P$254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{974328EB-37CE-8944-8937-481FE1DF4767}</c15:txfldGUID>
                      <c15:f>'270e'!$P$254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BC8-6444-A8A0-F9DFF72405A7}"/>
                </c:ext>
              </c:extLst>
            </c:dLbl>
            <c:dLbl>
              <c:idx val="3"/>
              <c:tx>
                <c:strRef>
                  <c:f>'270e'!$P$255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{5B6105EA-B70D-954E-8D1A-88902F9D8130}</c15:txfldGUID>
                      <c15:f>'270e'!$P$255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BC8-6444-A8A0-F9DFF72405A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'270e'!$O$258:$O$261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'270e'!$P$258:$P$261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C8-6444-A8A0-F9DFF72405A7}"/>
            </c:ext>
          </c:extLst>
        </c:ser>
        <c:ser>
          <c:idx val="6"/>
          <c:order val="6"/>
          <c:tx>
            <c:strRef>
              <c:f>'270e'!$S$257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'270e'!$S$253</c:f>
                  <c:strCache>
                    <c:ptCount val="1"/>
                    <c:pt idx="0">
                      <c:v>5.34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{53755933-A6ED-BE4F-99B2-9A9C57116C93}</c15:txfldGUID>
                      <c15:f>'270e'!$S$253</c15:f>
                      <c15:dlblFieldTableCache>
                        <c:ptCount val="1"/>
                        <c:pt idx="0">
                          <c:v>5.34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BC8-6444-A8A0-F9DFF72405A7}"/>
                </c:ext>
              </c:extLst>
            </c:dLbl>
            <c:dLbl>
              <c:idx val="1"/>
              <c:tx>
                <c:strRef>
                  <c:f>'270e'!$S$254</c:f>
                  <c:strCache>
                    <c:ptCount val="1"/>
                    <c:pt idx="0">
                      <c:v>53.43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{97D4A686-3350-1548-9130-3620D6ED042D}</c15:txfldGUID>
                      <c15:f>'270e'!$S$254</c15:f>
                      <c15:dlblFieldTableCache>
                        <c:ptCount val="1"/>
                        <c:pt idx="0">
                          <c:v>53.43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BC8-6444-A8A0-F9DFF72405A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'270e'!$R$258:$R$260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'270e'!$S$258:$S$260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BC8-6444-A8A0-F9DFF72405A7}"/>
            </c:ext>
          </c:extLst>
        </c:ser>
        <c:ser>
          <c:idx val="7"/>
          <c:order val="7"/>
          <c:tx>
            <c:strRef>
              <c:f>'270e'!$L$224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'270e'!$K$225:$K$342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9.9977599942779384E-4</c:v>
                </c:pt>
                <c:pt idx="33">
                  <c:v>9.9977799860834562E-4</c:v>
                </c:pt>
                <c:pt idx="34">
                  <c:v>9.9978003407907965E-4</c:v>
                </c:pt>
                <c:pt idx="35">
                  <c:v>9.9978175548179273E-4</c:v>
                </c:pt>
                <c:pt idx="36">
                  <c:v>9.9978358435813585E-4</c:v>
                </c:pt>
                <c:pt idx="37">
                  <c:v>9.9978472966552189E-4</c:v>
                </c:pt>
                <c:pt idx="38">
                  <c:v>9.9978720032639482E-4</c:v>
                </c:pt>
                <c:pt idx="39">
                  <c:v>9.9978858469746659E-4</c:v>
                </c:pt>
                <c:pt idx="40">
                  <c:v>9.9979036285540997E-4</c:v>
                </c:pt>
                <c:pt idx="41">
                  <c:v>9.9979190531504481E-4</c:v>
                </c:pt>
                <c:pt idx="42">
                  <c:v>9.9999392018311636E-4</c:v>
                </c:pt>
                <c:pt idx="43">
                  <c:v>0.11423854350099814</c:v>
                </c:pt>
                <c:pt idx="44">
                  <c:v>1.0154829098323905</c:v>
                </c:pt>
                <c:pt idx="45">
                  <c:v>2.3839402709771051</c:v>
                </c:pt>
                <c:pt idx="46">
                  <c:v>3.9875020759215762</c:v>
                </c:pt>
                <c:pt idx="47">
                  <c:v>5.2054933170370141</c:v>
                </c:pt>
                <c:pt idx="48">
                  <c:v>6.4806554934438685</c:v>
                </c:pt>
                <c:pt idx="49">
                  <c:v>7.5570798873117582</c:v>
                </c:pt>
                <c:pt idx="50">
                  <c:v>8.3316822451260339</c:v>
                </c:pt>
                <c:pt idx="51">
                  <c:v>9.09174521988996</c:v>
                </c:pt>
                <c:pt idx="52">
                  <c:v>9.7883860468471209</c:v>
                </c:pt>
                <c:pt idx="53">
                  <c:v>10.347317765745228</c:v>
                </c:pt>
                <c:pt idx="54">
                  <c:v>10.872723868630063</c:v>
                </c:pt>
                <c:pt idx="55">
                  <c:v>11.318068484752784</c:v>
                </c:pt>
                <c:pt idx="56">
                  <c:v>11.719620147549865</c:v>
                </c:pt>
                <c:pt idx="57">
                  <c:v>12.093279601729957</c:v>
                </c:pt>
                <c:pt idx="58">
                  <c:v>12.418185419560261</c:v>
                </c:pt>
                <c:pt idx="59">
                  <c:v>12.730542599335758</c:v>
                </c:pt>
                <c:pt idx="60">
                  <c:v>13.00320087451415</c:v>
                </c:pt>
                <c:pt idx="61">
                  <c:v>13.241373411295307</c:v>
                </c:pt>
                <c:pt idx="62">
                  <c:v>13.4765877012243</c:v>
                </c:pt>
                <c:pt idx="63">
                  <c:v>13.686335062774008</c:v>
                </c:pt>
                <c:pt idx="64">
                  <c:v>13.870917681175845</c:v>
                </c:pt>
                <c:pt idx="65">
                  <c:v>14.059577592420315</c:v>
                </c:pt>
                <c:pt idx="66">
                  <c:v>14.21433196024282</c:v>
                </c:pt>
                <c:pt idx="67">
                  <c:v>14.370379488975859</c:v>
                </c:pt>
                <c:pt idx="68">
                  <c:v>14.517905161181481</c:v>
                </c:pt>
                <c:pt idx="69">
                  <c:v>14.655585712725456</c:v>
                </c:pt>
                <c:pt idx="70">
                  <c:v>14.777819260337115</c:v>
                </c:pt>
                <c:pt idx="71">
                  <c:v>14.895659213211186</c:v>
                </c:pt>
                <c:pt idx="72">
                  <c:v>15.006336979293271</c:v>
                </c:pt>
                <c:pt idx="73">
                  <c:v>15.110260415767559</c:v>
                </c:pt>
                <c:pt idx="74">
                  <c:v>15.214637891697905</c:v>
                </c:pt>
                <c:pt idx="75">
                  <c:v>15.310910713624915</c:v>
                </c:pt>
                <c:pt idx="76">
                  <c:v>15.39882668284892</c:v>
                </c:pt>
                <c:pt idx="77">
                  <c:v>15.485016562486187</c:v>
                </c:pt>
                <c:pt idx="78">
                  <c:v>15.567572984691763</c:v>
                </c:pt>
                <c:pt idx="79">
                  <c:v>15.644134602452567</c:v>
                </c:pt>
                <c:pt idx="80">
                  <c:v>15.715892747143643</c:v>
                </c:pt>
                <c:pt idx="81">
                  <c:v>15.788000735528998</c:v>
                </c:pt>
                <c:pt idx="82">
                  <c:v>15.853114271118795</c:v>
                </c:pt>
                <c:pt idx="83">
                  <c:v>15.916039321313402</c:v>
                </c:pt>
                <c:pt idx="84">
                  <c:v>15.978260762022934</c:v>
                </c:pt>
                <c:pt idx="85">
                  <c:v>16.036025751337178</c:v>
                </c:pt>
                <c:pt idx="86">
                  <c:v>16.092357120187081</c:v>
                </c:pt>
                <c:pt idx="87">
                  <c:v>16.145988938421862</c:v>
                </c:pt>
                <c:pt idx="88">
                  <c:v>16.196919688192924</c:v>
                </c:pt>
                <c:pt idx="89">
                  <c:v>16.245809651008226</c:v>
                </c:pt>
                <c:pt idx="90">
                  <c:v>16.293550267899921</c:v>
                </c:pt>
                <c:pt idx="91">
                  <c:v>16.339295693617181</c:v>
                </c:pt>
                <c:pt idx="92">
                  <c:v>16.383650004366842</c:v>
                </c:pt>
                <c:pt idx="93">
                  <c:v>16.425570623951533</c:v>
                </c:pt>
                <c:pt idx="94">
                  <c:v>16.466994165016967</c:v>
                </c:pt>
                <c:pt idx="95">
                  <c:v>16.506313631308419</c:v>
                </c:pt>
                <c:pt idx="96">
                  <c:v>16.544295613717804</c:v>
                </c:pt>
                <c:pt idx="97">
                  <c:v>16.58127922054479</c:v>
                </c:pt>
                <c:pt idx="98">
                  <c:v>16.617043528629633</c:v>
                </c:pt>
                <c:pt idx="99">
                  <c:v>16.650737786319283</c:v>
                </c:pt>
                <c:pt idx="100">
                  <c:v>16.683609704411719</c:v>
                </c:pt>
                <c:pt idx="101">
                  <c:v>16.717864428814675</c:v>
                </c:pt>
                <c:pt idx="102">
                  <c:v>16.748122864576953</c:v>
                </c:pt>
                <c:pt idx="103">
                  <c:v>16.779071394419642</c:v>
                </c:pt>
                <c:pt idx="104">
                  <c:v>16.808321813034095</c:v>
                </c:pt>
                <c:pt idx="105">
                  <c:v>16.835949370955124</c:v>
                </c:pt>
                <c:pt idx="106">
                  <c:v>16.863452084895695</c:v>
                </c:pt>
                <c:pt idx="107">
                  <c:v>16.890425588815738</c:v>
                </c:pt>
                <c:pt idx="108">
                  <c:v>16.916568056728643</c:v>
                </c:pt>
                <c:pt idx="109">
                  <c:v>16.942825062923863</c:v>
                </c:pt>
                <c:pt idx="110">
                  <c:v>16.967029993190824</c:v>
                </c:pt>
                <c:pt idx="111">
                  <c:v>16.990961844459388</c:v>
                </c:pt>
                <c:pt idx="112">
                  <c:v>17.014373731367318</c:v>
                </c:pt>
                <c:pt idx="113">
                  <c:v>17.037087214266538</c:v>
                </c:pt>
                <c:pt idx="114">
                  <c:v>17.058985887725854</c:v>
                </c:pt>
                <c:pt idx="115">
                  <c:v>17.080541259713304</c:v>
                </c:pt>
                <c:pt idx="116">
                  <c:v>17.101498496011281</c:v>
                </c:pt>
                <c:pt idx="117">
                  <c:v>17.122158821276795</c:v>
                </c:pt>
              </c:numCache>
            </c:numRef>
          </c:xVal>
          <c:yVal>
            <c:numRef>
              <c:f>'270e'!$L$225:$L$342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43.82</c:v>
                </c:pt>
                <c:pt idx="38">
                  <c:v>49.61</c:v>
                </c:pt>
                <c:pt idx="39">
                  <c:v>53.25</c:v>
                </c:pt>
                <c:pt idx="40">
                  <c:v>58.4</c:v>
                </c:pt>
                <c:pt idx="41">
                  <c:v>63.35</c:v>
                </c:pt>
                <c:pt idx="42">
                  <c:v>70.37</c:v>
                </c:pt>
                <c:pt idx="43">
                  <c:v>76.64</c:v>
                </c:pt>
                <c:pt idx="44">
                  <c:v>83.77</c:v>
                </c:pt>
                <c:pt idx="45">
                  <c:v>91.28</c:v>
                </c:pt>
                <c:pt idx="46">
                  <c:v>100.63</c:v>
                </c:pt>
                <c:pt idx="47">
                  <c:v>109.16</c:v>
                </c:pt>
                <c:pt idx="48">
                  <c:v>120.34</c:v>
                </c:pt>
                <c:pt idx="49">
                  <c:v>132.53</c:v>
                </c:pt>
                <c:pt idx="50">
                  <c:v>143.61000000000001</c:v>
                </c:pt>
                <c:pt idx="51">
                  <c:v>157.16999999999999</c:v>
                </c:pt>
                <c:pt idx="52">
                  <c:v>172.88</c:v>
                </c:pt>
                <c:pt idx="53">
                  <c:v>188.65</c:v>
                </c:pt>
                <c:pt idx="54">
                  <c:v>207.02</c:v>
                </c:pt>
                <c:pt idx="55">
                  <c:v>226.23</c:v>
                </c:pt>
                <c:pt idx="56">
                  <c:v>247.39</c:v>
                </c:pt>
                <c:pt idx="57">
                  <c:v>271.42</c:v>
                </c:pt>
                <c:pt idx="58">
                  <c:v>296.79000000000002</c:v>
                </c:pt>
                <c:pt idx="59">
                  <c:v>326.33</c:v>
                </c:pt>
                <c:pt idx="60">
                  <c:v>357.48</c:v>
                </c:pt>
                <c:pt idx="61">
                  <c:v>389.96</c:v>
                </c:pt>
                <c:pt idx="62">
                  <c:v>428.2</c:v>
                </c:pt>
                <c:pt idx="63">
                  <c:v>468.86</c:v>
                </c:pt>
                <c:pt idx="64">
                  <c:v>511.1</c:v>
                </c:pt>
                <c:pt idx="65">
                  <c:v>562.13</c:v>
                </c:pt>
                <c:pt idx="66">
                  <c:v>611.37</c:v>
                </c:pt>
                <c:pt idx="67">
                  <c:v>669.4</c:v>
                </c:pt>
                <c:pt idx="68">
                  <c:v>733.82</c:v>
                </c:pt>
                <c:pt idx="69">
                  <c:v>804.32</c:v>
                </c:pt>
                <c:pt idx="70">
                  <c:v>877.24</c:v>
                </c:pt>
                <c:pt idx="71">
                  <c:v>958.79</c:v>
                </c:pt>
                <c:pt idx="72">
                  <c:v>1047.6199999999999</c:v>
                </c:pt>
                <c:pt idx="73">
                  <c:v>1144.1300000000001</c:v>
                </c:pt>
                <c:pt idx="74">
                  <c:v>1256.58</c:v>
                </c:pt>
                <c:pt idx="75">
                  <c:v>1377.04</c:v>
                </c:pt>
                <c:pt idx="76">
                  <c:v>1504.04</c:v>
                </c:pt>
                <c:pt idx="77">
                  <c:v>1647.54</c:v>
                </c:pt>
                <c:pt idx="78">
                  <c:v>1806.21</c:v>
                </c:pt>
                <c:pt idx="79">
                  <c:v>1975.66</c:v>
                </c:pt>
                <c:pt idx="80">
                  <c:v>2157.8000000000002</c:v>
                </c:pt>
                <c:pt idx="81">
                  <c:v>2368</c:v>
                </c:pt>
                <c:pt idx="82">
                  <c:v>2585.6999999999998</c:v>
                </c:pt>
                <c:pt idx="83">
                  <c:v>2826.01</c:v>
                </c:pt>
                <c:pt idx="84">
                  <c:v>3097.97</c:v>
                </c:pt>
                <c:pt idx="85">
                  <c:v>3386.7</c:v>
                </c:pt>
                <c:pt idx="86">
                  <c:v>3708.11</c:v>
                </c:pt>
                <c:pt idx="87">
                  <c:v>4057.34</c:v>
                </c:pt>
                <c:pt idx="88">
                  <c:v>4435.05</c:v>
                </c:pt>
                <c:pt idx="89">
                  <c:v>4847.33</c:v>
                </c:pt>
                <c:pt idx="90">
                  <c:v>5305.17</c:v>
                </c:pt>
                <c:pt idx="91">
                  <c:v>5804.06</c:v>
                </c:pt>
                <c:pt idx="92">
                  <c:v>6353.84</c:v>
                </c:pt>
                <c:pt idx="93">
                  <c:v>6943.53</c:v>
                </c:pt>
                <c:pt idx="94">
                  <c:v>7604.59</c:v>
                </c:pt>
                <c:pt idx="95">
                  <c:v>8316.34</c:v>
                </c:pt>
                <c:pt idx="96">
                  <c:v>9094.9500000000007</c:v>
                </c:pt>
                <c:pt idx="97">
                  <c:v>9953.44</c:v>
                </c:pt>
                <c:pt idx="98">
                  <c:v>10893.44</c:v>
                </c:pt>
                <c:pt idx="99">
                  <c:v>11894</c:v>
                </c:pt>
                <c:pt idx="100">
                  <c:v>12995.01</c:v>
                </c:pt>
                <c:pt idx="101">
                  <c:v>14295.07</c:v>
                </c:pt>
                <c:pt idx="102">
                  <c:v>15594.16</c:v>
                </c:pt>
                <c:pt idx="103">
                  <c:v>17092.990000000002</c:v>
                </c:pt>
                <c:pt idx="104">
                  <c:v>18692.78</c:v>
                </c:pt>
                <c:pt idx="105">
                  <c:v>20393.060000000001</c:v>
                </c:pt>
                <c:pt idx="106">
                  <c:v>22296.58</c:v>
                </c:pt>
                <c:pt idx="107">
                  <c:v>24399.49</c:v>
                </c:pt>
                <c:pt idx="108">
                  <c:v>26695.33</c:v>
                </c:pt>
                <c:pt idx="109">
                  <c:v>29296.67</c:v>
                </c:pt>
                <c:pt idx="110">
                  <c:v>31997.61</c:v>
                </c:pt>
                <c:pt idx="111">
                  <c:v>34997.72</c:v>
                </c:pt>
                <c:pt idx="112">
                  <c:v>38297.82</c:v>
                </c:pt>
                <c:pt idx="113">
                  <c:v>41896.949999999997</c:v>
                </c:pt>
                <c:pt idx="114">
                  <c:v>45793.35</c:v>
                </c:pt>
                <c:pt idx="115">
                  <c:v>50098.59</c:v>
                </c:pt>
                <c:pt idx="116">
                  <c:v>54797.82</c:v>
                </c:pt>
                <c:pt idx="117">
                  <c:v>59999.86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BC8-6444-A8A0-F9DFF72405A7}"/>
            </c:ext>
          </c:extLst>
        </c:ser>
        <c:ser>
          <c:idx val="8"/>
          <c:order val="8"/>
          <c:tx>
            <c:strRef>
              <c:f>'270e'!$D$3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'270e'!$D$4</c:f>
              <c:numCache>
                <c:formatCode>0.00</c:formatCode>
                <c:ptCount val="1"/>
                <c:pt idx="0">
                  <c:v>1.570019723865876</c:v>
                </c:pt>
              </c:numCache>
            </c:numRef>
          </c:xVal>
          <c:yVal>
            <c:numRef>
              <c:f>'270e'!$D$5</c:f>
              <c:numCache>
                <c:formatCode>General</c:formatCode>
                <c:ptCount val="1"/>
                <c:pt idx="0">
                  <c:v>43.8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BC8-6444-A8A0-F9DFF7240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325503"/>
        <c:axId val="1"/>
      </c:scatterChart>
      <c:valAx>
        <c:axId val="303325503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03325503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08481879941131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'270e'!$AC$8:$AC$42</c:f>
          <c:strCache>
            <c:ptCount val="35"/>
            <c:pt idx="0">
              <c:v>SAMPLE NO.:</c:v>
            </c:pt>
            <c:pt idx="1">
              <c:v>6943.2ft;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18.5</c:v>
            </c:pt>
            <c:pt idx="6">
              <c:v>BVTot:</c:v>
            </c:pt>
            <c:pt idx="7">
              <c:v>18.72</c:v>
            </c:pt>
            <c:pt idx="8">
              <c:v>Perm:</c:v>
            </c:pt>
            <c:pt idx="9">
              <c:v>5.42</c:v>
            </c:pt>
            <c:pt idx="10">
              <c:v>Thomeer Perm:</c:v>
            </c:pt>
            <c:pt idx="11">
              <c:v>1.7</c:v>
            </c:pt>
            <c:pt idx="12">
              <c:v>PORE SYSTEM 1:</c:v>
            </c:pt>
            <c:pt idx="13">
              <c:v>G1:</c:v>
            </c:pt>
            <c:pt idx="14">
              <c:v>0.26</c:v>
            </c:pt>
            <c:pt idx="15">
              <c:v>Pd1:</c:v>
            </c:pt>
            <c:pt idx="16">
              <c:v>68.09</c:v>
            </c:pt>
            <c:pt idx="17">
              <c:v>BV1:</c:v>
            </c:pt>
            <c:pt idx="18">
              <c:v>18.72</c:v>
            </c:pt>
            <c:pt idx="19">
              <c:v>Closure Corr:</c:v>
            </c:pt>
            <c:pt idx="20">
              <c:v>1.57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287040942115199"/>
          <c:y val="2.949159867279296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3057068053274501"/>
          <c:w val="0.74945951855644921"/>
          <c:h val="0.672944660624639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'270e'!$Z$7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'270e'!$X$8:$X$125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2.4309918182388275</c:v>
                </c:pt>
                <c:pt idx="38" formatCode="0.00E+00">
                  <c:v>2.1472699349974889</c:v>
                </c:pt>
                <c:pt idx="39" formatCode="0.00E+00">
                  <c:v>2.0004894173751255</c:v>
                </c:pt>
                <c:pt idx="40" formatCode="0.00E+00">
                  <c:v>1.8240763951237231</c:v>
                </c:pt>
                <c:pt idx="41" formatCode="0.00E+00">
                  <c:v>1.681547931732051</c:v>
                </c:pt>
                <c:pt idx="42" formatCode="0.00E+00">
                  <c:v>1.5137993672761891</c:v>
                </c:pt>
                <c:pt idx="43" formatCode="0.00E+00">
                  <c:v>1.3899538292696427</c:v>
                </c:pt>
                <c:pt idx="44" formatCode="0.00E+00">
                  <c:v>1.2716492953948362</c:v>
                </c:pt>
                <c:pt idx="45" formatCode="0.00E+00">
                  <c:v>1.1670252133569832</c:v>
                </c:pt>
                <c:pt idx="46" formatCode="0.00E+00">
                  <c:v>1.0585914883754888</c:v>
                </c:pt>
                <c:pt idx="47" formatCode="0.00E+00">
                  <c:v>0.97587084532086332</c:v>
                </c:pt>
                <c:pt idx="48" formatCode="0.00E+00">
                  <c:v>0.88520908654832486</c:v>
                </c:pt>
                <c:pt idx="49" formatCode="0.00E+00">
                  <c:v>0.8037882854842332</c:v>
                </c:pt>
                <c:pt idx="50" formatCode="0.00E+00">
                  <c:v>0.74177328511402696</c:v>
                </c:pt>
                <c:pt idx="51" formatCode="0.00E+00">
                  <c:v>0.67777604807040426</c:v>
                </c:pt>
                <c:pt idx="52" formatCode="0.00E+00">
                  <c:v>0.61618499233702817</c:v>
                </c:pt>
                <c:pt idx="53" formatCode="0.00E+00">
                  <c:v>0.56467565054452917</c:v>
                </c:pt>
                <c:pt idx="54" formatCode="0.00E+00">
                  <c:v>0.5145689376641166</c:v>
                </c:pt>
                <c:pt idx="55" formatCode="0.00E+00">
                  <c:v>0.47087504519836199</c:v>
                </c:pt>
                <c:pt idx="56" formatCode="0.00E+00">
                  <c:v>0.43059970684031462</c:v>
                </c:pt>
                <c:pt idx="57" formatCode="0.00E+00">
                  <c:v>0.39247683101917852</c:v>
                </c:pt>
                <c:pt idx="58" formatCode="0.00E+00">
                  <c:v>0.35892739470745449</c:v>
                </c:pt>
                <c:pt idx="59" formatCode="0.00E+00">
                  <c:v>0.32643661776491717</c:v>
                </c:pt>
                <c:pt idx="60" formatCode="0.00E+00">
                  <c:v>0.29799166799604293</c:v>
                </c:pt>
                <c:pt idx="61" formatCode="0.00E+00">
                  <c:v>0.27317176498929491</c:v>
                </c:pt>
                <c:pt idx="62" formatCode="0.00E+00">
                  <c:v>0.24877641633635084</c:v>
                </c:pt>
                <c:pt idx="63" formatCode="0.00E+00">
                  <c:v>0.22720228101187012</c:v>
                </c:pt>
                <c:pt idx="64" formatCode="0.00E+00">
                  <c:v>0.20842508604035495</c:v>
                </c:pt>
                <c:pt idx="65" formatCode="0.00E+00">
                  <c:v>0.18950431657307995</c:v>
                </c:pt>
                <c:pt idx="66" formatCode="0.00E+00">
                  <c:v>0.17424155826295928</c:v>
                </c:pt>
                <c:pt idx="67" formatCode="0.00E+00">
                  <c:v>0.15913663202154979</c:v>
                </c:pt>
                <c:pt idx="68" formatCode="0.00E+00">
                  <c:v>0.14516647335208283</c:v>
                </c:pt>
                <c:pt idx="69" formatCode="0.00E+00">
                  <c:v>0.13244238794910659</c:v>
                </c:pt>
                <c:pt idx="70" formatCode="0.00E+00">
                  <c:v>0.12143320126216935</c:v>
                </c:pt>
                <c:pt idx="71" formatCode="0.00E+00">
                  <c:v>0.11110468556746048</c:v>
                </c:pt>
                <c:pt idx="72" formatCode="0.00E+00">
                  <c:v>0.10168387533191944</c:v>
                </c:pt>
                <c:pt idx="73" formatCode="0.00E+00">
                  <c:v>9.3106606308046652E-2</c:v>
                </c:pt>
                <c:pt idx="74" formatCode="0.00E+00">
                  <c:v>8.4774595708371481E-2</c:v>
                </c:pt>
                <c:pt idx="75" formatCode="0.00E+00">
                  <c:v>7.7358727034236796E-2</c:v>
                </c:pt>
                <c:pt idx="76" formatCode="0.00E+00">
                  <c:v>7.0826614634734067E-2</c:v>
                </c:pt>
                <c:pt idx="77" formatCode="0.00E+00">
                  <c:v>6.4657648054205319E-2</c:v>
                </c:pt>
                <c:pt idx="78" formatCode="0.00E+00">
                  <c:v>5.8977672294597758E-2</c:v>
                </c:pt>
                <c:pt idx="79" formatCode="0.00E+00">
                  <c:v>5.3919227739198765E-2</c:v>
                </c:pt>
                <c:pt idx="80" formatCode="0.00E+00">
                  <c:v>4.9367903176951264E-2</c:v>
                </c:pt>
                <c:pt idx="81" formatCode="0.00E+00">
                  <c:v>4.4985667852713442E-2</c:v>
                </c:pt>
                <c:pt idx="82" formatCode="0.00E+00">
                  <c:v>4.1198151941534374E-2</c:v>
                </c:pt>
                <c:pt idx="83" formatCode="0.00E+00">
                  <c:v>3.7694863597519265E-2</c:v>
                </c:pt>
                <c:pt idx="84" formatCode="0.00E+00">
                  <c:v>3.4385762765690255E-2</c:v>
                </c:pt>
                <c:pt idx="85" formatCode="0.00E+00">
                  <c:v>3.1454236122250401E-2</c:v>
                </c:pt>
                <c:pt idx="86" formatCode="0.00E+00">
                  <c:v>2.872785906438197E-2</c:v>
                </c:pt>
                <c:pt idx="87" formatCode="0.00E+00">
                  <c:v>2.6255147824738725E-2</c:v>
                </c:pt>
                <c:pt idx="88" formatCode="0.00E+00">
                  <c:v>2.4019134277003737E-2</c:v>
                </c:pt>
                <c:pt idx="89" formatCode="0.00E+00">
                  <c:v>2.1976234643654429E-2</c:v>
                </c:pt>
                <c:pt idx="90" formatCode="0.00E+00">
                  <c:v>2.0079669732586406E-2</c:v>
                </c:pt>
                <c:pt idx="91" formatCode="0.00E+00">
                  <c:v>1.8353714723008622E-2</c:v>
                </c:pt>
                <c:pt idx="92" formatCode="0.00E+00">
                  <c:v>1.6765619133504373E-2</c:v>
                </c:pt>
                <c:pt idx="93" formatCode="0.00E+00">
                  <c:v>1.5341773057108621E-2</c:v>
                </c:pt>
                <c:pt idx="94" formatCode="0.00E+00">
                  <c:v>1.4008126864857333E-2</c:v>
                </c:pt>
                <c:pt idx="95" formatCode="0.00E+00">
                  <c:v>1.2809247995539556E-2</c:v>
                </c:pt>
                <c:pt idx="96" formatCode="0.00E+00">
                  <c:v>1.1712660484689353E-2</c:v>
                </c:pt>
                <c:pt idx="97" formatCode="0.00E+00">
                  <c:v>1.0702436692764054E-2</c:v>
                </c:pt>
                <c:pt idx="98" formatCode="0.00E+00">
                  <c:v>9.7789184569085086E-3</c:v>
                </c:pt>
                <c:pt idx="99" formatCode="0.00E+00">
                  <c:v>8.9562856461430501E-3</c:v>
                </c:pt>
                <c:pt idx="100" formatCode="0.00E+00">
                  <c:v>8.1974589842736117E-3</c:v>
                </c:pt>
                <c:pt idx="101" formatCode="0.00E+00">
                  <c:v>7.4519440251237263E-3</c:v>
                </c:pt>
                <c:pt idx="102" formatCode="0.00E+00">
                  <c:v>6.8311509869865023E-3</c:v>
                </c:pt>
                <c:pt idx="103" formatCode="0.00E+00">
                  <c:v>6.2321490549766554E-3</c:v>
                </c:pt>
                <c:pt idx="104" formatCode="0.00E+00">
                  <c:v>5.6987811056047003E-3</c:v>
                </c:pt>
                <c:pt idx="105" formatCode="0.00E+00">
                  <c:v>5.2236428213924451E-3</c:v>
                </c:pt>
                <c:pt idx="106" formatCode="0.00E+00">
                  <c:v>4.7776861507560983E-3</c:v>
                </c:pt>
                <c:pt idx="107" formatCode="0.00E+00">
                  <c:v>4.3659134463558636E-3</c:v>
                </c:pt>
                <c:pt idx="108" formatCode="0.00E+00">
                  <c:v>3.9904380831862884E-3</c:v>
                </c:pt>
                <c:pt idx="109" formatCode="0.00E+00">
                  <c:v>3.6361150081297782E-3</c:v>
                </c:pt>
                <c:pt idx="110" formatCode="0.00E+00">
                  <c:v>3.3291880698347602E-3</c:v>
                </c:pt>
                <c:pt idx="111" formatCode="0.00E+00">
                  <c:v>3.0438000382660758E-3</c:v>
                </c:pt>
                <c:pt idx="112" formatCode="0.00E+00">
                  <c:v>2.7815176288160902E-3</c:v>
                </c:pt>
                <c:pt idx="113" formatCode="0.00E+00">
                  <c:v>2.5425731819434453E-3</c:v>
                </c:pt>
                <c:pt idx="114" formatCode="0.00E+00">
                  <c:v>2.3262342998541367E-3</c:v>
                </c:pt>
                <c:pt idx="115" formatCode="0.00E+00">
                  <c:v>2.1263285348993941E-3</c:v>
                </c:pt>
                <c:pt idx="116" formatCode="0.00E+00">
                  <c:v>1.9439835649525004E-3</c:v>
                </c:pt>
                <c:pt idx="117" formatCode="0.00E+00">
                  <c:v>1.7754385006102586E-3</c:v>
                </c:pt>
              </c:numCache>
            </c:numRef>
          </c:xVal>
          <c:yVal>
            <c:numRef>
              <c:f>'270e'!$Z$8:$Z$125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0.21698755135022596</c:v>
                </c:pt>
                <c:pt idx="42">
                  <c:v>0.47502725037390059</c:v>
                </c:pt>
                <c:pt idx="43">
                  <c:v>0.5202679408857005</c:v>
                </c:pt>
                <c:pt idx="44">
                  <c:v>0.72385104818880031</c:v>
                </c:pt>
                <c:pt idx="45">
                  <c:v>0.90481381023600171</c:v>
                </c:pt>
                <c:pt idx="46">
                  <c:v>0.99529519125960153</c:v>
                </c:pt>
                <c:pt idx="47">
                  <c:v>0.97267484600369869</c:v>
                </c:pt>
                <c:pt idx="48">
                  <c:v>0.83695277446830119</c:v>
                </c:pt>
                <c:pt idx="49">
                  <c:v>0.97267484600370402</c:v>
                </c:pt>
                <c:pt idx="50">
                  <c:v>0.83695277446829763</c:v>
                </c:pt>
                <c:pt idx="51">
                  <c:v>0.90481381023600349</c:v>
                </c:pt>
                <c:pt idx="52">
                  <c:v>0.83695277446829941</c:v>
                </c:pt>
                <c:pt idx="53">
                  <c:v>0.76909173870060066</c:v>
                </c:pt>
                <c:pt idx="54">
                  <c:v>0.76909173870060066</c:v>
                </c:pt>
                <c:pt idx="55">
                  <c:v>0.63336966716520138</c:v>
                </c:pt>
                <c:pt idx="56">
                  <c:v>0.58812897665340103</c:v>
                </c:pt>
                <c:pt idx="57">
                  <c:v>0.52026794088570227</c:v>
                </c:pt>
                <c:pt idx="58">
                  <c:v>0.42978655986209979</c:v>
                </c:pt>
                <c:pt idx="59">
                  <c:v>0.36192552409439926</c:v>
                </c:pt>
                <c:pt idx="60">
                  <c:v>0.33930517883850086</c:v>
                </c:pt>
                <c:pt idx="61">
                  <c:v>0.27144414307079856</c:v>
                </c:pt>
                <c:pt idx="62">
                  <c:v>0.24882379781490371</c:v>
                </c:pt>
                <c:pt idx="63">
                  <c:v>0.18096276204719608</c:v>
                </c:pt>
                <c:pt idx="64">
                  <c:v>0.18096276204719963</c:v>
                </c:pt>
                <c:pt idx="65">
                  <c:v>0.20358310730310336</c:v>
                </c:pt>
                <c:pt idx="66">
                  <c:v>0.18096276204720141</c:v>
                </c:pt>
                <c:pt idx="67">
                  <c:v>0.1809627620471943</c:v>
                </c:pt>
                <c:pt idx="68">
                  <c:v>0.15834241679130656</c:v>
                </c:pt>
                <c:pt idx="69">
                  <c:v>0.1357220715353975</c:v>
                </c:pt>
                <c:pt idx="70">
                  <c:v>0.1131017262794991</c:v>
                </c:pt>
                <c:pt idx="71">
                  <c:v>0.11310172627950266</c:v>
                </c:pt>
                <c:pt idx="72">
                  <c:v>0.11310172627950266</c:v>
                </c:pt>
                <c:pt idx="73">
                  <c:v>9.0481381023597152E-2</c:v>
                </c:pt>
                <c:pt idx="74">
                  <c:v>9.0481381023597152E-2</c:v>
                </c:pt>
                <c:pt idx="75">
                  <c:v>6.7861035767702305E-2</c:v>
                </c:pt>
                <c:pt idx="76">
                  <c:v>6.7861035767698752E-2</c:v>
                </c:pt>
                <c:pt idx="77">
                  <c:v>4.5240690511800352E-2</c:v>
                </c:pt>
                <c:pt idx="78">
                  <c:v>4.5240690511800352E-2</c:v>
                </c:pt>
                <c:pt idx="79">
                  <c:v>2.2620345255901952E-2</c:v>
                </c:pt>
                <c:pt idx="80">
                  <c:v>4.5240690511796799E-2</c:v>
                </c:pt>
                <c:pt idx="81">
                  <c:v>2.2620345255901952E-2</c:v>
                </c:pt>
                <c:pt idx="82">
                  <c:v>2.26203452558984E-2</c:v>
                </c:pt>
                <c:pt idx="83">
                  <c:v>2.2620345255901952E-2</c:v>
                </c:pt>
                <c:pt idx="84">
                  <c:v>2.26203452558984E-2</c:v>
                </c:pt>
                <c:pt idx="85">
                  <c:v>2.26203452558984E-2</c:v>
                </c:pt>
                <c:pt idx="86">
                  <c:v>2.2620345255905505E-2</c:v>
                </c:pt>
                <c:pt idx="87">
                  <c:v>2.26203452558984E-2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3-3A41-952F-EE131DD80ECB}"/>
            </c:ext>
          </c:extLst>
        </c:ser>
        <c:ser>
          <c:idx val="1"/>
          <c:order val="1"/>
          <c:tx>
            <c:strRef>
              <c:f>'270e'!$AB$7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2.4309918182388275</c:v>
                </c:pt>
                <c:pt idx="38" formatCode="0.00E+00">
                  <c:v>2.1472699349974889</c:v>
                </c:pt>
                <c:pt idx="39" formatCode="0.00E+00">
                  <c:v>2.0004894173751255</c:v>
                </c:pt>
                <c:pt idx="40" formatCode="0.00E+00">
                  <c:v>1.8240763951237231</c:v>
                </c:pt>
                <c:pt idx="41" formatCode="0.00E+00">
                  <c:v>1.681547931732051</c:v>
                </c:pt>
                <c:pt idx="42" formatCode="0.00E+00">
                  <c:v>1.5137993672761891</c:v>
                </c:pt>
                <c:pt idx="43" formatCode="0.00E+00">
                  <c:v>1.3899538292696427</c:v>
                </c:pt>
                <c:pt idx="44" formatCode="0.00E+00">
                  <c:v>1.2716492953948362</c:v>
                </c:pt>
                <c:pt idx="45" formatCode="0.00E+00">
                  <c:v>1.1670252133569832</c:v>
                </c:pt>
                <c:pt idx="46" formatCode="0.00E+00">
                  <c:v>1.0585914883754888</c:v>
                </c:pt>
                <c:pt idx="47" formatCode="0.00E+00">
                  <c:v>0.97587084532086332</c:v>
                </c:pt>
                <c:pt idx="48" formatCode="0.00E+00">
                  <c:v>0.88520908654832486</c:v>
                </c:pt>
                <c:pt idx="49" formatCode="0.00E+00">
                  <c:v>0.8037882854842332</c:v>
                </c:pt>
                <c:pt idx="50" formatCode="0.00E+00">
                  <c:v>0.74177328511402696</c:v>
                </c:pt>
                <c:pt idx="51" formatCode="0.00E+00">
                  <c:v>0.67777604807040426</c:v>
                </c:pt>
                <c:pt idx="52" formatCode="0.00E+00">
                  <c:v>0.61618499233702817</c:v>
                </c:pt>
                <c:pt idx="53" formatCode="0.00E+00">
                  <c:v>0.56467565054452917</c:v>
                </c:pt>
                <c:pt idx="54" formatCode="0.00E+00">
                  <c:v>0.5145689376641166</c:v>
                </c:pt>
                <c:pt idx="55" formatCode="0.00E+00">
                  <c:v>0.47087504519836199</c:v>
                </c:pt>
                <c:pt idx="56" formatCode="0.00E+00">
                  <c:v>0.43059970684031462</c:v>
                </c:pt>
                <c:pt idx="57" formatCode="0.00E+00">
                  <c:v>0.39247683101917852</c:v>
                </c:pt>
                <c:pt idx="58" formatCode="0.00E+00">
                  <c:v>0.35892739470745449</c:v>
                </c:pt>
                <c:pt idx="59" formatCode="0.00E+00">
                  <c:v>0.32643661776491717</c:v>
                </c:pt>
                <c:pt idx="60" formatCode="0.00E+00">
                  <c:v>0.29799166799604293</c:v>
                </c:pt>
                <c:pt idx="61" formatCode="0.00E+00">
                  <c:v>0.27317176498929491</c:v>
                </c:pt>
                <c:pt idx="62" formatCode="0.00E+00">
                  <c:v>0.24877641633635084</c:v>
                </c:pt>
                <c:pt idx="63" formatCode="0.00E+00">
                  <c:v>0.22720228101187012</c:v>
                </c:pt>
                <c:pt idx="64" formatCode="0.00E+00">
                  <c:v>0.20842508604035495</c:v>
                </c:pt>
                <c:pt idx="65" formatCode="0.00E+00">
                  <c:v>0.18950431657307995</c:v>
                </c:pt>
                <c:pt idx="66" formatCode="0.00E+00">
                  <c:v>0.17424155826295928</c:v>
                </c:pt>
                <c:pt idx="67" formatCode="0.00E+00">
                  <c:v>0.15913663202154979</c:v>
                </c:pt>
                <c:pt idx="68" formatCode="0.00E+00">
                  <c:v>0.14516647335208283</c:v>
                </c:pt>
                <c:pt idx="69" formatCode="0.00E+00">
                  <c:v>0.13244238794910659</c:v>
                </c:pt>
                <c:pt idx="70" formatCode="0.00E+00">
                  <c:v>0.12143320126216935</c:v>
                </c:pt>
                <c:pt idx="71" formatCode="0.00E+00">
                  <c:v>0.11110468556746048</c:v>
                </c:pt>
                <c:pt idx="72" formatCode="0.00E+00">
                  <c:v>0.10168387533191944</c:v>
                </c:pt>
                <c:pt idx="73" formatCode="0.00E+00">
                  <c:v>9.3106606308046652E-2</c:v>
                </c:pt>
                <c:pt idx="74" formatCode="0.00E+00">
                  <c:v>8.4774595708371481E-2</c:v>
                </c:pt>
                <c:pt idx="75" formatCode="0.00E+00">
                  <c:v>7.7358727034236796E-2</c:v>
                </c:pt>
                <c:pt idx="76" formatCode="0.00E+00">
                  <c:v>7.0826614634734067E-2</c:v>
                </c:pt>
                <c:pt idx="77" formatCode="0.00E+00">
                  <c:v>6.4657648054205319E-2</c:v>
                </c:pt>
                <c:pt idx="78" formatCode="0.00E+00">
                  <c:v>5.8977672294597758E-2</c:v>
                </c:pt>
                <c:pt idx="79" formatCode="0.00E+00">
                  <c:v>5.3919227739198765E-2</c:v>
                </c:pt>
                <c:pt idx="80" formatCode="0.00E+00">
                  <c:v>4.9367903176951264E-2</c:v>
                </c:pt>
                <c:pt idx="81" formatCode="0.00E+00">
                  <c:v>4.4985667852713442E-2</c:v>
                </c:pt>
                <c:pt idx="82" formatCode="0.00E+00">
                  <c:v>4.1198151941534374E-2</c:v>
                </c:pt>
                <c:pt idx="83" formatCode="0.00E+00">
                  <c:v>3.7694863597519265E-2</c:v>
                </c:pt>
                <c:pt idx="84" formatCode="0.00E+00">
                  <c:v>3.4385762765690255E-2</c:v>
                </c:pt>
                <c:pt idx="85" formatCode="0.00E+00">
                  <c:v>3.1454236122250401E-2</c:v>
                </c:pt>
                <c:pt idx="86" formatCode="0.00E+00">
                  <c:v>2.872785906438197E-2</c:v>
                </c:pt>
                <c:pt idx="87" formatCode="0.00E+00">
                  <c:v>2.6255147824738725E-2</c:v>
                </c:pt>
                <c:pt idx="88" formatCode="0.00E+00">
                  <c:v>2.4019134277003737E-2</c:v>
                </c:pt>
                <c:pt idx="89" formatCode="0.00E+00">
                  <c:v>2.1976234643654429E-2</c:v>
                </c:pt>
                <c:pt idx="90" formatCode="0.00E+00">
                  <c:v>2.0079669732586406E-2</c:v>
                </c:pt>
                <c:pt idx="91" formatCode="0.00E+00">
                  <c:v>1.8353714723008622E-2</c:v>
                </c:pt>
                <c:pt idx="92" formatCode="0.00E+00">
                  <c:v>1.6765619133504373E-2</c:v>
                </c:pt>
                <c:pt idx="93" formatCode="0.00E+00">
                  <c:v>1.5341773057108621E-2</c:v>
                </c:pt>
                <c:pt idx="94" formatCode="0.00E+00">
                  <c:v>1.4008126864857333E-2</c:v>
                </c:pt>
                <c:pt idx="95" formatCode="0.00E+00">
                  <c:v>1.2809247995539556E-2</c:v>
                </c:pt>
                <c:pt idx="96" formatCode="0.00E+00">
                  <c:v>1.1712660484689353E-2</c:v>
                </c:pt>
                <c:pt idx="97" formatCode="0.00E+00">
                  <c:v>1.0702436692764054E-2</c:v>
                </c:pt>
                <c:pt idx="98" formatCode="0.00E+00">
                  <c:v>9.7789184569085086E-3</c:v>
                </c:pt>
                <c:pt idx="99" formatCode="0.00E+00">
                  <c:v>8.9562856461430501E-3</c:v>
                </c:pt>
                <c:pt idx="100" formatCode="0.00E+00">
                  <c:v>8.1974589842736117E-3</c:v>
                </c:pt>
                <c:pt idx="101" formatCode="0.00E+00">
                  <c:v>7.4519440251237263E-3</c:v>
                </c:pt>
                <c:pt idx="102" formatCode="0.00E+00">
                  <c:v>6.8311509869865023E-3</c:v>
                </c:pt>
                <c:pt idx="103" formatCode="0.00E+00">
                  <c:v>6.2321490549766554E-3</c:v>
                </c:pt>
                <c:pt idx="104" formatCode="0.00E+00">
                  <c:v>5.6987811056047003E-3</c:v>
                </c:pt>
                <c:pt idx="105" formatCode="0.00E+00">
                  <c:v>5.2236428213924451E-3</c:v>
                </c:pt>
                <c:pt idx="106" formatCode="0.00E+00">
                  <c:v>4.7776861507560983E-3</c:v>
                </c:pt>
                <c:pt idx="107" formatCode="0.00E+00">
                  <c:v>4.3659134463558636E-3</c:v>
                </c:pt>
                <c:pt idx="108" formatCode="0.00E+00">
                  <c:v>3.9904380831862884E-3</c:v>
                </c:pt>
                <c:pt idx="109" formatCode="0.00E+00">
                  <c:v>3.6361150081297782E-3</c:v>
                </c:pt>
                <c:pt idx="110" formatCode="0.00E+00">
                  <c:v>3.3291880698347602E-3</c:v>
                </c:pt>
                <c:pt idx="111" formatCode="0.00E+00">
                  <c:v>3.0438000382660758E-3</c:v>
                </c:pt>
                <c:pt idx="112" formatCode="0.00E+00">
                  <c:v>2.7815176288160902E-3</c:v>
                </c:pt>
                <c:pt idx="113" formatCode="0.00E+00">
                  <c:v>2.5425731819434453E-3</c:v>
                </c:pt>
                <c:pt idx="114" formatCode="0.00E+00">
                  <c:v>2.3262342998541367E-3</c:v>
                </c:pt>
                <c:pt idx="115" formatCode="0.00E+00">
                  <c:v>2.1263285348993941E-3</c:v>
                </c:pt>
                <c:pt idx="116" formatCode="0.00E+00">
                  <c:v>1.9439835649525004E-3</c:v>
                </c:pt>
                <c:pt idx="117" formatCode="0.00E+00">
                  <c:v>1.7754385006102586E-3</c:v>
                </c:pt>
              </c:numCache>
            </c:numRef>
          </c:xVal>
          <c:yVal>
            <c:numRef>
              <c:f>'270e'!$AB$8:$AB$125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0.11323854958081503</c:v>
                </c:pt>
                <c:pt idx="44">
                  <c:v>0.90124436633139238</c:v>
                </c:pt>
                <c:pt idx="45">
                  <c:v>1.3684573611447146</c:v>
                </c:pt>
                <c:pt idx="46">
                  <c:v>1.6035618049444711</c:v>
                </c:pt>
                <c:pt idx="47">
                  <c:v>1.2179912411154379</c:v>
                </c:pt>
                <c:pt idx="48">
                  <c:v>1.2751621764068544</c:v>
                </c:pt>
                <c:pt idx="49">
                  <c:v>1.0764243938678897</c:v>
                </c:pt>
                <c:pt idx="50">
                  <c:v>0.77460235781427578</c:v>
                </c:pt>
                <c:pt idx="51">
                  <c:v>0.76006297476392604</c:v>
                </c:pt>
                <c:pt idx="52">
                  <c:v>0.6966408269571609</c:v>
                </c:pt>
                <c:pt idx="53">
                  <c:v>0.55893171889810667</c:v>
                </c:pt>
                <c:pt idx="54">
                  <c:v>0.52540610288483514</c:v>
                </c:pt>
                <c:pt idx="55">
                  <c:v>0.44534461612272125</c:v>
                </c:pt>
                <c:pt idx="56">
                  <c:v>0.40155166279708077</c:v>
                </c:pt>
                <c:pt idx="57">
                  <c:v>0.37365945418009261</c:v>
                </c:pt>
                <c:pt idx="58">
                  <c:v>0.32490581783030414</c:v>
                </c:pt>
                <c:pt idx="59">
                  <c:v>0.31235717977549626</c:v>
                </c:pt>
                <c:pt idx="60">
                  <c:v>0.27265827517839192</c:v>
                </c:pt>
                <c:pt idx="61">
                  <c:v>0.23817253678115691</c:v>
                </c:pt>
                <c:pt idx="62">
                  <c:v>0.23521428992899374</c:v>
                </c:pt>
                <c:pt idx="63">
                  <c:v>0.20974736154970763</c:v>
                </c:pt>
                <c:pt idx="64">
                  <c:v>0.1845826184018371</c:v>
                </c:pt>
                <c:pt idx="65">
                  <c:v>0.18865991124446957</c:v>
                </c:pt>
                <c:pt idx="66">
                  <c:v>0.1547543678225054</c:v>
                </c:pt>
                <c:pt idx="67">
                  <c:v>0.15604752873303873</c:v>
                </c:pt>
                <c:pt idx="68">
                  <c:v>0.14752567220562263</c:v>
                </c:pt>
                <c:pt idx="69">
                  <c:v>0.13768055154397452</c:v>
                </c:pt>
                <c:pt idx="70">
                  <c:v>0.12223354761165872</c:v>
                </c:pt>
                <c:pt idx="71">
                  <c:v>0.11783995287407123</c:v>
                </c:pt>
                <c:pt idx="72">
                  <c:v>0.11067776608208568</c:v>
                </c:pt>
                <c:pt idx="73">
                  <c:v>0.10392343647428781</c:v>
                </c:pt>
                <c:pt idx="74">
                  <c:v>0.1043774759303453</c:v>
                </c:pt>
                <c:pt idx="75">
                  <c:v>9.627282192701081E-2</c:v>
                </c:pt>
                <c:pt idx="76">
                  <c:v>8.7915969224004797E-2</c:v>
                </c:pt>
                <c:pt idx="77">
                  <c:v>8.6189879637267097E-2</c:v>
                </c:pt>
                <c:pt idx="78">
                  <c:v>8.2556422205575686E-2</c:v>
                </c:pt>
                <c:pt idx="79">
                  <c:v>7.6561617760804168E-2</c:v>
                </c:pt>
                <c:pt idx="80">
                  <c:v>7.1758144691075998E-2</c:v>
                </c:pt>
                <c:pt idx="81">
                  <c:v>7.2107988385354815E-2</c:v>
                </c:pt>
                <c:pt idx="82">
                  <c:v>6.5113535589796712E-2</c:v>
                </c:pt>
                <c:pt idx="83">
                  <c:v>6.2925050194607479E-2</c:v>
                </c:pt>
                <c:pt idx="84">
                  <c:v>6.2221440709532061E-2</c:v>
                </c:pt>
                <c:pt idx="85">
                  <c:v>5.7764989314243564E-2</c:v>
                </c:pt>
                <c:pt idx="86">
                  <c:v>5.633136884990364E-2</c:v>
                </c:pt>
                <c:pt idx="87">
                  <c:v>5.3631818234780582E-2</c:v>
                </c:pt>
                <c:pt idx="88">
                  <c:v>5.0930749771062267E-2</c:v>
                </c:pt>
                <c:pt idx="89">
                  <c:v>4.8889962815302113E-2</c:v>
                </c:pt>
                <c:pt idx="90">
                  <c:v>4.7740616891694287E-2</c:v>
                </c:pt>
                <c:pt idx="91">
                  <c:v>4.5745425717260702E-2</c:v>
                </c:pt>
                <c:pt idx="92">
                  <c:v>4.4354310749660897E-2</c:v>
                </c:pt>
                <c:pt idx="93">
                  <c:v>4.19206195846904E-2</c:v>
                </c:pt>
                <c:pt idx="94">
                  <c:v>4.1423541065434222E-2</c:v>
                </c:pt>
                <c:pt idx="95">
                  <c:v>3.9319466291452443E-2</c:v>
                </c:pt>
                <c:pt idx="96">
                  <c:v>3.7981982409384329E-2</c:v>
                </c:pt>
                <c:pt idx="97">
                  <c:v>3.6983606826986204E-2</c:v>
                </c:pt>
                <c:pt idx="98">
                  <c:v>3.5764308084843321E-2</c:v>
                </c:pt>
                <c:pt idx="99">
                  <c:v>3.3694257689649731E-2</c:v>
                </c:pt>
                <c:pt idx="100">
                  <c:v>3.2871918092435948E-2</c:v>
                </c:pt>
                <c:pt idx="101">
                  <c:v>3.4254724402956072E-2</c:v>
                </c:pt>
                <c:pt idx="102">
                  <c:v>3.0258435762277713E-2</c:v>
                </c:pt>
                <c:pt idx="103">
                  <c:v>3.0948529842689254E-2</c:v>
                </c:pt>
                <c:pt idx="104">
                  <c:v>2.9250418614452656E-2</c:v>
                </c:pt>
                <c:pt idx="105">
                  <c:v>2.7627557921029222E-2</c:v>
                </c:pt>
                <c:pt idx="106">
                  <c:v>2.75027139405708E-2</c:v>
                </c:pt>
                <c:pt idx="107">
                  <c:v>2.6973503920043385E-2</c:v>
                </c:pt>
                <c:pt idx="108">
                  <c:v>2.6142467912904976E-2</c:v>
                </c:pt>
                <c:pt idx="109">
                  <c:v>2.6257006195219645E-2</c:v>
                </c:pt>
                <c:pt idx="110">
                  <c:v>2.4204930266961355E-2</c:v>
                </c:pt>
                <c:pt idx="111">
                  <c:v>2.393185126856423E-2</c:v>
                </c:pt>
                <c:pt idx="112">
                  <c:v>2.3411886907929613E-2</c:v>
                </c:pt>
                <c:pt idx="113">
                  <c:v>2.2713482899220594E-2</c:v>
                </c:pt>
                <c:pt idx="114">
                  <c:v>2.1898673459315177E-2</c:v>
                </c:pt>
                <c:pt idx="115">
                  <c:v>2.1555371987449945E-2</c:v>
                </c:pt>
                <c:pt idx="116">
                  <c:v>2.0957236297977744E-2</c:v>
                </c:pt>
                <c:pt idx="117">
                  <c:v>2.0660325265513535E-2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3-3A41-952F-EE131DD80ECB}"/>
            </c:ext>
          </c:extLst>
        </c:ser>
        <c:ser>
          <c:idx val="2"/>
          <c:order val="2"/>
          <c:tx>
            <c:strRef>
              <c:f>'270e'!$Y$7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'270e'!$X$8:$X$125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2.4309918182388275</c:v>
                </c:pt>
                <c:pt idx="38" formatCode="0.00E+00">
                  <c:v>2.1472699349974889</c:v>
                </c:pt>
                <c:pt idx="39" formatCode="0.00E+00">
                  <c:v>2.0004894173751255</c:v>
                </c:pt>
                <c:pt idx="40" formatCode="0.00E+00">
                  <c:v>1.8240763951237231</c:v>
                </c:pt>
                <c:pt idx="41" formatCode="0.00E+00">
                  <c:v>1.681547931732051</c:v>
                </c:pt>
                <c:pt idx="42" formatCode="0.00E+00">
                  <c:v>1.5137993672761891</c:v>
                </c:pt>
                <c:pt idx="43" formatCode="0.00E+00">
                  <c:v>1.3899538292696427</c:v>
                </c:pt>
                <c:pt idx="44" formatCode="0.00E+00">
                  <c:v>1.2716492953948362</c:v>
                </c:pt>
                <c:pt idx="45" formatCode="0.00E+00">
                  <c:v>1.1670252133569832</c:v>
                </c:pt>
                <c:pt idx="46" formatCode="0.00E+00">
                  <c:v>1.0585914883754888</c:v>
                </c:pt>
                <c:pt idx="47" formatCode="0.00E+00">
                  <c:v>0.97587084532086332</c:v>
                </c:pt>
                <c:pt idx="48" formatCode="0.00E+00">
                  <c:v>0.88520908654832486</c:v>
                </c:pt>
                <c:pt idx="49" formatCode="0.00E+00">
                  <c:v>0.8037882854842332</c:v>
                </c:pt>
                <c:pt idx="50" formatCode="0.00E+00">
                  <c:v>0.74177328511402696</c:v>
                </c:pt>
                <c:pt idx="51" formatCode="0.00E+00">
                  <c:v>0.67777604807040426</c:v>
                </c:pt>
                <c:pt idx="52" formatCode="0.00E+00">
                  <c:v>0.61618499233702817</c:v>
                </c:pt>
                <c:pt idx="53" formatCode="0.00E+00">
                  <c:v>0.56467565054452917</c:v>
                </c:pt>
                <c:pt idx="54" formatCode="0.00E+00">
                  <c:v>0.5145689376641166</c:v>
                </c:pt>
                <c:pt idx="55" formatCode="0.00E+00">
                  <c:v>0.47087504519836199</c:v>
                </c:pt>
                <c:pt idx="56" formatCode="0.00E+00">
                  <c:v>0.43059970684031462</c:v>
                </c:pt>
                <c:pt idx="57" formatCode="0.00E+00">
                  <c:v>0.39247683101917852</c:v>
                </c:pt>
                <c:pt idx="58" formatCode="0.00E+00">
                  <c:v>0.35892739470745449</c:v>
                </c:pt>
                <c:pt idx="59" formatCode="0.00E+00">
                  <c:v>0.32643661776491717</c:v>
                </c:pt>
                <c:pt idx="60" formatCode="0.00E+00">
                  <c:v>0.29799166799604293</c:v>
                </c:pt>
                <c:pt idx="61" formatCode="0.00E+00">
                  <c:v>0.27317176498929491</c:v>
                </c:pt>
                <c:pt idx="62" formatCode="0.00E+00">
                  <c:v>0.24877641633635084</c:v>
                </c:pt>
                <c:pt idx="63" formatCode="0.00E+00">
                  <c:v>0.22720228101187012</c:v>
                </c:pt>
                <c:pt idx="64" formatCode="0.00E+00">
                  <c:v>0.20842508604035495</c:v>
                </c:pt>
                <c:pt idx="65" formatCode="0.00E+00">
                  <c:v>0.18950431657307995</c:v>
                </c:pt>
                <c:pt idx="66" formatCode="0.00E+00">
                  <c:v>0.17424155826295928</c:v>
                </c:pt>
                <c:pt idx="67" formatCode="0.00E+00">
                  <c:v>0.15913663202154979</c:v>
                </c:pt>
                <c:pt idx="68" formatCode="0.00E+00">
                  <c:v>0.14516647335208283</c:v>
                </c:pt>
                <c:pt idx="69" formatCode="0.00E+00">
                  <c:v>0.13244238794910659</c:v>
                </c:pt>
                <c:pt idx="70" formatCode="0.00E+00">
                  <c:v>0.12143320126216935</c:v>
                </c:pt>
                <c:pt idx="71" formatCode="0.00E+00">
                  <c:v>0.11110468556746048</c:v>
                </c:pt>
                <c:pt idx="72" formatCode="0.00E+00">
                  <c:v>0.10168387533191944</c:v>
                </c:pt>
                <c:pt idx="73" formatCode="0.00E+00">
                  <c:v>9.3106606308046652E-2</c:v>
                </c:pt>
                <c:pt idx="74" formatCode="0.00E+00">
                  <c:v>8.4774595708371481E-2</c:v>
                </c:pt>
                <c:pt idx="75" formatCode="0.00E+00">
                  <c:v>7.7358727034236796E-2</c:v>
                </c:pt>
                <c:pt idx="76" formatCode="0.00E+00">
                  <c:v>7.0826614634734067E-2</c:v>
                </c:pt>
                <c:pt idx="77" formatCode="0.00E+00">
                  <c:v>6.4657648054205319E-2</c:v>
                </c:pt>
                <c:pt idx="78" formatCode="0.00E+00">
                  <c:v>5.8977672294597758E-2</c:v>
                </c:pt>
                <c:pt idx="79" formatCode="0.00E+00">
                  <c:v>5.3919227739198765E-2</c:v>
                </c:pt>
                <c:pt idx="80" formatCode="0.00E+00">
                  <c:v>4.9367903176951264E-2</c:v>
                </c:pt>
                <c:pt idx="81" formatCode="0.00E+00">
                  <c:v>4.4985667852713442E-2</c:v>
                </c:pt>
                <c:pt idx="82" formatCode="0.00E+00">
                  <c:v>4.1198151941534374E-2</c:v>
                </c:pt>
                <c:pt idx="83" formatCode="0.00E+00">
                  <c:v>3.7694863597519265E-2</c:v>
                </c:pt>
                <c:pt idx="84" formatCode="0.00E+00">
                  <c:v>3.4385762765690255E-2</c:v>
                </c:pt>
                <c:pt idx="85" formatCode="0.00E+00">
                  <c:v>3.1454236122250401E-2</c:v>
                </c:pt>
                <c:pt idx="86" formatCode="0.00E+00">
                  <c:v>2.872785906438197E-2</c:v>
                </c:pt>
                <c:pt idx="87" formatCode="0.00E+00">
                  <c:v>2.6255147824738725E-2</c:v>
                </c:pt>
                <c:pt idx="88" formatCode="0.00E+00">
                  <c:v>2.4019134277003737E-2</c:v>
                </c:pt>
                <c:pt idx="89" formatCode="0.00E+00">
                  <c:v>2.1976234643654429E-2</c:v>
                </c:pt>
                <c:pt idx="90" formatCode="0.00E+00">
                  <c:v>2.0079669732586406E-2</c:v>
                </c:pt>
                <c:pt idx="91" formatCode="0.00E+00">
                  <c:v>1.8353714723008622E-2</c:v>
                </c:pt>
                <c:pt idx="92" formatCode="0.00E+00">
                  <c:v>1.6765619133504373E-2</c:v>
                </c:pt>
                <c:pt idx="93" formatCode="0.00E+00">
                  <c:v>1.5341773057108621E-2</c:v>
                </c:pt>
                <c:pt idx="94" formatCode="0.00E+00">
                  <c:v>1.4008126864857333E-2</c:v>
                </c:pt>
                <c:pt idx="95" formatCode="0.00E+00">
                  <c:v>1.2809247995539556E-2</c:v>
                </c:pt>
                <c:pt idx="96" formatCode="0.00E+00">
                  <c:v>1.1712660484689353E-2</c:v>
                </c:pt>
                <c:pt idx="97" formatCode="0.00E+00">
                  <c:v>1.0702436692764054E-2</c:v>
                </c:pt>
                <c:pt idx="98" formatCode="0.00E+00">
                  <c:v>9.7789184569085086E-3</c:v>
                </c:pt>
                <c:pt idx="99" formatCode="0.00E+00">
                  <c:v>8.9562856461430501E-3</c:v>
                </c:pt>
                <c:pt idx="100" formatCode="0.00E+00">
                  <c:v>8.1974589842736117E-3</c:v>
                </c:pt>
                <c:pt idx="101" formatCode="0.00E+00">
                  <c:v>7.4519440251237263E-3</c:v>
                </c:pt>
                <c:pt idx="102" formatCode="0.00E+00">
                  <c:v>6.8311509869865023E-3</c:v>
                </c:pt>
                <c:pt idx="103" formatCode="0.00E+00">
                  <c:v>6.2321490549766554E-3</c:v>
                </c:pt>
                <c:pt idx="104" formatCode="0.00E+00">
                  <c:v>5.6987811056047003E-3</c:v>
                </c:pt>
                <c:pt idx="105" formatCode="0.00E+00">
                  <c:v>5.2236428213924451E-3</c:v>
                </c:pt>
                <c:pt idx="106" formatCode="0.00E+00">
                  <c:v>4.7776861507560983E-3</c:v>
                </c:pt>
                <c:pt idx="107" formatCode="0.00E+00">
                  <c:v>4.3659134463558636E-3</c:v>
                </c:pt>
                <c:pt idx="108" formatCode="0.00E+00">
                  <c:v>3.9904380831862884E-3</c:v>
                </c:pt>
                <c:pt idx="109" formatCode="0.00E+00">
                  <c:v>3.6361150081297782E-3</c:v>
                </c:pt>
                <c:pt idx="110" formatCode="0.00E+00">
                  <c:v>3.3291880698347602E-3</c:v>
                </c:pt>
                <c:pt idx="111" formatCode="0.00E+00">
                  <c:v>3.0438000382660758E-3</c:v>
                </c:pt>
                <c:pt idx="112" formatCode="0.00E+00">
                  <c:v>2.7815176288160902E-3</c:v>
                </c:pt>
                <c:pt idx="113" formatCode="0.00E+00">
                  <c:v>2.5425731819434453E-3</c:v>
                </c:pt>
                <c:pt idx="114" formatCode="0.00E+00">
                  <c:v>2.3262342998541367E-3</c:v>
                </c:pt>
                <c:pt idx="115" formatCode="0.00E+00">
                  <c:v>2.1263285348993941E-3</c:v>
                </c:pt>
                <c:pt idx="116" formatCode="0.00E+00">
                  <c:v>1.9439835649525004E-3</c:v>
                </c:pt>
                <c:pt idx="117" formatCode="0.00E+00">
                  <c:v>1.7754385006102586E-3</c:v>
                </c:pt>
              </c:numCache>
            </c:numRef>
          </c:xVal>
          <c:yVal>
            <c:numRef>
              <c:f>'270e'!$Y$8:$Y$125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2.2620345255900023E-2</c:v>
                </c:pt>
                <c:pt idx="2">
                  <c:v>1E-4</c:v>
                </c:pt>
                <c:pt idx="3">
                  <c:v>2.2620345255900023E-2</c:v>
                </c:pt>
                <c:pt idx="4">
                  <c:v>1E-4</c:v>
                </c:pt>
                <c:pt idx="5">
                  <c:v>1E-4</c:v>
                </c:pt>
                <c:pt idx="6">
                  <c:v>2.262034525590001E-2</c:v>
                </c:pt>
                <c:pt idx="7">
                  <c:v>4.5240690511800075E-2</c:v>
                </c:pt>
                <c:pt idx="8">
                  <c:v>1E-4</c:v>
                </c:pt>
                <c:pt idx="9">
                  <c:v>1E-4</c:v>
                </c:pt>
                <c:pt idx="10">
                  <c:v>2.2620345255899982E-2</c:v>
                </c:pt>
                <c:pt idx="11">
                  <c:v>1E-4</c:v>
                </c:pt>
                <c:pt idx="12">
                  <c:v>2.2620345255900065E-2</c:v>
                </c:pt>
                <c:pt idx="13">
                  <c:v>1E-4</c:v>
                </c:pt>
                <c:pt idx="14">
                  <c:v>2.262034525590001E-2</c:v>
                </c:pt>
                <c:pt idx="15">
                  <c:v>1E-4</c:v>
                </c:pt>
                <c:pt idx="16">
                  <c:v>2.2620345255900037E-2</c:v>
                </c:pt>
                <c:pt idx="17">
                  <c:v>1E-4</c:v>
                </c:pt>
                <c:pt idx="18">
                  <c:v>1E-4</c:v>
                </c:pt>
                <c:pt idx="19">
                  <c:v>6.7861035767700001E-2</c:v>
                </c:pt>
                <c:pt idx="20">
                  <c:v>1E-4</c:v>
                </c:pt>
                <c:pt idx="21">
                  <c:v>2.2620345255900065E-2</c:v>
                </c:pt>
                <c:pt idx="22">
                  <c:v>2.2620345255900065E-2</c:v>
                </c:pt>
                <c:pt idx="23">
                  <c:v>2.262034525590001E-2</c:v>
                </c:pt>
                <c:pt idx="24">
                  <c:v>2.262034525590001E-2</c:v>
                </c:pt>
                <c:pt idx="25">
                  <c:v>1E-4</c:v>
                </c:pt>
                <c:pt idx="26">
                  <c:v>2.262034525590001E-2</c:v>
                </c:pt>
                <c:pt idx="27">
                  <c:v>2.2620345255900065E-2</c:v>
                </c:pt>
                <c:pt idx="28">
                  <c:v>4.5240690511800075E-2</c:v>
                </c:pt>
                <c:pt idx="29">
                  <c:v>2.262034525590001E-2</c:v>
                </c:pt>
                <c:pt idx="30">
                  <c:v>2.262034525590001E-2</c:v>
                </c:pt>
                <c:pt idx="31">
                  <c:v>4.5240690511799908E-2</c:v>
                </c:pt>
                <c:pt idx="32">
                  <c:v>2.2620345255900176E-2</c:v>
                </c:pt>
                <c:pt idx="33">
                  <c:v>4.524069051180013E-2</c:v>
                </c:pt>
                <c:pt idx="34">
                  <c:v>6.7861035767699973E-2</c:v>
                </c:pt>
                <c:pt idx="35">
                  <c:v>6.7861035767700084E-2</c:v>
                </c:pt>
                <c:pt idx="36">
                  <c:v>6.7861035767700084E-2</c:v>
                </c:pt>
                <c:pt idx="37">
                  <c:v>0.1131017262795001</c:v>
                </c:pt>
                <c:pt idx="38">
                  <c:v>0.1583424167912999</c:v>
                </c:pt>
                <c:pt idx="39">
                  <c:v>0.18096276204720052</c:v>
                </c:pt>
                <c:pt idx="40">
                  <c:v>0.20358310730310003</c:v>
                </c:pt>
                <c:pt idx="41">
                  <c:v>0.31668483358260047</c:v>
                </c:pt>
                <c:pt idx="42">
                  <c:v>0.47502725037390059</c:v>
                </c:pt>
                <c:pt idx="43">
                  <c:v>0.5202679408857005</c:v>
                </c:pt>
                <c:pt idx="44">
                  <c:v>0.72385104818880031</c:v>
                </c:pt>
                <c:pt idx="45">
                  <c:v>0.90481381023600171</c:v>
                </c:pt>
                <c:pt idx="46">
                  <c:v>0.99529519125960153</c:v>
                </c:pt>
                <c:pt idx="47">
                  <c:v>0.97267484600369869</c:v>
                </c:pt>
                <c:pt idx="48">
                  <c:v>0.83695277446830119</c:v>
                </c:pt>
                <c:pt idx="49">
                  <c:v>0.97267484600370402</c:v>
                </c:pt>
                <c:pt idx="50">
                  <c:v>0.83695277446829763</c:v>
                </c:pt>
                <c:pt idx="51">
                  <c:v>0.90481381023600349</c:v>
                </c:pt>
                <c:pt idx="52">
                  <c:v>0.83695277446829941</c:v>
                </c:pt>
                <c:pt idx="53">
                  <c:v>0.76909173870060066</c:v>
                </c:pt>
                <c:pt idx="54">
                  <c:v>0.76909173870060066</c:v>
                </c:pt>
                <c:pt idx="55">
                  <c:v>0.63336966716520138</c:v>
                </c:pt>
                <c:pt idx="56">
                  <c:v>0.58812897665340103</c:v>
                </c:pt>
                <c:pt idx="57">
                  <c:v>0.52026794088570227</c:v>
                </c:pt>
                <c:pt idx="58">
                  <c:v>0.42978655986209979</c:v>
                </c:pt>
                <c:pt idx="59">
                  <c:v>0.36192552409439926</c:v>
                </c:pt>
                <c:pt idx="60">
                  <c:v>0.33930517883850086</c:v>
                </c:pt>
                <c:pt idx="61">
                  <c:v>0.27144414307079856</c:v>
                </c:pt>
                <c:pt idx="62">
                  <c:v>0.24882379781490371</c:v>
                </c:pt>
                <c:pt idx="63">
                  <c:v>0.18096276204719608</c:v>
                </c:pt>
                <c:pt idx="64">
                  <c:v>0.18096276204719963</c:v>
                </c:pt>
                <c:pt idx="65">
                  <c:v>0.20358310730310336</c:v>
                </c:pt>
                <c:pt idx="66">
                  <c:v>0.18096276204720141</c:v>
                </c:pt>
                <c:pt idx="67">
                  <c:v>0.1809627620471943</c:v>
                </c:pt>
                <c:pt idx="68">
                  <c:v>0.15834241679130656</c:v>
                </c:pt>
                <c:pt idx="69">
                  <c:v>0.1357220715353975</c:v>
                </c:pt>
                <c:pt idx="70">
                  <c:v>0.1131017262794991</c:v>
                </c:pt>
                <c:pt idx="71">
                  <c:v>0.11310172627950266</c:v>
                </c:pt>
                <c:pt idx="72">
                  <c:v>0.11310172627950266</c:v>
                </c:pt>
                <c:pt idx="73">
                  <c:v>9.0481381023597152E-2</c:v>
                </c:pt>
                <c:pt idx="74">
                  <c:v>9.0481381023597152E-2</c:v>
                </c:pt>
                <c:pt idx="75">
                  <c:v>6.7861035767702305E-2</c:v>
                </c:pt>
                <c:pt idx="76">
                  <c:v>6.7861035767698752E-2</c:v>
                </c:pt>
                <c:pt idx="77">
                  <c:v>4.5240690511800352E-2</c:v>
                </c:pt>
                <c:pt idx="78">
                  <c:v>4.5240690511800352E-2</c:v>
                </c:pt>
                <c:pt idx="79">
                  <c:v>2.2620345255901952E-2</c:v>
                </c:pt>
                <c:pt idx="80">
                  <c:v>4.5240690511796799E-2</c:v>
                </c:pt>
                <c:pt idx="81">
                  <c:v>2.2620345255901952E-2</c:v>
                </c:pt>
                <c:pt idx="82">
                  <c:v>2.26203452558984E-2</c:v>
                </c:pt>
                <c:pt idx="83">
                  <c:v>2.2620345255901952E-2</c:v>
                </c:pt>
                <c:pt idx="84">
                  <c:v>2.26203452558984E-2</c:v>
                </c:pt>
                <c:pt idx="85">
                  <c:v>2.26203452558984E-2</c:v>
                </c:pt>
                <c:pt idx="86">
                  <c:v>2.2620345255905505E-2</c:v>
                </c:pt>
                <c:pt idx="87">
                  <c:v>2.26203452558984E-2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83-3A41-952F-EE131DD80ECB}"/>
            </c:ext>
          </c:extLst>
        </c:ser>
        <c:ser>
          <c:idx val="3"/>
          <c:order val="3"/>
          <c:tx>
            <c:strRef>
              <c:f>'270e'!$X$3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'270e'!$X$6</c:f>
              <c:numCache>
                <c:formatCode>0.0000</c:formatCode>
                <c:ptCount val="1"/>
                <c:pt idx="0">
                  <c:v>2.432101860164964</c:v>
                </c:pt>
              </c:numCache>
            </c:numRef>
          </c:xVal>
          <c:yVal>
            <c:numRef>
              <c:f>'270e'!$X$4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83-3A41-952F-EE131DD8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72671"/>
        <c:axId val="1"/>
      </c:scatterChart>
      <c:valAx>
        <c:axId val="295372671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49637765557794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94771092951047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5372671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'270e'!$AC$8:$AC$42</c:f>
          <c:strCache>
            <c:ptCount val="35"/>
            <c:pt idx="0">
              <c:v>SAMPLE NO.:</c:v>
            </c:pt>
            <c:pt idx="1">
              <c:v>6943.2ft;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18.5</c:v>
            </c:pt>
            <c:pt idx="6">
              <c:v>BVTot:</c:v>
            </c:pt>
            <c:pt idx="7">
              <c:v>18.72</c:v>
            </c:pt>
            <c:pt idx="8">
              <c:v>Perm:</c:v>
            </c:pt>
            <c:pt idx="9">
              <c:v>5.42</c:v>
            </c:pt>
            <c:pt idx="10">
              <c:v>Thomeer Perm:</c:v>
            </c:pt>
            <c:pt idx="11">
              <c:v>1.7</c:v>
            </c:pt>
            <c:pt idx="12">
              <c:v>PORE SYSTEM 1:</c:v>
            </c:pt>
            <c:pt idx="13">
              <c:v>G1:</c:v>
            </c:pt>
            <c:pt idx="14">
              <c:v>0.26</c:v>
            </c:pt>
            <c:pt idx="15">
              <c:v>Pd1:</c:v>
            </c:pt>
            <c:pt idx="16">
              <c:v>68.09</c:v>
            </c:pt>
            <c:pt idx="17">
              <c:v>BV1:</c:v>
            </c:pt>
            <c:pt idx="18">
              <c:v>18.72</c:v>
            </c:pt>
            <c:pt idx="19">
              <c:v>Closure Corr:</c:v>
            </c:pt>
            <c:pt idx="20">
              <c:v>1.57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367253875016554"/>
          <c:y val="2.85045030860378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94680838731237E-2"/>
          <c:y val="0.13777176491584953"/>
          <c:w val="0.85326348707402744"/>
          <c:h val="0.7411170802369837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'270e'!$Z$7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'270e'!$X$8:$X$125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2.4309918182388275</c:v>
                </c:pt>
                <c:pt idx="38" formatCode="0.00E+00">
                  <c:v>2.1472699349974889</c:v>
                </c:pt>
                <c:pt idx="39" formatCode="0.00E+00">
                  <c:v>2.0004894173751255</c:v>
                </c:pt>
                <c:pt idx="40" formatCode="0.00E+00">
                  <c:v>1.8240763951237231</c:v>
                </c:pt>
                <c:pt idx="41" formatCode="0.00E+00">
                  <c:v>1.681547931732051</c:v>
                </c:pt>
                <c:pt idx="42" formatCode="0.00E+00">
                  <c:v>1.5137993672761891</c:v>
                </c:pt>
                <c:pt idx="43" formatCode="0.00E+00">
                  <c:v>1.3899538292696427</c:v>
                </c:pt>
                <c:pt idx="44" formatCode="0.00E+00">
                  <c:v>1.2716492953948362</c:v>
                </c:pt>
                <c:pt idx="45" formatCode="0.00E+00">
                  <c:v>1.1670252133569832</c:v>
                </c:pt>
                <c:pt idx="46" formatCode="0.00E+00">
                  <c:v>1.0585914883754888</c:v>
                </c:pt>
                <c:pt idx="47" formatCode="0.00E+00">
                  <c:v>0.97587084532086332</c:v>
                </c:pt>
                <c:pt idx="48" formatCode="0.00E+00">
                  <c:v>0.88520908654832486</c:v>
                </c:pt>
                <c:pt idx="49" formatCode="0.00E+00">
                  <c:v>0.8037882854842332</c:v>
                </c:pt>
                <c:pt idx="50" formatCode="0.00E+00">
                  <c:v>0.74177328511402696</c:v>
                </c:pt>
                <c:pt idx="51" formatCode="0.00E+00">
                  <c:v>0.67777604807040426</c:v>
                </c:pt>
                <c:pt idx="52" formatCode="0.00E+00">
                  <c:v>0.61618499233702817</c:v>
                </c:pt>
                <c:pt idx="53" formatCode="0.00E+00">
                  <c:v>0.56467565054452917</c:v>
                </c:pt>
                <c:pt idx="54" formatCode="0.00E+00">
                  <c:v>0.5145689376641166</c:v>
                </c:pt>
                <c:pt idx="55" formatCode="0.00E+00">
                  <c:v>0.47087504519836199</c:v>
                </c:pt>
                <c:pt idx="56" formatCode="0.00E+00">
                  <c:v>0.43059970684031462</c:v>
                </c:pt>
                <c:pt idx="57" formatCode="0.00E+00">
                  <c:v>0.39247683101917852</c:v>
                </c:pt>
                <c:pt idx="58" formatCode="0.00E+00">
                  <c:v>0.35892739470745449</c:v>
                </c:pt>
                <c:pt idx="59" formatCode="0.00E+00">
                  <c:v>0.32643661776491717</c:v>
                </c:pt>
                <c:pt idx="60" formatCode="0.00E+00">
                  <c:v>0.29799166799604293</c:v>
                </c:pt>
                <c:pt idx="61" formatCode="0.00E+00">
                  <c:v>0.27317176498929491</c:v>
                </c:pt>
                <c:pt idx="62" formatCode="0.00E+00">
                  <c:v>0.24877641633635084</c:v>
                </c:pt>
                <c:pt idx="63" formatCode="0.00E+00">
                  <c:v>0.22720228101187012</c:v>
                </c:pt>
                <c:pt idx="64" formatCode="0.00E+00">
                  <c:v>0.20842508604035495</c:v>
                </c:pt>
                <c:pt idx="65" formatCode="0.00E+00">
                  <c:v>0.18950431657307995</c:v>
                </c:pt>
                <c:pt idx="66" formatCode="0.00E+00">
                  <c:v>0.17424155826295928</c:v>
                </c:pt>
                <c:pt idx="67" formatCode="0.00E+00">
                  <c:v>0.15913663202154979</c:v>
                </c:pt>
                <c:pt idx="68" formatCode="0.00E+00">
                  <c:v>0.14516647335208283</c:v>
                </c:pt>
                <c:pt idx="69" formatCode="0.00E+00">
                  <c:v>0.13244238794910659</c:v>
                </c:pt>
                <c:pt idx="70" formatCode="0.00E+00">
                  <c:v>0.12143320126216935</c:v>
                </c:pt>
                <c:pt idx="71" formatCode="0.00E+00">
                  <c:v>0.11110468556746048</c:v>
                </c:pt>
                <c:pt idx="72" formatCode="0.00E+00">
                  <c:v>0.10168387533191944</c:v>
                </c:pt>
                <c:pt idx="73" formatCode="0.00E+00">
                  <c:v>9.3106606308046652E-2</c:v>
                </c:pt>
                <c:pt idx="74" formatCode="0.00E+00">
                  <c:v>8.4774595708371481E-2</c:v>
                </c:pt>
                <c:pt idx="75" formatCode="0.00E+00">
                  <c:v>7.7358727034236796E-2</c:v>
                </c:pt>
                <c:pt idx="76" formatCode="0.00E+00">
                  <c:v>7.0826614634734067E-2</c:v>
                </c:pt>
                <c:pt idx="77" formatCode="0.00E+00">
                  <c:v>6.4657648054205319E-2</c:v>
                </c:pt>
                <c:pt idx="78" formatCode="0.00E+00">
                  <c:v>5.8977672294597758E-2</c:v>
                </c:pt>
                <c:pt idx="79" formatCode="0.00E+00">
                  <c:v>5.3919227739198765E-2</c:v>
                </c:pt>
                <c:pt idx="80" formatCode="0.00E+00">
                  <c:v>4.9367903176951264E-2</c:v>
                </c:pt>
                <c:pt idx="81" formatCode="0.00E+00">
                  <c:v>4.4985667852713442E-2</c:v>
                </c:pt>
                <c:pt idx="82" formatCode="0.00E+00">
                  <c:v>4.1198151941534374E-2</c:v>
                </c:pt>
                <c:pt idx="83" formatCode="0.00E+00">
                  <c:v>3.7694863597519265E-2</c:v>
                </c:pt>
                <c:pt idx="84" formatCode="0.00E+00">
                  <c:v>3.4385762765690255E-2</c:v>
                </c:pt>
                <c:pt idx="85" formatCode="0.00E+00">
                  <c:v>3.1454236122250401E-2</c:v>
                </c:pt>
                <c:pt idx="86" formatCode="0.00E+00">
                  <c:v>2.872785906438197E-2</c:v>
                </c:pt>
                <c:pt idx="87" formatCode="0.00E+00">
                  <c:v>2.6255147824738725E-2</c:v>
                </c:pt>
                <c:pt idx="88" formatCode="0.00E+00">
                  <c:v>2.4019134277003737E-2</c:v>
                </c:pt>
                <c:pt idx="89" formatCode="0.00E+00">
                  <c:v>2.1976234643654429E-2</c:v>
                </c:pt>
                <c:pt idx="90" formatCode="0.00E+00">
                  <c:v>2.0079669732586406E-2</c:v>
                </c:pt>
                <c:pt idx="91" formatCode="0.00E+00">
                  <c:v>1.8353714723008622E-2</c:v>
                </c:pt>
                <c:pt idx="92" formatCode="0.00E+00">
                  <c:v>1.6765619133504373E-2</c:v>
                </c:pt>
                <c:pt idx="93" formatCode="0.00E+00">
                  <c:v>1.5341773057108621E-2</c:v>
                </c:pt>
                <c:pt idx="94" formatCode="0.00E+00">
                  <c:v>1.4008126864857333E-2</c:v>
                </c:pt>
                <c:pt idx="95" formatCode="0.00E+00">
                  <c:v>1.2809247995539556E-2</c:v>
                </c:pt>
                <c:pt idx="96" formatCode="0.00E+00">
                  <c:v>1.1712660484689353E-2</c:v>
                </c:pt>
                <c:pt idx="97" formatCode="0.00E+00">
                  <c:v>1.0702436692764054E-2</c:v>
                </c:pt>
                <c:pt idx="98" formatCode="0.00E+00">
                  <c:v>9.7789184569085086E-3</c:v>
                </c:pt>
                <c:pt idx="99" formatCode="0.00E+00">
                  <c:v>8.9562856461430501E-3</c:v>
                </c:pt>
                <c:pt idx="100" formatCode="0.00E+00">
                  <c:v>8.1974589842736117E-3</c:v>
                </c:pt>
                <c:pt idx="101" formatCode="0.00E+00">
                  <c:v>7.4519440251237263E-3</c:v>
                </c:pt>
                <c:pt idx="102" formatCode="0.00E+00">
                  <c:v>6.8311509869865023E-3</c:v>
                </c:pt>
                <c:pt idx="103" formatCode="0.00E+00">
                  <c:v>6.2321490549766554E-3</c:v>
                </c:pt>
                <c:pt idx="104" formatCode="0.00E+00">
                  <c:v>5.6987811056047003E-3</c:v>
                </c:pt>
                <c:pt idx="105" formatCode="0.00E+00">
                  <c:v>5.2236428213924451E-3</c:v>
                </c:pt>
                <c:pt idx="106" formatCode="0.00E+00">
                  <c:v>4.7776861507560983E-3</c:v>
                </c:pt>
                <c:pt idx="107" formatCode="0.00E+00">
                  <c:v>4.3659134463558636E-3</c:v>
                </c:pt>
                <c:pt idx="108" formatCode="0.00E+00">
                  <c:v>3.9904380831862884E-3</c:v>
                </c:pt>
                <c:pt idx="109" formatCode="0.00E+00">
                  <c:v>3.6361150081297782E-3</c:v>
                </c:pt>
                <c:pt idx="110" formatCode="0.00E+00">
                  <c:v>3.3291880698347602E-3</c:v>
                </c:pt>
                <c:pt idx="111" formatCode="0.00E+00">
                  <c:v>3.0438000382660758E-3</c:v>
                </c:pt>
                <c:pt idx="112" formatCode="0.00E+00">
                  <c:v>2.7815176288160902E-3</c:v>
                </c:pt>
                <c:pt idx="113" formatCode="0.00E+00">
                  <c:v>2.5425731819434453E-3</c:v>
                </c:pt>
                <c:pt idx="114" formatCode="0.00E+00">
                  <c:v>2.3262342998541367E-3</c:v>
                </c:pt>
                <c:pt idx="115" formatCode="0.00E+00">
                  <c:v>2.1263285348993941E-3</c:v>
                </c:pt>
                <c:pt idx="116" formatCode="0.00E+00">
                  <c:v>1.9439835649525004E-3</c:v>
                </c:pt>
                <c:pt idx="117" formatCode="0.00E+00">
                  <c:v>1.7754385006102586E-3</c:v>
                </c:pt>
              </c:numCache>
            </c:numRef>
          </c:xVal>
          <c:yVal>
            <c:numRef>
              <c:f>'270e'!$Z$8:$Z$125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0.21698755135022596</c:v>
                </c:pt>
                <c:pt idx="42">
                  <c:v>0.47502725037390059</c:v>
                </c:pt>
                <c:pt idx="43">
                  <c:v>0.5202679408857005</c:v>
                </c:pt>
                <c:pt idx="44">
                  <c:v>0.72385104818880031</c:v>
                </c:pt>
                <c:pt idx="45">
                  <c:v>0.90481381023600171</c:v>
                </c:pt>
                <c:pt idx="46">
                  <c:v>0.99529519125960153</c:v>
                </c:pt>
                <c:pt idx="47">
                  <c:v>0.97267484600369869</c:v>
                </c:pt>
                <c:pt idx="48">
                  <c:v>0.83695277446830119</c:v>
                </c:pt>
                <c:pt idx="49">
                  <c:v>0.97267484600370402</c:v>
                </c:pt>
                <c:pt idx="50">
                  <c:v>0.83695277446829763</c:v>
                </c:pt>
                <c:pt idx="51">
                  <c:v>0.90481381023600349</c:v>
                </c:pt>
                <c:pt idx="52">
                  <c:v>0.83695277446829941</c:v>
                </c:pt>
                <c:pt idx="53">
                  <c:v>0.76909173870060066</c:v>
                </c:pt>
                <c:pt idx="54">
                  <c:v>0.76909173870060066</c:v>
                </c:pt>
                <c:pt idx="55">
                  <c:v>0.63336966716520138</c:v>
                </c:pt>
                <c:pt idx="56">
                  <c:v>0.58812897665340103</c:v>
                </c:pt>
                <c:pt idx="57">
                  <c:v>0.52026794088570227</c:v>
                </c:pt>
                <c:pt idx="58">
                  <c:v>0.42978655986209979</c:v>
                </c:pt>
                <c:pt idx="59">
                  <c:v>0.36192552409439926</c:v>
                </c:pt>
                <c:pt idx="60">
                  <c:v>0.33930517883850086</c:v>
                </c:pt>
                <c:pt idx="61">
                  <c:v>0.27144414307079856</c:v>
                </c:pt>
                <c:pt idx="62">
                  <c:v>0.24882379781490371</c:v>
                </c:pt>
                <c:pt idx="63">
                  <c:v>0.18096276204719608</c:v>
                </c:pt>
                <c:pt idx="64">
                  <c:v>0.18096276204719963</c:v>
                </c:pt>
                <c:pt idx="65">
                  <c:v>0.20358310730310336</c:v>
                </c:pt>
                <c:pt idx="66">
                  <c:v>0.18096276204720141</c:v>
                </c:pt>
                <c:pt idx="67">
                  <c:v>0.1809627620471943</c:v>
                </c:pt>
                <c:pt idx="68">
                  <c:v>0.15834241679130656</c:v>
                </c:pt>
                <c:pt idx="69">
                  <c:v>0.1357220715353975</c:v>
                </c:pt>
                <c:pt idx="70">
                  <c:v>0.1131017262794991</c:v>
                </c:pt>
                <c:pt idx="71">
                  <c:v>0.11310172627950266</c:v>
                </c:pt>
                <c:pt idx="72">
                  <c:v>0.11310172627950266</c:v>
                </c:pt>
                <c:pt idx="73">
                  <c:v>9.0481381023597152E-2</c:v>
                </c:pt>
                <c:pt idx="74">
                  <c:v>9.0481381023597152E-2</c:v>
                </c:pt>
                <c:pt idx="75">
                  <c:v>6.7861035767702305E-2</c:v>
                </c:pt>
                <c:pt idx="76">
                  <c:v>6.7861035767698752E-2</c:v>
                </c:pt>
                <c:pt idx="77">
                  <c:v>4.5240690511800352E-2</c:v>
                </c:pt>
                <c:pt idx="78">
                  <c:v>4.5240690511800352E-2</c:v>
                </c:pt>
                <c:pt idx="79">
                  <c:v>2.2620345255901952E-2</c:v>
                </c:pt>
                <c:pt idx="80">
                  <c:v>4.5240690511796799E-2</c:v>
                </c:pt>
                <c:pt idx="81">
                  <c:v>2.2620345255901952E-2</c:v>
                </c:pt>
                <c:pt idx="82">
                  <c:v>2.26203452558984E-2</c:v>
                </c:pt>
                <c:pt idx="83">
                  <c:v>2.2620345255901952E-2</c:v>
                </c:pt>
                <c:pt idx="84">
                  <c:v>2.26203452558984E-2</c:v>
                </c:pt>
                <c:pt idx="85">
                  <c:v>2.26203452558984E-2</c:v>
                </c:pt>
                <c:pt idx="86">
                  <c:v>2.2620345255905505E-2</c:v>
                </c:pt>
                <c:pt idx="87">
                  <c:v>2.26203452558984E-2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01-904B-BE79-B2448D887709}"/>
            </c:ext>
          </c:extLst>
        </c:ser>
        <c:ser>
          <c:idx val="1"/>
          <c:order val="1"/>
          <c:tx>
            <c:strRef>
              <c:f>'270e'!$AB$7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2.4309918182388275</c:v>
                </c:pt>
                <c:pt idx="38" formatCode="0.00E+00">
                  <c:v>2.1472699349974889</c:v>
                </c:pt>
                <c:pt idx="39" formatCode="0.00E+00">
                  <c:v>2.0004894173751255</c:v>
                </c:pt>
                <c:pt idx="40" formatCode="0.00E+00">
                  <c:v>1.8240763951237231</c:v>
                </c:pt>
                <c:pt idx="41" formatCode="0.00E+00">
                  <c:v>1.681547931732051</c:v>
                </c:pt>
                <c:pt idx="42" formatCode="0.00E+00">
                  <c:v>1.5137993672761891</c:v>
                </c:pt>
                <c:pt idx="43" formatCode="0.00E+00">
                  <c:v>1.3899538292696427</c:v>
                </c:pt>
                <c:pt idx="44" formatCode="0.00E+00">
                  <c:v>1.2716492953948362</c:v>
                </c:pt>
                <c:pt idx="45" formatCode="0.00E+00">
                  <c:v>1.1670252133569832</c:v>
                </c:pt>
                <c:pt idx="46" formatCode="0.00E+00">
                  <c:v>1.0585914883754888</c:v>
                </c:pt>
                <c:pt idx="47" formatCode="0.00E+00">
                  <c:v>0.97587084532086332</c:v>
                </c:pt>
                <c:pt idx="48" formatCode="0.00E+00">
                  <c:v>0.88520908654832486</c:v>
                </c:pt>
                <c:pt idx="49" formatCode="0.00E+00">
                  <c:v>0.8037882854842332</c:v>
                </c:pt>
                <c:pt idx="50" formatCode="0.00E+00">
                  <c:v>0.74177328511402696</c:v>
                </c:pt>
                <c:pt idx="51" formatCode="0.00E+00">
                  <c:v>0.67777604807040426</c:v>
                </c:pt>
                <c:pt idx="52" formatCode="0.00E+00">
                  <c:v>0.61618499233702817</c:v>
                </c:pt>
                <c:pt idx="53" formatCode="0.00E+00">
                  <c:v>0.56467565054452917</c:v>
                </c:pt>
                <c:pt idx="54" formatCode="0.00E+00">
                  <c:v>0.5145689376641166</c:v>
                </c:pt>
                <c:pt idx="55" formatCode="0.00E+00">
                  <c:v>0.47087504519836199</c:v>
                </c:pt>
                <c:pt idx="56" formatCode="0.00E+00">
                  <c:v>0.43059970684031462</c:v>
                </c:pt>
                <c:pt idx="57" formatCode="0.00E+00">
                  <c:v>0.39247683101917852</c:v>
                </c:pt>
                <c:pt idx="58" formatCode="0.00E+00">
                  <c:v>0.35892739470745449</c:v>
                </c:pt>
                <c:pt idx="59" formatCode="0.00E+00">
                  <c:v>0.32643661776491717</c:v>
                </c:pt>
                <c:pt idx="60" formatCode="0.00E+00">
                  <c:v>0.29799166799604293</c:v>
                </c:pt>
                <c:pt idx="61" formatCode="0.00E+00">
                  <c:v>0.27317176498929491</c:v>
                </c:pt>
                <c:pt idx="62" formatCode="0.00E+00">
                  <c:v>0.24877641633635084</c:v>
                </c:pt>
                <c:pt idx="63" formatCode="0.00E+00">
                  <c:v>0.22720228101187012</c:v>
                </c:pt>
                <c:pt idx="64" formatCode="0.00E+00">
                  <c:v>0.20842508604035495</c:v>
                </c:pt>
                <c:pt idx="65" formatCode="0.00E+00">
                  <c:v>0.18950431657307995</c:v>
                </c:pt>
                <c:pt idx="66" formatCode="0.00E+00">
                  <c:v>0.17424155826295928</c:v>
                </c:pt>
                <c:pt idx="67" formatCode="0.00E+00">
                  <c:v>0.15913663202154979</c:v>
                </c:pt>
                <c:pt idx="68" formatCode="0.00E+00">
                  <c:v>0.14516647335208283</c:v>
                </c:pt>
                <c:pt idx="69" formatCode="0.00E+00">
                  <c:v>0.13244238794910659</c:v>
                </c:pt>
                <c:pt idx="70" formatCode="0.00E+00">
                  <c:v>0.12143320126216935</c:v>
                </c:pt>
                <c:pt idx="71" formatCode="0.00E+00">
                  <c:v>0.11110468556746048</c:v>
                </c:pt>
                <c:pt idx="72" formatCode="0.00E+00">
                  <c:v>0.10168387533191944</c:v>
                </c:pt>
                <c:pt idx="73" formatCode="0.00E+00">
                  <c:v>9.3106606308046652E-2</c:v>
                </c:pt>
                <c:pt idx="74" formatCode="0.00E+00">
                  <c:v>8.4774595708371481E-2</c:v>
                </c:pt>
                <c:pt idx="75" formatCode="0.00E+00">
                  <c:v>7.7358727034236796E-2</c:v>
                </c:pt>
                <c:pt idx="76" formatCode="0.00E+00">
                  <c:v>7.0826614634734067E-2</c:v>
                </c:pt>
                <c:pt idx="77" formatCode="0.00E+00">
                  <c:v>6.4657648054205319E-2</c:v>
                </c:pt>
                <c:pt idx="78" formatCode="0.00E+00">
                  <c:v>5.8977672294597758E-2</c:v>
                </c:pt>
                <c:pt idx="79" formatCode="0.00E+00">
                  <c:v>5.3919227739198765E-2</c:v>
                </c:pt>
                <c:pt idx="80" formatCode="0.00E+00">
                  <c:v>4.9367903176951264E-2</c:v>
                </c:pt>
                <c:pt idx="81" formatCode="0.00E+00">
                  <c:v>4.4985667852713442E-2</c:v>
                </c:pt>
                <c:pt idx="82" formatCode="0.00E+00">
                  <c:v>4.1198151941534374E-2</c:v>
                </c:pt>
                <c:pt idx="83" formatCode="0.00E+00">
                  <c:v>3.7694863597519265E-2</c:v>
                </c:pt>
                <c:pt idx="84" formatCode="0.00E+00">
                  <c:v>3.4385762765690255E-2</c:v>
                </c:pt>
                <c:pt idx="85" formatCode="0.00E+00">
                  <c:v>3.1454236122250401E-2</c:v>
                </c:pt>
                <c:pt idx="86" formatCode="0.00E+00">
                  <c:v>2.872785906438197E-2</c:v>
                </c:pt>
                <c:pt idx="87" formatCode="0.00E+00">
                  <c:v>2.6255147824738725E-2</c:v>
                </c:pt>
                <c:pt idx="88" formatCode="0.00E+00">
                  <c:v>2.4019134277003737E-2</c:v>
                </c:pt>
                <c:pt idx="89" formatCode="0.00E+00">
                  <c:v>2.1976234643654429E-2</c:v>
                </c:pt>
                <c:pt idx="90" formatCode="0.00E+00">
                  <c:v>2.0079669732586406E-2</c:v>
                </c:pt>
                <c:pt idx="91" formatCode="0.00E+00">
                  <c:v>1.8353714723008622E-2</c:v>
                </c:pt>
                <c:pt idx="92" formatCode="0.00E+00">
                  <c:v>1.6765619133504373E-2</c:v>
                </c:pt>
                <c:pt idx="93" formatCode="0.00E+00">
                  <c:v>1.5341773057108621E-2</c:v>
                </c:pt>
                <c:pt idx="94" formatCode="0.00E+00">
                  <c:v>1.4008126864857333E-2</c:v>
                </c:pt>
                <c:pt idx="95" formatCode="0.00E+00">
                  <c:v>1.2809247995539556E-2</c:v>
                </c:pt>
                <c:pt idx="96" formatCode="0.00E+00">
                  <c:v>1.1712660484689353E-2</c:v>
                </c:pt>
                <c:pt idx="97" formatCode="0.00E+00">
                  <c:v>1.0702436692764054E-2</c:v>
                </c:pt>
                <c:pt idx="98" formatCode="0.00E+00">
                  <c:v>9.7789184569085086E-3</c:v>
                </c:pt>
                <c:pt idx="99" formatCode="0.00E+00">
                  <c:v>8.9562856461430501E-3</c:v>
                </c:pt>
                <c:pt idx="100" formatCode="0.00E+00">
                  <c:v>8.1974589842736117E-3</c:v>
                </c:pt>
                <c:pt idx="101" formatCode="0.00E+00">
                  <c:v>7.4519440251237263E-3</c:v>
                </c:pt>
                <c:pt idx="102" formatCode="0.00E+00">
                  <c:v>6.8311509869865023E-3</c:v>
                </c:pt>
                <c:pt idx="103" formatCode="0.00E+00">
                  <c:v>6.2321490549766554E-3</c:v>
                </c:pt>
                <c:pt idx="104" formatCode="0.00E+00">
                  <c:v>5.6987811056047003E-3</c:v>
                </c:pt>
                <c:pt idx="105" formatCode="0.00E+00">
                  <c:v>5.2236428213924451E-3</c:v>
                </c:pt>
                <c:pt idx="106" formatCode="0.00E+00">
                  <c:v>4.7776861507560983E-3</c:v>
                </c:pt>
                <c:pt idx="107" formatCode="0.00E+00">
                  <c:v>4.3659134463558636E-3</c:v>
                </c:pt>
                <c:pt idx="108" formatCode="0.00E+00">
                  <c:v>3.9904380831862884E-3</c:v>
                </c:pt>
                <c:pt idx="109" formatCode="0.00E+00">
                  <c:v>3.6361150081297782E-3</c:v>
                </c:pt>
                <c:pt idx="110" formatCode="0.00E+00">
                  <c:v>3.3291880698347602E-3</c:v>
                </c:pt>
                <c:pt idx="111" formatCode="0.00E+00">
                  <c:v>3.0438000382660758E-3</c:v>
                </c:pt>
                <c:pt idx="112" formatCode="0.00E+00">
                  <c:v>2.7815176288160902E-3</c:v>
                </c:pt>
                <c:pt idx="113" formatCode="0.00E+00">
                  <c:v>2.5425731819434453E-3</c:v>
                </c:pt>
                <c:pt idx="114" formatCode="0.00E+00">
                  <c:v>2.3262342998541367E-3</c:v>
                </c:pt>
                <c:pt idx="115" formatCode="0.00E+00">
                  <c:v>2.1263285348993941E-3</c:v>
                </c:pt>
                <c:pt idx="116" formatCode="0.00E+00">
                  <c:v>1.9439835649525004E-3</c:v>
                </c:pt>
                <c:pt idx="117" formatCode="0.00E+00">
                  <c:v>1.7754385006102586E-3</c:v>
                </c:pt>
              </c:numCache>
            </c:numRef>
          </c:xVal>
          <c:yVal>
            <c:numRef>
              <c:f>'270e'!$AB$8:$AB$125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0.11323854958081503</c:v>
                </c:pt>
                <c:pt idx="44">
                  <c:v>0.90124436633139238</c:v>
                </c:pt>
                <c:pt idx="45">
                  <c:v>1.3684573611447146</c:v>
                </c:pt>
                <c:pt idx="46">
                  <c:v>1.6035618049444711</c:v>
                </c:pt>
                <c:pt idx="47">
                  <c:v>1.2179912411154379</c:v>
                </c:pt>
                <c:pt idx="48">
                  <c:v>1.2751621764068544</c:v>
                </c:pt>
                <c:pt idx="49">
                  <c:v>1.0764243938678897</c:v>
                </c:pt>
                <c:pt idx="50">
                  <c:v>0.77460235781427578</c:v>
                </c:pt>
                <c:pt idx="51">
                  <c:v>0.76006297476392604</c:v>
                </c:pt>
                <c:pt idx="52">
                  <c:v>0.6966408269571609</c:v>
                </c:pt>
                <c:pt idx="53">
                  <c:v>0.55893171889810667</c:v>
                </c:pt>
                <c:pt idx="54">
                  <c:v>0.52540610288483514</c:v>
                </c:pt>
                <c:pt idx="55">
                  <c:v>0.44534461612272125</c:v>
                </c:pt>
                <c:pt idx="56">
                  <c:v>0.40155166279708077</c:v>
                </c:pt>
                <c:pt idx="57">
                  <c:v>0.37365945418009261</c:v>
                </c:pt>
                <c:pt idx="58">
                  <c:v>0.32490581783030414</c:v>
                </c:pt>
                <c:pt idx="59">
                  <c:v>0.31235717977549626</c:v>
                </c:pt>
                <c:pt idx="60">
                  <c:v>0.27265827517839192</c:v>
                </c:pt>
                <c:pt idx="61">
                  <c:v>0.23817253678115691</c:v>
                </c:pt>
                <c:pt idx="62">
                  <c:v>0.23521428992899374</c:v>
                </c:pt>
                <c:pt idx="63">
                  <c:v>0.20974736154970763</c:v>
                </c:pt>
                <c:pt idx="64">
                  <c:v>0.1845826184018371</c:v>
                </c:pt>
                <c:pt idx="65">
                  <c:v>0.18865991124446957</c:v>
                </c:pt>
                <c:pt idx="66">
                  <c:v>0.1547543678225054</c:v>
                </c:pt>
                <c:pt idx="67">
                  <c:v>0.15604752873303873</c:v>
                </c:pt>
                <c:pt idx="68">
                  <c:v>0.14752567220562263</c:v>
                </c:pt>
                <c:pt idx="69">
                  <c:v>0.13768055154397452</c:v>
                </c:pt>
                <c:pt idx="70">
                  <c:v>0.12223354761165872</c:v>
                </c:pt>
                <c:pt idx="71">
                  <c:v>0.11783995287407123</c:v>
                </c:pt>
                <c:pt idx="72">
                  <c:v>0.11067776608208568</c:v>
                </c:pt>
                <c:pt idx="73">
                  <c:v>0.10392343647428781</c:v>
                </c:pt>
                <c:pt idx="74">
                  <c:v>0.1043774759303453</c:v>
                </c:pt>
                <c:pt idx="75">
                  <c:v>9.627282192701081E-2</c:v>
                </c:pt>
                <c:pt idx="76">
                  <c:v>8.7915969224004797E-2</c:v>
                </c:pt>
                <c:pt idx="77">
                  <c:v>8.6189879637267097E-2</c:v>
                </c:pt>
                <c:pt idx="78">
                  <c:v>8.2556422205575686E-2</c:v>
                </c:pt>
                <c:pt idx="79">
                  <c:v>7.6561617760804168E-2</c:v>
                </c:pt>
                <c:pt idx="80">
                  <c:v>7.1758144691075998E-2</c:v>
                </c:pt>
                <c:pt idx="81">
                  <c:v>7.2107988385354815E-2</c:v>
                </c:pt>
                <c:pt idx="82">
                  <c:v>6.5113535589796712E-2</c:v>
                </c:pt>
                <c:pt idx="83">
                  <c:v>6.2925050194607479E-2</c:v>
                </c:pt>
                <c:pt idx="84">
                  <c:v>6.2221440709532061E-2</c:v>
                </c:pt>
                <c:pt idx="85">
                  <c:v>5.7764989314243564E-2</c:v>
                </c:pt>
                <c:pt idx="86">
                  <c:v>5.633136884990364E-2</c:v>
                </c:pt>
                <c:pt idx="87">
                  <c:v>5.3631818234780582E-2</c:v>
                </c:pt>
                <c:pt idx="88">
                  <c:v>5.0930749771062267E-2</c:v>
                </c:pt>
                <c:pt idx="89">
                  <c:v>4.8889962815302113E-2</c:v>
                </c:pt>
                <c:pt idx="90">
                  <c:v>4.7740616891694287E-2</c:v>
                </c:pt>
                <c:pt idx="91">
                  <c:v>4.5745425717260702E-2</c:v>
                </c:pt>
                <c:pt idx="92">
                  <c:v>4.4354310749660897E-2</c:v>
                </c:pt>
                <c:pt idx="93">
                  <c:v>4.19206195846904E-2</c:v>
                </c:pt>
                <c:pt idx="94">
                  <c:v>4.1423541065434222E-2</c:v>
                </c:pt>
                <c:pt idx="95">
                  <c:v>3.9319466291452443E-2</c:v>
                </c:pt>
                <c:pt idx="96">
                  <c:v>3.7981982409384329E-2</c:v>
                </c:pt>
                <c:pt idx="97">
                  <c:v>3.6983606826986204E-2</c:v>
                </c:pt>
                <c:pt idx="98">
                  <c:v>3.5764308084843321E-2</c:v>
                </c:pt>
                <c:pt idx="99">
                  <c:v>3.3694257689649731E-2</c:v>
                </c:pt>
                <c:pt idx="100">
                  <c:v>3.2871918092435948E-2</c:v>
                </c:pt>
                <c:pt idx="101">
                  <c:v>3.4254724402956072E-2</c:v>
                </c:pt>
                <c:pt idx="102">
                  <c:v>3.0258435762277713E-2</c:v>
                </c:pt>
                <c:pt idx="103">
                  <c:v>3.0948529842689254E-2</c:v>
                </c:pt>
                <c:pt idx="104">
                  <c:v>2.9250418614452656E-2</c:v>
                </c:pt>
                <c:pt idx="105">
                  <c:v>2.7627557921029222E-2</c:v>
                </c:pt>
                <c:pt idx="106">
                  <c:v>2.75027139405708E-2</c:v>
                </c:pt>
                <c:pt idx="107">
                  <c:v>2.6973503920043385E-2</c:v>
                </c:pt>
                <c:pt idx="108">
                  <c:v>2.6142467912904976E-2</c:v>
                </c:pt>
                <c:pt idx="109">
                  <c:v>2.6257006195219645E-2</c:v>
                </c:pt>
                <c:pt idx="110">
                  <c:v>2.4204930266961355E-2</c:v>
                </c:pt>
                <c:pt idx="111">
                  <c:v>2.393185126856423E-2</c:v>
                </c:pt>
                <c:pt idx="112">
                  <c:v>2.3411886907929613E-2</c:v>
                </c:pt>
                <c:pt idx="113">
                  <c:v>2.2713482899220594E-2</c:v>
                </c:pt>
                <c:pt idx="114">
                  <c:v>2.1898673459315177E-2</c:v>
                </c:pt>
                <c:pt idx="115">
                  <c:v>2.1555371987449945E-2</c:v>
                </c:pt>
                <c:pt idx="116">
                  <c:v>2.0957236297977744E-2</c:v>
                </c:pt>
                <c:pt idx="117">
                  <c:v>2.0660325265513535E-2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01-904B-BE79-B2448D887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895552"/>
        <c:axId val="1"/>
      </c:scatterChart>
      <c:valAx>
        <c:axId val="1975895552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40576779655122386"/>
              <c:y val="0.9335224760677390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0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1944644778585785E-3"/>
              <c:y val="0.3610570390898125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895552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'275e'!$AC$8:$AC$42</c:f>
          <c:strCache>
            <c:ptCount val="35"/>
            <c:pt idx="0">
              <c:v>SAMPLE NO.:</c:v>
            </c:pt>
            <c:pt idx="1">
              <c:v>6945.7ft;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23.3</c:v>
            </c:pt>
            <c:pt idx="6">
              <c:v>BVTot:</c:v>
            </c:pt>
            <c:pt idx="7">
              <c:v>26.58</c:v>
            </c:pt>
            <c:pt idx="8">
              <c:v>Perm:</c:v>
            </c:pt>
            <c:pt idx="9">
              <c:v>140</c:v>
            </c:pt>
            <c:pt idx="10">
              <c:v>Thomeer Perm:</c:v>
            </c:pt>
            <c:pt idx="11">
              <c:v>120.4</c:v>
            </c:pt>
            <c:pt idx="12">
              <c:v>PORE SYSTEM 1:</c:v>
            </c:pt>
            <c:pt idx="13">
              <c:v>G1:</c:v>
            </c:pt>
            <c:pt idx="14">
              <c:v>0.83</c:v>
            </c:pt>
            <c:pt idx="15">
              <c:v>Pd1:</c:v>
            </c:pt>
            <c:pt idx="16">
              <c:v>3.49</c:v>
            </c:pt>
            <c:pt idx="17">
              <c:v>BV1:</c:v>
            </c:pt>
            <c:pt idx="18">
              <c:v>17.37</c:v>
            </c:pt>
            <c:pt idx="19">
              <c:v>Closure Corr:</c:v>
            </c:pt>
            <c:pt idx="20">
              <c:v>1.24</c:v>
            </c:pt>
            <c:pt idx="21">
              <c:v>PORE SYSTEM 2:</c:v>
            </c:pt>
            <c:pt idx="22">
              <c:v>G2:</c:v>
            </c:pt>
            <c:pt idx="23">
              <c:v>0.22</c:v>
            </c:pt>
            <c:pt idx="24">
              <c:v>Pd2:</c:v>
            </c:pt>
            <c:pt idx="25">
              <c:v>114.97</c:v>
            </c:pt>
            <c:pt idx="26">
              <c:v>BV2:</c:v>
            </c:pt>
            <c:pt idx="27">
              <c:v>8.44</c:v>
            </c:pt>
            <c:pt idx="28">
              <c:v>PORE SYSTEM 3:</c:v>
            </c:pt>
            <c:pt idx="29">
              <c:v>G3:</c:v>
            </c:pt>
            <c:pt idx="30">
              <c:v>0.20</c:v>
            </c:pt>
            <c:pt idx="31">
              <c:v>Pd3:</c:v>
            </c:pt>
            <c:pt idx="32">
              <c:v>500.00</c:v>
            </c:pt>
            <c:pt idx="33">
              <c:v>BV3:</c:v>
            </c:pt>
            <c:pt idx="34">
              <c:v>0.76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8.7606023499264149E-2"/>
          <c:w val="0.75091343847689662"/>
          <c:h val="0.798371874531029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'275e'!$B$224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'275e'!$A$225:$A$342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2.1052563672489869E-2</c:v>
                </c:pt>
                <c:pt idx="2">
                  <c:v>4.2105127344979738E-2</c:v>
                </c:pt>
                <c:pt idx="3">
                  <c:v>0.10526281836244936</c:v>
                </c:pt>
                <c:pt idx="4">
                  <c:v>0.16842050937991893</c:v>
                </c:pt>
                <c:pt idx="5">
                  <c:v>0.23157820039738855</c:v>
                </c:pt>
                <c:pt idx="6">
                  <c:v>0.29473589141485818</c:v>
                </c:pt>
                <c:pt idx="7">
                  <c:v>0.42105127344979731</c:v>
                </c:pt>
                <c:pt idx="8">
                  <c:v>0.56841921915722649</c:v>
                </c:pt>
                <c:pt idx="9">
                  <c:v>0.7368397285371453</c:v>
                </c:pt>
                <c:pt idx="10">
                  <c:v>0.9263128015895542</c:v>
                </c:pt>
                <c:pt idx="11">
                  <c:v>1.136838438314453</c:v>
                </c:pt>
                <c:pt idx="12">
                  <c:v>1.410521766056821</c:v>
                </c:pt>
                <c:pt idx="13">
                  <c:v>1.7473627848166591</c:v>
                </c:pt>
                <c:pt idx="14">
                  <c:v>2.2105191856114366</c:v>
                </c:pt>
                <c:pt idx="15">
                  <c:v>2.5473602043712749</c:v>
                </c:pt>
                <c:pt idx="16">
                  <c:v>2.8842012231311132</c:v>
                </c:pt>
                <c:pt idx="17">
                  <c:v>3.2420948055634407</c:v>
                </c:pt>
                <c:pt idx="18">
                  <c:v>3.6210409516682587</c:v>
                </c:pt>
                <c:pt idx="19">
                  <c:v>3.957881970428097</c:v>
                </c:pt>
                <c:pt idx="20">
                  <c:v>4.2526178618429542</c:v>
                </c:pt>
                <c:pt idx="21">
                  <c:v>4.5473537532578119</c:v>
                </c:pt>
                <c:pt idx="22">
                  <c:v>4.8631422083451605</c:v>
                </c:pt>
                <c:pt idx="23">
                  <c:v>5.1368255360875281</c:v>
                </c:pt>
                <c:pt idx="24">
                  <c:v>5.4105088638298975</c:v>
                </c:pt>
                <c:pt idx="25">
                  <c:v>5.6631396278997759</c:v>
                </c:pt>
                <c:pt idx="26">
                  <c:v>5.9157703919696543</c:v>
                </c:pt>
                <c:pt idx="27">
                  <c:v>6.2526114107294912</c:v>
                </c:pt>
                <c:pt idx="28">
                  <c:v>6.5262947384718606</c:v>
                </c:pt>
                <c:pt idx="29">
                  <c:v>6.7789255025417381</c:v>
                </c:pt>
                <c:pt idx="30">
                  <c:v>7.0736613939565958</c:v>
                </c:pt>
                <c:pt idx="31">
                  <c:v>7.4105024127164336</c:v>
                </c:pt>
                <c:pt idx="32">
                  <c:v>7.663133176786312</c:v>
                </c:pt>
                <c:pt idx="33">
                  <c:v>7.9368165045286805</c:v>
                </c:pt>
                <c:pt idx="34">
                  <c:v>8.2526049596160291</c:v>
                </c:pt>
                <c:pt idx="35">
                  <c:v>8.589445978375867</c:v>
                </c:pt>
                <c:pt idx="36">
                  <c:v>8.8631293061182355</c:v>
                </c:pt>
                <c:pt idx="37">
                  <c:v>9.115760070188113</c:v>
                </c:pt>
                <c:pt idx="38">
                  <c:v>9.3683908342579922</c:v>
                </c:pt>
                <c:pt idx="39">
                  <c:v>9.6210215983278697</c:v>
                </c:pt>
                <c:pt idx="40">
                  <c:v>9.873652362397749</c:v>
                </c:pt>
                <c:pt idx="41">
                  <c:v>10.147335690140117</c:v>
                </c:pt>
                <c:pt idx="42">
                  <c:v>10.399966454209995</c:v>
                </c:pt>
                <c:pt idx="43">
                  <c:v>10.673649781952365</c:v>
                </c:pt>
                <c:pt idx="44">
                  <c:v>10.968385673367223</c:v>
                </c:pt>
                <c:pt idx="45">
                  <c:v>11.28417412845457</c:v>
                </c:pt>
                <c:pt idx="46">
                  <c:v>11.578910019869429</c:v>
                </c:pt>
                <c:pt idx="47">
                  <c:v>11.915751038629265</c:v>
                </c:pt>
                <c:pt idx="48">
                  <c:v>12.273644621061594</c:v>
                </c:pt>
                <c:pt idx="49">
                  <c:v>12.652590767166414</c:v>
                </c:pt>
                <c:pt idx="50">
                  <c:v>13.031536913271232</c:v>
                </c:pt>
                <c:pt idx="51">
                  <c:v>13.452588186721027</c:v>
                </c:pt>
                <c:pt idx="52">
                  <c:v>13.915744587515801</c:v>
                </c:pt>
                <c:pt idx="53">
                  <c:v>14.42100611565556</c:v>
                </c:pt>
                <c:pt idx="54">
                  <c:v>14.968372771140295</c:v>
                </c:pt>
                <c:pt idx="55">
                  <c:v>15.578897117642503</c:v>
                </c:pt>
                <c:pt idx="56">
                  <c:v>16.147316336799729</c:v>
                </c:pt>
                <c:pt idx="57">
                  <c:v>16.673630428611975</c:v>
                </c:pt>
                <c:pt idx="58">
                  <c:v>17.178891956751734</c:v>
                </c:pt>
                <c:pt idx="59">
                  <c:v>17.599943230201532</c:v>
                </c:pt>
                <c:pt idx="60">
                  <c:v>17.978889376306348</c:v>
                </c:pt>
                <c:pt idx="61">
                  <c:v>18.294677831393695</c:v>
                </c:pt>
                <c:pt idx="62">
                  <c:v>18.547308595463576</c:v>
                </c:pt>
                <c:pt idx="63">
                  <c:v>18.757834232188475</c:v>
                </c:pt>
                <c:pt idx="64">
                  <c:v>18.968359868913375</c:v>
                </c:pt>
                <c:pt idx="65">
                  <c:v>19.199938069310761</c:v>
                </c:pt>
                <c:pt idx="66">
                  <c:v>19.452568833380642</c:v>
                </c:pt>
                <c:pt idx="67">
                  <c:v>19.705199597450523</c:v>
                </c:pt>
                <c:pt idx="68">
                  <c:v>19.957830361520401</c:v>
                </c:pt>
                <c:pt idx="69">
                  <c:v>20.189408561917791</c:v>
                </c:pt>
                <c:pt idx="70">
                  <c:v>20.420986762315181</c:v>
                </c:pt>
                <c:pt idx="71">
                  <c:v>20.63151239904008</c:v>
                </c:pt>
                <c:pt idx="72">
                  <c:v>20.820985472092492</c:v>
                </c:pt>
                <c:pt idx="73">
                  <c:v>21.010458545144896</c:v>
                </c:pt>
                <c:pt idx="74">
                  <c:v>21.178879054524817</c:v>
                </c:pt>
                <c:pt idx="75">
                  <c:v>21.347299563904734</c:v>
                </c:pt>
                <c:pt idx="76">
                  <c:v>21.49466750961216</c:v>
                </c:pt>
                <c:pt idx="77">
                  <c:v>21.620982891647103</c:v>
                </c:pt>
                <c:pt idx="78">
                  <c:v>21.747298273682041</c:v>
                </c:pt>
                <c:pt idx="79">
                  <c:v>21.852561092044493</c:v>
                </c:pt>
                <c:pt idx="80">
                  <c:v>21.957823910406944</c:v>
                </c:pt>
                <c:pt idx="81">
                  <c:v>22.042034165096901</c:v>
                </c:pt>
                <c:pt idx="82">
                  <c:v>22.10519185611437</c:v>
                </c:pt>
                <c:pt idx="83">
                  <c:v>22.168349547131839</c:v>
                </c:pt>
                <c:pt idx="84">
                  <c:v>22.210454674476818</c:v>
                </c:pt>
                <c:pt idx="85">
                  <c:v>22.2525598018218</c:v>
                </c:pt>
                <c:pt idx="86">
                  <c:v>22.294664929166778</c:v>
                </c:pt>
                <c:pt idx="87">
                  <c:v>22.315717492839273</c:v>
                </c:pt>
                <c:pt idx="88">
                  <c:v>22.336770056511764</c:v>
                </c:pt>
                <c:pt idx="89">
                  <c:v>22.357822620184255</c:v>
                </c:pt>
                <c:pt idx="90">
                  <c:v>22.378875183856742</c:v>
                </c:pt>
                <c:pt idx="91">
                  <c:v>22.399927747529233</c:v>
                </c:pt>
                <c:pt idx="92">
                  <c:v>22.399927747529233</c:v>
                </c:pt>
                <c:pt idx="93">
                  <c:v>22.399927747529233</c:v>
                </c:pt>
                <c:pt idx="94">
                  <c:v>22.399927747529233</c:v>
                </c:pt>
                <c:pt idx="95">
                  <c:v>22.399927747529233</c:v>
                </c:pt>
                <c:pt idx="96">
                  <c:v>22.399927747529233</c:v>
                </c:pt>
                <c:pt idx="97">
                  <c:v>22.399927747529233</c:v>
                </c:pt>
                <c:pt idx="98">
                  <c:v>22.399927747529233</c:v>
                </c:pt>
                <c:pt idx="99">
                  <c:v>22.399927747529233</c:v>
                </c:pt>
                <c:pt idx="100">
                  <c:v>22.399927747529233</c:v>
                </c:pt>
                <c:pt idx="101">
                  <c:v>22.399927747529233</c:v>
                </c:pt>
                <c:pt idx="102">
                  <c:v>22.399927747529233</c:v>
                </c:pt>
                <c:pt idx="103">
                  <c:v>22.399927747529233</c:v>
                </c:pt>
                <c:pt idx="104">
                  <c:v>22.399927747529233</c:v>
                </c:pt>
                <c:pt idx="105">
                  <c:v>22.399927747529233</c:v>
                </c:pt>
                <c:pt idx="106">
                  <c:v>22.399927747529233</c:v>
                </c:pt>
                <c:pt idx="107">
                  <c:v>22.399927747529233</c:v>
                </c:pt>
                <c:pt idx="108">
                  <c:v>22.399927747529233</c:v>
                </c:pt>
                <c:pt idx="109">
                  <c:v>22.399927747529233</c:v>
                </c:pt>
                <c:pt idx="110">
                  <c:v>22.399927747529233</c:v>
                </c:pt>
                <c:pt idx="111">
                  <c:v>22.399927747529233</c:v>
                </c:pt>
                <c:pt idx="112">
                  <c:v>22.399927747529233</c:v>
                </c:pt>
                <c:pt idx="113">
                  <c:v>22.399927747529233</c:v>
                </c:pt>
                <c:pt idx="114">
                  <c:v>22.399927747529233</c:v>
                </c:pt>
                <c:pt idx="115">
                  <c:v>22.399927747529233</c:v>
                </c:pt>
                <c:pt idx="116">
                  <c:v>22.399927747529233</c:v>
                </c:pt>
                <c:pt idx="117">
                  <c:v>22.399927747529233</c:v>
                </c:pt>
              </c:numCache>
            </c:numRef>
          </c:xVal>
          <c:yVal>
            <c:numRef>
              <c:f>'275e'!$B$225:$B$342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45.04</c:v>
                </c:pt>
                <c:pt idx="38">
                  <c:v>48.87</c:v>
                </c:pt>
                <c:pt idx="39">
                  <c:v>54.16</c:v>
                </c:pt>
                <c:pt idx="40">
                  <c:v>59.5</c:v>
                </c:pt>
                <c:pt idx="41">
                  <c:v>64.59</c:v>
                </c:pt>
                <c:pt idx="42">
                  <c:v>71.03</c:v>
                </c:pt>
                <c:pt idx="43">
                  <c:v>77.28</c:v>
                </c:pt>
                <c:pt idx="44">
                  <c:v>84.22</c:v>
                </c:pt>
                <c:pt idx="45">
                  <c:v>93.91</c:v>
                </c:pt>
                <c:pt idx="46">
                  <c:v>101.99</c:v>
                </c:pt>
                <c:pt idx="47">
                  <c:v>111.96</c:v>
                </c:pt>
                <c:pt idx="48">
                  <c:v>121.48</c:v>
                </c:pt>
                <c:pt idx="49">
                  <c:v>133.11000000000001</c:v>
                </c:pt>
                <c:pt idx="50">
                  <c:v>144.9</c:v>
                </c:pt>
                <c:pt idx="51">
                  <c:v>160.02000000000001</c:v>
                </c:pt>
                <c:pt idx="52">
                  <c:v>175.31</c:v>
                </c:pt>
                <c:pt idx="53">
                  <c:v>190.21</c:v>
                </c:pt>
                <c:pt idx="54">
                  <c:v>208.63</c:v>
                </c:pt>
                <c:pt idx="55">
                  <c:v>229.66</c:v>
                </c:pt>
                <c:pt idx="56">
                  <c:v>251.13</c:v>
                </c:pt>
                <c:pt idx="57">
                  <c:v>272.17</c:v>
                </c:pt>
                <c:pt idx="58">
                  <c:v>298.85000000000002</c:v>
                </c:pt>
                <c:pt idx="59">
                  <c:v>326.85000000000002</c:v>
                </c:pt>
                <c:pt idx="60">
                  <c:v>357.41</c:v>
                </c:pt>
                <c:pt idx="61">
                  <c:v>391.65</c:v>
                </c:pt>
                <c:pt idx="62">
                  <c:v>428.3</c:v>
                </c:pt>
                <c:pt idx="63">
                  <c:v>468.96</c:v>
                </c:pt>
                <c:pt idx="64">
                  <c:v>514.13</c:v>
                </c:pt>
                <c:pt idx="65">
                  <c:v>564.24</c:v>
                </c:pt>
                <c:pt idx="66">
                  <c:v>611.63</c:v>
                </c:pt>
                <c:pt idx="67">
                  <c:v>671.82</c:v>
                </c:pt>
                <c:pt idx="68">
                  <c:v>734.99</c:v>
                </c:pt>
                <c:pt idx="69">
                  <c:v>804.11</c:v>
                </c:pt>
                <c:pt idx="70">
                  <c:v>881.87</c:v>
                </c:pt>
                <c:pt idx="71">
                  <c:v>963.51</c:v>
                </c:pt>
                <c:pt idx="72">
                  <c:v>1048.46</c:v>
                </c:pt>
                <c:pt idx="73">
                  <c:v>1149.55</c:v>
                </c:pt>
                <c:pt idx="74">
                  <c:v>1258.02</c:v>
                </c:pt>
                <c:pt idx="75">
                  <c:v>1379.41</c:v>
                </c:pt>
                <c:pt idx="76">
                  <c:v>1510.03</c:v>
                </c:pt>
                <c:pt idx="77">
                  <c:v>1646.71</c:v>
                </c:pt>
                <c:pt idx="78">
                  <c:v>1809.33</c:v>
                </c:pt>
                <c:pt idx="79">
                  <c:v>1979.41</c:v>
                </c:pt>
                <c:pt idx="80">
                  <c:v>2159.35</c:v>
                </c:pt>
                <c:pt idx="81">
                  <c:v>2368.4299999999998</c:v>
                </c:pt>
                <c:pt idx="82">
                  <c:v>2590.16</c:v>
                </c:pt>
                <c:pt idx="83">
                  <c:v>2827.83</c:v>
                </c:pt>
                <c:pt idx="84">
                  <c:v>3098.92</c:v>
                </c:pt>
                <c:pt idx="85">
                  <c:v>3391.7</c:v>
                </c:pt>
                <c:pt idx="86">
                  <c:v>3709.36</c:v>
                </c:pt>
                <c:pt idx="87">
                  <c:v>4058.61</c:v>
                </c:pt>
                <c:pt idx="88">
                  <c:v>4438.83</c:v>
                </c:pt>
                <c:pt idx="89">
                  <c:v>4843.8599999999997</c:v>
                </c:pt>
                <c:pt idx="90">
                  <c:v>5305.59</c:v>
                </c:pt>
                <c:pt idx="91">
                  <c:v>5803.68</c:v>
                </c:pt>
                <c:pt idx="92">
                  <c:v>6356.11</c:v>
                </c:pt>
                <c:pt idx="93">
                  <c:v>6944.23</c:v>
                </c:pt>
                <c:pt idx="94">
                  <c:v>7605.3</c:v>
                </c:pt>
                <c:pt idx="95">
                  <c:v>8316.26</c:v>
                </c:pt>
                <c:pt idx="96">
                  <c:v>9096.39</c:v>
                </c:pt>
                <c:pt idx="97">
                  <c:v>9955.34</c:v>
                </c:pt>
                <c:pt idx="98">
                  <c:v>10894.29</c:v>
                </c:pt>
                <c:pt idx="99">
                  <c:v>11894.28</c:v>
                </c:pt>
                <c:pt idx="100">
                  <c:v>12995.36</c:v>
                </c:pt>
                <c:pt idx="101">
                  <c:v>14294.48</c:v>
                </c:pt>
                <c:pt idx="102">
                  <c:v>15594.47</c:v>
                </c:pt>
                <c:pt idx="103">
                  <c:v>17094.45</c:v>
                </c:pt>
                <c:pt idx="104">
                  <c:v>18695.82</c:v>
                </c:pt>
                <c:pt idx="105">
                  <c:v>20394.46</c:v>
                </c:pt>
                <c:pt idx="106">
                  <c:v>22296.04</c:v>
                </c:pt>
                <c:pt idx="107">
                  <c:v>24396.45</c:v>
                </c:pt>
                <c:pt idx="108">
                  <c:v>26697.53</c:v>
                </c:pt>
                <c:pt idx="109">
                  <c:v>29297.8</c:v>
                </c:pt>
                <c:pt idx="110">
                  <c:v>31997.67</c:v>
                </c:pt>
                <c:pt idx="111">
                  <c:v>34978.86</c:v>
                </c:pt>
                <c:pt idx="112">
                  <c:v>38295.699999999997</c:v>
                </c:pt>
                <c:pt idx="113">
                  <c:v>41901.43</c:v>
                </c:pt>
                <c:pt idx="114">
                  <c:v>45804.46</c:v>
                </c:pt>
                <c:pt idx="115">
                  <c:v>50099.839999999997</c:v>
                </c:pt>
                <c:pt idx="116">
                  <c:v>54797.19</c:v>
                </c:pt>
                <c:pt idx="117">
                  <c:v>59997.77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B1-8145-8F59-3921368D85C4}"/>
            </c:ext>
          </c:extLst>
        </c:ser>
        <c:ser>
          <c:idx val="1"/>
          <c:order val="1"/>
          <c:tx>
            <c:strRef>
              <c:f>'275e'!$D$224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'275e'!$C$225:$C$342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0.16791821576096333</c:v>
                </c:pt>
                <c:pt idx="13">
                  <c:v>0.5047592345208014</c:v>
                </c:pt>
                <c:pt idx="14">
                  <c:v>0.96791563531557889</c:v>
                </c:pt>
                <c:pt idx="15">
                  <c:v>1.3047566540754172</c:v>
                </c:pt>
                <c:pt idx="16">
                  <c:v>1.6415976728352555</c:v>
                </c:pt>
                <c:pt idx="17">
                  <c:v>1.999491255267583</c:v>
                </c:pt>
                <c:pt idx="18">
                  <c:v>2.378437401372401</c:v>
                </c:pt>
                <c:pt idx="19">
                  <c:v>2.7152784201322393</c:v>
                </c:pt>
                <c:pt idx="20">
                  <c:v>3.0100143115470965</c:v>
                </c:pt>
                <c:pt idx="21">
                  <c:v>3.3047502029619542</c:v>
                </c:pt>
                <c:pt idx="22">
                  <c:v>3.6205386580493029</c:v>
                </c:pt>
                <c:pt idx="23">
                  <c:v>3.8942219857916704</c:v>
                </c:pt>
                <c:pt idx="24">
                  <c:v>4.1679053135340398</c:v>
                </c:pt>
                <c:pt idx="25">
                  <c:v>4.4205360776039182</c:v>
                </c:pt>
                <c:pt idx="26">
                  <c:v>4.6731668416737966</c:v>
                </c:pt>
                <c:pt idx="27">
                  <c:v>5.0100078604336336</c:v>
                </c:pt>
                <c:pt idx="28">
                  <c:v>5.2836911881760029</c:v>
                </c:pt>
                <c:pt idx="29">
                  <c:v>5.5363219522458804</c:v>
                </c:pt>
                <c:pt idx="30">
                  <c:v>5.8310578436607381</c:v>
                </c:pt>
                <c:pt idx="31">
                  <c:v>6.1678988624205759</c:v>
                </c:pt>
                <c:pt idx="32">
                  <c:v>6.4205296264904543</c:v>
                </c:pt>
                <c:pt idx="33">
                  <c:v>6.6942129542328228</c:v>
                </c:pt>
                <c:pt idx="34">
                  <c:v>7.0100014093201715</c:v>
                </c:pt>
                <c:pt idx="35">
                  <c:v>7.3468424280800093</c:v>
                </c:pt>
                <c:pt idx="36">
                  <c:v>7.6205257558223778</c:v>
                </c:pt>
                <c:pt idx="37">
                  <c:v>7.8731565198922553</c:v>
                </c:pt>
                <c:pt idx="38">
                  <c:v>8.1257872839621346</c:v>
                </c:pt>
                <c:pt idx="39">
                  <c:v>8.3784180480320121</c:v>
                </c:pt>
                <c:pt idx="40">
                  <c:v>8.6310488121018913</c:v>
                </c:pt>
                <c:pt idx="41">
                  <c:v>8.9047321398442598</c:v>
                </c:pt>
                <c:pt idx="42">
                  <c:v>9.1573629039141373</c:v>
                </c:pt>
                <c:pt idx="43">
                  <c:v>9.4310462316565076</c:v>
                </c:pt>
                <c:pt idx="44">
                  <c:v>9.7257821230713652</c:v>
                </c:pt>
                <c:pt idx="45">
                  <c:v>10.041570578158712</c:v>
                </c:pt>
                <c:pt idx="46">
                  <c:v>10.336306469573572</c:v>
                </c:pt>
                <c:pt idx="47">
                  <c:v>10.673147488333408</c:v>
                </c:pt>
                <c:pt idx="48">
                  <c:v>11.031041070765736</c:v>
                </c:pt>
                <c:pt idx="49">
                  <c:v>11.409987216870556</c:v>
                </c:pt>
                <c:pt idx="50">
                  <c:v>11.788933362975374</c:v>
                </c:pt>
                <c:pt idx="51">
                  <c:v>12.209984636425169</c:v>
                </c:pt>
                <c:pt idx="52">
                  <c:v>12.673141037219944</c:v>
                </c:pt>
                <c:pt idx="53">
                  <c:v>13.178402565359702</c:v>
                </c:pt>
                <c:pt idx="54">
                  <c:v>13.725769220844438</c:v>
                </c:pt>
                <c:pt idx="55">
                  <c:v>14.336293567346646</c:v>
                </c:pt>
                <c:pt idx="56">
                  <c:v>14.904712786503872</c:v>
                </c:pt>
                <c:pt idx="57">
                  <c:v>15.431026878316118</c:v>
                </c:pt>
                <c:pt idx="58">
                  <c:v>15.936288406455876</c:v>
                </c:pt>
                <c:pt idx="59">
                  <c:v>16.357339679905675</c:v>
                </c:pt>
                <c:pt idx="60">
                  <c:v>16.736285826010491</c:v>
                </c:pt>
                <c:pt idx="61">
                  <c:v>17.052074281097838</c:v>
                </c:pt>
                <c:pt idx="62">
                  <c:v>17.304705045167719</c:v>
                </c:pt>
                <c:pt idx="63">
                  <c:v>17.515230681892618</c:v>
                </c:pt>
                <c:pt idx="64">
                  <c:v>17.725756318617517</c:v>
                </c:pt>
                <c:pt idx="65">
                  <c:v>17.957334519014903</c:v>
                </c:pt>
                <c:pt idx="66">
                  <c:v>18.209965283084784</c:v>
                </c:pt>
                <c:pt idx="67">
                  <c:v>18.462596047154666</c:v>
                </c:pt>
                <c:pt idx="68">
                  <c:v>18.715226811224543</c:v>
                </c:pt>
                <c:pt idx="69">
                  <c:v>18.946805011621933</c:v>
                </c:pt>
                <c:pt idx="70">
                  <c:v>19.178383212019323</c:v>
                </c:pt>
                <c:pt idx="71">
                  <c:v>19.388908848744222</c:v>
                </c:pt>
                <c:pt idx="72">
                  <c:v>19.578381921796634</c:v>
                </c:pt>
                <c:pt idx="73">
                  <c:v>19.767854994849039</c:v>
                </c:pt>
                <c:pt idx="74">
                  <c:v>19.936275504228959</c:v>
                </c:pt>
                <c:pt idx="75">
                  <c:v>20.104696013608876</c:v>
                </c:pt>
                <c:pt idx="76">
                  <c:v>20.252063959316303</c:v>
                </c:pt>
                <c:pt idx="77">
                  <c:v>20.378379341351245</c:v>
                </c:pt>
                <c:pt idx="78">
                  <c:v>20.504694723386184</c:v>
                </c:pt>
                <c:pt idx="79">
                  <c:v>20.609957541748635</c:v>
                </c:pt>
                <c:pt idx="80">
                  <c:v>20.715220360111086</c:v>
                </c:pt>
                <c:pt idx="81">
                  <c:v>20.799430614801043</c:v>
                </c:pt>
                <c:pt idx="82">
                  <c:v>20.862588305818512</c:v>
                </c:pt>
                <c:pt idx="83">
                  <c:v>20.925745996835982</c:v>
                </c:pt>
                <c:pt idx="84">
                  <c:v>20.96785112418096</c:v>
                </c:pt>
                <c:pt idx="85">
                  <c:v>21.009956251525942</c:v>
                </c:pt>
                <c:pt idx="86">
                  <c:v>21.052061378870921</c:v>
                </c:pt>
                <c:pt idx="87">
                  <c:v>21.073113942543415</c:v>
                </c:pt>
                <c:pt idx="88">
                  <c:v>21.094166506215906</c:v>
                </c:pt>
                <c:pt idx="89">
                  <c:v>21.115219069888397</c:v>
                </c:pt>
                <c:pt idx="90">
                  <c:v>21.136271633560884</c:v>
                </c:pt>
                <c:pt idx="91">
                  <c:v>21.157324197233375</c:v>
                </c:pt>
                <c:pt idx="92">
                  <c:v>21.157324197233375</c:v>
                </c:pt>
                <c:pt idx="93">
                  <c:v>21.157324197233375</c:v>
                </c:pt>
                <c:pt idx="94">
                  <c:v>21.157324197233375</c:v>
                </c:pt>
                <c:pt idx="95">
                  <c:v>21.157324197233375</c:v>
                </c:pt>
                <c:pt idx="96">
                  <c:v>21.157324197233375</c:v>
                </c:pt>
                <c:pt idx="97">
                  <c:v>21.157324197233375</c:v>
                </c:pt>
                <c:pt idx="98">
                  <c:v>21.157324197233375</c:v>
                </c:pt>
                <c:pt idx="99">
                  <c:v>21.157324197233375</c:v>
                </c:pt>
                <c:pt idx="100">
                  <c:v>21.157324197233375</c:v>
                </c:pt>
                <c:pt idx="101">
                  <c:v>21.157324197233375</c:v>
                </c:pt>
                <c:pt idx="102">
                  <c:v>21.157324197233375</c:v>
                </c:pt>
                <c:pt idx="103">
                  <c:v>21.157324197233375</c:v>
                </c:pt>
                <c:pt idx="104">
                  <c:v>21.157324197233375</c:v>
                </c:pt>
                <c:pt idx="105">
                  <c:v>21.157324197233375</c:v>
                </c:pt>
                <c:pt idx="106">
                  <c:v>21.157324197233375</c:v>
                </c:pt>
                <c:pt idx="107">
                  <c:v>21.157324197233375</c:v>
                </c:pt>
                <c:pt idx="108">
                  <c:v>21.157324197233375</c:v>
                </c:pt>
                <c:pt idx="109">
                  <c:v>21.157324197233375</c:v>
                </c:pt>
                <c:pt idx="110">
                  <c:v>21.157324197233375</c:v>
                </c:pt>
                <c:pt idx="111">
                  <c:v>21.157324197233375</c:v>
                </c:pt>
                <c:pt idx="112">
                  <c:v>21.157324197233375</c:v>
                </c:pt>
                <c:pt idx="113">
                  <c:v>21.157324197233375</c:v>
                </c:pt>
                <c:pt idx="114">
                  <c:v>21.157324197233375</c:v>
                </c:pt>
                <c:pt idx="115">
                  <c:v>21.157324197233375</c:v>
                </c:pt>
                <c:pt idx="116">
                  <c:v>21.157324197233375</c:v>
                </c:pt>
                <c:pt idx="117">
                  <c:v>21.157324197233375</c:v>
                </c:pt>
              </c:numCache>
            </c:numRef>
          </c:xVal>
          <c:yVal>
            <c:numRef>
              <c:f>'275e'!$D$225:$D$342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45.04</c:v>
                </c:pt>
                <c:pt idx="38">
                  <c:v>48.87</c:v>
                </c:pt>
                <c:pt idx="39">
                  <c:v>54.16</c:v>
                </c:pt>
                <c:pt idx="40">
                  <c:v>59.5</c:v>
                </c:pt>
                <c:pt idx="41">
                  <c:v>64.59</c:v>
                </c:pt>
                <c:pt idx="42">
                  <c:v>71.03</c:v>
                </c:pt>
                <c:pt idx="43">
                  <c:v>77.28</c:v>
                </c:pt>
                <c:pt idx="44">
                  <c:v>84.22</c:v>
                </c:pt>
                <c:pt idx="45">
                  <c:v>93.91</c:v>
                </c:pt>
                <c:pt idx="46">
                  <c:v>101.99</c:v>
                </c:pt>
                <c:pt idx="47">
                  <c:v>111.96</c:v>
                </c:pt>
                <c:pt idx="48">
                  <c:v>121.48</c:v>
                </c:pt>
                <c:pt idx="49">
                  <c:v>133.11000000000001</c:v>
                </c:pt>
                <c:pt idx="50">
                  <c:v>144.9</c:v>
                </c:pt>
                <c:pt idx="51">
                  <c:v>160.02000000000001</c:v>
                </c:pt>
                <c:pt idx="52">
                  <c:v>175.31</c:v>
                </c:pt>
                <c:pt idx="53">
                  <c:v>190.21</c:v>
                </c:pt>
                <c:pt idx="54">
                  <c:v>208.63</c:v>
                </c:pt>
                <c:pt idx="55">
                  <c:v>229.66</c:v>
                </c:pt>
                <c:pt idx="56">
                  <c:v>251.13</c:v>
                </c:pt>
                <c:pt idx="57">
                  <c:v>272.17</c:v>
                </c:pt>
                <c:pt idx="58">
                  <c:v>298.85000000000002</c:v>
                </c:pt>
                <c:pt idx="59">
                  <c:v>326.85000000000002</c:v>
                </c:pt>
                <c:pt idx="60">
                  <c:v>357.41</c:v>
                </c:pt>
                <c:pt idx="61">
                  <c:v>391.65</c:v>
                </c:pt>
                <c:pt idx="62">
                  <c:v>428.3</c:v>
                </c:pt>
                <c:pt idx="63">
                  <c:v>468.96</c:v>
                </c:pt>
                <c:pt idx="64">
                  <c:v>514.13</c:v>
                </c:pt>
                <c:pt idx="65">
                  <c:v>564.24</c:v>
                </c:pt>
                <c:pt idx="66">
                  <c:v>611.63</c:v>
                </c:pt>
                <c:pt idx="67">
                  <c:v>671.82</c:v>
                </c:pt>
                <c:pt idx="68">
                  <c:v>734.99</c:v>
                </c:pt>
                <c:pt idx="69">
                  <c:v>804.11</c:v>
                </c:pt>
                <c:pt idx="70">
                  <c:v>881.87</c:v>
                </c:pt>
                <c:pt idx="71">
                  <c:v>963.51</c:v>
                </c:pt>
                <c:pt idx="72">
                  <c:v>1048.46</c:v>
                </c:pt>
                <c:pt idx="73">
                  <c:v>1149.55</c:v>
                </c:pt>
                <c:pt idx="74">
                  <c:v>1258.02</c:v>
                </c:pt>
                <c:pt idx="75">
                  <c:v>1379.41</c:v>
                </c:pt>
                <c:pt idx="76">
                  <c:v>1510.03</c:v>
                </c:pt>
                <c:pt idx="77">
                  <c:v>1646.71</c:v>
                </c:pt>
                <c:pt idx="78">
                  <c:v>1809.33</c:v>
                </c:pt>
                <c:pt idx="79">
                  <c:v>1979.41</c:v>
                </c:pt>
                <c:pt idx="80">
                  <c:v>2159.35</c:v>
                </c:pt>
                <c:pt idx="81">
                  <c:v>2368.4299999999998</c:v>
                </c:pt>
                <c:pt idx="82">
                  <c:v>2590.16</c:v>
                </c:pt>
                <c:pt idx="83">
                  <c:v>2827.83</c:v>
                </c:pt>
                <c:pt idx="84">
                  <c:v>3098.92</c:v>
                </c:pt>
                <c:pt idx="85">
                  <c:v>3391.7</c:v>
                </c:pt>
                <c:pt idx="86">
                  <c:v>3709.36</c:v>
                </c:pt>
                <c:pt idx="87">
                  <c:v>4058.61</c:v>
                </c:pt>
                <c:pt idx="88">
                  <c:v>4438.83</c:v>
                </c:pt>
                <c:pt idx="89">
                  <c:v>4843.8599999999997</c:v>
                </c:pt>
                <c:pt idx="90">
                  <c:v>5305.59</c:v>
                </c:pt>
                <c:pt idx="91">
                  <c:v>5803.68</c:v>
                </c:pt>
                <c:pt idx="92">
                  <c:v>6356.11</c:v>
                </c:pt>
                <c:pt idx="93">
                  <c:v>6944.23</c:v>
                </c:pt>
                <c:pt idx="94">
                  <c:v>7605.3</c:v>
                </c:pt>
                <c:pt idx="95">
                  <c:v>8316.26</c:v>
                </c:pt>
                <c:pt idx="96">
                  <c:v>9096.39</c:v>
                </c:pt>
                <c:pt idx="97">
                  <c:v>9955.34</c:v>
                </c:pt>
                <c:pt idx="98">
                  <c:v>10894.29</c:v>
                </c:pt>
                <c:pt idx="99">
                  <c:v>11894.28</c:v>
                </c:pt>
                <c:pt idx="100">
                  <c:v>12995.36</c:v>
                </c:pt>
                <c:pt idx="101">
                  <c:v>14294.48</c:v>
                </c:pt>
                <c:pt idx="102">
                  <c:v>15594.47</c:v>
                </c:pt>
                <c:pt idx="103">
                  <c:v>17094.45</c:v>
                </c:pt>
                <c:pt idx="104">
                  <c:v>18695.82</c:v>
                </c:pt>
                <c:pt idx="105">
                  <c:v>20394.46</c:v>
                </c:pt>
                <c:pt idx="106">
                  <c:v>22296.04</c:v>
                </c:pt>
                <c:pt idx="107">
                  <c:v>24396.45</c:v>
                </c:pt>
                <c:pt idx="108">
                  <c:v>26697.53</c:v>
                </c:pt>
                <c:pt idx="109">
                  <c:v>29297.8</c:v>
                </c:pt>
                <c:pt idx="110">
                  <c:v>31997.67</c:v>
                </c:pt>
                <c:pt idx="111">
                  <c:v>34978.86</c:v>
                </c:pt>
                <c:pt idx="112">
                  <c:v>38295.699999999997</c:v>
                </c:pt>
                <c:pt idx="113">
                  <c:v>41901.43</c:v>
                </c:pt>
                <c:pt idx="114">
                  <c:v>45804.46</c:v>
                </c:pt>
                <c:pt idx="115">
                  <c:v>50099.839999999997</c:v>
                </c:pt>
                <c:pt idx="116">
                  <c:v>54797.19</c:v>
                </c:pt>
                <c:pt idx="117">
                  <c:v>59997.77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B1-8145-8F59-3921368D85C4}"/>
            </c:ext>
          </c:extLst>
        </c:ser>
        <c:ser>
          <c:idx val="2"/>
          <c:order val="2"/>
          <c:tx>
            <c:strRef>
              <c:f>'275e'!$F$224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'275e'!$E$225:$E$342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4.7331914899907922E-3</c:v>
                </c:pt>
                <c:pt idx="12">
                  <c:v>4.5572196804216106E-2</c:v>
                </c:pt>
                <c:pt idx="13">
                  <c:v>0.1654353325687237</c:v>
                </c:pt>
                <c:pt idx="14">
                  <c:v>0.38328065148651952</c:v>
                </c:pt>
                <c:pt idx="15">
                  <c:v>0.68236178849109874</c:v>
                </c:pt>
                <c:pt idx="16">
                  <c:v>1.043661213850269</c:v>
                </c:pt>
                <c:pt idx="17">
                  <c:v>1.4431665590856608</c:v>
                </c:pt>
                <c:pt idx="18">
                  <c:v>1.8784424806617919</c:v>
                </c:pt>
                <c:pt idx="19">
                  <c:v>2.3198340746482269</c:v>
                </c:pt>
                <c:pt idx="20">
                  <c:v>2.7602421412113394</c:v>
                </c:pt>
                <c:pt idx="21">
                  <c:v>3.1859473747894214</c:v>
                </c:pt>
                <c:pt idx="22">
                  <c:v>3.6042721349143325</c:v>
                </c:pt>
                <c:pt idx="23">
                  <c:v>4.0124633611477867</c:v>
                </c:pt>
                <c:pt idx="24">
                  <c:v>4.4358785216923673</c:v>
                </c:pt>
                <c:pt idx="25">
                  <c:v>4.8065292277838392</c:v>
                </c:pt>
                <c:pt idx="26">
                  <c:v>5.1574842138997745</c:v>
                </c:pt>
                <c:pt idx="27">
                  <c:v>5.5087928578865508</c:v>
                </c:pt>
                <c:pt idx="28">
                  <c:v>5.8529207529472282</c:v>
                </c:pt>
                <c:pt idx="29">
                  <c:v>6.1676804140630033</c:v>
                </c:pt>
                <c:pt idx="30">
                  <c:v>6.474145490762595</c:v>
                </c:pt>
                <c:pt idx="31">
                  <c:v>6.7639823968420094</c:v>
                </c:pt>
                <c:pt idx="32">
                  <c:v>7.0192157402652935</c:v>
                </c:pt>
                <c:pt idx="33">
                  <c:v>7.2911912429421131</c:v>
                </c:pt>
                <c:pt idx="34">
                  <c:v>7.5598801930025559</c:v>
                </c:pt>
                <c:pt idx="35">
                  <c:v>7.7807810748934934</c:v>
                </c:pt>
                <c:pt idx="36">
                  <c:v>8.0092730901585121</c:v>
                </c:pt>
                <c:pt idx="37">
                  <c:v>8.215708470562701</c:v>
                </c:pt>
                <c:pt idx="38">
                  <c:v>8.408244637740161</c:v>
                </c:pt>
                <c:pt idx="39">
                  <c:v>8.6401764870670252</c:v>
                </c:pt>
                <c:pt idx="40">
                  <c:v>8.8426800347786489</c:v>
                </c:pt>
                <c:pt idx="41">
                  <c:v>9.0123154003195687</c:v>
                </c:pt>
                <c:pt idx="42">
                  <c:v>9.2008922457282392</c:v>
                </c:pt>
                <c:pt idx="43">
                  <c:v>9.3615518826704189</c:v>
                </c:pt>
                <c:pt idx="44">
                  <c:v>9.5192748136938459</c:v>
                </c:pt>
                <c:pt idx="45">
                  <c:v>9.7106571034851061</c:v>
                </c:pt>
                <c:pt idx="46">
                  <c:v>9.8498291325146194</c:v>
                </c:pt>
                <c:pt idx="47">
                  <c:v>10.001336938310413</c:v>
                </c:pt>
                <c:pt idx="48">
                  <c:v>10.129147642336459</c:v>
                </c:pt>
                <c:pt idx="49">
                  <c:v>10.267331500381546</c:v>
                </c:pt>
                <c:pt idx="50">
                  <c:v>10.391102996433665</c:v>
                </c:pt>
                <c:pt idx="51">
                  <c:v>10.530643800258714</c:v>
                </c:pt>
                <c:pt idx="52">
                  <c:v>10.654234355999145</c:v>
                </c:pt>
                <c:pt idx="53">
                  <c:v>10.761083361851021</c:v>
                </c:pt>
                <c:pt idx="54">
                  <c:v>10.878219619510496</c:v>
                </c:pt>
                <c:pt idx="55">
                  <c:v>10.995703613405004</c:v>
                </c:pt>
                <c:pt idx="56">
                  <c:v>11.101357943408388</c:v>
                </c:pt>
                <c:pt idx="57">
                  <c:v>11.193583719745646</c:v>
                </c:pt>
                <c:pt idx="58">
                  <c:v>11.297493256173983</c:v>
                </c:pt>
                <c:pt idx="59">
                  <c:v>11.393844408759088</c:v>
                </c:pt>
                <c:pt idx="60">
                  <c:v>11.487059299113959</c:v>
                </c:pt>
                <c:pt idx="61">
                  <c:v>11.579555717883343</c:v>
                </c:pt>
                <c:pt idx="62">
                  <c:v>11.667277282406541</c:v>
                </c:pt>
                <c:pt idx="63">
                  <c:v>11.753584697889245</c:v>
                </c:pt>
                <c:pt idx="64">
                  <c:v>11.838510416975353</c:v>
                </c:pt>
                <c:pt idx="65">
                  <c:v>11.921867233489259</c:v>
                </c:pt>
                <c:pt idx="66">
                  <c:v>11.992171821677898</c:v>
                </c:pt>
                <c:pt idx="67">
                  <c:v>12.071777499019488</c:v>
                </c:pt>
                <c:pt idx="68">
                  <c:v>12.145846024520797</c:v>
                </c:pt>
                <c:pt idx="69">
                  <c:v>12.217909235471506</c:v>
                </c:pt>
                <c:pt idx="70">
                  <c:v>12.289905821681804</c:v>
                </c:pt>
                <c:pt idx="71">
                  <c:v>12.357119196237244</c:v>
                </c:pt>
                <c:pt idx="72">
                  <c:v>12.419644828121145</c:v>
                </c:pt>
                <c:pt idx="73">
                  <c:v>12.48602889385444</c:v>
                </c:pt>
                <c:pt idx="74">
                  <c:v>12.549372749263533</c:v>
                </c:pt>
                <c:pt idx="75">
                  <c:v>12.612429093730494</c:v>
                </c:pt>
                <c:pt idx="76">
                  <c:v>12.672792135075127</c:v>
                </c:pt>
                <c:pt idx="77">
                  <c:v>12.729199889558293</c:v>
                </c:pt>
                <c:pt idx="78">
                  <c:v>12.789006493750204</c:v>
                </c:pt>
                <c:pt idx="79">
                  <c:v>12.844654820233137</c:v>
                </c:pt>
                <c:pt idx="80">
                  <c:v>12.897286330016646</c:v>
                </c:pt>
                <c:pt idx="81">
                  <c:v>12.951879151085256</c:v>
                </c:pt>
                <c:pt idx="82">
                  <c:v>13.003498741961709</c:v>
                </c:pt>
                <c:pt idx="83">
                  <c:v>13.052987899401748</c:v>
                </c:pt>
                <c:pt idx="84">
                  <c:v>13.103422638913356</c:v>
                </c:pt>
                <c:pt idx="85">
                  <c:v>13.152028304880117</c:v>
                </c:pt>
                <c:pt idx="86">
                  <c:v>13.199157830710607</c:v>
                </c:pt>
                <c:pt idx="87">
                  <c:v>13.245484879587817</c:v>
                </c:pt>
                <c:pt idx="88">
                  <c:v>13.290587410744283</c:v>
                </c:pt>
                <c:pt idx="89">
                  <c:v>13.333634556061636</c:v>
                </c:pt>
                <c:pt idx="90">
                  <c:v>13.377569717932554</c:v>
                </c:pt>
                <c:pt idx="91">
                  <c:v>13.419949920174183</c:v>
                </c:pt>
                <c:pt idx="92">
                  <c:v>13.461992184580374</c:v>
                </c:pt>
                <c:pt idx="93">
                  <c:v>13.502066356878236</c:v>
                </c:pt>
                <c:pt idx="94">
                  <c:v>13.542403966120757</c:v>
                </c:pt>
                <c:pt idx="95">
                  <c:v>13.581240571312437</c:v>
                </c:pt>
                <c:pt idx="96">
                  <c:v>13.619427717229375</c:v>
                </c:pt>
                <c:pt idx="97">
                  <c:v>13.657091852657745</c:v>
                </c:pt>
                <c:pt idx="98">
                  <c:v>13.693970629506852</c:v>
                </c:pt>
                <c:pt idx="99">
                  <c:v>13.729210335345568</c:v>
                </c:pt>
                <c:pt idx="100">
                  <c:v>13.76406415463263</c:v>
                </c:pt>
                <c:pt idx="101">
                  <c:v>13.800840384583426</c:v>
                </c:pt>
                <c:pt idx="102">
                  <c:v>13.833791160284065</c:v>
                </c:pt>
                <c:pt idx="103">
                  <c:v>13.867907567001462</c:v>
                </c:pt>
                <c:pt idx="104">
                  <c:v>13.900548448213387</c:v>
                </c:pt>
                <c:pt idx="105">
                  <c:v>13.931674001192022</c:v>
                </c:pt>
                <c:pt idx="106">
                  <c:v>13.963009529591938</c:v>
                </c:pt>
                <c:pt idx="107">
                  <c:v>13.994084150675024</c:v>
                </c:pt>
                <c:pt idx="108">
                  <c:v>14.024635334772137</c:v>
                </c:pt>
                <c:pt idx="109">
                  <c:v>14.055567656735576</c:v>
                </c:pt>
                <c:pt idx="110">
                  <c:v>14.084384373620367</c:v>
                </c:pt>
                <c:pt idx="111">
                  <c:v>14.113003182868615</c:v>
                </c:pt>
                <c:pt idx="112">
                  <c:v>14.141603825238468</c:v>
                </c:pt>
                <c:pt idx="113">
                  <c:v>14.169521026371363</c:v>
                </c:pt>
                <c:pt idx="114">
                  <c:v>14.196683506529725</c:v>
                </c:pt>
                <c:pt idx="115">
                  <c:v>14.223562006692138</c:v>
                </c:pt>
                <c:pt idx="116">
                  <c:v>14.249986754815774</c:v>
                </c:pt>
                <c:pt idx="117">
                  <c:v>14.276274637645033</c:v>
                </c:pt>
              </c:numCache>
            </c:numRef>
          </c:xVal>
          <c:yVal>
            <c:numRef>
              <c:f>'275e'!$F$225:$F$342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45.04</c:v>
                </c:pt>
                <c:pt idx="38">
                  <c:v>48.87</c:v>
                </c:pt>
                <c:pt idx="39">
                  <c:v>54.16</c:v>
                </c:pt>
                <c:pt idx="40">
                  <c:v>59.5</c:v>
                </c:pt>
                <c:pt idx="41">
                  <c:v>64.59</c:v>
                </c:pt>
                <c:pt idx="42">
                  <c:v>71.03</c:v>
                </c:pt>
                <c:pt idx="43">
                  <c:v>77.28</c:v>
                </c:pt>
                <c:pt idx="44">
                  <c:v>84.22</c:v>
                </c:pt>
                <c:pt idx="45">
                  <c:v>93.91</c:v>
                </c:pt>
                <c:pt idx="46">
                  <c:v>101.99</c:v>
                </c:pt>
                <c:pt idx="47">
                  <c:v>111.96</c:v>
                </c:pt>
                <c:pt idx="48">
                  <c:v>121.48</c:v>
                </c:pt>
                <c:pt idx="49">
                  <c:v>133.11000000000001</c:v>
                </c:pt>
                <c:pt idx="50">
                  <c:v>144.9</c:v>
                </c:pt>
                <c:pt idx="51">
                  <c:v>160.02000000000001</c:v>
                </c:pt>
                <c:pt idx="52">
                  <c:v>175.31</c:v>
                </c:pt>
                <c:pt idx="53">
                  <c:v>190.21</c:v>
                </c:pt>
                <c:pt idx="54">
                  <c:v>208.63</c:v>
                </c:pt>
                <c:pt idx="55">
                  <c:v>229.66</c:v>
                </c:pt>
                <c:pt idx="56">
                  <c:v>251.13</c:v>
                </c:pt>
                <c:pt idx="57">
                  <c:v>272.17</c:v>
                </c:pt>
                <c:pt idx="58">
                  <c:v>298.85000000000002</c:v>
                </c:pt>
                <c:pt idx="59">
                  <c:v>326.85000000000002</c:v>
                </c:pt>
                <c:pt idx="60">
                  <c:v>357.41</c:v>
                </c:pt>
                <c:pt idx="61">
                  <c:v>391.65</c:v>
                </c:pt>
                <c:pt idx="62">
                  <c:v>428.3</c:v>
                </c:pt>
                <c:pt idx="63">
                  <c:v>468.96</c:v>
                </c:pt>
                <c:pt idx="64">
                  <c:v>514.13</c:v>
                </c:pt>
                <c:pt idx="65">
                  <c:v>564.24</c:v>
                </c:pt>
                <c:pt idx="66">
                  <c:v>611.63</c:v>
                </c:pt>
                <c:pt idx="67">
                  <c:v>671.82</c:v>
                </c:pt>
                <c:pt idx="68">
                  <c:v>734.99</c:v>
                </c:pt>
                <c:pt idx="69">
                  <c:v>804.11</c:v>
                </c:pt>
                <c:pt idx="70">
                  <c:v>881.87</c:v>
                </c:pt>
                <c:pt idx="71">
                  <c:v>963.51</c:v>
                </c:pt>
                <c:pt idx="72">
                  <c:v>1048.46</c:v>
                </c:pt>
                <c:pt idx="73">
                  <c:v>1149.55</c:v>
                </c:pt>
                <c:pt idx="74">
                  <c:v>1258.02</c:v>
                </c:pt>
                <c:pt idx="75">
                  <c:v>1379.41</c:v>
                </c:pt>
                <c:pt idx="76">
                  <c:v>1510.03</c:v>
                </c:pt>
                <c:pt idx="77">
                  <c:v>1646.71</c:v>
                </c:pt>
                <c:pt idx="78">
                  <c:v>1809.33</c:v>
                </c:pt>
                <c:pt idx="79">
                  <c:v>1979.41</c:v>
                </c:pt>
                <c:pt idx="80">
                  <c:v>2159.35</c:v>
                </c:pt>
                <c:pt idx="81">
                  <c:v>2368.4299999999998</c:v>
                </c:pt>
                <c:pt idx="82">
                  <c:v>2590.16</c:v>
                </c:pt>
                <c:pt idx="83">
                  <c:v>2827.83</c:v>
                </c:pt>
                <c:pt idx="84">
                  <c:v>3098.92</c:v>
                </c:pt>
                <c:pt idx="85">
                  <c:v>3391.7</c:v>
                </c:pt>
                <c:pt idx="86">
                  <c:v>3709.36</c:v>
                </c:pt>
                <c:pt idx="87">
                  <c:v>4058.61</c:v>
                </c:pt>
                <c:pt idx="88">
                  <c:v>4438.83</c:v>
                </c:pt>
                <c:pt idx="89">
                  <c:v>4843.8599999999997</c:v>
                </c:pt>
                <c:pt idx="90">
                  <c:v>5305.59</c:v>
                </c:pt>
                <c:pt idx="91">
                  <c:v>5803.68</c:v>
                </c:pt>
                <c:pt idx="92">
                  <c:v>6356.11</c:v>
                </c:pt>
                <c:pt idx="93">
                  <c:v>6944.23</c:v>
                </c:pt>
                <c:pt idx="94">
                  <c:v>7605.3</c:v>
                </c:pt>
                <c:pt idx="95">
                  <c:v>8316.26</c:v>
                </c:pt>
                <c:pt idx="96">
                  <c:v>9096.39</c:v>
                </c:pt>
                <c:pt idx="97">
                  <c:v>9955.34</c:v>
                </c:pt>
                <c:pt idx="98">
                  <c:v>10894.29</c:v>
                </c:pt>
                <c:pt idx="99">
                  <c:v>11894.28</c:v>
                </c:pt>
                <c:pt idx="100">
                  <c:v>12995.36</c:v>
                </c:pt>
                <c:pt idx="101">
                  <c:v>14294.48</c:v>
                </c:pt>
                <c:pt idx="102">
                  <c:v>15594.47</c:v>
                </c:pt>
                <c:pt idx="103">
                  <c:v>17094.45</c:v>
                </c:pt>
                <c:pt idx="104">
                  <c:v>18695.82</c:v>
                </c:pt>
                <c:pt idx="105">
                  <c:v>20394.46</c:v>
                </c:pt>
                <c:pt idx="106">
                  <c:v>22296.04</c:v>
                </c:pt>
                <c:pt idx="107">
                  <c:v>24396.45</c:v>
                </c:pt>
                <c:pt idx="108">
                  <c:v>26697.53</c:v>
                </c:pt>
                <c:pt idx="109">
                  <c:v>29297.8</c:v>
                </c:pt>
                <c:pt idx="110">
                  <c:v>31997.67</c:v>
                </c:pt>
                <c:pt idx="111">
                  <c:v>34978.86</c:v>
                </c:pt>
                <c:pt idx="112">
                  <c:v>38295.699999999997</c:v>
                </c:pt>
                <c:pt idx="113">
                  <c:v>41901.43</c:v>
                </c:pt>
                <c:pt idx="114">
                  <c:v>45804.46</c:v>
                </c:pt>
                <c:pt idx="115">
                  <c:v>50099.839999999997</c:v>
                </c:pt>
                <c:pt idx="116">
                  <c:v>54797.19</c:v>
                </c:pt>
                <c:pt idx="117">
                  <c:v>59997.77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B1-8145-8F59-3921368D85C4}"/>
            </c:ext>
          </c:extLst>
        </c:ser>
        <c:ser>
          <c:idx val="3"/>
          <c:order val="3"/>
          <c:tx>
            <c:strRef>
              <c:f>'275e'!$H$224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'275e'!$G$225:$G$342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7.7132333731914037E-4</c:v>
                </c:pt>
                <c:pt idx="49">
                  <c:v>0.25548041986670378</c:v>
                </c:pt>
                <c:pt idx="50">
                  <c:v>0.92148523318844289</c:v>
                </c:pt>
                <c:pt idx="51">
                  <c:v>1.7916129157319489</c:v>
                </c:pt>
                <c:pt idx="52">
                  <c:v>2.5052663434360305</c:v>
                </c:pt>
                <c:pt idx="53">
                  <c:v>3.0502339015397939</c:v>
                </c:pt>
                <c:pt idx="54">
                  <c:v>3.5719927960434501</c:v>
                </c:pt>
                <c:pt idx="55">
                  <c:v>4.0248985647815312</c:v>
                </c:pt>
                <c:pt idx="56">
                  <c:v>4.3807835433610069</c:v>
                </c:pt>
                <c:pt idx="57">
                  <c:v>4.6574714011889125</c:v>
                </c:pt>
                <c:pt idx="58">
                  <c:v>4.9366882279880695</c:v>
                </c:pt>
                <c:pt idx="59">
                  <c:v>5.1690262406668888</c:v>
                </c:pt>
                <c:pt idx="60">
                  <c:v>5.3727601932323124</c:v>
                </c:pt>
                <c:pt idx="61">
                  <c:v>5.5570657654420303</c:v>
                </c:pt>
                <c:pt idx="62">
                  <c:v>5.717393596336624</c:v>
                </c:pt>
                <c:pt idx="63">
                  <c:v>5.8629592081973536</c:v>
                </c:pt>
                <c:pt idx="64">
                  <c:v>5.9956725647362417</c:v>
                </c:pt>
                <c:pt idx="65">
                  <c:v>6.116828697025408</c:v>
                </c:pt>
                <c:pt idx="66">
                  <c:v>6.2126620870153104</c:v>
                </c:pt>
                <c:pt idx="67">
                  <c:v>6.3147866855595067</c:v>
                </c:pt>
                <c:pt idx="68">
                  <c:v>6.4042274712328826</c:v>
                </c:pt>
                <c:pt idx="69">
                  <c:v>6.4865109510575651</c:v>
                </c:pt>
                <c:pt idx="70">
                  <c:v>6.5644181130531942</c:v>
                </c:pt>
                <c:pt idx="71">
                  <c:v>6.6335570396712917</c:v>
                </c:pt>
                <c:pt idx="72">
                  <c:v>6.6949752249281147</c:v>
                </c:pt>
                <c:pt idx="73">
                  <c:v>6.7573272758060314</c:v>
                </c:pt>
                <c:pt idx="74">
                  <c:v>6.8142549309347045</c:v>
                </c:pt>
                <c:pt idx="75">
                  <c:v>6.8685879824926035</c:v>
                </c:pt>
                <c:pt idx="76">
                  <c:v>6.9185461817497593</c:v>
                </c:pt>
                <c:pt idx="77">
                  <c:v>6.9635167503328184</c:v>
                </c:pt>
                <c:pt idx="78">
                  <c:v>7.0094863072491655</c:v>
                </c:pt>
                <c:pt idx="79">
                  <c:v>7.0507603787708293</c:v>
                </c:pt>
                <c:pt idx="80">
                  <c:v>7.0885335263174785</c:v>
                </c:pt>
                <c:pt idx="81">
                  <c:v>7.1264785418658114</c:v>
                </c:pt>
                <c:pt idx="82">
                  <c:v>7.1612526770016096</c:v>
                </c:pt>
                <c:pt idx="83">
                  <c:v>7.1936284594601432</c:v>
                </c:pt>
                <c:pt idx="84">
                  <c:v>7.2256940903268445</c:v>
                </c:pt>
                <c:pt idx="85">
                  <c:v>7.2557462173291123</c:v>
                </c:pt>
                <c:pt idx="86">
                  <c:v>7.2841203395583101</c:v>
                </c:pt>
                <c:pt idx="87">
                  <c:v>7.3113051709609591</c:v>
                </c:pt>
                <c:pt idx="88">
                  <c:v>7.3371237879048143</c:v>
                </c:pt>
                <c:pt idx="89">
                  <c:v>7.3611910362889317</c:v>
                </c:pt>
                <c:pt idx="90">
                  <c:v>7.3851958960926813</c:v>
                </c:pt>
                <c:pt idx="91">
                  <c:v>7.4078341206919154</c:v>
                </c:pt>
                <c:pt idx="92">
                  <c:v>7.4298066353398671</c:v>
                </c:pt>
                <c:pt idx="93">
                  <c:v>7.4503149162772813</c:v>
                </c:pt>
                <c:pt idx="94">
                  <c:v>7.4705417988440361</c:v>
                </c:pt>
                <c:pt idx="95">
                  <c:v>7.4896331567559722</c:v>
                </c:pt>
                <c:pt idx="96">
                  <c:v>7.5080496065405713</c:v>
                </c:pt>
                <c:pt idx="97">
                  <c:v>7.525878060901821</c:v>
                </c:pt>
                <c:pt idx="98">
                  <c:v>7.5430204847664726</c:v>
                </c:pt>
                <c:pt idx="99">
                  <c:v>7.5591181283390743</c:v>
                </c:pt>
                <c:pt idx="100">
                  <c:v>7.5747744872057865</c:v>
                </c:pt>
                <c:pt idx="101">
                  <c:v>7.5910158447133629</c:v>
                </c:pt>
                <c:pt idx="102">
                  <c:v>7.605330786932651</c:v>
                </c:pt>
                <c:pt idx="103">
                  <c:v>7.6199217980682707</c:v>
                </c:pt>
                <c:pt idx="104">
                  <c:v>7.6336674553254396</c:v>
                </c:pt>
                <c:pt idx="105">
                  <c:v>7.6465841644889574</c:v>
                </c:pt>
                <c:pt idx="106">
                  <c:v>7.6594039101182494</c:v>
                </c:pt>
                <c:pt idx="107">
                  <c:v>7.6719383506531678</c:v>
                </c:pt>
                <c:pt idx="108">
                  <c:v>7.684091919546411</c:v>
                </c:pt>
                <c:pt idx="109">
                  <c:v>7.6962291895119108</c:v>
                </c:pt>
                <c:pt idx="110">
                  <c:v>7.7073873534582358</c:v>
                </c:pt>
                <c:pt idx="111">
                  <c:v>7.7183294215521805</c:v>
                </c:pt>
                <c:pt idx="112">
                  <c:v>7.7291283055456752</c:v>
                </c:pt>
                <c:pt idx="113">
                  <c:v>7.7395402183203732</c:v>
                </c:pt>
                <c:pt idx="114">
                  <c:v>7.7495506197840855</c:v>
                </c:pt>
                <c:pt idx="115">
                  <c:v>7.7593418783971231</c:v>
                </c:pt>
                <c:pt idx="116">
                  <c:v>7.7688587376398548</c:v>
                </c:pt>
                <c:pt idx="117">
                  <c:v>7.7782207810794048</c:v>
                </c:pt>
              </c:numCache>
            </c:numRef>
          </c:xVal>
          <c:yVal>
            <c:numRef>
              <c:f>'275e'!$H$225:$H$342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45.04</c:v>
                </c:pt>
                <c:pt idx="38">
                  <c:v>48.87</c:v>
                </c:pt>
                <c:pt idx="39">
                  <c:v>54.16</c:v>
                </c:pt>
                <c:pt idx="40">
                  <c:v>59.5</c:v>
                </c:pt>
                <c:pt idx="41">
                  <c:v>64.59</c:v>
                </c:pt>
                <c:pt idx="42">
                  <c:v>71.03</c:v>
                </c:pt>
                <c:pt idx="43">
                  <c:v>77.28</c:v>
                </c:pt>
                <c:pt idx="44">
                  <c:v>84.22</c:v>
                </c:pt>
                <c:pt idx="45">
                  <c:v>93.91</c:v>
                </c:pt>
                <c:pt idx="46">
                  <c:v>101.99</c:v>
                </c:pt>
                <c:pt idx="47">
                  <c:v>111.96</c:v>
                </c:pt>
                <c:pt idx="48">
                  <c:v>121.48</c:v>
                </c:pt>
                <c:pt idx="49">
                  <c:v>133.11000000000001</c:v>
                </c:pt>
                <c:pt idx="50">
                  <c:v>144.9</c:v>
                </c:pt>
                <c:pt idx="51">
                  <c:v>160.02000000000001</c:v>
                </c:pt>
                <c:pt idx="52">
                  <c:v>175.31</c:v>
                </c:pt>
                <c:pt idx="53">
                  <c:v>190.21</c:v>
                </c:pt>
                <c:pt idx="54">
                  <c:v>208.63</c:v>
                </c:pt>
                <c:pt idx="55">
                  <c:v>229.66</c:v>
                </c:pt>
                <c:pt idx="56">
                  <c:v>251.13</c:v>
                </c:pt>
                <c:pt idx="57">
                  <c:v>272.17</c:v>
                </c:pt>
                <c:pt idx="58">
                  <c:v>298.85000000000002</c:v>
                </c:pt>
                <c:pt idx="59">
                  <c:v>326.85000000000002</c:v>
                </c:pt>
                <c:pt idx="60">
                  <c:v>357.41</c:v>
                </c:pt>
                <c:pt idx="61">
                  <c:v>391.65</c:v>
                </c:pt>
                <c:pt idx="62">
                  <c:v>428.3</c:v>
                </c:pt>
                <c:pt idx="63">
                  <c:v>468.96</c:v>
                </c:pt>
                <c:pt idx="64">
                  <c:v>514.13</c:v>
                </c:pt>
                <c:pt idx="65">
                  <c:v>564.24</c:v>
                </c:pt>
                <c:pt idx="66">
                  <c:v>611.63</c:v>
                </c:pt>
                <c:pt idx="67">
                  <c:v>671.82</c:v>
                </c:pt>
                <c:pt idx="68">
                  <c:v>734.99</c:v>
                </c:pt>
                <c:pt idx="69">
                  <c:v>804.11</c:v>
                </c:pt>
                <c:pt idx="70">
                  <c:v>881.87</c:v>
                </c:pt>
                <c:pt idx="71">
                  <c:v>963.51</c:v>
                </c:pt>
                <c:pt idx="72">
                  <c:v>1048.46</c:v>
                </c:pt>
                <c:pt idx="73">
                  <c:v>1149.55</c:v>
                </c:pt>
                <c:pt idx="74">
                  <c:v>1258.02</c:v>
                </c:pt>
                <c:pt idx="75">
                  <c:v>1379.41</c:v>
                </c:pt>
                <c:pt idx="76">
                  <c:v>1510.03</c:v>
                </c:pt>
                <c:pt idx="77">
                  <c:v>1646.71</c:v>
                </c:pt>
                <c:pt idx="78">
                  <c:v>1809.33</c:v>
                </c:pt>
                <c:pt idx="79">
                  <c:v>1979.41</c:v>
                </c:pt>
                <c:pt idx="80">
                  <c:v>2159.35</c:v>
                </c:pt>
                <c:pt idx="81">
                  <c:v>2368.4299999999998</c:v>
                </c:pt>
                <c:pt idx="82">
                  <c:v>2590.16</c:v>
                </c:pt>
                <c:pt idx="83">
                  <c:v>2827.83</c:v>
                </c:pt>
                <c:pt idx="84">
                  <c:v>3098.92</c:v>
                </c:pt>
                <c:pt idx="85">
                  <c:v>3391.7</c:v>
                </c:pt>
                <c:pt idx="86">
                  <c:v>3709.36</c:v>
                </c:pt>
                <c:pt idx="87">
                  <c:v>4058.61</c:v>
                </c:pt>
                <c:pt idx="88">
                  <c:v>4438.83</c:v>
                </c:pt>
                <c:pt idx="89">
                  <c:v>4843.8599999999997</c:v>
                </c:pt>
                <c:pt idx="90">
                  <c:v>5305.59</c:v>
                </c:pt>
                <c:pt idx="91">
                  <c:v>5803.68</c:v>
                </c:pt>
                <c:pt idx="92">
                  <c:v>6356.11</c:v>
                </c:pt>
                <c:pt idx="93">
                  <c:v>6944.23</c:v>
                </c:pt>
                <c:pt idx="94">
                  <c:v>7605.3</c:v>
                </c:pt>
                <c:pt idx="95">
                  <c:v>8316.26</c:v>
                </c:pt>
                <c:pt idx="96">
                  <c:v>9096.39</c:v>
                </c:pt>
                <c:pt idx="97">
                  <c:v>9955.34</c:v>
                </c:pt>
                <c:pt idx="98">
                  <c:v>10894.29</c:v>
                </c:pt>
                <c:pt idx="99">
                  <c:v>11894.28</c:v>
                </c:pt>
                <c:pt idx="100">
                  <c:v>12995.36</c:v>
                </c:pt>
                <c:pt idx="101">
                  <c:v>14294.48</c:v>
                </c:pt>
                <c:pt idx="102">
                  <c:v>15594.47</c:v>
                </c:pt>
                <c:pt idx="103">
                  <c:v>17094.45</c:v>
                </c:pt>
                <c:pt idx="104">
                  <c:v>18695.82</c:v>
                </c:pt>
                <c:pt idx="105">
                  <c:v>20394.46</c:v>
                </c:pt>
                <c:pt idx="106">
                  <c:v>22296.04</c:v>
                </c:pt>
                <c:pt idx="107">
                  <c:v>24396.45</c:v>
                </c:pt>
                <c:pt idx="108">
                  <c:v>26697.53</c:v>
                </c:pt>
                <c:pt idx="109">
                  <c:v>29297.8</c:v>
                </c:pt>
                <c:pt idx="110">
                  <c:v>31997.67</c:v>
                </c:pt>
                <c:pt idx="111">
                  <c:v>34978.86</c:v>
                </c:pt>
                <c:pt idx="112">
                  <c:v>38295.699999999997</c:v>
                </c:pt>
                <c:pt idx="113">
                  <c:v>41901.43</c:v>
                </c:pt>
                <c:pt idx="114">
                  <c:v>45804.46</c:v>
                </c:pt>
                <c:pt idx="115">
                  <c:v>50099.839999999997</c:v>
                </c:pt>
                <c:pt idx="116">
                  <c:v>54797.19</c:v>
                </c:pt>
                <c:pt idx="117">
                  <c:v>59997.77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B1-8145-8F59-3921368D85C4}"/>
            </c:ext>
          </c:extLst>
        </c:ser>
        <c:ser>
          <c:idx val="4"/>
          <c:order val="4"/>
          <c:tx>
            <c:strRef>
              <c:f>'275e'!$J$224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'275e'!$I$225:$I$342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4.7331914899907922E-3</c:v>
                </c:pt>
                <c:pt idx="12">
                  <c:v>4.5572196804216106E-2</c:v>
                </c:pt>
                <c:pt idx="13">
                  <c:v>0.1654353325687237</c:v>
                </c:pt>
                <c:pt idx="14">
                  <c:v>0.38328065148651952</c:v>
                </c:pt>
                <c:pt idx="15">
                  <c:v>0.68236178849109874</c:v>
                </c:pt>
                <c:pt idx="16">
                  <c:v>1.043661213850269</c:v>
                </c:pt>
                <c:pt idx="17">
                  <c:v>1.4431665590856608</c:v>
                </c:pt>
                <c:pt idx="18">
                  <c:v>1.8784424806617919</c:v>
                </c:pt>
                <c:pt idx="19">
                  <c:v>2.3198340746482269</c:v>
                </c:pt>
                <c:pt idx="20">
                  <c:v>2.7602421412113394</c:v>
                </c:pt>
                <c:pt idx="21">
                  <c:v>3.1859473747894214</c:v>
                </c:pt>
                <c:pt idx="22">
                  <c:v>3.6042721349143325</c:v>
                </c:pt>
                <c:pt idx="23">
                  <c:v>4.0124633611477867</c:v>
                </c:pt>
                <c:pt idx="24">
                  <c:v>4.4358785216923673</c:v>
                </c:pt>
                <c:pt idx="25">
                  <c:v>4.8065292277838392</c:v>
                </c:pt>
                <c:pt idx="26">
                  <c:v>5.1574842138997745</c:v>
                </c:pt>
                <c:pt idx="27">
                  <c:v>5.5087928578865508</c:v>
                </c:pt>
                <c:pt idx="28">
                  <c:v>5.8529207529472282</c:v>
                </c:pt>
                <c:pt idx="29">
                  <c:v>6.1676804140630033</c:v>
                </c:pt>
                <c:pt idx="30">
                  <c:v>6.474145490762595</c:v>
                </c:pt>
                <c:pt idx="31">
                  <c:v>6.7639823968420094</c:v>
                </c:pt>
                <c:pt idx="32">
                  <c:v>7.0192157402652935</c:v>
                </c:pt>
                <c:pt idx="33">
                  <c:v>7.2911912429421131</c:v>
                </c:pt>
                <c:pt idx="34">
                  <c:v>7.5598801930025559</c:v>
                </c:pt>
                <c:pt idx="35">
                  <c:v>7.7807810748934934</c:v>
                </c:pt>
                <c:pt idx="36">
                  <c:v>8.0092730901585121</c:v>
                </c:pt>
                <c:pt idx="37">
                  <c:v>8.215708470562701</c:v>
                </c:pt>
                <c:pt idx="38">
                  <c:v>8.408244637740161</c:v>
                </c:pt>
                <c:pt idx="39">
                  <c:v>8.6401764870670252</c:v>
                </c:pt>
                <c:pt idx="40">
                  <c:v>8.8426800347786489</c:v>
                </c:pt>
                <c:pt idx="41">
                  <c:v>9.0123154003195687</c:v>
                </c:pt>
                <c:pt idx="42">
                  <c:v>9.2008922457282392</c:v>
                </c:pt>
                <c:pt idx="43">
                  <c:v>9.3615518826704189</c:v>
                </c:pt>
                <c:pt idx="44">
                  <c:v>9.5192748136938459</c:v>
                </c:pt>
                <c:pt idx="45">
                  <c:v>9.7106571034851061</c:v>
                </c:pt>
                <c:pt idx="46">
                  <c:v>9.8498291325146194</c:v>
                </c:pt>
                <c:pt idx="47">
                  <c:v>10.001336938310413</c:v>
                </c:pt>
                <c:pt idx="48">
                  <c:v>10.129918965673779</c:v>
                </c:pt>
                <c:pt idx="49">
                  <c:v>10.52281192024825</c:v>
                </c:pt>
                <c:pt idx="50">
                  <c:v>11.312588229622108</c:v>
                </c:pt>
                <c:pt idx="51">
                  <c:v>12.322256715990664</c:v>
                </c:pt>
                <c:pt idx="52">
                  <c:v>13.159500699435176</c:v>
                </c:pt>
                <c:pt idx="53">
                  <c:v>13.811317263390816</c:v>
                </c:pt>
                <c:pt idx="54">
                  <c:v>14.450212415553946</c:v>
                </c:pt>
                <c:pt idx="55">
                  <c:v>15.020602178186536</c:v>
                </c:pt>
                <c:pt idx="56">
                  <c:v>15.482141486769395</c:v>
                </c:pt>
                <c:pt idx="57">
                  <c:v>15.851055120934559</c:v>
                </c:pt>
                <c:pt idx="58">
                  <c:v>16.23418148416205</c:v>
                </c:pt>
                <c:pt idx="59">
                  <c:v>16.562870649425978</c:v>
                </c:pt>
                <c:pt idx="60">
                  <c:v>16.859819492346272</c:v>
                </c:pt>
                <c:pt idx="61">
                  <c:v>17.136621483325374</c:v>
                </c:pt>
                <c:pt idx="62">
                  <c:v>17.384670878743165</c:v>
                </c:pt>
                <c:pt idx="63">
                  <c:v>17.616543906086598</c:v>
                </c:pt>
                <c:pt idx="64">
                  <c:v>17.834182981711596</c:v>
                </c:pt>
                <c:pt idx="65">
                  <c:v>18.038695930514667</c:v>
                </c:pt>
                <c:pt idx="66">
                  <c:v>18.20483390869321</c:v>
                </c:pt>
                <c:pt idx="67">
                  <c:v>18.386564184578994</c:v>
                </c:pt>
                <c:pt idx="68">
                  <c:v>18.550073495753679</c:v>
                </c:pt>
                <c:pt idx="69">
                  <c:v>18.70442018652907</c:v>
                </c:pt>
                <c:pt idx="70">
                  <c:v>18.854323934735</c:v>
                </c:pt>
                <c:pt idx="71">
                  <c:v>18.990676235908538</c:v>
                </c:pt>
                <c:pt idx="72">
                  <c:v>19.114620053049258</c:v>
                </c:pt>
                <c:pt idx="73">
                  <c:v>19.243356169660473</c:v>
                </c:pt>
                <c:pt idx="74">
                  <c:v>19.363627680198238</c:v>
                </c:pt>
                <c:pt idx="75">
                  <c:v>19.481017076223097</c:v>
                </c:pt>
                <c:pt idx="76">
                  <c:v>19.591338316824888</c:v>
                </c:pt>
                <c:pt idx="77">
                  <c:v>19.69271663989111</c:v>
                </c:pt>
                <c:pt idx="78">
                  <c:v>19.798492800999369</c:v>
                </c:pt>
                <c:pt idx="79">
                  <c:v>19.895415199003967</c:v>
                </c:pt>
                <c:pt idx="80">
                  <c:v>19.985819856334125</c:v>
                </c:pt>
                <c:pt idx="81">
                  <c:v>20.078357692951066</c:v>
                </c:pt>
                <c:pt idx="82">
                  <c:v>20.16475141896332</c:v>
                </c:pt>
                <c:pt idx="83">
                  <c:v>20.246616358861893</c:v>
                </c:pt>
                <c:pt idx="84">
                  <c:v>20.329116729240202</c:v>
                </c:pt>
                <c:pt idx="85">
                  <c:v>20.40777452220923</c:v>
                </c:pt>
                <c:pt idx="86">
                  <c:v>20.483278170268918</c:v>
                </c:pt>
                <c:pt idx="87">
                  <c:v>20.556790050548777</c:v>
                </c:pt>
                <c:pt idx="88">
                  <c:v>20.627711198649099</c:v>
                </c:pt>
                <c:pt idx="89">
                  <c:v>20.694825592350568</c:v>
                </c:pt>
                <c:pt idx="90">
                  <c:v>20.762765614025234</c:v>
                </c:pt>
                <c:pt idx="91">
                  <c:v>20.827784040866099</c:v>
                </c:pt>
                <c:pt idx="92">
                  <c:v>20.89179881992024</c:v>
                </c:pt>
                <c:pt idx="93">
                  <c:v>20.952381273155517</c:v>
                </c:pt>
                <c:pt idx="94">
                  <c:v>21.012945764964794</c:v>
                </c:pt>
                <c:pt idx="95">
                  <c:v>21.07087372806841</c:v>
                </c:pt>
                <c:pt idx="96">
                  <c:v>21.127477323769945</c:v>
                </c:pt>
                <c:pt idx="97">
                  <c:v>21.182969913559567</c:v>
                </c:pt>
                <c:pt idx="98">
                  <c:v>21.236991114273323</c:v>
                </c:pt>
                <c:pt idx="99">
                  <c:v>21.288328463684643</c:v>
                </c:pt>
                <c:pt idx="100">
                  <c:v>21.338838641838414</c:v>
                </c:pt>
                <c:pt idx="101">
                  <c:v>21.391856229296788</c:v>
                </c:pt>
                <c:pt idx="102">
                  <c:v>21.439121947216716</c:v>
                </c:pt>
                <c:pt idx="103">
                  <c:v>21.487829365069732</c:v>
                </c:pt>
                <c:pt idx="104">
                  <c:v>21.534215903538826</c:v>
                </c:pt>
                <c:pt idx="105">
                  <c:v>21.578258165680978</c:v>
                </c:pt>
                <c:pt idx="106">
                  <c:v>21.622413439710186</c:v>
                </c:pt>
                <c:pt idx="107">
                  <c:v>21.666022501328193</c:v>
                </c:pt>
                <c:pt idx="108">
                  <c:v>21.708727254318546</c:v>
                </c:pt>
                <c:pt idx="109">
                  <c:v>21.751796846247487</c:v>
                </c:pt>
                <c:pt idx="110">
                  <c:v>21.791771727078604</c:v>
                </c:pt>
                <c:pt idx="111">
                  <c:v>21.831332604420794</c:v>
                </c:pt>
                <c:pt idx="112">
                  <c:v>21.870732130784141</c:v>
                </c:pt>
                <c:pt idx="113">
                  <c:v>21.909061244691735</c:v>
                </c:pt>
                <c:pt idx="114">
                  <c:v>21.946234126313811</c:v>
                </c:pt>
                <c:pt idx="115">
                  <c:v>21.982903885089261</c:v>
                </c:pt>
                <c:pt idx="116">
                  <c:v>22.018845492455629</c:v>
                </c:pt>
                <c:pt idx="117">
                  <c:v>22.054495418724436</c:v>
                </c:pt>
              </c:numCache>
            </c:numRef>
          </c:xVal>
          <c:yVal>
            <c:numRef>
              <c:f>'275e'!$J$225:$J$342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45.04</c:v>
                </c:pt>
                <c:pt idx="38">
                  <c:v>48.87</c:v>
                </c:pt>
                <c:pt idx="39">
                  <c:v>54.16</c:v>
                </c:pt>
                <c:pt idx="40">
                  <c:v>59.5</c:v>
                </c:pt>
                <c:pt idx="41">
                  <c:v>64.59</c:v>
                </c:pt>
                <c:pt idx="42">
                  <c:v>71.03</c:v>
                </c:pt>
                <c:pt idx="43">
                  <c:v>77.28</c:v>
                </c:pt>
                <c:pt idx="44">
                  <c:v>84.22</c:v>
                </c:pt>
                <c:pt idx="45">
                  <c:v>93.91</c:v>
                </c:pt>
                <c:pt idx="46">
                  <c:v>101.99</c:v>
                </c:pt>
                <c:pt idx="47">
                  <c:v>111.96</c:v>
                </c:pt>
                <c:pt idx="48">
                  <c:v>121.48</c:v>
                </c:pt>
                <c:pt idx="49">
                  <c:v>133.11000000000001</c:v>
                </c:pt>
                <c:pt idx="50">
                  <c:v>144.9</c:v>
                </c:pt>
                <c:pt idx="51">
                  <c:v>160.02000000000001</c:v>
                </c:pt>
                <c:pt idx="52">
                  <c:v>175.31</c:v>
                </c:pt>
                <c:pt idx="53">
                  <c:v>190.21</c:v>
                </c:pt>
                <c:pt idx="54">
                  <c:v>208.63</c:v>
                </c:pt>
                <c:pt idx="55">
                  <c:v>229.66</c:v>
                </c:pt>
                <c:pt idx="56">
                  <c:v>251.13</c:v>
                </c:pt>
                <c:pt idx="57">
                  <c:v>272.17</c:v>
                </c:pt>
                <c:pt idx="58">
                  <c:v>298.85000000000002</c:v>
                </c:pt>
                <c:pt idx="59">
                  <c:v>326.85000000000002</c:v>
                </c:pt>
                <c:pt idx="60">
                  <c:v>357.41</c:v>
                </c:pt>
                <c:pt idx="61">
                  <c:v>391.65</c:v>
                </c:pt>
                <c:pt idx="62">
                  <c:v>428.3</c:v>
                </c:pt>
                <c:pt idx="63">
                  <c:v>468.96</c:v>
                </c:pt>
                <c:pt idx="64">
                  <c:v>514.13</c:v>
                </c:pt>
                <c:pt idx="65">
                  <c:v>564.24</c:v>
                </c:pt>
                <c:pt idx="66">
                  <c:v>611.63</c:v>
                </c:pt>
                <c:pt idx="67">
                  <c:v>671.82</c:v>
                </c:pt>
                <c:pt idx="68">
                  <c:v>734.99</c:v>
                </c:pt>
                <c:pt idx="69">
                  <c:v>804.11</c:v>
                </c:pt>
                <c:pt idx="70">
                  <c:v>881.87</c:v>
                </c:pt>
                <c:pt idx="71">
                  <c:v>963.51</c:v>
                </c:pt>
                <c:pt idx="72">
                  <c:v>1048.46</c:v>
                </c:pt>
                <c:pt idx="73">
                  <c:v>1149.55</c:v>
                </c:pt>
                <c:pt idx="74">
                  <c:v>1258.02</c:v>
                </c:pt>
                <c:pt idx="75">
                  <c:v>1379.41</c:v>
                </c:pt>
                <c:pt idx="76">
                  <c:v>1510.03</c:v>
                </c:pt>
                <c:pt idx="77">
                  <c:v>1646.71</c:v>
                </c:pt>
                <c:pt idx="78">
                  <c:v>1809.33</c:v>
                </c:pt>
                <c:pt idx="79">
                  <c:v>1979.41</c:v>
                </c:pt>
                <c:pt idx="80">
                  <c:v>2159.35</c:v>
                </c:pt>
                <c:pt idx="81">
                  <c:v>2368.4299999999998</c:v>
                </c:pt>
                <c:pt idx="82">
                  <c:v>2590.16</c:v>
                </c:pt>
                <c:pt idx="83">
                  <c:v>2827.83</c:v>
                </c:pt>
                <c:pt idx="84">
                  <c:v>3098.92</c:v>
                </c:pt>
                <c:pt idx="85">
                  <c:v>3391.7</c:v>
                </c:pt>
                <c:pt idx="86">
                  <c:v>3709.36</c:v>
                </c:pt>
                <c:pt idx="87">
                  <c:v>4058.61</c:v>
                </c:pt>
                <c:pt idx="88">
                  <c:v>4438.83</c:v>
                </c:pt>
                <c:pt idx="89">
                  <c:v>4843.8599999999997</c:v>
                </c:pt>
                <c:pt idx="90">
                  <c:v>5305.59</c:v>
                </c:pt>
                <c:pt idx="91">
                  <c:v>5803.68</c:v>
                </c:pt>
                <c:pt idx="92">
                  <c:v>6356.11</c:v>
                </c:pt>
                <c:pt idx="93">
                  <c:v>6944.23</c:v>
                </c:pt>
                <c:pt idx="94">
                  <c:v>7605.3</c:v>
                </c:pt>
                <c:pt idx="95">
                  <c:v>8316.26</c:v>
                </c:pt>
                <c:pt idx="96">
                  <c:v>9096.39</c:v>
                </c:pt>
                <c:pt idx="97">
                  <c:v>9955.34</c:v>
                </c:pt>
                <c:pt idx="98">
                  <c:v>10894.29</c:v>
                </c:pt>
                <c:pt idx="99">
                  <c:v>11894.28</c:v>
                </c:pt>
                <c:pt idx="100">
                  <c:v>12995.36</c:v>
                </c:pt>
                <c:pt idx="101">
                  <c:v>14294.48</c:v>
                </c:pt>
                <c:pt idx="102">
                  <c:v>15594.47</c:v>
                </c:pt>
                <c:pt idx="103">
                  <c:v>17094.45</c:v>
                </c:pt>
                <c:pt idx="104">
                  <c:v>18695.82</c:v>
                </c:pt>
                <c:pt idx="105">
                  <c:v>20394.46</c:v>
                </c:pt>
                <c:pt idx="106">
                  <c:v>22296.04</c:v>
                </c:pt>
                <c:pt idx="107">
                  <c:v>24396.45</c:v>
                </c:pt>
                <c:pt idx="108">
                  <c:v>26697.53</c:v>
                </c:pt>
                <c:pt idx="109">
                  <c:v>29297.8</c:v>
                </c:pt>
                <c:pt idx="110">
                  <c:v>31997.67</c:v>
                </c:pt>
                <c:pt idx="111">
                  <c:v>34978.86</c:v>
                </c:pt>
                <c:pt idx="112">
                  <c:v>38295.699999999997</c:v>
                </c:pt>
                <c:pt idx="113">
                  <c:v>41901.43</c:v>
                </c:pt>
                <c:pt idx="114">
                  <c:v>45804.46</c:v>
                </c:pt>
                <c:pt idx="115">
                  <c:v>50099.839999999997</c:v>
                </c:pt>
                <c:pt idx="116">
                  <c:v>54797.19</c:v>
                </c:pt>
                <c:pt idx="117">
                  <c:v>59997.77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B1-8145-8F59-3921368D85C4}"/>
            </c:ext>
          </c:extLst>
        </c:ser>
        <c:ser>
          <c:idx val="5"/>
          <c:order val="5"/>
          <c:tx>
            <c:strRef>
              <c:f>'275e'!$P$257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'275e'!$P$252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{A03055DF-3656-EB4E-8C93-FB58542BEC84}</c15:txfldGUID>
                      <c15:f>'275e'!$P$252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3B1-8145-8F59-3921368D85C4}"/>
                </c:ext>
              </c:extLst>
            </c:dLbl>
            <c:dLbl>
              <c:idx val="1"/>
              <c:tx>
                <c:strRef>
                  <c:f>'275e'!$P$253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{DE4743CE-04EA-6E4A-B11A-46CD9C6CC016}</c15:txfldGUID>
                      <c15:f>'275e'!$P$253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3B1-8145-8F59-3921368D85C4}"/>
                </c:ext>
              </c:extLst>
            </c:dLbl>
            <c:dLbl>
              <c:idx val="2"/>
              <c:tx>
                <c:strRef>
                  <c:f>'275e'!$P$254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{63085949-F78E-D846-8DF9-9D0FF632A8EC}</c15:txfldGUID>
                      <c15:f>'275e'!$P$254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3B1-8145-8F59-3921368D85C4}"/>
                </c:ext>
              </c:extLst>
            </c:dLbl>
            <c:dLbl>
              <c:idx val="3"/>
              <c:tx>
                <c:strRef>
                  <c:f>'275e'!$P$255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{D55C1533-5355-5E4F-BBA0-4D7E408459B4}</c15:txfldGUID>
                      <c15:f>'275e'!$P$255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3B1-8145-8F59-3921368D85C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'275e'!$O$258:$O$261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'275e'!$P$258:$P$261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B1-8145-8F59-3921368D85C4}"/>
            </c:ext>
          </c:extLst>
        </c:ser>
        <c:ser>
          <c:idx val="6"/>
          <c:order val="6"/>
          <c:tx>
            <c:strRef>
              <c:f>'275e'!$S$257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'275e'!$S$253</c:f>
                  <c:strCache>
                    <c:ptCount val="1"/>
                    <c:pt idx="0">
                      <c:v>3.76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{402BE81D-19F4-2943-AD39-196678BD4E3E}</c15:txfldGUID>
                      <c15:f>'275e'!$S$253</c15:f>
                      <c15:dlblFieldTableCache>
                        <c:ptCount val="1"/>
                        <c:pt idx="0">
                          <c:v>3.76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3B1-8145-8F59-3921368D85C4}"/>
                </c:ext>
              </c:extLst>
            </c:dLbl>
            <c:dLbl>
              <c:idx val="1"/>
              <c:tx>
                <c:strRef>
                  <c:f>'275e'!$S$254</c:f>
                  <c:strCache>
                    <c:ptCount val="1"/>
                    <c:pt idx="0">
                      <c:v>37.62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{37CECA92-2BB6-9C44-9065-C52AAAE3D47D}</c15:txfldGUID>
                      <c15:f>'275e'!$S$254</c15:f>
                      <c15:dlblFieldTableCache>
                        <c:ptCount val="1"/>
                        <c:pt idx="0">
                          <c:v>37.62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3B1-8145-8F59-3921368D85C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'275e'!$R$258:$R$260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'275e'!$S$258:$S$260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3B1-8145-8F59-3921368D85C4}"/>
            </c:ext>
          </c:extLst>
        </c:ser>
        <c:ser>
          <c:idx val="7"/>
          <c:order val="7"/>
          <c:tx>
            <c:strRef>
              <c:f>'275e'!$L$224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'275e'!$K$225:$K$342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4.7331914899907922E-3</c:v>
                </c:pt>
                <c:pt idx="12">
                  <c:v>4.5572196804216106E-2</c:v>
                </c:pt>
                <c:pt idx="13">
                  <c:v>0.1654353325687237</c:v>
                </c:pt>
                <c:pt idx="14">
                  <c:v>0.38328065148651952</c:v>
                </c:pt>
                <c:pt idx="15">
                  <c:v>0.68236178849109874</c:v>
                </c:pt>
                <c:pt idx="16">
                  <c:v>1.043661213850269</c:v>
                </c:pt>
                <c:pt idx="17">
                  <c:v>1.4431665590856608</c:v>
                </c:pt>
                <c:pt idx="18">
                  <c:v>1.8784424806617919</c:v>
                </c:pt>
                <c:pt idx="19">
                  <c:v>2.3198340746482269</c:v>
                </c:pt>
                <c:pt idx="20">
                  <c:v>2.7602421412113394</c:v>
                </c:pt>
                <c:pt idx="21">
                  <c:v>3.1859473747894214</c:v>
                </c:pt>
                <c:pt idx="22">
                  <c:v>3.6042721349143325</c:v>
                </c:pt>
                <c:pt idx="23">
                  <c:v>4.0124633611477867</c:v>
                </c:pt>
                <c:pt idx="24">
                  <c:v>4.4358785216923673</c:v>
                </c:pt>
                <c:pt idx="25">
                  <c:v>4.8065292277838392</c:v>
                </c:pt>
                <c:pt idx="26">
                  <c:v>5.1574842138997745</c:v>
                </c:pt>
                <c:pt idx="27">
                  <c:v>5.5087928578865508</c:v>
                </c:pt>
                <c:pt idx="28">
                  <c:v>5.8529207529472282</c:v>
                </c:pt>
                <c:pt idx="29">
                  <c:v>6.1676804140630033</c:v>
                </c:pt>
                <c:pt idx="30">
                  <c:v>6.474145490762595</c:v>
                </c:pt>
                <c:pt idx="31">
                  <c:v>6.7639823968420094</c:v>
                </c:pt>
                <c:pt idx="32">
                  <c:v>7.0192157402652935</c:v>
                </c:pt>
                <c:pt idx="33">
                  <c:v>7.2911912429421131</c:v>
                </c:pt>
                <c:pt idx="34">
                  <c:v>7.5598801930025559</c:v>
                </c:pt>
                <c:pt idx="35">
                  <c:v>7.7807810748934934</c:v>
                </c:pt>
                <c:pt idx="36">
                  <c:v>8.0092730901585121</c:v>
                </c:pt>
                <c:pt idx="37">
                  <c:v>8.215708470562701</c:v>
                </c:pt>
                <c:pt idx="38">
                  <c:v>8.408244637740161</c:v>
                </c:pt>
                <c:pt idx="39">
                  <c:v>8.6401764870670252</c:v>
                </c:pt>
                <c:pt idx="40">
                  <c:v>8.8426800347786489</c:v>
                </c:pt>
                <c:pt idx="41">
                  <c:v>9.0123154003195687</c:v>
                </c:pt>
                <c:pt idx="42">
                  <c:v>9.2008922457282392</c:v>
                </c:pt>
                <c:pt idx="43">
                  <c:v>9.3615518826704189</c:v>
                </c:pt>
                <c:pt idx="44">
                  <c:v>9.5192748136938459</c:v>
                </c:pt>
                <c:pt idx="45">
                  <c:v>9.7106571034851061</c:v>
                </c:pt>
                <c:pt idx="46">
                  <c:v>9.8498291325146194</c:v>
                </c:pt>
                <c:pt idx="47">
                  <c:v>10.001336938310413</c:v>
                </c:pt>
                <c:pt idx="48">
                  <c:v>10.129918965673779</c:v>
                </c:pt>
                <c:pt idx="49">
                  <c:v>10.52281192024825</c:v>
                </c:pt>
                <c:pt idx="50">
                  <c:v>11.312588229622108</c:v>
                </c:pt>
                <c:pt idx="51">
                  <c:v>12.322256715990664</c:v>
                </c:pt>
                <c:pt idx="52">
                  <c:v>13.159500699435176</c:v>
                </c:pt>
                <c:pt idx="53">
                  <c:v>13.811317263390816</c:v>
                </c:pt>
                <c:pt idx="54">
                  <c:v>14.450212415553946</c:v>
                </c:pt>
                <c:pt idx="55">
                  <c:v>15.020602178186536</c:v>
                </c:pt>
                <c:pt idx="56">
                  <c:v>15.482141486769395</c:v>
                </c:pt>
                <c:pt idx="57">
                  <c:v>15.851055120934559</c:v>
                </c:pt>
                <c:pt idx="58">
                  <c:v>16.23418148416205</c:v>
                </c:pt>
                <c:pt idx="59">
                  <c:v>16.562870649425978</c:v>
                </c:pt>
                <c:pt idx="60">
                  <c:v>16.859819492346272</c:v>
                </c:pt>
                <c:pt idx="61">
                  <c:v>17.136621483325374</c:v>
                </c:pt>
                <c:pt idx="62">
                  <c:v>17.384670878743165</c:v>
                </c:pt>
                <c:pt idx="63">
                  <c:v>17.616543906086598</c:v>
                </c:pt>
                <c:pt idx="64">
                  <c:v>17.834183033131374</c:v>
                </c:pt>
                <c:pt idx="65">
                  <c:v>18.055655459172971</c:v>
                </c:pt>
                <c:pt idx="66">
                  <c:v>18.282664995877209</c:v>
                </c:pt>
                <c:pt idx="67">
                  <c:v>18.547373378701501</c:v>
                </c:pt>
                <c:pt idx="68">
                  <c:v>18.78135839070173</c:v>
                </c:pt>
                <c:pt idx="69">
                  <c:v>18.994345741422592</c:v>
                </c:pt>
                <c:pt idx="70">
                  <c:v>19.193727947266567</c:v>
                </c:pt>
                <c:pt idx="71">
                  <c:v>19.36934305483582</c:v>
                </c:pt>
                <c:pt idx="72">
                  <c:v>19.524847363745796</c:v>
                </c:pt>
                <c:pt idx="73">
                  <c:v>19.682764277654275</c:v>
                </c:pt>
                <c:pt idx="74">
                  <c:v>19.827425667517069</c:v>
                </c:pt>
                <c:pt idx="75">
                  <c:v>19.96629591072908</c:v>
                </c:pt>
                <c:pt idx="76">
                  <c:v>20.094969744628486</c:v>
                </c:pt>
                <c:pt idx="77">
                  <c:v>20.211825560098724</c:v>
                </c:pt>
                <c:pt idx="78">
                  <c:v>20.332487925326348</c:v>
                </c:pt>
                <c:pt idx="79">
                  <c:v>20.442033678352995</c:v>
                </c:pt>
                <c:pt idx="80">
                  <c:v>20.543420583169961</c:v>
                </c:pt>
                <c:pt idx="81">
                  <c:v>20.646479007702176</c:v>
                </c:pt>
                <c:pt idx="82">
                  <c:v>20.742092348306546</c:v>
                </c:pt>
                <c:pt idx="83">
                  <c:v>20.832199941465099</c:v>
                </c:pt>
                <c:pt idx="84">
                  <c:v>20.922557775510413</c:v>
                </c:pt>
                <c:pt idx="85">
                  <c:v>21.008317416499693</c:v>
                </c:pt>
                <c:pt idx="86">
                  <c:v>21.090305002149769</c:v>
                </c:pt>
                <c:pt idx="87">
                  <c:v>21.169836682346187</c:v>
                </c:pt>
                <c:pt idx="88">
                  <c:v>21.246308371789709</c:v>
                </c:pt>
                <c:pt idx="89">
                  <c:v>21.318456476673369</c:v>
                </c:pt>
                <c:pt idx="90">
                  <c:v>21.391287507562961</c:v>
                </c:pt>
                <c:pt idx="91">
                  <c:v>21.460804198630591</c:v>
                </c:pt>
                <c:pt idx="92">
                  <c:v>21.529082601872243</c:v>
                </c:pt>
                <c:pt idx="93">
                  <c:v>21.593556588688532</c:v>
                </c:pt>
                <c:pt idx="94">
                  <c:v>21.657878654842587</c:v>
                </c:pt>
                <c:pt idx="95">
                  <c:v>21.719282045682363</c:v>
                </c:pt>
                <c:pt idx="96">
                  <c:v>21.779174565534952</c:v>
                </c:pt>
                <c:pt idx="97">
                  <c:v>21.837793158515996</c:v>
                </c:pt>
                <c:pt idx="98">
                  <c:v>21.894767750419895</c:v>
                </c:pt>
                <c:pt idx="99">
                  <c:v>21.948832944756216</c:v>
                </c:pt>
                <c:pt idx="100">
                  <c:v>22.00195487071765</c:v>
                </c:pt>
                <c:pt idx="101">
                  <c:v>22.057639727144636</c:v>
                </c:pt>
                <c:pt idx="102">
                  <c:v>22.107221608486125</c:v>
                </c:pt>
                <c:pt idx="103">
                  <c:v>22.15825707964067</c:v>
                </c:pt>
                <c:pt idx="104">
                  <c:v>22.206807128395887</c:v>
                </c:pt>
                <c:pt idx="105">
                  <c:v>22.252856706556841</c:v>
                </c:pt>
                <c:pt idx="106">
                  <c:v>22.298980039287585</c:v>
                </c:pt>
                <c:pt idx="107">
                  <c:v>22.344490473976592</c:v>
                </c:pt>
                <c:pt idx="108">
                  <c:v>22.389017590540305</c:v>
                </c:pt>
                <c:pt idx="109">
                  <c:v>22.433886589586152</c:v>
                </c:pt>
                <c:pt idx="110">
                  <c:v>22.475497927985899</c:v>
                </c:pt>
                <c:pt idx="111">
                  <c:v>22.516647274952053</c:v>
                </c:pt>
                <c:pt idx="112">
                  <c:v>22.557598899524002</c:v>
                </c:pt>
                <c:pt idx="113">
                  <c:v>22.597410045089749</c:v>
                </c:pt>
                <c:pt idx="114">
                  <c:v>22.635994619950594</c:v>
                </c:pt>
                <c:pt idx="115">
                  <c:v>22.674032830026569</c:v>
                </c:pt>
                <c:pt idx="116">
                  <c:v>22.711292997290457</c:v>
                </c:pt>
                <c:pt idx="117">
                  <c:v>22.748229074262458</c:v>
                </c:pt>
              </c:numCache>
            </c:numRef>
          </c:xVal>
          <c:yVal>
            <c:numRef>
              <c:f>'275e'!$L$225:$L$342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28.89</c:v>
                </c:pt>
                <c:pt idx="33">
                  <c:v>31.69</c:v>
                </c:pt>
                <c:pt idx="34">
                  <c:v>34.880000000000003</c:v>
                </c:pt>
                <c:pt idx="35">
                  <c:v>37.880000000000003</c:v>
                </c:pt>
                <c:pt idx="36">
                  <c:v>41.41</c:v>
                </c:pt>
                <c:pt idx="37">
                  <c:v>45.04</c:v>
                </c:pt>
                <c:pt idx="38">
                  <c:v>48.87</c:v>
                </c:pt>
                <c:pt idx="39">
                  <c:v>54.16</c:v>
                </c:pt>
                <c:pt idx="40">
                  <c:v>59.5</c:v>
                </c:pt>
                <c:pt idx="41">
                  <c:v>64.59</c:v>
                </c:pt>
                <c:pt idx="42">
                  <c:v>71.03</c:v>
                </c:pt>
                <c:pt idx="43">
                  <c:v>77.28</c:v>
                </c:pt>
                <c:pt idx="44">
                  <c:v>84.22</c:v>
                </c:pt>
                <c:pt idx="45">
                  <c:v>93.91</c:v>
                </c:pt>
                <c:pt idx="46">
                  <c:v>101.99</c:v>
                </c:pt>
                <c:pt idx="47">
                  <c:v>111.96</c:v>
                </c:pt>
                <c:pt idx="48">
                  <c:v>121.48</c:v>
                </c:pt>
                <c:pt idx="49">
                  <c:v>133.11000000000001</c:v>
                </c:pt>
                <c:pt idx="50">
                  <c:v>144.9</c:v>
                </c:pt>
                <c:pt idx="51">
                  <c:v>160.02000000000001</c:v>
                </c:pt>
                <c:pt idx="52">
                  <c:v>175.31</c:v>
                </c:pt>
                <c:pt idx="53">
                  <c:v>190.21</c:v>
                </c:pt>
                <c:pt idx="54">
                  <c:v>208.63</c:v>
                </c:pt>
                <c:pt idx="55">
                  <c:v>229.66</c:v>
                </c:pt>
                <c:pt idx="56">
                  <c:v>251.13</c:v>
                </c:pt>
                <c:pt idx="57">
                  <c:v>272.17</c:v>
                </c:pt>
                <c:pt idx="58">
                  <c:v>298.85000000000002</c:v>
                </c:pt>
                <c:pt idx="59">
                  <c:v>326.85000000000002</c:v>
                </c:pt>
                <c:pt idx="60">
                  <c:v>357.41</c:v>
                </c:pt>
                <c:pt idx="61">
                  <c:v>391.65</c:v>
                </c:pt>
                <c:pt idx="62">
                  <c:v>428.3</c:v>
                </c:pt>
                <c:pt idx="63">
                  <c:v>468.96</c:v>
                </c:pt>
                <c:pt idx="64">
                  <c:v>514.13</c:v>
                </c:pt>
                <c:pt idx="65">
                  <c:v>564.24</c:v>
                </c:pt>
                <c:pt idx="66">
                  <c:v>611.63</c:v>
                </c:pt>
                <c:pt idx="67">
                  <c:v>671.82</c:v>
                </c:pt>
                <c:pt idx="68">
                  <c:v>734.99</c:v>
                </c:pt>
                <c:pt idx="69">
                  <c:v>804.11</c:v>
                </c:pt>
                <c:pt idx="70">
                  <c:v>881.87</c:v>
                </c:pt>
                <c:pt idx="71">
                  <c:v>963.51</c:v>
                </c:pt>
                <c:pt idx="72">
                  <c:v>1048.46</c:v>
                </c:pt>
                <c:pt idx="73">
                  <c:v>1149.55</c:v>
                </c:pt>
                <c:pt idx="74">
                  <c:v>1258.02</c:v>
                </c:pt>
                <c:pt idx="75">
                  <c:v>1379.41</c:v>
                </c:pt>
                <c:pt idx="76">
                  <c:v>1510.03</c:v>
                </c:pt>
                <c:pt idx="77">
                  <c:v>1646.71</c:v>
                </c:pt>
                <c:pt idx="78">
                  <c:v>1809.33</c:v>
                </c:pt>
                <c:pt idx="79">
                  <c:v>1979.41</c:v>
                </c:pt>
                <c:pt idx="80">
                  <c:v>2159.35</c:v>
                </c:pt>
                <c:pt idx="81">
                  <c:v>2368.4299999999998</c:v>
                </c:pt>
                <c:pt idx="82">
                  <c:v>2590.16</c:v>
                </c:pt>
                <c:pt idx="83">
                  <c:v>2827.83</c:v>
                </c:pt>
                <c:pt idx="84">
                  <c:v>3098.92</c:v>
                </c:pt>
                <c:pt idx="85">
                  <c:v>3391.7</c:v>
                </c:pt>
                <c:pt idx="86">
                  <c:v>3709.36</c:v>
                </c:pt>
                <c:pt idx="87">
                  <c:v>4058.61</c:v>
                </c:pt>
                <c:pt idx="88">
                  <c:v>4438.83</c:v>
                </c:pt>
                <c:pt idx="89">
                  <c:v>4843.8599999999997</c:v>
                </c:pt>
                <c:pt idx="90">
                  <c:v>5305.59</c:v>
                </c:pt>
                <c:pt idx="91">
                  <c:v>5803.68</c:v>
                </c:pt>
                <c:pt idx="92">
                  <c:v>6356.11</c:v>
                </c:pt>
                <c:pt idx="93">
                  <c:v>6944.23</c:v>
                </c:pt>
                <c:pt idx="94">
                  <c:v>7605.3</c:v>
                </c:pt>
                <c:pt idx="95">
                  <c:v>8316.26</c:v>
                </c:pt>
                <c:pt idx="96">
                  <c:v>9096.39</c:v>
                </c:pt>
                <c:pt idx="97">
                  <c:v>9955.34</c:v>
                </c:pt>
                <c:pt idx="98">
                  <c:v>10894.29</c:v>
                </c:pt>
                <c:pt idx="99">
                  <c:v>11894.28</c:v>
                </c:pt>
                <c:pt idx="100">
                  <c:v>12995.36</c:v>
                </c:pt>
                <c:pt idx="101">
                  <c:v>14294.48</c:v>
                </c:pt>
                <c:pt idx="102">
                  <c:v>15594.47</c:v>
                </c:pt>
                <c:pt idx="103">
                  <c:v>17094.45</c:v>
                </c:pt>
                <c:pt idx="104">
                  <c:v>18695.82</c:v>
                </c:pt>
                <c:pt idx="105">
                  <c:v>20394.46</c:v>
                </c:pt>
                <c:pt idx="106">
                  <c:v>22296.04</c:v>
                </c:pt>
                <c:pt idx="107">
                  <c:v>24396.45</c:v>
                </c:pt>
                <c:pt idx="108">
                  <c:v>26697.53</c:v>
                </c:pt>
                <c:pt idx="109">
                  <c:v>29297.8</c:v>
                </c:pt>
                <c:pt idx="110">
                  <c:v>31997.67</c:v>
                </c:pt>
                <c:pt idx="111">
                  <c:v>34978.86</c:v>
                </c:pt>
                <c:pt idx="112">
                  <c:v>38295.699999999997</c:v>
                </c:pt>
                <c:pt idx="113">
                  <c:v>41901.43</c:v>
                </c:pt>
                <c:pt idx="114">
                  <c:v>45804.46</c:v>
                </c:pt>
                <c:pt idx="115">
                  <c:v>50099.839999999997</c:v>
                </c:pt>
                <c:pt idx="116">
                  <c:v>54797.19</c:v>
                </c:pt>
                <c:pt idx="117">
                  <c:v>59997.77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3B1-8145-8F59-3921368D85C4}"/>
            </c:ext>
          </c:extLst>
        </c:ser>
        <c:ser>
          <c:idx val="8"/>
          <c:order val="8"/>
          <c:tx>
            <c:strRef>
              <c:f>'275e'!$D$3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'275e'!$D$4</c:f>
              <c:numCache>
                <c:formatCode>0.00</c:formatCode>
                <c:ptCount val="1"/>
                <c:pt idx="0">
                  <c:v>1.2426035502958577</c:v>
                </c:pt>
              </c:numCache>
            </c:numRef>
          </c:xVal>
          <c:yVal>
            <c:numRef>
              <c:f>'275e'!$D$5</c:f>
              <c:numCache>
                <c:formatCode>General</c:formatCode>
                <c:ptCount val="1"/>
                <c:pt idx="0">
                  <c:v>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3B1-8145-8F59-3921368D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949264"/>
        <c:axId val="1"/>
      </c:scatterChart>
      <c:valAx>
        <c:axId val="1974949264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49492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08481879941131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'275e'!$AC$8:$AC$42</c:f>
          <c:strCache>
            <c:ptCount val="35"/>
            <c:pt idx="0">
              <c:v>SAMPLE NO.:</c:v>
            </c:pt>
            <c:pt idx="1">
              <c:v>6945.7ft;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23.3</c:v>
            </c:pt>
            <c:pt idx="6">
              <c:v>BVTot:</c:v>
            </c:pt>
            <c:pt idx="7">
              <c:v>26.58</c:v>
            </c:pt>
            <c:pt idx="8">
              <c:v>Perm:</c:v>
            </c:pt>
            <c:pt idx="9">
              <c:v>140</c:v>
            </c:pt>
            <c:pt idx="10">
              <c:v>Thomeer Perm:</c:v>
            </c:pt>
            <c:pt idx="11">
              <c:v>120.4</c:v>
            </c:pt>
            <c:pt idx="12">
              <c:v>PORE SYSTEM 1:</c:v>
            </c:pt>
            <c:pt idx="13">
              <c:v>G1:</c:v>
            </c:pt>
            <c:pt idx="14">
              <c:v>0.83</c:v>
            </c:pt>
            <c:pt idx="15">
              <c:v>Pd1:</c:v>
            </c:pt>
            <c:pt idx="16">
              <c:v>3.49</c:v>
            </c:pt>
            <c:pt idx="17">
              <c:v>BV1:</c:v>
            </c:pt>
            <c:pt idx="18">
              <c:v>17.37</c:v>
            </c:pt>
            <c:pt idx="19">
              <c:v>Closure Corr:</c:v>
            </c:pt>
            <c:pt idx="20">
              <c:v>1.24</c:v>
            </c:pt>
            <c:pt idx="21">
              <c:v>PORE SYSTEM 2:</c:v>
            </c:pt>
            <c:pt idx="22">
              <c:v>G2:</c:v>
            </c:pt>
            <c:pt idx="23">
              <c:v>0.22</c:v>
            </c:pt>
            <c:pt idx="24">
              <c:v>Pd2:</c:v>
            </c:pt>
            <c:pt idx="25">
              <c:v>114.97</c:v>
            </c:pt>
            <c:pt idx="26">
              <c:v>BV2:</c:v>
            </c:pt>
            <c:pt idx="27">
              <c:v>8.44</c:v>
            </c:pt>
            <c:pt idx="28">
              <c:v>PORE SYSTEM 3:</c:v>
            </c:pt>
            <c:pt idx="29">
              <c:v>G3:</c:v>
            </c:pt>
            <c:pt idx="30">
              <c:v>0.20</c:v>
            </c:pt>
            <c:pt idx="31">
              <c:v>Pd3:</c:v>
            </c:pt>
            <c:pt idx="32">
              <c:v>500.00</c:v>
            </c:pt>
            <c:pt idx="33">
              <c:v>BV3:</c:v>
            </c:pt>
            <c:pt idx="34">
              <c:v>0.76</c:v>
            </c:pt>
          </c:strCache>
        </c:strRef>
      </c:tx>
      <c:layout>
        <c:manualLayout>
          <c:xMode val="edge"/>
          <c:yMode val="edge"/>
          <c:x val="0.11061300123272895"/>
          <c:y val="2.963058300321168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1976015727381998"/>
          <c:w val="0.74945951855644921"/>
          <c:h val="0.69138027007493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'275e'!$X$8:$X$125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2.3651434608176163</c:v>
                </c:pt>
                <c:pt idx="38" formatCode="0.00E+00">
                  <c:v>2.1797843559489549</c:v>
                </c:pt>
                <c:pt idx="39" formatCode="0.00E+00">
                  <c:v>1.9668770582574859</c:v>
                </c:pt>
                <c:pt idx="40" formatCode="0.00E+00">
                  <c:v>1.7903539743735366</c:v>
                </c:pt>
                <c:pt idx="41" formatCode="0.00E+00">
                  <c:v>1.6492655438183219</c:v>
                </c:pt>
                <c:pt idx="42" formatCode="0.00E+00">
                  <c:v>1.4997333728737918</c:v>
                </c:pt>
                <c:pt idx="43" formatCode="0.00E+00">
                  <c:v>1.3784428244723788</c:v>
                </c:pt>
                <c:pt idx="44" formatCode="0.00E+00">
                  <c:v>1.264854683866367</c:v>
                </c:pt>
                <c:pt idx="45" formatCode="0.00E+00">
                  <c:v>1.1343420453117392</c:v>
                </c:pt>
                <c:pt idx="46" formatCode="0.00E+00">
                  <c:v>1.0444755512817476</c:v>
                </c:pt>
                <c:pt idx="47" formatCode="0.00E+00">
                  <c:v>0.95146535794234932</c:v>
                </c:pt>
                <c:pt idx="48" formatCode="0.00E+00">
                  <c:v>0.87690205363208285</c:v>
                </c:pt>
                <c:pt idx="49" formatCode="0.00E+00">
                  <c:v>0.80028594001371356</c:v>
                </c:pt>
                <c:pt idx="50" formatCode="0.00E+00">
                  <c:v>0.73516950638526857</c:v>
                </c:pt>
                <c:pt idx="51" formatCode="0.00E+00">
                  <c:v>0.66570467113626675</c:v>
                </c:pt>
                <c:pt idx="52" formatCode="0.00E+00">
                  <c:v>0.60764395342664668</c:v>
                </c:pt>
                <c:pt idx="53" formatCode="0.00E+00">
                  <c:v>0.56004448491259884</c:v>
                </c:pt>
                <c:pt idx="54" formatCode="0.00E+00">
                  <c:v>0.51059800352406381</c:v>
                </c:pt>
                <c:pt idx="55" formatCode="0.00E+00">
                  <c:v>0.46384246919457212</c:v>
                </c:pt>
                <c:pt idx="56" formatCode="0.00E+00">
                  <c:v>0.42418692101790079</c:v>
                </c:pt>
                <c:pt idx="57" formatCode="0.00E+00">
                  <c:v>0.39139530982557014</c:v>
                </c:pt>
                <c:pt idx="58" formatCode="0.00E+00">
                  <c:v>0.3564532758080155</c:v>
                </c:pt>
                <c:pt idx="59" formatCode="0.00E+00">
                  <c:v>0.3259172754328451</c:v>
                </c:pt>
                <c:pt idx="60" formatCode="0.00E+00">
                  <c:v>0.29805003070766184</c:v>
                </c:pt>
                <c:pt idx="61" formatCode="0.00E+00">
                  <c:v>0.27199300772430851</c:v>
                </c:pt>
                <c:pt idx="62" formatCode="0.00E+00">
                  <c:v>0.248718331718948</c:v>
                </c:pt>
                <c:pt idx="63" formatCode="0.00E+00">
                  <c:v>0.22715383289667657</c:v>
                </c:pt>
                <c:pt idx="64" formatCode="0.00E+00">
                  <c:v>0.20719674299345581</c:v>
                </c:pt>
                <c:pt idx="65" formatCode="0.00E+00">
                  <c:v>0.18879565694602551</c:v>
                </c:pt>
                <c:pt idx="66" formatCode="0.00E+00">
                  <c:v>0.17416748929127973</c:v>
                </c:pt>
                <c:pt idx="67" formatCode="0.00E+00">
                  <c:v>0.15856339715284662</c:v>
                </c:pt>
                <c:pt idx="68" formatCode="0.00E+00">
                  <c:v>0.14493538888314864</c:v>
                </c:pt>
                <c:pt idx="69" formatCode="0.00E+00">
                  <c:v>0.13247697637789035</c:v>
                </c:pt>
                <c:pt idx="70" formatCode="0.00E+00">
                  <c:v>0.12079565182535455</c:v>
                </c:pt>
                <c:pt idx="71" formatCode="0.00E+00">
                  <c:v>0.11056041086779113</c:v>
                </c:pt>
                <c:pt idx="72" formatCode="0.00E+00">
                  <c:v>0.1016024087473298</c:v>
                </c:pt>
                <c:pt idx="73" formatCode="0.00E+00">
                  <c:v>9.2667619046779545E-2</c:v>
                </c:pt>
                <c:pt idx="74" formatCode="0.00E+00">
                  <c:v>8.4677557968256004E-2</c:v>
                </c:pt>
                <c:pt idx="75" formatCode="0.00E+00">
                  <c:v>7.7225815004404355E-2</c:v>
                </c:pt>
                <c:pt idx="76" formatCode="0.00E+00">
                  <c:v>7.0545659010235184E-2</c:v>
                </c:pt>
                <c:pt idx="77" formatCode="0.00E+00">
                  <c:v>6.4690237792462191E-2</c:v>
                </c:pt>
                <c:pt idx="78" formatCode="0.00E+00">
                  <c:v>5.8875971478517149E-2</c:v>
                </c:pt>
                <c:pt idx="79" formatCode="0.00E+00">
                  <c:v>5.3817077551000257E-2</c:v>
                </c:pt>
                <c:pt idx="80" formatCode="0.00E+00">
                  <c:v>4.933246647149625E-2</c:v>
                </c:pt>
                <c:pt idx="81" formatCode="0.00E+00">
                  <c:v>4.4977500485648907E-2</c:v>
                </c:pt>
                <c:pt idx="82" formatCode="0.00E+00">
                  <c:v>4.112721278810013E-2</c:v>
                </c:pt>
                <c:pt idx="83" formatCode="0.00E+00">
                  <c:v>3.7670603068510285E-2</c:v>
                </c:pt>
                <c:pt idx="84" formatCode="0.00E+00">
                  <c:v>3.4375221520796091E-2</c:v>
                </c:pt>
                <c:pt idx="85" formatCode="0.00E+00">
                  <c:v>3.1407866696708267E-2</c:v>
                </c:pt>
                <c:pt idx="86" formatCode="0.00E+00">
                  <c:v>2.8718178196569064E-2</c:v>
                </c:pt>
                <c:pt idx="87" formatCode="0.00E+00">
                  <c:v>2.6246932194821729E-2</c:v>
                </c:pt>
                <c:pt idx="88" formatCode="0.00E+00">
                  <c:v>2.3998680164643706E-2</c:v>
                </c:pt>
                <c:pt idx="89" formatCode="0.00E+00">
                  <c:v>2.1991977777067347E-2</c:v>
                </c:pt>
                <c:pt idx="90" formatCode="0.00E+00">
                  <c:v>2.0078080189993085E-2</c:v>
                </c:pt>
                <c:pt idx="91" formatCode="0.00E+00">
                  <c:v>1.8354916445294266E-2</c:v>
                </c:pt>
                <c:pt idx="92" formatCode="0.00E+00">
                  <c:v>1.675963151600986E-2</c:v>
                </c:pt>
                <c:pt idx="93" formatCode="0.00E+00">
                  <c:v>1.5340226558628593E-2</c:v>
                </c:pt>
                <c:pt idx="94" formatCode="0.00E+00">
                  <c:v>1.400681912287818E-2</c:v>
                </c:pt>
                <c:pt idx="95" formatCode="0.00E+00">
                  <c:v>1.2809371216775981E-2</c:v>
                </c:pt>
                <c:pt idx="96" formatCode="0.00E+00">
                  <c:v>1.171080631714619E-2</c:v>
                </c:pt>
                <c:pt idx="97" formatCode="0.00E+00">
                  <c:v>1.0700394107607116E-2</c:v>
                </c:pt>
                <c:pt idx="98" formatCode="0.00E+00">
                  <c:v>9.7781554810111911E-3</c:v>
                </c:pt>
                <c:pt idx="99" formatCode="0.00E+00">
                  <c:v>8.9560748086664685E-3</c:v>
                </c:pt>
                <c:pt idx="100" formatCode="0.00E+00">
                  <c:v>8.1972382046534634E-3</c:v>
                </c:pt>
                <c:pt idx="101" formatCode="0.00E+00">
                  <c:v>7.4522516016829873E-3</c:v>
                </c:pt>
                <c:pt idx="102" formatCode="0.00E+00">
                  <c:v>6.8310151916176325E-3</c:v>
                </c:pt>
                <c:pt idx="103" formatCode="0.00E+00">
                  <c:v>6.2316167806057187E-3</c:v>
                </c:pt>
                <c:pt idx="104" formatCode="0.00E+00">
                  <c:v>5.6978544656091801E-3</c:v>
                </c:pt>
                <c:pt idx="105" formatCode="0.00E+00">
                  <c:v>5.2232842387209778E-3</c:v>
                </c:pt>
                <c:pt idx="106" formatCode="0.00E+00">
                  <c:v>4.7778018641528013E-3</c:v>
                </c:pt>
                <c:pt idx="107" formatCode="0.00E+00">
                  <c:v>4.3664574753796322E-3</c:v>
                </c:pt>
                <c:pt idx="108" formatCode="0.00E+00">
                  <c:v>3.9901092526246976E-3</c:v>
                </c:pt>
                <c:pt idx="109" formatCode="0.00E+00">
                  <c:v>3.6359747651777755E-3</c:v>
                </c:pt>
                <c:pt idx="110" formatCode="0.00E+00">
                  <c:v>3.3291818271525848E-3</c:v>
                </c:pt>
                <c:pt idx="111" formatCode="0.00E+00">
                  <c:v>3.0454412029215765E-3</c:v>
                </c:pt>
                <c:pt idx="112" formatCode="0.00E+00">
                  <c:v>2.7816716100038759E-3</c:v>
                </c:pt>
                <c:pt idx="113" formatCode="0.00E+00">
                  <c:v>2.5423013361411634E-3</c:v>
                </c:pt>
                <c:pt idx="114" formatCode="0.00E+00">
                  <c:v>2.3256700652125452E-3</c:v>
                </c:pt>
                <c:pt idx="115" formatCode="0.00E+00">
                  <c:v>2.1262754826208113E-3</c:v>
                </c:pt>
                <c:pt idx="116" formatCode="0.00E+00">
                  <c:v>1.9440059148147092E-3</c:v>
                </c:pt>
                <c:pt idx="117" formatCode="0.00E+00">
                  <c:v>1.7755003473500005E-3</c:v>
                </c:pt>
              </c:numCache>
            </c:numRef>
          </c:xVal>
          <c:yVal>
            <c:numRef>
              <c:f>'275e'!$Z$8:$Z$125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0.16791821576096333</c:v>
                </c:pt>
                <c:pt idx="13">
                  <c:v>0.33684101875983807</c:v>
                </c:pt>
                <c:pt idx="14">
                  <c:v>0.46315640079477749</c:v>
                </c:pt>
                <c:pt idx="15">
                  <c:v>0.3368410187598383</c:v>
                </c:pt>
                <c:pt idx="16">
                  <c:v>0.3368410187598383</c:v>
                </c:pt>
                <c:pt idx="17">
                  <c:v>0.3578935824323275</c:v>
                </c:pt>
                <c:pt idx="18">
                  <c:v>0.37894614610481803</c:v>
                </c:pt>
                <c:pt idx="19">
                  <c:v>0.3368410187598383</c:v>
                </c:pt>
                <c:pt idx="20">
                  <c:v>0.29473589141485723</c:v>
                </c:pt>
                <c:pt idx="21">
                  <c:v>0.29473589141485768</c:v>
                </c:pt>
                <c:pt idx="22">
                  <c:v>0.31578845508734865</c:v>
                </c:pt>
                <c:pt idx="23">
                  <c:v>0.27368332774236759</c:v>
                </c:pt>
                <c:pt idx="24">
                  <c:v>0.27368332774236936</c:v>
                </c:pt>
                <c:pt idx="25">
                  <c:v>0.25263076406987839</c:v>
                </c:pt>
                <c:pt idx="26">
                  <c:v>0.25263076406987839</c:v>
                </c:pt>
                <c:pt idx="27">
                  <c:v>0.33684101875983696</c:v>
                </c:pt>
                <c:pt idx="28">
                  <c:v>0.27368332774236936</c:v>
                </c:pt>
                <c:pt idx="29">
                  <c:v>0.2526307640698775</c:v>
                </c:pt>
                <c:pt idx="30">
                  <c:v>0.29473589141485768</c:v>
                </c:pt>
                <c:pt idx="31">
                  <c:v>0.33684101875983785</c:v>
                </c:pt>
                <c:pt idx="32">
                  <c:v>0.25263076406987839</c:v>
                </c:pt>
                <c:pt idx="33">
                  <c:v>0.27368332774236848</c:v>
                </c:pt>
                <c:pt idx="34">
                  <c:v>0.31578845508734865</c:v>
                </c:pt>
                <c:pt idx="35">
                  <c:v>0.33684101875983785</c:v>
                </c:pt>
                <c:pt idx="36">
                  <c:v>0.27368332774236848</c:v>
                </c:pt>
                <c:pt idx="37">
                  <c:v>0.2526307640698775</c:v>
                </c:pt>
                <c:pt idx="38">
                  <c:v>0.25263076406987928</c:v>
                </c:pt>
                <c:pt idx="39">
                  <c:v>0.2526307640698775</c:v>
                </c:pt>
                <c:pt idx="40">
                  <c:v>0.25263076406987928</c:v>
                </c:pt>
                <c:pt idx="41">
                  <c:v>0.27368332774236848</c:v>
                </c:pt>
                <c:pt idx="42">
                  <c:v>0.2526307640698775</c:v>
                </c:pt>
                <c:pt idx="43">
                  <c:v>0.27368332774237025</c:v>
                </c:pt>
                <c:pt idx="44">
                  <c:v>0.29473589141485768</c:v>
                </c:pt>
                <c:pt idx="45">
                  <c:v>0.31578845508734688</c:v>
                </c:pt>
                <c:pt idx="46">
                  <c:v>0.29473589141485945</c:v>
                </c:pt>
                <c:pt idx="47">
                  <c:v>0.33684101875983607</c:v>
                </c:pt>
                <c:pt idx="48">
                  <c:v>0.35789358243232883</c:v>
                </c:pt>
                <c:pt idx="49">
                  <c:v>0.3789461461048198</c:v>
                </c:pt>
                <c:pt idx="50">
                  <c:v>0.37894614610481803</c:v>
                </c:pt>
                <c:pt idx="51">
                  <c:v>0.42105127344979465</c:v>
                </c:pt>
                <c:pt idx="52">
                  <c:v>0.46315640079477483</c:v>
                </c:pt>
                <c:pt idx="53">
                  <c:v>0.50526152813975855</c:v>
                </c:pt>
                <c:pt idx="54">
                  <c:v>0.54736665548473518</c:v>
                </c:pt>
                <c:pt idx="55">
                  <c:v>0.6105243465022081</c:v>
                </c:pt>
                <c:pt idx="56">
                  <c:v>0.56841921915722615</c:v>
                </c:pt>
                <c:pt idx="57">
                  <c:v>0.52631409181224598</c:v>
                </c:pt>
                <c:pt idx="58">
                  <c:v>0.50526152813975855</c:v>
                </c:pt>
                <c:pt idx="59">
                  <c:v>0.4210512734497982</c:v>
                </c:pt>
                <c:pt idx="60">
                  <c:v>0.37894614610481625</c:v>
                </c:pt>
                <c:pt idx="61">
                  <c:v>0.31578845508734688</c:v>
                </c:pt>
                <c:pt idx="62">
                  <c:v>0.25263076406988105</c:v>
                </c:pt>
                <c:pt idx="63">
                  <c:v>0.2105256367248991</c:v>
                </c:pt>
                <c:pt idx="64">
                  <c:v>0.2105256367248991</c:v>
                </c:pt>
                <c:pt idx="65">
                  <c:v>0.23157820039738652</c:v>
                </c:pt>
                <c:pt idx="66">
                  <c:v>0.25263076406988105</c:v>
                </c:pt>
                <c:pt idx="67">
                  <c:v>0.25263076406988105</c:v>
                </c:pt>
                <c:pt idx="68">
                  <c:v>0.2526307640698775</c:v>
                </c:pt>
                <c:pt idx="69">
                  <c:v>0.23157820039739008</c:v>
                </c:pt>
                <c:pt idx="70">
                  <c:v>0.23157820039739008</c:v>
                </c:pt>
                <c:pt idx="71">
                  <c:v>0.2105256367248991</c:v>
                </c:pt>
                <c:pt idx="72">
                  <c:v>0.18947307305241168</c:v>
                </c:pt>
                <c:pt idx="73">
                  <c:v>0.18947307305240457</c:v>
                </c:pt>
                <c:pt idx="74">
                  <c:v>0.1684205093799207</c:v>
                </c:pt>
                <c:pt idx="75">
                  <c:v>0.16842050937991715</c:v>
                </c:pt>
                <c:pt idx="76">
                  <c:v>0.14736794570742617</c:v>
                </c:pt>
                <c:pt idx="77">
                  <c:v>0.1263153820349423</c:v>
                </c:pt>
                <c:pt idx="78">
                  <c:v>0.12631538203493875</c:v>
                </c:pt>
                <c:pt idx="79">
                  <c:v>0.10526281836245133</c:v>
                </c:pt>
                <c:pt idx="80">
                  <c:v>0.10526281836245133</c:v>
                </c:pt>
                <c:pt idx="81">
                  <c:v>8.4210254689956798E-2</c:v>
                </c:pt>
                <c:pt idx="82">
                  <c:v>6.3157691017469375E-2</c:v>
                </c:pt>
                <c:pt idx="83">
                  <c:v>6.3157691017469375E-2</c:v>
                </c:pt>
                <c:pt idx="84">
                  <c:v>4.2105127344978399E-2</c:v>
                </c:pt>
                <c:pt idx="85">
                  <c:v>4.2105127344981952E-2</c:v>
                </c:pt>
                <c:pt idx="86">
                  <c:v>4.2105127344978399E-2</c:v>
                </c:pt>
                <c:pt idx="87">
                  <c:v>2.1052563672494529E-2</c:v>
                </c:pt>
                <c:pt idx="88">
                  <c:v>2.1052563672490976E-2</c:v>
                </c:pt>
                <c:pt idx="89">
                  <c:v>2.1052563672490976E-2</c:v>
                </c:pt>
                <c:pt idx="90">
                  <c:v>2.1052563672487423E-2</c:v>
                </c:pt>
                <c:pt idx="91">
                  <c:v>2.1052563672490976E-2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95-C648-BCC8-E1F052AC4200}"/>
            </c:ext>
          </c:extLst>
        </c:ser>
        <c:ser>
          <c:idx val="1"/>
          <c:order val="1"/>
          <c:tx>
            <c:strRef>
              <c:f>'275e'!$AB$7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2.3651434608176163</c:v>
                </c:pt>
                <c:pt idx="38" formatCode="0.00E+00">
                  <c:v>2.1797843559489549</c:v>
                </c:pt>
                <c:pt idx="39" formatCode="0.00E+00">
                  <c:v>1.9668770582574859</c:v>
                </c:pt>
                <c:pt idx="40" formatCode="0.00E+00">
                  <c:v>1.7903539743735366</c:v>
                </c:pt>
                <c:pt idx="41" formatCode="0.00E+00">
                  <c:v>1.6492655438183219</c:v>
                </c:pt>
                <c:pt idx="42" formatCode="0.00E+00">
                  <c:v>1.4997333728737918</c:v>
                </c:pt>
                <c:pt idx="43" formatCode="0.00E+00">
                  <c:v>1.3784428244723788</c:v>
                </c:pt>
                <c:pt idx="44" formatCode="0.00E+00">
                  <c:v>1.264854683866367</c:v>
                </c:pt>
                <c:pt idx="45" formatCode="0.00E+00">
                  <c:v>1.1343420453117392</c:v>
                </c:pt>
                <c:pt idx="46" formatCode="0.00E+00">
                  <c:v>1.0444755512817476</c:v>
                </c:pt>
                <c:pt idx="47" formatCode="0.00E+00">
                  <c:v>0.95146535794234932</c:v>
                </c:pt>
                <c:pt idx="48" formatCode="0.00E+00">
                  <c:v>0.87690205363208285</c:v>
                </c:pt>
                <c:pt idx="49" formatCode="0.00E+00">
                  <c:v>0.80028594001371356</c:v>
                </c:pt>
                <c:pt idx="50" formatCode="0.00E+00">
                  <c:v>0.73516950638526857</c:v>
                </c:pt>
                <c:pt idx="51" formatCode="0.00E+00">
                  <c:v>0.66570467113626675</c:v>
                </c:pt>
                <c:pt idx="52" formatCode="0.00E+00">
                  <c:v>0.60764395342664668</c:v>
                </c:pt>
                <c:pt idx="53" formatCode="0.00E+00">
                  <c:v>0.56004448491259884</c:v>
                </c:pt>
                <c:pt idx="54" formatCode="0.00E+00">
                  <c:v>0.51059800352406381</c:v>
                </c:pt>
                <c:pt idx="55" formatCode="0.00E+00">
                  <c:v>0.46384246919457212</c:v>
                </c:pt>
                <c:pt idx="56" formatCode="0.00E+00">
                  <c:v>0.42418692101790079</c:v>
                </c:pt>
                <c:pt idx="57" formatCode="0.00E+00">
                  <c:v>0.39139530982557014</c:v>
                </c:pt>
                <c:pt idx="58" formatCode="0.00E+00">
                  <c:v>0.3564532758080155</c:v>
                </c:pt>
                <c:pt idx="59" formatCode="0.00E+00">
                  <c:v>0.3259172754328451</c:v>
                </c:pt>
                <c:pt idx="60" formatCode="0.00E+00">
                  <c:v>0.29805003070766184</c:v>
                </c:pt>
                <c:pt idx="61" formatCode="0.00E+00">
                  <c:v>0.27199300772430851</c:v>
                </c:pt>
                <c:pt idx="62" formatCode="0.00E+00">
                  <c:v>0.248718331718948</c:v>
                </c:pt>
                <c:pt idx="63" formatCode="0.00E+00">
                  <c:v>0.22715383289667657</c:v>
                </c:pt>
                <c:pt idx="64" formatCode="0.00E+00">
                  <c:v>0.20719674299345581</c:v>
                </c:pt>
                <c:pt idx="65" formatCode="0.00E+00">
                  <c:v>0.18879565694602551</c:v>
                </c:pt>
                <c:pt idx="66" formatCode="0.00E+00">
                  <c:v>0.17416748929127973</c:v>
                </c:pt>
                <c:pt idx="67" formatCode="0.00E+00">
                  <c:v>0.15856339715284662</c:v>
                </c:pt>
                <c:pt idx="68" formatCode="0.00E+00">
                  <c:v>0.14493538888314864</c:v>
                </c:pt>
                <c:pt idx="69" formatCode="0.00E+00">
                  <c:v>0.13247697637789035</c:v>
                </c:pt>
                <c:pt idx="70" formatCode="0.00E+00">
                  <c:v>0.12079565182535455</c:v>
                </c:pt>
                <c:pt idx="71" formatCode="0.00E+00">
                  <c:v>0.11056041086779113</c:v>
                </c:pt>
                <c:pt idx="72" formatCode="0.00E+00">
                  <c:v>0.1016024087473298</c:v>
                </c:pt>
                <c:pt idx="73" formatCode="0.00E+00">
                  <c:v>9.2667619046779545E-2</c:v>
                </c:pt>
                <c:pt idx="74" formatCode="0.00E+00">
                  <c:v>8.4677557968256004E-2</c:v>
                </c:pt>
                <c:pt idx="75" formatCode="0.00E+00">
                  <c:v>7.7225815004404355E-2</c:v>
                </c:pt>
                <c:pt idx="76" formatCode="0.00E+00">
                  <c:v>7.0545659010235184E-2</c:v>
                </c:pt>
                <c:pt idx="77" formatCode="0.00E+00">
                  <c:v>6.4690237792462191E-2</c:v>
                </c:pt>
                <c:pt idx="78" formatCode="0.00E+00">
                  <c:v>5.8875971478517149E-2</c:v>
                </c:pt>
                <c:pt idx="79" formatCode="0.00E+00">
                  <c:v>5.3817077551000257E-2</c:v>
                </c:pt>
                <c:pt idx="80" formatCode="0.00E+00">
                  <c:v>4.933246647149625E-2</c:v>
                </c:pt>
                <c:pt idx="81" formatCode="0.00E+00">
                  <c:v>4.4977500485648907E-2</c:v>
                </c:pt>
                <c:pt idx="82" formatCode="0.00E+00">
                  <c:v>4.112721278810013E-2</c:v>
                </c:pt>
                <c:pt idx="83" formatCode="0.00E+00">
                  <c:v>3.7670603068510285E-2</c:v>
                </c:pt>
                <c:pt idx="84" formatCode="0.00E+00">
                  <c:v>3.4375221520796091E-2</c:v>
                </c:pt>
                <c:pt idx="85" formatCode="0.00E+00">
                  <c:v>3.1407866696708267E-2</c:v>
                </c:pt>
                <c:pt idx="86" formatCode="0.00E+00">
                  <c:v>2.8718178196569064E-2</c:v>
                </c:pt>
                <c:pt idx="87" formatCode="0.00E+00">
                  <c:v>2.6246932194821729E-2</c:v>
                </c:pt>
                <c:pt idx="88" formatCode="0.00E+00">
                  <c:v>2.3998680164643706E-2</c:v>
                </c:pt>
                <c:pt idx="89" formatCode="0.00E+00">
                  <c:v>2.1991977777067347E-2</c:v>
                </c:pt>
                <c:pt idx="90" formatCode="0.00E+00">
                  <c:v>2.0078080189993085E-2</c:v>
                </c:pt>
                <c:pt idx="91" formatCode="0.00E+00">
                  <c:v>1.8354916445294266E-2</c:v>
                </c:pt>
                <c:pt idx="92" formatCode="0.00E+00">
                  <c:v>1.675963151600986E-2</c:v>
                </c:pt>
                <c:pt idx="93" formatCode="0.00E+00">
                  <c:v>1.5340226558628593E-2</c:v>
                </c:pt>
                <c:pt idx="94" formatCode="0.00E+00">
                  <c:v>1.400681912287818E-2</c:v>
                </c:pt>
                <c:pt idx="95" formatCode="0.00E+00">
                  <c:v>1.2809371216775981E-2</c:v>
                </c:pt>
                <c:pt idx="96" formatCode="0.00E+00">
                  <c:v>1.171080631714619E-2</c:v>
                </c:pt>
                <c:pt idx="97" formatCode="0.00E+00">
                  <c:v>1.0700394107607116E-2</c:v>
                </c:pt>
                <c:pt idx="98" formatCode="0.00E+00">
                  <c:v>9.7781554810111911E-3</c:v>
                </c:pt>
                <c:pt idx="99" formatCode="0.00E+00">
                  <c:v>8.9560748086664685E-3</c:v>
                </c:pt>
                <c:pt idx="100" formatCode="0.00E+00">
                  <c:v>8.1972382046534634E-3</c:v>
                </c:pt>
                <c:pt idx="101" formatCode="0.00E+00">
                  <c:v>7.4522516016829873E-3</c:v>
                </c:pt>
                <c:pt idx="102" formatCode="0.00E+00">
                  <c:v>6.8310151916176325E-3</c:v>
                </c:pt>
                <c:pt idx="103" formatCode="0.00E+00">
                  <c:v>6.2316167806057187E-3</c:v>
                </c:pt>
                <c:pt idx="104" formatCode="0.00E+00">
                  <c:v>5.6978544656091801E-3</c:v>
                </c:pt>
                <c:pt idx="105" formatCode="0.00E+00">
                  <c:v>5.2232842387209778E-3</c:v>
                </c:pt>
                <c:pt idx="106" formatCode="0.00E+00">
                  <c:v>4.7778018641528013E-3</c:v>
                </c:pt>
                <c:pt idx="107" formatCode="0.00E+00">
                  <c:v>4.3664574753796322E-3</c:v>
                </c:pt>
                <c:pt idx="108" formatCode="0.00E+00">
                  <c:v>3.9901092526246976E-3</c:v>
                </c:pt>
                <c:pt idx="109" formatCode="0.00E+00">
                  <c:v>3.6359747651777755E-3</c:v>
                </c:pt>
                <c:pt idx="110" formatCode="0.00E+00">
                  <c:v>3.3291818271525848E-3</c:v>
                </c:pt>
                <c:pt idx="111" formatCode="0.00E+00">
                  <c:v>3.0454412029215765E-3</c:v>
                </c:pt>
                <c:pt idx="112" formatCode="0.00E+00">
                  <c:v>2.7816716100038759E-3</c:v>
                </c:pt>
                <c:pt idx="113" formatCode="0.00E+00">
                  <c:v>2.5423013361411634E-3</c:v>
                </c:pt>
                <c:pt idx="114" formatCode="0.00E+00">
                  <c:v>2.3256700652125452E-3</c:v>
                </c:pt>
                <c:pt idx="115" formatCode="0.00E+00">
                  <c:v>2.1262754826208113E-3</c:v>
                </c:pt>
                <c:pt idx="116" formatCode="0.00E+00">
                  <c:v>1.9440059148147092E-3</c:v>
                </c:pt>
                <c:pt idx="117" formatCode="0.00E+00">
                  <c:v>1.7755003473500005E-3</c:v>
                </c:pt>
              </c:numCache>
            </c:numRef>
          </c:xVal>
          <c:yVal>
            <c:numRef>
              <c:f>'275e'!$AB$8:$AB$125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4.6992437938655988E-3</c:v>
                </c:pt>
                <c:pt idx="12">
                  <c:v>4.083900531422531E-2</c:v>
                </c:pt>
                <c:pt idx="13">
                  <c:v>0.11986313576450759</c:v>
                </c:pt>
                <c:pt idx="14">
                  <c:v>0.21784531891779582</c:v>
                </c:pt>
                <c:pt idx="15">
                  <c:v>0.29908113700457922</c:v>
                </c:pt>
                <c:pt idx="16">
                  <c:v>0.36129942535917026</c:v>
                </c:pt>
                <c:pt idx="17">
                  <c:v>0.39950534523539183</c:v>
                </c:pt>
                <c:pt idx="18">
                  <c:v>0.43527592157613104</c:v>
                </c:pt>
                <c:pt idx="19">
                  <c:v>0.44139159398643502</c:v>
                </c:pt>
                <c:pt idx="20">
                  <c:v>0.44040806656311249</c:v>
                </c:pt>
                <c:pt idx="21">
                  <c:v>0.42570523357808199</c:v>
                </c:pt>
                <c:pt idx="22">
                  <c:v>0.41832476012491115</c:v>
                </c:pt>
                <c:pt idx="23">
                  <c:v>0.40819122623345416</c:v>
                </c:pt>
                <c:pt idx="24">
                  <c:v>0.42341516054458062</c:v>
                </c:pt>
                <c:pt idx="25">
                  <c:v>0.37065070609147188</c:v>
                </c:pt>
                <c:pt idx="26">
                  <c:v>0.35095498611593534</c:v>
                </c:pt>
                <c:pt idx="27">
                  <c:v>0.3513086439867763</c:v>
                </c:pt>
                <c:pt idx="28">
                  <c:v>0.34412789506067742</c:v>
                </c:pt>
                <c:pt idx="29">
                  <c:v>0.31475966111577502</c:v>
                </c:pt>
                <c:pt idx="30">
                  <c:v>0.30646507669959178</c:v>
                </c:pt>
                <c:pt idx="31">
                  <c:v>0.28983690607941437</c:v>
                </c:pt>
                <c:pt idx="32">
                  <c:v>0.25523334342328408</c:v>
                </c:pt>
                <c:pt idx="33">
                  <c:v>0.27197550267681958</c:v>
                </c:pt>
                <c:pt idx="34">
                  <c:v>0.2686889500604428</c:v>
                </c:pt>
                <c:pt idx="35">
                  <c:v>0.22090088189093748</c:v>
                </c:pt>
                <c:pt idx="36">
                  <c:v>0.22849201526501872</c:v>
                </c:pt>
                <c:pt idx="37">
                  <c:v>0.20643538040418896</c:v>
                </c:pt>
                <c:pt idx="38">
                  <c:v>0.19253616717745992</c:v>
                </c:pt>
                <c:pt idx="39">
                  <c:v>0.23193184932686428</c:v>
                </c:pt>
                <c:pt idx="40">
                  <c:v>0.20250354771162371</c:v>
                </c:pt>
                <c:pt idx="41">
                  <c:v>0.16963536554091974</c:v>
                </c:pt>
                <c:pt idx="42">
                  <c:v>0.18857684540867048</c:v>
                </c:pt>
                <c:pt idx="43">
                  <c:v>0.16065963694217977</c:v>
                </c:pt>
                <c:pt idx="44">
                  <c:v>0.15772293102342694</c:v>
                </c:pt>
                <c:pt idx="45">
                  <c:v>0.19138228979126026</c:v>
                </c:pt>
                <c:pt idx="46">
                  <c:v>0.13917202902951331</c:v>
                </c:pt>
                <c:pt idx="47">
                  <c:v>0.15150780579579326</c:v>
                </c:pt>
                <c:pt idx="48">
                  <c:v>0.12858202736336644</c:v>
                </c:pt>
                <c:pt idx="49">
                  <c:v>0.39289295457447082</c:v>
                </c:pt>
                <c:pt idx="50">
                  <c:v>0.7897763093738579</c:v>
                </c:pt>
                <c:pt idx="51">
                  <c:v>1.0096684863685557</c:v>
                </c:pt>
                <c:pt idx="52">
                  <c:v>0.83724398344451245</c:v>
                </c:pt>
                <c:pt idx="53">
                  <c:v>0.65181656395563969</c:v>
                </c:pt>
                <c:pt idx="54">
                  <c:v>0.63889515216312986</c:v>
                </c:pt>
                <c:pt idx="55">
                  <c:v>0.57038976263259045</c:v>
                </c:pt>
                <c:pt idx="56">
                  <c:v>0.46153930858285896</c:v>
                </c:pt>
                <c:pt idx="57">
                  <c:v>0.36891363416516398</c:v>
                </c:pt>
                <c:pt idx="58">
                  <c:v>0.3831263632274915</c:v>
                </c:pt>
                <c:pt idx="59">
                  <c:v>0.32868916526392766</c:v>
                </c:pt>
                <c:pt idx="60">
                  <c:v>0.296948842920294</c:v>
                </c:pt>
                <c:pt idx="61">
                  <c:v>0.27680199097910219</c:v>
                </c:pt>
                <c:pt idx="62">
                  <c:v>0.24804939541779092</c:v>
                </c:pt>
                <c:pt idx="63">
                  <c:v>0.23187302734343263</c:v>
                </c:pt>
                <c:pt idx="64">
                  <c:v>0.21763912704477661</c:v>
                </c:pt>
                <c:pt idx="65">
                  <c:v>0.221472426041597</c:v>
                </c:pt>
                <c:pt idx="66">
                  <c:v>0.22700953670423729</c:v>
                </c:pt>
                <c:pt idx="67">
                  <c:v>0.26470838282429199</c:v>
                </c:pt>
                <c:pt idx="68">
                  <c:v>0.23398501200022892</c:v>
                </c:pt>
                <c:pt idx="69">
                  <c:v>0.21298735072086217</c:v>
                </c:pt>
                <c:pt idx="70">
                  <c:v>0.1993822058439747</c:v>
                </c:pt>
                <c:pt idx="71">
                  <c:v>0.17561510756925358</c:v>
                </c:pt>
                <c:pt idx="72">
                  <c:v>0.15550430890997546</c:v>
                </c:pt>
                <c:pt idx="73">
                  <c:v>0.15791691390847973</c:v>
                </c:pt>
                <c:pt idx="74">
                  <c:v>0.14466138986279375</c:v>
                </c:pt>
                <c:pt idx="75">
                  <c:v>0.13887024321201125</c:v>
                </c:pt>
                <c:pt idx="76">
                  <c:v>0.12867383389940557</c:v>
                </c:pt>
                <c:pt idx="77">
                  <c:v>0.11685581547023816</c:v>
                </c:pt>
                <c:pt idx="78">
                  <c:v>0.12066236522762352</c:v>
                </c:pt>
                <c:pt idx="79">
                  <c:v>0.10954575302664793</c:v>
                </c:pt>
                <c:pt idx="80">
                  <c:v>0.10138690481696599</c:v>
                </c:pt>
                <c:pt idx="81">
                  <c:v>0.10305842453221459</c:v>
                </c:pt>
                <c:pt idx="82">
                  <c:v>9.5613340604369768E-2</c:v>
                </c:pt>
                <c:pt idx="83">
                  <c:v>9.0107593158553101E-2</c:v>
                </c:pt>
                <c:pt idx="84">
                  <c:v>9.0357834045313723E-2</c:v>
                </c:pt>
                <c:pt idx="85">
                  <c:v>8.5759640989280683E-2</c:v>
                </c:pt>
                <c:pt idx="86">
                  <c:v>8.19875856500758E-2</c:v>
                </c:pt>
                <c:pt idx="87">
                  <c:v>7.9531680196417653E-2</c:v>
                </c:pt>
                <c:pt idx="88">
                  <c:v>7.647168944352245E-2</c:v>
                </c:pt>
                <c:pt idx="89">
                  <c:v>7.2148104883659414E-2</c:v>
                </c:pt>
                <c:pt idx="90">
                  <c:v>7.2831030889592085E-2</c:v>
                </c:pt>
                <c:pt idx="91">
                  <c:v>6.9516691067629921E-2</c:v>
                </c:pt>
                <c:pt idx="92">
                  <c:v>6.8278403241652796E-2</c:v>
                </c:pt>
                <c:pt idx="93">
                  <c:v>6.4473986816288686E-2</c:v>
                </c:pt>
                <c:pt idx="94">
                  <c:v>6.4322066154055335E-2</c:v>
                </c:pt>
                <c:pt idx="95">
                  <c:v>6.1403390839775085E-2</c:v>
                </c:pt>
                <c:pt idx="96">
                  <c:v>5.9892519852589032E-2</c:v>
                </c:pt>
                <c:pt idx="97">
                  <c:v>5.861859298104477E-2</c:v>
                </c:pt>
                <c:pt idx="98">
                  <c:v>5.6974591903898641E-2</c:v>
                </c:pt>
                <c:pt idx="99">
                  <c:v>5.4065194336320843E-2</c:v>
                </c:pt>
                <c:pt idx="100">
                  <c:v>5.3121925961434613E-2</c:v>
                </c:pt>
                <c:pt idx="101">
                  <c:v>5.5684856426985618E-2</c:v>
                </c:pt>
                <c:pt idx="102">
                  <c:v>4.9581881341488554E-2</c:v>
                </c:pt>
                <c:pt idx="103">
                  <c:v>5.103547115454532E-2</c:v>
                </c:pt>
                <c:pt idx="104">
                  <c:v>4.855004875521729E-2</c:v>
                </c:pt>
                <c:pt idx="105">
                  <c:v>4.6049578160953786E-2</c:v>
                </c:pt>
                <c:pt idx="106">
                  <c:v>4.6123332730743982E-2</c:v>
                </c:pt>
                <c:pt idx="107">
                  <c:v>4.5510434689006729E-2</c:v>
                </c:pt>
                <c:pt idx="108">
                  <c:v>4.4527116563713776E-2</c:v>
                </c:pt>
                <c:pt idx="109">
                  <c:v>4.4868999045846181E-2</c:v>
                </c:pt>
                <c:pt idx="110">
                  <c:v>4.1611338399746955E-2</c:v>
                </c:pt>
                <c:pt idx="111">
                  <c:v>4.1149346966154354E-2</c:v>
                </c:pt>
                <c:pt idx="112">
                  <c:v>4.0951624571949452E-2</c:v>
                </c:pt>
                <c:pt idx="113">
                  <c:v>3.9811145565746386E-2</c:v>
                </c:pt>
                <c:pt idx="114">
                  <c:v>3.8584574860845322E-2</c:v>
                </c:pt>
                <c:pt idx="115">
                  <c:v>3.8038210075974632E-2</c:v>
                </c:pt>
                <c:pt idx="116">
                  <c:v>3.7260167263887922E-2</c:v>
                </c:pt>
                <c:pt idx="117">
                  <c:v>3.6936076972001075E-2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95-C648-BCC8-E1F052AC4200}"/>
            </c:ext>
          </c:extLst>
        </c:ser>
        <c:ser>
          <c:idx val="2"/>
          <c:order val="2"/>
          <c:tx>
            <c:strRef>
              <c:f>'275e'!$Y$7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'275e'!$X$8:$X$125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2.3651434608176163</c:v>
                </c:pt>
                <c:pt idx="38" formatCode="0.00E+00">
                  <c:v>2.1797843559489549</c:v>
                </c:pt>
                <c:pt idx="39" formatCode="0.00E+00">
                  <c:v>1.9668770582574859</c:v>
                </c:pt>
                <c:pt idx="40" formatCode="0.00E+00">
                  <c:v>1.7903539743735366</c:v>
                </c:pt>
                <c:pt idx="41" formatCode="0.00E+00">
                  <c:v>1.6492655438183219</c:v>
                </c:pt>
                <c:pt idx="42" formatCode="0.00E+00">
                  <c:v>1.4997333728737918</c:v>
                </c:pt>
                <c:pt idx="43" formatCode="0.00E+00">
                  <c:v>1.3784428244723788</c:v>
                </c:pt>
                <c:pt idx="44" formatCode="0.00E+00">
                  <c:v>1.264854683866367</c:v>
                </c:pt>
                <c:pt idx="45" formatCode="0.00E+00">
                  <c:v>1.1343420453117392</c:v>
                </c:pt>
                <c:pt idx="46" formatCode="0.00E+00">
                  <c:v>1.0444755512817476</c:v>
                </c:pt>
                <c:pt idx="47" formatCode="0.00E+00">
                  <c:v>0.95146535794234932</c:v>
                </c:pt>
                <c:pt idx="48" formatCode="0.00E+00">
                  <c:v>0.87690205363208285</c:v>
                </c:pt>
                <c:pt idx="49" formatCode="0.00E+00">
                  <c:v>0.80028594001371356</c:v>
                </c:pt>
                <c:pt idx="50" formatCode="0.00E+00">
                  <c:v>0.73516950638526857</c:v>
                </c:pt>
                <c:pt idx="51" formatCode="0.00E+00">
                  <c:v>0.66570467113626675</c:v>
                </c:pt>
                <c:pt idx="52" formatCode="0.00E+00">
                  <c:v>0.60764395342664668</c:v>
                </c:pt>
                <c:pt idx="53" formatCode="0.00E+00">
                  <c:v>0.56004448491259884</c:v>
                </c:pt>
                <c:pt idx="54" formatCode="0.00E+00">
                  <c:v>0.51059800352406381</c:v>
                </c:pt>
                <c:pt idx="55" formatCode="0.00E+00">
                  <c:v>0.46384246919457212</c:v>
                </c:pt>
                <c:pt idx="56" formatCode="0.00E+00">
                  <c:v>0.42418692101790079</c:v>
                </c:pt>
                <c:pt idx="57" formatCode="0.00E+00">
                  <c:v>0.39139530982557014</c:v>
                </c:pt>
                <c:pt idx="58" formatCode="0.00E+00">
                  <c:v>0.3564532758080155</c:v>
                </c:pt>
                <c:pt idx="59" formatCode="0.00E+00">
                  <c:v>0.3259172754328451</c:v>
                </c:pt>
                <c:pt idx="60" formatCode="0.00E+00">
                  <c:v>0.29805003070766184</c:v>
                </c:pt>
                <c:pt idx="61" formatCode="0.00E+00">
                  <c:v>0.27199300772430851</c:v>
                </c:pt>
                <c:pt idx="62" formatCode="0.00E+00">
                  <c:v>0.248718331718948</c:v>
                </c:pt>
                <c:pt idx="63" formatCode="0.00E+00">
                  <c:v>0.22715383289667657</c:v>
                </c:pt>
                <c:pt idx="64" formatCode="0.00E+00">
                  <c:v>0.20719674299345581</c:v>
                </c:pt>
                <c:pt idx="65" formatCode="0.00E+00">
                  <c:v>0.18879565694602551</c:v>
                </c:pt>
                <c:pt idx="66" formatCode="0.00E+00">
                  <c:v>0.17416748929127973</c:v>
                </c:pt>
                <c:pt idx="67" formatCode="0.00E+00">
                  <c:v>0.15856339715284662</c:v>
                </c:pt>
                <c:pt idx="68" formatCode="0.00E+00">
                  <c:v>0.14493538888314864</c:v>
                </c:pt>
                <c:pt idx="69" formatCode="0.00E+00">
                  <c:v>0.13247697637789035</c:v>
                </c:pt>
                <c:pt idx="70" formatCode="0.00E+00">
                  <c:v>0.12079565182535455</c:v>
                </c:pt>
                <c:pt idx="71" formatCode="0.00E+00">
                  <c:v>0.11056041086779113</c:v>
                </c:pt>
                <c:pt idx="72" formatCode="0.00E+00">
                  <c:v>0.1016024087473298</c:v>
                </c:pt>
                <c:pt idx="73" formatCode="0.00E+00">
                  <c:v>9.2667619046779545E-2</c:v>
                </c:pt>
                <c:pt idx="74" formatCode="0.00E+00">
                  <c:v>8.4677557968256004E-2</c:v>
                </c:pt>
                <c:pt idx="75" formatCode="0.00E+00">
                  <c:v>7.7225815004404355E-2</c:v>
                </c:pt>
                <c:pt idx="76" formatCode="0.00E+00">
                  <c:v>7.0545659010235184E-2</c:v>
                </c:pt>
                <c:pt idx="77" formatCode="0.00E+00">
                  <c:v>6.4690237792462191E-2</c:v>
                </c:pt>
                <c:pt idx="78" formatCode="0.00E+00">
                  <c:v>5.8875971478517149E-2</c:v>
                </c:pt>
                <c:pt idx="79" formatCode="0.00E+00">
                  <c:v>5.3817077551000257E-2</c:v>
                </c:pt>
                <c:pt idx="80" formatCode="0.00E+00">
                  <c:v>4.933246647149625E-2</c:v>
                </c:pt>
                <c:pt idx="81" formatCode="0.00E+00">
                  <c:v>4.4977500485648907E-2</c:v>
                </c:pt>
                <c:pt idx="82" formatCode="0.00E+00">
                  <c:v>4.112721278810013E-2</c:v>
                </c:pt>
                <c:pt idx="83" formatCode="0.00E+00">
                  <c:v>3.7670603068510285E-2</c:v>
                </c:pt>
                <c:pt idx="84" formatCode="0.00E+00">
                  <c:v>3.4375221520796091E-2</c:v>
                </c:pt>
                <c:pt idx="85" formatCode="0.00E+00">
                  <c:v>3.1407866696708267E-2</c:v>
                </c:pt>
                <c:pt idx="86" formatCode="0.00E+00">
                  <c:v>2.8718178196569064E-2</c:v>
                </c:pt>
                <c:pt idx="87" formatCode="0.00E+00">
                  <c:v>2.6246932194821729E-2</c:v>
                </c:pt>
                <c:pt idx="88" formatCode="0.00E+00">
                  <c:v>2.3998680164643706E-2</c:v>
                </c:pt>
                <c:pt idx="89" formatCode="0.00E+00">
                  <c:v>2.1991977777067347E-2</c:v>
                </c:pt>
                <c:pt idx="90" formatCode="0.00E+00">
                  <c:v>2.0078080189993085E-2</c:v>
                </c:pt>
                <c:pt idx="91" formatCode="0.00E+00">
                  <c:v>1.8354916445294266E-2</c:v>
                </c:pt>
                <c:pt idx="92" formatCode="0.00E+00">
                  <c:v>1.675963151600986E-2</c:v>
                </c:pt>
                <c:pt idx="93" formatCode="0.00E+00">
                  <c:v>1.5340226558628593E-2</c:v>
                </c:pt>
                <c:pt idx="94" formatCode="0.00E+00">
                  <c:v>1.400681912287818E-2</c:v>
                </c:pt>
                <c:pt idx="95" formatCode="0.00E+00">
                  <c:v>1.2809371216775981E-2</c:v>
                </c:pt>
                <c:pt idx="96" formatCode="0.00E+00">
                  <c:v>1.171080631714619E-2</c:v>
                </c:pt>
                <c:pt idx="97" formatCode="0.00E+00">
                  <c:v>1.0700394107607116E-2</c:v>
                </c:pt>
                <c:pt idx="98" formatCode="0.00E+00">
                  <c:v>9.7781554810111911E-3</c:v>
                </c:pt>
                <c:pt idx="99" formatCode="0.00E+00">
                  <c:v>8.9560748086664685E-3</c:v>
                </c:pt>
                <c:pt idx="100" formatCode="0.00E+00">
                  <c:v>8.1972382046534634E-3</c:v>
                </c:pt>
                <c:pt idx="101" formatCode="0.00E+00">
                  <c:v>7.4522516016829873E-3</c:v>
                </c:pt>
                <c:pt idx="102" formatCode="0.00E+00">
                  <c:v>6.8310151916176325E-3</c:v>
                </c:pt>
                <c:pt idx="103" formatCode="0.00E+00">
                  <c:v>6.2316167806057187E-3</c:v>
                </c:pt>
                <c:pt idx="104" formatCode="0.00E+00">
                  <c:v>5.6978544656091801E-3</c:v>
                </c:pt>
                <c:pt idx="105" formatCode="0.00E+00">
                  <c:v>5.2232842387209778E-3</c:v>
                </c:pt>
                <c:pt idx="106" formatCode="0.00E+00">
                  <c:v>4.7778018641528013E-3</c:v>
                </c:pt>
                <c:pt idx="107" formatCode="0.00E+00">
                  <c:v>4.3664574753796322E-3</c:v>
                </c:pt>
                <c:pt idx="108" formatCode="0.00E+00">
                  <c:v>3.9901092526246976E-3</c:v>
                </c:pt>
                <c:pt idx="109" formatCode="0.00E+00">
                  <c:v>3.6359747651777755E-3</c:v>
                </c:pt>
                <c:pt idx="110" formatCode="0.00E+00">
                  <c:v>3.3291818271525848E-3</c:v>
                </c:pt>
                <c:pt idx="111" formatCode="0.00E+00">
                  <c:v>3.0454412029215765E-3</c:v>
                </c:pt>
                <c:pt idx="112" formatCode="0.00E+00">
                  <c:v>2.7816716100038759E-3</c:v>
                </c:pt>
                <c:pt idx="113" formatCode="0.00E+00">
                  <c:v>2.5423013361411634E-3</c:v>
                </c:pt>
                <c:pt idx="114" formatCode="0.00E+00">
                  <c:v>2.3256700652125452E-3</c:v>
                </c:pt>
                <c:pt idx="115" formatCode="0.00E+00">
                  <c:v>2.1262754826208113E-3</c:v>
                </c:pt>
                <c:pt idx="116" formatCode="0.00E+00">
                  <c:v>1.9440059148147092E-3</c:v>
                </c:pt>
                <c:pt idx="117" formatCode="0.00E+00">
                  <c:v>1.7755003473500005E-3</c:v>
                </c:pt>
              </c:numCache>
            </c:numRef>
          </c:xVal>
          <c:yVal>
            <c:numRef>
              <c:f>'275e'!$Y$8:$Y$125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2.1052563672489869E-2</c:v>
                </c:pt>
                <c:pt idx="2">
                  <c:v>2.1052563672489869E-2</c:v>
                </c:pt>
                <c:pt idx="3">
                  <c:v>6.3157691017469625E-2</c:v>
                </c:pt>
                <c:pt idx="4">
                  <c:v>6.3157691017469569E-2</c:v>
                </c:pt>
                <c:pt idx="5">
                  <c:v>6.3157691017469625E-2</c:v>
                </c:pt>
                <c:pt idx="6">
                  <c:v>6.3157691017469625E-2</c:v>
                </c:pt>
                <c:pt idx="7">
                  <c:v>0.12631538203493914</c:v>
                </c:pt>
                <c:pt idx="8">
                  <c:v>0.14736794570742917</c:v>
                </c:pt>
                <c:pt idx="9">
                  <c:v>0.16842050937991881</c:v>
                </c:pt>
                <c:pt idx="10">
                  <c:v>0.1894730730524089</c:v>
                </c:pt>
                <c:pt idx="11">
                  <c:v>0.21052563672489877</c:v>
                </c:pt>
                <c:pt idx="12">
                  <c:v>0.27368332774236803</c:v>
                </c:pt>
                <c:pt idx="13">
                  <c:v>0.33684101875983807</c:v>
                </c:pt>
                <c:pt idx="14">
                  <c:v>0.46315640079477749</c:v>
                </c:pt>
                <c:pt idx="15">
                  <c:v>0.3368410187598383</c:v>
                </c:pt>
                <c:pt idx="16">
                  <c:v>0.3368410187598383</c:v>
                </c:pt>
                <c:pt idx="17">
                  <c:v>0.3578935824323275</c:v>
                </c:pt>
                <c:pt idx="18">
                  <c:v>0.37894614610481803</c:v>
                </c:pt>
                <c:pt idx="19">
                  <c:v>0.3368410187598383</c:v>
                </c:pt>
                <c:pt idx="20">
                  <c:v>0.29473589141485723</c:v>
                </c:pt>
                <c:pt idx="21">
                  <c:v>0.29473589141485768</c:v>
                </c:pt>
                <c:pt idx="22">
                  <c:v>0.31578845508734865</c:v>
                </c:pt>
                <c:pt idx="23">
                  <c:v>0.27368332774236759</c:v>
                </c:pt>
                <c:pt idx="24">
                  <c:v>0.27368332774236936</c:v>
                </c:pt>
                <c:pt idx="25">
                  <c:v>0.25263076406987839</c:v>
                </c:pt>
                <c:pt idx="26">
                  <c:v>0.25263076406987839</c:v>
                </c:pt>
                <c:pt idx="27">
                  <c:v>0.33684101875983696</c:v>
                </c:pt>
                <c:pt idx="28">
                  <c:v>0.27368332774236936</c:v>
                </c:pt>
                <c:pt idx="29">
                  <c:v>0.2526307640698775</c:v>
                </c:pt>
                <c:pt idx="30">
                  <c:v>0.29473589141485768</c:v>
                </c:pt>
                <c:pt idx="31">
                  <c:v>0.33684101875983785</c:v>
                </c:pt>
                <c:pt idx="32">
                  <c:v>0.25263076406987839</c:v>
                </c:pt>
                <c:pt idx="33">
                  <c:v>0.27368332774236848</c:v>
                </c:pt>
                <c:pt idx="34">
                  <c:v>0.31578845508734865</c:v>
                </c:pt>
                <c:pt idx="35">
                  <c:v>0.33684101875983785</c:v>
                </c:pt>
                <c:pt idx="36">
                  <c:v>0.27368332774236848</c:v>
                </c:pt>
                <c:pt idx="37">
                  <c:v>0.2526307640698775</c:v>
                </c:pt>
                <c:pt idx="38">
                  <c:v>0.25263076406987928</c:v>
                </c:pt>
                <c:pt idx="39">
                  <c:v>0.2526307640698775</c:v>
                </c:pt>
                <c:pt idx="40">
                  <c:v>0.25263076406987928</c:v>
                </c:pt>
                <c:pt idx="41">
                  <c:v>0.27368332774236848</c:v>
                </c:pt>
                <c:pt idx="42">
                  <c:v>0.2526307640698775</c:v>
                </c:pt>
                <c:pt idx="43">
                  <c:v>0.27368332774237025</c:v>
                </c:pt>
                <c:pt idx="44">
                  <c:v>0.29473589141485768</c:v>
                </c:pt>
                <c:pt idx="45">
                  <c:v>0.31578845508734688</c:v>
                </c:pt>
                <c:pt idx="46">
                  <c:v>0.29473589141485945</c:v>
                </c:pt>
                <c:pt idx="47">
                  <c:v>0.33684101875983607</c:v>
                </c:pt>
                <c:pt idx="48">
                  <c:v>0.35789358243232883</c:v>
                </c:pt>
                <c:pt idx="49">
                  <c:v>0.3789461461048198</c:v>
                </c:pt>
                <c:pt idx="50">
                  <c:v>0.37894614610481803</c:v>
                </c:pt>
                <c:pt idx="51">
                  <c:v>0.42105127344979465</c:v>
                </c:pt>
                <c:pt idx="52">
                  <c:v>0.46315640079477483</c:v>
                </c:pt>
                <c:pt idx="53">
                  <c:v>0.50526152813975855</c:v>
                </c:pt>
                <c:pt idx="54">
                  <c:v>0.54736665548473518</c:v>
                </c:pt>
                <c:pt idx="55">
                  <c:v>0.6105243465022081</c:v>
                </c:pt>
                <c:pt idx="56">
                  <c:v>0.56841921915722615</c:v>
                </c:pt>
                <c:pt idx="57">
                  <c:v>0.52631409181224598</c:v>
                </c:pt>
                <c:pt idx="58">
                  <c:v>0.50526152813975855</c:v>
                </c:pt>
                <c:pt idx="59">
                  <c:v>0.4210512734497982</c:v>
                </c:pt>
                <c:pt idx="60">
                  <c:v>0.37894614610481625</c:v>
                </c:pt>
                <c:pt idx="61">
                  <c:v>0.31578845508734688</c:v>
                </c:pt>
                <c:pt idx="62">
                  <c:v>0.25263076406988105</c:v>
                </c:pt>
                <c:pt idx="63">
                  <c:v>0.2105256367248991</c:v>
                </c:pt>
                <c:pt idx="64">
                  <c:v>0.2105256367248991</c:v>
                </c:pt>
                <c:pt idx="65">
                  <c:v>0.23157820039738652</c:v>
                </c:pt>
                <c:pt idx="66">
                  <c:v>0.25263076406988105</c:v>
                </c:pt>
                <c:pt idx="67">
                  <c:v>0.25263076406988105</c:v>
                </c:pt>
                <c:pt idx="68">
                  <c:v>0.2526307640698775</c:v>
                </c:pt>
                <c:pt idx="69">
                  <c:v>0.23157820039739008</c:v>
                </c:pt>
                <c:pt idx="70">
                  <c:v>0.23157820039739008</c:v>
                </c:pt>
                <c:pt idx="71">
                  <c:v>0.2105256367248991</c:v>
                </c:pt>
                <c:pt idx="72">
                  <c:v>0.18947307305241168</c:v>
                </c:pt>
                <c:pt idx="73">
                  <c:v>0.18947307305240457</c:v>
                </c:pt>
                <c:pt idx="74">
                  <c:v>0.1684205093799207</c:v>
                </c:pt>
                <c:pt idx="75">
                  <c:v>0.16842050937991715</c:v>
                </c:pt>
                <c:pt idx="76">
                  <c:v>0.14736794570742617</c:v>
                </c:pt>
                <c:pt idx="77">
                  <c:v>0.1263153820349423</c:v>
                </c:pt>
                <c:pt idx="78">
                  <c:v>0.12631538203493875</c:v>
                </c:pt>
                <c:pt idx="79">
                  <c:v>0.10526281836245133</c:v>
                </c:pt>
                <c:pt idx="80">
                  <c:v>0.10526281836245133</c:v>
                </c:pt>
                <c:pt idx="81">
                  <c:v>8.4210254689956798E-2</c:v>
                </c:pt>
                <c:pt idx="82">
                  <c:v>6.3157691017469375E-2</c:v>
                </c:pt>
                <c:pt idx="83">
                  <c:v>6.3157691017469375E-2</c:v>
                </c:pt>
                <c:pt idx="84">
                  <c:v>4.2105127344978399E-2</c:v>
                </c:pt>
                <c:pt idx="85">
                  <c:v>4.2105127344981952E-2</c:v>
                </c:pt>
                <c:pt idx="86">
                  <c:v>4.2105127344978399E-2</c:v>
                </c:pt>
                <c:pt idx="87">
                  <c:v>2.1052563672494529E-2</c:v>
                </c:pt>
                <c:pt idx="88">
                  <c:v>2.1052563672490976E-2</c:v>
                </c:pt>
                <c:pt idx="89">
                  <c:v>2.1052563672490976E-2</c:v>
                </c:pt>
                <c:pt idx="90">
                  <c:v>2.1052563672487423E-2</c:v>
                </c:pt>
                <c:pt idx="91">
                  <c:v>2.1052563672490976E-2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95-C648-BCC8-E1F052AC4200}"/>
            </c:ext>
          </c:extLst>
        </c:ser>
        <c:ser>
          <c:idx val="3"/>
          <c:order val="3"/>
          <c:tx>
            <c:strRef>
              <c:f>'275e'!$X$3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'275e'!$X$6</c:f>
              <c:numCache>
                <c:formatCode>0.0000</c:formatCode>
                <c:ptCount val="1"/>
                <c:pt idx="0">
                  <c:v>28.033174072427745</c:v>
                </c:pt>
              </c:numCache>
            </c:numRef>
          </c:xVal>
          <c:yVal>
            <c:numRef>
              <c:f>'275e'!$X$4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95-C648-BCC8-E1F052AC4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003168"/>
        <c:axId val="1"/>
      </c:scatterChart>
      <c:valAx>
        <c:axId val="19750031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308941493509004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123589467946959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003168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'275e'!$AC$8:$AC$42</c:f>
          <c:strCache>
            <c:ptCount val="35"/>
            <c:pt idx="0">
              <c:v>SAMPLE NO.:</c:v>
            </c:pt>
            <c:pt idx="1">
              <c:v>6945.7ft;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23.3</c:v>
            </c:pt>
            <c:pt idx="6">
              <c:v>BVTot:</c:v>
            </c:pt>
            <c:pt idx="7">
              <c:v>26.58</c:v>
            </c:pt>
            <c:pt idx="8">
              <c:v>Perm:</c:v>
            </c:pt>
            <c:pt idx="9">
              <c:v>140</c:v>
            </c:pt>
            <c:pt idx="10">
              <c:v>Thomeer Perm:</c:v>
            </c:pt>
            <c:pt idx="11">
              <c:v>120.4</c:v>
            </c:pt>
            <c:pt idx="12">
              <c:v>PORE SYSTEM 1:</c:v>
            </c:pt>
            <c:pt idx="13">
              <c:v>G1:</c:v>
            </c:pt>
            <c:pt idx="14">
              <c:v>0.83</c:v>
            </c:pt>
            <c:pt idx="15">
              <c:v>Pd1:</c:v>
            </c:pt>
            <c:pt idx="16">
              <c:v>3.49</c:v>
            </c:pt>
            <c:pt idx="17">
              <c:v>BV1:</c:v>
            </c:pt>
            <c:pt idx="18">
              <c:v>17.37</c:v>
            </c:pt>
            <c:pt idx="19">
              <c:v>Closure Corr:</c:v>
            </c:pt>
            <c:pt idx="20">
              <c:v>1.24</c:v>
            </c:pt>
            <c:pt idx="21">
              <c:v>PORE SYSTEM 2:</c:v>
            </c:pt>
            <c:pt idx="22">
              <c:v>G2:</c:v>
            </c:pt>
            <c:pt idx="23">
              <c:v>0.22</c:v>
            </c:pt>
            <c:pt idx="24">
              <c:v>Pd2:</c:v>
            </c:pt>
            <c:pt idx="25">
              <c:v>114.97</c:v>
            </c:pt>
            <c:pt idx="26">
              <c:v>BV2:</c:v>
            </c:pt>
            <c:pt idx="27">
              <c:v>8.44</c:v>
            </c:pt>
            <c:pt idx="28">
              <c:v>PORE SYSTEM 3:</c:v>
            </c:pt>
            <c:pt idx="29">
              <c:v>G3:</c:v>
            </c:pt>
            <c:pt idx="30">
              <c:v>0.20</c:v>
            </c:pt>
            <c:pt idx="31">
              <c:v>Pd3:</c:v>
            </c:pt>
            <c:pt idx="32">
              <c:v>500.00</c:v>
            </c:pt>
            <c:pt idx="33">
              <c:v>BV3:</c:v>
            </c:pt>
            <c:pt idx="34">
              <c:v>0.76</c:v>
            </c:pt>
          </c:strCache>
        </c:strRef>
      </c:tx>
      <c:layout>
        <c:manualLayout>
          <c:xMode val="edge"/>
          <c:yMode val="edge"/>
          <c:x val="0.12287071750126377"/>
          <c:y val="3.077021193764433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446500382874717E-2"/>
          <c:y val="0.2076989305790993"/>
          <c:w val="0.85326887153655395"/>
          <c:h val="0.658995372331216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'275e'!$X$8:$X$125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2.3651434608176163</c:v>
                </c:pt>
                <c:pt idx="38" formatCode="0.00E+00">
                  <c:v>2.1797843559489549</c:v>
                </c:pt>
                <c:pt idx="39" formatCode="0.00E+00">
                  <c:v>1.9668770582574859</c:v>
                </c:pt>
                <c:pt idx="40" formatCode="0.00E+00">
                  <c:v>1.7903539743735366</c:v>
                </c:pt>
                <c:pt idx="41" formatCode="0.00E+00">
                  <c:v>1.6492655438183219</c:v>
                </c:pt>
                <c:pt idx="42" formatCode="0.00E+00">
                  <c:v>1.4997333728737918</c:v>
                </c:pt>
                <c:pt idx="43" formatCode="0.00E+00">
                  <c:v>1.3784428244723788</c:v>
                </c:pt>
                <c:pt idx="44" formatCode="0.00E+00">
                  <c:v>1.264854683866367</c:v>
                </c:pt>
                <c:pt idx="45" formatCode="0.00E+00">
                  <c:v>1.1343420453117392</c:v>
                </c:pt>
                <c:pt idx="46" formatCode="0.00E+00">
                  <c:v>1.0444755512817476</c:v>
                </c:pt>
                <c:pt idx="47" formatCode="0.00E+00">
                  <c:v>0.95146535794234932</c:v>
                </c:pt>
                <c:pt idx="48" formatCode="0.00E+00">
                  <c:v>0.87690205363208285</c:v>
                </c:pt>
                <c:pt idx="49" formatCode="0.00E+00">
                  <c:v>0.80028594001371356</c:v>
                </c:pt>
                <c:pt idx="50" formatCode="0.00E+00">
                  <c:v>0.73516950638526857</c:v>
                </c:pt>
                <c:pt idx="51" formatCode="0.00E+00">
                  <c:v>0.66570467113626675</c:v>
                </c:pt>
                <c:pt idx="52" formatCode="0.00E+00">
                  <c:v>0.60764395342664668</c:v>
                </c:pt>
                <c:pt idx="53" formatCode="0.00E+00">
                  <c:v>0.56004448491259884</c:v>
                </c:pt>
                <c:pt idx="54" formatCode="0.00E+00">
                  <c:v>0.51059800352406381</c:v>
                </c:pt>
                <c:pt idx="55" formatCode="0.00E+00">
                  <c:v>0.46384246919457212</c:v>
                </c:pt>
                <c:pt idx="56" formatCode="0.00E+00">
                  <c:v>0.42418692101790079</c:v>
                </c:pt>
                <c:pt idx="57" formatCode="0.00E+00">
                  <c:v>0.39139530982557014</c:v>
                </c:pt>
                <c:pt idx="58" formatCode="0.00E+00">
                  <c:v>0.3564532758080155</c:v>
                </c:pt>
                <c:pt idx="59" formatCode="0.00E+00">
                  <c:v>0.3259172754328451</c:v>
                </c:pt>
                <c:pt idx="60" formatCode="0.00E+00">
                  <c:v>0.29805003070766184</c:v>
                </c:pt>
                <c:pt idx="61" formatCode="0.00E+00">
                  <c:v>0.27199300772430851</c:v>
                </c:pt>
                <c:pt idx="62" formatCode="0.00E+00">
                  <c:v>0.248718331718948</c:v>
                </c:pt>
                <c:pt idx="63" formatCode="0.00E+00">
                  <c:v>0.22715383289667657</c:v>
                </c:pt>
                <c:pt idx="64" formatCode="0.00E+00">
                  <c:v>0.20719674299345581</c:v>
                </c:pt>
                <c:pt idx="65" formatCode="0.00E+00">
                  <c:v>0.18879565694602551</c:v>
                </c:pt>
                <c:pt idx="66" formatCode="0.00E+00">
                  <c:v>0.17416748929127973</c:v>
                </c:pt>
                <c:pt idx="67" formatCode="0.00E+00">
                  <c:v>0.15856339715284662</c:v>
                </c:pt>
                <c:pt idx="68" formatCode="0.00E+00">
                  <c:v>0.14493538888314864</c:v>
                </c:pt>
                <c:pt idx="69" formatCode="0.00E+00">
                  <c:v>0.13247697637789035</c:v>
                </c:pt>
                <c:pt idx="70" formatCode="0.00E+00">
                  <c:v>0.12079565182535455</c:v>
                </c:pt>
                <c:pt idx="71" formatCode="0.00E+00">
                  <c:v>0.11056041086779113</c:v>
                </c:pt>
                <c:pt idx="72" formatCode="0.00E+00">
                  <c:v>0.1016024087473298</c:v>
                </c:pt>
                <c:pt idx="73" formatCode="0.00E+00">
                  <c:v>9.2667619046779545E-2</c:v>
                </c:pt>
                <c:pt idx="74" formatCode="0.00E+00">
                  <c:v>8.4677557968256004E-2</c:v>
                </c:pt>
                <c:pt idx="75" formatCode="0.00E+00">
                  <c:v>7.7225815004404355E-2</c:v>
                </c:pt>
                <c:pt idx="76" formatCode="0.00E+00">
                  <c:v>7.0545659010235184E-2</c:v>
                </c:pt>
                <c:pt idx="77" formatCode="0.00E+00">
                  <c:v>6.4690237792462191E-2</c:v>
                </c:pt>
                <c:pt idx="78" formatCode="0.00E+00">
                  <c:v>5.8875971478517149E-2</c:v>
                </c:pt>
                <c:pt idx="79" formatCode="0.00E+00">
                  <c:v>5.3817077551000257E-2</c:v>
                </c:pt>
                <c:pt idx="80" formatCode="0.00E+00">
                  <c:v>4.933246647149625E-2</c:v>
                </c:pt>
                <c:pt idx="81" formatCode="0.00E+00">
                  <c:v>4.4977500485648907E-2</c:v>
                </c:pt>
                <c:pt idx="82" formatCode="0.00E+00">
                  <c:v>4.112721278810013E-2</c:v>
                </c:pt>
                <c:pt idx="83" formatCode="0.00E+00">
                  <c:v>3.7670603068510285E-2</c:v>
                </c:pt>
                <c:pt idx="84" formatCode="0.00E+00">
                  <c:v>3.4375221520796091E-2</c:v>
                </c:pt>
                <c:pt idx="85" formatCode="0.00E+00">
                  <c:v>3.1407866696708267E-2</c:v>
                </c:pt>
                <c:pt idx="86" formatCode="0.00E+00">
                  <c:v>2.8718178196569064E-2</c:v>
                </c:pt>
                <c:pt idx="87" formatCode="0.00E+00">
                  <c:v>2.6246932194821729E-2</c:v>
                </c:pt>
                <c:pt idx="88" formatCode="0.00E+00">
                  <c:v>2.3998680164643706E-2</c:v>
                </c:pt>
                <c:pt idx="89" formatCode="0.00E+00">
                  <c:v>2.1991977777067347E-2</c:v>
                </c:pt>
                <c:pt idx="90" formatCode="0.00E+00">
                  <c:v>2.0078080189993085E-2</c:v>
                </c:pt>
                <c:pt idx="91" formatCode="0.00E+00">
                  <c:v>1.8354916445294266E-2</c:v>
                </c:pt>
                <c:pt idx="92" formatCode="0.00E+00">
                  <c:v>1.675963151600986E-2</c:v>
                </c:pt>
                <c:pt idx="93" formatCode="0.00E+00">
                  <c:v>1.5340226558628593E-2</c:v>
                </c:pt>
                <c:pt idx="94" formatCode="0.00E+00">
                  <c:v>1.400681912287818E-2</c:v>
                </c:pt>
                <c:pt idx="95" formatCode="0.00E+00">
                  <c:v>1.2809371216775981E-2</c:v>
                </c:pt>
                <c:pt idx="96" formatCode="0.00E+00">
                  <c:v>1.171080631714619E-2</c:v>
                </c:pt>
                <c:pt idx="97" formatCode="0.00E+00">
                  <c:v>1.0700394107607116E-2</c:v>
                </c:pt>
                <c:pt idx="98" formatCode="0.00E+00">
                  <c:v>9.7781554810111911E-3</c:v>
                </c:pt>
                <c:pt idx="99" formatCode="0.00E+00">
                  <c:v>8.9560748086664685E-3</c:v>
                </c:pt>
                <c:pt idx="100" formatCode="0.00E+00">
                  <c:v>8.1972382046534634E-3</c:v>
                </c:pt>
                <c:pt idx="101" formatCode="0.00E+00">
                  <c:v>7.4522516016829873E-3</c:v>
                </c:pt>
                <c:pt idx="102" formatCode="0.00E+00">
                  <c:v>6.8310151916176325E-3</c:v>
                </c:pt>
                <c:pt idx="103" formatCode="0.00E+00">
                  <c:v>6.2316167806057187E-3</c:v>
                </c:pt>
                <c:pt idx="104" formatCode="0.00E+00">
                  <c:v>5.6978544656091801E-3</c:v>
                </c:pt>
                <c:pt idx="105" formatCode="0.00E+00">
                  <c:v>5.2232842387209778E-3</c:v>
                </c:pt>
                <c:pt idx="106" formatCode="0.00E+00">
                  <c:v>4.7778018641528013E-3</c:v>
                </c:pt>
                <c:pt idx="107" formatCode="0.00E+00">
                  <c:v>4.3664574753796322E-3</c:v>
                </c:pt>
                <c:pt idx="108" formatCode="0.00E+00">
                  <c:v>3.9901092526246976E-3</c:v>
                </c:pt>
                <c:pt idx="109" formatCode="0.00E+00">
                  <c:v>3.6359747651777755E-3</c:v>
                </c:pt>
                <c:pt idx="110" formatCode="0.00E+00">
                  <c:v>3.3291818271525848E-3</c:v>
                </c:pt>
                <c:pt idx="111" formatCode="0.00E+00">
                  <c:v>3.0454412029215765E-3</c:v>
                </c:pt>
                <c:pt idx="112" formatCode="0.00E+00">
                  <c:v>2.7816716100038759E-3</c:v>
                </c:pt>
                <c:pt idx="113" formatCode="0.00E+00">
                  <c:v>2.5423013361411634E-3</c:v>
                </c:pt>
                <c:pt idx="114" formatCode="0.00E+00">
                  <c:v>2.3256700652125452E-3</c:v>
                </c:pt>
                <c:pt idx="115" formatCode="0.00E+00">
                  <c:v>2.1262754826208113E-3</c:v>
                </c:pt>
                <c:pt idx="116" formatCode="0.00E+00">
                  <c:v>1.9440059148147092E-3</c:v>
                </c:pt>
                <c:pt idx="117" formatCode="0.00E+00">
                  <c:v>1.7755003473500005E-3</c:v>
                </c:pt>
              </c:numCache>
            </c:numRef>
          </c:xVal>
          <c:yVal>
            <c:numRef>
              <c:f>'275e'!$Z$8:$Z$125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0.16791821576096333</c:v>
                </c:pt>
                <c:pt idx="13">
                  <c:v>0.33684101875983807</c:v>
                </c:pt>
                <c:pt idx="14">
                  <c:v>0.46315640079477749</c:v>
                </c:pt>
                <c:pt idx="15">
                  <c:v>0.3368410187598383</c:v>
                </c:pt>
                <c:pt idx="16">
                  <c:v>0.3368410187598383</c:v>
                </c:pt>
                <c:pt idx="17">
                  <c:v>0.3578935824323275</c:v>
                </c:pt>
                <c:pt idx="18">
                  <c:v>0.37894614610481803</c:v>
                </c:pt>
                <c:pt idx="19">
                  <c:v>0.3368410187598383</c:v>
                </c:pt>
                <c:pt idx="20">
                  <c:v>0.29473589141485723</c:v>
                </c:pt>
                <c:pt idx="21">
                  <c:v>0.29473589141485768</c:v>
                </c:pt>
                <c:pt idx="22">
                  <c:v>0.31578845508734865</c:v>
                </c:pt>
                <c:pt idx="23">
                  <c:v>0.27368332774236759</c:v>
                </c:pt>
                <c:pt idx="24">
                  <c:v>0.27368332774236936</c:v>
                </c:pt>
                <c:pt idx="25">
                  <c:v>0.25263076406987839</c:v>
                </c:pt>
                <c:pt idx="26">
                  <c:v>0.25263076406987839</c:v>
                </c:pt>
                <c:pt idx="27">
                  <c:v>0.33684101875983696</c:v>
                </c:pt>
                <c:pt idx="28">
                  <c:v>0.27368332774236936</c:v>
                </c:pt>
                <c:pt idx="29">
                  <c:v>0.2526307640698775</c:v>
                </c:pt>
                <c:pt idx="30">
                  <c:v>0.29473589141485768</c:v>
                </c:pt>
                <c:pt idx="31">
                  <c:v>0.33684101875983785</c:v>
                </c:pt>
                <c:pt idx="32">
                  <c:v>0.25263076406987839</c:v>
                </c:pt>
                <c:pt idx="33">
                  <c:v>0.27368332774236848</c:v>
                </c:pt>
                <c:pt idx="34">
                  <c:v>0.31578845508734865</c:v>
                </c:pt>
                <c:pt idx="35">
                  <c:v>0.33684101875983785</c:v>
                </c:pt>
                <c:pt idx="36">
                  <c:v>0.27368332774236848</c:v>
                </c:pt>
                <c:pt idx="37">
                  <c:v>0.2526307640698775</c:v>
                </c:pt>
                <c:pt idx="38">
                  <c:v>0.25263076406987928</c:v>
                </c:pt>
                <c:pt idx="39">
                  <c:v>0.2526307640698775</c:v>
                </c:pt>
                <c:pt idx="40">
                  <c:v>0.25263076406987928</c:v>
                </c:pt>
                <c:pt idx="41">
                  <c:v>0.27368332774236848</c:v>
                </c:pt>
                <c:pt idx="42">
                  <c:v>0.2526307640698775</c:v>
                </c:pt>
                <c:pt idx="43">
                  <c:v>0.27368332774237025</c:v>
                </c:pt>
                <c:pt idx="44">
                  <c:v>0.29473589141485768</c:v>
                </c:pt>
                <c:pt idx="45">
                  <c:v>0.31578845508734688</c:v>
                </c:pt>
                <c:pt idx="46">
                  <c:v>0.29473589141485945</c:v>
                </c:pt>
                <c:pt idx="47">
                  <c:v>0.33684101875983607</c:v>
                </c:pt>
                <c:pt idx="48">
                  <c:v>0.35789358243232883</c:v>
                </c:pt>
                <c:pt idx="49">
                  <c:v>0.3789461461048198</c:v>
                </c:pt>
                <c:pt idx="50">
                  <c:v>0.37894614610481803</c:v>
                </c:pt>
                <c:pt idx="51">
                  <c:v>0.42105127344979465</c:v>
                </c:pt>
                <c:pt idx="52">
                  <c:v>0.46315640079477483</c:v>
                </c:pt>
                <c:pt idx="53">
                  <c:v>0.50526152813975855</c:v>
                </c:pt>
                <c:pt idx="54">
                  <c:v>0.54736665548473518</c:v>
                </c:pt>
                <c:pt idx="55">
                  <c:v>0.6105243465022081</c:v>
                </c:pt>
                <c:pt idx="56">
                  <c:v>0.56841921915722615</c:v>
                </c:pt>
                <c:pt idx="57">
                  <c:v>0.52631409181224598</c:v>
                </c:pt>
                <c:pt idx="58">
                  <c:v>0.50526152813975855</c:v>
                </c:pt>
                <c:pt idx="59">
                  <c:v>0.4210512734497982</c:v>
                </c:pt>
                <c:pt idx="60">
                  <c:v>0.37894614610481625</c:v>
                </c:pt>
                <c:pt idx="61">
                  <c:v>0.31578845508734688</c:v>
                </c:pt>
                <c:pt idx="62">
                  <c:v>0.25263076406988105</c:v>
                </c:pt>
                <c:pt idx="63">
                  <c:v>0.2105256367248991</c:v>
                </c:pt>
                <c:pt idx="64">
                  <c:v>0.2105256367248991</c:v>
                </c:pt>
                <c:pt idx="65">
                  <c:v>0.23157820039738652</c:v>
                </c:pt>
                <c:pt idx="66">
                  <c:v>0.25263076406988105</c:v>
                </c:pt>
                <c:pt idx="67">
                  <c:v>0.25263076406988105</c:v>
                </c:pt>
                <c:pt idx="68">
                  <c:v>0.2526307640698775</c:v>
                </c:pt>
                <c:pt idx="69">
                  <c:v>0.23157820039739008</c:v>
                </c:pt>
                <c:pt idx="70">
                  <c:v>0.23157820039739008</c:v>
                </c:pt>
                <c:pt idx="71">
                  <c:v>0.2105256367248991</c:v>
                </c:pt>
                <c:pt idx="72">
                  <c:v>0.18947307305241168</c:v>
                </c:pt>
                <c:pt idx="73">
                  <c:v>0.18947307305240457</c:v>
                </c:pt>
                <c:pt idx="74">
                  <c:v>0.1684205093799207</c:v>
                </c:pt>
                <c:pt idx="75">
                  <c:v>0.16842050937991715</c:v>
                </c:pt>
                <c:pt idx="76">
                  <c:v>0.14736794570742617</c:v>
                </c:pt>
                <c:pt idx="77">
                  <c:v>0.1263153820349423</c:v>
                </c:pt>
                <c:pt idx="78">
                  <c:v>0.12631538203493875</c:v>
                </c:pt>
                <c:pt idx="79">
                  <c:v>0.10526281836245133</c:v>
                </c:pt>
                <c:pt idx="80">
                  <c:v>0.10526281836245133</c:v>
                </c:pt>
                <c:pt idx="81">
                  <c:v>8.4210254689956798E-2</c:v>
                </c:pt>
                <c:pt idx="82">
                  <c:v>6.3157691017469375E-2</c:v>
                </c:pt>
                <c:pt idx="83">
                  <c:v>6.3157691017469375E-2</c:v>
                </c:pt>
                <c:pt idx="84">
                  <c:v>4.2105127344978399E-2</c:v>
                </c:pt>
                <c:pt idx="85">
                  <c:v>4.2105127344981952E-2</c:v>
                </c:pt>
                <c:pt idx="86">
                  <c:v>4.2105127344978399E-2</c:v>
                </c:pt>
                <c:pt idx="87">
                  <c:v>2.1052563672494529E-2</c:v>
                </c:pt>
                <c:pt idx="88">
                  <c:v>2.1052563672490976E-2</c:v>
                </c:pt>
                <c:pt idx="89">
                  <c:v>2.1052563672490976E-2</c:v>
                </c:pt>
                <c:pt idx="90">
                  <c:v>2.1052563672487423E-2</c:v>
                </c:pt>
                <c:pt idx="91">
                  <c:v>2.1052563672490976E-2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7A-BC4C-A4C0-62D1908D2FE6}"/>
            </c:ext>
          </c:extLst>
        </c:ser>
        <c:ser>
          <c:idx val="1"/>
          <c:order val="1"/>
          <c:tx>
            <c:strRef>
              <c:f>'275e'!$AB$7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3.6872987703435589</c:v>
                </c:pt>
                <c:pt idx="33" formatCode="0.00E+00">
                  <c:v>3.3615039910137403</c:v>
                </c:pt>
                <c:pt idx="34" formatCode="0.00E+00">
                  <c:v>3.0540728633952239</c:v>
                </c:pt>
                <c:pt idx="35" formatCode="0.00E+00">
                  <c:v>2.8121980326089071</c:v>
                </c:pt>
                <c:pt idx="36" formatCode="0.00E+00">
                  <c:v>2.5724719023237248</c:v>
                </c:pt>
                <c:pt idx="37" formatCode="0.00E+00">
                  <c:v>2.3651434608176163</c:v>
                </c:pt>
                <c:pt idx="38" formatCode="0.00E+00">
                  <c:v>2.1797843559489549</c:v>
                </c:pt>
                <c:pt idx="39" formatCode="0.00E+00">
                  <c:v>1.9668770582574859</c:v>
                </c:pt>
                <c:pt idx="40" formatCode="0.00E+00">
                  <c:v>1.7903539743735366</c:v>
                </c:pt>
                <c:pt idx="41" formatCode="0.00E+00">
                  <c:v>1.6492655438183219</c:v>
                </c:pt>
                <c:pt idx="42" formatCode="0.00E+00">
                  <c:v>1.4997333728737918</c:v>
                </c:pt>
                <c:pt idx="43" formatCode="0.00E+00">
                  <c:v>1.3784428244723788</c:v>
                </c:pt>
                <c:pt idx="44" formatCode="0.00E+00">
                  <c:v>1.264854683866367</c:v>
                </c:pt>
                <c:pt idx="45" formatCode="0.00E+00">
                  <c:v>1.1343420453117392</c:v>
                </c:pt>
                <c:pt idx="46" formatCode="0.00E+00">
                  <c:v>1.0444755512817476</c:v>
                </c:pt>
                <c:pt idx="47" formatCode="0.00E+00">
                  <c:v>0.95146535794234932</c:v>
                </c:pt>
                <c:pt idx="48" formatCode="0.00E+00">
                  <c:v>0.87690205363208285</c:v>
                </c:pt>
                <c:pt idx="49" formatCode="0.00E+00">
                  <c:v>0.80028594001371356</c:v>
                </c:pt>
                <c:pt idx="50" formatCode="0.00E+00">
                  <c:v>0.73516950638526857</c:v>
                </c:pt>
                <c:pt idx="51" formatCode="0.00E+00">
                  <c:v>0.66570467113626675</c:v>
                </c:pt>
                <c:pt idx="52" formatCode="0.00E+00">
                  <c:v>0.60764395342664668</c:v>
                </c:pt>
                <c:pt idx="53" formatCode="0.00E+00">
                  <c:v>0.56004448491259884</c:v>
                </c:pt>
                <c:pt idx="54" formatCode="0.00E+00">
                  <c:v>0.51059800352406381</c:v>
                </c:pt>
                <c:pt idx="55" formatCode="0.00E+00">
                  <c:v>0.46384246919457212</c:v>
                </c:pt>
                <c:pt idx="56" formatCode="0.00E+00">
                  <c:v>0.42418692101790079</c:v>
                </c:pt>
                <c:pt idx="57" formatCode="0.00E+00">
                  <c:v>0.39139530982557014</c:v>
                </c:pt>
                <c:pt idx="58" formatCode="0.00E+00">
                  <c:v>0.3564532758080155</c:v>
                </c:pt>
                <c:pt idx="59" formatCode="0.00E+00">
                  <c:v>0.3259172754328451</c:v>
                </c:pt>
                <c:pt idx="60" formatCode="0.00E+00">
                  <c:v>0.29805003070766184</c:v>
                </c:pt>
                <c:pt idx="61" formatCode="0.00E+00">
                  <c:v>0.27199300772430851</c:v>
                </c:pt>
                <c:pt idx="62" formatCode="0.00E+00">
                  <c:v>0.248718331718948</c:v>
                </c:pt>
                <c:pt idx="63" formatCode="0.00E+00">
                  <c:v>0.22715383289667657</c:v>
                </c:pt>
                <c:pt idx="64" formatCode="0.00E+00">
                  <c:v>0.20719674299345581</c:v>
                </c:pt>
                <c:pt idx="65" formatCode="0.00E+00">
                  <c:v>0.18879565694602551</c:v>
                </c:pt>
                <c:pt idx="66" formatCode="0.00E+00">
                  <c:v>0.17416748929127973</c:v>
                </c:pt>
                <c:pt idx="67" formatCode="0.00E+00">
                  <c:v>0.15856339715284662</c:v>
                </c:pt>
                <c:pt idx="68" formatCode="0.00E+00">
                  <c:v>0.14493538888314864</c:v>
                </c:pt>
                <c:pt idx="69" formatCode="0.00E+00">
                  <c:v>0.13247697637789035</c:v>
                </c:pt>
                <c:pt idx="70" formatCode="0.00E+00">
                  <c:v>0.12079565182535455</c:v>
                </c:pt>
                <c:pt idx="71" formatCode="0.00E+00">
                  <c:v>0.11056041086779113</c:v>
                </c:pt>
                <c:pt idx="72" formatCode="0.00E+00">
                  <c:v>0.1016024087473298</c:v>
                </c:pt>
                <c:pt idx="73" formatCode="0.00E+00">
                  <c:v>9.2667619046779545E-2</c:v>
                </c:pt>
                <c:pt idx="74" formatCode="0.00E+00">
                  <c:v>8.4677557968256004E-2</c:v>
                </c:pt>
                <c:pt idx="75" formatCode="0.00E+00">
                  <c:v>7.7225815004404355E-2</c:v>
                </c:pt>
                <c:pt idx="76" formatCode="0.00E+00">
                  <c:v>7.0545659010235184E-2</c:v>
                </c:pt>
                <c:pt idx="77" formatCode="0.00E+00">
                  <c:v>6.4690237792462191E-2</c:v>
                </c:pt>
                <c:pt idx="78" formatCode="0.00E+00">
                  <c:v>5.8875971478517149E-2</c:v>
                </c:pt>
                <c:pt idx="79" formatCode="0.00E+00">
                  <c:v>5.3817077551000257E-2</c:v>
                </c:pt>
                <c:pt idx="80" formatCode="0.00E+00">
                  <c:v>4.933246647149625E-2</c:v>
                </c:pt>
                <c:pt idx="81" formatCode="0.00E+00">
                  <c:v>4.4977500485648907E-2</c:v>
                </c:pt>
                <c:pt idx="82" formatCode="0.00E+00">
                  <c:v>4.112721278810013E-2</c:v>
                </c:pt>
                <c:pt idx="83" formatCode="0.00E+00">
                  <c:v>3.7670603068510285E-2</c:v>
                </c:pt>
                <c:pt idx="84" formatCode="0.00E+00">
                  <c:v>3.4375221520796091E-2</c:v>
                </c:pt>
                <c:pt idx="85" formatCode="0.00E+00">
                  <c:v>3.1407866696708267E-2</c:v>
                </c:pt>
                <c:pt idx="86" formatCode="0.00E+00">
                  <c:v>2.8718178196569064E-2</c:v>
                </c:pt>
                <c:pt idx="87" formatCode="0.00E+00">
                  <c:v>2.6246932194821729E-2</c:v>
                </c:pt>
                <c:pt idx="88" formatCode="0.00E+00">
                  <c:v>2.3998680164643706E-2</c:v>
                </c:pt>
                <c:pt idx="89" formatCode="0.00E+00">
                  <c:v>2.1991977777067347E-2</c:v>
                </c:pt>
                <c:pt idx="90" formatCode="0.00E+00">
                  <c:v>2.0078080189993085E-2</c:v>
                </c:pt>
                <c:pt idx="91" formatCode="0.00E+00">
                  <c:v>1.8354916445294266E-2</c:v>
                </c:pt>
                <c:pt idx="92" formatCode="0.00E+00">
                  <c:v>1.675963151600986E-2</c:v>
                </c:pt>
                <c:pt idx="93" formatCode="0.00E+00">
                  <c:v>1.5340226558628593E-2</c:v>
                </c:pt>
                <c:pt idx="94" formatCode="0.00E+00">
                  <c:v>1.400681912287818E-2</c:v>
                </c:pt>
                <c:pt idx="95" formatCode="0.00E+00">
                  <c:v>1.2809371216775981E-2</c:v>
                </c:pt>
                <c:pt idx="96" formatCode="0.00E+00">
                  <c:v>1.171080631714619E-2</c:v>
                </c:pt>
                <c:pt idx="97" formatCode="0.00E+00">
                  <c:v>1.0700394107607116E-2</c:v>
                </c:pt>
                <c:pt idx="98" formatCode="0.00E+00">
                  <c:v>9.7781554810111911E-3</c:v>
                </c:pt>
                <c:pt idx="99" formatCode="0.00E+00">
                  <c:v>8.9560748086664685E-3</c:v>
                </c:pt>
                <c:pt idx="100" formatCode="0.00E+00">
                  <c:v>8.1972382046534634E-3</c:v>
                </c:pt>
                <c:pt idx="101" formatCode="0.00E+00">
                  <c:v>7.4522516016829873E-3</c:v>
                </c:pt>
                <c:pt idx="102" formatCode="0.00E+00">
                  <c:v>6.8310151916176325E-3</c:v>
                </c:pt>
                <c:pt idx="103" formatCode="0.00E+00">
                  <c:v>6.2316167806057187E-3</c:v>
                </c:pt>
                <c:pt idx="104" formatCode="0.00E+00">
                  <c:v>5.6978544656091801E-3</c:v>
                </c:pt>
                <c:pt idx="105" formatCode="0.00E+00">
                  <c:v>5.2232842387209778E-3</c:v>
                </c:pt>
                <c:pt idx="106" formatCode="0.00E+00">
                  <c:v>4.7778018641528013E-3</c:v>
                </c:pt>
                <c:pt idx="107" formatCode="0.00E+00">
                  <c:v>4.3664574753796322E-3</c:v>
                </c:pt>
                <c:pt idx="108" formatCode="0.00E+00">
                  <c:v>3.9901092526246976E-3</c:v>
                </c:pt>
                <c:pt idx="109" formatCode="0.00E+00">
                  <c:v>3.6359747651777755E-3</c:v>
                </c:pt>
                <c:pt idx="110" formatCode="0.00E+00">
                  <c:v>3.3291818271525848E-3</c:v>
                </c:pt>
                <c:pt idx="111" formatCode="0.00E+00">
                  <c:v>3.0454412029215765E-3</c:v>
                </c:pt>
                <c:pt idx="112" formatCode="0.00E+00">
                  <c:v>2.7816716100038759E-3</c:v>
                </c:pt>
                <c:pt idx="113" formatCode="0.00E+00">
                  <c:v>2.5423013361411634E-3</c:v>
                </c:pt>
                <c:pt idx="114" formatCode="0.00E+00">
                  <c:v>2.3256700652125452E-3</c:v>
                </c:pt>
                <c:pt idx="115" formatCode="0.00E+00">
                  <c:v>2.1262754826208113E-3</c:v>
                </c:pt>
                <c:pt idx="116" formatCode="0.00E+00">
                  <c:v>1.9440059148147092E-3</c:v>
                </c:pt>
                <c:pt idx="117" formatCode="0.00E+00">
                  <c:v>1.7755003473500005E-3</c:v>
                </c:pt>
              </c:numCache>
            </c:numRef>
          </c:xVal>
          <c:yVal>
            <c:numRef>
              <c:f>'275e'!$AB$8:$AB$125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4.6992437938655988E-3</c:v>
                </c:pt>
                <c:pt idx="12">
                  <c:v>4.083900531422531E-2</c:v>
                </c:pt>
                <c:pt idx="13">
                  <c:v>0.11986313576450759</c:v>
                </c:pt>
                <c:pt idx="14">
                  <c:v>0.21784531891779582</c:v>
                </c:pt>
                <c:pt idx="15">
                  <c:v>0.29908113700457922</c:v>
                </c:pt>
                <c:pt idx="16">
                  <c:v>0.36129942535917026</c:v>
                </c:pt>
                <c:pt idx="17">
                  <c:v>0.39950534523539183</c:v>
                </c:pt>
                <c:pt idx="18">
                  <c:v>0.43527592157613104</c:v>
                </c:pt>
                <c:pt idx="19">
                  <c:v>0.44139159398643502</c:v>
                </c:pt>
                <c:pt idx="20">
                  <c:v>0.44040806656311249</c:v>
                </c:pt>
                <c:pt idx="21">
                  <c:v>0.42570523357808199</c:v>
                </c:pt>
                <c:pt idx="22">
                  <c:v>0.41832476012491115</c:v>
                </c:pt>
                <c:pt idx="23">
                  <c:v>0.40819122623345416</c:v>
                </c:pt>
                <c:pt idx="24">
                  <c:v>0.42341516054458062</c:v>
                </c:pt>
                <c:pt idx="25">
                  <c:v>0.37065070609147188</c:v>
                </c:pt>
                <c:pt idx="26">
                  <c:v>0.35095498611593534</c:v>
                </c:pt>
                <c:pt idx="27">
                  <c:v>0.3513086439867763</c:v>
                </c:pt>
                <c:pt idx="28">
                  <c:v>0.34412789506067742</c:v>
                </c:pt>
                <c:pt idx="29">
                  <c:v>0.31475966111577502</c:v>
                </c:pt>
                <c:pt idx="30">
                  <c:v>0.30646507669959178</c:v>
                </c:pt>
                <c:pt idx="31">
                  <c:v>0.28983690607941437</c:v>
                </c:pt>
                <c:pt idx="32">
                  <c:v>0.25523334342328408</c:v>
                </c:pt>
                <c:pt idx="33">
                  <c:v>0.27197550267681958</c:v>
                </c:pt>
                <c:pt idx="34">
                  <c:v>0.2686889500604428</c:v>
                </c:pt>
                <c:pt idx="35">
                  <c:v>0.22090088189093748</c:v>
                </c:pt>
                <c:pt idx="36">
                  <c:v>0.22849201526501872</c:v>
                </c:pt>
                <c:pt idx="37">
                  <c:v>0.20643538040418896</c:v>
                </c:pt>
                <c:pt idx="38">
                  <c:v>0.19253616717745992</c:v>
                </c:pt>
                <c:pt idx="39">
                  <c:v>0.23193184932686428</c:v>
                </c:pt>
                <c:pt idx="40">
                  <c:v>0.20250354771162371</c:v>
                </c:pt>
                <c:pt idx="41">
                  <c:v>0.16963536554091974</c:v>
                </c:pt>
                <c:pt idx="42">
                  <c:v>0.18857684540867048</c:v>
                </c:pt>
                <c:pt idx="43">
                  <c:v>0.16065963694217977</c:v>
                </c:pt>
                <c:pt idx="44">
                  <c:v>0.15772293102342694</c:v>
                </c:pt>
                <c:pt idx="45">
                  <c:v>0.19138228979126026</c:v>
                </c:pt>
                <c:pt idx="46">
                  <c:v>0.13917202902951331</c:v>
                </c:pt>
                <c:pt idx="47">
                  <c:v>0.15150780579579326</c:v>
                </c:pt>
                <c:pt idx="48">
                  <c:v>0.12858202736336644</c:v>
                </c:pt>
                <c:pt idx="49">
                  <c:v>0.39289295457447082</c:v>
                </c:pt>
                <c:pt idx="50">
                  <c:v>0.7897763093738579</c:v>
                </c:pt>
                <c:pt idx="51">
                  <c:v>1.0096684863685557</c:v>
                </c:pt>
                <c:pt idx="52">
                  <c:v>0.83724398344451245</c:v>
                </c:pt>
                <c:pt idx="53">
                  <c:v>0.65181656395563969</c:v>
                </c:pt>
                <c:pt idx="54">
                  <c:v>0.63889515216312986</c:v>
                </c:pt>
                <c:pt idx="55">
                  <c:v>0.57038976263259045</c:v>
                </c:pt>
                <c:pt idx="56">
                  <c:v>0.46153930858285896</c:v>
                </c:pt>
                <c:pt idx="57">
                  <c:v>0.36891363416516398</c:v>
                </c:pt>
                <c:pt idx="58">
                  <c:v>0.3831263632274915</c:v>
                </c:pt>
                <c:pt idx="59">
                  <c:v>0.32868916526392766</c:v>
                </c:pt>
                <c:pt idx="60">
                  <c:v>0.296948842920294</c:v>
                </c:pt>
                <c:pt idx="61">
                  <c:v>0.27680199097910219</c:v>
                </c:pt>
                <c:pt idx="62">
                  <c:v>0.24804939541779092</c:v>
                </c:pt>
                <c:pt idx="63">
                  <c:v>0.23187302734343263</c:v>
                </c:pt>
                <c:pt idx="64">
                  <c:v>0.21763912704477661</c:v>
                </c:pt>
                <c:pt idx="65">
                  <c:v>0.221472426041597</c:v>
                </c:pt>
                <c:pt idx="66">
                  <c:v>0.22700953670423729</c:v>
                </c:pt>
                <c:pt idx="67">
                  <c:v>0.26470838282429199</c:v>
                </c:pt>
                <c:pt idx="68">
                  <c:v>0.23398501200022892</c:v>
                </c:pt>
                <c:pt idx="69">
                  <c:v>0.21298735072086217</c:v>
                </c:pt>
                <c:pt idx="70">
                  <c:v>0.1993822058439747</c:v>
                </c:pt>
                <c:pt idx="71">
                  <c:v>0.17561510756925358</c:v>
                </c:pt>
                <c:pt idx="72">
                  <c:v>0.15550430890997546</c:v>
                </c:pt>
                <c:pt idx="73">
                  <c:v>0.15791691390847973</c:v>
                </c:pt>
                <c:pt idx="74">
                  <c:v>0.14466138986279375</c:v>
                </c:pt>
                <c:pt idx="75">
                  <c:v>0.13887024321201125</c:v>
                </c:pt>
                <c:pt idx="76">
                  <c:v>0.12867383389940557</c:v>
                </c:pt>
                <c:pt idx="77">
                  <c:v>0.11685581547023816</c:v>
                </c:pt>
                <c:pt idx="78">
                  <c:v>0.12066236522762352</c:v>
                </c:pt>
                <c:pt idx="79">
                  <c:v>0.10954575302664793</c:v>
                </c:pt>
                <c:pt idx="80">
                  <c:v>0.10138690481696599</c:v>
                </c:pt>
                <c:pt idx="81">
                  <c:v>0.10305842453221459</c:v>
                </c:pt>
                <c:pt idx="82">
                  <c:v>9.5613340604369768E-2</c:v>
                </c:pt>
                <c:pt idx="83">
                  <c:v>9.0107593158553101E-2</c:v>
                </c:pt>
                <c:pt idx="84">
                  <c:v>9.0357834045313723E-2</c:v>
                </c:pt>
                <c:pt idx="85">
                  <c:v>8.5759640989280683E-2</c:v>
                </c:pt>
                <c:pt idx="86">
                  <c:v>8.19875856500758E-2</c:v>
                </c:pt>
                <c:pt idx="87">
                  <c:v>7.9531680196417653E-2</c:v>
                </c:pt>
                <c:pt idx="88">
                  <c:v>7.647168944352245E-2</c:v>
                </c:pt>
                <c:pt idx="89">
                  <c:v>7.2148104883659414E-2</c:v>
                </c:pt>
                <c:pt idx="90">
                  <c:v>7.2831030889592085E-2</c:v>
                </c:pt>
                <c:pt idx="91">
                  <c:v>6.9516691067629921E-2</c:v>
                </c:pt>
                <c:pt idx="92">
                  <c:v>6.8278403241652796E-2</c:v>
                </c:pt>
                <c:pt idx="93">
                  <c:v>6.4473986816288686E-2</c:v>
                </c:pt>
                <c:pt idx="94">
                  <c:v>6.4322066154055335E-2</c:v>
                </c:pt>
                <c:pt idx="95">
                  <c:v>6.1403390839775085E-2</c:v>
                </c:pt>
                <c:pt idx="96">
                  <c:v>5.9892519852589032E-2</c:v>
                </c:pt>
                <c:pt idx="97">
                  <c:v>5.861859298104477E-2</c:v>
                </c:pt>
                <c:pt idx="98">
                  <c:v>5.6974591903898641E-2</c:v>
                </c:pt>
                <c:pt idx="99">
                  <c:v>5.4065194336320843E-2</c:v>
                </c:pt>
                <c:pt idx="100">
                  <c:v>5.3121925961434613E-2</c:v>
                </c:pt>
                <c:pt idx="101">
                  <c:v>5.5684856426985618E-2</c:v>
                </c:pt>
                <c:pt idx="102">
                  <c:v>4.9581881341488554E-2</c:v>
                </c:pt>
                <c:pt idx="103">
                  <c:v>5.103547115454532E-2</c:v>
                </c:pt>
                <c:pt idx="104">
                  <c:v>4.855004875521729E-2</c:v>
                </c:pt>
                <c:pt idx="105">
                  <c:v>4.6049578160953786E-2</c:v>
                </c:pt>
                <c:pt idx="106">
                  <c:v>4.6123332730743982E-2</c:v>
                </c:pt>
                <c:pt idx="107">
                  <c:v>4.5510434689006729E-2</c:v>
                </c:pt>
                <c:pt idx="108">
                  <c:v>4.4527116563713776E-2</c:v>
                </c:pt>
                <c:pt idx="109">
                  <c:v>4.4868999045846181E-2</c:v>
                </c:pt>
                <c:pt idx="110">
                  <c:v>4.1611338399746955E-2</c:v>
                </c:pt>
                <c:pt idx="111">
                  <c:v>4.1149346966154354E-2</c:v>
                </c:pt>
                <c:pt idx="112">
                  <c:v>4.0951624571949452E-2</c:v>
                </c:pt>
                <c:pt idx="113">
                  <c:v>3.9811145565746386E-2</c:v>
                </c:pt>
                <c:pt idx="114">
                  <c:v>3.8584574860845322E-2</c:v>
                </c:pt>
                <c:pt idx="115">
                  <c:v>3.8038210075974632E-2</c:v>
                </c:pt>
                <c:pt idx="116">
                  <c:v>3.7260167263887922E-2</c:v>
                </c:pt>
                <c:pt idx="117">
                  <c:v>3.6936076972001075E-2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7A-BC4C-A4C0-62D1908D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040816"/>
        <c:axId val="1"/>
      </c:scatterChart>
      <c:valAx>
        <c:axId val="1975040816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250368090681481"/>
              <c:y val="0.9256705424574671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5326887153655395E-3"/>
              <c:y val="0.3769350962361431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040816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'278e'!$AC$8:$AC$42</c:f>
          <c:strCache>
            <c:ptCount val="35"/>
            <c:pt idx="0">
              <c:v>SAMPLE NO.:</c:v>
            </c:pt>
            <c:pt idx="1">
              <c:v>6947.2ft;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21.6</c:v>
            </c:pt>
            <c:pt idx="6">
              <c:v>BVTot:</c:v>
            </c:pt>
            <c:pt idx="7">
              <c:v>26.85</c:v>
            </c:pt>
            <c:pt idx="8">
              <c:v>Perm:</c:v>
            </c:pt>
            <c:pt idx="9">
              <c:v>1005</c:v>
            </c:pt>
            <c:pt idx="10">
              <c:v>Thomeer Perm:</c:v>
            </c:pt>
            <c:pt idx="11">
              <c:v>416.9</c:v>
            </c:pt>
            <c:pt idx="12">
              <c:v>PORE SYSTEM 1:</c:v>
            </c:pt>
            <c:pt idx="13">
              <c:v>G1:</c:v>
            </c:pt>
            <c:pt idx="14">
              <c:v>0.40</c:v>
            </c:pt>
            <c:pt idx="15">
              <c:v>Pd1:</c:v>
            </c:pt>
            <c:pt idx="16">
              <c:v>2.10</c:v>
            </c:pt>
            <c:pt idx="17">
              <c:v>BV1:</c:v>
            </c:pt>
            <c:pt idx="18">
              <c:v>11.99</c:v>
            </c:pt>
            <c:pt idx="19">
              <c:v>Closure Corr:</c:v>
            </c:pt>
            <c:pt idx="20">
              <c:v>1.63</c:v>
            </c:pt>
            <c:pt idx="21">
              <c:v>PORE SYSTEM 2:</c:v>
            </c:pt>
            <c:pt idx="22">
              <c:v>G2:</c:v>
            </c:pt>
            <c:pt idx="23">
              <c:v>0.73</c:v>
            </c:pt>
            <c:pt idx="24">
              <c:v>Pd2:</c:v>
            </c:pt>
            <c:pt idx="25">
              <c:v>56.87</c:v>
            </c:pt>
            <c:pt idx="26">
              <c:v>BV2:</c:v>
            </c:pt>
            <c:pt idx="27">
              <c:v>10.19</c:v>
            </c:pt>
            <c:pt idx="28">
              <c:v>PORE SYSTEM 3:</c:v>
            </c:pt>
            <c:pt idx="29">
              <c:v>G3:</c:v>
            </c:pt>
            <c:pt idx="30">
              <c:v>0.80</c:v>
            </c:pt>
            <c:pt idx="31">
              <c:v>Pd3:</c:v>
            </c:pt>
            <c:pt idx="32">
              <c:v>400.00</c:v>
            </c:pt>
            <c:pt idx="33">
              <c:v>BV3:</c:v>
            </c:pt>
            <c:pt idx="34">
              <c:v>4.67</c:v>
            </c:pt>
          </c:strCache>
        </c:strRef>
      </c:tx>
      <c:layout>
        <c:manualLayout>
          <c:xMode val="edge"/>
          <c:yMode val="edge"/>
          <c:x val="4.7394815588183486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8.0994248140829117E-2"/>
          <c:w val="0.75120782707270828"/>
          <c:h val="0.80663659372907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'278e'!$B$224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'278e'!$A$225:$A$342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0.17371955082061621</c:v>
                </c:pt>
                <c:pt idx="2">
                  <c:v>0.39086898934638642</c:v>
                </c:pt>
                <c:pt idx="3">
                  <c:v>0.62973337172473365</c:v>
                </c:pt>
                <c:pt idx="4">
                  <c:v>0.89031269795565793</c:v>
                </c:pt>
                <c:pt idx="5">
                  <c:v>1.1726069680391593</c:v>
                </c:pt>
                <c:pt idx="6">
                  <c:v>1.6937656205010077</c:v>
                </c:pt>
                <c:pt idx="7">
                  <c:v>2.1932093291102794</c:v>
                </c:pt>
                <c:pt idx="8">
                  <c:v>3.4092461848545925</c:v>
                </c:pt>
                <c:pt idx="9">
                  <c:v>4.3429887705154036</c:v>
                </c:pt>
                <c:pt idx="10">
                  <c:v>4.972722142240138</c:v>
                </c:pt>
                <c:pt idx="11">
                  <c:v>5.5373106824071403</c:v>
                </c:pt>
                <c:pt idx="12">
                  <c:v>5.9933245033112579</c:v>
                </c:pt>
                <c:pt idx="13">
                  <c:v>6.3624785488050675</c:v>
                </c:pt>
                <c:pt idx="14">
                  <c:v>6.6882027065937235</c:v>
                </c:pt>
                <c:pt idx="15">
                  <c:v>6.9704969766772233</c:v>
                </c:pt>
                <c:pt idx="16">
                  <c:v>7.2093613590555705</c:v>
                </c:pt>
                <c:pt idx="17">
                  <c:v>7.4265107975813409</c:v>
                </c:pt>
                <c:pt idx="18">
                  <c:v>7.6436602361071113</c:v>
                </c:pt>
                <c:pt idx="19">
                  <c:v>7.8390947307803032</c:v>
                </c:pt>
                <c:pt idx="20">
                  <c:v>8.0128142816009209</c:v>
                </c:pt>
                <c:pt idx="21">
                  <c:v>8.1648188885689592</c:v>
                </c:pt>
                <c:pt idx="22">
                  <c:v>8.3168234955369993</c:v>
                </c:pt>
                <c:pt idx="23">
                  <c:v>8.4905430463576153</c:v>
                </c:pt>
                <c:pt idx="24">
                  <c:v>8.6425476533256536</c:v>
                </c:pt>
                <c:pt idx="25">
                  <c:v>8.7945522602936936</c:v>
                </c:pt>
                <c:pt idx="26">
                  <c:v>8.9248419234091561</c:v>
                </c:pt>
                <c:pt idx="27">
                  <c:v>9.0768465303771961</c:v>
                </c:pt>
                <c:pt idx="28">
                  <c:v>9.2071361934926585</c:v>
                </c:pt>
                <c:pt idx="29">
                  <c:v>9.3157109127555433</c:v>
                </c:pt>
                <c:pt idx="30">
                  <c:v>9.4242856320184281</c:v>
                </c:pt>
                <c:pt idx="31">
                  <c:v>9.5762902389864681</c:v>
                </c:pt>
                <c:pt idx="32">
                  <c:v>9.7500097898070841</c:v>
                </c:pt>
                <c:pt idx="33">
                  <c:v>9.8802994529225465</c:v>
                </c:pt>
                <c:pt idx="34">
                  <c:v>10.032304059890587</c:v>
                </c:pt>
                <c:pt idx="35">
                  <c:v>10.184308666858625</c:v>
                </c:pt>
                <c:pt idx="36">
                  <c:v>10.336313273826663</c:v>
                </c:pt>
                <c:pt idx="37">
                  <c:v>10.466602936942127</c:v>
                </c:pt>
                <c:pt idx="38">
                  <c:v>10.640322487762743</c:v>
                </c:pt>
                <c:pt idx="39">
                  <c:v>10.770612150878206</c:v>
                </c:pt>
                <c:pt idx="40">
                  <c:v>10.944331701698824</c:v>
                </c:pt>
                <c:pt idx="41">
                  <c:v>11.139766196372017</c:v>
                </c:pt>
                <c:pt idx="42">
                  <c:v>11.291770803340055</c:v>
                </c:pt>
                <c:pt idx="43">
                  <c:v>11.465490354160671</c:v>
                </c:pt>
                <c:pt idx="44">
                  <c:v>11.639209904981289</c:v>
                </c:pt>
                <c:pt idx="45">
                  <c:v>11.856359343507059</c:v>
                </c:pt>
                <c:pt idx="46">
                  <c:v>12.051793838180251</c:v>
                </c:pt>
                <c:pt idx="47">
                  <c:v>12.26894327670602</c:v>
                </c:pt>
                <c:pt idx="48">
                  <c:v>12.464377771379215</c:v>
                </c:pt>
                <c:pt idx="49">
                  <c:v>12.681527209904985</c:v>
                </c:pt>
                <c:pt idx="50">
                  <c:v>12.876961704578177</c:v>
                </c:pt>
                <c:pt idx="51">
                  <c:v>13.115826086956526</c:v>
                </c:pt>
                <c:pt idx="52">
                  <c:v>13.354690469334871</c:v>
                </c:pt>
                <c:pt idx="53">
                  <c:v>13.615269795565796</c:v>
                </c:pt>
                <c:pt idx="54">
                  <c:v>13.854134177944143</c:v>
                </c:pt>
                <c:pt idx="55">
                  <c:v>14.136428448027644</c:v>
                </c:pt>
                <c:pt idx="56">
                  <c:v>14.418722718111143</c:v>
                </c:pt>
                <c:pt idx="57">
                  <c:v>14.679302044342071</c:v>
                </c:pt>
                <c:pt idx="58">
                  <c:v>14.939881370572994</c:v>
                </c:pt>
                <c:pt idx="59">
                  <c:v>15.178745752951341</c:v>
                </c:pt>
                <c:pt idx="60">
                  <c:v>15.395895191477116</c:v>
                </c:pt>
                <c:pt idx="61">
                  <c:v>15.56961474229773</c:v>
                </c:pt>
                <c:pt idx="62">
                  <c:v>15.721619349265769</c:v>
                </c:pt>
                <c:pt idx="63">
                  <c:v>15.873623956233809</c:v>
                </c:pt>
                <c:pt idx="64">
                  <c:v>16.025628563201849</c:v>
                </c:pt>
                <c:pt idx="65">
                  <c:v>16.177633170169891</c:v>
                </c:pt>
                <c:pt idx="66">
                  <c:v>16.351352720990505</c:v>
                </c:pt>
                <c:pt idx="67">
                  <c:v>16.546787215663699</c:v>
                </c:pt>
                <c:pt idx="68">
                  <c:v>16.742221710336892</c:v>
                </c:pt>
                <c:pt idx="69">
                  <c:v>16.959371148862665</c:v>
                </c:pt>
                <c:pt idx="70">
                  <c:v>17.154805643535852</c:v>
                </c:pt>
                <c:pt idx="71">
                  <c:v>17.371955082061628</c:v>
                </c:pt>
                <c:pt idx="72">
                  <c:v>17.567389576734818</c:v>
                </c:pt>
                <c:pt idx="73">
                  <c:v>17.762824071408009</c:v>
                </c:pt>
                <c:pt idx="74">
                  <c:v>17.958258566081202</c:v>
                </c:pt>
                <c:pt idx="75">
                  <c:v>18.153693060754396</c:v>
                </c:pt>
                <c:pt idx="76">
                  <c:v>18.32741261157501</c:v>
                </c:pt>
                <c:pt idx="77">
                  <c:v>18.522847106248204</c:v>
                </c:pt>
                <c:pt idx="78">
                  <c:v>18.696566657068818</c:v>
                </c:pt>
                <c:pt idx="79">
                  <c:v>18.84857126403686</c:v>
                </c:pt>
                <c:pt idx="80">
                  <c:v>19.000575871004902</c:v>
                </c:pt>
                <c:pt idx="81">
                  <c:v>19.15258047797294</c:v>
                </c:pt>
                <c:pt idx="82">
                  <c:v>19.282870141088402</c:v>
                </c:pt>
                <c:pt idx="83">
                  <c:v>19.391444860351289</c:v>
                </c:pt>
                <c:pt idx="84">
                  <c:v>19.500019579614175</c:v>
                </c:pt>
                <c:pt idx="85">
                  <c:v>19.586879355024482</c:v>
                </c:pt>
                <c:pt idx="86">
                  <c:v>19.652024186582214</c:v>
                </c:pt>
                <c:pt idx="87">
                  <c:v>19.695454074287365</c:v>
                </c:pt>
                <c:pt idx="88">
                  <c:v>19.738883961992524</c:v>
                </c:pt>
                <c:pt idx="89">
                  <c:v>19.7605989058451</c:v>
                </c:pt>
                <c:pt idx="90">
                  <c:v>19.782313849697676</c:v>
                </c:pt>
                <c:pt idx="91">
                  <c:v>19.804028793550255</c:v>
                </c:pt>
                <c:pt idx="92">
                  <c:v>19.825743737402835</c:v>
                </c:pt>
                <c:pt idx="93">
                  <c:v>19.847458681255407</c:v>
                </c:pt>
                <c:pt idx="94">
                  <c:v>19.86917362510799</c:v>
                </c:pt>
                <c:pt idx="95">
                  <c:v>19.890888568960566</c:v>
                </c:pt>
                <c:pt idx="96">
                  <c:v>19.890888568960566</c:v>
                </c:pt>
                <c:pt idx="97">
                  <c:v>19.890888568960566</c:v>
                </c:pt>
                <c:pt idx="98">
                  <c:v>19.890888568960566</c:v>
                </c:pt>
                <c:pt idx="99">
                  <c:v>19.890888568960566</c:v>
                </c:pt>
                <c:pt idx="100">
                  <c:v>19.890888568960566</c:v>
                </c:pt>
                <c:pt idx="101">
                  <c:v>19.890888568960566</c:v>
                </c:pt>
                <c:pt idx="102">
                  <c:v>19.890888568960566</c:v>
                </c:pt>
                <c:pt idx="103">
                  <c:v>19.890888568960566</c:v>
                </c:pt>
                <c:pt idx="104">
                  <c:v>19.890888568960566</c:v>
                </c:pt>
                <c:pt idx="105">
                  <c:v>19.890888568960566</c:v>
                </c:pt>
                <c:pt idx="106">
                  <c:v>19.890888568960566</c:v>
                </c:pt>
                <c:pt idx="107">
                  <c:v>19.890888568960566</c:v>
                </c:pt>
                <c:pt idx="108">
                  <c:v>19.890888568960566</c:v>
                </c:pt>
                <c:pt idx="109">
                  <c:v>19.890888568960566</c:v>
                </c:pt>
                <c:pt idx="110">
                  <c:v>19.890888568960566</c:v>
                </c:pt>
                <c:pt idx="111">
                  <c:v>19.890888568960566</c:v>
                </c:pt>
                <c:pt idx="112">
                  <c:v>19.890888568960566</c:v>
                </c:pt>
                <c:pt idx="113">
                  <c:v>19.890888568960566</c:v>
                </c:pt>
                <c:pt idx="114">
                  <c:v>19.890888568960566</c:v>
                </c:pt>
                <c:pt idx="115">
                  <c:v>19.890888568960566</c:v>
                </c:pt>
                <c:pt idx="116">
                  <c:v>19.890888568960566</c:v>
                </c:pt>
                <c:pt idx="117">
                  <c:v>19.890888568960566</c:v>
                </c:pt>
              </c:numCache>
            </c:numRef>
          </c:xVal>
          <c:yVal>
            <c:numRef>
              <c:f>'278e'!$B$225:$B$342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44.54</c:v>
                </c:pt>
                <c:pt idx="38">
                  <c:v>48.37</c:v>
                </c:pt>
                <c:pt idx="39">
                  <c:v>53.68</c:v>
                </c:pt>
                <c:pt idx="40">
                  <c:v>59.02</c:v>
                </c:pt>
                <c:pt idx="41">
                  <c:v>64.099999999999994</c:v>
                </c:pt>
                <c:pt idx="42">
                  <c:v>70.55</c:v>
                </c:pt>
                <c:pt idx="43">
                  <c:v>76.8</c:v>
                </c:pt>
                <c:pt idx="44">
                  <c:v>83.74</c:v>
                </c:pt>
                <c:pt idx="45">
                  <c:v>93.44</c:v>
                </c:pt>
                <c:pt idx="46">
                  <c:v>101.51</c:v>
                </c:pt>
                <c:pt idx="47">
                  <c:v>111.49</c:v>
                </c:pt>
                <c:pt idx="48">
                  <c:v>121.02</c:v>
                </c:pt>
                <c:pt idx="49">
                  <c:v>132.65</c:v>
                </c:pt>
                <c:pt idx="50">
                  <c:v>144.44</c:v>
                </c:pt>
                <c:pt idx="51">
                  <c:v>159.66</c:v>
                </c:pt>
                <c:pt idx="52">
                  <c:v>174.87</c:v>
                </c:pt>
                <c:pt idx="53">
                  <c:v>189.79</c:v>
                </c:pt>
                <c:pt idx="54">
                  <c:v>208.23</c:v>
                </c:pt>
                <c:pt idx="55">
                  <c:v>229.34</c:v>
                </c:pt>
                <c:pt idx="56">
                  <c:v>250.75</c:v>
                </c:pt>
                <c:pt idx="57">
                  <c:v>271.79000000000002</c:v>
                </c:pt>
                <c:pt idx="58">
                  <c:v>298.45999999999998</c:v>
                </c:pt>
                <c:pt idx="59">
                  <c:v>326.5</c:v>
                </c:pt>
                <c:pt idx="60">
                  <c:v>357.06</c:v>
                </c:pt>
                <c:pt idx="61">
                  <c:v>391.31</c:v>
                </c:pt>
                <c:pt idx="62">
                  <c:v>427.97</c:v>
                </c:pt>
                <c:pt idx="63">
                  <c:v>468.62</c:v>
                </c:pt>
                <c:pt idx="64">
                  <c:v>513.79</c:v>
                </c:pt>
                <c:pt idx="65">
                  <c:v>563.91</c:v>
                </c:pt>
                <c:pt idx="66">
                  <c:v>611.29999999999995</c:v>
                </c:pt>
                <c:pt idx="67">
                  <c:v>671.49</c:v>
                </c:pt>
                <c:pt idx="68">
                  <c:v>734.66</c:v>
                </c:pt>
                <c:pt idx="69">
                  <c:v>803.77</c:v>
                </c:pt>
                <c:pt idx="70">
                  <c:v>881.53</c:v>
                </c:pt>
                <c:pt idx="71">
                  <c:v>963.16</c:v>
                </c:pt>
                <c:pt idx="72">
                  <c:v>1048.0899999999999</c:v>
                </c:pt>
                <c:pt idx="73">
                  <c:v>1149.18</c:v>
                </c:pt>
                <c:pt idx="74">
                  <c:v>1257.6400000000001</c:v>
                </c:pt>
                <c:pt idx="75">
                  <c:v>1379.02</c:v>
                </c:pt>
                <c:pt idx="76">
                  <c:v>1509.63</c:v>
                </c:pt>
                <c:pt idx="77">
                  <c:v>1646.3</c:v>
                </c:pt>
                <c:pt idx="78">
                  <c:v>1808.91</c:v>
                </c:pt>
                <c:pt idx="79">
                  <c:v>1978.98</c:v>
                </c:pt>
                <c:pt idx="80">
                  <c:v>2158.91</c:v>
                </c:pt>
                <c:pt idx="81">
                  <c:v>2367.98</c:v>
                </c:pt>
                <c:pt idx="82">
                  <c:v>2589.6999999999998</c:v>
                </c:pt>
                <c:pt idx="83">
                  <c:v>2827.36</c:v>
                </c:pt>
                <c:pt idx="84">
                  <c:v>3098.45</c:v>
                </c:pt>
                <c:pt idx="85">
                  <c:v>3391.22</c:v>
                </c:pt>
                <c:pt idx="86">
                  <c:v>3708.88</c:v>
                </c:pt>
                <c:pt idx="87">
                  <c:v>4058.12</c:v>
                </c:pt>
                <c:pt idx="88">
                  <c:v>4438.33</c:v>
                </c:pt>
                <c:pt idx="89">
                  <c:v>4843.37</c:v>
                </c:pt>
                <c:pt idx="90">
                  <c:v>5305.09</c:v>
                </c:pt>
                <c:pt idx="91">
                  <c:v>5803.18</c:v>
                </c:pt>
                <c:pt idx="92">
                  <c:v>6355.62</c:v>
                </c:pt>
                <c:pt idx="93">
                  <c:v>6943.73</c:v>
                </c:pt>
                <c:pt idx="94">
                  <c:v>7604.8</c:v>
                </c:pt>
                <c:pt idx="95">
                  <c:v>8315.76</c:v>
                </c:pt>
                <c:pt idx="96">
                  <c:v>9095.89</c:v>
                </c:pt>
                <c:pt idx="97">
                  <c:v>9954.84</c:v>
                </c:pt>
                <c:pt idx="98">
                  <c:v>10893.79</c:v>
                </c:pt>
                <c:pt idx="99">
                  <c:v>11893.79</c:v>
                </c:pt>
                <c:pt idx="100">
                  <c:v>12994.86</c:v>
                </c:pt>
                <c:pt idx="101">
                  <c:v>14293.98</c:v>
                </c:pt>
                <c:pt idx="102">
                  <c:v>15593.97</c:v>
                </c:pt>
                <c:pt idx="103">
                  <c:v>17093.95</c:v>
                </c:pt>
                <c:pt idx="104">
                  <c:v>18695.32</c:v>
                </c:pt>
                <c:pt idx="105">
                  <c:v>20393.96</c:v>
                </c:pt>
                <c:pt idx="106">
                  <c:v>22295.55</c:v>
                </c:pt>
                <c:pt idx="107">
                  <c:v>24395.96</c:v>
                </c:pt>
                <c:pt idx="108">
                  <c:v>26697.03</c:v>
                </c:pt>
                <c:pt idx="109">
                  <c:v>29297.31</c:v>
                </c:pt>
                <c:pt idx="110">
                  <c:v>31997.18</c:v>
                </c:pt>
                <c:pt idx="111">
                  <c:v>34978.370000000003</c:v>
                </c:pt>
                <c:pt idx="112">
                  <c:v>38295.21</c:v>
                </c:pt>
                <c:pt idx="113">
                  <c:v>41900.949999999997</c:v>
                </c:pt>
                <c:pt idx="114">
                  <c:v>45803.97</c:v>
                </c:pt>
                <c:pt idx="115">
                  <c:v>50099.360000000001</c:v>
                </c:pt>
                <c:pt idx="116">
                  <c:v>54796.71</c:v>
                </c:pt>
                <c:pt idx="117">
                  <c:v>59999.58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D-534A-A4C2-25118F387DF3}"/>
            </c:ext>
          </c:extLst>
        </c:ser>
        <c:ser>
          <c:idx val="1"/>
          <c:order val="1"/>
          <c:tx>
            <c:strRef>
              <c:f>'278e'!$D$224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'278e'!$C$225:$C$342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6.1615719120339696E-2</c:v>
                </c:pt>
                <c:pt idx="7">
                  <c:v>0.56105942772961148</c:v>
                </c:pt>
                <c:pt idx="8">
                  <c:v>1.7770962834739246</c:v>
                </c:pt>
                <c:pt idx="9">
                  <c:v>2.7108388691347356</c:v>
                </c:pt>
                <c:pt idx="10">
                  <c:v>3.34057224085947</c:v>
                </c:pt>
                <c:pt idx="11">
                  <c:v>3.9051607810264723</c:v>
                </c:pt>
                <c:pt idx="12">
                  <c:v>4.3611746019305899</c:v>
                </c:pt>
                <c:pt idx="13">
                  <c:v>4.7303286474243995</c:v>
                </c:pt>
                <c:pt idx="14">
                  <c:v>5.0560528052130556</c:v>
                </c:pt>
                <c:pt idx="15">
                  <c:v>5.3383470752965554</c:v>
                </c:pt>
                <c:pt idx="16">
                  <c:v>5.5772114576749026</c:v>
                </c:pt>
                <c:pt idx="17">
                  <c:v>5.794360896200673</c:v>
                </c:pt>
                <c:pt idx="18">
                  <c:v>6.0115103347264434</c:v>
                </c:pt>
                <c:pt idx="19">
                  <c:v>6.2069448293996352</c:v>
                </c:pt>
                <c:pt idx="20">
                  <c:v>6.380664380220253</c:v>
                </c:pt>
                <c:pt idx="21">
                  <c:v>6.5326689871882913</c:v>
                </c:pt>
                <c:pt idx="22">
                  <c:v>6.6846735941563313</c:v>
                </c:pt>
                <c:pt idx="23">
                  <c:v>6.8583931449769473</c:v>
                </c:pt>
                <c:pt idx="24">
                  <c:v>7.0103977519449856</c:v>
                </c:pt>
                <c:pt idx="25">
                  <c:v>7.1624023589130257</c:v>
                </c:pt>
                <c:pt idx="26">
                  <c:v>7.2926920220284881</c:v>
                </c:pt>
                <c:pt idx="27">
                  <c:v>7.4446966289965282</c:v>
                </c:pt>
                <c:pt idx="28">
                  <c:v>7.5749862921119906</c:v>
                </c:pt>
                <c:pt idx="29">
                  <c:v>7.6835610113748753</c:v>
                </c:pt>
                <c:pt idx="30">
                  <c:v>7.7921357306377601</c:v>
                </c:pt>
                <c:pt idx="31">
                  <c:v>7.9441403376058002</c:v>
                </c:pt>
                <c:pt idx="32">
                  <c:v>8.1178598884264161</c:v>
                </c:pt>
                <c:pt idx="33">
                  <c:v>8.2481495515418786</c:v>
                </c:pt>
                <c:pt idx="34">
                  <c:v>8.4001541585099186</c:v>
                </c:pt>
                <c:pt idx="35">
                  <c:v>8.5521587654779569</c:v>
                </c:pt>
                <c:pt idx="36">
                  <c:v>8.7041633724459953</c:v>
                </c:pt>
                <c:pt idx="37">
                  <c:v>8.8344530355614594</c:v>
                </c:pt>
                <c:pt idx="38">
                  <c:v>9.0081725863820754</c:v>
                </c:pt>
                <c:pt idx="39">
                  <c:v>9.1384622494975378</c:v>
                </c:pt>
                <c:pt idx="40">
                  <c:v>9.3121818003181556</c:v>
                </c:pt>
                <c:pt idx="41">
                  <c:v>9.5076162949913492</c:v>
                </c:pt>
                <c:pt idx="42">
                  <c:v>9.6596209019593875</c:v>
                </c:pt>
                <c:pt idx="43">
                  <c:v>9.8333404527800035</c:v>
                </c:pt>
                <c:pt idx="44">
                  <c:v>10.007060003600621</c:v>
                </c:pt>
                <c:pt idx="45">
                  <c:v>10.224209442126391</c:v>
                </c:pt>
                <c:pt idx="46">
                  <c:v>10.419643936799583</c:v>
                </c:pt>
                <c:pt idx="47">
                  <c:v>10.636793375325352</c:v>
                </c:pt>
                <c:pt idx="48">
                  <c:v>10.832227869998547</c:v>
                </c:pt>
                <c:pt idx="49">
                  <c:v>11.049377308524317</c:v>
                </c:pt>
                <c:pt idx="50">
                  <c:v>11.244811803197509</c:v>
                </c:pt>
                <c:pt idx="51">
                  <c:v>11.483676185575858</c:v>
                </c:pt>
                <c:pt idx="52">
                  <c:v>11.722540567954203</c:v>
                </c:pt>
                <c:pt idx="53">
                  <c:v>11.983119894185128</c:v>
                </c:pt>
                <c:pt idx="54">
                  <c:v>12.221984276563475</c:v>
                </c:pt>
                <c:pt idx="55">
                  <c:v>12.504278546646976</c:v>
                </c:pt>
                <c:pt idx="56">
                  <c:v>12.786572816730475</c:v>
                </c:pt>
                <c:pt idx="57">
                  <c:v>13.047152142961403</c:v>
                </c:pt>
                <c:pt idx="58">
                  <c:v>13.307731469192326</c:v>
                </c:pt>
                <c:pt idx="59">
                  <c:v>13.546595851570673</c:v>
                </c:pt>
                <c:pt idx="60">
                  <c:v>13.763745290096448</c:v>
                </c:pt>
                <c:pt idx="61">
                  <c:v>13.937464840917063</c:v>
                </c:pt>
                <c:pt idx="62">
                  <c:v>14.089469447885101</c:v>
                </c:pt>
                <c:pt idx="63">
                  <c:v>14.241474054853141</c:v>
                </c:pt>
                <c:pt idx="64">
                  <c:v>14.393478661821181</c:v>
                </c:pt>
                <c:pt idx="65">
                  <c:v>14.545483268789223</c:v>
                </c:pt>
                <c:pt idx="66">
                  <c:v>14.719202819609837</c:v>
                </c:pt>
                <c:pt idx="67">
                  <c:v>14.914637314283031</c:v>
                </c:pt>
                <c:pt idx="68">
                  <c:v>15.110071808956224</c:v>
                </c:pt>
                <c:pt idx="69">
                  <c:v>15.327221247481997</c:v>
                </c:pt>
                <c:pt idx="70">
                  <c:v>15.522655742155184</c:v>
                </c:pt>
                <c:pt idx="71">
                  <c:v>15.73980518068096</c:v>
                </c:pt>
                <c:pt idx="72">
                  <c:v>15.935239675354151</c:v>
                </c:pt>
                <c:pt idx="73">
                  <c:v>16.130674170027341</c:v>
                </c:pt>
                <c:pt idx="74">
                  <c:v>16.326108664700534</c:v>
                </c:pt>
                <c:pt idx="75">
                  <c:v>16.521543159373728</c:v>
                </c:pt>
                <c:pt idx="76">
                  <c:v>16.695262710194342</c:v>
                </c:pt>
                <c:pt idx="77">
                  <c:v>16.890697204867536</c:v>
                </c:pt>
                <c:pt idx="78">
                  <c:v>17.06441675568815</c:v>
                </c:pt>
                <c:pt idx="79">
                  <c:v>17.216421362656192</c:v>
                </c:pt>
                <c:pt idx="80">
                  <c:v>17.368425969624234</c:v>
                </c:pt>
                <c:pt idx="81">
                  <c:v>17.520430576592272</c:v>
                </c:pt>
                <c:pt idx="82">
                  <c:v>17.650720239707734</c:v>
                </c:pt>
                <c:pt idx="83">
                  <c:v>17.759294958970621</c:v>
                </c:pt>
                <c:pt idx="84">
                  <c:v>17.867869678233507</c:v>
                </c:pt>
                <c:pt idx="85">
                  <c:v>17.954729453643814</c:v>
                </c:pt>
                <c:pt idx="86">
                  <c:v>18.019874285201546</c:v>
                </c:pt>
                <c:pt idx="87">
                  <c:v>18.063304172906697</c:v>
                </c:pt>
                <c:pt idx="88">
                  <c:v>18.106734060611856</c:v>
                </c:pt>
                <c:pt idx="89">
                  <c:v>18.128449004464432</c:v>
                </c:pt>
                <c:pt idx="90">
                  <c:v>18.150163948317008</c:v>
                </c:pt>
                <c:pt idx="91">
                  <c:v>18.171878892169588</c:v>
                </c:pt>
                <c:pt idx="92">
                  <c:v>18.193593836022167</c:v>
                </c:pt>
                <c:pt idx="93">
                  <c:v>18.215308779874739</c:v>
                </c:pt>
                <c:pt idx="94">
                  <c:v>18.237023723727322</c:v>
                </c:pt>
                <c:pt idx="95">
                  <c:v>18.258738667579898</c:v>
                </c:pt>
                <c:pt idx="96">
                  <c:v>18.258738667579898</c:v>
                </c:pt>
                <c:pt idx="97">
                  <c:v>18.258738667579898</c:v>
                </c:pt>
                <c:pt idx="98">
                  <c:v>18.258738667579898</c:v>
                </c:pt>
                <c:pt idx="99">
                  <c:v>18.258738667579898</c:v>
                </c:pt>
                <c:pt idx="100">
                  <c:v>18.258738667579898</c:v>
                </c:pt>
                <c:pt idx="101">
                  <c:v>18.258738667579898</c:v>
                </c:pt>
                <c:pt idx="102">
                  <c:v>18.258738667579898</c:v>
                </c:pt>
                <c:pt idx="103">
                  <c:v>18.258738667579898</c:v>
                </c:pt>
                <c:pt idx="104">
                  <c:v>18.258738667579898</c:v>
                </c:pt>
                <c:pt idx="105">
                  <c:v>18.258738667579898</c:v>
                </c:pt>
                <c:pt idx="106">
                  <c:v>18.258738667579898</c:v>
                </c:pt>
                <c:pt idx="107">
                  <c:v>18.258738667579898</c:v>
                </c:pt>
                <c:pt idx="108">
                  <c:v>18.258738667579898</c:v>
                </c:pt>
                <c:pt idx="109">
                  <c:v>18.258738667579898</c:v>
                </c:pt>
                <c:pt idx="110">
                  <c:v>18.258738667579898</c:v>
                </c:pt>
                <c:pt idx="111">
                  <c:v>18.258738667579898</c:v>
                </c:pt>
                <c:pt idx="112">
                  <c:v>18.258738667579898</c:v>
                </c:pt>
                <c:pt idx="113">
                  <c:v>18.258738667579898</c:v>
                </c:pt>
                <c:pt idx="114">
                  <c:v>18.258738667579898</c:v>
                </c:pt>
                <c:pt idx="115">
                  <c:v>18.258738667579898</c:v>
                </c:pt>
                <c:pt idx="116">
                  <c:v>18.258738667579898</c:v>
                </c:pt>
                <c:pt idx="117">
                  <c:v>18.258738667579898</c:v>
                </c:pt>
              </c:numCache>
            </c:numRef>
          </c:xVal>
          <c:yVal>
            <c:numRef>
              <c:f>'278e'!$D$225:$D$342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44.54</c:v>
                </c:pt>
                <c:pt idx="38">
                  <c:v>48.37</c:v>
                </c:pt>
                <c:pt idx="39">
                  <c:v>53.68</c:v>
                </c:pt>
                <c:pt idx="40">
                  <c:v>59.02</c:v>
                </c:pt>
                <c:pt idx="41">
                  <c:v>64.099999999999994</c:v>
                </c:pt>
                <c:pt idx="42">
                  <c:v>70.55</c:v>
                </c:pt>
                <c:pt idx="43">
                  <c:v>76.8</c:v>
                </c:pt>
                <c:pt idx="44">
                  <c:v>83.74</c:v>
                </c:pt>
                <c:pt idx="45">
                  <c:v>93.44</c:v>
                </c:pt>
                <c:pt idx="46">
                  <c:v>101.51</c:v>
                </c:pt>
                <c:pt idx="47">
                  <c:v>111.49</c:v>
                </c:pt>
                <c:pt idx="48">
                  <c:v>121.02</c:v>
                </c:pt>
                <c:pt idx="49">
                  <c:v>132.65</c:v>
                </c:pt>
                <c:pt idx="50">
                  <c:v>144.44</c:v>
                </c:pt>
                <c:pt idx="51">
                  <c:v>159.66</c:v>
                </c:pt>
                <c:pt idx="52">
                  <c:v>174.87</c:v>
                </c:pt>
                <c:pt idx="53">
                  <c:v>189.79</c:v>
                </c:pt>
                <c:pt idx="54">
                  <c:v>208.23</c:v>
                </c:pt>
                <c:pt idx="55">
                  <c:v>229.34</c:v>
                </c:pt>
                <c:pt idx="56">
                  <c:v>250.75</c:v>
                </c:pt>
                <c:pt idx="57">
                  <c:v>271.79000000000002</c:v>
                </c:pt>
                <c:pt idx="58">
                  <c:v>298.45999999999998</c:v>
                </c:pt>
                <c:pt idx="59">
                  <c:v>326.5</c:v>
                </c:pt>
                <c:pt idx="60">
                  <c:v>357.06</c:v>
                </c:pt>
                <c:pt idx="61">
                  <c:v>391.31</c:v>
                </c:pt>
                <c:pt idx="62">
                  <c:v>427.97</c:v>
                </c:pt>
                <c:pt idx="63">
                  <c:v>468.62</c:v>
                </c:pt>
                <c:pt idx="64">
                  <c:v>513.79</c:v>
                </c:pt>
                <c:pt idx="65">
                  <c:v>563.91</c:v>
                </c:pt>
                <c:pt idx="66">
                  <c:v>611.29999999999995</c:v>
                </c:pt>
                <c:pt idx="67">
                  <c:v>671.49</c:v>
                </c:pt>
                <c:pt idx="68">
                  <c:v>734.66</c:v>
                </c:pt>
                <c:pt idx="69">
                  <c:v>803.77</c:v>
                </c:pt>
                <c:pt idx="70">
                  <c:v>881.53</c:v>
                </c:pt>
                <c:pt idx="71">
                  <c:v>963.16</c:v>
                </c:pt>
                <c:pt idx="72">
                  <c:v>1048.0899999999999</c:v>
                </c:pt>
                <c:pt idx="73">
                  <c:v>1149.18</c:v>
                </c:pt>
                <c:pt idx="74">
                  <c:v>1257.6400000000001</c:v>
                </c:pt>
                <c:pt idx="75">
                  <c:v>1379.02</c:v>
                </c:pt>
                <c:pt idx="76">
                  <c:v>1509.63</c:v>
                </c:pt>
                <c:pt idx="77">
                  <c:v>1646.3</c:v>
                </c:pt>
                <c:pt idx="78">
                  <c:v>1808.91</c:v>
                </c:pt>
                <c:pt idx="79">
                  <c:v>1978.98</c:v>
                </c:pt>
                <c:pt idx="80">
                  <c:v>2158.91</c:v>
                </c:pt>
                <c:pt idx="81">
                  <c:v>2367.98</c:v>
                </c:pt>
                <c:pt idx="82">
                  <c:v>2589.6999999999998</c:v>
                </c:pt>
                <c:pt idx="83">
                  <c:v>2827.36</c:v>
                </c:pt>
                <c:pt idx="84">
                  <c:v>3098.45</c:v>
                </c:pt>
                <c:pt idx="85">
                  <c:v>3391.22</c:v>
                </c:pt>
                <c:pt idx="86">
                  <c:v>3708.88</c:v>
                </c:pt>
                <c:pt idx="87">
                  <c:v>4058.12</c:v>
                </c:pt>
                <c:pt idx="88">
                  <c:v>4438.33</c:v>
                </c:pt>
                <c:pt idx="89">
                  <c:v>4843.37</c:v>
                </c:pt>
                <c:pt idx="90">
                  <c:v>5305.09</c:v>
                </c:pt>
                <c:pt idx="91">
                  <c:v>5803.18</c:v>
                </c:pt>
                <c:pt idx="92">
                  <c:v>6355.62</c:v>
                </c:pt>
                <c:pt idx="93">
                  <c:v>6943.73</c:v>
                </c:pt>
                <c:pt idx="94">
                  <c:v>7604.8</c:v>
                </c:pt>
                <c:pt idx="95">
                  <c:v>8315.76</c:v>
                </c:pt>
                <c:pt idx="96">
                  <c:v>9095.89</c:v>
                </c:pt>
                <c:pt idx="97">
                  <c:v>9954.84</c:v>
                </c:pt>
                <c:pt idx="98">
                  <c:v>10893.79</c:v>
                </c:pt>
                <c:pt idx="99">
                  <c:v>11893.79</c:v>
                </c:pt>
                <c:pt idx="100">
                  <c:v>12994.86</c:v>
                </c:pt>
                <c:pt idx="101">
                  <c:v>14293.98</c:v>
                </c:pt>
                <c:pt idx="102">
                  <c:v>15593.97</c:v>
                </c:pt>
                <c:pt idx="103">
                  <c:v>17093.95</c:v>
                </c:pt>
                <c:pt idx="104">
                  <c:v>18695.32</c:v>
                </c:pt>
                <c:pt idx="105">
                  <c:v>20393.96</c:v>
                </c:pt>
                <c:pt idx="106">
                  <c:v>22295.55</c:v>
                </c:pt>
                <c:pt idx="107">
                  <c:v>24395.96</c:v>
                </c:pt>
                <c:pt idx="108">
                  <c:v>26697.03</c:v>
                </c:pt>
                <c:pt idx="109">
                  <c:v>29297.31</c:v>
                </c:pt>
                <c:pt idx="110">
                  <c:v>31997.18</c:v>
                </c:pt>
                <c:pt idx="111">
                  <c:v>34978.370000000003</c:v>
                </c:pt>
                <c:pt idx="112">
                  <c:v>38295.21</c:v>
                </c:pt>
                <c:pt idx="113">
                  <c:v>41900.949999999997</c:v>
                </c:pt>
                <c:pt idx="114">
                  <c:v>45803.97</c:v>
                </c:pt>
                <c:pt idx="115">
                  <c:v>50099.360000000001</c:v>
                </c:pt>
                <c:pt idx="116">
                  <c:v>54796.71</c:v>
                </c:pt>
                <c:pt idx="117">
                  <c:v>59999.58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1D-534A-A4C2-25118F387DF3}"/>
            </c:ext>
          </c:extLst>
        </c:ser>
        <c:ser>
          <c:idx val="2"/>
          <c:order val="2"/>
          <c:tx>
            <c:strRef>
              <c:f>'278e'!$F$224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'278e'!$E$225:$E$342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3.9113143663145585E-3</c:v>
                </c:pt>
                <c:pt idx="5">
                  <c:v>0.12944884372718773</c:v>
                </c:pt>
                <c:pt idx="6">
                  <c:v>0.49149605175290961</c:v>
                </c:pt>
                <c:pt idx="7">
                  <c:v>1.0594152684341789</c:v>
                </c:pt>
                <c:pt idx="8">
                  <c:v>1.6832307006418812</c:v>
                </c:pt>
                <c:pt idx="9">
                  <c:v>2.2921597240463014</c:v>
                </c:pt>
                <c:pt idx="10">
                  <c:v>2.903835073004764</c:v>
                </c:pt>
                <c:pt idx="11">
                  <c:v>3.4344275428968616</c:v>
                </c:pt>
                <c:pt idx="12">
                  <c:v>3.9269603566934572</c:v>
                </c:pt>
                <c:pt idx="13">
                  <c:v>4.3768401447540182</c:v>
                </c:pt>
                <c:pt idx="14">
                  <c:v>4.7914857655280487</c:v>
                </c:pt>
                <c:pt idx="15">
                  <c:v>5.1630862680575493</c:v>
                </c:pt>
                <c:pt idx="16">
                  <c:v>5.5010020542239451</c:v>
                </c:pt>
                <c:pt idx="17">
                  <c:v>5.8070130303271386</c:v>
                </c:pt>
                <c:pt idx="18">
                  <c:v>6.0946396921727919</c:v>
                </c:pt>
                <c:pt idx="19">
                  <c:v>6.3553007517252</c:v>
                </c:pt>
                <c:pt idx="20">
                  <c:v>6.5939031570988762</c:v>
                </c:pt>
                <c:pt idx="21">
                  <c:v>6.8095162181601685</c:v>
                </c:pt>
                <c:pt idx="22">
                  <c:v>7.0102759610394108</c:v>
                </c:pt>
                <c:pt idx="23">
                  <c:v>7.1976665719701654</c:v>
                </c:pt>
                <c:pt idx="24">
                  <c:v>7.3847738323975616</c:v>
                </c:pt>
                <c:pt idx="25">
                  <c:v>7.5434667304900538</c:v>
                </c:pt>
                <c:pt idx="26">
                  <c:v>7.6899736559490224</c:v>
                </c:pt>
                <c:pt idx="27">
                  <c:v>7.8334397221992234</c:v>
                </c:pt>
                <c:pt idx="28">
                  <c:v>7.9712483589509038</c:v>
                </c:pt>
                <c:pt idx="29">
                  <c:v>8.0951955782060079</c:v>
                </c:pt>
                <c:pt idx="30">
                  <c:v>8.2141447536060372</c:v>
                </c:pt>
                <c:pt idx="31">
                  <c:v>8.3252148790346894</c:v>
                </c:pt>
                <c:pt idx="32">
                  <c:v>8.4258962006574762</c:v>
                </c:pt>
                <c:pt idx="33">
                  <c:v>8.5274643602550846</c:v>
                </c:pt>
                <c:pt idx="34">
                  <c:v>8.6214191292993885</c:v>
                </c:pt>
                <c:pt idx="35">
                  <c:v>8.7086139964205564</c:v>
                </c:pt>
                <c:pt idx="36">
                  <c:v>8.7932986728925062</c:v>
                </c:pt>
                <c:pt idx="37">
                  <c:v>8.854749314977445</c:v>
                </c:pt>
                <c:pt idx="38">
                  <c:v>8.9256873141038877</c:v>
                </c:pt>
                <c:pt idx="39">
                  <c:v>9.0108391908189773</c:v>
                </c:pt>
                <c:pt idx="40">
                  <c:v>9.084386458690636</c:v>
                </c:pt>
                <c:pt idx="41">
                  <c:v>9.145547411170579</c:v>
                </c:pt>
                <c:pt idx="42">
                  <c:v>9.213436704399383</c:v>
                </c:pt>
                <c:pt idx="43">
                  <c:v>9.270911255102595</c:v>
                </c:pt>
                <c:pt idx="44">
                  <c:v>9.3271074119088659</c:v>
                </c:pt>
                <c:pt idx="45">
                  <c:v>9.3950731885576566</c:v>
                </c:pt>
                <c:pt idx="46">
                  <c:v>9.4441973036477442</c:v>
                </c:pt>
                <c:pt idx="47">
                  <c:v>9.4976244841999691</c:v>
                </c:pt>
                <c:pt idx="48">
                  <c:v>9.5425587428768903</c:v>
                </c:pt>
                <c:pt idx="49">
                  <c:v>9.5909557324180827</c:v>
                </c:pt>
                <c:pt idx="50">
                  <c:v>9.6341949315527717</c:v>
                </c:pt>
                <c:pt idx="51">
                  <c:v>9.6831233433322623</c:v>
                </c:pt>
                <c:pt idx="52">
                  <c:v>9.7258451564341541</c:v>
                </c:pt>
                <c:pt idx="53">
                  <c:v>9.7629610101392537</c:v>
                </c:pt>
                <c:pt idx="54">
                  <c:v>9.8035593966275822</c:v>
                </c:pt>
                <c:pt idx="55">
                  <c:v>9.8443009097432679</c:v>
                </c:pt>
                <c:pt idx="56">
                  <c:v>9.8806360447299895</c:v>
                </c:pt>
                <c:pt idx="57">
                  <c:v>9.9124019347816823</c:v>
                </c:pt>
                <c:pt idx="58">
                  <c:v>9.9481302685312727</c:v>
                </c:pt>
                <c:pt idx="59">
                  <c:v>9.9812721689629829</c:v>
                </c:pt>
                <c:pt idx="60">
                  <c:v>10.013247060351986</c:v>
                </c:pt>
                <c:pt idx="61">
                  <c:v>10.044946939841038</c:v>
                </c:pt>
                <c:pt idx="62">
                  <c:v>10.074975653931928</c:v>
                </c:pt>
                <c:pt idx="63">
                  <c:v>10.104474461135947</c:v>
                </c:pt>
                <c:pt idx="64">
                  <c:v>10.133479954575762</c:v>
                </c:pt>
                <c:pt idx="65">
                  <c:v>10.161928118298896</c:v>
                </c:pt>
                <c:pt idx="66">
                  <c:v>10.185896671613767</c:v>
                </c:pt>
                <c:pt idx="67">
                  <c:v>10.213014678807212</c:v>
                </c:pt>
                <c:pt idx="68">
                  <c:v>10.238226457542369</c:v>
                </c:pt>
                <c:pt idx="69">
                  <c:v>10.262734333863934</c:v>
                </c:pt>
                <c:pt idx="70">
                  <c:v>10.287206030687058</c:v>
                </c:pt>
                <c:pt idx="71">
                  <c:v>10.31003408192333</c:v>
                </c:pt>
                <c:pt idx="72">
                  <c:v>10.331255167947385</c:v>
                </c:pt>
                <c:pt idx="73">
                  <c:v>10.353778112569968</c:v>
                </c:pt>
                <c:pt idx="74">
                  <c:v>10.375255241950992</c:v>
                </c:pt>
                <c:pt idx="75">
                  <c:v>10.396623511758136</c:v>
                </c:pt>
                <c:pt idx="76">
                  <c:v>10.417068606454119</c:v>
                </c:pt>
                <c:pt idx="77">
                  <c:v>10.436164931185678</c:v>
                </c:pt>
                <c:pt idx="78">
                  <c:v>10.456402661823279</c:v>
                </c:pt>
                <c:pt idx="79">
                  <c:v>10.475224753345772</c:v>
                </c:pt>
                <c:pt idx="80">
                  <c:v>10.493019058466267</c:v>
                </c:pt>
                <c:pt idx="81">
                  <c:v>10.511469100975805</c:v>
                </c:pt>
                <c:pt idx="82">
                  <c:v>10.528907468800915</c:v>
                </c:pt>
                <c:pt idx="83">
                  <c:v>10.545620003504693</c:v>
                </c:pt>
                <c:pt idx="84">
                  <c:v>10.562646446116899</c:v>
                </c:pt>
                <c:pt idx="85">
                  <c:v>10.579049099704388</c:v>
                </c:pt>
                <c:pt idx="86">
                  <c:v>10.594948875429393</c:v>
                </c:pt>
                <c:pt idx="87">
                  <c:v>10.610572508739788</c:v>
                </c:pt>
                <c:pt idx="88">
                  <c:v>10.625778593187395</c:v>
                </c:pt>
                <c:pt idx="89">
                  <c:v>10.640288241733982</c:v>
                </c:pt>
                <c:pt idx="90">
                  <c:v>10.655092356812711</c:v>
                </c:pt>
                <c:pt idx="91">
                  <c:v>10.669368936032891</c:v>
                </c:pt>
                <c:pt idx="92">
                  <c:v>10.683528189671947</c:v>
                </c:pt>
                <c:pt idx="93">
                  <c:v>10.697020750434898</c:v>
                </c:pt>
                <c:pt idx="94">
                  <c:v>10.710598966705431</c:v>
                </c:pt>
                <c:pt idx="95">
                  <c:v>10.723668863865836</c:v>
                </c:pt>
                <c:pt idx="96">
                  <c:v>10.736517318661109</c:v>
                </c:pt>
                <c:pt idx="97">
                  <c:v>10.749187054948003</c:v>
                </c:pt>
                <c:pt idx="98">
                  <c:v>10.761590008218613</c:v>
                </c:pt>
                <c:pt idx="99">
                  <c:v>10.773439463925049</c:v>
                </c:pt>
                <c:pt idx="100">
                  <c:v>10.785156705875783</c:v>
                </c:pt>
                <c:pt idx="101">
                  <c:v>10.797517976179147</c:v>
                </c:pt>
                <c:pt idx="102">
                  <c:v>10.808591395186172</c:v>
                </c:pt>
                <c:pt idx="103">
                  <c:v>10.820054540907401</c:v>
                </c:pt>
                <c:pt idx="104">
                  <c:v>10.831020038150223</c:v>
                </c:pt>
                <c:pt idx="105">
                  <c:v>10.841474792433212</c:v>
                </c:pt>
                <c:pt idx="106">
                  <c:v>10.851998497367598</c:v>
                </c:pt>
                <c:pt idx="107">
                  <c:v>10.862432929948751</c:v>
                </c:pt>
                <c:pt idx="108">
                  <c:v>10.872690034772617</c:v>
                </c:pt>
                <c:pt idx="109">
                  <c:v>10.883073670363489</c:v>
                </c:pt>
                <c:pt idx="110">
                  <c:v>10.892745729051967</c:v>
                </c:pt>
                <c:pt idx="111">
                  <c:v>10.902350088840901</c:v>
                </c:pt>
                <c:pt idx="112">
                  <c:v>10.911947101861593</c:v>
                </c:pt>
                <c:pt idx="113">
                  <c:v>10.921313620493024</c:v>
                </c:pt>
                <c:pt idx="114">
                  <c:v>10.930425761733874</c:v>
                </c:pt>
                <c:pt idx="115">
                  <c:v>10.939441615972592</c:v>
                </c:pt>
                <c:pt idx="116">
                  <c:v>10.948304227392251</c:v>
                </c:pt>
                <c:pt idx="117">
                  <c:v>10.957123625797461</c:v>
                </c:pt>
              </c:numCache>
            </c:numRef>
          </c:xVal>
          <c:yVal>
            <c:numRef>
              <c:f>'278e'!$F$225:$F$342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44.54</c:v>
                </c:pt>
                <c:pt idx="38">
                  <c:v>48.37</c:v>
                </c:pt>
                <c:pt idx="39">
                  <c:v>53.68</c:v>
                </c:pt>
                <c:pt idx="40">
                  <c:v>59.02</c:v>
                </c:pt>
                <c:pt idx="41">
                  <c:v>64.099999999999994</c:v>
                </c:pt>
                <c:pt idx="42">
                  <c:v>70.55</c:v>
                </c:pt>
                <c:pt idx="43">
                  <c:v>76.8</c:v>
                </c:pt>
                <c:pt idx="44">
                  <c:v>83.74</c:v>
                </c:pt>
                <c:pt idx="45">
                  <c:v>93.44</c:v>
                </c:pt>
                <c:pt idx="46">
                  <c:v>101.51</c:v>
                </c:pt>
                <c:pt idx="47">
                  <c:v>111.49</c:v>
                </c:pt>
                <c:pt idx="48">
                  <c:v>121.02</c:v>
                </c:pt>
                <c:pt idx="49">
                  <c:v>132.65</c:v>
                </c:pt>
                <c:pt idx="50">
                  <c:v>144.44</c:v>
                </c:pt>
                <c:pt idx="51">
                  <c:v>159.66</c:v>
                </c:pt>
                <c:pt idx="52">
                  <c:v>174.87</c:v>
                </c:pt>
                <c:pt idx="53">
                  <c:v>189.79</c:v>
                </c:pt>
                <c:pt idx="54">
                  <c:v>208.23</c:v>
                </c:pt>
                <c:pt idx="55">
                  <c:v>229.34</c:v>
                </c:pt>
                <c:pt idx="56">
                  <c:v>250.75</c:v>
                </c:pt>
                <c:pt idx="57">
                  <c:v>271.79000000000002</c:v>
                </c:pt>
                <c:pt idx="58">
                  <c:v>298.45999999999998</c:v>
                </c:pt>
                <c:pt idx="59">
                  <c:v>326.5</c:v>
                </c:pt>
                <c:pt idx="60">
                  <c:v>357.06</c:v>
                </c:pt>
                <c:pt idx="61">
                  <c:v>391.31</c:v>
                </c:pt>
                <c:pt idx="62">
                  <c:v>427.97</c:v>
                </c:pt>
                <c:pt idx="63">
                  <c:v>468.62</c:v>
                </c:pt>
                <c:pt idx="64">
                  <c:v>513.79</c:v>
                </c:pt>
                <c:pt idx="65">
                  <c:v>563.91</c:v>
                </c:pt>
                <c:pt idx="66">
                  <c:v>611.29999999999995</c:v>
                </c:pt>
                <c:pt idx="67">
                  <c:v>671.49</c:v>
                </c:pt>
                <c:pt idx="68">
                  <c:v>734.66</c:v>
                </c:pt>
                <c:pt idx="69">
                  <c:v>803.77</c:v>
                </c:pt>
                <c:pt idx="70">
                  <c:v>881.53</c:v>
                </c:pt>
                <c:pt idx="71">
                  <c:v>963.16</c:v>
                </c:pt>
                <c:pt idx="72">
                  <c:v>1048.0899999999999</c:v>
                </c:pt>
                <c:pt idx="73">
                  <c:v>1149.18</c:v>
                </c:pt>
                <c:pt idx="74">
                  <c:v>1257.6400000000001</c:v>
                </c:pt>
                <c:pt idx="75">
                  <c:v>1379.02</c:v>
                </c:pt>
                <c:pt idx="76">
                  <c:v>1509.63</c:v>
                </c:pt>
                <c:pt idx="77">
                  <c:v>1646.3</c:v>
                </c:pt>
                <c:pt idx="78">
                  <c:v>1808.91</c:v>
                </c:pt>
                <c:pt idx="79">
                  <c:v>1978.98</c:v>
                </c:pt>
                <c:pt idx="80">
                  <c:v>2158.91</c:v>
                </c:pt>
                <c:pt idx="81">
                  <c:v>2367.98</c:v>
                </c:pt>
                <c:pt idx="82">
                  <c:v>2589.6999999999998</c:v>
                </c:pt>
                <c:pt idx="83">
                  <c:v>2827.36</c:v>
                </c:pt>
                <c:pt idx="84">
                  <c:v>3098.45</c:v>
                </c:pt>
                <c:pt idx="85">
                  <c:v>3391.22</c:v>
                </c:pt>
                <c:pt idx="86">
                  <c:v>3708.88</c:v>
                </c:pt>
                <c:pt idx="87">
                  <c:v>4058.12</c:v>
                </c:pt>
                <c:pt idx="88">
                  <c:v>4438.33</c:v>
                </c:pt>
                <c:pt idx="89">
                  <c:v>4843.37</c:v>
                </c:pt>
                <c:pt idx="90">
                  <c:v>5305.09</c:v>
                </c:pt>
                <c:pt idx="91">
                  <c:v>5803.18</c:v>
                </c:pt>
                <c:pt idx="92">
                  <c:v>6355.62</c:v>
                </c:pt>
                <c:pt idx="93">
                  <c:v>6943.73</c:v>
                </c:pt>
                <c:pt idx="94">
                  <c:v>7604.8</c:v>
                </c:pt>
                <c:pt idx="95">
                  <c:v>8315.76</c:v>
                </c:pt>
                <c:pt idx="96">
                  <c:v>9095.89</c:v>
                </c:pt>
                <c:pt idx="97">
                  <c:v>9954.84</c:v>
                </c:pt>
                <c:pt idx="98">
                  <c:v>10893.79</c:v>
                </c:pt>
                <c:pt idx="99">
                  <c:v>11893.79</c:v>
                </c:pt>
                <c:pt idx="100">
                  <c:v>12994.86</c:v>
                </c:pt>
                <c:pt idx="101">
                  <c:v>14293.98</c:v>
                </c:pt>
                <c:pt idx="102">
                  <c:v>15593.97</c:v>
                </c:pt>
                <c:pt idx="103">
                  <c:v>17093.95</c:v>
                </c:pt>
                <c:pt idx="104">
                  <c:v>18695.32</c:v>
                </c:pt>
                <c:pt idx="105">
                  <c:v>20393.96</c:v>
                </c:pt>
                <c:pt idx="106">
                  <c:v>22295.55</c:v>
                </c:pt>
                <c:pt idx="107">
                  <c:v>24395.96</c:v>
                </c:pt>
                <c:pt idx="108">
                  <c:v>26697.03</c:v>
                </c:pt>
                <c:pt idx="109">
                  <c:v>29297.31</c:v>
                </c:pt>
                <c:pt idx="110">
                  <c:v>31997.18</c:v>
                </c:pt>
                <c:pt idx="111">
                  <c:v>34978.370000000003</c:v>
                </c:pt>
                <c:pt idx="112">
                  <c:v>38295.21</c:v>
                </c:pt>
                <c:pt idx="113">
                  <c:v>41900.949999999997</c:v>
                </c:pt>
                <c:pt idx="114">
                  <c:v>45803.97</c:v>
                </c:pt>
                <c:pt idx="115">
                  <c:v>50099.360000000001</c:v>
                </c:pt>
                <c:pt idx="116">
                  <c:v>54796.71</c:v>
                </c:pt>
                <c:pt idx="117">
                  <c:v>59999.58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1D-534A-A4C2-25118F387DF3}"/>
            </c:ext>
          </c:extLst>
        </c:ser>
        <c:ser>
          <c:idx val="3"/>
          <c:order val="3"/>
          <c:tx>
            <c:strRef>
              <c:f>'278e'!$H$224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'278e'!$G$225:$G$342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4.1131882293399136E-3</c:v>
                </c:pt>
                <c:pt idx="43">
                  <c:v>3.7432758710060042E-2</c:v>
                </c:pt>
                <c:pt idx="44">
                  <c:v>0.13113503678074184</c:v>
                </c:pt>
                <c:pt idx="45">
                  <c:v>0.34280643789601728</c:v>
                </c:pt>
                <c:pt idx="46">
                  <c:v>0.55679484821897363</c:v>
                </c:pt>
                <c:pt idx="47">
                  <c:v>0.83481674633444203</c:v>
                </c:pt>
                <c:pt idx="48">
                  <c:v>1.0955200335136082</c:v>
                </c:pt>
                <c:pt idx="49">
                  <c:v>1.3949787499073847</c:v>
                </c:pt>
                <c:pt idx="50">
                  <c:v>1.6729073968400214</c:v>
                </c:pt>
                <c:pt idx="51">
                  <c:v>1.9935997924076327</c:v>
                </c:pt>
                <c:pt idx="52">
                  <c:v>2.2753333717339985</c:v>
                </c:pt>
                <c:pt idx="53">
                  <c:v>2.5193492646352662</c:v>
                </c:pt>
                <c:pt idx="54">
                  <c:v>2.7839004554061284</c:v>
                </c:pt>
                <c:pt idx="55">
                  <c:v>3.045672812315579</c:v>
                </c:pt>
                <c:pt idx="56">
                  <c:v>3.2752129916592505</c:v>
                </c:pt>
                <c:pt idx="57">
                  <c:v>3.4724407145956779</c:v>
                </c:pt>
                <c:pt idx="58">
                  <c:v>3.6901000634094481</c:v>
                </c:pt>
                <c:pt idx="59">
                  <c:v>3.8878379626923585</c:v>
                </c:pt>
                <c:pt idx="60">
                  <c:v>4.0746755804129222</c:v>
                </c:pt>
                <c:pt idx="61">
                  <c:v>4.2560064419143941</c:v>
                </c:pt>
                <c:pt idx="62">
                  <c:v>4.4241551751836727</c:v>
                </c:pt>
                <c:pt idx="63">
                  <c:v>4.5858902596771678</c:v>
                </c:pt>
                <c:pt idx="64">
                  <c:v>4.7415942482490383</c:v>
                </c:pt>
                <c:pt idx="65">
                  <c:v>4.8911199076896459</c:v>
                </c:pt>
                <c:pt idx="66">
                  <c:v>5.0146710431245705</c:v>
                </c:pt>
                <c:pt idx="67">
                  <c:v>5.1518060293740398</c:v>
                </c:pt>
                <c:pt idx="68">
                  <c:v>5.276807373888353</c:v>
                </c:pt>
                <c:pt idx="69">
                  <c:v>5.3960471726238719</c:v>
                </c:pt>
                <c:pt idx="70">
                  <c:v>5.5129094017645652</c:v>
                </c:pt>
                <c:pt idx="71">
                  <c:v>5.6199698247674634</c:v>
                </c:pt>
                <c:pt idx="72">
                  <c:v>5.7178296373222741</c:v>
                </c:pt>
                <c:pt idx="73">
                  <c:v>5.8199667760128833</c:v>
                </c:pt>
                <c:pt idx="74">
                  <c:v>5.9157326041351137</c:v>
                </c:pt>
                <c:pt idx="75">
                  <c:v>6.0094616095669338</c:v>
                </c:pt>
                <c:pt idx="76">
                  <c:v>6.0977168812375355</c:v>
                </c:pt>
                <c:pt idx="77">
                  <c:v>6.1789126252031972</c:v>
                </c:pt>
                <c:pt idx="78">
                  <c:v>6.2636787539620968</c:v>
                </c:pt>
                <c:pt idx="79">
                  <c:v>6.3413501741634901</c:v>
                </c:pt>
                <c:pt idx="80">
                  <c:v>6.413764412652637</c:v>
                </c:pt>
                <c:pt idx="81">
                  <c:v>6.4878212137850459</c:v>
                </c:pt>
                <c:pt idx="82">
                  <c:v>6.5568721920218804</c:v>
                </c:pt>
                <c:pt idx="83">
                  <c:v>6.6222006598022043</c:v>
                </c:pt>
                <c:pt idx="84">
                  <c:v>6.6879153286364907</c:v>
                </c:pt>
                <c:pt idx="85">
                  <c:v>6.7504319743286354</c:v>
                </c:pt>
                <c:pt idx="86">
                  <c:v>6.8103026416643218</c:v>
                </c:pt>
                <c:pt idx="87">
                  <c:v>6.8684443551533887</c:v>
                </c:pt>
                <c:pt idx="88">
                  <c:v>6.9243856502520993</c:v>
                </c:pt>
                <c:pt idx="89">
                  <c:v>6.9771785060080562</c:v>
                </c:pt>
                <c:pt idx="90">
                  <c:v>7.0304607529849843</c:v>
                </c:pt>
                <c:pt idx="91">
                  <c:v>7.0812950418153298</c:v>
                </c:pt>
                <c:pt idx="92">
                  <c:v>7.131186061093806</c:v>
                </c:pt>
                <c:pt idx="93">
                  <c:v>7.1782473598191245</c:v>
                </c:pt>
                <c:pt idx="94">
                  <c:v>7.2251400526067879</c:v>
                </c:pt>
                <c:pt idx="95">
                  <c:v>7.2698399779133274</c:v>
                </c:pt>
                <c:pt idx="96">
                  <c:v>7.3133696447869232</c:v>
                </c:pt>
                <c:pt idx="97">
                  <c:v>7.355897807621151</c:v>
                </c:pt>
                <c:pt idx="98">
                  <c:v>7.3971541013189626</c:v>
                </c:pt>
                <c:pt idx="99">
                  <c:v>7.4362255191164151</c:v>
                </c:pt>
                <c:pt idx="100">
                  <c:v>7.4745344166335652</c:v>
                </c:pt>
                <c:pt idx="101">
                  <c:v>7.5146009169064323</c:v>
                </c:pt>
                <c:pt idx="102">
                  <c:v>7.5501930583243686</c:v>
                </c:pt>
                <c:pt idx="103">
                  <c:v>7.586742435724438</c:v>
                </c:pt>
                <c:pt idx="104">
                  <c:v>7.6214268283712308</c:v>
                </c:pt>
                <c:pt idx="105">
                  <c:v>7.6542449657672682</c:v>
                </c:pt>
                <c:pt idx="106">
                  <c:v>7.6870348371541048</c:v>
                </c:pt>
                <c:pt idx="107">
                  <c:v>7.7193065598879462</c:v>
                </c:pt>
                <c:pt idx="108">
                  <c:v>7.7507992216257708</c:v>
                </c:pt>
                <c:pt idx="109">
                  <c:v>7.7824497646488524</c:v>
                </c:pt>
                <c:pt idx="110">
                  <c:v>7.8117246143723316</c:v>
                </c:pt>
                <c:pt idx="111">
                  <c:v>7.840599100702959</c:v>
                </c:pt>
                <c:pt idx="112">
                  <c:v>7.8692587226065474</c:v>
                </c:pt>
                <c:pt idx="113">
                  <c:v>7.8970458718886105</c:v>
                </c:pt>
                <c:pt idx="114">
                  <c:v>7.9239053509870496</c:v>
                </c:pt>
                <c:pt idx="115">
                  <c:v>7.9503145152350134</c:v>
                </c:pt>
                <c:pt idx="116">
                  <c:v>7.9761147597098407</c:v>
                </c:pt>
                <c:pt idx="117">
                  <c:v>8.0016330137550913</c:v>
                </c:pt>
              </c:numCache>
            </c:numRef>
          </c:xVal>
          <c:yVal>
            <c:numRef>
              <c:f>'278e'!$H$225:$H$342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44.54</c:v>
                </c:pt>
                <c:pt idx="38">
                  <c:v>48.37</c:v>
                </c:pt>
                <c:pt idx="39">
                  <c:v>53.68</c:v>
                </c:pt>
                <c:pt idx="40">
                  <c:v>59.02</c:v>
                </c:pt>
                <c:pt idx="41">
                  <c:v>64.099999999999994</c:v>
                </c:pt>
                <c:pt idx="42">
                  <c:v>70.55</c:v>
                </c:pt>
                <c:pt idx="43">
                  <c:v>76.8</c:v>
                </c:pt>
                <c:pt idx="44">
                  <c:v>83.74</c:v>
                </c:pt>
                <c:pt idx="45">
                  <c:v>93.44</c:v>
                </c:pt>
                <c:pt idx="46">
                  <c:v>101.51</c:v>
                </c:pt>
                <c:pt idx="47">
                  <c:v>111.49</c:v>
                </c:pt>
                <c:pt idx="48">
                  <c:v>121.02</c:v>
                </c:pt>
                <c:pt idx="49">
                  <c:v>132.65</c:v>
                </c:pt>
                <c:pt idx="50">
                  <c:v>144.44</c:v>
                </c:pt>
                <c:pt idx="51">
                  <c:v>159.66</c:v>
                </c:pt>
                <c:pt idx="52">
                  <c:v>174.87</c:v>
                </c:pt>
                <c:pt idx="53">
                  <c:v>189.79</c:v>
                </c:pt>
                <c:pt idx="54">
                  <c:v>208.23</c:v>
                </c:pt>
                <c:pt idx="55">
                  <c:v>229.34</c:v>
                </c:pt>
                <c:pt idx="56">
                  <c:v>250.75</c:v>
                </c:pt>
                <c:pt idx="57">
                  <c:v>271.79000000000002</c:v>
                </c:pt>
                <c:pt idx="58">
                  <c:v>298.45999999999998</c:v>
                </c:pt>
                <c:pt idx="59">
                  <c:v>326.5</c:v>
                </c:pt>
                <c:pt idx="60">
                  <c:v>357.06</c:v>
                </c:pt>
                <c:pt idx="61">
                  <c:v>391.31</c:v>
                </c:pt>
                <c:pt idx="62">
                  <c:v>427.97</c:v>
                </c:pt>
                <c:pt idx="63">
                  <c:v>468.62</c:v>
                </c:pt>
                <c:pt idx="64">
                  <c:v>513.79</c:v>
                </c:pt>
                <c:pt idx="65">
                  <c:v>563.91</c:v>
                </c:pt>
                <c:pt idx="66">
                  <c:v>611.29999999999995</c:v>
                </c:pt>
                <c:pt idx="67">
                  <c:v>671.49</c:v>
                </c:pt>
                <c:pt idx="68">
                  <c:v>734.66</c:v>
                </c:pt>
                <c:pt idx="69">
                  <c:v>803.77</c:v>
                </c:pt>
                <c:pt idx="70">
                  <c:v>881.53</c:v>
                </c:pt>
                <c:pt idx="71">
                  <c:v>963.16</c:v>
                </c:pt>
                <c:pt idx="72">
                  <c:v>1048.0899999999999</c:v>
                </c:pt>
                <c:pt idx="73">
                  <c:v>1149.18</c:v>
                </c:pt>
                <c:pt idx="74">
                  <c:v>1257.6400000000001</c:v>
                </c:pt>
                <c:pt idx="75">
                  <c:v>1379.02</c:v>
                </c:pt>
                <c:pt idx="76">
                  <c:v>1509.63</c:v>
                </c:pt>
                <c:pt idx="77">
                  <c:v>1646.3</c:v>
                </c:pt>
                <c:pt idx="78">
                  <c:v>1808.91</c:v>
                </c:pt>
                <c:pt idx="79">
                  <c:v>1978.98</c:v>
                </c:pt>
                <c:pt idx="80">
                  <c:v>2158.91</c:v>
                </c:pt>
                <c:pt idx="81">
                  <c:v>2367.98</c:v>
                </c:pt>
                <c:pt idx="82">
                  <c:v>2589.6999999999998</c:v>
                </c:pt>
                <c:pt idx="83">
                  <c:v>2827.36</c:v>
                </c:pt>
                <c:pt idx="84">
                  <c:v>3098.45</c:v>
                </c:pt>
                <c:pt idx="85">
                  <c:v>3391.22</c:v>
                </c:pt>
                <c:pt idx="86">
                  <c:v>3708.88</c:v>
                </c:pt>
                <c:pt idx="87">
                  <c:v>4058.12</c:v>
                </c:pt>
                <c:pt idx="88">
                  <c:v>4438.33</c:v>
                </c:pt>
                <c:pt idx="89">
                  <c:v>4843.37</c:v>
                </c:pt>
                <c:pt idx="90">
                  <c:v>5305.09</c:v>
                </c:pt>
                <c:pt idx="91">
                  <c:v>5803.18</c:v>
                </c:pt>
                <c:pt idx="92">
                  <c:v>6355.62</c:v>
                </c:pt>
                <c:pt idx="93">
                  <c:v>6943.73</c:v>
                </c:pt>
                <c:pt idx="94">
                  <c:v>7604.8</c:v>
                </c:pt>
                <c:pt idx="95">
                  <c:v>8315.76</c:v>
                </c:pt>
                <c:pt idx="96">
                  <c:v>9095.89</c:v>
                </c:pt>
                <c:pt idx="97">
                  <c:v>9954.84</c:v>
                </c:pt>
                <c:pt idx="98">
                  <c:v>10893.79</c:v>
                </c:pt>
                <c:pt idx="99">
                  <c:v>11893.79</c:v>
                </c:pt>
                <c:pt idx="100">
                  <c:v>12994.86</c:v>
                </c:pt>
                <c:pt idx="101">
                  <c:v>14293.98</c:v>
                </c:pt>
                <c:pt idx="102">
                  <c:v>15593.97</c:v>
                </c:pt>
                <c:pt idx="103">
                  <c:v>17093.95</c:v>
                </c:pt>
                <c:pt idx="104">
                  <c:v>18695.32</c:v>
                </c:pt>
                <c:pt idx="105">
                  <c:v>20393.96</c:v>
                </c:pt>
                <c:pt idx="106">
                  <c:v>22295.55</c:v>
                </c:pt>
                <c:pt idx="107">
                  <c:v>24395.96</c:v>
                </c:pt>
                <c:pt idx="108">
                  <c:v>26697.03</c:v>
                </c:pt>
                <c:pt idx="109">
                  <c:v>29297.31</c:v>
                </c:pt>
                <c:pt idx="110">
                  <c:v>31997.18</c:v>
                </c:pt>
                <c:pt idx="111">
                  <c:v>34978.370000000003</c:v>
                </c:pt>
                <c:pt idx="112">
                  <c:v>38295.21</c:v>
                </c:pt>
                <c:pt idx="113">
                  <c:v>41900.949999999997</c:v>
                </c:pt>
                <c:pt idx="114">
                  <c:v>45803.97</c:v>
                </c:pt>
                <c:pt idx="115">
                  <c:v>50099.360000000001</c:v>
                </c:pt>
                <c:pt idx="116">
                  <c:v>54796.71</c:v>
                </c:pt>
                <c:pt idx="117">
                  <c:v>59999.58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1D-534A-A4C2-25118F387DF3}"/>
            </c:ext>
          </c:extLst>
        </c:ser>
        <c:ser>
          <c:idx val="4"/>
          <c:order val="4"/>
          <c:tx>
            <c:strRef>
              <c:f>'278e'!$J$224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'278e'!$I$225:$I$342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3.9113143663145585E-3</c:v>
                </c:pt>
                <c:pt idx="5">
                  <c:v>0.12944884372718773</c:v>
                </c:pt>
                <c:pt idx="6">
                  <c:v>0.49149605175290961</c:v>
                </c:pt>
                <c:pt idx="7">
                  <c:v>1.0594152684341789</c:v>
                </c:pt>
                <c:pt idx="8">
                  <c:v>1.6832307006418812</c:v>
                </c:pt>
                <c:pt idx="9">
                  <c:v>2.2921597240463014</c:v>
                </c:pt>
                <c:pt idx="10">
                  <c:v>2.903835073004764</c:v>
                </c:pt>
                <c:pt idx="11">
                  <c:v>3.4344275428968616</c:v>
                </c:pt>
                <c:pt idx="12">
                  <c:v>3.9269603566934572</c:v>
                </c:pt>
                <c:pt idx="13">
                  <c:v>4.3768401447540182</c:v>
                </c:pt>
                <c:pt idx="14">
                  <c:v>4.7914857655280487</c:v>
                </c:pt>
                <c:pt idx="15">
                  <c:v>5.1630862680575493</c:v>
                </c:pt>
                <c:pt idx="16">
                  <c:v>5.5010020542239451</c:v>
                </c:pt>
                <c:pt idx="17">
                  <c:v>5.8070130303271386</c:v>
                </c:pt>
                <c:pt idx="18">
                  <c:v>6.0946396921727919</c:v>
                </c:pt>
                <c:pt idx="19">
                  <c:v>6.3553007517252</c:v>
                </c:pt>
                <c:pt idx="20">
                  <c:v>6.5939031570988762</c:v>
                </c:pt>
                <c:pt idx="21">
                  <c:v>6.8095162181601685</c:v>
                </c:pt>
                <c:pt idx="22">
                  <c:v>7.0102759610394108</c:v>
                </c:pt>
                <c:pt idx="23">
                  <c:v>7.1976665719701654</c:v>
                </c:pt>
                <c:pt idx="24">
                  <c:v>7.3847738323975616</c:v>
                </c:pt>
                <c:pt idx="25">
                  <c:v>7.5434667304900538</c:v>
                </c:pt>
                <c:pt idx="26">
                  <c:v>7.6899736559490224</c:v>
                </c:pt>
                <c:pt idx="27">
                  <c:v>7.8334397221992234</c:v>
                </c:pt>
                <c:pt idx="28">
                  <c:v>7.9712483589509038</c:v>
                </c:pt>
                <c:pt idx="29">
                  <c:v>8.0951955782060079</c:v>
                </c:pt>
                <c:pt idx="30">
                  <c:v>8.2141447536060372</c:v>
                </c:pt>
                <c:pt idx="31">
                  <c:v>8.3252148790346894</c:v>
                </c:pt>
                <c:pt idx="32">
                  <c:v>8.4258962006574762</c:v>
                </c:pt>
                <c:pt idx="33">
                  <c:v>8.5274643602550846</c:v>
                </c:pt>
                <c:pt idx="34">
                  <c:v>8.6214191292993885</c:v>
                </c:pt>
                <c:pt idx="35">
                  <c:v>8.7086139964205564</c:v>
                </c:pt>
                <c:pt idx="36">
                  <c:v>8.7932986728925062</c:v>
                </c:pt>
                <c:pt idx="37">
                  <c:v>8.854749314977445</c:v>
                </c:pt>
                <c:pt idx="38">
                  <c:v>8.9256873141038877</c:v>
                </c:pt>
                <c:pt idx="39">
                  <c:v>9.0108391908189773</c:v>
                </c:pt>
                <c:pt idx="40">
                  <c:v>9.084386458690636</c:v>
                </c:pt>
                <c:pt idx="41">
                  <c:v>9.145555246721667</c:v>
                </c:pt>
                <c:pt idx="42">
                  <c:v>9.2175498926287229</c:v>
                </c:pt>
                <c:pt idx="43">
                  <c:v>9.3083440138126559</c:v>
                </c:pt>
                <c:pt idx="44">
                  <c:v>9.4582424486896084</c:v>
                </c:pt>
                <c:pt idx="45">
                  <c:v>9.7378796264536742</c:v>
                </c:pt>
                <c:pt idx="46">
                  <c:v>10.000992151866718</c:v>
                </c:pt>
                <c:pt idx="47">
                  <c:v>10.33244123053441</c:v>
                </c:pt>
                <c:pt idx="48">
                  <c:v>10.638078776390499</c:v>
                </c:pt>
                <c:pt idx="49">
                  <c:v>10.985934482325467</c:v>
                </c:pt>
                <c:pt idx="50">
                  <c:v>11.307102328392793</c:v>
                </c:pt>
                <c:pt idx="51">
                  <c:v>11.676723135739895</c:v>
                </c:pt>
                <c:pt idx="52">
                  <c:v>12.001178528168152</c:v>
                </c:pt>
                <c:pt idx="53">
                  <c:v>12.28231027477452</c:v>
                </c:pt>
                <c:pt idx="54">
                  <c:v>12.58745985203371</c:v>
                </c:pt>
                <c:pt idx="55">
                  <c:v>12.889973722058848</c:v>
                </c:pt>
                <c:pt idx="56">
                  <c:v>13.15584903638924</c:v>
                </c:pt>
                <c:pt idx="57">
                  <c:v>13.38484264937736</c:v>
                </c:pt>
                <c:pt idx="58">
                  <c:v>13.63823033194072</c:v>
                </c:pt>
                <c:pt idx="59">
                  <c:v>13.869110131655342</c:v>
                </c:pt>
                <c:pt idx="60">
                  <c:v>14.087922640764909</c:v>
                </c:pt>
                <c:pt idx="61">
                  <c:v>14.300953381755432</c:v>
                </c:pt>
                <c:pt idx="62">
                  <c:v>14.4991308291156</c:v>
                </c:pt>
                <c:pt idx="63">
                  <c:v>14.690364720813115</c:v>
                </c:pt>
                <c:pt idx="64">
                  <c:v>14.8750742028248</c:v>
                </c:pt>
                <c:pt idx="65">
                  <c:v>15.053048025988542</c:v>
                </c:pt>
                <c:pt idx="66">
                  <c:v>15.200567714738337</c:v>
                </c:pt>
                <c:pt idx="67">
                  <c:v>15.364820708181252</c:v>
                </c:pt>
                <c:pt idx="68">
                  <c:v>15.515033831430722</c:v>
                </c:pt>
                <c:pt idx="69">
                  <c:v>15.658781506487806</c:v>
                </c:pt>
                <c:pt idx="70">
                  <c:v>15.800115432451623</c:v>
                </c:pt>
                <c:pt idx="71">
                  <c:v>15.930003906690793</c:v>
                </c:pt>
                <c:pt idx="72">
                  <c:v>16.049084805269658</c:v>
                </c:pt>
                <c:pt idx="73">
                  <c:v>16.173744888582853</c:v>
                </c:pt>
                <c:pt idx="74">
                  <c:v>16.290987846086104</c:v>
                </c:pt>
                <c:pt idx="75">
                  <c:v>16.40608512132507</c:v>
                </c:pt>
                <c:pt idx="76">
                  <c:v>16.514785487691654</c:v>
                </c:pt>
                <c:pt idx="77">
                  <c:v>16.615077556388876</c:v>
                </c:pt>
                <c:pt idx="78">
                  <c:v>16.720081415785376</c:v>
                </c:pt>
                <c:pt idx="79">
                  <c:v>16.816574927509262</c:v>
                </c:pt>
                <c:pt idx="80">
                  <c:v>16.906783471118903</c:v>
                </c:pt>
                <c:pt idx="81">
                  <c:v>16.999290314760852</c:v>
                </c:pt>
                <c:pt idx="82">
                  <c:v>17.085779660822794</c:v>
                </c:pt>
                <c:pt idx="83">
                  <c:v>17.167820663306898</c:v>
                </c:pt>
                <c:pt idx="84">
                  <c:v>17.25056177475339</c:v>
                </c:pt>
                <c:pt idx="85">
                  <c:v>17.329481074033023</c:v>
                </c:pt>
                <c:pt idx="86">
                  <c:v>17.405251517093717</c:v>
                </c:pt>
                <c:pt idx="87">
                  <c:v>17.479016863893175</c:v>
                </c:pt>
                <c:pt idx="88">
                  <c:v>17.550164243439493</c:v>
                </c:pt>
                <c:pt idx="89">
                  <c:v>17.617466747742039</c:v>
                </c:pt>
                <c:pt idx="90">
                  <c:v>17.685553109797695</c:v>
                </c:pt>
                <c:pt idx="91">
                  <c:v>17.75066397784822</c:v>
                </c:pt>
                <c:pt idx="92">
                  <c:v>17.814714250765753</c:v>
                </c:pt>
                <c:pt idx="93">
                  <c:v>17.875268110254023</c:v>
                </c:pt>
                <c:pt idx="94">
                  <c:v>17.935739019312219</c:v>
                </c:pt>
                <c:pt idx="95">
                  <c:v>17.993508841779164</c:v>
                </c:pt>
                <c:pt idx="96">
                  <c:v>18.049886963448031</c:v>
                </c:pt>
                <c:pt idx="97">
                  <c:v>18.105084862569154</c:v>
                </c:pt>
                <c:pt idx="98">
                  <c:v>18.158744109537576</c:v>
                </c:pt>
                <c:pt idx="99">
                  <c:v>18.209664983041463</c:v>
                </c:pt>
                <c:pt idx="100">
                  <c:v>18.259691122509349</c:v>
                </c:pt>
                <c:pt idx="101">
                  <c:v>18.312118893085579</c:v>
                </c:pt>
                <c:pt idx="102">
                  <c:v>18.358784453510541</c:v>
                </c:pt>
                <c:pt idx="103">
                  <c:v>18.406796976631838</c:v>
                </c:pt>
                <c:pt idx="104">
                  <c:v>18.452446866521456</c:v>
                </c:pt>
                <c:pt idx="105">
                  <c:v>18.49571975820048</c:v>
                </c:pt>
                <c:pt idx="106">
                  <c:v>18.539033334521704</c:v>
                </c:pt>
                <c:pt idx="107">
                  <c:v>18.581739489836696</c:v>
                </c:pt>
                <c:pt idx="108">
                  <c:v>18.623489256398386</c:v>
                </c:pt>
                <c:pt idx="109">
                  <c:v>18.665523435012339</c:v>
                </c:pt>
                <c:pt idx="110">
                  <c:v>18.704470343424298</c:v>
                </c:pt>
                <c:pt idx="111">
                  <c:v>18.742949189543861</c:v>
                </c:pt>
                <c:pt idx="112">
                  <c:v>18.781205824468138</c:v>
                </c:pt>
                <c:pt idx="113">
                  <c:v>18.818359492381635</c:v>
                </c:pt>
                <c:pt idx="114">
                  <c:v>18.854331112720924</c:v>
                </c:pt>
                <c:pt idx="115">
                  <c:v>18.889756131207605</c:v>
                </c:pt>
                <c:pt idx="116">
                  <c:v>18.924418987102094</c:v>
                </c:pt>
                <c:pt idx="117">
                  <c:v>18.958756639552554</c:v>
                </c:pt>
              </c:numCache>
            </c:numRef>
          </c:xVal>
          <c:yVal>
            <c:numRef>
              <c:f>'278e'!$J$225:$J$342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44.54</c:v>
                </c:pt>
                <c:pt idx="38">
                  <c:v>48.37</c:v>
                </c:pt>
                <c:pt idx="39">
                  <c:v>53.68</c:v>
                </c:pt>
                <c:pt idx="40">
                  <c:v>59.02</c:v>
                </c:pt>
                <c:pt idx="41">
                  <c:v>64.099999999999994</c:v>
                </c:pt>
                <c:pt idx="42">
                  <c:v>70.55</c:v>
                </c:pt>
                <c:pt idx="43">
                  <c:v>76.8</c:v>
                </c:pt>
                <c:pt idx="44">
                  <c:v>83.74</c:v>
                </c:pt>
                <c:pt idx="45">
                  <c:v>93.44</c:v>
                </c:pt>
                <c:pt idx="46">
                  <c:v>101.51</c:v>
                </c:pt>
                <c:pt idx="47">
                  <c:v>111.49</c:v>
                </c:pt>
                <c:pt idx="48">
                  <c:v>121.02</c:v>
                </c:pt>
                <c:pt idx="49">
                  <c:v>132.65</c:v>
                </c:pt>
                <c:pt idx="50">
                  <c:v>144.44</c:v>
                </c:pt>
                <c:pt idx="51">
                  <c:v>159.66</c:v>
                </c:pt>
                <c:pt idx="52">
                  <c:v>174.87</c:v>
                </c:pt>
                <c:pt idx="53">
                  <c:v>189.79</c:v>
                </c:pt>
                <c:pt idx="54">
                  <c:v>208.23</c:v>
                </c:pt>
                <c:pt idx="55">
                  <c:v>229.34</c:v>
                </c:pt>
                <c:pt idx="56">
                  <c:v>250.75</c:v>
                </c:pt>
                <c:pt idx="57">
                  <c:v>271.79000000000002</c:v>
                </c:pt>
                <c:pt idx="58">
                  <c:v>298.45999999999998</c:v>
                </c:pt>
                <c:pt idx="59">
                  <c:v>326.5</c:v>
                </c:pt>
                <c:pt idx="60">
                  <c:v>357.06</c:v>
                </c:pt>
                <c:pt idx="61">
                  <c:v>391.31</c:v>
                </c:pt>
                <c:pt idx="62">
                  <c:v>427.97</c:v>
                </c:pt>
                <c:pt idx="63">
                  <c:v>468.62</c:v>
                </c:pt>
                <c:pt idx="64">
                  <c:v>513.79</c:v>
                </c:pt>
                <c:pt idx="65">
                  <c:v>563.91</c:v>
                </c:pt>
                <c:pt idx="66">
                  <c:v>611.29999999999995</c:v>
                </c:pt>
                <c:pt idx="67">
                  <c:v>671.49</c:v>
                </c:pt>
                <c:pt idx="68">
                  <c:v>734.66</c:v>
                </c:pt>
                <c:pt idx="69">
                  <c:v>803.77</c:v>
                </c:pt>
                <c:pt idx="70">
                  <c:v>881.53</c:v>
                </c:pt>
                <c:pt idx="71">
                  <c:v>963.16</c:v>
                </c:pt>
                <c:pt idx="72">
                  <c:v>1048.0899999999999</c:v>
                </c:pt>
                <c:pt idx="73">
                  <c:v>1149.18</c:v>
                </c:pt>
                <c:pt idx="74">
                  <c:v>1257.6400000000001</c:v>
                </c:pt>
                <c:pt idx="75">
                  <c:v>1379.02</c:v>
                </c:pt>
                <c:pt idx="76">
                  <c:v>1509.63</c:v>
                </c:pt>
                <c:pt idx="77">
                  <c:v>1646.3</c:v>
                </c:pt>
                <c:pt idx="78">
                  <c:v>1808.91</c:v>
                </c:pt>
                <c:pt idx="79">
                  <c:v>1978.98</c:v>
                </c:pt>
                <c:pt idx="80">
                  <c:v>2158.91</c:v>
                </c:pt>
                <c:pt idx="81">
                  <c:v>2367.98</c:v>
                </c:pt>
                <c:pt idx="82">
                  <c:v>2589.6999999999998</c:v>
                </c:pt>
                <c:pt idx="83">
                  <c:v>2827.36</c:v>
                </c:pt>
                <c:pt idx="84">
                  <c:v>3098.45</c:v>
                </c:pt>
                <c:pt idx="85">
                  <c:v>3391.22</c:v>
                </c:pt>
                <c:pt idx="86">
                  <c:v>3708.88</c:v>
                </c:pt>
                <c:pt idx="87">
                  <c:v>4058.12</c:v>
                </c:pt>
                <c:pt idx="88">
                  <c:v>4438.33</c:v>
                </c:pt>
                <c:pt idx="89">
                  <c:v>4843.37</c:v>
                </c:pt>
                <c:pt idx="90">
                  <c:v>5305.09</c:v>
                </c:pt>
                <c:pt idx="91">
                  <c:v>5803.18</c:v>
                </c:pt>
                <c:pt idx="92">
                  <c:v>6355.62</c:v>
                </c:pt>
                <c:pt idx="93">
                  <c:v>6943.73</c:v>
                </c:pt>
                <c:pt idx="94">
                  <c:v>7604.8</c:v>
                </c:pt>
                <c:pt idx="95">
                  <c:v>8315.76</c:v>
                </c:pt>
                <c:pt idx="96">
                  <c:v>9095.89</c:v>
                </c:pt>
                <c:pt idx="97">
                  <c:v>9954.84</c:v>
                </c:pt>
                <c:pt idx="98">
                  <c:v>10893.79</c:v>
                </c:pt>
                <c:pt idx="99">
                  <c:v>11893.79</c:v>
                </c:pt>
                <c:pt idx="100">
                  <c:v>12994.86</c:v>
                </c:pt>
                <c:pt idx="101">
                  <c:v>14293.98</c:v>
                </c:pt>
                <c:pt idx="102">
                  <c:v>15593.97</c:v>
                </c:pt>
                <c:pt idx="103">
                  <c:v>17093.95</c:v>
                </c:pt>
                <c:pt idx="104">
                  <c:v>18695.32</c:v>
                </c:pt>
                <c:pt idx="105">
                  <c:v>20393.96</c:v>
                </c:pt>
                <c:pt idx="106">
                  <c:v>22295.55</c:v>
                </c:pt>
                <c:pt idx="107">
                  <c:v>24395.96</c:v>
                </c:pt>
                <c:pt idx="108">
                  <c:v>26697.03</c:v>
                </c:pt>
                <c:pt idx="109">
                  <c:v>29297.31</c:v>
                </c:pt>
                <c:pt idx="110">
                  <c:v>31997.18</c:v>
                </c:pt>
                <c:pt idx="111">
                  <c:v>34978.370000000003</c:v>
                </c:pt>
                <c:pt idx="112">
                  <c:v>38295.21</c:v>
                </c:pt>
                <c:pt idx="113">
                  <c:v>41900.949999999997</c:v>
                </c:pt>
                <c:pt idx="114">
                  <c:v>45803.97</c:v>
                </c:pt>
                <c:pt idx="115">
                  <c:v>50099.360000000001</c:v>
                </c:pt>
                <c:pt idx="116">
                  <c:v>54796.71</c:v>
                </c:pt>
                <c:pt idx="117">
                  <c:v>59999.58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1D-534A-A4C2-25118F387DF3}"/>
            </c:ext>
          </c:extLst>
        </c:ser>
        <c:ser>
          <c:idx val="5"/>
          <c:order val="5"/>
          <c:tx>
            <c:strRef>
              <c:f>'278e'!$P$257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'278e'!$P$252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{DA1CA659-8A6D-F14C-8139-53214F70E93B}</c15:txfldGUID>
                      <c15:f>'278e'!$P$252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71D-534A-A4C2-25118F387DF3}"/>
                </c:ext>
              </c:extLst>
            </c:dLbl>
            <c:dLbl>
              <c:idx val="1"/>
              <c:tx>
                <c:strRef>
                  <c:f>'278e'!$P$253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{3EE11B8B-51A6-7A46-987C-EAC86F54A7F9}</c15:txfldGUID>
                      <c15:f>'278e'!$P$253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71D-534A-A4C2-25118F387DF3}"/>
                </c:ext>
              </c:extLst>
            </c:dLbl>
            <c:dLbl>
              <c:idx val="2"/>
              <c:tx>
                <c:strRef>
                  <c:f>'278e'!$P$254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{D101BB4D-6CE4-A34F-92C0-BFD8017F5D1E}</c15:txfldGUID>
                      <c15:f>'278e'!$P$254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71D-534A-A4C2-25118F387DF3}"/>
                </c:ext>
              </c:extLst>
            </c:dLbl>
            <c:dLbl>
              <c:idx val="3"/>
              <c:tx>
                <c:strRef>
                  <c:f>'278e'!$P$255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{20B80577-1BF7-F445-9CE3-3B3D7851E5A3}</c15:txfldGUID>
                      <c15:f>'278e'!$P$255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71D-534A-A4C2-25118F387DF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'278e'!$O$258:$O$261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'278e'!$P$258:$P$261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1D-534A-A4C2-25118F387DF3}"/>
            </c:ext>
          </c:extLst>
        </c:ser>
        <c:ser>
          <c:idx val="6"/>
          <c:order val="6"/>
          <c:tx>
            <c:strRef>
              <c:f>'278e'!$S$257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'278e'!$S$253</c:f>
                  <c:strCache>
                    <c:ptCount val="1"/>
                    <c:pt idx="0">
                      <c:v>3.72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{0441612F-43E9-224D-A5D8-E31FAC2BBCDD}</c15:txfldGUID>
                      <c15:f>'278e'!$S$253</c15:f>
                      <c15:dlblFieldTableCache>
                        <c:ptCount val="1"/>
                        <c:pt idx="0">
                          <c:v>3.72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71D-534A-A4C2-25118F387DF3}"/>
                </c:ext>
              </c:extLst>
            </c:dLbl>
            <c:dLbl>
              <c:idx val="1"/>
              <c:tx>
                <c:strRef>
                  <c:f>'278e'!$S$254</c:f>
                  <c:strCache>
                    <c:ptCount val="1"/>
                    <c:pt idx="0">
                      <c:v>37.24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{7AD44266-31C3-A942-8545-53DCB2E607E7}</c15:txfldGUID>
                      <c15:f>'278e'!$S$254</c15:f>
                      <c15:dlblFieldTableCache>
                        <c:ptCount val="1"/>
                        <c:pt idx="0">
                          <c:v>37.24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71D-534A-A4C2-25118F387DF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'278e'!$R$258:$R$260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'278e'!$S$258:$S$260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71D-534A-A4C2-25118F387DF3}"/>
            </c:ext>
          </c:extLst>
        </c:ser>
        <c:ser>
          <c:idx val="7"/>
          <c:order val="7"/>
          <c:tx>
            <c:strRef>
              <c:f>'278e'!$L$224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'278e'!$K$225:$K$342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3.9113143663145585E-3</c:v>
                </c:pt>
                <c:pt idx="5">
                  <c:v>0.12944884372718773</c:v>
                </c:pt>
                <c:pt idx="6">
                  <c:v>0.49149605175290961</c:v>
                </c:pt>
                <c:pt idx="7">
                  <c:v>1.0594152684341789</c:v>
                </c:pt>
                <c:pt idx="8">
                  <c:v>1.6832307006418812</c:v>
                </c:pt>
                <c:pt idx="9">
                  <c:v>2.2921597240463014</c:v>
                </c:pt>
                <c:pt idx="10">
                  <c:v>2.903835073004764</c:v>
                </c:pt>
                <c:pt idx="11">
                  <c:v>3.4344275428968616</c:v>
                </c:pt>
                <c:pt idx="12">
                  <c:v>3.9269603566934572</c:v>
                </c:pt>
                <c:pt idx="13">
                  <c:v>4.3768401447540182</c:v>
                </c:pt>
                <c:pt idx="14">
                  <c:v>4.7914857655280487</c:v>
                </c:pt>
                <c:pt idx="15">
                  <c:v>5.1630862680575493</c:v>
                </c:pt>
                <c:pt idx="16">
                  <c:v>5.5010020542239451</c:v>
                </c:pt>
                <c:pt idx="17">
                  <c:v>5.8070130303271386</c:v>
                </c:pt>
                <c:pt idx="18">
                  <c:v>6.0946396921727919</c:v>
                </c:pt>
                <c:pt idx="19">
                  <c:v>6.3553007517252</c:v>
                </c:pt>
                <c:pt idx="20">
                  <c:v>6.5939031570988762</c:v>
                </c:pt>
                <c:pt idx="21">
                  <c:v>6.8095162181601685</c:v>
                </c:pt>
                <c:pt idx="22">
                  <c:v>7.0102759610394108</c:v>
                </c:pt>
                <c:pt idx="23">
                  <c:v>7.1976665719701654</c:v>
                </c:pt>
                <c:pt idx="24">
                  <c:v>7.3847738323975616</c:v>
                </c:pt>
                <c:pt idx="25">
                  <c:v>7.5434667304900538</c:v>
                </c:pt>
                <c:pt idx="26">
                  <c:v>7.6899736559490224</c:v>
                </c:pt>
                <c:pt idx="27">
                  <c:v>7.8334397221992234</c:v>
                </c:pt>
                <c:pt idx="28">
                  <c:v>7.9712483589509038</c:v>
                </c:pt>
                <c:pt idx="29">
                  <c:v>8.0951955782060079</c:v>
                </c:pt>
                <c:pt idx="30">
                  <c:v>8.2141447536060372</c:v>
                </c:pt>
                <c:pt idx="31">
                  <c:v>8.3252148790346894</c:v>
                </c:pt>
                <c:pt idx="32">
                  <c:v>8.4258962006574762</c:v>
                </c:pt>
                <c:pt idx="33">
                  <c:v>8.5274643602550846</c:v>
                </c:pt>
                <c:pt idx="34">
                  <c:v>8.6214191292993885</c:v>
                </c:pt>
                <c:pt idx="35">
                  <c:v>8.7086139964205564</c:v>
                </c:pt>
                <c:pt idx="36">
                  <c:v>8.7932986728925062</c:v>
                </c:pt>
                <c:pt idx="37">
                  <c:v>8.854749314977445</c:v>
                </c:pt>
                <c:pt idx="38">
                  <c:v>8.9256873141038877</c:v>
                </c:pt>
                <c:pt idx="39">
                  <c:v>9.0108391908189773</c:v>
                </c:pt>
                <c:pt idx="40">
                  <c:v>9.084386458690636</c:v>
                </c:pt>
                <c:pt idx="41">
                  <c:v>9.145555246721667</c:v>
                </c:pt>
                <c:pt idx="42">
                  <c:v>9.2175498926287229</c:v>
                </c:pt>
                <c:pt idx="43">
                  <c:v>9.3083440138126559</c:v>
                </c:pt>
                <c:pt idx="44">
                  <c:v>9.4582424486896084</c:v>
                </c:pt>
                <c:pt idx="45">
                  <c:v>9.7378796264536742</c:v>
                </c:pt>
                <c:pt idx="46">
                  <c:v>10.000992151866718</c:v>
                </c:pt>
                <c:pt idx="47">
                  <c:v>10.33244123053441</c:v>
                </c:pt>
                <c:pt idx="48">
                  <c:v>10.638078776390499</c:v>
                </c:pt>
                <c:pt idx="49">
                  <c:v>10.985934482325467</c:v>
                </c:pt>
                <c:pt idx="50">
                  <c:v>11.307102328392793</c:v>
                </c:pt>
                <c:pt idx="51">
                  <c:v>11.676723135739895</c:v>
                </c:pt>
                <c:pt idx="52">
                  <c:v>12.001178528168152</c:v>
                </c:pt>
                <c:pt idx="53">
                  <c:v>12.28231027477452</c:v>
                </c:pt>
                <c:pt idx="54">
                  <c:v>12.58745985203371</c:v>
                </c:pt>
                <c:pt idx="55">
                  <c:v>12.889973722058848</c:v>
                </c:pt>
                <c:pt idx="56">
                  <c:v>13.15584903638924</c:v>
                </c:pt>
                <c:pt idx="57">
                  <c:v>13.38484264937736</c:v>
                </c:pt>
                <c:pt idx="58">
                  <c:v>13.63823033194072</c:v>
                </c:pt>
                <c:pt idx="59">
                  <c:v>13.869110131655342</c:v>
                </c:pt>
                <c:pt idx="60">
                  <c:v>14.087922640764909</c:v>
                </c:pt>
                <c:pt idx="61">
                  <c:v>14.300953381755432</c:v>
                </c:pt>
                <c:pt idx="62">
                  <c:v>14.499130829122532</c:v>
                </c:pt>
                <c:pt idx="63">
                  <c:v>14.690406378408138</c:v>
                </c:pt>
                <c:pt idx="64">
                  <c:v>14.878064553997127</c:v>
                </c:pt>
                <c:pt idx="65">
                  <c:v>15.07498717652614</c:v>
                </c:pt>
                <c:pt idx="66">
                  <c:v>15.261397424753925</c:v>
                </c:pt>
                <c:pt idx="67">
                  <c:v>15.498427764554785</c:v>
                </c:pt>
                <c:pt idx="68">
                  <c:v>15.741008999572758</c:v>
                </c:pt>
                <c:pt idx="69">
                  <c:v>15.992574794096114</c:v>
                </c:pt>
                <c:pt idx="70">
                  <c:v>16.254431621504402</c:v>
                </c:pt>
                <c:pt idx="71">
                  <c:v>16.504542393113489</c:v>
                </c:pt>
                <c:pt idx="72">
                  <c:v>16.739532807450644</c:v>
                </c:pt>
                <c:pt idx="73">
                  <c:v>16.989471705504766</c:v>
                </c:pt>
                <c:pt idx="74">
                  <c:v>17.226794543490669</c:v>
                </c:pt>
                <c:pt idx="75">
                  <c:v>17.46081180640865</c:v>
                </c:pt>
                <c:pt idx="76">
                  <c:v>17.681998050165411</c:v>
                </c:pt>
                <c:pt idx="77">
                  <c:v>17.885714861697434</c:v>
                </c:pt>
                <c:pt idx="78">
                  <c:v>18.098220687510569</c:v>
                </c:pt>
                <c:pt idx="79">
                  <c:v>18.292510270048545</c:v>
                </c:pt>
                <c:pt idx="80">
                  <c:v>18.473090332861947</c:v>
                </c:pt>
                <c:pt idx="81">
                  <c:v>18.657063021658114</c:v>
                </c:pt>
                <c:pt idx="82">
                  <c:v>18.827856343275506</c:v>
                </c:pt>
                <c:pt idx="83">
                  <c:v>18.988710314120919</c:v>
                </c:pt>
                <c:pt idx="84">
                  <c:v>19.149744072630305</c:v>
                </c:pt>
                <c:pt idx="85">
                  <c:v>19.3021857455836</c:v>
                </c:pt>
                <c:pt idx="86">
                  <c:v>19.447459499569369</c:v>
                </c:pt>
                <c:pt idx="87">
                  <c:v>19.587850618603156</c:v>
                </c:pt>
                <c:pt idx="88">
                  <c:v>19.722278405095668</c:v>
                </c:pt>
                <c:pt idx="89">
                  <c:v>19.84854966306925</c:v>
                </c:pt>
                <c:pt idx="90">
                  <c:v>19.975406717398315</c:v>
                </c:pt>
                <c:pt idx="91">
                  <c:v>20.095887280898083</c:v>
                </c:pt>
                <c:pt idx="92">
                  <c:v>20.213612701098185</c:v>
                </c:pt>
                <c:pt idx="93">
                  <c:v>20.324191430322845</c:v>
                </c:pt>
                <c:pt idx="94">
                  <c:v>20.433923680247599</c:v>
                </c:pt>
                <c:pt idx="95">
                  <c:v>20.538109791201116</c:v>
                </c:pt>
                <c:pt idx="96">
                  <c:v>20.639182957838532</c:v>
                </c:pt>
                <c:pt idx="97">
                  <c:v>20.737567611752027</c:v>
                </c:pt>
                <c:pt idx="98">
                  <c:v>20.832671192711029</c:v>
                </c:pt>
                <c:pt idx="99">
                  <c:v>20.922434651769436</c:v>
                </c:pt>
                <c:pt idx="100">
                  <c:v>21.010163451130719</c:v>
                </c:pt>
                <c:pt idx="101">
                  <c:v>21.101621936818717</c:v>
                </c:pt>
                <c:pt idx="102">
                  <c:v>21.182617499800777</c:v>
                </c:pt>
                <c:pt idx="103">
                  <c:v>21.265550938975203</c:v>
                </c:pt>
                <c:pt idx="104">
                  <c:v>21.344030751556726</c:v>
                </c:pt>
                <c:pt idx="105">
                  <c:v>21.418092065094594</c:v>
                </c:pt>
                <c:pt idx="106">
                  <c:v>21.491902514172189</c:v>
                </c:pt>
                <c:pt idx="107">
                  <c:v>21.564366958134155</c:v>
                </c:pt>
                <c:pt idx="108">
                  <c:v>21.634913078012726</c:v>
                </c:pt>
                <c:pt idx="109">
                  <c:v>21.705647520007101</c:v>
                </c:pt>
                <c:pt idx="110">
                  <c:v>21.770927550388457</c:v>
                </c:pt>
                <c:pt idx="111">
                  <c:v>21.835180542571546</c:v>
                </c:pt>
                <c:pt idx="112">
                  <c:v>21.898825764384878</c:v>
                </c:pt>
                <c:pt idx="113">
                  <c:v>21.960412234558888</c:v>
                </c:pt>
                <c:pt idx="114">
                  <c:v>22.019831136989616</c:v>
                </c:pt>
                <c:pt idx="115">
                  <c:v>22.078148786150816</c:v>
                </c:pt>
                <c:pt idx="116">
                  <c:v>22.135022910172278</c:v>
                </c:pt>
                <c:pt idx="117">
                  <c:v>22.191180922783499</c:v>
                </c:pt>
              </c:numCache>
            </c:numRef>
          </c:xVal>
          <c:yVal>
            <c:numRef>
              <c:f>'278e'!$L$225:$L$342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44.54</c:v>
                </c:pt>
                <c:pt idx="38">
                  <c:v>48.37</c:v>
                </c:pt>
                <c:pt idx="39">
                  <c:v>53.68</c:v>
                </c:pt>
                <c:pt idx="40">
                  <c:v>59.02</c:v>
                </c:pt>
                <c:pt idx="41">
                  <c:v>64.099999999999994</c:v>
                </c:pt>
                <c:pt idx="42">
                  <c:v>70.55</c:v>
                </c:pt>
                <c:pt idx="43">
                  <c:v>76.8</c:v>
                </c:pt>
                <c:pt idx="44">
                  <c:v>83.74</c:v>
                </c:pt>
                <c:pt idx="45">
                  <c:v>93.44</c:v>
                </c:pt>
                <c:pt idx="46">
                  <c:v>101.51</c:v>
                </c:pt>
                <c:pt idx="47">
                  <c:v>111.49</c:v>
                </c:pt>
                <c:pt idx="48">
                  <c:v>121.02</c:v>
                </c:pt>
                <c:pt idx="49">
                  <c:v>132.65</c:v>
                </c:pt>
                <c:pt idx="50">
                  <c:v>144.44</c:v>
                </c:pt>
                <c:pt idx="51">
                  <c:v>159.66</c:v>
                </c:pt>
                <c:pt idx="52">
                  <c:v>174.87</c:v>
                </c:pt>
                <c:pt idx="53">
                  <c:v>189.79</c:v>
                </c:pt>
                <c:pt idx="54">
                  <c:v>208.23</c:v>
                </c:pt>
                <c:pt idx="55">
                  <c:v>229.34</c:v>
                </c:pt>
                <c:pt idx="56">
                  <c:v>250.75</c:v>
                </c:pt>
                <c:pt idx="57">
                  <c:v>271.79000000000002</c:v>
                </c:pt>
                <c:pt idx="58">
                  <c:v>298.45999999999998</c:v>
                </c:pt>
                <c:pt idx="59">
                  <c:v>326.5</c:v>
                </c:pt>
                <c:pt idx="60">
                  <c:v>357.06</c:v>
                </c:pt>
                <c:pt idx="61">
                  <c:v>391.31</c:v>
                </c:pt>
                <c:pt idx="62">
                  <c:v>427.97</c:v>
                </c:pt>
                <c:pt idx="63">
                  <c:v>468.62</c:v>
                </c:pt>
                <c:pt idx="64">
                  <c:v>513.79</c:v>
                </c:pt>
                <c:pt idx="65">
                  <c:v>563.91</c:v>
                </c:pt>
                <c:pt idx="66">
                  <c:v>611.29999999999995</c:v>
                </c:pt>
                <c:pt idx="67">
                  <c:v>671.49</c:v>
                </c:pt>
                <c:pt idx="68">
                  <c:v>734.66</c:v>
                </c:pt>
                <c:pt idx="69">
                  <c:v>803.77</c:v>
                </c:pt>
                <c:pt idx="70">
                  <c:v>881.53</c:v>
                </c:pt>
                <c:pt idx="71">
                  <c:v>963.16</c:v>
                </c:pt>
                <c:pt idx="72">
                  <c:v>1048.0899999999999</c:v>
                </c:pt>
                <c:pt idx="73">
                  <c:v>1149.18</c:v>
                </c:pt>
                <c:pt idx="74">
                  <c:v>1257.6400000000001</c:v>
                </c:pt>
                <c:pt idx="75">
                  <c:v>1379.02</c:v>
                </c:pt>
                <c:pt idx="76">
                  <c:v>1509.63</c:v>
                </c:pt>
                <c:pt idx="77">
                  <c:v>1646.3</c:v>
                </c:pt>
                <c:pt idx="78">
                  <c:v>1808.91</c:v>
                </c:pt>
                <c:pt idx="79">
                  <c:v>1978.98</c:v>
                </c:pt>
                <c:pt idx="80">
                  <c:v>2158.91</c:v>
                </c:pt>
                <c:pt idx="81">
                  <c:v>2367.98</c:v>
                </c:pt>
                <c:pt idx="82">
                  <c:v>2589.6999999999998</c:v>
                </c:pt>
                <c:pt idx="83">
                  <c:v>2827.36</c:v>
                </c:pt>
                <c:pt idx="84">
                  <c:v>3098.45</c:v>
                </c:pt>
                <c:pt idx="85">
                  <c:v>3391.22</c:v>
                </c:pt>
                <c:pt idx="86">
                  <c:v>3708.88</c:v>
                </c:pt>
                <c:pt idx="87">
                  <c:v>4058.12</c:v>
                </c:pt>
                <c:pt idx="88">
                  <c:v>4438.33</c:v>
                </c:pt>
                <c:pt idx="89">
                  <c:v>4843.37</c:v>
                </c:pt>
                <c:pt idx="90">
                  <c:v>5305.09</c:v>
                </c:pt>
                <c:pt idx="91">
                  <c:v>5803.18</c:v>
                </c:pt>
                <c:pt idx="92">
                  <c:v>6355.62</c:v>
                </c:pt>
                <c:pt idx="93">
                  <c:v>6943.73</c:v>
                </c:pt>
                <c:pt idx="94">
                  <c:v>7604.8</c:v>
                </c:pt>
                <c:pt idx="95">
                  <c:v>8315.76</c:v>
                </c:pt>
                <c:pt idx="96">
                  <c:v>9095.89</c:v>
                </c:pt>
                <c:pt idx="97">
                  <c:v>9954.84</c:v>
                </c:pt>
                <c:pt idx="98">
                  <c:v>10893.79</c:v>
                </c:pt>
                <c:pt idx="99">
                  <c:v>11893.79</c:v>
                </c:pt>
                <c:pt idx="100">
                  <c:v>12994.86</c:v>
                </c:pt>
                <c:pt idx="101">
                  <c:v>14293.98</c:v>
                </c:pt>
                <c:pt idx="102">
                  <c:v>15593.97</c:v>
                </c:pt>
                <c:pt idx="103">
                  <c:v>17093.95</c:v>
                </c:pt>
                <c:pt idx="104">
                  <c:v>18695.32</c:v>
                </c:pt>
                <c:pt idx="105">
                  <c:v>20393.96</c:v>
                </c:pt>
                <c:pt idx="106">
                  <c:v>22295.55</c:v>
                </c:pt>
                <c:pt idx="107">
                  <c:v>24395.96</c:v>
                </c:pt>
                <c:pt idx="108">
                  <c:v>26697.03</c:v>
                </c:pt>
                <c:pt idx="109">
                  <c:v>29297.31</c:v>
                </c:pt>
                <c:pt idx="110">
                  <c:v>31997.18</c:v>
                </c:pt>
                <c:pt idx="111">
                  <c:v>34978.370000000003</c:v>
                </c:pt>
                <c:pt idx="112">
                  <c:v>38295.21</c:v>
                </c:pt>
                <c:pt idx="113">
                  <c:v>41900.949999999997</c:v>
                </c:pt>
                <c:pt idx="114">
                  <c:v>45803.97</c:v>
                </c:pt>
                <c:pt idx="115">
                  <c:v>50099.360000000001</c:v>
                </c:pt>
                <c:pt idx="116">
                  <c:v>54796.71</c:v>
                </c:pt>
                <c:pt idx="117">
                  <c:v>59999.58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71D-534A-A4C2-25118F387DF3}"/>
            </c:ext>
          </c:extLst>
        </c:ser>
        <c:ser>
          <c:idx val="8"/>
          <c:order val="8"/>
          <c:tx>
            <c:strRef>
              <c:f>'278e'!$D$3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'278e'!$D$4</c:f>
              <c:numCache>
                <c:formatCode>0.00</c:formatCode>
                <c:ptCount val="1"/>
                <c:pt idx="0">
                  <c:v>1.632149901380668</c:v>
                </c:pt>
              </c:numCache>
            </c:numRef>
          </c:xVal>
          <c:yVal>
            <c:numRef>
              <c:f>'278e'!$D$5</c:f>
              <c:numCache>
                <c:formatCode>General</c:formatCode>
                <c:ptCount val="1"/>
                <c:pt idx="0">
                  <c:v>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71D-534A-A4C2-25118F387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22000"/>
        <c:axId val="1"/>
      </c:scatterChart>
      <c:valAx>
        <c:axId val="1975122000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51220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69423641263567815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'278e'!$AC$8:$AC$42</c:f>
          <c:strCache>
            <c:ptCount val="35"/>
            <c:pt idx="0">
              <c:v>SAMPLE NO.:</c:v>
            </c:pt>
            <c:pt idx="1">
              <c:v>6947.2ft;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21.6</c:v>
            </c:pt>
            <c:pt idx="6">
              <c:v>BVTot:</c:v>
            </c:pt>
            <c:pt idx="7">
              <c:v>26.85</c:v>
            </c:pt>
            <c:pt idx="8">
              <c:v>Perm:</c:v>
            </c:pt>
            <c:pt idx="9">
              <c:v>1005</c:v>
            </c:pt>
            <c:pt idx="10">
              <c:v>Thomeer Perm:</c:v>
            </c:pt>
            <c:pt idx="11">
              <c:v>416.9</c:v>
            </c:pt>
            <c:pt idx="12">
              <c:v>PORE SYSTEM 1:</c:v>
            </c:pt>
            <c:pt idx="13">
              <c:v>G1:</c:v>
            </c:pt>
            <c:pt idx="14">
              <c:v>0.40</c:v>
            </c:pt>
            <c:pt idx="15">
              <c:v>Pd1:</c:v>
            </c:pt>
            <c:pt idx="16">
              <c:v>2.10</c:v>
            </c:pt>
            <c:pt idx="17">
              <c:v>BV1:</c:v>
            </c:pt>
            <c:pt idx="18">
              <c:v>11.99</c:v>
            </c:pt>
            <c:pt idx="19">
              <c:v>Closure Corr:</c:v>
            </c:pt>
            <c:pt idx="20">
              <c:v>1.63</c:v>
            </c:pt>
            <c:pt idx="21">
              <c:v>PORE SYSTEM 2:</c:v>
            </c:pt>
            <c:pt idx="22">
              <c:v>G2:</c:v>
            </c:pt>
            <c:pt idx="23">
              <c:v>0.73</c:v>
            </c:pt>
            <c:pt idx="24">
              <c:v>Pd2:</c:v>
            </c:pt>
            <c:pt idx="25">
              <c:v>56.87</c:v>
            </c:pt>
            <c:pt idx="26">
              <c:v>BV2:</c:v>
            </c:pt>
            <c:pt idx="27">
              <c:v>10.19</c:v>
            </c:pt>
            <c:pt idx="28">
              <c:v>PORE SYSTEM 3:</c:v>
            </c:pt>
            <c:pt idx="29">
              <c:v>G3:</c:v>
            </c:pt>
            <c:pt idx="30">
              <c:v>0.80</c:v>
            </c:pt>
            <c:pt idx="31">
              <c:v>Pd3:</c:v>
            </c:pt>
            <c:pt idx="32">
              <c:v>400.00</c:v>
            </c:pt>
            <c:pt idx="33">
              <c:v>BV3:</c:v>
            </c:pt>
            <c:pt idx="34">
              <c:v>4.67</c:v>
            </c:pt>
          </c:strCache>
        </c:strRef>
      </c:tx>
      <c:layout>
        <c:manualLayout>
          <c:xMode val="edge"/>
          <c:yMode val="edge"/>
          <c:x val="0.10860068552774192"/>
          <c:y val="2.96813072891214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85097116430105"/>
          <c:y val="0.19635326360495733"/>
          <c:w val="0.74889222728505367"/>
          <c:h val="0.7214840848740292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'278e'!$Z$7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'278e'!$X$8:$X$125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2.391694240575335</c:v>
                </c:pt>
                <c:pt idx="38" formatCode="0.00E+00">
                  <c:v>2.2023167557416876</c:v>
                </c:pt>
                <c:pt idx="39" formatCode="0.00E+00">
                  <c:v>1.984464632548909</c:v>
                </c:pt>
                <c:pt idx="40" formatCode="0.00E+00">
                  <c:v>1.8049146302139178</c:v>
                </c:pt>
                <c:pt idx="41" formatCode="0.00E+00">
                  <c:v>1.661873033934874</c:v>
                </c:pt>
                <c:pt idx="42" formatCode="0.00E+00">
                  <c:v>1.5099370868210549</c:v>
                </c:pt>
                <c:pt idx="43" formatCode="0.00E+00">
                  <c:v>1.3870580921253313</c:v>
                </c:pt>
                <c:pt idx="44" formatCode="0.00E+00">
                  <c:v>1.2721048659568359</c:v>
                </c:pt>
                <c:pt idx="45" formatCode="0.00E+00">
                  <c:v>1.1400477469523269</c:v>
                </c:pt>
                <c:pt idx="46" formatCode="0.00E+00">
                  <c:v>1.0494144564597125</c:v>
                </c:pt>
                <c:pt idx="47" formatCode="0.00E+00">
                  <c:v>0.95547637882523484</c:v>
                </c:pt>
                <c:pt idx="48" formatCode="0.00E+00">
                  <c:v>0.88023517993080014</c:v>
                </c:pt>
                <c:pt idx="49" formatCode="0.00E+00">
                  <c:v>0.80306114945514828</c:v>
                </c:pt>
                <c:pt idx="50" formatCode="0.00E+00">
                  <c:v>0.7375108105457312</c:v>
                </c:pt>
                <c:pt idx="51" formatCode="0.00E+00">
                  <c:v>0.66720569632484927</c:v>
                </c:pt>
                <c:pt idx="52" formatCode="0.00E+00">
                  <c:v>0.60917287971193124</c:v>
                </c:pt>
                <c:pt idx="53" formatCode="0.00E+00">
                  <c:v>0.56128384780665697</c:v>
                </c:pt>
                <c:pt idx="54" formatCode="0.00E+00">
                  <c:v>0.51157883818482175</c:v>
                </c:pt>
                <c:pt idx="55" formatCode="0.00E+00">
                  <c:v>0.46448967243056344</c:v>
                </c:pt>
                <c:pt idx="56" formatCode="0.00E+00">
                  <c:v>0.42482975663100864</c:v>
                </c:pt>
                <c:pt idx="57" formatCode="0.00E+00">
                  <c:v>0.39194253458635492</c:v>
                </c:pt>
                <c:pt idx="58" formatCode="0.00E+00">
                  <c:v>0.3569190560719207</c:v>
                </c:pt>
                <c:pt idx="59" formatCode="0.00E+00">
                  <c:v>0.32626665076638722</c:v>
                </c:pt>
                <c:pt idx="60" formatCode="0.00E+00">
                  <c:v>0.29834218751813535</c:v>
                </c:pt>
                <c:pt idx="61" formatCode="0.00E+00">
                  <c:v>0.27222933601294474</c:v>
                </c:pt>
                <c:pt idx="62" formatCode="0.00E+00">
                  <c:v>0.2489101139687955</c:v>
                </c:pt>
                <c:pt idx="63" formatCode="0.00E+00">
                  <c:v>0.22731864085021003</c:v>
                </c:pt>
                <c:pt idx="64" formatCode="0.00E+00">
                  <c:v>0.20733385522338976</c:v>
                </c:pt>
                <c:pt idx="65" formatCode="0.00E+00">
                  <c:v>0.18890614012027701</c:v>
                </c:pt>
                <c:pt idx="66" formatCode="0.00E+00">
                  <c:v>0.17426151067434226</c:v>
                </c:pt>
                <c:pt idx="67" formatCode="0.00E+00">
                  <c:v>0.15864132224638555</c:v>
                </c:pt>
                <c:pt idx="68" formatCode="0.00E+00">
                  <c:v>0.14500049203063381</c:v>
                </c:pt>
                <c:pt idx="69" formatCode="0.00E+00">
                  <c:v>0.13253301501079343</c:v>
                </c:pt>
                <c:pt idx="70" formatCode="0.00E+00">
                  <c:v>0.12084224186950578</c:v>
                </c:pt>
                <c:pt idx="71" formatCode="0.00E+00">
                  <c:v>0.11060058710414201</c:v>
                </c:pt>
                <c:pt idx="72" formatCode="0.00E+00">
                  <c:v>0.10163827674648687</c:v>
                </c:pt>
                <c:pt idx="73" formatCode="0.00E+00">
                  <c:v>9.2697455120368824E-2</c:v>
                </c:pt>
                <c:pt idx="74" formatCode="0.00E+00">
                  <c:v>8.4703143566700653E-2</c:v>
                </c:pt>
                <c:pt idx="75" formatCode="0.00E+00">
                  <c:v>7.7247655200958221E-2</c:v>
                </c:pt>
                <c:pt idx="76" formatCode="0.00E+00">
                  <c:v>7.056435118222705E-2</c:v>
                </c:pt>
                <c:pt idx="77" formatCode="0.00E+00">
                  <c:v>6.4706348463357488E-2</c:v>
                </c:pt>
                <c:pt idx="78" formatCode="0.00E+00">
                  <c:v>5.8889641538399047E-2</c:v>
                </c:pt>
                <c:pt idx="79" formatCode="0.00E+00">
                  <c:v>5.3828771122106045E-2</c:v>
                </c:pt>
                <c:pt idx="80" formatCode="0.00E+00">
                  <c:v>4.9342520751316836E-2</c:v>
                </c:pt>
                <c:pt idx="81" formatCode="0.00E+00">
                  <c:v>4.4986047802441503E-2</c:v>
                </c:pt>
                <c:pt idx="82" formatCode="0.00E+00">
                  <c:v>4.1134518081331978E-2</c:v>
                </c:pt>
                <c:pt idx="83" formatCode="0.00E+00">
                  <c:v>3.7676865158743647E-2</c:v>
                </c:pt>
                <c:pt idx="84" formatCode="0.00E+00">
                  <c:v>3.4380435855097043E-2</c:v>
                </c:pt>
                <c:pt idx="85" formatCode="0.00E+00">
                  <c:v>3.1412312228409074E-2</c:v>
                </c:pt>
                <c:pt idx="86" formatCode="0.00E+00">
                  <c:v>2.8721894878029328E-2</c:v>
                </c:pt>
                <c:pt idx="87" formatCode="0.00E+00">
                  <c:v>2.6250101395529316E-2</c:v>
                </c:pt>
                <c:pt idx="88" formatCode="0.00E+00">
                  <c:v>2.4001383735599971E-2</c:v>
                </c:pt>
                <c:pt idx="89" formatCode="0.00E+00">
                  <c:v>2.1994202688463908E-2</c:v>
                </c:pt>
                <c:pt idx="90" formatCode="0.00E+00">
                  <c:v>2.0079972531139984E-2</c:v>
                </c:pt>
                <c:pt idx="91" formatCode="0.00E+00">
                  <c:v>1.8356497898604805E-2</c:v>
                </c:pt>
                <c:pt idx="92" formatCode="0.00E+00">
                  <c:v>1.6760923635337769E-2</c:v>
                </c:pt>
                <c:pt idx="93" formatCode="0.00E+00">
                  <c:v>1.5341331168583088E-2</c:v>
                </c:pt>
                <c:pt idx="94" formatCode="0.00E+00">
                  <c:v>1.4007740042502817E-2</c:v>
                </c:pt>
                <c:pt idx="95" formatCode="0.00E+00">
                  <c:v>1.2810141403218157E-2</c:v>
                </c:pt>
                <c:pt idx="96" formatCode="0.00E+00">
                  <c:v>1.1711450058787588E-2</c:v>
                </c:pt>
                <c:pt idx="97" formatCode="0.00E+00">
                  <c:v>1.0700931554422314E-2</c:v>
                </c:pt>
                <c:pt idx="98" formatCode="0.00E+00">
                  <c:v>9.7786042759430303E-3</c:v>
                </c:pt>
                <c:pt idx="99" formatCode="0.00E+00">
                  <c:v>8.9564437807650391E-3</c:v>
                </c:pt>
                <c:pt idx="100" formatCode="0.00E+00">
                  <c:v>8.1975536077514809E-3</c:v>
                </c:pt>
                <c:pt idx="101" formatCode="0.00E+00">
                  <c:v>7.4525122796607682E-3</c:v>
                </c:pt>
                <c:pt idx="102" formatCode="0.00E+00">
                  <c:v>6.8312342190747725E-3</c:v>
                </c:pt>
                <c:pt idx="103" formatCode="0.00E+00">
                  <c:v>6.2317990561119828E-3</c:v>
                </c:pt>
                <c:pt idx="104" formatCode="0.00E+00">
                  <c:v>5.6980068527966053E-3</c:v>
                </c:pt>
                <c:pt idx="105" formatCode="0.00E+00">
                  <c:v>5.223412298309177E-3</c:v>
                </c:pt>
                <c:pt idx="106" formatCode="0.00E+00">
                  <c:v>4.7779068681968115E-3</c:v>
                </c:pt>
                <c:pt idx="107" formatCode="0.00E+00">
                  <c:v>4.3665451769565712E-3</c:v>
                </c:pt>
                <c:pt idx="108" formatCode="0.00E+00">
                  <c:v>3.9901839820843527E-3</c:v>
                </c:pt>
                <c:pt idx="109" formatCode="0.00E+00">
                  <c:v>3.6360355771647779E-3</c:v>
                </c:pt>
                <c:pt idx="110" formatCode="0.00E+00">
                  <c:v>3.3292328097421528E-3</c:v>
                </c:pt>
                <c:pt idx="111" formatCode="0.00E+00">
                  <c:v>3.0454838654638684E-3</c:v>
                </c:pt>
                <c:pt idx="112" formatCode="0.00E+00">
                  <c:v>2.7817072024210188E-3</c:v>
                </c:pt>
                <c:pt idx="113" formatCode="0.00E+00">
                  <c:v>2.5423304596966277E-3</c:v>
                </c:pt>
                <c:pt idx="114" formatCode="0.00E+00">
                  <c:v>2.3256949446789311E-3</c:v>
                </c:pt>
                <c:pt idx="115" formatCode="0.00E+00">
                  <c:v>2.1262958543826795E-3</c:v>
                </c:pt>
                <c:pt idx="116" formatCode="0.00E+00">
                  <c:v>1.944022943626094E-3</c:v>
                </c:pt>
                <c:pt idx="117" formatCode="0.00E+00">
                  <c:v>1.7754467860479259E-3</c:v>
                </c:pt>
              </c:numCache>
            </c:numRef>
          </c:xVal>
          <c:yVal>
            <c:numRef>
              <c:f>'278e'!$Z$8:$Z$125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6.1615719120339696E-2</c:v>
                </c:pt>
                <c:pt idx="7">
                  <c:v>0.49944370860927179</c:v>
                </c:pt>
                <c:pt idx="8">
                  <c:v>1.2160368557443131</c:v>
                </c:pt>
                <c:pt idx="9">
                  <c:v>0.93374258566081103</c:v>
                </c:pt>
                <c:pt idx="10">
                  <c:v>0.62973337172473443</c:v>
                </c:pt>
                <c:pt idx="11">
                  <c:v>0.56458854016700233</c:v>
                </c:pt>
                <c:pt idx="12">
                  <c:v>0.45601382090411757</c:v>
                </c:pt>
                <c:pt idx="13">
                  <c:v>0.36915404549380959</c:v>
                </c:pt>
                <c:pt idx="14">
                  <c:v>0.32572415778865604</c:v>
                </c:pt>
                <c:pt idx="15">
                  <c:v>0.28229427008349983</c:v>
                </c:pt>
                <c:pt idx="16">
                  <c:v>0.23886438237834717</c:v>
                </c:pt>
                <c:pt idx="17">
                  <c:v>0.2171494385257704</c:v>
                </c:pt>
                <c:pt idx="18">
                  <c:v>0.2171494385257704</c:v>
                </c:pt>
                <c:pt idx="19">
                  <c:v>0.19543449467319185</c:v>
                </c:pt>
                <c:pt idx="20">
                  <c:v>0.17371955082061774</c:v>
                </c:pt>
                <c:pt idx="21">
                  <c:v>0.1520046069680383</c:v>
                </c:pt>
                <c:pt idx="22">
                  <c:v>0.15200460696804008</c:v>
                </c:pt>
                <c:pt idx="23">
                  <c:v>0.17371955082061596</c:v>
                </c:pt>
                <c:pt idx="24">
                  <c:v>0.1520046069680383</c:v>
                </c:pt>
                <c:pt idx="25">
                  <c:v>0.15200460696804008</c:v>
                </c:pt>
                <c:pt idx="26">
                  <c:v>0.13028966311546242</c:v>
                </c:pt>
                <c:pt idx="27">
                  <c:v>0.15200460696804008</c:v>
                </c:pt>
                <c:pt idx="28">
                  <c:v>0.13028966311546242</c:v>
                </c:pt>
                <c:pt idx="29">
                  <c:v>0.10857471926288476</c:v>
                </c:pt>
                <c:pt idx="30">
                  <c:v>0.10857471926288476</c:v>
                </c:pt>
                <c:pt idx="31">
                  <c:v>0.15200460696804008</c:v>
                </c:pt>
                <c:pt idx="32">
                  <c:v>0.17371955082061596</c:v>
                </c:pt>
                <c:pt idx="33">
                  <c:v>0.13028966311546242</c:v>
                </c:pt>
                <c:pt idx="34">
                  <c:v>0.15200460696804008</c:v>
                </c:pt>
                <c:pt idx="35">
                  <c:v>0.1520046069680383</c:v>
                </c:pt>
                <c:pt idx="36">
                  <c:v>0.1520046069680383</c:v>
                </c:pt>
                <c:pt idx="37">
                  <c:v>0.13028966311546419</c:v>
                </c:pt>
                <c:pt idx="38">
                  <c:v>0.17371955082061596</c:v>
                </c:pt>
                <c:pt idx="39">
                  <c:v>0.13028966311546242</c:v>
                </c:pt>
                <c:pt idx="40">
                  <c:v>0.17371955082061774</c:v>
                </c:pt>
                <c:pt idx="41">
                  <c:v>0.19543449467319363</c:v>
                </c:pt>
                <c:pt idx="42">
                  <c:v>0.1520046069680383</c:v>
                </c:pt>
                <c:pt idx="43">
                  <c:v>0.17371955082061596</c:v>
                </c:pt>
                <c:pt idx="44">
                  <c:v>0.17371955082061774</c:v>
                </c:pt>
                <c:pt idx="45">
                  <c:v>0.21714943852576951</c:v>
                </c:pt>
                <c:pt idx="46">
                  <c:v>0.19543449467319185</c:v>
                </c:pt>
                <c:pt idx="47">
                  <c:v>0.21714943852576951</c:v>
                </c:pt>
                <c:pt idx="48">
                  <c:v>0.1954344946731954</c:v>
                </c:pt>
                <c:pt idx="49">
                  <c:v>0.21714943852576951</c:v>
                </c:pt>
                <c:pt idx="50">
                  <c:v>0.19543449467319185</c:v>
                </c:pt>
                <c:pt idx="51">
                  <c:v>0.23886438237834895</c:v>
                </c:pt>
                <c:pt idx="52">
                  <c:v>0.2388643823783454</c:v>
                </c:pt>
                <c:pt idx="53">
                  <c:v>0.26057932623092483</c:v>
                </c:pt>
                <c:pt idx="54">
                  <c:v>0.23886438237834717</c:v>
                </c:pt>
                <c:pt idx="55">
                  <c:v>0.28229427008350072</c:v>
                </c:pt>
                <c:pt idx="56">
                  <c:v>0.28229427008349894</c:v>
                </c:pt>
                <c:pt idx="57">
                  <c:v>0.26057932623092839</c:v>
                </c:pt>
                <c:pt idx="58">
                  <c:v>0.26057932623092306</c:v>
                </c:pt>
                <c:pt idx="59">
                  <c:v>0.23886438237834717</c:v>
                </c:pt>
                <c:pt idx="60">
                  <c:v>0.21714943852577484</c:v>
                </c:pt>
                <c:pt idx="61">
                  <c:v>0.17371955082061419</c:v>
                </c:pt>
                <c:pt idx="62">
                  <c:v>0.1520046069680383</c:v>
                </c:pt>
                <c:pt idx="63">
                  <c:v>0.15200460696804008</c:v>
                </c:pt>
                <c:pt idx="64">
                  <c:v>0.15200460696804008</c:v>
                </c:pt>
                <c:pt idx="65">
                  <c:v>0.15200460696804186</c:v>
                </c:pt>
                <c:pt idx="66">
                  <c:v>0.17371955082061419</c:v>
                </c:pt>
                <c:pt idx="67">
                  <c:v>0.19543449467319363</c:v>
                </c:pt>
                <c:pt idx="68">
                  <c:v>0.19543449467319363</c:v>
                </c:pt>
                <c:pt idx="69">
                  <c:v>0.21714943852577306</c:v>
                </c:pt>
                <c:pt idx="70">
                  <c:v>0.19543449467318652</c:v>
                </c:pt>
                <c:pt idx="71">
                  <c:v>0.21714943852577662</c:v>
                </c:pt>
                <c:pt idx="72">
                  <c:v>0.19543449467319007</c:v>
                </c:pt>
                <c:pt idx="73">
                  <c:v>0.19543449467319007</c:v>
                </c:pt>
                <c:pt idx="74">
                  <c:v>0.19543449467319363</c:v>
                </c:pt>
                <c:pt idx="75">
                  <c:v>0.19543449467319363</c:v>
                </c:pt>
                <c:pt idx="76">
                  <c:v>0.17371955082061419</c:v>
                </c:pt>
                <c:pt idx="77">
                  <c:v>0.19543449467319363</c:v>
                </c:pt>
                <c:pt idx="78">
                  <c:v>0.17371955082061419</c:v>
                </c:pt>
                <c:pt idx="79">
                  <c:v>0.15200460696804186</c:v>
                </c:pt>
                <c:pt idx="80">
                  <c:v>0.15200460696804186</c:v>
                </c:pt>
                <c:pt idx="81">
                  <c:v>0.1520046069680383</c:v>
                </c:pt>
                <c:pt idx="82">
                  <c:v>0.13028966311546242</c:v>
                </c:pt>
                <c:pt idx="83">
                  <c:v>0.10857471926288653</c:v>
                </c:pt>
                <c:pt idx="84">
                  <c:v>0.10857471926288653</c:v>
                </c:pt>
                <c:pt idx="85">
                  <c:v>8.6859775410307094E-2</c:v>
                </c:pt>
                <c:pt idx="86">
                  <c:v>6.5144831557731209E-2</c:v>
                </c:pt>
                <c:pt idx="87">
                  <c:v>4.3429887705151771E-2</c:v>
                </c:pt>
                <c:pt idx="88">
                  <c:v>4.3429887705158876E-2</c:v>
                </c:pt>
                <c:pt idx="89">
                  <c:v>2.1714943852575885E-2</c:v>
                </c:pt>
                <c:pt idx="90">
                  <c:v>2.1714943852575885E-2</c:v>
                </c:pt>
                <c:pt idx="91">
                  <c:v>2.1714943852579438E-2</c:v>
                </c:pt>
                <c:pt idx="92">
                  <c:v>2.1714943852579438E-2</c:v>
                </c:pt>
                <c:pt idx="93">
                  <c:v>2.1714943852572333E-2</c:v>
                </c:pt>
                <c:pt idx="94">
                  <c:v>2.1714943852582991E-2</c:v>
                </c:pt>
                <c:pt idx="95">
                  <c:v>2.1714943852575885E-2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A1-7148-8082-9C723F0DECA0}"/>
            </c:ext>
          </c:extLst>
        </c:ser>
        <c:ser>
          <c:idx val="1"/>
          <c:order val="1"/>
          <c:tx>
            <c:strRef>
              <c:f>'278e'!$AB$7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2.391694240575335</c:v>
                </c:pt>
                <c:pt idx="38" formatCode="0.00E+00">
                  <c:v>2.2023167557416876</c:v>
                </c:pt>
                <c:pt idx="39" formatCode="0.00E+00">
                  <c:v>1.984464632548909</c:v>
                </c:pt>
                <c:pt idx="40" formatCode="0.00E+00">
                  <c:v>1.8049146302139178</c:v>
                </c:pt>
                <c:pt idx="41" formatCode="0.00E+00">
                  <c:v>1.661873033934874</c:v>
                </c:pt>
                <c:pt idx="42" formatCode="0.00E+00">
                  <c:v>1.5099370868210549</c:v>
                </c:pt>
                <c:pt idx="43" formatCode="0.00E+00">
                  <c:v>1.3870580921253313</c:v>
                </c:pt>
                <c:pt idx="44" formatCode="0.00E+00">
                  <c:v>1.2721048659568359</c:v>
                </c:pt>
                <c:pt idx="45" formatCode="0.00E+00">
                  <c:v>1.1400477469523269</c:v>
                </c:pt>
                <c:pt idx="46" formatCode="0.00E+00">
                  <c:v>1.0494144564597125</c:v>
                </c:pt>
                <c:pt idx="47" formatCode="0.00E+00">
                  <c:v>0.95547637882523484</c:v>
                </c:pt>
                <c:pt idx="48" formatCode="0.00E+00">
                  <c:v>0.88023517993080014</c:v>
                </c:pt>
                <c:pt idx="49" formatCode="0.00E+00">
                  <c:v>0.80306114945514828</c:v>
                </c:pt>
                <c:pt idx="50" formatCode="0.00E+00">
                  <c:v>0.7375108105457312</c:v>
                </c:pt>
                <c:pt idx="51" formatCode="0.00E+00">
                  <c:v>0.66720569632484927</c:v>
                </c:pt>
                <c:pt idx="52" formatCode="0.00E+00">
                  <c:v>0.60917287971193124</c:v>
                </c:pt>
                <c:pt idx="53" formatCode="0.00E+00">
                  <c:v>0.56128384780665697</c:v>
                </c:pt>
                <c:pt idx="54" formatCode="0.00E+00">
                  <c:v>0.51157883818482175</c:v>
                </c:pt>
                <c:pt idx="55" formatCode="0.00E+00">
                  <c:v>0.46448967243056344</c:v>
                </c:pt>
                <c:pt idx="56" formatCode="0.00E+00">
                  <c:v>0.42482975663100864</c:v>
                </c:pt>
                <c:pt idx="57" formatCode="0.00E+00">
                  <c:v>0.39194253458635492</c:v>
                </c:pt>
                <c:pt idx="58" formatCode="0.00E+00">
                  <c:v>0.3569190560719207</c:v>
                </c:pt>
                <c:pt idx="59" formatCode="0.00E+00">
                  <c:v>0.32626665076638722</c:v>
                </c:pt>
                <c:pt idx="60" formatCode="0.00E+00">
                  <c:v>0.29834218751813535</c:v>
                </c:pt>
                <c:pt idx="61" formatCode="0.00E+00">
                  <c:v>0.27222933601294474</c:v>
                </c:pt>
                <c:pt idx="62" formatCode="0.00E+00">
                  <c:v>0.2489101139687955</c:v>
                </c:pt>
                <c:pt idx="63" formatCode="0.00E+00">
                  <c:v>0.22731864085021003</c:v>
                </c:pt>
                <c:pt idx="64" formatCode="0.00E+00">
                  <c:v>0.20733385522338976</c:v>
                </c:pt>
                <c:pt idx="65" formatCode="0.00E+00">
                  <c:v>0.18890614012027701</c:v>
                </c:pt>
                <c:pt idx="66" formatCode="0.00E+00">
                  <c:v>0.17426151067434226</c:v>
                </c:pt>
                <c:pt idx="67" formatCode="0.00E+00">
                  <c:v>0.15864132224638555</c:v>
                </c:pt>
                <c:pt idx="68" formatCode="0.00E+00">
                  <c:v>0.14500049203063381</c:v>
                </c:pt>
                <c:pt idx="69" formatCode="0.00E+00">
                  <c:v>0.13253301501079343</c:v>
                </c:pt>
                <c:pt idx="70" formatCode="0.00E+00">
                  <c:v>0.12084224186950578</c:v>
                </c:pt>
                <c:pt idx="71" formatCode="0.00E+00">
                  <c:v>0.11060058710414201</c:v>
                </c:pt>
                <c:pt idx="72" formatCode="0.00E+00">
                  <c:v>0.10163827674648687</c:v>
                </c:pt>
                <c:pt idx="73" formatCode="0.00E+00">
                  <c:v>9.2697455120368824E-2</c:v>
                </c:pt>
                <c:pt idx="74" formatCode="0.00E+00">
                  <c:v>8.4703143566700653E-2</c:v>
                </c:pt>
                <c:pt idx="75" formatCode="0.00E+00">
                  <c:v>7.7247655200958221E-2</c:v>
                </c:pt>
                <c:pt idx="76" formatCode="0.00E+00">
                  <c:v>7.056435118222705E-2</c:v>
                </c:pt>
                <c:pt idx="77" formatCode="0.00E+00">
                  <c:v>6.4706348463357488E-2</c:v>
                </c:pt>
                <c:pt idx="78" formatCode="0.00E+00">
                  <c:v>5.8889641538399047E-2</c:v>
                </c:pt>
                <c:pt idx="79" formatCode="0.00E+00">
                  <c:v>5.3828771122106045E-2</c:v>
                </c:pt>
                <c:pt idx="80" formatCode="0.00E+00">
                  <c:v>4.9342520751316836E-2</c:v>
                </c:pt>
                <c:pt idx="81" formatCode="0.00E+00">
                  <c:v>4.4986047802441503E-2</c:v>
                </c:pt>
                <c:pt idx="82" formatCode="0.00E+00">
                  <c:v>4.1134518081331978E-2</c:v>
                </c:pt>
                <c:pt idx="83" formatCode="0.00E+00">
                  <c:v>3.7676865158743647E-2</c:v>
                </c:pt>
                <c:pt idx="84" formatCode="0.00E+00">
                  <c:v>3.4380435855097043E-2</c:v>
                </c:pt>
                <c:pt idx="85" formatCode="0.00E+00">
                  <c:v>3.1412312228409074E-2</c:v>
                </c:pt>
                <c:pt idx="86" formatCode="0.00E+00">
                  <c:v>2.8721894878029328E-2</c:v>
                </c:pt>
                <c:pt idx="87" formatCode="0.00E+00">
                  <c:v>2.6250101395529316E-2</c:v>
                </c:pt>
                <c:pt idx="88" formatCode="0.00E+00">
                  <c:v>2.4001383735599971E-2</c:v>
                </c:pt>
                <c:pt idx="89" formatCode="0.00E+00">
                  <c:v>2.1994202688463908E-2</c:v>
                </c:pt>
                <c:pt idx="90" formatCode="0.00E+00">
                  <c:v>2.0079972531139984E-2</c:v>
                </c:pt>
                <c:pt idx="91" formatCode="0.00E+00">
                  <c:v>1.8356497898604805E-2</c:v>
                </c:pt>
                <c:pt idx="92" formatCode="0.00E+00">
                  <c:v>1.6760923635337769E-2</c:v>
                </c:pt>
                <c:pt idx="93" formatCode="0.00E+00">
                  <c:v>1.5341331168583088E-2</c:v>
                </c:pt>
                <c:pt idx="94" formatCode="0.00E+00">
                  <c:v>1.4007740042502817E-2</c:v>
                </c:pt>
                <c:pt idx="95" formatCode="0.00E+00">
                  <c:v>1.2810141403218157E-2</c:v>
                </c:pt>
                <c:pt idx="96" formatCode="0.00E+00">
                  <c:v>1.1711450058787588E-2</c:v>
                </c:pt>
                <c:pt idx="97" formatCode="0.00E+00">
                  <c:v>1.0700931554422314E-2</c:v>
                </c:pt>
                <c:pt idx="98" formatCode="0.00E+00">
                  <c:v>9.7786042759430303E-3</c:v>
                </c:pt>
                <c:pt idx="99" formatCode="0.00E+00">
                  <c:v>8.9564437807650391E-3</c:v>
                </c:pt>
                <c:pt idx="100" formatCode="0.00E+00">
                  <c:v>8.1975536077514809E-3</c:v>
                </c:pt>
                <c:pt idx="101" formatCode="0.00E+00">
                  <c:v>7.4525122796607682E-3</c:v>
                </c:pt>
                <c:pt idx="102" formatCode="0.00E+00">
                  <c:v>6.8312342190747725E-3</c:v>
                </c:pt>
                <c:pt idx="103" formatCode="0.00E+00">
                  <c:v>6.2317990561119828E-3</c:v>
                </c:pt>
                <c:pt idx="104" formatCode="0.00E+00">
                  <c:v>5.6980068527966053E-3</c:v>
                </c:pt>
                <c:pt idx="105" formatCode="0.00E+00">
                  <c:v>5.223412298309177E-3</c:v>
                </c:pt>
                <c:pt idx="106" formatCode="0.00E+00">
                  <c:v>4.7779068681968115E-3</c:v>
                </c:pt>
                <c:pt idx="107" formatCode="0.00E+00">
                  <c:v>4.3665451769565712E-3</c:v>
                </c:pt>
                <c:pt idx="108" formatCode="0.00E+00">
                  <c:v>3.9901839820843527E-3</c:v>
                </c:pt>
                <c:pt idx="109" formatCode="0.00E+00">
                  <c:v>3.6360355771647779E-3</c:v>
                </c:pt>
                <c:pt idx="110" formatCode="0.00E+00">
                  <c:v>3.3292328097421528E-3</c:v>
                </c:pt>
                <c:pt idx="111" formatCode="0.00E+00">
                  <c:v>3.0454838654638684E-3</c:v>
                </c:pt>
                <c:pt idx="112" formatCode="0.00E+00">
                  <c:v>2.7817072024210188E-3</c:v>
                </c:pt>
                <c:pt idx="113" formatCode="0.00E+00">
                  <c:v>2.5423304596966277E-3</c:v>
                </c:pt>
                <c:pt idx="114" formatCode="0.00E+00">
                  <c:v>2.3256949446789311E-3</c:v>
                </c:pt>
                <c:pt idx="115" formatCode="0.00E+00">
                  <c:v>2.1262958543826795E-3</c:v>
                </c:pt>
                <c:pt idx="116" formatCode="0.00E+00">
                  <c:v>1.944022943626094E-3</c:v>
                </c:pt>
                <c:pt idx="117" formatCode="0.00E+00">
                  <c:v>1.7754467860479259E-3</c:v>
                </c:pt>
              </c:numCache>
            </c:numRef>
          </c:xVal>
          <c:yVal>
            <c:numRef>
              <c:f>'278e'!$AB$8:$AB$125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3.9113143663028717E-3</c:v>
                </c:pt>
                <c:pt idx="5">
                  <c:v>0.12553752936087317</c:v>
                </c:pt>
                <c:pt idx="6">
                  <c:v>0.36204720802572188</c:v>
                </c:pt>
                <c:pt idx="7">
                  <c:v>0.56791921668126921</c:v>
                </c:pt>
                <c:pt idx="8">
                  <c:v>0.6238154322077023</c:v>
                </c:pt>
                <c:pt idx="9">
                  <c:v>0.60892902340442023</c:v>
                </c:pt>
                <c:pt idx="10">
                  <c:v>0.61167534895846254</c:v>
                </c:pt>
                <c:pt idx="11">
                  <c:v>0.53059246989209763</c:v>
                </c:pt>
                <c:pt idx="12">
                  <c:v>0.49253281379659564</c:v>
                </c:pt>
                <c:pt idx="13">
                  <c:v>0.44987978806056095</c:v>
                </c:pt>
                <c:pt idx="14">
                  <c:v>0.41464562077403055</c:v>
                </c:pt>
                <c:pt idx="15">
                  <c:v>0.37160050252950061</c:v>
                </c:pt>
                <c:pt idx="16">
                  <c:v>0.33791578616639573</c:v>
                </c:pt>
                <c:pt idx="17">
                  <c:v>0.3060109761031935</c:v>
                </c:pt>
                <c:pt idx="18">
                  <c:v>0.28762666184565333</c:v>
                </c:pt>
                <c:pt idx="19">
                  <c:v>0.26066105955240815</c:v>
                </c:pt>
                <c:pt idx="20">
                  <c:v>0.23860240537367616</c:v>
                </c:pt>
                <c:pt idx="21">
                  <c:v>0.2156130610612923</c:v>
                </c:pt>
                <c:pt idx="22">
                  <c:v>0.20075974287924225</c:v>
                </c:pt>
                <c:pt idx="23">
                  <c:v>0.1873906109307546</c:v>
                </c:pt>
                <c:pt idx="24">
                  <c:v>0.18710726042739623</c:v>
                </c:pt>
                <c:pt idx="25">
                  <c:v>0.15869289809249221</c:v>
                </c:pt>
                <c:pt idx="26">
                  <c:v>0.1465069254589686</c:v>
                </c:pt>
                <c:pt idx="27">
                  <c:v>0.14346606625020097</c:v>
                </c:pt>
                <c:pt idx="28">
                  <c:v>0.13780863675168042</c:v>
                </c:pt>
                <c:pt idx="29">
                  <c:v>0.1239472192551041</c:v>
                </c:pt>
                <c:pt idx="30">
                  <c:v>0.11894917540002936</c:v>
                </c:pt>
                <c:pt idx="31">
                  <c:v>0.11107012542865213</c:v>
                </c:pt>
                <c:pt idx="32">
                  <c:v>0.10068132162278687</c:v>
                </c:pt>
                <c:pt idx="33">
                  <c:v>0.10156815959760834</c:v>
                </c:pt>
                <c:pt idx="34">
                  <c:v>9.3954769044303887E-2</c:v>
                </c:pt>
                <c:pt idx="35">
                  <c:v>8.7194867121167974E-2</c:v>
                </c:pt>
                <c:pt idx="36">
                  <c:v>8.4684676471949771E-2</c:v>
                </c:pt>
                <c:pt idx="37">
                  <c:v>6.1450642084938778E-2</c:v>
                </c:pt>
                <c:pt idx="38">
                  <c:v>7.0937999126442719E-2</c:v>
                </c:pt>
                <c:pt idx="39">
                  <c:v>8.5151876715089614E-2</c:v>
                </c:pt>
                <c:pt idx="40">
                  <c:v>7.3547267871658661E-2</c:v>
                </c:pt>
                <c:pt idx="41">
                  <c:v>6.1168788031030985E-2</c:v>
                </c:pt>
                <c:pt idx="42">
                  <c:v>7.1994645907055954E-2</c:v>
                </c:pt>
                <c:pt idx="43">
                  <c:v>9.079412118393293E-2</c:v>
                </c:pt>
                <c:pt idx="44">
                  <c:v>0.14989843487695254</c:v>
                </c:pt>
                <c:pt idx="45">
                  <c:v>0.27963717776406583</c:v>
                </c:pt>
                <c:pt idx="46">
                  <c:v>0.2631125254130442</c:v>
                </c:pt>
                <c:pt idx="47">
                  <c:v>0.33144907866769202</c:v>
                </c:pt>
                <c:pt idx="48">
                  <c:v>0.30563754585608827</c:v>
                </c:pt>
                <c:pt idx="49">
                  <c:v>0.34785570593496828</c:v>
                </c:pt>
                <c:pt idx="50">
                  <c:v>0.32116784606732551</c:v>
                </c:pt>
                <c:pt idx="51">
                  <c:v>0.36962080734710234</c:v>
                </c:pt>
                <c:pt idx="52">
                  <c:v>0.32445539242825738</c:v>
                </c:pt>
                <c:pt idx="53">
                  <c:v>0.28113174660636808</c:v>
                </c:pt>
                <c:pt idx="54">
                  <c:v>0.3051495772591899</c:v>
                </c:pt>
                <c:pt idx="55">
                  <c:v>0.30251387002513752</c:v>
                </c:pt>
                <c:pt idx="56">
                  <c:v>0.26587531433039224</c:v>
                </c:pt>
                <c:pt idx="57">
                  <c:v>0.22899361298811982</c:v>
                </c:pt>
                <c:pt idx="58">
                  <c:v>0.25338768256336053</c:v>
                </c:pt>
                <c:pt idx="59">
                  <c:v>0.23087979971462147</c:v>
                </c:pt>
                <c:pt idx="60">
                  <c:v>0.21881250910956673</c:v>
                </c:pt>
                <c:pt idx="61">
                  <c:v>0.21303074099052388</c:v>
                </c:pt>
                <c:pt idx="62">
                  <c:v>0.19817744736709919</c:v>
                </c:pt>
                <c:pt idx="63">
                  <c:v>0.19127554928560642</c:v>
                </c:pt>
                <c:pt idx="64">
                  <c:v>0.18765817558898945</c:v>
                </c:pt>
                <c:pt idx="65">
                  <c:v>0.19692262252901216</c:v>
                </c:pt>
                <c:pt idx="66">
                  <c:v>0.1864102482277854</c:v>
                </c:pt>
                <c:pt idx="67">
                  <c:v>0.23703033980086019</c:v>
                </c:pt>
                <c:pt idx="68">
                  <c:v>0.24258123501797257</c:v>
                </c:pt>
                <c:pt idx="69">
                  <c:v>0.2515657945233567</c:v>
                </c:pt>
                <c:pt idx="70">
                  <c:v>0.26185682740828753</c:v>
                </c:pt>
                <c:pt idx="71">
                  <c:v>0.25011077160908712</c:v>
                </c:pt>
                <c:pt idx="72">
                  <c:v>0.23499041433715462</c:v>
                </c:pt>
                <c:pt idx="73">
                  <c:v>0.24993889805412195</c:v>
                </c:pt>
                <c:pt idx="74">
                  <c:v>0.23732283798590359</c:v>
                </c:pt>
                <c:pt idx="75">
                  <c:v>0.23401726291798042</c:v>
                </c:pt>
                <c:pt idx="76">
                  <c:v>0.22118624375676177</c:v>
                </c:pt>
                <c:pt idx="77">
                  <c:v>0.20371681153202204</c:v>
                </c:pt>
                <c:pt idx="78">
                  <c:v>0.21250582581313537</c:v>
                </c:pt>
                <c:pt idx="79">
                  <c:v>0.19428958253797646</c:v>
                </c:pt>
                <c:pt idx="80">
                  <c:v>0.18058006281340155</c:v>
                </c:pt>
                <c:pt idx="81">
                  <c:v>0.18397268879616746</c:v>
                </c:pt>
                <c:pt idx="82">
                  <c:v>0.17079332161739202</c:v>
                </c:pt>
                <c:pt idx="83">
                  <c:v>0.16085397084541242</c:v>
                </c:pt>
                <c:pt idx="84">
                  <c:v>0.16103375850938662</c:v>
                </c:pt>
                <c:pt idx="85">
                  <c:v>0.15244167295329447</c:v>
                </c:pt>
                <c:pt idx="86">
                  <c:v>0.14527375398576936</c:v>
                </c:pt>
                <c:pt idx="87">
                  <c:v>0.14039111903378654</c:v>
                </c:pt>
                <c:pt idx="88">
                  <c:v>0.13442778649251252</c:v>
                </c:pt>
                <c:pt idx="89">
                  <c:v>0.12627125797358119</c:v>
                </c:pt>
                <c:pt idx="90">
                  <c:v>0.12685705432906502</c:v>
                </c:pt>
                <c:pt idx="91">
                  <c:v>0.12048056349976832</c:v>
                </c:pt>
                <c:pt idx="92">
                  <c:v>0.11772542020010235</c:v>
                </c:pt>
                <c:pt idx="93">
                  <c:v>0.11057872922465961</c:v>
                </c:pt>
                <c:pt idx="94">
                  <c:v>0.10973224992475394</c:v>
                </c:pt>
                <c:pt idx="95">
                  <c:v>0.10418611095351693</c:v>
                </c:pt>
                <c:pt idx="96">
                  <c:v>0.10107316663741628</c:v>
                </c:pt>
                <c:pt idx="97">
                  <c:v>9.8384653913495157E-2</c:v>
                </c:pt>
                <c:pt idx="98">
                  <c:v>9.5103580959001732E-2</c:v>
                </c:pt>
                <c:pt idx="99">
                  <c:v>8.976345905840688E-2</c:v>
                </c:pt>
                <c:pt idx="100">
                  <c:v>8.7728799361283194E-2</c:v>
                </c:pt>
                <c:pt idx="101">
                  <c:v>9.1458485687997637E-2</c:v>
                </c:pt>
                <c:pt idx="102">
                  <c:v>8.0995562982060676E-2</c:v>
                </c:pt>
                <c:pt idx="103">
                  <c:v>8.2933439174425416E-2</c:v>
                </c:pt>
                <c:pt idx="104">
                  <c:v>7.8479812581523589E-2</c:v>
                </c:pt>
                <c:pt idx="105">
                  <c:v>7.4061313537868045E-2</c:v>
                </c:pt>
                <c:pt idx="106">
                  <c:v>7.3810449077594598E-2</c:v>
                </c:pt>
                <c:pt idx="107">
                  <c:v>7.2464443961965941E-2</c:v>
                </c:pt>
                <c:pt idx="108">
                  <c:v>7.054611987857129E-2</c:v>
                </c:pt>
                <c:pt idx="109">
                  <c:v>7.0734441994375175E-2</c:v>
                </c:pt>
                <c:pt idx="110">
                  <c:v>6.5280030381355658E-2</c:v>
                </c:pt>
                <c:pt idx="111">
                  <c:v>6.4252992183089219E-2</c:v>
                </c:pt>
                <c:pt idx="112">
                  <c:v>6.3645221813331432E-2</c:v>
                </c:pt>
                <c:pt idx="113">
                  <c:v>6.1586470174010088E-2</c:v>
                </c:pt>
                <c:pt idx="114">
                  <c:v>5.9418902430728338E-2</c:v>
                </c:pt>
                <c:pt idx="115">
                  <c:v>5.831764916120008E-2</c:v>
                </c:pt>
                <c:pt idx="116">
                  <c:v>5.687412402146208E-2</c:v>
                </c:pt>
                <c:pt idx="117">
                  <c:v>5.6158012611220443E-2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A1-7148-8082-9C723F0DECA0}"/>
            </c:ext>
          </c:extLst>
        </c:ser>
        <c:ser>
          <c:idx val="2"/>
          <c:order val="2"/>
          <c:tx>
            <c:strRef>
              <c:f>'278e'!$Y$7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'278e'!$X$8:$X$125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2.391694240575335</c:v>
                </c:pt>
                <c:pt idx="38" formatCode="0.00E+00">
                  <c:v>2.2023167557416876</c:v>
                </c:pt>
                <c:pt idx="39" formatCode="0.00E+00">
                  <c:v>1.984464632548909</c:v>
                </c:pt>
                <c:pt idx="40" formatCode="0.00E+00">
                  <c:v>1.8049146302139178</c:v>
                </c:pt>
                <c:pt idx="41" formatCode="0.00E+00">
                  <c:v>1.661873033934874</c:v>
                </c:pt>
                <c:pt idx="42" formatCode="0.00E+00">
                  <c:v>1.5099370868210549</c:v>
                </c:pt>
                <c:pt idx="43" formatCode="0.00E+00">
                  <c:v>1.3870580921253313</c:v>
                </c:pt>
                <c:pt idx="44" formatCode="0.00E+00">
                  <c:v>1.2721048659568359</c:v>
                </c:pt>
                <c:pt idx="45" formatCode="0.00E+00">
                  <c:v>1.1400477469523269</c:v>
                </c:pt>
                <c:pt idx="46" formatCode="0.00E+00">
                  <c:v>1.0494144564597125</c:v>
                </c:pt>
                <c:pt idx="47" formatCode="0.00E+00">
                  <c:v>0.95547637882523484</c:v>
                </c:pt>
                <c:pt idx="48" formatCode="0.00E+00">
                  <c:v>0.88023517993080014</c:v>
                </c:pt>
                <c:pt idx="49" formatCode="0.00E+00">
                  <c:v>0.80306114945514828</c:v>
                </c:pt>
                <c:pt idx="50" formatCode="0.00E+00">
                  <c:v>0.7375108105457312</c:v>
                </c:pt>
                <c:pt idx="51" formatCode="0.00E+00">
                  <c:v>0.66720569632484927</c:v>
                </c:pt>
                <c:pt idx="52" formatCode="0.00E+00">
                  <c:v>0.60917287971193124</c:v>
                </c:pt>
                <c:pt idx="53" formatCode="0.00E+00">
                  <c:v>0.56128384780665697</c:v>
                </c:pt>
                <c:pt idx="54" formatCode="0.00E+00">
                  <c:v>0.51157883818482175</c:v>
                </c:pt>
                <c:pt idx="55" formatCode="0.00E+00">
                  <c:v>0.46448967243056344</c:v>
                </c:pt>
                <c:pt idx="56" formatCode="0.00E+00">
                  <c:v>0.42482975663100864</c:v>
                </c:pt>
                <c:pt idx="57" formatCode="0.00E+00">
                  <c:v>0.39194253458635492</c:v>
                </c:pt>
                <c:pt idx="58" formatCode="0.00E+00">
                  <c:v>0.3569190560719207</c:v>
                </c:pt>
                <c:pt idx="59" formatCode="0.00E+00">
                  <c:v>0.32626665076638722</c:v>
                </c:pt>
                <c:pt idx="60" formatCode="0.00E+00">
                  <c:v>0.29834218751813535</c:v>
                </c:pt>
                <c:pt idx="61" formatCode="0.00E+00">
                  <c:v>0.27222933601294474</c:v>
                </c:pt>
                <c:pt idx="62" formatCode="0.00E+00">
                  <c:v>0.2489101139687955</c:v>
                </c:pt>
                <c:pt idx="63" formatCode="0.00E+00">
                  <c:v>0.22731864085021003</c:v>
                </c:pt>
                <c:pt idx="64" formatCode="0.00E+00">
                  <c:v>0.20733385522338976</c:v>
                </c:pt>
                <c:pt idx="65" formatCode="0.00E+00">
                  <c:v>0.18890614012027701</c:v>
                </c:pt>
                <c:pt idx="66" formatCode="0.00E+00">
                  <c:v>0.17426151067434226</c:v>
                </c:pt>
                <c:pt idx="67" formatCode="0.00E+00">
                  <c:v>0.15864132224638555</c:v>
                </c:pt>
                <c:pt idx="68" formatCode="0.00E+00">
                  <c:v>0.14500049203063381</c:v>
                </c:pt>
                <c:pt idx="69" formatCode="0.00E+00">
                  <c:v>0.13253301501079343</c:v>
                </c:pt>
                <c:pt idx="70" formatCode="0.00E+00">
                  <c:v>0.12084224186950578</c:v>
                </c:pt>
                <c:pt idx="71" formatCode="0.00E+00">
                  <c:v>0.11060058710414201</c:v>
                </c:pt>
                <c:pt idx="72" formatCode="0.00E+00">
                  <c:v>0.10163827674648687</c:v>
                </c:pt>
                <c:pt idx="73" formatCode="0.00E+00">
                  <c:v>9.2697455120368824E-2</c:v>
                </c:pt>
                <c:pt idx="74" formatCode="0.00E+00">
                  <c:v>8.4703143566700653E-2</c:v>
                </c:pt>
                <c:pt idx="75" formatCode="0.00E+00">
                  <c:v>7.7247655200958221E-2</c:v>
                </c:pt>
                <c:pt idx="76" formatCode="0.00E+00">
                  <c:v>7.056435118222705E-2</c:v>
                </c:pt>
                <c:pt idx="77" formatCode="0.00E+00">
                  <c:v>6.4706348463357488E-2</c:v>
                </c:pt>
                <c:pt idx="78" formatCode="0.00E+00">
                  <c:v>5.8889641538399047E-2</c:v>
                </c:pt>
                <c:pt idx="79" formatCode="0.00E+00">
                  <c:v>5.3828771122106045E-2</c:v>
                </c:pt>
                <c:pt idx="80" formatCode="0.00E+00">
                  <c:v>4.9342520751316836E-2</c:v>
                </c:pt>
                <c:pt idx="81" formatCode="0.00E+00">
                  <c:v>4.4986047802441503E-2</c:v>
                </c:pt>
                <c:pt idx="82" formatCode="0.00E+00">
                  <c:v>4.1134518081331978E-2</c:v>
                </c:pt>
                <c:pt idx="83" formatCode="0.00E+00">
                  <c:v>3.7676865158743647E-2</c:v>
                </c:pt>
                <c:pt idx="84" formatCode="0.00E+00">
                  <c:v>3.4380435855097043E-2</c:v>
                </c:pt>
                <c:pt idx="85" formatCode="0.00E+00">
                  <c:v>3.1412312228409074E-2</c:v>
                </c:pt>
                <c:pt idx="86" formatCode="0.00E+00">
                  <c:v>2.8721894878029328E-2</c:v>
                </c:pt>
                <c:pt idx="87" formatCode="0.00E+00">
                  <c:v>2.6250101395529316E-2</c:v>
                </c:pt>
                <c:pt idx="88" formatCode="0.00E+00">
                  <c:v>2.4001383735599971E-2</c:v>
                </c:pt>
                <c:pt idx="89" formatCode="0.00E+00">
                  <c:v>2.1994202688463908E-2</c:v>
                </c:pt>
                <c:pt idx="90" formatCode="0.00E+00">
                  <c:v>2.0079972531139984E-2</c:v>
                </c:pt>
                <c:pt idx="91" formatCode="0.00E+00">
                  <c:v>1.8356497898604805E-2</c:v>
                </c:pt>
                <c:pt idx="92" formatCode="0.00E+00">
                  <c:v>1.6760923635337769E-2</c:v>
                </c:pt>
                <c:pt idx="93" formatCode="0.00E+00">
                  <c:v>1.5341331168583088E-2</c:v>
                </c:pt>
                <c:pt idx="94" formatCode="0.00E+00">
                  <c:v>1.4007740042502817E-2</c:v>
                </c:pt>
                <c:pt idx="95" formatCode="0.00E+00">
                  <c:v>1.2810141403218157E-2</c:v>
                </c:pt>
                <c:pt idx="96" formatCode="0.00E+00">
                  <c:v>1.1711450058787588E-2</c:v>
                </c:pt>
                <c:pt idx="97" formatCode="0.00E+00">
                  <c:v>1.0700931554422314E-2</c:v>
                </c:pt>
                <c:pt idx="98" formatCode="0.00E+00">
                  <c:v>9.7786042759430303E-3</c:v>
                </c:pt>
                <c:pt idx="99" formatCode="0.00E+00">
                  <c:v>8.9564437807650391E-3</c:v>
                </c:pt>
                <c:pt idx="100" formatCode="0.00E+00">
                  <c:v>8.1975536077514809E-3</c:v>
                </c:pt>
                <c:pt idx="101" formatCode="0.00E+00">
                  <c:v>7.4525122796607682E-3</c:v>
                </c:pt>
                <c:pt idx="102" formatCode="0.00E+00">
                  <c:v>6.8312342190747725E-3</c:v>
                </c:pt>
                <c:pt idx="103" formatCode="0.00E+00">
                  <c:v>6.2317990561119828E-3</c:v>
                </c:pt>
                <c:pt idx="104" formatCode="0.00E+00">
                  <c:v>5.6980068527966053E-3</c:v>
                </c:pt>
                <c:pt idx="105" formatCode="0.00E+00">
                  <c:v>5.223412298309177E-3</c:v>
                </c:pt>
                <c:pt idx="106" formatCode="0.00E+00">
                  <c:v>4.7779068681968115E-3</c:v>
                </c:pt>
                <c:pt idx="107" formatCode="0.00E+00">
                  <c:v>4.3665451769565712E-3</c:v>
                </c:pt>
                <c:pt idx="108" formatCode="0.00E+00">
                  <c:v>3.9901839820843527E-3</c:v>
                </c:pt>
                <c:pt idx="109" formatCode="0.00E+00">
                  <c:v>3.6360355771647779E-3</c:v>
                </c:pt>
                <c:pt idx="110" formatCode="0.00E+00">
                  <c:v>3.3292328097421528E-3</c:v>
                </c:pt>
                <c:pt idx="111" formatCode="0.00E+00">
                  <c:v>3.0454838654638684E-3</c:v>
                </c:pt>
                <c:pt idx="112" formatCode="0.00E+00">
                  <c:v>2.7817072024210188E-3</c:v>
                </c:pt>
                <c:pt idx="113" formatCode="0.00E+00">
                  <c:v>2.5423304596966277E-3</c:v>
                </c:pt>
                <c:pt idx="114" formatCode="0.00E+00">
                  <c:v>2.3256949446789311E-3</c:v>
                </c:pt>
                <c:pt idx="115" formatCode="0.00E+00">
                  <c:v>2.1262958543826795E-3</c:v>
                </c:pt>
                <c:pt idx="116" formatCode="0.00E+00">
                  <c:v>1.944022943626094E-3</c:v>
                </c:pt>
                <c:pt idx="117" formatCode="0.00E+00">
                  <c:v>1.7754467860479259E-3</c:v>
                </c:pt>
              </c:numCache>
            </c:numRef>
          </c:xVal>
          <c:yVal>
            <c:numRef>
              <c:f>'278e'!$Y$8:$Y$125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0.17371955082061621</c:v>
                </c:pt>
                <c:pt idx="2">
                  <c:v>0.21714943852577021</c:v>
                </c:pt>
                <c:pt idx="3">
                  <c:v>0.23886438237834723</c:v>
                </c:pt>
                <c:pt idx="4">
                  <c:v>0.26057932623092428</c:v>
                </c:pt>
                <c:pt idx="5">
                  <c:v>0.28229427008350139</c:v>
                </c:pt>
                <c:pt idx="6">
                  <c:v>0.52115865246184834</c:v>
                </c:pt>
                <c:pt idx="7">
                  <c:v>0.49944370860927179</c:v>
                </c:pt>
                <c:pt idx="8">
                  <c:v>1.2160368557443131</c:v>
                </c:pt>
                <c:pt idx="9">
                  <c:v>0.93374258566081103</c:v>
                </c:pt>
                <c:pt idx="10">
                  <c:v>0.62973337172473443</c:v>
                </c:pt>
                <c:pt idx="11">
                  <c:v>0.56458854016700233</c:v>
                </c:pt>
                <c:pt idx="12">
                  <c:v>0.45601382090411757</c:v>
                </c:pt>
                <c:pt idx="13">
                  <c:v>0.36915404549380959</c:v>
                </c:pt>
                <c:pt idx="14">
                  <c:v>0.32572415778865604</c:v>
                </c:pt>
                <c:pt idx="15">
                  <c:v>0.28229427008349983</c:v>
                </c:pt>
                <c:pt idx="16">
                  <c:v>0.23886438237834717</c:v>
                </c:pt>
                <c:pt idx="17">
                  <c:v>0.2171494385257704</c:v>
                </c:pt>
                <c:pt idx="18">
                  <c:v>0.2171494385257704</c:v>
                </c:pt>
                <c:pt idx="19">
                  <c:v>0.19543449467319185</c:v>
                </c:pt>
                <c:pt idx="20">
                  <c:v>0.17371955082061774</c:v>
                </c:pt>
                <c:pt idx="21">
                  <c:v>0.1520046069680383</c:v>
                </c:pt>
                <c:pt idx="22">
                  <c:v>0.15200460696804008</c:v>
                </c:pt>
                <c:pt idx="23">
                  <c:v>0.17371955082061596</c:v>
                </c:pt>
                <c:pt idx="24">
                  <c:v>0.1520046069680383</c:v>
                </c:pt>
                <c:pt idx="25">
                  <c:v>0.15200460696804008</c:v>
                </c:pt>
                <c:pt idx="26">
                  <c:v>0.13028966311546242</c:v>
                </c:pt>
                <c:pt idx="27">
                  <c:v>0.15200460696804008</c:v>
                </c:pt>
                <c:pt idx="28">
                  <c:v>0.13028966311546242</c:v>
                </c:pt>
                <c:pt idx="29">
                  <c:v>0.10857471926288476</c:v>
                </c:pt>
                <c:pt idx="30">
                  <c:v>0.10857471926288476</c:v>
                </c:pt>
                <c:pt idx="31">
                  <c:v>0.15200460696804008</c:v>
                </c:pt>
                <c:pt idx="32">
                  <c:v>0.17371955082061596</c:v>
                </c:pt>
                <c:pt idx="33">
                  <c:v>0.13028966311546242</c:v>
                </c:pt>
                <c:pt idx="34">
                  <c:v>0.15200460696804008</c:v>
                </c:pt>
                <c:pt idx="35">
                  <c:v>0.1520046069680383</c:v>
                </c:pt>
                <c:pt idx="36">
                  <c:v>0.1520046069680383</c:v>
                </c:pt>
                <c:pt idx="37">
                  <c:v>0.13028966311546419</c:v>
                </c:pt>
                <c:pt idx="38">
                  <c:v>0.17371955082061596</c:v>
                </c:pt>
                <c:pt idx="39">
                  <c:v>0.13028966311546242</c:v>
                </c:pt>
                <c:pt idx="40">
                  <c:v>0.17371955082061774</c:v>
                </c:pt>
                <c:pt idx="41">
                  <c:v>0.19543449467319363</c:v>
                </c:pt>
                <c:pt idx="42">
                  <c:v>0.1520046069680383</c:v>
                </c:pt>
                <c:pt idx="43">
                  <c:v>0.17371955082061596</c:v>
                </c:pt>
                <c:pt idx="44">
                  <c:v>0.17371955082061774</c:v>
                </c:pt>
                <c:pt idx="45">
                  <c:v>0.21714943852576951</c:v>
                </c:pt>
                <c:pt idx="46">
                  <c:v>0.19543449467319185</c:v>
                </c:pt>
                <c:pt idx="47">
                  <c:v>0.21714943852576951</c:v>
                </c:pt>
                <c:pt idx="48">
                  <c:v>0.1954344946731954</c:v>
                </c:pt>
                <c:pt idx="49">
                  <c:v>0.21714943852576951</c:v>
                </c:pt>
                <c:pt idx="50">
                  <c:v>0.19543449467319185</c:v>
                </c:pt>
                <c:pt idx="51">
                  <c:v>0.23886438237834895</c:v>
                </c:pt>
                <c:pt idx="52">
                  <c:v>0.2388643823783454</c:v>
                </c:pt>
                <c:pt idx="53">
                  <c:v>0.26057932623092483</c:v>
                </c:pt>
                <c:pt idx="54">
                  <c:v>0.23886438237834717</c:v>
                </c:pt>
                <c:pt idx="55">
                  <c:v>0.28229427008350072</c:v>
                </c:pt>
                <c:pt idx="56">
                  <c:v>0.28229427008349894</c:v>
                </c:pt>
                <c:pt idx="57">
                  <c:v>0.26057932623092839</c:v>
                </c:pt>
                <c:pt idx="58">
                  <c:v>0.26057932623092306</c:v>
                </c:pt>
                <c:pt idx="59">
                  <c:v>0.23886438237834717</c:v>
                </c:pt>
                <c:pt idx="60">
                  <c:v>0.21714943852577484</c:v>
                </c:pt>
                <c:pt idx="61">
                  <c:v>0.17371955082061419</c:v>
                </c:pt>
                <c:pt idx="62">
                  <c:v>0.1520046069680383</c:v>
                </c:pt>
                <c:pt idx="63">
                  <c:v>0.15200460696804008</c:v>
                </c:pt>
                <c:pt idx="64">
                  <c:v>0.15200460696804008</c:v>
                </c:pt>
                <c:pt idx="65">
                  <c:v>0.15200460696804186</c:v>
                </c:pt>
                <c:pt idx="66">
                  <c:v>0.17371955082061419</c:v>
                </c:pt>
                <c:pt idx="67">
                  <c:v>0.19543449467319363</c:v>
                </c:pt>
                <c:pt idx="68">
                  <c:v>0.19543449467319363</c:v>
                </c:pt>
                <c:pt idx="69">
                  <c:v>0.21714943852577306</c:v>
                </c:pt>
                <c:pt idx="70">
                  <c:v>0.19543449467318652</c:v>
                </c:pt>
                <c:pt idx="71">
                  <c:v>0.21714943852577662</c:v>
                </c:pt>
                <c:pt idx="72">
                  <c:v>0.19543449467319007</c:v>
                </c:pt>
                <c:pt idx="73">
                  <c:v>0.19543449467319007</c:v>
                </c:pt>
                <c:pt idx="74">
                  <c:v>0.19543449467319363</c:v>
                </c:pt>
                <c:pt idx="75">
                  <c:v>0.19543449467319363</c:v>
                </c:pt>
                <c:pt idx="76">
                  <c:v>0.17371955082061419</c:v>
                </c:pt>
                <c:pt idx="77">
                  <c:v>0.19543449467319363</c:v>
                </c:pt>
                <c:pt idx="78">
                  <c:v>0.17371955082061419</c:v>
                </c:pt>
                <c:pt idx="79">
                  <c:v>0.15200460696804186</c:v>
                </c:pt>
                <c:pt idx="80">
                  <c:v>0.15200460696804186</c:v>
                </c:pt>
                <c:pt idx="81">
                  <c:v>0.1520046069680383</c:v>
                </c:pt>
                <c:pt idx="82">
                  <c:v>0.13028966311546242</c:v>
                </c:pt>
                <c:pt idx="83">
                  <c:v>0.10857471926288653</c:v>
                </c:pt>
                <c:pt idx="84">
                  <c:v>0.10857471926288653</c:v>
                </c:pt>
                <c:pt idx="85">
                  <c:v>8.6859775410307094E-2</c:v>
                </c:pt>
                <c:pt idx="86">
                  <c:v>6.5144831557731209E-2</c:v>
                </c:pt>
                <c:pt idx="87">
                  <c:v>4.3429887705151771E-2</c:v>
                </c:pt>
                <c:pt idx="88">
                  <c:v>4.3429887705158876E-2</c:v>
                </c:pt>
                <c:pt idx="89">
                  <c:v>2.1714943852575885E-2</c:v>
                </c:pt>
                <c:pt idx="90">
                  <c:v>2.1714943852575885E-2</c:v>
                </c:pt>
                <c:pt idx="91">
                  <c:v>2.1714943852579438E-2</c:v>
                </c:pt>
                <c:pt idx="92">
                  <c:v>2.1714943852579438E-2</c:v>
                </c:pt>
                <c:pt idx="93">
                  <c:v>2.1714943852572333E-2</c:v>
                </c:pt>
                <c:pt idx="94">
                  <c:v>2.1714943852582991E-2</c:v>
                </c:pt>
                <c:pt idx="95">
                  <c:v>2.1714943852575885E-2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A1-7148-8082-9C723F0DECA0}"/>
            </c:ext>
          </c:extLst>
        </c:ser>
        <c:ser>
          <c:idx val="3"/>
          <c:order val="3"/>
          <c:tx>
            <c:strRef>
              <c:f>'278e'!$X$3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'278e'!$X$6</c:f>
              <c:numCache>
                <c:formatCode>0.0000</c:formatCode>
                <c:ptCount val="1"/>
                <c:pt idx="0">
                  <c:v>50.726695940583539</c:v>
                </c:pt>
              </c:numCache>
            </c:numRef>
          </c:xVal>
          <c:yVal>
            <c:numRef>
              <c:f>'278e'!$X$4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A1-7148-8082-9C723F0DE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018528"/>
        <c:axId val="1"/>
      </c:scatterChart>
      <c:valAx>
        <c:axId val="19750185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200228509247306"/>
              <c:y val="0.9361027683492152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312571409139783E-2"/>
              <c:y val="0.4155383020477004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018528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'278e'!$AC$8:$AC$42</c:f>
          <c:strCache>
            <c:ptCount val="35"/>
            <c:pt idx="0">
              <c:v>SAMPLE NO.:</c:v>
            </c:pt>
            <c:pt idx="1">
              <c:v>6947.2ft;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21.6</c:v>
            </c:pt>
            <c:pt idx="6">
              <c:v>BVTot:</c:v>
            </c:pt>
            <c:pt idx="7">
              <c:v>26.85</c:v>
            </c:pt>
            <c:pt idx="8">
              <c:v>Perm:</c:v>
            </c:pt>
            <c:pt idx="9">
              <c:v>1005</c:v>
            </c:pt>
            <c:pt idx="10">
              <c:v>Thomeer Perm:</c:v>
            </c:pt>
            <c:pt idx="11">
              <c:v>416.9</c:v>
            </c:pt>
            <c:pt idx="12">
              <c:v>PORE SYSTEM 1:</c:v>
            </c:pt>
            <c:pt idx="13">
              <c:v>G1:</c:v>
            </c:pt>
            <c:pt idx="14">
              <c:v>0.40</c:v>
            </c:pt>
            <c:pt idx="15">
              <c:v>Pd1:</c:v>
            </c:pt>
            <c:pt idx="16">
              <c:v>2.10</c:v>
            </c:pt>
            <c:pt idx="17">
              <c:v>BV1:</c:v>
            </c:pt>
            <c:pt idx="18">
              <c:v>11.99</c:v>
            </c:pt>
            <c:pt idx="19">
              <c:v>Closure Corr:</c:v>
            </c:pt>
            <c:pt idx="20">
              <c:v>1.63</c:v>
            </c:pt>
            <c:pt idx="21">
              <c:v>PORE SYSTEM 2:</c:v>
            </c:pt>
            <c:pt idx="22">
              <c:v>G2:</c:v>
            </c:pt>
            <c:pt idx="23">
              <c:v>0.73</c:v>
            </c:pt>
            <c:pt idx="24">
              <c:v>Pd2:</c:v>
            </c:pt>
            <c:pt idx="25">
              <c:v>56.87</c:v>
            </c:pt>
            <c:pt idx="26">
              <c:v>BV2:</c:v>
            </c:pt>
            <c:pt idx="27">
              <c:v>10.19</c:v>
            </c:pt>
            <c:pt idx="28">
              <c:v>PORE SYSTEM 3:</c:v>
            </c:pt>
            <c:pt idx="29">
              <c:v>G3:</c:v>
            </c:pt>
            <c:pt idx="30">
              <c:v>0.80</c:v>
            </c:pt>
            <c:pt idx="31">
              <c:v>Pd3:</c:v>
            </c:pt>
            <c:pt idx="32">
              <c:v>400.00</c:v>
            </c:pt>
            <c:pt idx="33">
              <c:v>BV3:</c:v>
            </c:pt>
            <c:pt idx="34">
              <c:v>4.67</c:v>
            </c:pt>
          </c:strCache>
        </c:strRef>
      </c:tx>
      <c:layout>
        <c:manualLayout>
          <c:xMode val="edge"/>
          <c:yMode val="edge"/>
          <c:x val="0.11617327930063152"/>
          <c:y val="2.926923710627006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35277346389715E-2"/>
          <c:y val="0.19025004119075542"/>
          <c:w val="0.85560050295735379"/>
          <c:h val="0.6829488658129682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'278e'!$Z$7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'278e'!$X$8:$X$125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2.391694240575335</c:v>
                </c:pt>
                <c:pt idx="38" formatCode="0.00E+00">
                  <c:v>2.2023167557416876</c:v>
                </c:pt>
                <c:pt idx="39" formatCode="0.00E+00">
                  <c:v>1.984464632548909</c:v>
                </c:pt>
                <c:pt idx="40" formatCode="0.00E+00">
                  <c:v>1.8049146302139178</c:v>
                </c:pt>
                <c:pt idx="41" formatCode="0.00E+00">
                  <c:v>1.661873033934874</c:v>
                </c:pt>
                <c:pt idx="42" formatCode="0.00E+00">
                  <c:v>1.5099370868210549</c:v>
                </c:pt>
                <c:pt idx="43" formatCode="0.00E+00">
                  <c:v>1.3870580921253313</c:v>
                </c:pt>
                <c:pt idx="44" formatCode="0.00E+00">
                  <c:v>1.2721048659568359</c:v>
                </c:pt>
                <c:pt idx="45" formatCode="0.00E+00">
                  <c:v>1.1400477469523269</c:v>
                </c:pt>
                <c:pt idx="46" formatCode="0.00E+00">
                  <c:v>1.0494144564597125</c:v>
                </c:pt>
                <c:pt idx="47" formatCode="0.00E+00">
                  <c:v>0.95547637882523484</c:v>
                </c:pt>
                <c:pt idx="48" formatCode="0.00E+00">
                  <c:v>0.88023517993080014</c:v>
                </c:pt>
                <c:pt idx="49" formatCode="0.00E+00">
                  <c:v>0.80306114945514828</c:v>
                </c:pt>
                <c:pt idx="50" formatCode="0.00E+00">
                  <c:v>0.7375108105457312</c:v>
                </c:pt>
                <c:pt idx="51" formatCode="0.00E+00">
                  <c:v>0.66720569632484927</c:v>
                </c:pt>
                <c:pt idx="52" formatCode="0.00E+00">
                  <c:v>0.60917287971193124</c:v>
                </c:pt>
                <c:pt idx="53" formatCode="0.00E+00">
                  <c:v>0.56128384780665697</c:v>
                </c:pt>
                <c:pt idx="54" formatCode="0.00E+00">
                  <c:v>0.51157883818482175</c:v>
                </c:pt>
                <c:pt idx="55" formatCode="0.00E+00">
                  <c:v>0.46448967243056344</c:v>
                </c:pt>
                <c:pt idx="56" formatCode="0.00E+00">
                  <c:v>0.42482975663100864</c:v>
                </c:pt>
                <c:pt idx="57" formatCode="0.00E+00">
                  <c:v>0.39194253458635492</c:v>
                </c:pt>
                <c:pt idx="58" formatCode="0.00E+00">
                  <c:v>0.3569190560719207</c:v>
                </c:pt>
                <c:pt idx="59" formatCode="0.00E+00">
                  <c:v>0.32626665076638722</c:v>
                </c:pt>
                <c:pt idx="60" formatCode="0.00E+00">
                  <c:v>0.29834218751813535</c:v>
                </c:pt>
                <c:pt idx="61" formatCode="0.00E+00">
                  <c:v>0.27222933601294474</c:v>
                </c:pt>
                <c:pt idx="62" formatCode="0.00E+00">
                  <c:v>0.2489101139687955</c:v>
                </c:pt>
                <c:pt idx="63" formatCode="0.00E+00">
                  <c:v>0.22731864085021003</c:v>
                </c:pt>
                <c:pt idx="64" formatCode="0.00E+00">
                  <c:v>0.20733385522338976</c:v>
                </c:pt>
                <c:pt idx="65" formatCode="0.00E+00">
                  <c:v>0.18890614012027701</c:v>
                </c:pt>
                <c:pt idx="66" formatCode="0.00E+00">
                  <c:v>0.17426151067434226</c:v>
                </c:pt>
                <c:pt idx="67" formatCode="0.00E+00">
                  <c:v>0.15864132224638555</c:v>
                </c:pt>
                <c:pt idx="68" formatCode="0.00E+00">
                  <c:v>0.14500049203063381</c:v>
                </c:pt>
                <c:pt idx="69" formatCode="0.00E+00">
                  <c:v>0.13253301501079343</c:v>
                </c:pt>
                <c:pt idx="70" formatCode="0.00E+00">
                  <c:v>0.12084224186950578</c:v>
                </c:pt>
                <c:pt idx="71" formatCode="0.00E+00">
                  <c:v>0.11060058710414201</c:v>
                </c:pt>
                <c:pt idx="72" formatCode="0.00E+00">
                  <c:v>0.10163827674648687</c:v>
                </c:pt>
                <c:pt idx="73" formatCode="0.00E+00">
                  <c:v>9.2697455120368824E-2</c:v>
                </c:pt>
                <c:pt idx="74" formatCode="0.00E+00">
                  <c:v>8.4703143566700653E-2</c:v>
                </c:pt>
                <c:pt idx="75" formatCode="0.00E+00">
                  <c:v>7.7247655200958221E-2</c:v>
                </c:pt>
                <c:pt idx="76" formatCode="0.00E+00">
                  <c:v>7.056435118222705E-2</c:v>
                </c:pt>
                <c:pt idx="77" formatCode="0.00E+00">
                  <c:v>6.4706348463357488E-2</c:v>
                </c:pt>
                <c:pt idx="78" formatCode="0.00E+00">
                  <c:v>5.8889641538399047E-2</c:v>
                </c:pt>
                <c:pt idx="79" formatCode="0.00E+00">
                  <c:v>5.3828771122106045E-2</c:v>
                </c:pt>
                <c:pt idx="80" formatCode="0.00E+00">
                  <c:v>4.9342520751316836E-2</c:v>
                </c:pt>
                <c:pt idx="81" formatCode="0.00E+00">
                  <c:v>4.4986047802441503E-2</c:v>
                </c:pt>
                <c:pt idx="82" formatCode="0.00E+00">
                  <c:v>4.1134518081331978E-2</c:v>
                </c:pt>
                <c:pt idx="83" formatCode="0.00E+00">
                  <c:v>3.7676865158743647E-2</c:v>
                </c:pt>
                <c:pt idx="84" formatCode="0.00E+00">
                  <c:v>3.4380435855097043E-2</c:v>
                </c:pt>
                <c:pt idx="85" formatCode="0.00E+00">
                  <c:v>3.1412312228409074E-2</c:v>
                </c:pt>
                <c:pt idx="86" formatCode="0.00E+00">
                  <c:v>2.8721894878029328E-2</c:v>
                </c:pt>
                <c:pt idx="87" formatCode="0.00E+00">
                  <c:v>2.6250101395529316E-2</c:v>
                </c:pt>
                <c:pt idx="88" formatCode="0.00E+00">
                  <c:v>2.4001383735599971E-2</c:v>
                </c:pt>
                <c:pt idx="89" formatCode="0.00E+00">
                  <c:v>2.1994202688463908E-2</c:v>
                </c:pt>
                <c:pt idx="90" formatCode="0.00E+00">
                  <c:v>2.0079972531139984E-2</c:v>
                </c:pt>
                <c:pt idx="91" formatCode="0.00E+00">
                  <c:v>1.8356497898604805E-2</c:v>
                </c:pt>
                <c:pt idx="92" formatCode="0.00E+00">
                  <c:v>1.6760923635337769E-2</c:v>
                </c:pt>
                <c:pt idx="93" formatCode="0.00E+00">
                  <c:v>1.5341331168583088E-2</c:v>
                </c:pt>
                <c:pt idx="94" formatCode="0.00E+00">
                  <c:v>1.4007740042502817E-2</c:v>
                </c:pt>
                <c:pt idx="95" formatCode="0.00E+00">
                  <c:v>1.2810141403218157E-2</c:v>
                </c:pt>
                <c:pt idx="96" formatCode="0.00E+00">
                  <c:v>1.1711450058787588E-2</c:v>
                </c:pt>
                <c:pt idx="97" formatCode="0.00E+00">
                  <c:v>1.0700931554422314E-2</c:v>
                </c:pt>
                <c:pt idx="98" formatCode="0.00E+00">
                  <c:v>9.7786042759430303E-3</c:v>
                </c:pt>
                <c:pt idx="99" formatCode="0.00E+00">
                  <c:v>8.9564437807650391E-3</c:v>
                </c:pt>
                <c:pt idx="100" formatCode="0.00E+00">
                  <c:v>8.1975536077514809E-3</c:v>
                </c:pt>
                <c:pt idx="101" formatCode="0.00E+00">
                  <c:v>7.4525122796607682E-3</c:v>
                </c:pt>
                <c:pt idx="102" formatCode="0.00E+00">
                  <c:v>6.8312342190747725E-3</c:v>
                </c:pt>
                <c:pt idx="103" formatCode="0.00E+00">
                  <c:v>6.2317990561119828E-3</c:v>
                </c:pt>
                <c:pt idx="104" formatCode="0.00E+00">
                  <c:v>5.6980068527966053E-3</c:v>
                </c:pt>
                <c:pt idx="105" formatCode="0.00E+00">
                  <c:v>5.223412298309177E-3</c:v>
                </c:pt>
                <c:pt idx="106" formatCode="0.00E+00">
                  <c:v>4.7779068681968115E-3</c:v>
                </c:pt>
                <c:pt idx="107" formatCode="0.00E+00">
                  <c:v>4.3665451769565712E-3</c:v>
                </c:pt>
                <c:pt idx="108" formatCode="0.00E+00">
                  <c:v>3.9901839820843527E-3</c:v>
                </c:pt>
                <c:pt idx="109" formatCode="0.00E+00">
                  <c:v>3.6360355771647779E-3</c:v>
                </c:pt>
                <c:pt idx="110" formatCode="0.00E+00">
                  <c:v>3.3292328097421528E-3</c:v>
                </c:pt>
                <c:pt idx="111" formatCode="0.00E+00">
                  <c:v>3.0454838654638684E-3</c:v>
                </c:pt>
                <c:pt idx="112" formatCode="0.00E+00">
                  <c:v>2.7817072024210188E-3</c:v>
                </c:pt>
                <c:pt idx="113" formatCode="0.00E+00">
                  <c:v>2.5423304596966277E-3</c:v>
                </c:pt>
                <c:pt idx="114" formatCode="0.00E+00">
                  <c:v>2.3256949446789311E-3</c:v>
                </c:pt>
                <c:pt idx="115" formatCode="0.00E+00">
                  <c:v>2.1262958543826795E-3</c:v>
                </c:pt>
                <c:pt idx="116" formatCode="0.00E+00">
                  <c:v>1.944022943626094E-3</c:v>
                </c:pt>
                <c:pt idx="117" formatCode="0.00E+00">
                  <c:v>1.7754467860479259E-3</c:v>
                </c:pt>
              </c:numCache>
            </c:numRef>
          </c:xVal>
          <c:yVal>
            <c:numRef>
              <c:f>'278e'!$Z$8:$Z$125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6.1615719120339696E-2</c:v>
                </c:pt>
                <c:pt idx="7">
                  <c:v>0.49944370860927179</c:v>
                </c:pt>
                <c:pt idx="8">
                  <c:v>1.2160368557443131</c:v>
                </c:pt>
                <c:pt idx="9">
                  <c:v>0.93374258566081103</c:v>
                </c:pt>
                <c:pt idx="10">
                  <c:v>0.62973337172473443</c:v>
                </c:pt>
                <c:pt idx="11">
                  <c:v>0.56458854016700233</c:v>
                </c:pt>
                <c:pt idx="12">
                  <c:v>0.45601382090411757</c:v>
                </c:pt>
                <c:pt idx="13">
                  <c:v>0.36915404549380959</c:v>
                </c:pt>
                <c:pt idx="14">
                  <c:v>0.32572415778865604</c:v>
                </c:pt>
                <c:pt idx="15">
                  <c:v>0.28229427008349983</c:v>
                </c:pt>
                <c:pt idx="16">
                  <c:v>0.23886438237834717</c:v>
                </c:pt>
                <c:pt idx="17">
                  <c:v>0.2171494385257704</c:v>
                </c:pt>
                <c:pt idx="18">
                  <c:v>0.2171494385257704</c:v>
                </c:pt>
                <c:pt idx="19">
                  <c:v>0.19543449467319185</c:v>
                </c:pt>
                <c:pt idx="20">
                  <c:v>0.17371955082061774</c:v>
                </c:pt>
                <c:pt idx="21">
                  <c:v>0.1520046069680383</c:v>
                </c:pt>
                <c:pt idx="22">
                  <c:v>0.15200460696804008</c:v>
                </c:pt>
                <c:pt idx="23">
                  <c:v>0.17371955082061596</c:v>
                </c:pt>
                <c:pt idx="24">
                  <c:v>0.1520046069680383</c:v>
                </c:pt>
                <c:pt idx="25">
                  <c:v>0.15200460696804008</c:v>
                </c:pt>
                <c:pt idx="26">
                  <c:v>0.13028966311546242</c:v>
                </c:pt>
                <c:pt idx="27">
                  <c:v>0.15200460696804008</c:v>
                </c:pt>
                <c:pt idx="28">
                  <c:v>0.13028966311546242</c:v>
                </c:pt>
                <c:pt idx="29">
                  <c:v>0.10857471926288476</c:v>
                </c:pt>
                <c:pt idx="30">
                  <c:v>0.10857471926288476</c:v>
                </c:pt>
                <c:pt idx="31">
                  <c:v>0.15200460696804008</c:v>
                </c:pt>
                <c:pt idx="32">
                  <c:v>0.17371955082061596</c:v>
                </c:pt>
                <c:pt idx="33">
                  <c:v>0.13028966311546242</c:v>
                </c:pt>
                <c:pt idx="34">
                  <c:v>0.15200460696804008</c:v>
                </c:pt>
                <c:pt idx="35">
                  <c:v>0.1520046069680383</c:v>
                </c:pt>
                <c:pt idx="36">
                  <c:v>0.1520046069680383</c:v>
                </c:pt>
                <c:pt idx="37">
                  <c:v>0.13028966311546419</c:v>
                </c:pt>
                <c:pt idx="38">
                  <c:v>0.17371955082061596</c:v>
                </c:pt>
                <c:pt idx="39">
                  <c:v>0.13028966311546242</c:v>
                </c:pt>
                <c:pt idx="40">
                  <c:v>0.17371955082061774</c:v>
                </c:pt>
                <c:pt idx="41">
                  <c:v>0.19543449467319363</c:v>
                </c:pt>
                <c:pt idx="42">
                  <c:v>0.1520046069680383</c:v>
                </c:pt>
                <c:pt idx="43">
                  <c:v>0.17371955082061596</c:v>
                </c:pt>
                <c:pt idx="44">
                  <c:v>0.17371955082061774</c:v>
                </c:pt>
                <c:pt idx="45">
                  <c:v>0.21714943852576951</c:v>
                </c:pt>
                <c:pt idx="46">
                  <c:v>0.19543449467319185</c:v>
                </c:pt>
                <c:pt idx="47">
                  <c:v>0.21714943852576951</c:v>
                </c:pt>
                <c:pt idx="48">
                  <c:v>0.1954344946731954</c:v>
                </c:pt>
                <c:pt idx="49">
                  <c:v>0.21714943852576951</c:v>
                </c:pt>
                <c:pt idx="50">
                  <c:v>0.19543449467319185</c:v>
                </c:pt>
                <c:pt idx="51">
                  <c:v>0.23886438237834895</c:v>
                </c:pt>
                <c:pt idx="52">
                  <c:v>0.2388643823783454</c:v>
                </c:pt>
                <c:pt idx="53">
                  <c:v>0.26057932623092483</c:v>
                </c:pt>
                <c:pt idx="54">
                  <c:v>0.23886438237834717</c:v>
                </c:pt>
                <c:pt idx="55">
                  <c:v>0.28229427008350072</c:v>
                </c:pt>
                <c:pt idx="56">
                  <c:v>0.28229427008349894</c:v>
                </c:pt>
                <c:pt idx="57">
                  <c:v>0.26057932623092839</c:v>
                </c:pt>
                <c:pt idx="58">
                  <c:v>0.26057932623092306</c:v>
                </c:pt>
                <c:pt idx="59">
                  <c:v>0.23886438237834717</c:v>
                </c:pt>
                <c:pt idx="60">
                  <c:v>0.21714943852577484</c:v>
                </c:pt>
                <c:pt idx="61">
                  <c:v>0.17371955082061419</c:v>
                </c:pt>
                <c:pt idx="62">
                  <c:v>0.1520046069680383</c:v>
                </c:pt>
                <c:pt idx="63">
                  <c:v>0.15200460696804008</c:v>
                </c:pt>
                <c:pt idx="64">
                  <c:v>0.15200460696804008</c:v>
                </c:pt>
                <c:pt idx="65">
                  <c:v>0.15200460696804186</c:v>
                </c:pt>
                <c:pt idx="66">
                  <c:v>0.17371955082061419</c:v>
                </c:pt>
                <c:pt idx="67">
                  <c:v>0.19543449467319363</c:v>
                </c:pt>
                <c:pt idx="68">
                  <c:v>0.19543449467319363</c:v>
                </c:pt>
                <c:pt idx="69">
                  <c:v>0.21714943852577306</c:v>
                </c:pt>
                <c:pt idx="70">
                  <c:v>0.19543449467318652</c:v>
                </c:pt>
                <c:pt idx="71">
                  <c:v>0.21714943852577662</c:v>
                </c:pt>
                <c:pt idx="72">
                  <c:v>0.19543449467319007</c:v>
                </c:pt>
                <c:pt idx="73">
                  <c:v>0.19543449467319007</c:v>
                </c:pt>
                <c:pt idx="74">
                  <c:v>0.19543449467319363</c:v>
                </c:pt>
                <c:pt idx="75">
                  <c:v>0.19543449467319363</c:v>
                </c:pt>
                <c:pt idx="76">
                  <c:v>0.17371955082061419</c:v>
                </c:pt>
                <c:pt idx="77">
                  <c:v>0.19543449467319363</c:v>
                </c:pt>
                <c:pt idx="78">
                  <c:v>0.17371955082061419</c:v>
                </c:pt>
                <c:pt idx="79">
                  <c:v>0.15200460696804186</c:v>
                </c:pt>
                <c:pt idx="80">
                  <c:v>0.15200460696804186</c:v>
                </c:pt>
                <c:pt idx="81">
                  <c:v>0.1520046069680383</c:v>
                </c:pt>
                <c:pt idx="82">
                  <c:v>0.13028966311546242</c:v>
                </c:pt>
                <c:pt idx="83">
                  <c:v>0.10857471926288653</c:v>
                </c:pt>
                <c:pt idx="84">
                  <c:v>0.10857471926288653</c:v>
                </c:pt>
                <c:pt idx="85">
                  <c:v>8.6859775410307094E-2</c:v>
                </c:pt>
                <c:pt idx="86">
                  <c:v>6.5144831557731209E-2</c:v>
                </c:pt>
                <c:pt idx="87">
                  <c:v>4.3429887705151771E-2</c:v>
                </c:pt>
                <c:pt idx="88">
                  <c:v>4.3429887705158876E-2</c:v>
                </c:pt>
                <c:pt idx="89">
                  <c:v>2.1714943852575885E-2</c:v>
                </c:pt>
                <c:pt idx="90">
                  <c:v>2.1714943852575885E-2</c:v>
                </c:pt>
                <c:pt idx="91">
                  <c:v>2.1714943852579438E-2</c:v>
                </c:pt>
                <c:pt idx="92">
                  <c:v>2.1714943852579438E-2</c:v>
                </c:pt>
                <c:pt idx="93">
                  <c:v>2.1714943852572333E-2</c:v>
                </c:pt>
                <c:pt idx="94">
                  <c:v>2.1714943852582991E-2</c:v>
                </c:pt>
                <c:pt idx="95">
                  <c:v>2.1714943852575885E-2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EF-BB43-B3C0-1CFC45E8A409}"/>
            </c:ext>
          </c:extLst>
        </c:ser>
        <c:ser>
          <c:idx val="1"/>
          <c:order val="1"/>
          <c:tx>
            <c:strRef>
              <c:f>'278e'!$AB$7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2.391694240575335</c:v>
                </c:pt>
                <c:pt idx="38" formatCode="0.00E+00">
                  <c:v>2.2023167557416876</c:v>
                </c:pt>
                <c:pt idx="39" formatCode="0.00E+00">
                  <c:v>1.984464632548909</c:v>
                </c:pt>
                <c:pt idx="40" formatCode="0.00E+00">
                  <c:v>1.8049146302139178</c:v>
                </c:pt>
                <c:pt idx="41" formatCode="0.00E+00">
                  <c:v>1.661873033934874</c:v>
                </c:pt>
                <c:pt idx="42" formatCode="0.00E+00">
                  <c:v>1.5099370868210549</c:v>
                </c:pt>
                <c:pt idx="43" formatCode="0.00E+00">
                  <c:v>1.3870580921253313</c:v>
                </c:pt>
                <c:pt idx="44" formatCode="0.00E+00">
                  <c:v>1.2721048659568359</c:v>
                </c:pt>
                <c:pt idx="45" formatCode="0.00E+00">
                  <c:v>1.1400477469523269</c:v>
                </c:pt>
                <c:pt idx="46" formatCode="0.00E+00">
                  <c:v>1.0494144564597125</c:v>
                </c:pt>
                <c:pt idx="47" formatCode="0.00E+00">
                  <c:v>0.95547637882523484</c:v>
                </c:pt>
                <c:pt idx="48" formatCode="0.00E+00">
                  <c:v>0.88023517993080014</c:v>
                </c:pt>
                <c:pt idx="49" formatCode="0.00E+00">
                  <c:v>0.80306114945514828</c:v>
                </c:pt>
                <c:pt idx="50" formatCode="0.00E+00">
                  <c:v>0.7375108105457312</c:v>
                </c:pt>
                <c:pt idx="51" formatCode="0.00E+00">
                  <c:v>0.66720569632484927</c:v>
                </c:pt>
                <c:pt idx="52" formatCode="0.00E+00">
                  <c:v>0.60917287971193124</c:v>
                </c:pt>
                <c:pt idx="53" formatCode="0.00E+00">
                  <c:v>0.56128384780665697</c:v>
                </c:pt>
                <c:pt idx="54" formatCode="0.00E+00">
                  <c:v>0.51157883818482175</c:v>
                </c:pt>
                <c:pt idx="55" formatCode="0.00E+00">
                  <c:v>0.46448967243056344</c:v>
                </c:pt>
                <c:pt idx="56" formatCode="0.00E+00">
                  <c:v>0.42482975663100864</c:v>
                </c:pt>
                <c:pt idx="57" formatCode="0.00E+00">
                  <c:v>0.39194253458635492</c:v>
                </c:pt>
                <c:pt idx="58" formatCode="0.00E+00">
                  <c:v>0.3569190560719207</c:v>
                </c:pt>
                <c:pt idx="59" formatCode="0.00E+00">
                  <c:v>0.32626665076638722</c:v>
                </c:pt>
                <c:pt idx="60" formatCode="0.00E+00">
                  <c:v>0.29834218751813535</c:v>
                </c:pt>
                <c:pt idx="61" formatCode="0.00E+00">
                  <c:v>0.27222933601294474</c:v>
                </c:pt>
                <c:pt idx="62" formatCode="0.00E+00">
                  <c:v>0.2489101139687955</c:v>
                </c:pt>
                <c:pt idx="63" formatCode="0.00E+00">
                  <c:v>0.22731864085021003</c:v>
                </c:pt>
                <c:pt idx="64" formatCode="0.00E+00">
                  <c:v>0.20733385522338976</c:v>
                </c:pt>
                <c:pt idx="65" formatCode="0.00E+00">
                  <c:v>0.18890614012027701</c:v>
                </c:pt>
                <c:pt idx="66" formatCode="0.00E+00">
                  <c:v>0.17426151067434226</c:v>
                </c:pt>
                <c:pt idx="67" formatCode="0.00E+00">
                  <c:v>0.15864132224638555</c:v>
                </c:pt>
                <c:pt idx="68" formatCode="0.00E+00">
                  <c:v>0.14500049203063381</c:v>
                </c:pt>
                <c:pt idx="69" formatCode="0.00E+00">
                  <c:v>0.13253301501079343</c:v>
                </c:pt>
                <c:pt idx="70" formatCode="0.00E+00">
                  <c:v>0.12084224186950578</c:v>
                </c:pt>
                <c:pt idx="71" formatCode="0.00E+00">
                  <c:v>0.11060058710414201</c:v>
                </c:pt>
                <c:pt idx="72" formatCode="0.00E+00">
                  <c:v>0.10163827674648687</c:v>
                </c:pt>
                <c:pt idx="73" formatCode="0.00E+00">
                  <c:v>9.2697455120368824E-2</c:v>
                </c:pt>
                <c:pt idx="74" formatCode="0.00E+00">
                  <c:v>8.4703143566700653E-2</c:v>
                </c:pt>
                <c:pt idx="75" formatCode="0.00E+00">
                  <c:v>7.7247655200958221E-2</c:v>
                </c:pt>
                <c:pt idx="76" formatCode="0.00E+00">
                  <c:v>7.056435118222705E-2</c:v>
                </c:pt>
                <c:pt idx="77" formatCode="0.00E+00">
                  <c:v>6.4706348463357488E-2</c:v>
                </c:pt>
                <c:pt idx="78" formatCode="0.00E+00">
                  <c:v>5.8889641538399047E-2</c:v>
                </c:pt>
                <c:pt idx="79" formatCode="0.00E+00">
                  <c:v>5.3828771122106045E-2</c:v>
                </c:pt>
                <c:pt idx="80" formatCode="0.00E+00">
                  <c:v>4.9342520751316836E-2</c:v>
                </c:pt>
                <c:pt idx="81" formatCode="0.00E+00">
                  <c:v>4.4986047802441503E-2</c:v>
                </c:pt>
                <c:pt idx="82" formatCode="0.00E+00">
                  <c:v>4.1134518081331978E-2</c:v>
                </c:pt>
                <c:pt idx="83" formatCode="0.00E+00">
                  <c:v>3.7676865158743647E-2</c:v>
                </c:pt>
                <c:pt idx="84" formatCode="0.00E+00">
                  <c:v>3.4380435855097043E-2</c:v>
                </c:pt>
                <c:pt idx="85" formatCode="0.00E+00">
                  <c:v>3.1412312228409074E-2</c:v>
                </c:pt>
                <c:pt idx="86" formatCode="0.00E+00">
                  <c:v>2.8721894878029328E-2</c:v>
                </c:pt>
                <c:pt idx="87" formatCode="0.00E+00">
                  <c:v>2.6250101395529316E-2</c:v>
                </c:pt>
                <c:pt idx="88" formatCode="0.00E+00">
                  <c:v>2.4001383735599971E-2</c:v>
                </c:pt>
                <c:pt idx="89" formatCode="0.00E+00">
                  <c:v>2.1994202688463908E-2</c:v>
                </c:pt>
                <c:pt idx="90" formatCode="0.00E+00">
                  <c:v>2.0079972531139984E-2</c:v>
                </c:pt>
                <c:pt idx="91" formatCode="0.00E+00">
                  <c:v>1.8356497898604805E-2</c:v>
                </c:pt>
                <c:pt idx="92" formatCode="0.00E+00">
                  <c:v>1.6760923635337769E-2</c:v>
                </c:pt>
                <c:pt idx="93" formatCode="0.00E+00">
                  <c:v>1.5341331168583088E-2</c:v>
                </c:pt>
                <c:pt idx="94" formatCode="0.00E+00">
                  <c:v>1.4007740042502817E-2</c:v>
                </c:pt>
                <c:pt idx="95" formatCode="0.00E+00">
                  <c:v>1.2810141403218157E-2</c:v>
                </c:pt>
                <c:pt idx="96" formatCode="0.00E+00">
                  <c:v>1.1711450058787588E-2</c:v>
                </c:pt>
                <c:pt idx="97" formatCode="0.00E+00">
                  <c:v>1.0700931554422314E-2</c:v>
                </c:pt>
                <c:pt idx="98" formatCode="0.00E+00">
                  <c:v>9.7786042759430303E-3</c:v>
                </c:pt>
                <c:pt idx="99" formatCode="0.00E+00">
                  <c:v>8.9564437807650391E-3</c:v>
                </c:pt>
                <c:pt idx="100" formatCode="0.00E+00">
                  <c:v>8.1975536077514809E-3</c:v>
                </c:pt>
                <c:pt idx="101" formatCode="0.00E+00">
                  <c:v>7.4525122796607682E-3</c:v>
                </c:pt>
                <c:pt idx="102" formatCode="0.00E+00">
                  <c:v>6.8312342190747725E-3</c:v>
                </c:pt>
                <c:pt idx="103" formatCode="0.00E+00">
                  <c:v>6.2317990561119828E-3</c:v>
                </c:pt>
                <c:pt idx="104" formatCode="0.00E+00">
                  <c:v>5.6980068527966053E-3</c:v>
                </c:pt>
                <c:pt idx="105" formatCode="0.00E+00">
                  <c:v>5.223412298309177E-3</c:v>
                </c:pt>
                <c:pt idx="106" formatCode="0.00E+00">
                  <c:v>4.7779068681968115E-3</c:v>
                </c:pt>
                <c:pt idx="107" formatCode="0.00E+00">
                  <c:v>4.3665451769565712E-3</c:v>
                </c:pt>
                <c:pt idx="108" formatCode="0.00E+00">
                  <c:v>3.9901839820843527E-3</c:v>
                </c:pt>
                <c:pt idx="109" formatCode="0.00E+00">
                  <c:v>3.6360355771647779E-3</c:v>
                </c:pt>
                <c:pt idx="110" formatCode="0.00E+00">
                  <c:v>3.3292328097421528E-3</c:v>
                </c:pt>
                <c:pt idx="111" formatCode="0.00E+00">
                  <c:v>3.0454838654638684E-3</c:v>
                </c:pt>
                <c:pt idx="112" formatCode="0.00E+00">
                  <c:v>2.7817072024210188E-3</c:v>
                </c:pt>
                <c:pt idx="113" formatCode="0.00E+00">
                  <c:v>2.5423304596966277E-3</c:v>
                </c:pt>
                <c:pt idx="114" formatCode="0.00E+00">
                  <c:v>2.3256949446789311E-3</c:v>
                </c:pt>
                <c:pt idx="115" formatCode="0.00E+00">
                  <c:v>2.1262958543826795E-3</c:v>
                </c:pt>
                <c:pt idx="116" formatCode="0.00E+00">
                  <c:v>1.944022943626094E-3</c:v>
                </c:pt>
                <c:pt idx="117" formatCode="0.00E+00">
                  <c:v>1.7754467860479259E-3</c:v>
                </c:pt>
              </c:numCache>
            </c:numRef>
          </c:xVal>
          <c:yVal>
            <c:numRef>
              <c:f>'278e'!$AB$8:$AB$125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3.9113143663028717E-3</c:v>
                </c:pt>
                <c:pt idx="5">
                  <c:v>0.12553752936087317</c:v>
                </c:pt>
                <c:pt idx="6">
                  <c:v>0.36204720802572188</c:v>
                </c:pt>
                <c:pt idx="7">
                  <c:v>0.56791921668126921</c:v>
                </c:pt>
                <c:pt idx="8">
                  <c:v>0.6238154322077023</c:v>
                </c:pt>
                <c:pt idx="9">
                  <c:v>0.60892902340442023</c:v>
                </c:pt>
                <c:pt idx="10">
                  <c:v>0.61167534895846254</c:v>
                </c:pt>
                <c:pt idx="11">
                  <c:v>0.53059246989209763</c:v>
                </c:pt>
                <c:pt idx="12">
                  <c:v>0.49253281379659564</c:v>
                </c:pt>
                <c:pt idx="13">
                  <c:v>0.44987978806056095</c:v>
                </c:pt>
                <c:pt idx="14">
                  <c:v>0.41464562077403055</c:v>
                </c:pt>
                <c:pt idx="15">
                  <c:v>0.37160050252950061</c:v>
                </c:pt>
                <c:pt idx="16">
                  <c:v>0.33791578616639573</c:v>
                </c:pt>
                <c:pt idx="17">
                  <c:v>0.3060109761031935</c:v>
                </c:pt>
                <c:pt idx="18">
                  <c:v>0.28762666184565333</c:v>
                </c:pt>
                <c:pt idx="19">
                  <c:v>0.26066105955240815</c:v>
                </c:pt>
                <c:pt idx="20">
                  <c:v>0.23860240537367616</c:v>
                </c:pt>
                <c:pt idx="21">
                  <c:v>0.2156130610612923</c:v>
                </c:pt>
                <c:pt idx="22">
                  <c:v>0.20075974287924225</c:v>
                </c:pt>
                <c:pt idx="23">
                  <c:v>0.1873906109307546</c:v>
                </c:pt>
                <c:pt idx="24">
                  <c:v>0.18710726042739623</c:v>
                </c:pt>
                <c:pt idx="25">
                  <c:v>0.15869289809249221</c:v>
                </c:pt>
                <c:pt idx="26">
                  <c:v>0.1465069254589686</c:v>
                </c:pt>
                <c:pt idx="27">
                  <c:v>0.14346606625020097</c:v>
                </c:pt>
                <c:pt idx="28">
                  <c:v>0.13780863675168042</c:v>
                </c:pt>
                <c:pt idx="29">
                  <c:v>0.1239472192551041</c:v>
                </c:pt>
                <c:pt idx="30">
                  <c:v>0.11894917540002936</c:v>
                </c:pt>
                <c:pt idx="31">
                  <c:v>0.11107012542865213</c:v>
                </c:pt>
                <c:pt idx="32">
                  <c:v>0.10068132162278687</c:v>
                </c:pt>
                <c:pt idx="33">
                  <c:v>0.10156815959760834</c:v>
                </c:pt>
                <c:pt idx="34">
                  <c:v>9.3954769044303887E-2</c:v>
                </c:pt>
                <c:pt idx="35">
                  <c:v>8.7194867121167974E-2</c:v>
                </c:pt>
                <c:pt idx="36">
                  <c:v>8.4684676471949771E-2</c:v>
                </c:pt>
                <c:pt idx="37">
                  <c:v>6.1450642084938778E-2</c:v>
                </c:pt>
                <c:pt idx="38">
                  <c:v>7.0937999126442719E-2</c:v>
                </c:pt>
                <c:pt idx="39">
                  <c:v>8.5151876715089614E-2</c:v>
                </c:pt>
                <c:pt idx="40">
                  <c:v>7.3547267871658661E-2</c:v>
                </c:pt>
                <c:pt idx="41">
                  <c:v>6.1168788031030985E-2</c:v>
                </c:pt>
                <c:pt idx="42">
                  <c:v>7.1994645907055954E-2</c:v>
                </c:pt>
                <c:pt idx="43">
                  <c:v>9.079412118393293E-2</c:v>
                </c:pt>
                <c:pt idx="44">
                  <c:v>0.14989843487695254</c:v>
                </c:pt>
                <c:pt idx="45">
                  <c:v>0.27963717776406583</c:v>
                </c:pt>
                <c:pt idx="46">
                  <c:v>0.2631125254130442</c:v>
                </c:pt>
                <c:pt idx="47">
                  <c:v>0.33144907866769202</c:v>
                </c:pt>
                <c:pt idx="48">
                  <c:v>0.30563754585608827</c:v>
                </c:pt>
                <c:pt idx="49">
                  <c:v>0.34785570593496828</c:v>
                </c:pt>
                <c:pt idx="50">
                  <c:v>0.32116784606732551</c:v>
                </c:pt>
                <c:pt idx="51">
                  <c:v>0.36962080734710234</c:v>
                </c:pt>
                <c:pt idx="52">
                  <c:v>0.32445539242825738</c:v>
                </c:pt>
                <c:pt idx="53">
                  <c:v>0.28113174660636808</c:v>
                </c:pt>
                <c:pt idx="54">
                  <c:v>0.3051495772591899</c:v>
                </c:pt>
                <c:pt idx="55">
                  <c:v>0.30251387002513752</c:v>
                </c:pt>
                <c:pt idx="56">
                  <c:v>0.26587531433039224</c:v>
                </c:pt>
                <c:pt idx="57">
                  <c:v>0.22899361298811982</c:v>
                </c:pt>
                <c:pt idx="58">
                  <c:v>0.25338768256336053</c:v>
                </c:pt>
                <c:pt idx="59">
                  <c:v>0.23087979971462147</c:v>
                </c:pt>
                <c:pt idx="60">
                  <c:v>0.21881250910956673</c:v>
                </c:pt>
                <c:pt idx="61">
                  <c:v>0.21303074099052388</c:v>
                </c:pt>
                <c:pt idx="62">
                  <c:v>0.19817744736709919</c:v>
                </c:pt>
                <c:pt idx="63">
                  <c:v>0.19127554928560642</c:v>
                </c:pt>
                <c:pt idx="64">
                  <c:v>0.18765817558898945</c:v>
                </c:pt>
                <c:pt idx="65">
                  <c:v>0.19692262252901216</c:v>
                </c:pt>
                <c:pt idx="66">
                  <c:v>0.1864102482277854</c:v>
                </c:pt>
                <c:pt idx="67">
                  <c:v>0.23703033980086019</c:v>
                </c:pt>
                <c:pt idx="68">
                  <c:v>0.24258123501797257</c:v>
                </c:pt>
                <c:pt idx="69">
                  <c:v>0.2515657945233567</c:v>
                </c:pt>
                <c:pt idx="70">
                  <c:v>0.26185682740828753</c:v>
                </c:pt>
                <c:pt idx="71">
                  <c:v>0.25011077160908712</c:v>
                </c:pt>
                <c:pt idx="72">
                  <c:v>0.23499041433715462</c:v>
                </c:pt>
                <c:pt idx="73">
                  <c:v>0.24993889805412195</c:v>
                </c:pt>
                <c:pt idx="74">
                  <c:v>0.23732283798590359</c:v>
                </c:pt>
                <c:pt idx="75">
                  <c:v>0.23401726291798042</c:v>
                </c:pt>
                <c:pt idx="76">
                  <c:v>0.22118624375676177</c:v>
                </c:pt>
                <c:pt idx="77">
                  <c:v>0.20371681153202204</c:v>
                </c:pt>
                <c:pt idx="78">
                  <c:v>0.21250582581313537</c:v>
                </c:pt>
                <c:pt idx="79">
                  <c:v>0.19428958253797646</c:v>
                </c:pt>
                <c:pt idx="80">
                  <c:v>0.18058006281340155</c:v>
                </c:pt>
                <c:pt idx="81">
                  <c:v>0.18397268879616746</c:v>
                </c:pt>
                <c:pt idx="82">
                  <c:v>0.17079332161739202</c:v>
                </c:pt>
                <c:pt idx="83">
                  <c:v>0.16085397084541242</c:v>
                </c:pt>
                <c:pt idx="84">
                  <c:v>0.16103375850938662</c:v>
                </c:pt>
                <c:pt idx="85">
                  <c:v>0.15244167295329447</c:v>
                </c:pt>
                <c:pt idx="86">
                  <c:v>0.14527375398576936</c:v>
                </c:pt>
                <c:pt idx="87">
                  <c:v>0.14039111903378654</c:v>
                </c:pt>
                <c:pt idx="88">
                  <c:v>0.13442778649251252</c:v>
                </c:pt>
                <c:pt idx="89">
                  <c:v>0.12627125797358119</c:v>
                </c:pt>
                <c:pt idx="90">
                  <c:v>0.12685705432906502</c:v>
                </c:pt>
                <c:pt idx="91">
                  <c:v>0.12048056349976832</c:v>
                </c:pt>
                <c:pt idx="92">
                  <c:v>0.11772542020010235</c:v>
                </c:pt>
                <c:pt idx="93">
                  <c:v>0.11057872922465961</c:v>
                </c:pt>
                <c:pt idx="94">
                  <c:v>0.10973224992475394</c:v>
                </c:pt>
                <c:pt idx="95">
                  <c:v>0.10418611095351693</c:v>
                </c:pt>
                <c:pt idx="96">
                  <c:v>0.10107316663741628</c:v>
                </c:pt>
                <c:pt idx="97">
                  <c:v>9.8384653913495157E-2</c:v>
                </c:pt>
                <c:pt idx="98">
                  <c:v>9.5103580959001732E-2</c:v>
                </c:pt>
                <c:pt idx="99">
                  <c:v>8.976345905840688E-2</c:v>
                </c:pt>
                <c:pt idx="100">
                  <c:v>8.7728799361283194E-2</c:v>
                </c:pt>
                <c:pt idx="101">
                  <c:v>9.1458485687997637E-2</c:v>
                </c:pt>
                <c:pt idx="102">
                  <c:v>8.0995562982060676E-2</c:v>
                </c:pt>
                <c:pt idx="103">
                  <c:v>8.2933439174425416E-2</c:v>
                </c:pt>
                <c:pt idx="104">
                  <c:v>7.8479812581523589E-2</c:v>
                </c:pt>
                <c:pt idx="105">
                  <c:v>7.4061313537868045E-2</c:v>
                </c:pt>
                <c:pt idx="106">
                  <c:v>7.3810449077594598E-2</c:v>
                </c:pt>
                <c:pt idx="107">
                  <c:v>7.2464443961965941E-2</c:v>
                </c:pt>
                <c:pt idx="108">
                  <c:v>7.054611987857129E-2</c:v>
                </c:pt>
                <c:pt idx="109">
                  <c:v>7.0734441994375175E-2</c:v>
                </c:pt>
                <c:pt idx="110">
                  <c:v>6.5280030381355658E-2</c:v>
                </c:pt>
                <c:pt idx="111">
                  <c:v>6.4252992183089219E-2</c:v>
                </c:pt>
                <c:pt idx="112">
                  <c:v>6.3645221813331432E-2</c:v>
                </c:pt>
                <c:pt idx="113">
                  <c:v>6.1586470174010088E-2</c:v>
                </c:pt>
                <c:pt idx="114">
                  <c:v>5.9418902430728338E-2</c:v>
                </c:pt>
                <c:pt idx="115">
                  <c:v>5.831764916120008E-2</c:v>
                </c:pt>
                <c:pt idx="116">
                  <c:v>5.687412402146208E-2</c:v>
                </c:pt>
                <c:pt idx="117">
                  <c:v>5.6158012611220443E-2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EF-BB43-B3C0-1CFC45E8A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85120"/>
        <c:axId val="1"/>
      </c:scatterChart>
      <c:valAx>
        <c:axId val="1975185120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404720411430422"/>
              <c:y val="0.9292982781240745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6.279636718953055E-3"/>
              <c:y val="0.3805000823815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185120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'279e'!$AC$8:$AC$42</c:f>
          <c:strCache>
            <c:ptCount val="35"/>
            <c:pt idx="0">
              <c:v>SAMPLE NO.:</c:v>
            </c:pt>
            <c:pt idx="1">
              <c:v>6947.7ft;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21.9</c:v>
            </c:pt>
            <c:pt idx="6">
              <c:v>BVTot:</c:v>
            </c:pt>
            <c:pt idx="7">
              <c:v>26.05</c:v>
            </c:pt>
            <c:pt idx="8">
              <c:v>Perm:</c:v>
            </c:pt>
            <c:pt idx="9">
              <c:v>1169</c:v>
            </c:pt>
            <c:pt idx="10">
              <c:v>Thomeer Perm:</c:v>
            </c:pt>
            <c:pt idx="11">
              <c:v>644.3</c:v>
            </c:pt>
            <c:pt idx="12">
              <c:v>PORE SYSTEM 1:</c:v>
            </c:pt>
            <c:pt idx="13">
              <c:v>G1:</c:v>
            </c:pt>
            <c:pt idx="14">
              <c:v>0.26</c:v>
            </c:pt>
            <c:pt idx="15">
              <c:v>Pd1:</c:v>
            </c:pt>
            <c:pt idx="16">
              <c:v>2.49</c:v>
            </c:pt>
            <c:pt idx="17">
              <c:v>BV1:</c:v>
            </c:pt>
            <c:pt idx="18">
              <c:v>13.18</c:v>
            </c:pt>
            <c:pt idx="19">
              <c:v>Closure Corr:</c:v>
            </c:pt>
            <c:pt idx="20">
              <c:v>0.82</c:v>
            </c:pt>
            <c:pt idx="21">
              <c:v>PORE SYSTEM 2:</c:v>
            </c:pt>
            <c:pt idx="22">
              <c:v>G2:</c:v>
            </c:pt>
            <c:pt idx="23">
              <c:v>0.53</c:v>
            </c:pt>
            <c:pt idx="24">
              <c:v>Pd2:</c:v>
            </c:pt>
            <c:pt idx="25">
              <c:v>113.93</c:v>
            </c:pt>
            <c:pt idx="26">
              <c:v>BV2:</c:v>
            </c:pt>
            <c:pt idx="27">
              <c:v>8.88</c:v>
            </c:pt>
            <c:pt idx="28">
              <c:v>PORE SYSTEM 3:</c:v>
            </c:pt>
            <c:pt idx="29">
              <c:v>G3:</c:v>
            </c:pt>
            <c:pt idx="30">
              <c:v>0.80</c:v>
            </c:pt>
            <c:pt idx="31">
              <c:v>Pd3:</c:v>
            </c:pt>
            <c:pt idx="32">
              <c:v>400.00</c:v>
            </c:pt>
            <c:pt idx="33">
              <c:v>BV3:</c:v>
            </c:pt>
            <c:pt idx="34">
              <c:v>4.00</c:v>
            </c:pt>
          </c:strCache>
        </c:strRef>
      </c:tx>
      <c:layout>
        <c:manualLayout>
          <c:xMode val="edge"/>
          <c:yMode val="edge"/>
          <c:x val="4.7394815588183486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9.2564855018090419E-2"/>
          <c:w val="0.75120782707270828"/>
          <c:h val="0.795065986851812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'279e'!$B$224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'279e'!$A$225:$A$342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2.1727965822454013E-2</c:v>
                </c:pt>
                <c:pt idx="2">
                  <c:v>0.10863982911227008</c:v>
                </c:pt>
                <c:pt idx="3">
                  <c:v>0.28246355569190218</c:v>
                </c:pt>
                <c:pt idx="4">
                  <c:v>0.47801524809398838</c:v>
                </c:pt>
                <c:pt idx="5">
                  <c:v>0.73875083796343644</c:v>
                </c:pt>
                <c:pt idx="6">
                  <c:v>1.0212143936553386</c:v>
                </c:pt>
                <c:pt idx="7">
                  <c:v>1.520957607571781</c:v>
                </c:pt>
                <c:pt idx="8">
                  <c:v>2.4769881037597576</c:v>
                </c:pt>
                <c:pt idx="9">
                  <c:v>3.4982024974150954</c:v>
                </c:pt>
                <c:pt idx="10">
                  <c:v>4.4325050277806186</c:v>
                </c:pt>
                <c:pt idx="11">
                  <c:v>5.4319914556135034</c:v>
                </c:pt>
                <c:pt idx="12">
                  <c:v>6.2359261910443013</c:v>
                </c:pt>
                <c:pt idx="13">
                  <c:v>7.0181329606526468</c:v>
                </c:pt>
                <c:pt idx="14">
                  <c:v>7.6047880378589063</c:v>
                </c:pt>
                <c:pt idx="15">
                  <c:v>8.0828032859528935</c:v>
                </c:pt>
                <c:pt idx="16">
                  <c:v>8.4304507391121586</c:v>
                </c:pt>
                <c:pt idx="17">
                  <c:v>8.7129142948040581</c:v>
                </c:pt>
                <c:pt idx="18">
                  <c:v>8.9953778504959612</c:v>
                </c:pt>
                <c:pt idx="19">
                  <c:v>9.2126575087205023</c:v>
                </c:pt>
                <c:pt idx="20">
                  <c:v>9.4299371669450416</c:v>
                </c:pt>
                <c:pt idx="21">
                  <c:v>9.6037608935246741</c:v>
                </c:pt>
                <c:pt idx="22">
                  <c:v>9.7558566542818532</c:v>
                </c:pt>
                <c:pt idx="23">
                  <c:v>9.8862244492165754</c:v>
                </c:pt>
                <c:pt idx="24">
                  <c:v>10.016592244151301</c:v>
                </c:pt>
                <c:pt idx="25">
                  <c:v>10.125232073263572</c:v>
                </c:pt>
                <c:pt idx="26">
                  <c:v>10.255599868198294</c:v>
                </c:pt>
                <c:pt idx="27">
                  <c:v>10.342511731488111</c:v>
                </c:pt>
                <c:pt idx="28">
                  <c:v>10.45115156060038</c:v>
                </c:pt>
                <c:pt idx="29">
                  <c:v>10.603247321357559</c:v>
                </c:pt>
                <c:pt idx="30">
                  <c:v>10.690159184647376</c:v>
                </c:pt>
                <c:pt idx="31">
                  <c:v>10.77707104793719</c:v>
                </c:pt>
                <c:pt idx="32">
                  <c:v>10.863982911227007</c:v>
                </c:pt>
                <c:pt idx="33">
                  <c:v>10.907438842871915</c:v>
                </c:pt>
                <c:pt idx="34">
                  <c:v>10.972622740339277</c:v>
                </c:pt>
                <c:pt idx="35">
                  <c:v>11.059534603629093</c:v>
                </c:pt>
                <c:pt idx="36">
                  <c:v>11.146446466918908</c:v>
                </c:pt>
                <c:pt idx="37">
                  <c:v>11.276814261853634</c:v>
                </c:pt>
                <c:pt idx="38">
                  <c:v>11.341998159320996</c:v>
                </c:pt>
                <c:pt idx="39">
                  <c:v>11.428910022610813</c:v>
                </c:pt>
                <c:pt idx="40">
                  <c:v>11.515821885900626</c:v>
                </c:pt>
                <c:pt idx="41">
                  <c:v>11.602733749190444</c:v>
                </c:pt>
                <c:pt idx="42">
                  <c:v>11.667917646657806</c:v>
                </c:pt>
                <c:pt idx="43">
                  <c:v>11.79828544159253</c:v>
                </c:pt>
                <c:pt idx="44">
                  <c:v>11.885197304882345</c:v>
                </c:pt>
                <c:pt idx="45">
                  <c:v>12.037293065639522</c:v>
                </c:pt>
                <c:pt idx="46">
                  <c:v>12.145932894751791</c:v>
                </c:pt>
                <c:pt idx="47">
                  <c:v>12.276300689686517</c:v>
                </c:pt>
                <c:pt idx="48">
                  <c:v>12.406668484621241</c:v>
                </c:pt>
                <c:pt idx="49">
                  <c:v>12.580492211200871</c:v>
                </c:pt>
                <c:pt idx="50">
                  <c:v>12.732587971958054</c:v>
                </c:pt>
                <c:pt idx="51">
                  <c:v>12.928139664360138</c:v>
                </c:pt>
                <c:pt idx="52">
                  <c:v>13.145419322584678</c:v>
                </c:pt>
                <c:pt idx="53">
                  <c:v>13.362698980809217</c:v>
                </c:pt>
                <c:pt idx="54">
                  <c:v>13.623434570678668</c:v>
                </c:pt>
                <c:pt idx="55">
                  <c:v>13.90589812637057</c:v>
                </c:pt>
                <c:pt idx="56">
                  <c:v>14.210089647884924</c:v>
                </c:pt>
                <c:pt idx="57">
                  <c:v>14.514281169399283</c:v>
                </c:pt>
                <c:pt idx="58">
                  <c:v>14.818472690913637</c:v>
                </c:pt>
                <c:pt idx="59">
                  <c:v>15.079208280783085</c:v>
                </c:pt>
                <c:pt idx="60">
                  <c:v>15.318215904830076</c:v>
                </c:pt>
                <c:pt idx="61">
                  <c:v>15.557223528877071</c:v>
                </c:pt>
                <c:pt idx="62">
                  <c:v>15.731047255456707</c:v>
                </c:pt>
                <c:pt idx="63">
                  <c:v>15.904870982036337</c:v>
                </c:pt>
                <c:pt idx="64">
                  <c:v>16.035238776971063</c:v>
                </c:pt>
                <c:pt idx="65">
                  <c:v>16.230790469373147</c:v>
                </c:pt>
                <c:pt idx="66">
                  <c:v>16.404614195952778</c:v>
                </c:pt>
                <c:pt idx="67">
                  <c:v>16.621893854177319</c:v>
                </c:pt>
                <c:pt idx="68">
                  <c:v>16.83917351240186</c:v>
                </c:pt>
                <c:pt idx="69">
                  <c:v>17.056453170626401</c:v>
                </c:pt>
                <c:pt idx="70">
                  <c:v>17.295460794673396</c:v>
                </c:pt>
                <c:pt idx="71">
                  <c:v>17.512740452897933</c:v>
                </c:pt>
                <c:pt idx="72">
                  <c:v>17.730020111122474</c:v>
                </c:pt>
                <c:pt idx="73">
                  <c:v>17.925571803524559</c:v>
                </c:pt>
                <c:pt idx="74">
                  <c:v>18.121123495926646</c:v>
                </c:pt>
                <c:pt idx="75">
                  <c:v>18.338403154151191</c:v>
                </c:pt>
                <c:pt idx="76">
                  <c:v>18.512226880730818</c:v>
                </c:pt>
                <c:pt idx="77">
                  <c:v>18.664322641487999</c:v>
                </c:pt>
                <c:pt idx="78">
                  <c:v>18.83814636806763</c:v>
                </c:pt>
                <c:pt idx="79">
                  <c:v>19.011970094647264</c:v>
                </c:pt>
                <c:pt idx="80">
                  <c:v>19.142337889581984</c:v>
                </c:pt>
                <c:pt idx="81">
                  <c:v>19.272705684516708</c:v>
                </c:pt>
                <c:pt idx="82">
                  <c:v>19.403073479451436</c:v>
                </c:pt>
                <c:pt idx="83">
                  <c:v>19.511713308563706</c:v>
                </c:pt>
                <c:pt idx="84">
                  <c:v>19.59862517185352</c:v>
                </c:pt>
                <c:pt idx="85">
                  <c:v>19.685537035143337</c:v>
                </c:pt>
                <c:pt idx="86">
                  <c:v>19.750720932610697</c:v>
                </c:pt>
                <c:pt idx="87">
                  <c:v>19.794176864255604</c:v>
                </c:pt>
                <c:pt idx="88">
                  <c:v>19.837632795900515</c:v>
                </c:pt>
                <c:pt idx="89">
                  <c:v>19.859360761722968</c:v>
                </c:pt>
                <c:pt idx="90">
                  <c:v>19.881088727545421</c:v>
                </c:pt>
                <c:pt idx="91">
                  <c:v>19.902816693367878</c:v>
                </c:pt>
                <c:pt idx="92">
                  <c:v>19.924544659190332</c:v>
                </c:pt>
                <c:pt idx="93">
                  <c:v>19.924544659190332</c:v>
                </c:pt>
                <c:pt idx="94">
                  <c:v>19.924544659190332</c:v>
                </c:pt>
                <c:pt idx="95">
                  <c:v>19.924544659190332</c:v>
                </c:pt>
                <c:pt idx="96">
                  <c:v>19.924544659190332</c:v>
                </c:pt>
                <c:pt idx="97">
                  <c:v>19.924544659190332</c:v>
                </c:pt>
                <c:pt idx="98">
                  <c:v>19.924544659190332</c:v>
                </c:pt>
                <c:pt idx="99">
                  <c:v>19.924544659190332</c:v>
                </c:pt>
                <c:pt idx="100">
                  <c:v>19.924544659190332</c:v>
                </c:pt>
                <c:pt idx="101">
                  <c:v>19.924544659190332</c:v>
                </c:pt>
                <c:pt idx="102">
                  <c:v>19.924544659190332</c:v>
                </c:pt>
                <c:pt idx="103">
                  <c:v>19.924544659190332</c:v>
                </c:pt>
                <c:pt idx="104">
                  <c:v>19.924544659190332</c:v>
                </c:pt>
                <c:pt idx="105">
                  <c:v>19.924544659190332</c:v>
                </c:pt>
                <c:pt idx="106">
                  <c:v>19.924544659190332</c:v>
                </c:pt>
                <c:pt idx="107">
                  <c:v>19.924544659190332</c:v>
                </c:pt>
                <c:pt idx="108">
                  <c:v>19.924544659190332</c:v>
                </c:pt>
                <c:pt idx="109">
                  <c:v>19.924544659190332</c:v>
                </c:pt>
                <c:pt idx="110">
                  <c:v>19.924544659190332</c:v>
                </c:pt>
                <c:pt idx="111">
                  <c:v>19.924544659190332</c:v>
                </c:pt>
                <c:pt idx="112">
                  <c:v>19.924544659190332</c:v>
                </c:pt>
                <c:pt idx="113">
                  <c:v>19.924544659190332</c:v>
                </c:pt>
                <c:pt idx="114">
                  <c:v>19.924544659190332</c:v>
                </c:pt>
                <c:pt idx="115">
                  <c:v>19.924544659190332</c:v>
                </c:pt>
                <c:pt idx="116">
                  <c:v>19.924544659190332</c:v>
                </c:pt>
                <c:pt idx="117">
                  <c:v>19.924544659190332</c:v>
                </c:pt>
              </c:numCache>
            </c:numRef>
          </c:xVal>
          <c:yVal>
            <c:numRef>
              <c:f>'279e'!$B$225:$B$342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48.38</c:v>
                </c:pt>
                <c:pt idx="39">
                  <c:v>53.47</c:v>
                </c:pt>
                <c:pt idx="40">
                  <c:v>58.29</c:v>
                </c:pt>
                <c:pt idx="41">
                  <c:v>64.739999999999995</c:v>
                </c:pt>
                <c:pt idx="42">
                  <c:v>69.7</c:v>
                </c:pt>
                <c:pt idx="43">
                  <c:v>77.05</c:v>
                </c:pt>
                <c:pt idx="44">
                  <c:v>84.05</c:v>
                </c:pt>
                <c:pt idx="45">
                  <c:v>92.56</c:v>
                </c:pt>
                <c:pt idx="46">
                  <c:v>100.77</c:v>
                </c:pt>
                <c:pt idx="47">
                  <c:v>110.45</c:v>
                </c:pt>
                <c:pt idx="48">
                  <c:v>121.41</c:v>
                </c:pt>
                <c:pt idx="49">
                  <c:v>132.66999999999999</c:v>
                </c:pt>
                <c:pt idx="50">
                  <c:v>146.74</c:v>
                </c:pt>
                <c:pt idx="51">
                  <c:v>158.5</c:v>
                </c:pt>
                <c:pt idx="52">
                  <c:v>174.39</c:v>
                </c:pt>
                <c:pt idx="53">
                  <c:v>190.71</c:v>
                </c:pt>
                <c:pt idx="54">
                  <c:v>208.12</c:v>
                </c:pt>
                <c:pt idx="55">
                  <c:v>227.79</c:v>
                </c:pt>
                <c:pt idx="56">
                  <c:v>249.41</c:v>
                </c:pt>
                <c:pt idx="57">
                  <c:v>272.51</c:v>
                </c:pt>
                <c:pt idx="58">
                  <c:v>298.38</c:v>
                </c:pt>
                <c:pt idx="59">
                  <c:v>326.93</c:v>
                </c:pt>
                <c:pt idx="60">
                  <c:v>356.36</c:v>
                </c:pt>
                <c:pt idx="61">
                  <c:v>391.44</c:v>
                </c:pt>
                <c:pt idx="62">
                  <c:v>427.67</c:v>
                </c:pt>
                <c:pt idx="63">
                  <c:v>468.92</c:v>
                </c:pt>
                <c:pt idx="64">
                  <c:v>511.54</c:v>
                </c:pt>
                <c:pt idx="65">
                  <c:v>560.79999999999995</c:v>
                </c:pt>
                <c:pt idx="66">
                  <c:v>612.16999999999996</c:v>
                </c:pt>
                <c:pt idx="67">
                  <c:v>673.83</c:v>
                </c:pt>
                <c:pt idx="68">
                  <c:v>733.49</c:v>
                </c:pt>
                <c:pt idx="69">
                  <c:v>804.6</c:v>
                </c:pt>
                <c:pt idx="70">
                  <c:v>877.93</c:v>
                </c:pt>
                <c:pt idx="71">
                  <c:v>962.17</c:v>
                </c:pt>
                <c:pt idx="72">
                  <c:v>1049.7</c:v>
                </c:pt>
                <c:pt idx="73">
                  <c:v>1148.47</c:v>
                </c:pt>
                <c:pt idx="74">
                  <c:v>1259.7</c:v>
                </c:pt>
                <c:pt idx="75">
                  <c:v>1378.27</c:v>
                </c:pt>
                <c:pt idx="76">
                  <c:v>1512.25</c:v>
                </c:pt>
                <c:pt idx="77">
                  <c:v>1651.43</c:v>
                </c:pt>
                <c:pt idx="78">
                  <c:v>1807.7</c:v>
                </c:pt>
                <c:pt idx="79">
                  <c:v>1978.77</c:v>
                </c:pt>
                <c:pt idx="80">
                  <c:v>2157.6</c:v>
                </c:pt>
                <c:pt idx="81">
                  <c:v>2367.66</c:v>
                </c:pt>
                <c:pt idx="82">
                  <c:v>2588.29</c:v>
                </c:pt>
                <c:pt idx="83">
                  <c:v>2827.98</c:v>
                </c:pt>
                <c:pt idx="84">
                  <c:v>3096.23</c:v>
                </c:pt>
                <c:pt idx="85">
                  <c:v>3386.61</c:v>
                </c:pt>
                <c:pt idx="86">
                  <c:v>3708.92</c:v>
                </c:pt>
                <c:pt idx="87">
                  <c:v>4058.85</c:v>
                </c:pt>
                <c:pt idx="88">
                  <c:v>4437.45</c:v>
                </c:pt>
                <c:pt idx="89">
                  <c:v>4847.6400000000003</c:v>
                </c:pt>
                <c:pt idx="90">
                  <c:v>5302.32</c:v>
                </c:pt>
                <c:pt idx="91">
                  <c:v>5803.51</c:v>
                </c:pt>
                <c:pt idx="92">
                  <c:v>6354.53</c:v>
                </c:pt>
                <c:pt idx="93">
                  <c:v>6945.08</c:v>
                </c:pt>
                <c:pt idx="94">
                  <c:v>7603.64</c:v>
                </c:pt>
                <c:pt idx="95">
                  <c:v>8315.4699999999993</c:v>
                </c:pt>
                <c:pt idx="96">
                  <c:v>9093.44</c:v>
                </c:pt>
                <c:pt idx="97">
                  <c:v>9953.6200000000008</c:v>
                </c:pt>
                <c:pt idx="98">
                  <c:v>10894.05</c:v>
                </c:pt>
                <c:pt idx="99">
                  <c:v>11895.18</c:v>
                </c:pt>
                <c:pt idx="100">
                  <c:v>12993.8</c:v>
                </c:pt>
                <c:pt idx="101">
                  <c:v>14293.65</c:v>
                </c:pt>
                <c:pt idx="102">
                  <c:v>15592.15</c:v>
                </c:pt>
                <c:pt idx="103">
                  <c:v>17094.23</c:v>
                </c:pt>
                <c:pt idx="104">
                  <c:v>18694.349999999999</c:v>
                </c:pt>
                <c:pt idx="105">
                  <c:v>20393.07</c:v>
                </c:pt>
                <c:pt idx="106">
                  <c:v>22294.97</c:v>
                </c:pt>
                <c:pt idx="107">
                  <c:v>24396.47</c:v>
                </c:pt>
                <c:pt idx="108">
                  <c:v>26697.41</c:v>
                </c:pt>
                <c:pt idx="109">
                  <c:v>29298.99</c:v>
                </c:pt>
                <c:pt idx="110">
                  <c:v>31997.51</c:v>
                </c:pt>
                <c:pt idx="111">
                  <c:v>34998.61</c:v>
                </c:pt>
                <c:pt idx="112">
                  <c:v>38298.31</c:v>
                </c:pt>
                <c:pt idx="113">
                  <c:v>41896.28</c:v>
                </c:pt>
                <c:pt idx="114">
                  <c:v>45797.440000000002</c:v>
                </c:pt>
                <c:pt idx="115">
                  <c:v>50099.45</c:v>
                </c:pt>
                <c:pt idx="116">
                  <c:v>54797.919999999998</c:v>
                </c:pt>
                <c:pt idx="117">
                  <c:v>59999.27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1-7D48-87A6-068831A312E9}"/>
            </c:ext>
          </c:extLst>
        </c:ser>
        <c:ser>
          <c:idx val="1"/>
          <c:order val="1"/>
          <c:tx>
            <c:strRef>
              <c:f>'279e'!$D$224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'279e'!$C$225:$C$342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0.20281518888438876</c:v>
                </c:pt>
                <c:pt idx="7">
                  <c:v>0.70255840280083115</c:v>
                </c:pt>
                <c:pt idx="8">
                  <c:v>1.6585888989888078</c:v>
                </c:pt>
                <c:pt idx="9">
                  <c:v>2.6798032926441455</c:v>
                </c:pt>
                <c:pt idx="10">
                  <c:v>3.6141058230096688</c:v>
                </c:pt>
                <c:pt idx="11">
                  <c:v>4.6135922508425535</c:v>
                </c:pt>
                <c:pt idx="12">
                  <c:v>5.4175269862733515</c:v>
                </c:pt>
                <c:pt idx="13">
                  <c:v>6.199733755881697</c:v>
                </c:pt>
                <c:pt idx="14">
                  <c:v>6.7863888330879565</c:v>
                </c:pt>
                <c:pt idx="15">
                  <c:v>7.2644040811819437</c:v>
                </c:pt>
                <c:pt idx="16">
                  <c:v>7.6120515343412087</c:v>
                </c:pt>
                <c:pt idx="17">
                  <c:v>7.8945150900331083</c:v>
                </c:pt>
                <c:pt idx="18">
                  <c:v>8.1769786457250113</c:v>
                </c:pt>
                <c:pt idx="19">
                  <c:v>8.3942583039495524</c:v>
                </c:pt>
                <c:pt idx="20">
                  <c:v>8.6115379621740917</c:v>
                </c:pt>
                <c:pt idx="21">
                  <c:v>8.7853616887537243</c:v>
                </c:pt>
                <c:pt idx="22">
                  <c:v>8.9374574495109034</c:v>
                </c:pt>
                <c:pt idx="23">
                  <c:v>9.0678252444456255</c:v>
                </c:pt>
                <c:pt idx="24">
                  <c:v>9.1981930393803513</c:v>
                </c:pt>
                <c:pt idx="25">
                  <c:v>9.3068328684926218</c:v>
                </c:pt>
                <c:pt idx="26">
                  <c:v>9.437200663427344</c:v>
                </c:pt>
                <c:pt idx="27">
                  <c:v>9.5241125267171611</c:v>
                </c:pt>
                <c:pt idx="28">
                  <c:v>9.6327523558294299</c:v>
                </c:pt>
                <c:pt idx="29">
                  <c:v>9.784848116586609</c:v>
                </c:pt>
                <c:pt idx="30">
                  <c:v>9.8717599798764262</c:v>
                </c:pt>
                <c:pt idx="31">
                  <c:v>9.9586718431662398</c:v>
                </c:pt>
                <c:pt idx="32">
                  <c:v>10.045583706456057</c:v>
                </c:pt>
                <c:pt idx="33">
                  <c:v>10.089039638100965</c:v>
                </c:pt>
                <c:pt idx="34">
                  <c:v>10.154223535568327</c:v>
                </c:pt>
                <c:pt idx="35">
                  <c:v>10.241135398858143</c:v>
                </c:pt>
                <c:pt idx="36">
                  <c:v>10.328047262147958</c:v>
                </c:pt>
                <c:pt idx="37">
                  <c:v>10.458415057082684</c:v>
                </c:pt>
                <c:pt idx="38">
                  <c:v>10.523598954550046</c:v>
                </c:pt>
                <c:pt idx="39">
                  <c:v>10.610510817839863</c:v>
                </c:pt>
                <c:pt idx="40">
                  <c:v>10.697422681129677</c:v>
                </c:pt>
                <c:pt idx="41">
                  <c:v>10.784334544419494</c:v>
                </c:pt>
                <c:pt idx="42">
                  <c:v>10.849518441886856</c:v>
                </c:pt>
                <c:pt idx="43">
                  <c:v>10.97988623682158</c:v>
                </c:pt>
                <c:pt idx="44">
                  <c:v>11.066798100111395</c:v>
                </c:pt>
                <c:pt idx="45">
                  <c:v>11.218893860868572</c:v>
                </c:pt>
                <c:pt idx="46">
                  <c:v>11.327533689980841</c:v>
                </c:pt>
                <c:pt idx="47">
                  <c:v>11.457901484915567</c:v>
                </c:pt>
                <c:pt idx="48">
                  <c:v>11.588269279850291</c:v>
                </c:pt>
                <c:pt idx="49">
                  <c:v>11.762093006429922</c:v>
                </c:pt>
                <c:pt idx="50">
                  <c:v>11.914188767187104</c:v>
                </c:pt>
                <c:pt idx="51">
                  <c:v>12.109740459589188</c:v>
                </c:pt>
                <c:pt idx="52">
                  <c:v>12.327020117813728</c:v>
                </c:pt>
                <c:pt idx="53">
                  <c:v>12.544299776038267</c:v>
                </c:pt>
                <c:pt idx="54">
                  <c:v>12.805035365907719</c:v>
                </c:pt>
                <c:pt idx="55">
                  <c:v>13.08749892159962</c:v>
                </c:pt>
                <c:pt idx="56">
                  <c:v>13.391690443113974</c:v>
                </c:pt>
                <c:pt idx="57">
                  <c:v>13.695881964628333</c:v>
                </c:pt>
                <c:pt idx="58">
                  <c:v>14.000073486142687</c:v>
                </c:pt>
                <c:pt idx="59">
                  <c:v>14.260809076012135</c:v>
                </c:pt>
                <c:pt idx="60">
                  <c:v>14.499816700059126</c:v>
                </c:pt>
                <c:pt idx="61">
                  <c:v>14.738824324106121</c:v>
                </c:pt>
                <c:pt idx="62">
                  <c:v>14.912648050685757</c:v>
                </c:pt>
                <c:pt idx="63">
                  <c:v>15.086471777265388</c:v>
                </c:pt>
                <c:pt idx="64">
                  <c:v>15.216839572200113</c:v>
                </c:pt>
                <c:pt idx="65">
                  <c:v>15.412391264602197</c:v>
                </c:pt>
                <c:pt idx="66">
                  <c:v>15.586214991181828</c:v>
                </c:pt>
                <c:pt idx="67">
                  <c:v>15.803494649406369</c:v>
                </c:pt>
                <c:pt idx="68">
                  <c:v>16.020774307630909</c:v>
                </c:pt>
                <c:pt idx="69">
                  <c:v>16.23805396585545</c:v>
                </c:pt>
                <c:pt idx="70">
                  <c:v>16.477061589902448</c:v>
                </c:pt>
                <c:pt idx="71">
                  <c:v>16.694341248126982</c:v>
                </c:pt>
                <c:pt idx="72">
                  <c:v>16.911620906351523</c:v>
                </c:pt>
                <c:pt idx="73">
                  <c:v>17.107172598753607</c:v>
                </c:pt>
                <c:pt idx="74">
                  <c:v>17.302724291155698</c:v>
                </c:pt>
                <c:pt idx="75">
                  <c:v>17.520003949380239</c:v>
                </c:pt>
                <c:pt idx="76">
                  <c:v>17.693827675959866</c:v>
                </c:pt>
                <c:pt idx="77">
                  <c:v>17.845923436717051</c:v>
                </c:pt>
                <c:pt idx="78">
                  <c:v>18.019747163296678</c:v>
                </c:pt>
                <c:pt idx="79">
                  <c:v>18.193570889876312</c:v>
                </c:pt>
                <c:pt idx="80">
                  <c:v>18.323938684811033</c:v>
                </c:pt>
                <c:pt idx="81">
                  <c:v>18.45430647974576</c:v>
                </c:pt>
                <c:pt idx="82">
                  <c:v>18.584674274680488</c:v>
                </c:pt>
                <c:pt idx="83">
                  <c:v>18.693314103792758</c:v>
                </c:pt>
                <c:pt idx="84">
                  <c:v>18.780225967082572</c:v>
                </c:pt>
                <c:pt idx="85">
                  <c:v>18.867137830372386</c:v>
                </c:pt>
                <c:pt idx="86">
                  <c:v>18.932321727839749</c:v>
                </c:pt>
                <c:pt idx="87">
                  <c:v>18.975777659484656</c:v>
                </c:pt>
                <c:pt idx="88">
                  <c:v>19.019233591129563</c:v>
                </c:pt>
                <c:pt idx="89">
                  <c:v>19.04096155695202</c:v>
                </c:pt>
                <c:pt idx="90">
                  <c:v>19.06268952277447</c:v>
                </c:pt>
                <c:pt idx="91">
                  <c:v>19.084417488596927</c:v>
                </c:pt>
                <c:pt idx="92">
                  <c:v>19.106145454419384</c:v>
                </c:pt>
                <c:pt idx="93">
                  <c:v>19.106145454419384</c:v>
                </c:pt>
                <c:pt idx="94">
                  <c:v>19.106145454419384</c:v>
                </c:pt>
                <c:pt idx="95">
                  <c:v>19.106145454419384</c:v>
                </c:pt>
                <c:pt idx="96">
                  <c:v>19.106145454419384</c:v>
                </c:pt>
                <c:pt idx="97">
                  <c:v>19.106145454419384</c:v>
                </c:pt>
                <c:pt idx="98">
                  <c:v>19.106145454419384</c:v>
                </c:pt>
                <c:pt idx="99">
                  <c:v>19.106145454419384</c:v>
                </c:pt>
                <c:pt idx="100">
                  <c:v>19.106145454419384</c:v>
                </c:pt>
                <c:pt idx="101">
                  <c:v>19.106145454419384</c:v>
                </c:pt>
                <c:pt idx="102">
                  <c:v>19.106145454419384</c:v>
                </c:pt>
                <c:pt idx="103">
                  <c:v>19.106145454419384</c:v>
                </c:pt>
                <c:pt idx="104">
                  <c:v>19.106145454419384</c:v>
                </c:pt>
                <c:pt idx="105">
                  <c:v>19.106145454419384</c:v>
                </c:pt>
                <c:pt idx="106">
                  <c:v>19.106145454419384</c:v>
                </c:pt>
                <c:pt idx="107">
                  <c:v>19.106145454419384</c:v>
                </c:pt>
                <c:pt idx="108">
                  <c:v>19.106145454419384</c:v>
                </c:pt>
                <c:pt idx="109">
                  <c:v>19.106145454419384</c:v>
                </c:pt>
                <c:pt idx="110">
                  <c:v>19.106145454419384</c:v>
                </c:pt>
                <c:pt idx="111">
                  <c:v>19.106145454419384</c:v>
                </c:pt>
                <c:pt idx="112">
                  <c:v>19.106145454419384</c:v>
                </c:pt>
                <c:pt idx="113">
                  <c:v>19.106145454419384</c:v>
                </c:pt>
                <c:pt idx="114">
                  <c:v>19.106145454419384</c:v>
                </c:pt>
                <c:pt idx="115">
                  <c:v>19.106145454419384</c:v>
                </c:pt>
                <c:pt idx="116">
                  <c:v>19.106145454419384</c:v>
                </c:pt>
                <c:pt idx="117">
                  <c:v>19.106145454419384</c:v>
                </c:pt>
              </c:numCache>
            </c:numRef>
          </c:xVal>
          <c:yVal>
            <c:numRef>
              <c:f>'279e'!$D$225:$D$342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48.38</c:v>
                </c:pt>
                <c:pt idx="39">
                  <c:v>53.47</c:v>
                </c:pt>
                <c:pt idx="40">
                  <c:v>58.29</c:v>
                </c:pt>
                <c:pt idx="41">
                  <c:v>64.739999999999995</c:v>
                </c:pt>
                <c:pt idx="42">
                  <c:v>69.7</c:v>
                </c:pt>
                <c:pt idx="43">
                  <c:v>77.05</c:v>
                </c:pt>
                <c:pt idx="44">
                  <c:v>84.05</c:v>
                </c:pt>
                <c:pt idx="45">
                  <c:v>92.56</c:v>
                </c:pt>
                <c:pt idx="46">
                  <c:v>100.77</c:v>
                </c:pt>
                <c:pt idx="47">
                  <c:v>110.45</c:v>
                </c:pt>
                <c:pt idx="48">
                  <c:v>121.41</c:v>
                </c:pt>
                <c:pt idx="49">
                  <c:v>132.66999999999999</c:v>
                </c:pt>
                <c:pt idx="50">
                  <c:v>146.74</c:v>
                </c:pt>
                <c:pt idx="51">
                  <c:v>158.5</c:v>
                </c:pt>
                <c:pt idx="52">
                  <c:v>174.39</c:v>
                </c:pt>
                <c:pt idx="53">
                  <c:v>190.71</c:v>
                </c:pt>
                <c:pt idx="54">
                  <c:v>208.12</c:v>
                </c:pt>
                <c:pt idx="55">
                  <c:v>227.79</c:v>
                </c:pt>
                <c:pt idx="56">
                  <c:v>249.41</c:v>
                </c:pt>
                <c:pt idx="57">
                  <c:v>272.51</c:v>
                </c:pt>
                <c:pt idx="58">
                  <c:v>298.38</c:v>
                </c:pt>
                <c:pt idx="59">
                  <c:v>326.93</c:v>
                </c:pt>
                <c:pt idx="60">
                  <c:v>356.36</c:v>
                </c:pt>
                <c:pt idx="61">
                  <c:v>391.44</c:v>
                </c:pt>
                <c:pt idx="62">
                  <c:v>427.67</c:v>
                </c:pt>
                <c:pt idx="63">
                  <c:v>468.92</c:v>
                </c:pt>
                <c:pt idx="64">
                  <c:v>511.54</c:v>
                </c:pt>
                <c:pt idx="65">
                  <c:v>560.79999999999995</c:v>
                </c:pt>
                <c:pt idx="66">
                  <c:v>612.16999999999996</c:v>
                </c:pt>
                <c:pt idx="67">
                  <c:v>673.83</c:v>
                </c:pt>
                <c:pt idx="68">
                  <c:v>733.49</c:v>
                </c:pt>
                <c:pt idx="69">
                  <c:v>804.6</c:v>
                </c:pt>
                <c:pt idx="70">
                  <c:v>877.93</c:v>
                </c:pt>
                <c:pt idx="71">
                  <c:v>962.17</c:v>
                </c:pt>
                <c:pt idx="72">
                  <c:v>1049.7</c:v>
                </c:pt>
                <c:pt idx="73">
                  <c:v>1148.47</c:v>
                </c:pt>
                <c:pt idx="74">
                  <c:v>1259.7</c:v>
                </c:pt>
                <c:pt idx="75">
                  <c:v>1378.27</c:v>
                </c:pt>
                <c:pt idx="76">
                  <c:v>1512.25</c:v>
                </c:pt>
                <c:pt idx="77">
                  <c:v>1651.43</c:v>
                </c:pt>
                <c:pt idx="78">
                  <c:v>1807.7</c:v>
                </c:pt>
                <c:pt idx="79">
                  <c:v>1978.77</c:v>
                </c:pt>
                <c:pt idx="80">
                  <c:v>2157.6</c:v>
                </c:pt>
                <c:pt idx="81">
                  <c:v>2367.66</c:v>
                </c:pt>
                <c:pt idx="82">
                  <c:v>2588.29</c:v>
                </c:pt>
                <c:pt idx="83">
                  <c:v>2827.98</c:v>
                </c:pt>
                <c:pt idx="84">
                  <c:v>3096.23</c:v>
                </c:pt>
                <c:pt idx="85">
                  <c:v>3386.61</c:v>
                </c:pt>
                <c:pt idx="86">
                  <c:v>3708.92</c:v>
                </c:pt>
                <c:pt idx="87">
                  <c:v>4058.85</c:v>
                </c:pt>
                <c:pt idx="88">
                  <c:v>4437.45</c:v>
                </c:pt>
                <c:pt idx="89">
                  <c:v>4847.6400000000003</c:v>
                </c:pt>
                <c:pt idx="90">
                  <c:v>5302.32</c:v>
                </c:pt>
                <c:pt idx="91">
                  <c:v>5803.51</c:v>
                </c:pt>
                <c:pt idx="92">
                  <c:v>6354.53</c:v>
                </c:pt>
                <c:pt idx="93">
                  <c:v>6945.08</c:v>
                </c:pt>
                <c:pt idx="94">
                  <c:v>7603.64</c:v>
                </c:pt>
                <c:pt idx="95">
                  <c:v>8315.4699999999993</c:v>
                </c:pt>
                <c:pt idx="96">
                  <c:v>9093.44</c:v>
                </c:pt>
                <c:pt idx="97">
                  <c:v>9953.6200000000008</c:v>
                </c:pt>
                <c:pt idx="98">
                  <c:v>10894.05</c:v>
                </c:pt>
                <c:pt idx="99">
                  <c:v>11895.18</c:v>
                </c:pt>
                <c:pt idx="100">
                  <c:v>12993.8</c:v>
                </c:pt>
                <c:pt idx="101">
                  <c:v>14293.65</c:v>
                </c:pt>
                <c:pt idx="102">
                  <c:v>15592.15</c:v>
                </c:pt>
                <c:pt idx="103">
                  <c:v>17094.23</c:v>
                </c:pt>
                <c:pt idx="104">
                  <c:v>18694.349999999999</c:v>
                </c:pt>
                <c:pt idx="105">
                  <c:v>20393.07</c:v>
                </c:pt>
                <c:pt idx="106">
                  <c:v>22294.97</c:v>
                </c:pt>
                <c:pt idx="107">
                  <c:v>24396.47</c:v>
                </c:pt>
                <c:pt idx="108">
                  <c:v>26697.41</c:v>
                </c:pt>
                <c:pt idx="109">
                  <c:v>29298.99</c:v>
                </c:pt>
                <c:pt idx="110">
                  <c:v>31997.51</c:v>
                </c:pt>
                <c:pt idx="111">
                  <c:v>34998.61</c:v>
                </c:pt>
                <c:pt idx="112">
                  <c:v>38298.31</c:v>
                </c:pt>
                <c:pt idx="113">
                  <c:v>41896.28</c:v>
                </c:pt>
                <c:pt idx="114">
                  <c:v>45797.440000000002</c:v>
                </c:pt>
                <c:pt idx="115">
                  <c:v>50099.45</c:v>
                </c:pt>
                <c:pt idx="116">
                  <c:v>54797.919999999998</c:v>
                </c:pt>
                <c:pt idx="117">
                  <c:v>59999.27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1-7D48-87A6-068831A312E9}"/>
            </c:ext>
          </c:extLst>
        </c:ser>
        <c:ser>
          <c:idx val="2"/>
          <c:order val="2"/>
          <c:tx>
            <c:strRef>
              <c:f>'279e'!$F$224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'279e'!$E$225:$E$342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9.737899407718506E-2</c:v>
                </c:pt>
                <c:pt idx="7">
                  <c:v>0.80130084605958107</c:v>
                </c:pt>
                <c:pt idx="8">
                  <c:v>1.8373179207153183</c:v>
                </c:pt>
                <c:pt idx="9">
                  <c:v>2.860523092647699</c:v>
                </c:pt>
                <c:pt idx="10">
                  <c:v>3.8380269491205836</c:v>
                </c:pt>
                <c:pt idx="11">
                  <c:v>4.6354098577278702</c:v>
                </c:pt>
                <c:pt idx="12">
                  <c:v>5.3340898598659674</c:v>
                </c:pt>
                <c:pt idx="13">
                  <c:v>5.9395007927992047</c:v>
                </c:pt>
                <c:pt idx="14">
                  <c:v>6.4718170668451096</c:v>
                </c:pt>
                <c:pt idx="15">
                  <c:v>6.929457120855318</c:v>
                </c:pt>
                <c:pt idx="16">
                  <c:v>7.3307609301790579</c:v>
                </c:pt>
                <c:pt idx="17">
                  <c:v>7.6827217557618859</c:v>
                </c:pt>
                <c:pt idx="18">
                  <c:v>8.004173100886991</c:v>
                </c:pt>
                <c:pt idx="19">
                  <c:v>8.2880514995716261</c:v>
                </c:pt>
                <c:pt idx="20">
                  <c:v>8.541997962199952</c:v>
                </c:pt>
                <c:pt idx="21">
                  <c:v>8.7668231843405184</c:v>
                </c:pt>
                <c:pt idx="22">
                  <c:v>8.9723395494482947</c:v>
                </c:pt>
                <c:pt idx="23">
                  <c:v>9.1609604361944434</c:v>
                </c:pt>
                <c:pt idx="24">
                  <c:v>9.3463048861518008</c:v>
                </c:pt>
                <c:pt idx="25">
                  <c:v>9.501230123376418</c:v>
                </c:pt>
                <c:pt idx="26">
                  <c:v>9.6424575700030886</c:v>
                </c:pt>
                <c:pt idx="27">
                  <c:v>9.7791192764614205</c:v>
                </c:pt>
                <c:pt idx="28">
                  <c:v>9.9089043994235233</c:v>
                </c:pt>
                <c:pt idx="29">
                  <c:v>10.024417324629127</c:v>
                </c:pt>
                <c:pt idx="30">
                  <c:v>10.134209869521042</c:v>
                </c:pt>
                <c:pt idx="31">
                  <c:v>10.235808048178148</c:v>
                </c:pt>
                <c:pt idx="32">
                  <c:v>10.327147504881815</c:v>
                </c:pt>
                <c:pt idx="33">
                  <c:v>10.418575129367053</c:v>
                </c:pt>
                <c:pt idx="34">
                  <c:v>10.50251868429017</c:v>
                </c:pt>
                <c:pt idx="35">
                  <c:v>10.579888157493555</c:v>
                </c:pt>
                <c:pt idx="36">
                  <c:v>10.654544484483729</c:v>
                </c:pt>
                <c:pt idx="37">
                  <c:v>10.711006347027197</c:v>
                </c:pt>
                <c:pt idx="38">
                  <c:v>10.770462536470363</c:v>
                </c:pt>
                <c:pt idx="39">
                  <c:v>10.841475144484907</c:v>
                </c:pt>
                <c:pt idx="40">
                  <c:v>10.89946941188129</c:v>
                </c:pt>
                <c:pt idx="41">
                  <c:v>10.966230229544728</c:v>
                </c:pt>
                <c:pt idx="42">
                  <c:v>11.010897614985074</c:v>
                </c:pt>
                <c:pt idx="43">
                  <c:v>11.068751873818886</c:v>
                </c:pt>
                <c:pt idx="44">
                  <c:v>11.116491252580126</c:v>
                </c:pt>
                <c:pt idx="45">
                  <c:v>11.16697690334775</c:v>
                </c:pt>
                <c:pt idx="46">
                  <c:v>11.209458874139843</c:v>
                </c:pt>
                <c:pt idx="47">
                  <c:v>11.253342190005323</c:v>
                </c:pt>
                <c:pt idx="48">
                  <c:v>11.296605060364149</c:v>
                </c:pt>
                <c:pt idx="49">
                  <c:v>11.335432823783297</c:v>
                </c:pt>
                <c:pt idx="50">
                  <c:v>11.377660273753156</c:v>
                </c:pt>
                <c:pt idx="51">
                  <c:v>11.408673613693747</c:v>
                </c:pt>
                <c:pt idx="52">
                  <c:v>11.445656929270445</c:v>
                </c:pt>
                <c:pt idx="53">
                  <c:v>11.478912316561354</c:v>
                </c:pt>
                <c:pt idx="54">
                  <c:v>11.510178063928256</c:v>
                </c:pt>
                <c:pt idx="55">
                  <c:v>11.541312039729929</c:v>
                </c:pt>
                <c:pt idx="56">
                  <c:v>11.571423717426908</c:v>
                </c:pt>
                <c:pt idx="57">
                  <c:v>11.599787932917213</c:v>
                </c:pt>
                <c:pt idx="58">
                  <c:v>11.627809978892877</c:v>
                </c:pt>
                <c:pt idx="59">
                  <c:v>11.655054833576392</c:v>
                </c:pt>
                <c:pt idx="60">
                  <c:v>11.679890610890624</c:v>
                </c:pt>
                <c:pt idx="61">
                  <c:v>11.706037592608904</c:v>
                </c:pt>
                <c:pt idx="62">
                  <c:v>11.729865975385561</c:v>
                </c:pt>
                <c:pt idx="63">
                  <c:v>11.753847234873289</c:v>
                </c:pt>
                <c:pt idx="64">
                  <c:v>11.775784781479967</c:v>
                </c:pt>
                <c:pt idx="65">
                  <c:v>11.798245946074081</c:v>
                </c:pt>
                <c:pt idx="66">
                  <c:v>11.818997881682261</c:v>
                </c:pt>
                <c:pt idx="67">
                  <c:v>11.841015255502876</c:v>
                </c:pt>
                <c:pt idx="68">
                  <c:v>11.859892466172909</c:v>
                </c:pt>
                <c:pt idx="69">
                  <c:v>11.879882767738275</c:v>
                </c:pt>
                <c:pt idx="70">
                  <c:v>11.898178041051368</c:v>
                </c:pt>
                <c:pt idx="71">
                  <c:v>11.91684886972328</c:v>
                </c:pt>
                <c:pt idx="72">
                  <c:v>11.934092833432839</c:v>
                </c:pt>
                <c:pt idx="73">
                  <c:v>11.951414000215557</c:v>
                </c:pt>
                <c:pt idx="74">
                  <c:v>11.968723541618534</c:v>
                </c:pt>
                <c:pt idx="75">
                  <c:v>11.985104022016495</c:v>
                </c:pt>
                <c:pt idx="76">
                  <c:v>12.001537855948019</c:v>
                </c:pt>
                <c:pt idx="77">
                  <c:v>12.016720401254808</c:v>
                </c:pt>
                <c:pt idx="78">
                  <c:v>12.031908645126725</c:v>
                </c:pt>
                <c:pt idx="79">
                  <c:v>12.046705131598905</c:v>
                </c:pt>
                <c:pt idx="80">
                  <c:v>12.060509651808962</c:v>
                </c:pt>
                <c:pt idx="81">
                  <c:v>12.074961957094693</c:v>
                </c:pt>
                <c:pt idx="82">
                  <c:v>12.088474092197412</c:v>
                </c:pt>
                <c:pt idx="83">
                  <c:v>12.101581109425792</c:v>
                </c:pt>
                <c:pt idx="84">
                  <c:v>12.114669542476106</c:v>
                </c:pt>
                <c:pt idx="85">
                  <c:v>12.127306652936159</c:v>
                </c:pt>
                <c:pt idx="86">
                  <c:v>12.139818689239496</c:v>
                </c:pt>
                <c:pt idx="87">
                  <c:v>12.151935733425415</c:v>
                </c:pt>
                <c:pt idx="88">
                  <c:v>12.163645600190506</c:v>
                </c:pt>
                <c:pt idx="89">
                  <c:v>12.174993191030541</c:v>
                </c:pt>
                <c:pt idx="90">
                  <c:v>12.186243090550525</c:v>
                </c:pt>
                <c:pt idx="91">
                  <c:v>12.197323686738585</c:v>
                </c:pt>
                <c:pt idx="92">
                  <c:v>12.208204743710001</c:v>
                </c:pt>
                <c:pt idx="93">
                  <c:v>12.218632969136014</c:v>
                </c:pt>
                <c:pt idx="94">
                  <c:v>12.229035105773455</c:v>
                </c:pt>
                <c:pt idx="95">
                  <c:v>12.239090957443199</c:v>
                </c:pt>
                <c:pt idx="96">
                  <c:v>12.248929451467776</c:v>
                </c:pt>
                <c:pt idx="97">
                  <c:v>12.258664385831127</c:v>
                </c:pt>
                <c:pt idx="98">
                  <c:v>12.268186229512157</c:v>
                </c:pt>
                <c:pt idx="99">
                  <c:v>12.277270612517121</c:v>
                </c:pt>
                <c:pt idx="100">
                  <c:v>12.286217291867477</c:v>
                </c:pt>
                <c:pt idx="101">
                  <c:v>12.295675499340184</c:v>
                </c:pt>
                <c:pt idx="102">
                  <c:v>12.304127624094006</c:v>
                </c:pt>
                <c:pt idx="103">
                  <c:v>12.312892908829024</c:v>
                </c:pt>
                <c:pt idx="104">
                  <c:v>12.321253030497381</c:v>
                </c:pt>
                <c:pt idx="105">
                  <c:v>12.32922513553396</c:v>
                </c:pt>
                <c:pt idx="106">
                  <c:v>12.337245192144149</c:v>
                </c:pt>
                <c:pt idx="107">
                  <c:v>12.345194359915048</c:v>
                </c:pt>
                <c:pt idx="108">
                  <c:v>12.352998551569167</c:v>
                </c:pt>
                <c:pt idx="109">
                  <c:v>12.360897985436361</c:v>
                </c:pt>
                <c:pt idx="110">
                  <c:v>12.368244009715857</c:v>
                </c:pt>
                <c:pt idx="111">
                  <c:v>12.375584122735937</c:v>
                </c:pt>
                <c:pt idx="112">
                  <c:v>12.382827593860773</c:v>
                </c:pt>
                <c:pt idx="113">
                  <c:v>12.389917113352499</c:v>
                </c:pt>
                <c:pt idx="114">
                  <c:v>12.396822517747127</c:v>
                </c:pt>
                <c:pt idx="115">
                  <c:v>12.403664294968774</c:v>
                </c:pt>
                <c:pt idx="116">
                  <c:v>12.410376532478679</c:v>
                </c:pt>
                <c:pt idx="117">
                  <c:v>12.417048750196976</c:v>
                </c:pt>
              </c:numCache>
            </c:numRef>
          </c:xVal>
          <c:yVal>
            <c:numRef>
              <c:f>'279e'!$F$225:$F$342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48.38</c:v>
                </c:pt>
                <c:pt idx="39">
                  <c:v>53.47</c:v>
                </c:pt>
                <c:pt idx="40">
                  <c:v>58.29</c:v>
                </c:pt>
                <c:pt idx="41">
                  <c:v>64.739999999999995</c:v>
                </c:pt>
                <c:pt idx="42">
                  <c:v>69.7</c:v>
                </c:pt>
                <c:pt idx="43">
                  <c:v>77.05</c:v>
                </c:pt>
                <c:pt idx="44">
                  <c:v>84.05</c:v>
                </c:pt>
                <c:pt idx="45">
                  <c:v>92.56</c:v>
                </c:pt>
                <c:pt idx="46">
                  <c:v>100.77</c:v>
                </c:pt>
                <c:pt idx="47">
                  <c:v>110.45</c:v>
                </c:pt>
                <c:pt idx="48">
                  <c:v>121.41</c:v>
                </c:pt>
                <c:pt idx="49">
                  <c:v>132.66999999999999</c:v>
                </c:pt>
                <c:pt idx="50">
                  <c:v>146.74</c:v>
                </c:pt>
                <c:pt idx="51">
                  <c:v>158.5</c:v>
                </c:pt>
                <c:pt idx="52">
                  <c:v>174.39</c:v>
                </c:pt>
                <c:pt idx="53">
                  <c:v>190.71</c:v>
                </c:pt>
                <c:pt idx="54">
                  <c:v>208.12</c:v>
                </c:pt>
                <c:pt idx="55">
                  <c:v>227.79</c:v>
                </c:pt>
                <c:pt idx="56">
                  <c:v>249.41</c:v>
                </c:pt>
                <c:pt idx="57">
                  <c:v>272.51</c:v>
                </c:pt>
                <c:pt idx="58">
                  <c:v>298.38</c:v>
                </c:pt>
                <c:pt idx="59">
                  <c:v>326.93</c:v>
                </c:pt>
                <c:pt idx="60">
                  <c:v>356.36</c:v>
                </c:pt>
                <c:pt idx="61">
                  <c:v>391.44</c:v>
                </c:pt>
                <c:pt idx="62">
                  <c:v>427.67</c:v>
                </c:pt>
                <c:pt idx="63">
                  <c:v>468.92</c:v>
                </c:pt>
                <c:pt idx="64">
                  <c:v>511.54</c:v>
                </c:pt>
                <c:pt idx="65">
                  <c:v>560.79999999999995</c:v>
                </c:pt>
                <c:pt idx="66">
                  <c:v>612.16999999999996</c:v>
                </c:pt>
                <c:pt idx="67">
                  <c:v>673.83</c:v>
                </c:pt>
                <c:pt idx="68">
                  <c:v>733.49</c:v>
                </c:pt>
                <c:pt idx="69">
                  <c:v>804.6</c:v>
                </c:pt>
                <c:pt idx="70">
                  <c:v>877.93</c:v>
                </c:pt>
                <c:pt idx="71">
                  <c:v>962.17</c:v>
                </c:pt>
                <c:pt idx="72">
                  <c:v>1049.7</c:v>
                </c:pt>
                <c:pt idx="73">
                  <c:v>1148.47</c:v>
                </c:pt>
                <c:pt idx="74">
                  <c:v>1259.7</c:v>
                </c:pt>
                <c:pt idx="75">
                  <c:v>1378.27</c:v>
                </c:pt>
                <c:pt idx="76">
                  <c:v>1512.25</c:v>
                </c:pt>
                <c:pt idx="77">
                  <c:v>1651.43</c:v>
                </c:pt>
                <c:pt idx="78">
                  <c:v>1807.7</c:v>
                </c:pt>
                <c:pt idx="79">
                  <c:v>1978.77</c:v>
                </c:pt>
                <c:pt idx="80">
                  <c:v>2157.6</c:v>
                </c:pt>
                <c:pt idx="81">
                  <c:v>2367.66</c:v>
                </c:pt>
                <c:pt idx="82">
                  <c:v>2588.29</c:v>
                </c:pt>
                <c:pt idx="83">
                  <c:v>2827.98</c:v>
                </c:pt>
                <c:pt idx="84">
                  <c:v>3096.23</c:v>
                </c:pt>
                <c:pt idx="85">
                  <c:v>3386.61</c:v>
                </c:pt>
                <c:pt idx="86">
                  <c:v>3708.92</c:v>
                </c:pt>
                <c:pt idx="87">
                  <c:v>4058.85</c:v>
                </c:pt>
                <c:pt idx="88">
                  <c:v>4437.45</c:v>
                </c:pt>
                <c:pt idx="89">
                  <c:v>4847.6400000000003</c:v>
                </c:pt>
                <c:pt idx="90">
                  <c:v>5302.32</c:v>
                </c:pt>
                <c:pt idx="91">
                  <c:v>5803.51</c:v>
                </c:pt>
                <c:pt idx="92">
                  <c:v>6354.53</c:v>
                </c:pt>
                <c:pt idx="93">
                  <c:v>6945.08</c:v>
                </c:pt>
                <c:pt idx="94">
                  <c:v>7603.64</c:v>
                </c:pt>
                <c:pt idx="95">
                  <c:v>8315.4699999999993</c:v>
                </c:pt>
                <c:pt idx="96">
                  <c:v>9093.44</c:v>
                </c:pt>
                <c:pt idx="97">
                  <c:v>9953.6200000000008</c:v>
                </c:pt>
                <c:pt idx="98">
                  <c:v>10894.05</c:v>
                </c:pt>
                <c:pt idx="99">
                  <c:v>11895.18</c:v>
                </c:pt>
                <c:pt idx="100">
                  <c:v>12993.8</c:v>
                </c:pt>
                <c:pt idx="101">
                  <c:v>14293.65</c:v>
                </c:pt>
                <c:pt idx="102">
                  <c:v>15592.15</c:v>
                </c:pt>
                <c:pt idx="103">
                  <c:v>17094.23</c:v>
                </c:pt>
                <c:pt idx="104">
                  <c:v>18694.349999999999</c:v>
                </c:pt>
                <c:pt idx="105">
                  <c:v>20393.07</c:v>
                </c:pt>
                <c:pt idx="106">
                  <c:v>22294.97</c:v>
                </c:pt>
                <c:pt idx="107">
                  <c:v>24396.47</c:v>
                </c:pt>
                <c:pt idx="108">
                  <c:v>26697.41</c:v>
                </c:pt>
                <c:pt idx="109">
                  <c:v>29298.99</c:v>
                </c:pt>
                <c:pt idx="110">
                  <c:v>31997.51</c:v>
                </c:pt>
                <c:pt idx="111">
                  <c:v>34998.61</c:v>
                </c:pt>
                <c:pt idx="112">
                  <c:v>38298.31</c:v>
                </c:pt>
                <c:pt idx="113">
                  <c:v>41896.28</c:v>
                </c:pt>
                <c:pt idx="114">
                  <c:v>45797.440000000002</c:v>
                </c:pt>
                <c:pt idx="115">
                  <c:v>50099.45</c:v>
                </c:pt>
                <c:pt idx="116">
                  <c:v>54797.919999999998</c:v>
                </c:pt>
                <c:pt idx="117">
                  <c:v>59999.27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1-7D48-87A6-068831A312E9}"/>
            </c:ext>
          </c:extLst>
        </c:ser>
        <c:ser>
          <c:idx val="3"/>
          <c:order val="3"/>
          <c:tx>
            <c:strRef>
              <c:f>'279e'!$H$224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'279e'!$G$225:$G$342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2.80760856372496E-3</c:v>
                </c:pt>
                <c:pt idx="50">
                  <c:v>6.9553203395303659E-2</c:v>
                </c:pt>
                <c:pt idx="51">
                  <c:v>0.21579829169770059</c:v>
                </c:pt>
                <c:pt idx="52">
                  <c:v>0.496965248061573</c:v>
                </c:pt>
                <c:pt idx="53">
                  <c:v>0.81984894244265827</c:v>
                </c:pt>
                <c:pt idx="54">
                  <c:v>1.1580751226983708</c:v>
                </c:pt>
                <c:pt idx="55">
                  <c:v>1.5102112805036354</c:v>
                </c:pt>
                <c:pt idx="56">
                  <c:v>1.8538026512439354</c:v>
                </c:pt>
                <c:pt idx="57">
                  <c:v>2.1734781153503016</c:v>
                </c:pt>
                <c:pt idx="58">
                  <c:v>2.4815612820727662</c:v>
                </c:pt>
                <c:pt idx="59">
                  <c:v>2.7714792266087431</c:v>
                </c:pt>
                <c:pt idx="60">
                  <c:v>3.0264115378280203</c:v>
                </c:pt>
                <c:pt idx="61">
                  <c:v>3.2845991660920371</c:v>
                </c:pt>
                <c:pt idx="62">
                  <c:v>3.5105918960211868</c:v>
                </c:pt>
                <c:pt idx="63">
                  <c:v>3.7290966642646404</c:v>
                </c:pt>
                <c:pt idx="64">
                  <c:v>3.9212476774172207</c:v>
                </c:pt>
                <c:pt idx="65">
                  <c:v>4.1105148346220837</c:v>
                </c:pt>
                <c:pt idx="66">
                  <c:v>4.2788579487383966</c:v>
                </c:pt>
                <c:pt idx="67">
                  <c:v>4.4508497080882448</c:v>
                </c:pt>
                <c:pt idx="68">
                  <c:v>4.5930776623159675</c:v>
                </c:pt>
                <c:pt idx="69">
                  <c:v>4.7386192101704552</c:v>
                </c:pt>
                <c:pt idx="70">
                  <c:v>4.867413407419221</c:v>
                </c:pt>
                <c:pt idx="71">
                  <c:v>4.9946724850487785</c:v>
                </c:pt>
                <c:pt idx="72">
                  <c:v>5.1085938347444761</c:v>
                </c:pt>
                <c:pt idx="73">
                  <c:v>5.2196611688774137</c:v>
                </c:pt>
                <c:pt idx="74">
                  <c:v>5.3274078024631901</c:v>
                </c:pt>
                <c:pt idx="75">
                  <c:v>5.426490366664936</c:v>
                </c:pt>
                <c:pt idx="76">
                  <c:v>5.5231806959601979</c:v>
                </c:pt>
                <c:pt idx="77">
                  <c:v>5.6101750859865298</c:v>
                </c:pt>
                <c:pt idx="78">
                  <c:v>5.6950345835905098</c:v>
                </c:pt>
                <c:pt idx="79">
                  <c:v>5.7756880275224098</c:v>
                </c:pt>
                <c:pt idx="80">
                  <c:v>5.8491957049495342</c:v>
                </c:pt>
                <c:pt idx="81">
                  <c:v>5.9244099319667063</c:v>
                </c:pt>
                <c:pt idx="82">
                  <c:v>5.9931668942441929</c:v>
                </c:pt>
                <c:pt idx="83">
                  <c:v>6.0584604128306703</c:v>
                </c:pt>
                <c:pt idx="84">
                  <c:v>6.1223226847316976</c:v>
                </c:pt>
                <c:pt idx="85">
                  <c:v>6.1827485883700497</c:v>
                </c:pt>
                <c:pt idx="86">
                  <c:v>6.241414212814</c:v>
                </c:pt>
                <c:pt idx="87">
                  <c:v>6.2971546224620614</c:v>
                </c:pt>
                <c:pt idx="88">
                  <c:v>6.3500442925994545</c:v>
                </c:pt>
                <c:pt idx="89">
                  <c:v>6.4004035183389094</c:v>
                </c:pt>
                <c:pt idx="90">
                  <c:v>6.4494812798474186</c:v>
                </c:pt>
                <c:pt idx="91">
                  <c:v>6.4970145346518127</c:v>
                </c:pt>
                <c:pt idx="92">
                  <c:v>6.5429314226350703</c:v>
                </c:pt>
                <c:pt idx="93">
                  <c:v>6.5862461516920057</c:v>
                </c:pt>
                <c:pt idx="94">
                  <c:v>6.628793206803163</c:v>
                </c:pt>
                <c:pt idx="95">
                  <c:v>6.6693111718212377</c:v>
                </c:pt>
                <c:pt idx="96">
                  <c:v>6.7083824571367625</c:v>
                </c:pt>
                <c:pt idx="97">
                  <c:v>6.7464979217254317</c:v>
                </c:pt>
                <c:pt idx="98">
                  <c:v>6.7832653762755246</c:v>
                </c:pt>
                <c:pt idx="99">
                  <c:v>6.8178791540580557</c:v>
                </c:pt>
                <c:pt idx="100">
                  <c:v>6.8515331638518004</c:v>
                </c:pt>
                <c:pt idx="101">
                  <c:v>6.8866504927419276</c:v>
                </c:pt>
                <c:pt idx="102">
                  <c:v>6.917638752748811</c:v>
                </c:pt>
                <c:pt idx="103">
                  <c:v>6.949389730771335</c:v>
                </c:pt>
                <c:pt idx="104">
                  <c:v>6.9793136030646377</c:v>
                </c:pt>
                <c:pt idx="105">
                  <c:v>7.0075271316666399</c:v>
                </c:pt>
                <c:pt idx="106">
                  <c:v>7.0355987345969462</c:v>
                </c:pt>
                <c:pt idx="107">
                  <c:v>7.0631186149364602</c:v>
                </c:pt>
                <c:pt idx="108">
                  <c:v>7.0898471135805412</c:v>
                </c:pt>
                <c:pt idx="109">
                  <c:v>7.1166142076474257</c:v>
                </c:pt>
                <c:pt idx="110">
                  <c:v>7.141250308140811</c:v>
                </c:pt>
                <c:pt idx="111">
                  <c:v>7.1656239766809682</c:v>
                </c:pt>
                <c:pt idx="112">
                  <c:v>7.1894423432384036</c:v>
                </c:pt>
                <c:pt idx="113">
                  <c:v>7.2125321387224037</c:v>
                </c:pt>
                <c:pt idx="114">
                  <c:v>7.2348137002774688</c:v>
                </c:pt>
                <c:pt idx="115">
                  <c:v>7.2566896368232534</c:v>
                </c:pt>
                <c:pt idx="116">
                  <c:v>7.2779601294879397</c:v>
                </c:pt>
                <c:pt idx="117">
                  <c:v>7.2989184677730474</c:v>
                </c:pt>
              </c:numCache>
            </c:numRef>
          </c:xVal>
          <c:yVal>
            <c:numRef>
              <c:f>'279e'!$H$225:$H$342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48.38</c:v>
                </c:pt>
                <c:pt idx="39">
                  <c:v>53.47</c:v>
                </c:pt>
                <c:pt idx="40">
                  <c:v>58.29</c:v>
                </c:pt>
                <c:pt idx="41">
                  <c:v>64.739999999999995</c:v>
                </c:pt>
                <c:pt idx="42">
                  <c:v>69.7</c:v>
                </c:pt>
                <c:pt idx="43">
                  <c:v>77.05</c:v>
                </c:pt>
                <c:pt idx="44">
                  <c:v>84.05</c:v>
                </c:pt>
                <c:pt idx="45">
                  <c:v>92.56</c:v>
                </c:pt>
                <c:pt idx="46">
                  <c:v>100.77</c:v>
                </c:pt>
                <c:pt idx="47">
                  <c:v>110.45</c:v>
                </c:pt>
                <c:pt idx="48">
                  <c:v>121.41</c:v>
                </c:pt>
                <c:pt idx="49">
                  <c:v>132.66999999999999</c:v>
                </c:pt>
                <c:pt idx="50">
                  <c:v>146.74</c:v>
                </c:pt>
                <c:pt idx="51">
                  <c:v>158.5</c:v>
                </c:pt>
                <c:pt idx="52">
                  <c:v>174.39</c:v>
                </c:pt>
                <c:pt idx="53">
                  <c:v>190.71</c:v>
                </c:pt>
                <c:pt idx="54">
                  <c:v>208.12</c:v>
                </c:pt>
                <c:pt idx="55">
                  <c:v>227.79</c:v>
                </c:pt>
                <c:pt idx="56">
                  <c:v>249.41</c:v>
                </c:pt>
                <c:pt idx="57">
                  <c:v>272.51</c:v>
                </c:pt>
                <c:pt idx="58">
                  <c:v>298.38</c:v>
                </c:pt>
                <c:pt idx="59">
                  <c:v>326.93</c:v>
                </c:pt>
                <c:pt idx="60">
                  <c:v>356.36</c:v>
                </c:pt>
                <c:pt idx="61">
                  <c:v>391.44</c:v>
                </c:pt>
                <c:pt idx="62">
                  <c:v>427.67</c:v>
                </c:pt>
                <c:pt idx="63">
                  <c:v>468.92</c:v>
                </c:pt>
                <c:pt idx="64">
                  <c:v>511.54</c:v>
                </c:pt>
                <c:pt idx="65">
                  <c:v>560.79999999999995</c:v>
                </c:pt>
                <c:pt idx="66">
                  <c:v>612.16999999999996</c:v>
                </c:pt>
                <c:pt idx="67">
                  <c:v>673.83</c:v>
                </c:pt>
                <c:pt idx="68">
                  <c:v>733.49</c:v>
                </c:pt>
                <c:pt idx="69">
                  <c:v>804.6</c:v>
                </c:pt>
                <c:pt idx="70">
                  <c:v>877.93</c:v>
                </c:pt>
                <c:pt idx="71">
                  <c:v>962.17</c:v>
                </c:pt>
                <c:pt idx="72">
                  <c:v>1049.7</c:v>
                </c:pt>
                <c:pt idx="73">
                  <c:v>1148.47</c:v>
                </c:pt>
                <c:pt idx="74">
                  <c:v>1259.7</c:v>
                </c:pt>
                <c:pt idx="75">
                  <c:v>1378.27</c:v>
                </c:pt>
                <c:pt idx="76">
                  <c:v>1512.25</c:v>
                </c:pt>
                <c:pt idx="77">
                  <c:v>1651.43</c:v>
                </c:pt>
                <c:pt idx="78">
                  <c:v>1807.7</c:v>
                </c:pt>
                <c:pt idx="79">
                  <c:v>1978.77</c:v>
                </c:pt>
                <c:pt idx="80">
                  <c:v>2157.6</c:v>
                </c:pt>
                <c:pt idx="81">
                  <c:v>2367.66</c:v>
                </c:pt>
                <c:pt idx="82">
                  <c:v>2588.29</c:v>
                </c:pt>
                <c:pt idx="83">
                  <c:v>2827.98</c:v>
                </c:pt>
                <c:pt idx="84">
                  <c:v>3096.23</c:v>
                </c:pt>
                <c:pt idx="85">
                  <c:v>3386.61</c:v>
                </c:pt>
                <c:pt idx="86">
                  <c:v>3708.92</c:v>
                </c:pt>
                <c:pt idx="87">
                  <c:v>4058.85</c:v>
                </c:pt>
                <c:pt idx="88">
                  <c:v>4437.45</c:v>
                </c:pt>
                <c:pt idx="89">
                  <c:v>4847.6400000000003</c:v>
                </c:pt>
                <c:pt idx="90">
                  <c:v>5302.32</c:v>
                </c:pt>
                <c:pt idx="91">
                  <c:v>5803.51</c:v>
                </c:pt>
                <c:pt idx="92">
                  <c:v>6354.53</c:v>
                </c:pt>
                <c:pt idx="93">
                  <c:v>6945.08</c:v>
                </c:pt>
                <c:pt idx="94">
                  <c:v>7603.64</c:v>
                </c:pt>
                <c:pt idx="95">
                  <c:v>8315.4699999999993</c:v>
                </c:pt>
                <c:pt idx="96">
                  <c:v>9093.44</c:v>
                </c:pt>
                <c:pt idx="97">
                  <c:v>9953.6200000000008</c:v>
                </c:pt>
                <c:pt idx="98">
                  <c:v>10894.05</c:v>
                </c:pt>
                <c:pt idx="99">
                  <c:v>11895.18</c:v>
                </c:pt>
                <c:pt idx="100">
                  <c:v>12993.8</c:v>
                </c:pt>
                <c:pt idx="101">
                  <c:v>14293.65</c:v>
                </c:pt>
                <c:pt idx="102">
                  <c:v>15592.15</c:v>
                </c:pt>
                <c:pt idx="103">
                  <c:v>17094.23</c:v>
                </c:pt>
                <c:pt idx="104">
                  <c:v>18694.349999999999</c:v>
                </c:pt>
                <c:pt idx="105">
                  <c:v>20393.07</c:v>
                </c:pt>
                <c:pt idx="106">
                  <c:v>22294.97</c:v>
                </c:pt>
                <c:pt idx="107">
                  <c:v>24396.47</c:v>
                </c:pt>
                <c:pt idx="108">
                  <c:v>26697.41</c:v>
                </c:pt>
                <c:pt idx="109">
                  <c:v>29298.99</c:v>
                </c:pt>
                <c:pt idx="110">
                  <c:v>31997.51</c:v>
                </c:pt>
                <c:pt idx="111">
                  <c:v>34998.61</c:v>
                </c:pt>
                <c:pt idx="112">
                  <c:v>38298.31</c:v>
                </c:pt>
                <c:pt idx="113">
                  <c:v>41896.28</c:v>
                </c:pt>
                <c:pt idx="114">
                  <c:v>45797.440000000002</c:v>
                </c:pt>
                <c:pt idx="115">
                  <c:v>50099.45</c:v>
                </c:pt>
                <c:pt idx="116">
                  <c:v>54797.919999999998</c:v>
                </c:pt>
                <c:pt idx="117">
                  <c:v>59999.27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71-7D48-87A6-068831A312E9}"/>
            </c:ext>
          </c:extLst>
        </c:ser>
        <c:ser>
          <c:idx val="4"/>
          <c:order val="4"/>
          <c:tx>
            <c:strRef>
              <c:f>'279e'!$J$224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'279e'!$I$225:$I$342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9.737899407718506E-2</c:v>
                </c:pt>
                <c:pt idx="7">
                  <c:v>0.80130084605958107</c:v>
                </c:pt>
                <c:pt idx="8">
                  <c:v>1.8373179207153183</c:v>
                </c:pt>
                <c:pt idx="9">
                  <c:v>2.860523092647699</c:v>
                </c:pt>
                <c:pt idx="10">
                  <c:v>3.8380269491205836</c:v>
                </c:pt>
                <c:pt idx="11">
                  <c:v>4.6354098577278702</c:v>
                </c:pt>
                <c:pt idx="12">
                  <c:v>5.3340898598659674</c:v>
                </c:pt>
                <c:pt idx="13">
                  <c:v>5.9395007927992047</c:v>
                </c:pt>
                <c:pt idx="14">
                  <c:v>6.4718170668451096</c:v>
                </c:pt>
                <c:pt idx="15">
                  <c:v>6.929457120855318</c:v>
                </c:pt>
                <c:pt idx="16">
                  <c:v>7.3307609301790579</c:v>
                </c:pt>
                <c:pt idx="17">
                  <c:v>7.6827217557618859</c:v>
                </c:pt>
                <c:pt idx="18">
                  <c:v>8.004173100886991</c:v>
                </c:pt>
                <c:pt idx="19">
                  <c:v>8.2880514995716261</c:v>
                </c:pt>
                <c:pt idx="20">
                  <c:v>8.541997962199952</c:v>
                </c:pt>
                <c:pt idx="21">
                  <c:v>8.7668231843405184</c:v>
                </c:pt>
                <c:pt idx="22">
                  <c:v>8.9723395494482947</c:v>
                </c:pt>
                <c:pt idx="23">
                  <c:v>9.1609604361944434</c:v>
                </c:pt>
                <c:pt idx="24">
                  <c:v>9.3463048861518008</c:v>
                </c:pt>
                <c:pt idx="25">
                  <c:v>9.501230123376418</c:v>
                </c:pt>
                <c:pt idx="26">
                  <c:v>9.6424575700030886</c:v>
                </c:pt>
                <c:pt idx="27">
                  <c:v>9.7791192764614205</c:v>
                </c:pt>
                <c:pt idx="28">
                  <c:v>9.9089043994235233</c:v>
                </c:pt>
                <c:pt idx="29">
                  <c:v>10.024417324629127</c:v>
                </c:pt>
                <c:pt idx="30">
                  <c:v>10.134209869521042</c:v>
                </c:pt>
                <c:pt idx="31">
                  <c:v>10.235808048178148</c:v>
                </c:pt>
                <c:pt idx="32">
                  <c:v>10.327147504881815</c:v>
                </c:pt>
                <c:pt idx="33">
                  <c:v>10.418575129367053</c:v>
                </c:pt>
                <c:pt idx="34">
                  <c:v>10.50251868429017</c:v>
                </c:pt>
                <c:pt idx="35">
                  <c:v>10.579888157493555</c:v>
                </c:pt>
                <c:pt idx="36">
                  <c:v>10.654544484483729</c:v>
                </c:pt>
                <c:pt idx="37">
                  <c:v>10.711006347027197</c:v>
                </c:pt>
                <c:pt idx="38">
                  <c:v>10.770462536470363</c:v>
                </c:pt>
                <c:pt idx="39">
                  <c:v>10.841475144484907</c:v>
                </c:pt>
                <c:pt idx="40">
                  <c:v>10.89946941188129</c:v>
                </c:pt>
                <c:pt idx="41">
                  <c:v>10.966230229544728</c:v>
                </c:pt>
                <c:pt idx="42">
                  <c:v>11.010897614985074</c:v>
                </c:pt>
                <c:pt idx="43">
                  <c:v>11.068751873818886</c:v>
                </c:pt>
                <c:pt idx="44">
                  <c:v>11.116491252580126</c:v>
                </c:pt>
                <c:pt idx="45">
                  <c:v>11.16697690334775</c:v>
                </c:pt>
                <c:pt idx="46">
                  <c:v>11.209458874139843</c:v>
                </c:pt>
                <c:pt idx="47">
                  <c:v>11.253342190005323</c:v>
                </c:pt>
                <c:pt idx="48">
                  <c:v>11.296605097249172</c:v>
                </c:pt>
                <c:pt idx="49">
                  <c:v>11.338240432347021</c:v>
                </c:pt>
                <c:pt idx="50">
                  <c:v>11.447213477148459</c:v>
                </c:pt>
                <c:pt idx="51">
                  <c:v>11.624471905391447</c:v>
                </c:pt>
                <c:pt idx="52">
                  <c:v>11.942622177332018</c:v>
                </c:pt>
                <c:pt idx="53">
                  <c:v>12.298761259004012</c:v>
                </c:pt>
                <c:pt idx="54">
                  <c:v>12.668253186626627</c:v>
                </c:pt>
                <c:pt idx="55">
                  <c:v>13.051523320233564</c:v>
                </c:pt>
                <c:pt idx="56">
                  <c:v>13.425226368670844</c:v>
                </c:pt>
                <c:pt idx="57">
                  <c:v>13.773266048267514</c:v>
                </c:pt>
                <c:pt idx="58">
                  <c:v>14.109371260965643</c:v>
                </c:pt>
                <c:pt idx="59">
                  <c:v>14.426534060185135</c:v>
                </c:pt>
                <c:pt idx="60">
                  <c:v>14.706302148718644</c:v>
                </c:pt>
                <c:pt idx="61">
                  <c:v>14.990636758700941</c:v>
                </c:pt>
                <c:pt idx="62">
                  <c:v>15.240457871406747</c:v>
                </c:pt>
                <c:pt idx="63">
                  <c:v>15.482943899137929</c:v>
                </c:pt>
                <c:pt idx="64">
                  <c:v>15.697032458897187</c:v>
                </c:pt>
                <c:pt idx="65">
                  <c:v>15.908760780696165</c:v>
                </c:pt>
                <c:pt idx="66">
                  <c:v>16.097855830420656</c:v>
                </c:pt>
                <c:pt idx="67">
                  <c:v>16.29186496359112</c:v>
                </c:pt>
                <c:pt idx="68">
                  <c:v>16.452970128488875</c:v>
                </c:pt>
                <c:pt idx="69">
                  <c:v>16.618501977908728</c:v>
                </c:pt>
                <c:pt idx="70">
                  <c:v>16.765591448470587</c:v>
                </c:pt>
                <c:pt idx="71">
                  <c:v>16.911521354772059</c:v>
                </c:pt>
                <c:pt idx="72">
                  <c:v>17.042686668177314</c:v>
                </c:pt>
                <c:pt idx="73">
                  <c:v>17.171075169092973</c:v>
                </c:pt>
                <c:pt idx="74">
                  <c:v>17.296131344081722</c:v>
                </c:pt>
                <c:pt idx="75">
                  <c:v>17.411594388681429</c:v>
                </c:pt>
                <c:pt idx="76">
                  <c:v>17.524718551908215</c:v>
                </c:pt>
                <c:pt idx="77">
                  <c:v>17.626895487241338</c:v>
                </c:pt>
                <c:pt idx="78">
                  <c:v>17.726943228717236</c:v>
                </c:pt>
                <c:pt idx="79">
                  <c:v>17.822393159121315</c:v>
                </c:pt>
                <c:pt idx="80">
                  <c:v>17.909705356758497</c:v>
                </c:pt>
                <c:pt idx="81">
                  <c:v>17.999371889061401</c:v>
                </c:pt>
                <c:pt idx="82">
                  <c:v>18.081640986441606</c:v>
                </c:pt>
                <c:pt idx="83">
                  <c:v>18.160041522256464</c:v>
                </c:pt>
                <c:pt idx="84">
                  <c:v>18.236992227207804</c:v>
                </c:pt>
                <c:pt idx="85">
                  <c:v>18.310055241306209</c:v>
                </c:pt>
                <c:pt idx="86">
                  <c:v>18.381232902053497</c:v>
                </c:pt>
                <c:pt idx="87">
                  <c:v>18.449090355887478</c:v>
                </c:pt>
                <c:pt idx="88">
                  <c:v>18.513689892789962</c:v>
                </c:pt>
                <c:pt idx="89">
                  <c:v>18.57539670936945</c:v>
                </c:pt>
                <c:pt idx="90">
                  <c:v>18.635724370397945</c:v>
                </c:pt>
                <c:pt idx="91">
                  <c:v>18.694338221390396</c:v>
                </c:pt>
                <c:pt idx="92">
                  <c:v>18.75113616634507</c:v>
                </c:pt>
                <c:pt idx="93">
                  <c:v>18.804879120828019</c:v>
                </c:pt>
                <c:pt idx="94">
                  <c:v>18.857828312576618</c:v>
                </c:pt>
                <c:pt idx="95">
                  <c:v>18.908402129264438</c:v>
                </c:pt>
                <c:pt idx="96">
                  <c:v>18.957311908604538</c:v>
                </c:pt>
                <c:pt idx="97">
                  <c:v>19.00516230755656</c:v>
                </c:pt>
                <c:pt idx="98">
                  <c:v>19.051451605787683</c:v>
                </c:pt>
                <c:pt idx="99">
                  <c:v>19.095149766575176</c:v>
                </c:pt>
                <c:pt idx="100">
                  <c:v>19.137750455719278</c:v>
                </c:pt>
                <c:pt idx="101">
                  <c:v>19.182325992082113</c:v>
                </c:pt>
                <c:pt idx="102">
                  <c:v>19.221766376842815</c:v>
                </c:pt>
                <c:pt idx="103">
                  <c:v>19.262282639600357</c:v>
                </c:pt>
                <c:pt idx="104">
                  <c:v>19.300566633562021</c:v>
                </c:pt>
                <c:pt idx="105">
                  <c:v>19.336752267200602</c:v>
                </c:pt>
                <c:pt idx="106">
                  <c:v>19.372843926741094</c:v>
                </c:pt>
                <c:pt idx="107">
                  <c:v>19.408312974851508</c:v>
                </c:pt>
                <c:pt idx="108">
                  <c:v>19.442845665149708</c:v>
                </c:pt>
                <c:pt idx="109">
                  <c:v>19.477512193083786</c:v>
                </c:pt>
                <c:pt idx="110">
                  <c:v>19.509494317856667</c:v>
                </c:pt>
                <c:pt idx="111">
                  <c:v>19.541208099416906</c:v>
                </c:pt>
                <c:pt idx="112">
                  <c:v>19.572269937099176</c:v>
                </c:pt>
                <c:pt idx="113">
                  <c:v>19.602449252074905</c:v>
                </c:pt>
                <c:pt idx="114">
                  <c:v>19.631636218024596</c:v>
                </c:pt>
                <c:pt idx="115">
                  <c:v>19.660353931792027</c:v>
                </c:pt>
                <c:pt idx="116">
                  <c:v>19.68833666196662</c:v>
                </c:pt>
                <c:pt idx="117">
                  <c:v>19.715967217970025</c:v>
                </c:pt>
              </c:numCache>
            </c:numRef>
          </c:xVal>
          <c:yVal>
            <c:numRef>
              <c:f>'279e'!$J$225:$J$342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48.38</c:v>
                </c:pt>
                <c:pt idx="39">
                  <c:v>53.47</c:v>
                </c:pt>
                <c:pt idx="40">
                  <c:v>58.29</c:v>
                </c:pt>
                <c:pt idx="41">
                  <c:v>64.739999999999995</c:v>
                </c:pt>
                <c:pt idx="42">
                  <c:v>69.7</c:v>
                </c:pt>
                <c:pt idx="43">
                  <c:v>77.05</c:v>
                </c:pt>
                <c:pt idx="44">
                  <c:v>84.05</c:v>
                </c:pt>
                <c:pt idx="45">
                  <c:v>92.56</c:v>
                </c:pt>
                <c:pt idx="46">
                  <c:v>100.77</c:v>
                </c:pt>
                <c:pt idx="47">
                  <c:v>110.45</c:v>
                </c:pt>
                <c:pt idx="48">
                  <c:v>121.41</c:v>
                </c:pt>
                <c:pt idx="49">
                  <c:v>132.66999999999999</c:v>
                </c:pt>
                <c:pt idx="50">
                  <c:v>146.74</c:v>
                </c:pt>
                <c:pt idx="51">
                  <c:v>158.5</c:v>
                </c:pt>
                <c:pt idx="52">
                  <c:v>174.39</c:v>
                </c:pt>
                <c:pt idx="53">
                  <c:v>190.71</c:v>
                </c:pt>
                <c:pt idx="54">
                  <c:v>208.12</c:v>
                </c:pt>
                <c:pt idx="55">
                  <c:v>227.79</c:v>
                </c:pt>
                <c:pt idx="56">
                  <c:v>249.41</c:v>
                </c:pt>
                <c:pt idx="57">
                  <c:v>272.51</c:v>
                </c:pt>
                <c:pt idx="58">
                  <c:v>298.38</c:v>
                </c:pt>
                <c:pt idx="59">
                  <c:v>326.93</c:v>
                </c:pt>
                <c:pt idx="60">
                  <c:v>356.36</c:v>
                </c:pt>
                <c:pt idx="61">
                  <c:v>391.44</c:v>
                </c:pt>
                <c:pt idx="62">
                  <c:v>427.67</c:v>
                </c:pt>
                <c:pt idx="63">
                  <c:v>468.92</c:v>
                </c:pt>
                <c:pt idx="64">
                  <c:v>511.54</c:v>
                </c:pt>
                <c:pt idx="65">
                  <c:v>560.79999999999995</c:v>
                </c:pt>
                <c:pt idx="66">
                  <c:v>612.16999999999996</c:v>
                </c:pt>
                <c:pt idx="67">
                  <c:v>673.83</c:v>
                </c:pt>
                <c:pt idx="68">
                  <c:v>733.49</c:v>
                </c:pt>
                <c:pt idx="69">
                  <c:v>804.6</c:v>
                </c:pt>
                <c:pt idx="70">
                  <c:v>877.93</c:v>
                </c:pt>
                <c:pt idx="71">
                  <c:v>962.17</c:v>
                </c:pt>
                <c:pt idx="72">
                  <c:v>1049.7</c:v>
                </c:pt>
                <c:pt idx="73">
                  <c:v>1148.47</c:v>
                </c:pt>
                <c:pt idx="74">
                  <c:v>1259.7</c:v>
                </c:pt>
                <c:pt idx="75">
                  <c:v>1378.27</c:v>
                </c:pt>
                <c:pt idx="76">
                  <c:v>1512.25</c:v>
                </c:pt>
                <c:pt idx="77">
                  <c:v>1651.43</c:v>
                </c:pt>
                <c:pt idx="78">
                  <c:v>1807.7</c:v>
                </c:pt>
                <c:pt idx="79">
                  <c:v>1978.77</c:v>
                </c:pt>
                <c:pt idx="80">
                  <c:v>2157.6</c:v>
                </c:pt>
                <c:pt idx="81">
                  <c:v>2367.66</c:v>
                </c:pt>
                <c:pt idx="82">
                  <c:v>2588.29</c:v>
                </c:pt>
                <c:pt idx="83">
                  <c:v>2827.98</c:v>
                </c:pt>
                <c:pt idx="84">
                  <c:v>3096.23</c:v>
                </c:pt>
                <c:pt idx="85">
                  <c:v>3386.61</c:v>
                </c:pt>
                <c:pt idx="86">
                  <c:v>3708.92</c:v>
                </c:pt>
                <c:pt idx="87">
                  <c:v>4058.85</c:v>
                </c:pt>
                <c:pt idx="88">
                  <c:v>4437.45</c:v>
                </c:pt>
                <c:pt idx="89">
                  <c:v>4847.6400000000003</c:v>
                </c:pt>
                <c:pt idx="90">
                  <c:v>5302.32</c:v>
                </c:pt>
                <c:pt idx="91">
                  <c:v>5803.51</c:v>
                </c:pt>
                <c:pt idx="92">
                  <c:v>6354.53</c:v>
                </c:pt>
                <c:pt idx="93">
                  <c:v>6945.08</c:v>
                </c:pt>
                <c:pt idx="94">
                  <c:v>7603.64</c:v>
                </c:pt>
                <c:pt idx="95">
                  <c:v>8315.4699999999993</c:v>
                </c:pt>
                <c:pt idx="96">
                  <c:v>9093.44</c:v>
                </c:pt>
                <c:pt idx="97">
                  <c:v>9953.6200000000008</c:v>
                </c:pt>
                <c:pt idx="98">
                  <c:v>10894.05</c:v>
                </c:pt>
                <c:pt idx="99">
                  <c:v>11895.18</c:v>
                </c:pt>
                <c:pt idx="100">
                  <c:v>12993.8</c:v>
                </c:pt>
                <c:pt idx="101">
                  <c:v>14293.65</c:v>
                </c:pt>
                <c:pt idx="102">
                  <c:v>15592.15</c:v>
                </c:pt>
                <c:pt idx="103">
                  <c:v>17094.23</c:v>
                </c:pt>
                <c:pt idx="104">
                  <c:v>18694.349999999999</c:v>
                </c:pt>
                <c:pt idx="105">
                  <c:v>20393.07</c:v>
                </c:pt>
                <c:pt idx="106">
                  <c:v>22294.97</c:v>
                </c:pt>
                <c:pt idx="107">
                  <c:v>24396.47</c:v>
                </c:pt>
                <c:pt idx="108">
                  <c:v>26697.41</c:v>
                </c:pt>
                <c:pt idx="109">
                  <c:v>29298.99</c:v>
                </c:pt>
                <c:pt idx="110">
                  <c:v>31997.51</c:v>
                </c:pt>
                <c:pt idx="111">
                  <c:v>34998.61</c:v>
                </c:pt>
                <c:pt idx="112">
                  <c:v>38298.31</c:v>
                </c:pt>
                <c:pt idx="113">
                  <c:v>41896.28</c:v>
                </c:pt>
                <c:pt idx="114">
                  <c:v>45797.440000000002</c:v>
                </c:pt>
                <c:pt idx="115">
                  <c:v>50099.45</c:v>
                </c:pt>
                <c:pt idx="116">
                  <c:v>54797.919999999998</c:v>
                </c:pt>
                <c:pt idx="117">
                  <c:v>59999.27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71-7D48-87A6-068831A312E9}"/>
            </c:ext>
          </c:extLst>
        </c:ser>
        <c:ser>
          <c:idx val="5"/>
          <c:order val="5"/>
          <c:tx>
            <c:strRef>
              <c:f>'279e'!$P$257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'279e'!$P$252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{7C185D6C-86CE-3645-BB07-E61386CA21F6}</c15:txfldGUID>
                      <c15:f>'279e'!$P$252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371-7D48-87A6-068831A312E9}"/>
                </c:ext>
              </c:extLst>
            </c:dLbl>
            <c:dLbl>
              <c:idx val="1"/>
              <c:tx>
                <c:strRef>
                  <c:f>'279e'!$P$253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{3C3AE57E-A065-5147-95BA-FCC4FB440A72}</c15:txfldGUID>
                      <c15:f>'279e'!$P$253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371-7D48-87A6-068831A312E9}"/>
                </c:ext>
              </c:extLst>
            </c:dLbl>
            <c:dLbl>
              <c:idx val="2"/>
              <c:tx>
                <c:strRef>
                  <c:f>'279e'!$P$254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{BADEA546-0744-1042-9CAB-48805CEBE9B7}</c15:txfldGUID>
                      <c15:f>'279e'!$P$254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371-7D48-87A6-068831A312E9}"/>
                </c:ext>
              </c:extLst>
            </c:dLbl>
            <c:dLbl>
              <c:idx val="3"/>
              <c:tx>
                <c:strRef>
                  <c:f>'279e'!$P$255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{7A7FA832-D24F-AE4A-8DF6-D9F71F45B2E9}</c15:txfldGUID>
                      <c15:f>'279e'!$P$255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371-7D48-87A6-068831A312E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'279e'!$O$258:$O$261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'279e'!$P$258:$P$261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71-7D48-87A6-068831A312E9}"/>
            </c:ext>
          </c:extLst>
        </c:ser>
        <c:ser>
          <c:idx val="6"/>
          <c:order val="6"/>
          <c:tx>
            <c:strRef>
              <c:f>'279e'!$S$257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'279e'!$S$253</c:f>
                  <c:strCache>
                    <c:ptCount val="1"/>
                    <c:pt idx="0">
                      <c:v>3.84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{AA071B62-44E1-A64A-B84D-1B33904219C0}</c15:txfldGUID>
                      <c15:f>'279e'!$S$253</c15:f>
                      <c15:dlblFieldTableCache>
                        <c:ptCount val="1"/>
                        <c:pt idx="0">
                          <c:v>3.84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371-7D48-87A6-068831A312E9}"/>
                </c:ext>
              </c:extLst>
            </c:dLbl>
            <c:dLbl>
              <c:idx val="1"/>
              <c:tx>
                <c:strRef>
                  <c:f>'279e'!$S$254</c:f>
                  <c:strCache>
                    <c:ptCount val="1"/>
                    <c:pt idx="0">
                      <c:v>38.38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{8B304F0E-989D-CD48-826D-B4429AADCE04}</c15:txfldGUID>
                      <c15:f>'279e'!$S$254</c15:f>
                      <c15:dlblFieldTableCache>
                        <c:ptCount val="1"/>
                        <c:pt idx="0">
                          <c:v>38.38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371-7D48-87A6-068831A312E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'279e'!$R$258:$R$260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'279e'!$S$258:$S$260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371-7D48-87A6-068831A312E9}"/>
            </c:ext>
          </c:extLst>
        </c:ser>
        <c:ser>
          <c:idx val="7"/>
          <c:order val="7"/>
          <c:tx>
            <c:strRef>
              <c:f>'279e'!$L$224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'279e'!$K$225:$K$342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9.737899407718506E-2</c:v>
                </c:pt>
                <c:pt idx="7">
                  <c:v>0.80130084605958107</c:v>
                </c:pt>
                <c:pt idx="8">
                  <c:v>1.8373179207153183</c:v>
                </c:pt>
                <c:pt idx="9">
                  <c:v>2.860523092647699</c:v>
                </c:pt>
                <c:pt idx="10">
                  <c:v>3.8380269491205836</c:v>
                </c:pt>
                <c:pt idx="11">
                  <c:v>4.6354098577278702</c:v>
                </c:pt>
                <c:pt idx="12">
                  <c:v>5.3340898598659674</c:v>
                </c:pt>
                <c:pt idx="13">
                  <c:v>5.9395007927992047</c:v>
                </c:pt>
                <c:pt idx="14">
                  <c:v>6.4718170668451096</c:v>
                </c:pt>
                <c:pt idx="15">
                  <c:v>6.929457120855318</c:v>
                </c:pt>
                <c:pt idx="16">
                  <c:v>7.3307609301790579</c:v>
                </c:pt>
                <c:pt idx="17">
                  <c:v>7.6827217557618859</c:v>
                </c:pt>
                <c:pt idx="18">
                  <c:v>8.004173100886991</c:v>
                </c:pt>
                <c:pt idx="19">
                  <c:v>8.2880514995716261</c:v>
                </c:pt>
                <c:pt idx="20">
                  <c:v>8.541997962199952</c:v>
                </c:pt>
                <c:pt idx="21">
                  <c:v>8.7668231843405184</c:v>
                </c:pt>
                <c:pt idx="22">
                  <c:v>8.9723395494482947</c:v>
                </c:pt>
                <c:pt idx="23">
                  <c:v>9.1609604361944434</c:v>
                </c:pt>
                <c:pt idx="24">
                  <c:v>9.3463048861518008</c:v>
                </c:pt>
                <c:pt idx="25">
                  <c:v>9.501230123376418</c:v>
                </c:pt>
                <c:pt idx="26">
                  <c:v>9.6424575700030886</c:v>
                </c:pt>
                <c:pt idx="27">
                  <c:v>9.7791192764614205</c:v>
                </c:pt>
                <c:pt idx="28">
                  <c:v>9.9089043994235233</c:v>
                </c:pt>
                <c:pt idx="29">
                  <c:v>10.024417324629127</c:v>
                </c:pt>
                <c:pt idx="30">
                  <c:v>10.134209869521042</c:v>
                </c:pt>
                <c:pt idx="31">
                  <c:v>10.235808048178148</c:v>
                </c:pt>
                <c:pt idx="32">
                  <c:v>10.327147504881815</c:v>
                </c:pt>
                <c:pt idx="33">
                  <c:v>10.418575129367053</c:v>
                </c:pt>
                <c:pt idx="34">
                  <c:v>10.50251868429017</c:v>
                </c:pt>
                <c:pt idx="35">
                  <c:v>10.579888157493555</c:v>
                </c:pt>
                <c:pt idx="36">
                  <c:v>10.654544484483729</c:v>
                </c:pt>
                <c:pt idx="37">
                  <c:v>10.711006347027197</c:v>
                </c:pt>
                <c:pt idx="38">
                  <c:v>10.770462536470363</c:v>
                </c:pt>
                <c:pt idx="39">
                  <c:v>10.841475144484907</c:v>
                </c:pt>
                <c:pt idx="40">
                  <c:v>10.89946941188129</c:v>
                </c:pt>
                <c:pt idx="41">
                  <c:v>10.966230229544728</c:v>
                </c:pt>
                <c:pt idx="42">
                  <c:v>11.010897614985074</c:v>
                </c:pt>
                <c:pt idx="43">
                  <c:v>11.068751873818886</c:v>
                </c:pt>
                <c:pt idx="44">
                  <c:v>11.116491252580126</c:v>
                </c:pt>
                <c:pt idx="45">
                  <c:v>11.16697690334775</c:v>
                </c:pt>
                <c:pt idx="46">
                  <c:v>11.209458874139843</c:v>
                </c:pt>
                <c:pt idx="47">
                  <c:v>11.253342190005323</c:v>
                </c:pt>
                <c:pt idx="48">
                  <c:v>11.296605097249172</c:v>
                </c:pt>
                <c:pt idx="49">
                  <c:v>11.338240432347021</c:v>
                </c:pt>
                <c:pt idx="50">
                  <c:v>11.447213477148459</c:v>
                </c:pt>
                <c:pt idx="51">
                  <c:v>11.624471905391447</c:v>
                </c:pt>
                <c:pt idx="52">
                  <c:v>11.942622177332018</c:v>
                </c:pt>
                <c:pt idx="53">
                  <c:v>12.298761259004012</c:v>
                </c:pt>
                <c:pt idx="54">
                  <c:v>12.668253186626627</c:v>
                </c:pt>
                <c:pt idx="55">
                  <c:v>13.051523320233564</c:v>
                </c:pt>
                <c:pt idx="56">
                  <c:v>13.425226368670844</c:v>
                </c:pt>
                <c:pt idx="57">
                  <c:v>13.773266048267514</c:v>
                </c:pt>
                <c:pt idx="58">
                  <c:v>14.109371260965643</c:v>
                </c:pt>
                <c:pt idx="59">
                  <c:v>14.426534060185135</c:v>
                </c:pt>
                <c:pt idx="60">
                  <c:v>14.706302148718644</c:v>
                </c:pt>
                <c:pt idx="61">
                  <c:v>14.990636758700941</c:v>
                </c:pt>
                <c:pt idx="62">
                  <c:v>15.240457871411211</c:v>
                </c:pt>
                <c:pt idx="63">
                  <c:v>15.482981310310103</c:v>
                </c:pt>
                <c:pt idx="64">
                  <c:v>15.699280066041332</c:v>
                </c:pt>
                <c:pt idx="65">
                  <c:v>15.925983412480063</c:v>
                </c:pt>
                <c:pt idx="66">
                  <c:v>16.150748395190536</c:v>
                </c:pt>
                <c:pt idx="67">
                  <c:v>16.409112265104856</c:v>
                </c:pt>
                <c:pt idx="68">
                  <c:v>16.645094892826041</c:v>
                </c:pt>
                <c:pt idx="69">
                  <c:v>16.905678341115195</c:v>
                </c:pt>
                <c:pt idx="70">
                  <c:v>17.150245949923345</c:v>
                </c:pt>
                <c:pt idx="71">
                  <c:v>17.40269207802055</c:v>
                </c:pt>
                <c:pt idx="72">
                  <c:v>17.636200259316649</c:v>
                </c:pt>
                <c:pt idx="73">
                  <c:v>17.869436414891265</c:v>
                </c:pt>
                <c:pt idx="74">
                  <c:v>18.099955594693693</c:v>
                </c:pt>
                <c:pt idx="75">
                  <c:v>18.314900946100511</c:v>
                </c:pt>
                <c:pt idx="76">
                  <c:v>18.526825506574905</c:v>
                </c:pt>
                <c:pt idx="77">
                  <c:v>18.718940985255998</c:v>
                </c:pt>
                <c:pt idx="78">
                  <c:v>18.907365402707981</c:v>
                </c:pt>
                <c:pt idx="79">
                  <c:v>19.087168584944951</c:v>
                </c:pt>
                <c:pt idx="80">
                  <c:v>19.251497786269478</c:v>
                </c:pt>
                <c:pt idx="81">
                  <c:v>19.419966274751651</c:v>
                </c:pt>
                <c:pt idx="82">
                  <c:v>19.574166312141426</c:v>
                </c:pt>
                <c:pt idx="83">
                  <c:v>19.720703075086984</c:v>
                </c:pt>
                <c:pt idx="84">
                  <c:v>19.864073169199649</c:v>
                </c:pt>
                <c:pt idx="85">
                  <c:v>19.999730197873838</c:v>
                </c:pt>
                <c:pt idx="86">
                  <c:v>20.131405917430367</c:v>
                </c:pt>
                <c:pt idx="87">
                  <c:v>20.256465908048618</c:v>
                </c:pt>
                <c:pt idx="88">
                  <c:v>20.375067772773534</c:v>
                </c:pt>
                <c:pt idx="89">
                  <c:v>20.487926545496411</c:v>
                </c:pt>
                <c:pt idx="90">
                  <c:v>20.597839535822697</c:v>
                </c:pt>
                <c:pt idx="91">
                  <c:v>20.704216843435091</c:v>
                </c:pt>
                <c:pt idx="92">
                  <c:v>20.806899951749603</c:v>
                </c:pt>
                <c:pt idx="93">
                  <c:v>20.903691126507972</c:v>
                </c:pt>
                <c:pt idx="94">
                  <c:v>20.998695626900979</c:v>
                </c:pt>
                <c:pt idx="95">
                  <c:v>21.089102174560214</c:v>
                </c:pt>
                <c:pt idx="96">
                  <c:v>21.176217923096061</c:v>
                </c:pt>
                <c:pt idx="97">
                  <c:v>21.261142726685943</c:v>
                </c:pt>
                <c:pt idx="98">
                  <c:v>21.343008176901154</c:v>
                </c:pt>
                <c:pt idx="99">
                  <c:v>21.420028553376497</c:v>
                </c:pt>
                <c:pt idx="100">
                  <c:v>21.494867635074442</c:v>
                </c:pt>
                <c:pt idx="101">
                  <c:v>21.572913644623814</c:v>
                </c:pt>
                <c:pt idx="102">
                  <c:v>21.641743931828699</c:v>
                </c:pt>
                <c:pt idx="103">
                  <c:v>21.712231301513562</c:v>
                </c:pt>
                <c:pt idx="104">
                  <c:v>21.778629186466755</c:v>
                </c:pt>
                <c:pt idx="105">
                  <c:v>21.841203400397774</c:v>
                </c:pt>
                <c:pt idx="106">
                  <c:v>21.903436307226706</c:v>
                </c:pt>
                <c:pt idx="107">
                  <c:v>21.964421435381823</c:v>
                </c:pt>
                <c:pt idx="108">
                  <c:v>22.02363052337224</c:v>
                </c:pt>
                <c:pt idx="109">
                  <c:v>22.082904174069704</c:v>
                </c:pt>
                <c:pt idx="110">
                  <c:v>22.137441385903109</c:v>
                </c:pt>
                <c:pt idx="111">
                  <c:v>22.191382086535562</c:v>
                </c:pt>
                <c:pt idx="112">
                  <c:v>22.244079845256419</c:v>
                </c:pt>
                <c:pt idx="113">
                  <c:v>22.295153330456628</c:v>
                </c:pt>
                <c:pt idx="114">
                  <c:v>22.344428398420792</c:v>
                </c:pt>
                <c:pt idx="115">
                  <c:v>22.392797095647531</c:v>
                </c:pt>
                <c:pt idx="116">
                  <c:v>22.43981904801656</c:v>
                </c:pt>
                <c:pt idx="117">
                  <c:v>22.48614391621587</c:v>
                </c:pt>
              </c:numCache>
            </c:numRef>
          </c:xVal>
          <c:yVal>
            <c:numRef>
              <c:f>'279e'!$L$225:$L$342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2.81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7.54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9.89</c:v>
                </c:pt>
                <c:pt idx="21">
                  <c:v>10.8</c:v>
                </c:pt>
                <c:pt idx="22">
                  <c:v>11.8</c:v>
                </c:pt>
                <c:pt idx="23">
                  <c:v>12.9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48.38</c:v>
                </c:pt>
                <c:pt idx="39">
                  <c:v>53.47</c:v>
                </c:pt>
                <c:pt idx="40">
                  <c:v>58.29</c:v>
                </c:pt>
                <c:pt idx="41">
                  <c:v>64.739999999999995</c:v>
                </c:pt>
                <c:pt idx="42">
                  <c:v>69.7</c:v>
                </c:pt>
                <c:pt idx="43">
                  <c:v>77.05</c:v>
                </c:pt>
                <c:pt idx="44">
                  <c:v>84.05</c:v>
                </c:pt>
                <c:pt idx="45">
                  <c:v>92.56</c:v>
                </c:pt>
                <c:pt idx="46">
                  <c:v>100.77</c:v>
                </c:pt>
                <c:pt idx="47">
                  <c:v>110.45</c:v>
                </c:pt>
                <c:pt idx="48">
                  <c:v>121.41</c:v>
                </c:pt>
                <c:pt idx="49">
                  <c:v>132.66999999999999</c:v>
                </c:pt>
                <c:pt idx="50">
                  <c:v>146.74</c:v>
                </c:pt>
                <c:pt idx="51">
                  <c:v>158.5</c:v>
                </c:pt>
                <c:pt idx="52">
                  <c:v>174.39</c:v>
                </c:pt>
                <c:pt idx="53">
                  <c:v>190.71</c:v>
                </c:pt>
                <c:pt idx="54">
                  <c:v>208.12</c:v>
                </c:pt>
                <c:pt idx="55">
                  <c:v>227.79</c:v>
                </c:pt>
                <c:pt idx="56">
                  <c:v>249.41</c:v>
                </c:pt>
                <c:pt idx="57">
                  <c:v>272.51</c:v>
                </c:pt>
                <c:pt idx="58">
                  <c:v>298.38</c:v>
                </c:pt>
                <c:pt idx="59">
                  <c:v>326.93</c:v>
                </c:pt>
                <c:pt idx="60">
                  <c:v>356.36</c:v>
                </c:pt>
                <c:pt idx="61">
                  <c:v>391.44</c:v>
                </c:pt>
                <c:pt idx="62">
                  <c:v>427.67</c:v>
                </c:pt>
                <c:pt idx="63">
                  <c:v>468.92</c:v>
                </c:pt>
                <c:pt idx="64">
                  <c:v>511.54</c:v>
                </c:pt>
                <c:pt idx="65">
                  <c:v>560.79999999999995</c:v>
                </c:pt>
                <c:pt idx="66">
                  <c:v>612.16999999999996</c:v>
                </c:pt>
                <c:pt idx="67">
                  <c:v>673.83</c:v>
                </c:pt>
                <c:pt idx="68">
                  <c:v>733.49</c:v>
                </c:pt>
                <c:pt idx="69">
                  <c:v>804.6</c:v>
                </c:pt>
                <c:pt idx="70">
                  <c:v>877.93</c:v>
                </c:pt>
                <c:pt idx="71">
                  <c:v>962.17</c:v>
                </c:pt>
                <c:pt idx="72">
                  <c:v>1049.7</c:v>
                </c:pt>
                <c:pt idx="73">
                  <c:v>1148.47</c:v>
                </c:pt>
                <c:pt idx="74">
                  <c:v>1259.7</c:v>
                </c:pt>
                <c:pt idx="75">
                  <c:v>1378.27</c:v>
                </c:pt>
                <c:pt idx="76">
                  <c:v>1512.25</c:v>
                </c:pt>
                <c:pt idx="77">
                  <c:v>1651.43</c:v>
                </c:pt>
                <c:pt idx="78">
                  <c:v>1807.7</c:v>
                </c:pt>
                <c:pt idx="79">
                  <c:v>1978.77</c:v>
                </c:pt>
                <c:pt idx="80">
                  <c:v>2157.6</c:v>
                </c:pt>
                <c:pt idx="81">
                  <c:v>2367.66</c:v>
                </c:pt>
                <c:pt idx="82">
                  <c:v>2588.29</c:v>
                </c:pt>
                <c:pt idx="83">
                  <c:v>2827.98</c:v>
                </c:pt>
                <c:pt idx="84">
                  <c:v>3096.23</c:v>
                </c:pt>
                <c:pt idx="85">
                  <c:v>3386.61</c:v>
                </c:pt>
                <c:pt idx="86">
                  <c:v>3708.92</c:v>
                </c:pt>
                <c:pt idx="87">
                  <c:v>4058.85</c:v>
                </c:pt>
                <c:pt idx="88">
                  <c:v>4437.45</c:v>
                </c:pt>
                <c:pt idx="89">
                  <c:v>4847.6400000000003</c:v>
                </c:pt>
                <c:pt idx="90">
                  <c:v>5302.32</c:v>
                </c:pt>
                <c:pt idx="91">
                  <c:v>5803.51</c:v>
                </c:pt>
                <c:pt idx="92">
                  <c:v>6354.53</c:v>
                </c:pt>
                <c:pt idx="93">
                  <c:v>6945.08</c:v>
                </c:pt>
                <c:pt idx="94">
                  <c:v>7603.64</c:v>
                </c:pt>
                <c:pt idx="95">
                  <c:v>8315.4699999999993</c:v>
                </c:pt>
                <c:pt idx="96">
                  <c:v>9093.44</c:v>
                </c:pt>
                <c:pt idx="97">
                  <c:v>9953.6200000000008</c:v>
                </c:pt>
                <c:pt idx="98">
                  <c:v>10894.05</c:v>
                </c:pt>
                <c:pt idx="99">
                  <c:v>11895.18</c:v>
                </c:pt>
                <c:pt idx="100">
                  <c:v>12993.8</c:v>
                </c:pt>
                <c:pt idx="101">
                  <c:v>14293.65</c:v>
                </c:pt>
                <c:pt idx="102">
                  <c:v>15592.15</c:v>
                </c:pt>
                <c:pt idx="103">
                  <c:v>17094.23</c:v>
                </c:pt>
                <c:pt idx="104">
                  <c:v>18694.349999999999</c:v>
                </c:pt>
                <c:pt idx="105">
                  <c:v>20393.07</c:v>
                </c:pt>
                <c:pt idx="106">
                  <c:v>22294.97</c:v>
                </c:pt>
                <c:pt idx="107">
                  <c:v>24396.47</c:v>
                </c:pt>
                <c:pt idx="108">
                  <c:v>26697.41</c:v>
                </c:pt>
                <c:pt idx="109">
                  <c:v>29298.99</c:v>
                </c:pt>
                <c:pt idx="110">
                  <c:v>31997.51</c:v>
                </c:pt>
                <c:pt idx="111">
                  <c:v>34998.61</c:v>
                </c:pt>
                <c:pt idx="112">
                  <c:v>38298.31</c:v>
                </c:pt>
                <c:pt idx="113">
                  <c:v>41896.28</c:v>
                </c:pt>
                <c:pt idx="114">
                  <c:v>45797.440000000002</c:v>
                </c:pt>
                <c:pt idx="115">
                  <c:v>50099.45</c:v>
                </c:pt>
                <c:pt idx="116">
                  <c:v>54797.919999999998</c:v>
                </c:pt>
                <c:pt idx="117">
                  <c:v>59999.27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371-7D48-87A6-068831A312E9}"/>
            </c:ext>
          </c:extLst>
        </c:ser>
        <c:ser>
          <c:idx val="8"/>
          <c:order val="8"/>
          <c:tx>
            <c:strRef>
              <c:f>'279e'!$D$3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'279e'!$D$4</c:f>
              <c:numCache>
                <c:formatCode>0.00</c:formatCode>
                <c:ptCount val="1"/>
                <c:pt idx="0">
                  <c:v>0.81839920477094985</c:v>
                </c:pt>
              </c:numCache>
            </c:numRef>
          </c:xVal>
          <c:yVal>
            <c:numRef>
              <c:f>'279e'!$D$5</c:f>
              <c:numCache>
                <c:formatCode>General</c:formatCode>
                <c:ptCount val="1"/>
                <c:pt idx="0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371-7D48-87A6-068831A31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64655"/>
        <c:axId val="1"/>
      </c:scatterChart>
      <c:valAx>
        <c:axId val="259564655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259564655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70250113183372198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'279e'!$AC$8:$AC$42</c:f>
          <c:strCache>
            <c:ptCount val="35"/>
            <c:pt idx="0">
              <c:v>SAMPLE NO.:</c:v>
            </c:pt>
            <c:pt idx="1">
              <c:v>6947.7ft;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21.9</c:v>
            </c:pt>
            <c:pt idx="6">
              <c:v>BVTot:</c:v>
            </c:pt>
            <c:pt idx="7">
              <c:v>26.05</c:v>
            </c:pt>
            <c:pt idx="8">
              <c:v>Perm:</c:v>
            </c:pt>
            <c:pt idx="9">
              <c:v>1169</c:v>
            </c:pt>
            <c:pt idx="10">
              <c:v>Thomeer Perm:</c:v>
            </c:pt>
            <c:pt idx="11">
              <c:v>644.3</c:v>
            </c:pt>
            <c:pt idx="12">
              <c:v>PORE SYSTEM 1:</c:v>
            </c:pt>
            <c:pt idx="13">
              <c:v>G1:</c:v>
            </c:pt>
            <c:pt idx="14">
              <c:v>0.26</c:v>
            </c:pt>
            <c:pt idx="15">
              <c:v>Pd1:</c:v>
            </c:pt>
            <c:pt idx="16">
              <c:v>2.49</c:v>
            </c:pt>
            <c:pt idx="17">
              <c:v>BV1:</c:v>
            </c:pt>
            <c:pt idx="18">
              <c:v>13.18</c:v>
            </c:pt>
            <c:pt idx="19">
              <c:v>Closure Corr:</c:v>
            </c:pt>
            <c:pt idx="20">
              <c:v>0.82</c:v>
            </c:pt>
            <c:pt idx="21">
              <c:v>PORE SYSTEM 2:</c:v>
            </c:pt>
            <c:pt idx="22">
              <c:v>G2:</c:v>
            </c:pt>
            <c:pt idx="23">
              <c:v>0.53</c:v>
            </c:pt>
            <c:pt idx="24">
              <c:v>Pd2:</c:v>
            </c:pt>
            <c:pt idx="25">
              <c:v>113.93</c:v>
            </c:pt>
            <c:pt idx="26">
              <c:v>BV2:</c:v>
            </c:pt>
            <c:pt idx="27">
              <c:v>8.88</c:v>
            </c:pt>
            <c:pt idx="28">
              <c:v>PORE SYSTEM 3:</c:v>
            </c:pt>
            <c:pt idx="29">
              <c:v>G3:</c:v>
            </c:pt>
            <c:pt idx="30">
              <c:v>0.80</c:v>
            </c:pt>
            <c:pt idx="31">
              <c:v>Pd3:</c:v>
            </c:pt>
            <c:pt idx="32">
              <c:v>400.00</c:v>
            </c:pt>
            <c:pt idx="33">
              <c:v>BV3:</c:v>
            </c:pt>
            <c:pt idx="34">
              <c:v>4.00</c:v>
            </c:pt>
          </c:strCache>
        </c:strRef>
      </c:tx>
      <c:layout>
        <c:manualLayout>
          <c:xMode val="edge"/>
          <c:yMode val="edge"/>
          <c:x val="0.11848707538801642"/>
          <c:y val="3.064160623604564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114242252770233"/>
          <c:y val="0.23677604818762543"/>
          <c:w val="0.73935935042122247"/>
          <c:h val="0.662972934925351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'279e'!$Z$7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'279e'!$X$8:$X$125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2.201861543514374</c:v>
                </c:pt>
                <c:pt idx="39" formatCode="0.00E+00">
                  <c:v>1.9922584902791365</c:v>
                </c:pt>
                <c:pt idx="40" formatCode="0.00E+00">
                  <c:v>1.8275186391357938</c:v>
                </c:pt>
                <c:pt idx="41" formatCode="0.00E+00">
                  <c:v>1.6454442612793549</c:v>
                </c:pt>
                <c:pt idx="42" formatCode="0.00E+00">
                  <c:v>1.5283509537335069</c:v>
                </c:pt>
                <c:pt idx="43" formatCode="0.00E+00">
                  <c:v>1.3825575791722962</c:v>
                </c:pt>
                <c:pt idx="44" formatCode="0.00E+00">
                  <c:v>1.267412986022908</c:v>
                </c:pt>
                <c:pt idx="45" formatCode="0.00E+00">
                  <c:v>1.1508865760071891</c:v>
                </c:pt>
                <c:pt idx="46" formatCode="0.00E+00">
                  <c:v>1.0571207847099873</c:v>
                </c:pt>
                <c:pt idx="47" formatCode="0.00E+00">
                  <c:v>0.96447316863037957</c:v>
                </c:pt>
                <c:pt idx="48" formatCode="0.00E+00">
                  <c:v>0.8774076391996164</c:v>
                </c:pt>
                <c:pt idx="49" formatCode="0.00E+00">
                  <c:v>0.80294008800200067</c:v>
                </c:pt>
                <c:pt idx="50" formatCode="0.00E+00">
                  <c:v>0.72595107997291408</c:v>
                </c:pt>
                <c:pt idx="51" formatCode="0.00E+00">
                  <c:v>0.67208871593202169</c:v>
                </c:pt>
                <c:pt idx="52" formatCode="0.00E+00">
                  <c:v>0.61084959845877318</c:v>
                </c:pt>
                <c:pt idx="53" formatCode="0.00E+00">
                  <c:v>0.55857617049565012</c:v>
                </c:pt>
                <c:pt idx="54" formatCode="0.00E+00">
                  <c:v>0.51184922869126193</c:v>
                </c:pt>
                <c:pt idx="55" formatCode="0.00E+00">
                  <c:v>0.46765029841180655</c:v>
                </c:pt>
                <c:pt idx="56" formatCode="0.00E+00">
                  <c:v>0.42711223076550831</c:v>
                </c:pt>
                <c:pt idx="57" formatCode="0.00E+00">
                  <c:v>0.39090698130426571</c:v>
                </c:pt>
                <c:pt idx="58" formatCode="0.00E+00">
                  <c:v>0.35701475124078497</c:v>
                </c:pt>
                <c:pt idx="59" formatCode="0.00E+00">
                  <c:v>0.32583752324725607</c:v>
                </c:pt>
                <c:pt idx="60" formatCode="0.00E+00">
                  <c:v>0.29892822279499781</c:v>
                </c:pt>
                <c:pt idx="61" formatCode="0.00E+00">
                  <c:v>0.27213892671986878</c:v>
                </c:pt>
                <c:pt idx="62" formatCode="0.00E+00">
                  <c:v>0.24908471829968301</c:v>
                </c:pt>
                <c:pt idx="63" formatCode="0.00E+00">
                  <c:v>0.22717320966310978</c:v>
                </c:pt>
                <c:pt idx="64" formatCode="0.00E+00">
                  <c:v>0.20824580966341916</c:v>
                </c:pt>
                <c:pt idx="65" formatCode="0.00E+00">
                  <c:v>0.18995374728107245</c:v>
                </c:pt>
                <c:pt idx="66" formatCode="0.00E+00">
                  <c:v>0.17401385477110187</c:v>
                </c:pt>
                <c:pt idx="67" formatCode="0.00E+00">
                  <c:v>0.1580904107493365</c:v>
                </c:pt>
                <c:pt idx="68" formatCode="0.00E+00">
                  <c:v>0.14523178431229525</c:v>
                </c:pt>
                <c:pt idx="69" formatCode="0.00E+00">
                  <c:v>0.13239629812978551</c:v>
                </c:pt>
                <c:pt idx="70" formatCode="0.00E+00">
                  <c:v>0.12133776209404558</c:v>
                </c:pt>
                <c:pt idx="71" formatCode="0.00E+00">
                  <c:v>0.11071438672503345</c:v>
                </c:pt>
                <c:pt idx="72" formatCode="0.00E+00">
                  <c:v>0.10148238684883817</c:v>
                </c:pt>
                <c:pt idx="73" formatCode="0.00E+00">
                  <c:v>9.2754761966116164E-2</c:v>
                </c:pt>
                <c:pt idx="74" formatCode="0.00E+00">
                  <c:v>8.4564627669465292E-2</c:v>
                </c:pt>
                <c:pt idx="75" formatCode="0.00E+00">
                  <c:v>7.7289690318461127E-2</c:v>
                </c:pt>
                <c:pt idx="76" formatCode="0.00E+00">
                  <c:v>7.0442097189767183E-2</c:v>
                </c:pt>
                <c:pt idx="77" formatCode="0.00E+00">
                  <c:v>6.4505344746810606E-2</c:v>
                </c:pt>
                <c:pt idx="78" formatCode="0.00E+00">
                  <c:v>5.8929059841359425E-2</c:v>
                </c:pt>
                <c:pt idx="79" formatCode="0.00E+00">
                  <c:v>5.3834483782968935E-2</c:v>
                </c:pt>
                <c:pt idx="80" formatCode="0.00E+00">
                  <c:v>4.9372479363749278E-2</c:v>
                </c:pt>
                <c:pt idx="81" formatCode="0.00E+00">
                  <c:v>4.4992127871073311E-2</c:v>
                </c:pt>
                <c:pt idx="82" formatCode="0.00E+00">
                  <c:v>4.11569265712982E-2</c:v>
                </c:pt>
                <c:pt idx="83" formatCode="0.00E+00">
                  <c:v>3.7668604967229409E-2</c:v>
                </c:pt>
                <c:pt idx="84" formatCode="0.00E+00">
                  <c:v>3.4405086661916405E-2</c:v>
                </c:pt>
                <c:pt idx="85" formatCode="0.00E+00">
                  <c:v>3.1455072026370157E-2</c:v>
                </c:pt>
                <c:pt idx="86" formatCode="0.00E+00">
                  <c:v>2.8721585117830909E-2</c:v>
                </c:pt>
                <c:pt idx="87" formatCode="0.00E+00">
                  <c:v>2.6245380212430964E-2</c:v>
                </c:pt>
                <c:pt idx="88" formatCode="0.00E+00">
                  <c:v>2.4006143500259251E-2</c:v>
                </c:pt>
                <c:pt idx="89" formatCode="0.00E+00">
                  <c:v>2.1974829293269594E-2</c:v>
                </c:pt>
                <c:pt idx="90" formatCode="0.00E+00">
                  <c:v>2.009046256642855E-2</c:v>
                </c:pt>
                <c:pt idx="91" formatCode="0.00E+00">
                  <c:v>1.8355454108845409E-2</c:v>
                </c:pt>
                <c:pt idx="92" formatCode="0.00E+00">
                  <c:v>1.6763798656269688E-2</c:v>
                </c:pt>
                <c:pt idx="93" formatCode="0.00E+00">
                  <c:v>1.5338349086724044E-2</c:v>
                </c:pt>
                <c:pt idx="94" formatCode="0.00E+00">
                  <c:v>1.4009877042472476E-2</c:v>
                </c:pt>
                <c:pt idx="95" formatCode="0.00E+00">
                  <c:v>1.2810588153793524E-2</c:v>
                </c:pt>
                <c:pt idx="96" formatCode="0.00E+00">
                  <c:v>1.1714605416126948E-2</c:v>
                </c:pt>
                <c:pt idx="97" formatCode="0.00E+00">
                  <c:v>1.0702243151258076E-2</c:v>
                </c:pt>
                <c:pt idx="98" formatCode="0.00E+00">
                  <c:v>9.778370897437173E-3</c:v>
                </c:pt>
                <c:pt idx="99" formatCode="0.00E+00">
                  <c:v>8.9553971840043954E-3</c:v>
                </c:pt>
                <c:pt idx="100" formatCode="0.00E+00">
                  <c:v>8.1982223425961179E-3</c:v>
                </c:pt>
                <c:pt idx="101" formatCode="0.00E+00">
                  <c:v>7.452684337116512E-3</c:v>
                </c:pt>
                <c:pt idx="102" formatCode="0.00E+00">
                  <c:v>6.8320315976453175E-3</c:v>
                </c:pt>
                <c:pt idx="103" formatCode="0.00E+00">
                  <c:v>6.2316969805147945E-3</c:v>
                </c:pt>
                <c:pt idx="104" formatCode="0.00E+00">
                  <c:v>5.6983025071866856E-3</c:v>
                </c:pt>
                <c:pt idx="105" formatCode="0.00E+00">
                  <c:v>5.2236402599130692E-3</c:v>
                </c:pt>
                <c:pt idx="106" formatCode="0.00E+00">
                  <c:v>4.778031164662945E-3</c:v>
                </c:pt>
                <c:pt idx="107" formatCode="0.00E+00">
                  <c:v>4.3664538957982621E-3</c:v>
                </c:pt>
                <c:pt idx="108" formatCode="0.00E+00">
                  <c:v>3.9901271874397343E-3</c:v>
                </c:pt>
                <c:pt idx="109" formatCode="0.00E+00">
                  <c:v>3.6358270873919347E-3</c:v>
                </c:pt>
                <c:pt idx="110" formatCode="0.00E+00">
                  <c:v>3.3291984743570803E-3</c:v>
                </c:pt>
                <c:pt idx="111" formatCode="0.00E+00">
                  <c:v>3.043722635705402E-3</c:v>
                </c:pt>
                <c:pt idx="112" formatCode="0.00E+00">
                  <c:v>2.7814820412500039E-3</c:v>
                </c:pt>
                <c:pt idx="113" formatCode="0.00E+00">
                  <c:v>2.542613842451536E-3</c:v>
                </c:pt>
                <c:pt idx="114" formatCode="0.00E+00">
                  <c:v>2.3260265524716103E-3</c:v>
                </c:pt>
                <c:pt idx="115" formatCode="0.00E+00">
                  <c:v>2.1262920346475944E-3</c:v>
                </c:pt>
                <c:pt idx="116" formatCode="0.00E+00">
                  <c:v>1.9439800174025845E-3</c:v>
                </c:pt>
                <c:pt idx="117" formatCode="0.00E+00">
                  <c:v>1.7754559593012619E-3</c:v>
                </c:pt>
              </c:numCache>
            </c:numRef>
          </c:xVal>
          <c:yVal>
            <c:numRef>
              <c:f>'279e'!$Z$8:$Z$125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0.20281518888438876</c:v>
                </c:pt>
                <c:pt idx="7">
                  <c:v>0.49974321391644239</c:v>
                </c:pt>
                <c:pt idx="8">
                  <c:v>0.95603049618797664</c:v>
                </c:pt>
                <c:pt idx="9">
                  <c:v>1.0212143936553377</c:v>
                </c:pt>
                <c:pt idx="10">
                  <c:v>0.93430253036552324</c:v>
                </c:pt>
                <c:pt idx="11">
                  <c:v>0.99948642783288477</c:v>
                </c:pt>
                <c:pt idx="12">
                  <c:v>0.80393473543079796</c:v>
                </c:pt>
                <c:pt idx="13">
                  <c:v>0.78220676960834545</c:v>
                </c:pt>
                <c:pt idx="14">
                  <c:v>0.58665507720625953</c:v>
                </c:pt>
                <c:pt idx="15">
                  <c:v>0.47801524809398721</c:v>
                </c:pt>
                <c:pt idx="16">
                  <c:v>0.34764745315926504</c:v>
                </c:pt>
                <c:pt idx="17">
                  <c:v>0.28246355569189951</c:v>
                </c:pt>
                <c:pt idx="18">
                  <c:v>0.28246355569190307</c:v>
                </c:pt>
                <c:pt idx="19">
                  <c:v>0.21727965822454109</c:v>
                </c:pt>
                <c:pt idx="20">
                  <c:v>0.21727965822453932</c:v>
                </c:pt>
                <c:pt idx="21">
                  <c:v>0.17382372657963252</c:v>
                </c:pt>
                <c:pt idx="22">
                  <c:v>0.15209576075717912</c:v>
                </c:pt>
                <c:pt idx="23">
                  <c:v>0.13036779493472217</c:v>
                </c:pt>
                <c:pt idx="24">
                  <c:v>0.13036779493472572</c:v>
                </c:pt>
                <c:pt idx="25">
                  <c:v>0.10863982911227055</c:v>
                </c:pt>
                <c:pt idx="26">
                  <c:v>0.13036779493472217</c:v>
                </c:pt>
                <c:pt idx="27">
                  <c:v>8.6911863289817148E-2</c:v>
                </c:pt>
                <c:pt idx="28">
                  <c:v>0.10863982911226877</c:v>
                </c:pt>
                <c:pt idx="29">
                  <c:v>0.15209576075717912</c:v>
                </c:pt>
                <c:pt idx="30">
                  <c:v>8.6911863289817148E-2</c:v>
                </c:pt>
                <c:pt idx="31">
                  <c:v>8.6911863289813596E-2</c:v>
                </c:pt>
                <c:pt idx="32">
                  <c:v>8.6911863289817148E-2</c:v>
                </c:pt>
                <c:pt idx="33">
                  <c:v>4.3455931644908574E-2</c:v>
                </c:pt>
                <c:pt idx="34">
                  <c:v>6.5183897467361973E-2</c:v>
                </c:pt>
                <c:pt idx="35">
                  <c:v>8.6911863289815372E-2</c:v>
                </c:pt>
                <c:pt idx="36">
                  <c:v>8.6911863289815372E-2</c:v>
                </c:pt>
                <c:pt idx="37">
                  <c:v>0.13036779493472572</c:v>
                </c:pt>
                <c:pt idx="38">
                  <c:v>6.5183897467361973E-2</c:v>
                </c:pt>
                <c:pt idx="39">
                  <c:v>8.6911863289817148E-2</c:v>
                </c:pt>
                <c:pt idx="40">
                  <c:v>8.6911863289813596E-2</c:v>
                </c:pt>
                <c:pt idx="41">
                  <c:v>8.6911863289817148E-2</c:v>
                </c:pt>
                <c:pt idx="42">
                  <c:v>6.5183897467361973E-2</c:v>
                </c:pt>
                <c:pt idx="43">
                  <c:v>0.13036779493472395</c:v>
                </c:pt>
                <c:pt idx="44">
                  <c:v>8.6911863289815372E-2</c:v>
                </c:pt>
                <c:pt idx="45">
                  <c:v>0.15209576075717735</c:v>
                </c:pt>
                <c:pt idx="46">
                  <c:v>0.10863982911226877</c:v>
                </c:pt>
                <c:pt idx="47">
                  <c:v>0.13036779493472572</c:v>
                </c:pt>
                <c:pt idx="48">
                  <c:v>0.13036779493472395</c:v>
                </c:pt>
                <c:pt idx="49">
                  <c:v>0.17382372657963074</c:v>
                </c:pt>
                <c:pt idx="50">
                  <c:v>0.15209576075718267</c:v>
                </c:pt>
                <c:pt idx="51">
                  <c:v>0.19555169240208414</c:v>
                </c:pt>
                <c:pt idx="52">
                  <c:v>0.21727965822453932</c:v>
                </c:pt>
                <c:pt idx="53">
                  <c:v>0.21727965822453932</c:v>
                </c:pt>
                <c:pt idx="54">
                  <c:v>0.26073558986945145</c:v>
                </c:pt>
                <c:pt idx="55">
                  <c:v>0.28246355569190129</c:v>
                </c:pt>
                <c:pt idx="56">
                  <c:v>0.30419152151435469</c:v>
                </c:pt>
                <c:pt idx="57">
                  <c:v>0.30419152151435824</c:v>
                </c:pt>
                <c:pt idx="58">
                  <c:v>0.30419152151435469</c:v>
                </c:pt>
                <c:pt idx="59">
                  <c:v>0.26073558986944789</c:v>
                </c:pt>
                <c:pt idx="60">
                  <c:v>0.23900762404699094</c:v>
                </c:pt>
                <c:pt idx="61">
                  <c:v>0.23900762404699449</c:v>
                </c:pt>
                <c:pt idx="62">
                  <c:v>0.17382372657963607</c:v>
                </c:pt>
                <c:pt idx="63">
                  <c:v>0.17382372657963074</c:v>
                </c:pt>
                <c:pt idx="64">
                  <c:v>0.13036779493472572</c:v>
                </c:pt>
                <c:pt idx="65">
                  <c:v>0.19555169240208414</c:v>
                </c:pt>
                <c:pt idx="66">
                  <c:v>0.17382372657963074</c:v>
                </c:pt>
                <c:pt idx="67">
                  <c:v>0.21727965822454109</c:v>
                </c:pt>
                <c:pt idx="68">
                  <c:v>0.21727965822453932</c:v>
                </c:pt>
                <c:pt idx="69">
                  <c:v>0.21727965822454109</c:v>
                </c:pt>
                <c:pt idx="70">
                  <c:v>0.23900762404699805</c:v>
                </c:pt>
                <c:pt idx="71">
                  <c:v>0.21727965822453399</c:v>
                </c:pt>
                <c:pt idx="72">
                  <c:v>0.21727965822454109</c:v>
                </c:pt>
                <c:pt idx="73">
                  <c:v>0.19555169240208414</c:v>
                </c:pt>
                <c:pt idx="74">
                  <c:v>0.19555169240209125</c:v>
                </c:pt>
                <c:pt idx="75">
                  <c:v>0.21727965822454109</c:v>
                </c:pt>
                <c:pt idx="76">
                  <c:v>0.17382372657962719</c:v>
                </c:pt>
                <c:pt idx="77">
                  <c:v>0.15209576075718445</c:v>
                </c:pt>
                <c:pt idx="78">
                  <c:v>0.17382372657962719</c:v>
                </c:pt>
                <c:pt idx="79">
                  <c:v>0.1738237265796343</c:v>
                </c:pt>
                <c:pt idx="80">
                  <c:v>0.13036779493472039</c:v>
                </c:pt>
                <c:pt idx="81">
                  <c:v>0.1303677949347275</c:v>
                </c:pt>
                <c:pt idx="82">
                  <c:v>0.1303677949347275</c:v>
                </c:pt>
                <c:pt idx="83">
                  <c:v>0.10863982911227055</c:v>
                </c:pt>
                <c:pt idx="84">
                  <c:v>8.6911863289813596E-2</c:v>
                </c:pt>
                <c:pt idx="85">
                  <c:v>8.6911863289813596E-2</c:v>
                </c:pt>
                <c:pt idx="86">
                  <c:v>6.5183897467363749E-2</c:v>
                </c:pt>
                <c:pt idx="87">
                  <c:v>4.3455931644906798E-2</c:v>
                </c:pt>
                <c:pt idx="88">
                  <c:v>4.3455931644906798E-2</c:v>
                </c:pt>
                <c:pt idx="89">
                  <c:v>2.1727965822456952E-2</c:v>
                </c:pt>
                <c:pt idx="90">
                  <c:v>2.1727965822449846E-2</c:v>
                </c:pt>
                <c:pt idx="91">
                  <c:v>2.1727965822456952E-2</c:v>
                </c:pt>
                <c:pt idx="92">
                  <c:v>2.1727965822456952E-2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60-304E-ACCC-0E699EE56D15}"/>
            </c:ext>
          </c:extLst>
        </c:ser>
        <c:ser>
          <c:idx val="1"/>
          <c:order val="1"/>
          <c:tx>
            <c:strRef>
              <c:f>'279e'!$AB$7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2.201861543514374</c:v>
                </c:pt>
                <c:pt idx="39" formatCode="0.00E+00">
                  <c:v>1.9922584902791365</c:v>
                </c:pt>
                <c:pt idx="40" formatCode="0.00E+00">
                  <c:v>1.8275186391357938</c:v>
                </c:pt>
                <c:pt idx="41" formatCode="0.00E+00">
                  <c:v>1.6454442612793549</c:v>
                </c:pt>
                <c:pt idx="42" formatCode="0.00E+00">
                  <c:v>1.5283509537335069</c:v>
                </c:pt>
                <c:pt idx="43" formatCode="0.00E+00">
                  <c:v>1.3825575791722962</c:v>
                </c:pt>
                <c:pt idx="44" formatCode="0.00E+00">
                  <c:v>1.267412986022908</c:v>
                </c:pt>
                <c:pt idx="45" formatCode="0.00E+00">
                  <c:v>1.1508865760071891</c:v>
                </c:pt>
                <c:pt idx="46" formatCode="0.00E+00">
                  <c:v>1.0571207847099873</c:v>
                </c:pt>
                <c:pt idx="47" formatCode="0.00E+00">
                  <c:v>0.96447316863037957</c:v>
                </c:pt>
                <c:pt idx="48" formatCode="0.00E+00">
                  <c:v>0.8774076391996164</c:v>
                </c:pt>
                <c:pt idx="49" formatCode="0.00E+00">
                  <c:v>0.80294008800200067</c:v>
                </c:pt>
                <c:pt idx="50" formatCode="0.00E+00">
                  <c:v>0.72595107997291408</c:v>
                </c:pt>
                <c:pt idx="51" formatCode="0.00E+00">
                  <c:v>0.67208871593202169</c:v>
                </c:pt>
                <c:pt idx="52" formatCode="0.00E+00">
                  <c:v>0.61084959845877318</c:v>
                </c:pt>
                <c:pt idx="53" formatCode="0.00E+00">
                  <c:v>0.55857617049565012</c:v>
                </c:pt>
                <c:pt idx="54" formatCode="0.00E+00">
                  <c:v>0.51184922869126193</c:v>
                </c:pt>
                <c:pt idx="55" formatCode="0.00E+00">
                  <c:v>0.46765029841180655</c:v>
                </c:pt>
                <c:pt idx="56" formatCode="0.00E+00">
                  <c:v>0.42711223076550831</c:v>
                </c:pt>
                <c:pt idx="57" formatCode="0.00E+00">
                  <c:v>0.39090698130426571</c:v>
                </c:pt>
                <c:pt idx="58" formatCode="0.00E+00">
                  <c:v>0.35701475124078497</c:v>
                </c:pt>
                <c:pt idx="59" formatCode="0.00E+00">
                  <c:v>0.32583752324725607</c:v>
                </c:pt>
                <c:pt idx="60" formatCode="0.00E+00">
                  <c:v>0.29892822279499781</c:v>
                </c:pt>
                <c:pt idx="61" formatCode="0.00E+00">
                  <c:v>0.27213892671986878</c:v>
                </c:pt>
                <c:pt idx="62" formatCode="0.00E+00">
                  <c:v>0.24908471829968301</c:v>
                </c:pt>
                <c:pt idx="63" formatCode="0.00E+00">
                  <c:v>0.22717320966310978</c:v>
                </c:pt>
                <c:pt idx="64" formatCode="0.00E+00">
                  <c:v>0.20824580966341916</c:v>
                </c:pt>
                <c:pt idx="65" formatCode="0.00E+00">
                  <c:v>0.18995374728107245</c:v>
                </c:pt>
                <c:pt idx="66" formatCode="0.00E+00">
                  <c:v>0.17401385477110187</c:v>
                </c:pt>
                <c:pt idx="67" formatCode="0.00E+00">
                  <c:v>0.1580904107493365</c:v>
                </c:pt>
                <c:pt idx="68" formatCode="0.00E+00">
                  <c:v>0.14523178431229525</c:v>
                </c:pt>
                <c:pt idx="69" formatCode="0.00E+00">
                  <c:v>0.13239629812978551</c:v>
                </c:pt>
                <c:pt idx="70" formatCode="0.00E+00">
                  <c:v>0.12133776209404558</c:v>
                </c:pt>
                <c:pt idx="71" formatCode="0.00E+00">
                  <c:v>0.11071438672503345</c:v>
                </c:pt>
                <c:pt idx="72" formatCode="0.00E+00">
                  <c:v>0.10148238684883817</c:v>
                </c:pt>
                <c:pt idx="73" formatCode="0.00E+00">
                  <c:v>9.2754761966116164E-2</c:v>
                </c:pt>
                <c:pt idx="74" formatCode="0.00E+00">
                  <c:v>8.4564627669465292E-2</c:v>
                </c:pt>
                <c:pt idx="75" formatCode="0.00E+00">
                  <c:v>7.7289690318461127E-2</c:v>
                </c:pt>
                <c:pt idx="76" formatCode="0.00E+00">
                  <c:v>7.0442097189767183E-2</c:v>
                </c:pt>
                <c:pt idx="77" formatCode="0.00E+00">
                  <c:v>6.4505344746810606E-2</c:v>
                </c:pt>
                <c:pt idx="78" formatCode="0.00E+00">
                  <c:v>5.8929059841359425E-2</c:v>
                </c:pt>
                <c:pt idx="79" formatCode="0.00E+00">
                  <c:v>5.3834483782968935E-2</c:v>
                </c:pt>
                <c:pt idx="80" formatCode="0.00E+00">
                  <c:v>4.9372479363749278E-2</c:v>
                </c:pt>
                <c:pt idx="81" formatCode="0.00E+00">
                  <c:v>4.4992127871073311E-2</c:v>
                </c:pt>
                <c:pt idx="82" formatCode="0.00E+00">
                  <c:v>4.11569265712982E-2</c:v>
                </c:pt>
                <c:pt idx="83" formatCode="0.00E+00">
                  <c:v>3.7668604967229409E-2</c:v>
                </c:pt>
                <c:pt idx="84" formatCode="0.00E+00">
                  <c:v>3.4405086661916405E-2</c:v>
                </c:pt>
                <c:pt idx="85" formatCode="0.00E+00">
                  <c:v>3.1455072026370157E-2</c:v>
                </c:pt>
                <c:pt idx="86" formatCode="0.00E+00">
                  <c:v>2.8721585117830909E-2</c:v>
                </c:pt>
                <c:pt idx="87" formatCode="0.00E+00">
                  <c:v>2.6245380212430964E-2</c:v>
                </c:pt>
                <c:pt idx="88" formatCode="0.00E+00">
                  <c:v>2.4006143500259251E-2</c:v>
                </c:pt>
                <c:pt idx="89" formatCode="0.00E+00">
                  <c:v>2.1974829293269594E-2</c:v>
                </c:pt>
                <c:pt idx="90" formatCode="0.00E+00">
                  <c:v>2.009046256642855E-2</c:v>
                </c:pt>
                <c:pt idx="91" formatCode="0.00E+00">
                  <c:v>1.8355454108845409E-2</c:v>
                </c:pt>
                <c:pt idx="92" formatCode="0.00E+00">
                  <c:v>1.6763798656269688E-2</c:v>
                </c:pt>
                <c:pt idx="93" formatCode="0.00E+00">
                  <c:v>1.5338349086724044E-2</c:v>
                </c:pt>
                <c:pt idx="94" formatCode="0.00E+00">
                  <c:v>1.4009877042472476E-2</c:v>
                </c:pt>
                <c:pt idx="95" formatCode="0.00E+00">
                  <c:v>1.2810588153793524E-2</c:v>
                </c:pt>
                <c:pt idx="96" formatCode="0.00E+00">
                  <c:v>1.1714605416126948E-2</c:v>
                </c:pt>
                <c:pt idx="97" formatCode="0.00E+00">
                  <c:v>1.0702243151258076E-2</c:v>
                </c:pt>
                <c:pt idx="98" formatCode="0.00E+00">
                  <c:v>9.778370897437173E-3</c:v>
                </c:pt>
                <c:pt idx="99" formatCode="0.00E+00">
                  <c:v>8.9553971840043954E-3</c:v>
                </c:pt>
                <c:pt idx="100" formatCode="0.00E+00">
                  <c:v>8.1982223425961179E-3</c:v>
                </c:pt>
                <c:pt idx="101" formatCode="0.00E+00">
                  <c:v>7.452684337116512E-3</c:v>
                </c:pt>
                <c:pt idx="102" formatCode="0.00E+00">
                  <c:v>6.8320315976453175E-3</c:v>
                </c:pt>
                <c:pt idx="103" formatCode="0.00E+00">
                  <c:v>6.2316969805147945E-3</c:v>
                </c:pt>
                <c:pt idx="104" formatCode="0.00E+00">
                  <c:v>5.6983025071866856E-3</c:v>
                </c:pt>
                <c:pt idx="105" formatCode="0.00E+00">
                  <c:v>5.2236402599130692E-3</c:v>
                </c:pt>
                <c:pt idx="106" formatCode="0.00E+00">
                  <c:v>4.778031164662945E-3</c:v>
                </c:pt>
                <c:pt idx="107" formatCode="0.00E+00">
                  <c:v>4.3664538957982621E-3</c:v>
                </c:pt>
                <c:pt idx="108" formatCode="0.00E+00">
                  <c:v>3.9901271874397343E-3</c:v>
                </c:pt>
                <c:pt idx="109" formatCode="0.00E+00">
                  <c:v>3.6358270873919347E-3</c:v>
                </c:pt>
                <c:pt idx="110" formatCode="0.00E+00">
                  <c:v>3.3291984743570803E-3</c:v>
                </c:pt>
                <c:pt idx="111" formatCode="0.00E+00">
                  <c:v>3.043722635705402E-3</c:v>
                </c:pt>
                <c:pt idx="112" formatCode="0.00E+00">
                  <c:v>2.7814820412500039E-3</c:v>
                </c:pt>
                <c:pt idx="113" formatCode="0.00E+00">
                  <c:v>2.542613842451536E-3</c:v>
                </c:pt>
                <c:pt idx="114" formatCode="0.00E+00">
                  <c:v>2.3260265524716103E-3</c:v>
                </c:pt>
                <c:pt idx="115" formatCode="0.00E+00">
                  <c:v>2.1262920346475944E-3</c:v>
                </c:pt>
                <c:pt idx="116" formatCode="0.00E+00">
                  <c:v>1.9439800174025845E-3</c:v>
                </c:pt>
                <c:pt idx="117" formatCode="0.00E+00">
                  <c:v>1.7754559593012619E-3</c:v>
                </c:pt>
              </c:numCache>
            </c:numRef>
          </c:xVal>
          <c:yVal>
            <c:numRef>
              <c:f>'279e'!$AB$8:$AB$125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9.7377994532573217E-2</c:v>
                </c:pt>
                <c:pt idx="7">
                  <c:v>0.70392185198239599</c:v>
                </c:pt>
                <c:pt idx="8">
                  <c:v>1.0360170746557373</c:v>
                </c:pt>
                <c:pt idx="9">
                  <c:v>1.0232051719323807</c:v>
                </c:pt>
                <c:pt idx="10">
                  <c:v>0.97750385647288462</c:v>
                </c:pt>
                <c:pt idx="11">
                  <c:v>0.79738290860728656</c:v>
                </c:pt>
                <c:pt idx="12">
                  <c:v>0.69868000213809722</c:v>
                </c:pt>
                <c:pt idx="13">
                  <c:v>0.60541093293323733</c:v>
                </c:pt>
                <c:pt idx="14">
                  <c:v>0.53231627404590487</c:v>
                </c:pt>
                <c:pt idx="15">
                  <c:v>0.45764005401020835</c:v>
                </c:pt>
                <c:pt idx="16">
                  <c:v>0.40130380932373999</c:v>
                </c:pt>
                <c:pt idx="17">
                  <c:v>0.35196082558282793</c:v>
                </c:pt>
                <c:pt idx="18">
                  <c:v>0.32145134512510509</c:v>
                </c:pt>
                <c:pt idx="19">
                  <c:v>0.28387839868463516</c:v>
                </c:pt>
                <c:pt idx="20">
                  <c:v>0.25394646262832588</c:v>
                </c:pt>
                <c:pt idx="21">
                  <c:v>0.22482522214056644</c:v>
                </c:pt>
                <c:pt idx="22">
                  <c:v>0.20551636510777627</c:v>
                </c:pt>
                <c:pt idx="23">
                  <c:v>0.18862088674614874</c:v>
                </c:pt>
                <c:pt idx="24">
                  <c:v>0.18534444995735733</c:v>
                </c:pt>
                <c:pt idx="25">
                  <c:v>0.15492523722461726</c:v>
                </c:pt>
                <c:pt idx="26">
                  <c:v>0.14122744662667053</c:v>
                </c:pt>
                <c:pt idx="27">
                  <c:v>0.13666170645833198</c:v>
                </c:pt>
                <c:pt idx="28">
                  <c:v>0.12978512296210276</c:v>
                </c:pt>
                <c:pt idx="29">
                  <c:v>0.11551292520560352</c:v>
                </c:pt>
                <c:pt idx="30">
                  <c:v>0.10979254489191526</c:v>
                </c:pt>
                <c:pt idx="31">
                  <c:v>0.10159817865710608</c:v>
                </c:pt>
                <c:pt idx="32">
                  <c:v>9.1339456703666499E-2</c:v>
                </c:pt>
                <c:pt idx="33">
                  <c:v>9.1427624485238113E-2</c:v>
                </c:pt>
                <c:pt idx="34">
                  <c:v>8.3943554923116892E-2</c:v>
                </c:pt>
                <c:pt idx="35">
                  <c:v>7.7369473203384942E-2</c:v>
                </c:pt>
                <c:pt idx="36">
                  <c:v>7.4656326990174549E-2</c:v>
                </c:pt>
                <c:pt idx="37">
                  <c:v>5.64618625434683E-2</c:v>
                </c:pt>
                <c:pt idx="38">
                  <c:v>5.9456189443165997E-2</c:v>
                </c:pt>
                <c:pt idx="39">
                  <c:v>7.1012608014543233E-2</c:v>
                </c:pt>
                <c:pt idx="40">
                  <c:v>5.7994267396383137E-2</c:v>
                </c:pt>
                <c:pt idx="41">
                  <c:v>6.6760817663437777E-2</c:v>
                </c:pt>
                <c:pt idx="42">
                  <c:v>4.4667385440346763E-2</c:v>
                </c:pt>
                <c:pt idx="43">
                  <c:v>5.7854258833812011E-2</c:v>
                </c:pt>
                <c:pt idx="44">
                  <c:v>4.7739378761239237E-2</c:v>
                </c:pt>
                <c:pt idx="45">
                  <c:v>5.048565076762479E-2</c:v>
                </c:pt>
                <c:pt idx="46">
                  <c:v>4.2481970792092483E-2</c:v>
                </c:pt>
                <c:pt idx="47">
                  <c:v>4.3883315865480554E-2</c:v>
                </c:pt>
                <c:pt idx="48">
                  <c:v>4.3262907243848403E-2</c:v>
                </c:pt>
                <c:pt idx="49">
                  <c:v>4.1635335097849335E-2</c:v>
                </c:pt>
                <c:pt idx="50">
                  <c:v>0.10897304480143788</c:v>
                </c:pt>
                <c:pt idx="51">
                  <c:v>0.17725842824298788</c:v>
                </c:pt>
                <c:pt idx="52">
                  <c:v>0.31815027194057066</c:v>
                </c:pt>
                <c:pt idx="53">
                  <c:v>0.35613908167199426</c:v>
                </c:pt>
                <c:pt idx="54">
                  <c:v>0.36949192762261518</c:v>
                </c:pt>
                <c:pt idx="55">
                  <c:v>0.38327013360693662</c:v>
                </c:pt>
                <c:pt idx="56">
                  <c:v>0.37370304843727986</c:v>
                </c:pt>
                <c:pt idx="57">
                  <c:v>0.34803967959667048</c:v>
                </c:pt>
                <c:pt idx="58">
                  <c:v>0.33610521269812921</c:v>
                </c:pt>
                <c:pt idx="59">
                  <c:v>0.31716279921949209</c:v>
                </c:pt>
                <c:pt idx="60">
                  <c:v>0.27976808853350832</c:v>
                </c:pt>
                <c:pt idx="61">
                  <c:v>0.28433460998229698</c:v>
                </c:pt>
                <c:pt idx="62">
                  <c:v>0.2498211127102703</c:v>
                </c:pt>
                <c:pt idx="63">
                  <c:v>0.24252343889889261</c:v>
                </c:pt>
                <c:pt idx="64">
                  <c:v>0.21629875573122881</c:v>
                </c:pt>
                <c:pt idx="65">
                  <c:v>0.22670334643873069</c:v>
                </c:pt>
                <c:pt idx="66">
                  <c:v>0.2247649827104734</c:v>
                </c:pt>
                <c:pt idx="67">
                  <c:v>0.25836386991431937</c:v>
                </c:pt>
                <c:pt idx="68">
                  <c:v>0.23598262772118517</c:v>
                </c:pt>
                <c:pt idx="69">
                  <c:v>0.26058344828915381</c:v>
                </c:pt>
                <c:pt idx="70">
                  <c:v>0.24456760880815054</c:v>
                </c:pt>
                <c:pt idx="71">
                  <c:v>0.25244612809720479</c:v>
                </c:pt>
                <c:pt idx="72">
                  <c:v>0.23350818129609863</c:v>
                </c:pt>
                <c:pt idx="73">
                  <c:v>0.23323615557461608</c:v>
                </c:pt>
                <c:pt idx="74">
                  <c:v>0.2305191798024282</c:v>
                </c:pt>
                <c:pt idx="75">
                  <c:v>0.21494535140681847</c:v>
                </c:pt>
                <c:pt idx="76">
                  <c:v>0.21192456047439379</c:v>
                </c:pt>
                <c:pt idx="77">
                  <c:v>0.19211547868109236</c:v>
                </c:pt>
                <c:pt idx="78">
                  <c:v>0.18842441745198357</c:v>
                </c:pt>
                <c:pt idx="79">
                  <c:v>0.17980318223697012</c:v>
                </c:pt>
                <c:pt idx="80">
                  <c:v>0.16432920132452722</c:v>
                </c:pt>
                <c:pt idx="81">
                  <c:v>0.16846848848217277</c:v>
                </c:pt>
                <c:pt idx="82">
                  <c:v>0.15420003738977428</c:v>
                </c:pt>
                <c:pt idx="83">
                  <c:v>0.14653676294555851</c:v>
                </c:pt>
                <c:pt idx="84">
                  <c:v>0.14337009411266521</c:v>
                </c:pt>
                <c:pt idx="85">
                  <c:v>0.1356570286741885</c:v>
                </c:pt>
                <c:pt idx="86">
                  <c:v>0.13167571955652946</c:v>
                </c:pt>
                <c:pt idx="87">
                  <c:v>0.12505999061825079</c:v>
                </c:pt>
                <c:pt idx="88">
                  <c:v>0.11860186472491563</c:v>
                </c:pt>
                <c:pt idx="89">
                  <c:v>0.11285877272287692</c:v>
                </c:pt>
                <c:pt idx="90">
                  <c:v>0.10991299032628632</c:v>
                </c:pt>
                <c:pt idx="91">
                  <c:v>0.10637730761239439</c:v>
                </c:pt>
                <c:pt idx="92">
                  <c:v>0.10268310831451188</c:v>
                </c:pt>
                <c:pt idx="93">
                  <c:v>9.6791174758369181E-2</c:v>
                </c:pt>
                <c:pt idx="94">
                  <c:v>9.5004500393006452E-2</c:v>
                </c:pt>
                <c:pt idx="95">
                  <c:v>9.0406547659235059E-2</c:v>
                </c:pt>
                <c:pt idx="96">
                  <c:v>8.7115748535847359E-2</c:v>
                </c:pt>
                <c:pt idx="97">
                  <c:v>8.4924803589881748E-2</c:v>
                </c:pt>
                <c:pt idx="98">
                  <c:v>8.1865450215211411E-2</c:v>
                </c:pt>
                <c:pt idx="99">
                  <c:v>7.7020376475342545E-2</c:v>
                </c:pt>
                <c:pt idx="100">
                  <c:v>7.4839081697945176E-2</c:v>
                </c:pt>
                <c:pt idx="101">
                  <c:v>7.8046009549371576E-2</c:v>
                </c:pt>
                <c:pt idx="102">
                  <c:v>6.8830287204885821E-2</c:v>
                </c:pt>
                <c:pt idx="103">
                  <c:v>7.0487369684862244E-2</c:v>
                </c:pt>
                <c:pt idx="104">
                  <c:v>6.6397884953193653E-2</c:v>
                </c:pt>
                <c:pt idx="105">
                  <c:v>6.2574213931018363E-2</c:v>
                </c:pt>
                <c:pt idx="106">
                  <c:v>6.2232906828931789E-2</c:v>
                </c:pt>
                <c:pt idx="107">
                  <c:v>6.0985128155117252E-2</c:v>
                </c:pt>
                <c:pt idx="108">
                  <c:v>5.9209087990417686E-2</c:v>
                </c:pt>
                <c:pt idx="109">
                  <c:v>5.9273650697463154E-2</c:v>
                </c:pt>
                <c:pt idx="110">
                  <c:v>5.4537211833405763E-2</c:v>
                </c:pt>
                <c:pt idx="111">
                  <c:v>5.3940700632452376E-2</c:v>
                </c:pt>
                <c:pt idx="112">
                  <c:v>5.2697758720857024E-2</c:v>
                </c:pt>
                <c:pt idx="113">
                  <c:v>5.107348520020949E-2</c:v>
                </c:pt>
                <c:pt idx="114">
                  <c:v>4.927506796416381E-2</c:v>
                </c:pt>
                <c:pt idx="115">
                  <c:v>4.8368697226738533E-2</c:v>
                </c:pt>
                <c:pt idx="116">
                  <c:v>4.7021952369028952E-2</c:v>
                </c:pt>
                <c:pt idx="117">
                  <c:v>4.6324868199310032E-2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60-304E-ACCC-0E699EE56D15}"/>
            </c:ext>
          </c:extLst>
        </c:ser>
        <c:ser>
          <c:idx val="2"/>
          <c:order val="2"/>
          <c:tx>
            <c:strRef>
              <c:f>'279e'!$Y$7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'279e'!$X$8:$X$125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2.201861543514374</c:v>
                </c:pt>
                <c:pt idx="39" formatCode="0.00E+00">
                  <c:v>1.9922584902791365</c:v>
                </c:pt>
                <c:pt idx="40" formatCode="0.00E+00">
                  <c:v>1.8275186391357938</c:v>
                </c:pt>
                <c:pt idx="41" formatCode="0.00E+00">
                  <c:v>1.6454442612793549</c:v>
                </c:pt>
                <c:pt idx="42" formatCode="0.00E+00">
                  <c:v>1.5283509537335069</c:v>
                </c:pt>
                <c:pt idx="43" formatCode="0.00E+00">
                  <c:v>1.3825575791722962</c:v>
                </c:pt>
                <c:pt idx="44" formatCode="0.00E+00">
                  <c:v>1.267412986022908</c:v>
                </c:pt>
                <c:pt idx="45" formatCode="0.00E+00">
                  <c:v>1.1508865760071891</c:v>
                </c:pt>
                <c:pt idx="46" formatCode="0.00E+00">
                  <c:v>1.0571207847099873</c:v>
                </c:pt>
                <c:pt idx="47" formatCode="0.00E+00">
                  <c:v>0.96447316863037957</c:v>
                </c:pt>
                <c:pt idx="48" formatCode="0.00E+00">
                  <c:v>0.8774076391996164</c:v>
                </c:pt>
                <c:pt idx="49" formatCode="0.00E+00">
                  <c:v>0.80294008800200067</c:v>
                </c:pt>
                <c:pt idx="50" formatCode="0.00E+00">
                  <c:v>0.72595107997291408</c:v>
                </c:pt>
                <c:pt idx="51" formatCode="0.00E+00">
                  <c:v>0.67208871593202169</c:v>
                </c:pt>
                <c:pt idx="52" formatCode="0.00E+00">
                  <c:v>0.61084959845877318</c:v>
                </c:pt>
                <c:pt idx="53" formatCode="0.00E+00">
                  <c:v>0.55857617049565012</c:v>
                </c:pt>
                <c:pt idx="54" formatCode="0.00E+00">
                  <c:v>0.51184922869126193</c:v>
                </c:pt>
                <c:pt idx="55" formatCode="0.00E+00">
                  <c:v>0.46765029841180655</c:v>
                </c:pt>
                <c:pt idx="56" formatCode="0.00E+00">
                  <c:v>0.42711223076550831</c:v>
                </c:pt>
                <c:pt idx="57" formatCode="0.00E+00">
                  <c:v>0.39090698130426571</c:v>
                </c:pt>
                <c:pt idx="58" formatCode="0.00E+00">
                  <c:v>0.35701475124078497</c:v>
                </c:pt>
                <c:pt idx="59" formatCode="0.00E+00">
                  <c:v>0.32583752324725607</c:v>
                </c:pt>
                <c:pt idx="60" formatCode="0.00E+00">
                  <c:v>0.29892822279499781</c:v>
                </c:pt>
                <c:pt idx="61" formatCode="0.00E+00">
                  <c:v>0.27213892671986878</c:v>
                </c:pt>
                <c:pt idx="62" formatCode="0.00E+00">
                  <c:v>0.24908471829968301</c:v>
                </c:pt>
                <c:pt idx="63" formatCode="0.00E+00">
                  <c:v>0.22717320966310978</c:v>
                </c:pt>
                <c:pt idx="64" formatCode="0.00E+00">
                  <c:v>0.20824580966341916</c:v>
                </c:pt>
                <c:pt idx="65" formatCode="0.00E+00">
                  <c:v>0.18995374728107245</c:v>
                </c:pt>
                <c:pt idx="66" formatCode="0.00E+00">
                  <c:v>0.17401385477110187</c:v>
                </c:pt>
                <c:pt idx="67" formatCode="0.00E+00">
                  <c:v>0.1580904107493365</c:v>
                </c:pt>
                <c:pt idx="68" formatCode="0.00E+00">
                  <c:v>0.14523178431229525</c:v>
                </c:pt>
                <c:pt idx="69" formatCode="0.00E+00">
                  <c:v>0.13239629812978551</c:v>
                </c:pt>
                <c:pt idx="70" formatCode="0.00E+00">
                  <c:v>0.12133776209404558</c:v>
                </c:pt>
                <c:pt idx="71" formatCode="0.00E+00">
                  <c:v>0.11071438672503345</c:v>
                </c:pt>
                <c:pt idx="72" formatCode="0.00E+00">
                  <c:v>0.10148238684883817</c:v>
                </c:pt>
                <c:pt idx="73" formatCode="0.00E+00">
                  <c:v>9.2754761966116164E-2</c:v>
                </c:pt>
                <c:pt idx="74" formatCode="0.00E+00">
                  <c:v>8.4564627669465292E-2</c:v>
                </c:pt>
                <c:pt idx="75" formatCode="0.00E+00">
                  <c:v>7.7289690318461127E-2</c:v>
                </c:pt>
                <c:pt idx="76" formatCode="0.00E+00">
                  <c:v>7.0442097189767183E-2</c:v>
                </c:pt>
                <c:pt idx="77" formatCode="0.00E+00">
                  <c:v>6.4505344746810606E-2</c:v>
                </c:pt>
                <c:pt idx="78" formatCode="0.00E+00">
                  <c:v>5.8929059841359425E-2</c:v>
                </c:pt>
                <c:pt idx="79" formatCode="0.00E+00">
                  <c:v>5.3834483782968935E-2</c:v>
                </c:pt>
                <c:pt idx="80" formatCode="0.00E+00">
                  <c:v>4.9372479363749278E-2</c:v>
                </c:pt>
                <c:pt idx="81" formatCode="0.00E+00">
                  <c:v>4.4992127871073311E-2</c:v>
                </c:pt>
                <c:pt idx="82" formatCode="0.00E+00">
                  <c:v>4.11569265712982E-2</c:v>
                </c:pt>
                <c:pt idx="83" formatCode="0.00E+00">
                  <c:v>3.7668604967229409E-2</c:v>
                </c:pt>
                <c:pt idx="84" formatCode="0.00E+00">
                  <c:v>3.4405086661916405E-2</c:v>
                </c:pt>
                <c:pt idx="85" formatCode="0.00E+00">
                  <c:v>3.1455072026370157E-2</c:v>
                </c:pt>
                <c:pt idx="86" formatCode="0.00E+00">
                  <c:v>2.8721585117830909E-2</c:v>
                </c:pt>
                <c:pt idx="87" formatCode="0.00E+00">
                  <c:v>2.6245380212430964E-2</c:v>
                </c:pt>
                <c:pt idx="88" formatCode="0.00E+00">
                  <c:v>2.4006143500259251E-2</c:v>
                </c:pt>
                <c:pt idx="89" formatCode="0.00E+00">
                  <c:v>2.1974829293269594E-2</c:v>
                </c:pt>
                <c:pt idx="90" formatCode="0.00E+00">
                  <c:v>2.009046256642855E-2</c:v>
                </c:pt>
                <c:pt idx="91" formatCode="0.00E+00">
                  <c:v>1.8355454108845409E-2</c:v>
                </c:pt>
                <c:pt idx="92" formatCode="0.00E+00">
                  <c:v>1.6763798656269688E-2</c:v>
                </c:pt>
                <c:pt idx="93" formatCode="0.00E+00">
                  <c:v>1.5338349086724044E-2</c:v>
                </c:pt>
                <c:pt idx="94" formatCode="0.00E+00">
                  <c:v>1.4009877042472476E-2</c:v>
                </c:pt>
                <c:pt idx="95" formatCode="0.00E+00">
                  <c:v>1.2810588153793524E-2</c:v>
                </c:pt>
                <c:pt idx="96" formatCode="0.00E+00">
                  <c:v>1.1714605416126948E-2</c:v>
                </c:pt>
                <c:pt idx="97" formatCode="0.00E+00">
                  <c:v>1.0702243151258076E-2</c:v>
                </c:pt>
                <c:pt idx="98" formatCode="0.00E+00">
                  <c:v>9.778370897437173E-3</c:v>
                </c:pt>
                <c:pt idx="99" formatCode="0.00E+00">
                  <c:v>8.9553971840043954E-3</c:v>
                </c:pt>
                <c:pt idx="100" formatCode="0.00E+00">
                  <c:v>8.1982223425961179E-3</c:v>
                </c:pt>
                <c:pt idx="101" formatCode="0.00E+00">
                  <c:v>7.452684337116512E-3</c:v>
                </c:pt>
                <c:pt idx="102" formatCode="0.00E+00">
                  <c:v>6.8320315976453175E-3</c:v>
                </c:pt>
                <c:pt idx="103" formatCode="0.00E+00">
                  <c:v>6.2316969805147945E-3</c:v>
                </c:pt>
                <c:pt idx="104" formatCode="0.00E+00">
                  <c:v>5.6983025071866856E-3</c:v>
                </c:pt>
                <c:pt idx="105" formatCode="0.00E+00">
                  <c:v>5.2236402599130692E-3</c:v>
                </c:pt>
                <c:pt idx="106" formatCode="0.00E+00">
                  <c:v>4.778031164662945E-3</c:v>
                </c:pt>
                <c:pt idx="107" formatCode="0.00E+00">
                  <c:v>4.3664538957982621E-3</c:v>
                </c:pt>
                <c:pt idx="108" formatCode="0.00E+00">
                  <c:v>3.9901271874397343E-3</c:v>
                </c:pt>
                <c:pt idx="109" formatCode="0.00E+00">
                  <c:v>3.6358270873919347E-3</c:v>
                </c:pt>
                <c:pt idx="110" formatCode="0.00E+00">
                  <c:v>3.3291984743570803E-3</c:v>
                </c:pt>
                <c:pt idx="111" formatCode="0.00E+00">
                  <c:v>3.043722635705402E-3</c:v>
                </c:pt>
                <c:pt idx="112" formatCode="0.00E+00">
                  <c:v>2.7814820412500039E-3</c:v>
                </c:pt>
                <c:pt idx="113" formatCode="0.00E+00">
                  <c:v>2.542613842451536E-3</c:v>
                </c:pt>
                <c:pt idx="114" formatCode="0.00E+00">
                  <c:v>2.3260265524716103E-3</c:v>
                </c:pt>
                <c:pt idx="115" formatCode="0.00E+00">
                  <c:v>2.1262920346475944E-3</c:v>
                </c:pt>
                <c:pt idx="116" formatCode="0.00E+00">
                  <c:v>1.9439800174025845E-3</c:v>
                </c:pt>
                <c:pt idx="117" formatCode="0.00E+00">
                  <c:v>1.7754559593012619E-3</c:v>
                </c:pt>
              </c:numCache>
            </c:numRef>
          </c:xVal>
          <c:yVal>
            <c:numRef>
              <c:f>'279e'!$Y$8:$Y$125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2.1727965822454013E-2</c:v>
                </c:pt>
                <c:pt idx="2">
                  <c:v>8.6911863289816066E-2</c:v>
                </c:pt>
                <c:pt idx="3">
                  <c:v>0.1738237265796321</c:v>
                </c:pt>
                <c:pt idx="4">
                  <c:v>0.1955516924020862</c:v>
                </c:pt>
                <c:pt idx="5">
                  <c:v>0.26073558986944806</c:v>
                </c:pt>
                <c:pt idx="6">
                  <c:v>0.28246355569190218</c:v>
                </c:pt>
                <c:pt idx="7">
                  <c:v>0.49974321391644239</c:v>
                </c:pt>
                <c:pt idx="8">
                  <c:v>0.95603049618797664</c:v>
                </c:pt>
                <c:pt idx="9">
                  <c:v>1.0212143936553377</c:v>
                </c:pt>
                <c:pt idx="10">
                  <c:v>0.93430253036552324</c:v>
                </c:pt>
                <c:pt idx="11">
                  <c:v>0.99948642783288477</c:v>
                </c:pt>
                <c:pt idx="12">
                  <c:v>0.80393473543079796</c:v>
                </c:pt>
                <c:pt idx="13">
                  <c:v>0.78220676960834545</c:v>
                </c:pt>
                <c:pt idx="14">
                  <c:v>0.58665507720625953</c:v>
                </c:pt>
                <c:pt idx="15">
                  <c:v>0.47801524809398721</c:v>
                </c:pt>
                <c:pt idx="16">
                  <c:v>0.34764745315926504</c:v>
                </c:pt>
                <c:pt idx="17">
                  <c:v>0.28246355569189951</c:v>
                </c:pt>
                <c:pt idx="18">
                  <c:v>0.28246355569190307</c:v>
                </c:pt>
                <c:pt idx="19">
                  <c:v>0.21727965822454109</c:v>
                </c:pt>
                <c:pt idx="20">
                  <c:v>0.21727965822453932</c:v>
                </c:pt>
                <c:pt idx="21">
                  <c:v>0.17382372657963252</c:v>
                </c:pt>
                <c:pt idx="22">
                  <c:v>0.15209576075717912</c:v>
                </c:pt>
                <c:pt idx="23">
                  <c:v>0.13036779493472217</c:v>
                </c:pt>
                <c:pt idx="24">
                  <c:v>0.13036779493472572</c:v>
                </c:pt>
                <c:pt idx="25">
                  <c:v>0.10863982911227055</c:v>
                </c:pt>
                <c:pt idx="26">
                  <c:v>0.13036779493472217</c:v>
                </c:pt>
                <c:pt idx="27">
                  <c:v>8.6911863289817148E-2</c:v>
                </c:pt>
                <c:pt idx="28">
                  <c:v>0.10863982911226877</c:v>
                </c:pt>
                <c:pt idx="29">
                  <c:v>0.15209576075717912</c:v>
                </c:pt>
                <c:pt idx="30">
                  <c:v>8.6911863289817148E-2</c:v>
                </c:pt>
                <c:pt idx="31">
                  <c:v>8.6911863289813596E-2</c:v>
                </c:pt>
                <c:pt idx="32">
                  <c:v>8.6911863289817148E-2</c:v>
                </c:pt>
                <c:pt idx="33">
                  <c:v>4.3455931644908574E-2</c:v>
                </c:pt>
                <c:pt idx="34">
                  <c:v>6.5183897467361973E-2</c:v>
                </c:pt>
                <c:pt idx="35">
                  <c:v>8.6911863289815372E-2</c:v>
                </c:pt>
                <c:pt idx="36">
                  <c:v>8.6911863289815372E-2</c:v>
                </c:pt>
                <c:pt idx="37">
                  <c:v>0.13036779493472572</c:v>
                </c:pt>
                <c:pt idx="38">
                  <c:v>6.5183897467361973E-2</c:v>
                </c:pt>
                <c:pt idx="39">
                  <c:v>8.6911863289817148E-2</c:v>
                </c:pt>
                <c:pt idx="40">
                  <c:v>8.6911863289813596E-2</c:v>
                </c:pt>
                <c:pt idx="41">
                  <c:v>8.6911863289817148E-2</c:v>
                </c:pt>
                <c:pt idx="42">
                  <c:v>6.5183897467361973E-2</c:v>
                </c:pt>
                <c:pt idx="43">
                  <c:v>0.13036779493472395</c:v>
                </c:pt>
                <c:pt idx="44">
                  <c:v>8.6911863289815372E-2</c:v>
                </c:pt>
                <c:pt idx="45">
                  <c:v>0.15209576075717735</c:v>
                </c:pt>
                <c:pt idx="46">
                  <c:v>0.10863982911226877</c:v>
                </c:pt>
                <c:pt idx="47">
                  <c:v>0.13036779493472572</c:v>
                </c:pt>
                <c:pt idx="48">
                  <c:v>0.13036779493472395</c:v>
                </c:pt>
                <c:pt idx="49">
                  <c:v>0.17382372657963074</c:v>
                </c:pt>
                <c:pt idx="50">
                  <c:v>0.15209576075718267</c:v>
                </c:pt>
                <c:pt idx="51">
                  <c:v>0.19555169240208414</c:v>
                </c:pt>
                <c:pt idx="52">
                  <c:v>0.21727965822453932</c:v>
                </c:pt>
                <c:pt idx="53">
                  <c:v>0.21727965822453932</c:v>
                </c:pt>
                <c:pt idx="54">
                  <c:v>0.26073558986945145</c:v>
                </c:pt>
                <c:pt idx="55">
                  <c:v>0.28246355569190129</c:v>
                </c:pt>
                <c:pt idx="56">
                  <c:v>0.30419152151435469</c:v>
                </c:pt>
                <c:pt idx="57">
                  <c:v>0.30419152151435824</c:v>
                </c:pt>
                <c:pt idx="58">
                  <c:v>0.30419152151435469</c:v>
                </c:pt>
                <c:pt idx="59">
                  <c:v>0.26073558986944789</c:v>
                </c:pt>
                <c:pt idx="60">
                  <c:v>0.23900762404699094</c:v>
                </c:pt>
                <c:pt idx="61">
                  <c:v>0.23900762404699449</c:v>
                </c:pt>
                <c:pt idx="62">
                  <c:v>0.17382372657963607</c:v>
                </c:pt>
                <c:pt idx="63">
                  <c:v>0.17382372657963074</c:v>
                </c:pt>
                <c:pt idx="64">
                  <c:v>0.13036779493472572</c:v>
                </c:pt>
                <c:pt idx="65">
                  <c:v>0.19555169240208414</c:v>
                </c:pt>
                <c:pt idx="66">
                  <c:v>0.17382372657963074</c:v>
                </c:pt>
                <c:pt idx="67">
                  <c:v>0.21727965822454109</c:v>
                </c:pt>
                <c:pt idx="68">
                  <c:v>0.21727965822454109</c:v>
                </c:pt>
                <c:pt idx="69">
                  <c:v>0.21727965822454109</c:v>
                </c:pt>
                <c:pt idx="70">
                  <c:v>0.23900762404699449</c:v>
                </c:pt>
                <c:pt idx="71">
                  <c:v>0.21727965822453754</c:v>
                </c:pt>
                <c:pt idx="72">
                  <c:v>0.21727965822454109</c:v>
                </c:pt>
                <c:pt idx="73">
                  <c:v>0.19555169240208414</c:v>
                </c:pt>
                <c:pt idx="74">
                  <c:v>0.1955516924020877</c:v>
                </c:pt>
                <c:pt idx="75">
                  <c:v>0.21727965822454465</c:v>
                </c:pt>
                <c:pt idx="76">
                  <c:v>0.17382372657962719</c:v>
                </c:pt>
                <c:pt idx="77">
                  <c:v>0.1520957607571809</c:v>
                </c:pt>
                <c:pt idx="78">
                  <c:v>0.17382372657963074</c:v>
                </c:pt>
                <c:pt idx="79">
                  <c:v>0.1738237265796343</c:v>
                </c:pt>
                <c:pt idx="80">
                  <c:v>0.13036779493472039</c:v>
                </c:pt>
                <c:pt idx="81">
                  <c:v>0.13036779493472395</c:v>
                </c:pt>
                <c:pt idx="82">
                  <c:v>0.1303677949347275</c:v>
                </c:pt>
                <c:pt idx="83">
                  <c:v>0.10863982911227055</c:v>
                </c:pt>
                <c:pt idx="84">
                  <c:v>8.6911863289813596E-2</c:v>
                </c:pt>
                <c:pt idx="85">
                  <c:v>8.6911863289817148E-2</c:v>
                </c:pt>
                <c:pt idx="86">
                  <c:v>6.5183897467360197E-2</c:v>
                </c:pt>
                <c:pt idx="87">
                  <c:v>4.3455931644906798E-2</c:v>
                </c:pt>
                <c:pt idx="88">
                  <c:v>4.3455931644910351E-2</c:v>
                </c:pt>
                <c:pt idx="89">
                  <c:v>2.1727965822453399E-2</c:v>
                </c:pt>
                <c:pt idx="90">
                  <c:v>2.1727965822453399E-2</c:v>
                </c:pt>
                <c:pt idx="91">
                  <c:v>2.1727965822456952E-2</c:v>
                </c:pt>
                <c:pt idx="92">
                  <c:v>2.1727965822453399E-2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60-304E-ACCC-0E699EE56D15}"/>
            </c:ext>
          </c:extLst>
        </c:ser>
        <c:ser>
          <c:idx val="3"/>
          <c:order val="3"/>
          <c:tx>
            <c:strRef>
              <c:f>'279e'!$X$3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'279e'!$X$6</c:f>
              <c:numCache>
                <c:formatCode>0.0000</c:formatCode>
                <c:ptCount val="1"/>
                <c:pt idx="0">
                  <c:v>40.971562105855938</c:v>
                </c:pt>
              </c:numCache>
            </c:numRef>
          </c:xVal>
          <c:yVal>
            <c:numRef>
              <c:f>'279e'!$X$4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60-304E-ACCC-0E699EE56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209280"/>
        <c:axId val="1"/>
      </c:scatterChart>
      <c:valAx>
        <c:axId val="19752092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5783096767180961"/>
              <c:y val="0.9220337876482825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848707538801642E-2"/>
              <c:y val="0.395555280501680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209280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'279e'!$AC$8:$AC$42</c:f>
          <c:strCache>
            <c:ptCount val="35"/>
            <c:pt idx="0">
              <c:v>SAMPLE NO.:</c:v>
            </c:pt>
            <c:pt idx="1">
              <c:v>6947.7ft;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21.9</c:v>
            </c:pt>
            <c:pt idx="6">
              <c:v>BVTot:</c:v>
            </c:pt>
            <c:pt idx="7">
              <c:v>26.05</c:v>
            </c:pt>
            <c:pt idx="8">
              <c:v>Perm:</c:v>
            </c:pt>
            <c:pt idx="9">
              <c:v>1169</c:v>
            </c:pt>
            <c:pt idx="10">
              <c:v>Thomeer Perm:</c:v>
            </c:pt>
            <c:pt idx="11">
              <c:v>644.3</c:v>
            </c:pt>
            <c:pt idx="12">
              <c:v>PORE SYSTEM 1:</c:v>
            </c:pt>
            <c:pt idx="13">
              <c:v>G1:</c:v>
            </c:pt>
            <c:pt idx="14">
              <c:v>0.26</c:v>
            </c:pt>
            <c:pt idx="15">
              <c:v>Pd1:</c:v>
            </c:pt>
            <c:pt idx="16">
              <c:v>2.49</c:v>
            </c:pt>
            <c:pt idx="17">
              <c:v>BV1:</c:v>
            </c:pt>
            <c:pt idx="18">
              <c:v>13.18</c:v>
            </c:pt>
            <c:pt idx="19">
              <c:v>Closure Corr:</c:v>
            </c:pt>
            <c:pt idx="20">
              <c:v>0.82</c:v>
            </c:pt>
            <c:pt idx="21">
              <c:v>PORE SYSTEM 2:</c:v>
            </c:pt>
            <c:pt idx="22">
              <c:v>G2:</c:v>
            </c:pt>
            <c:pt idx="23">
              <c:v>0.53</c:v>
            </c:pt>
            <c:pt idx="24">
              <c:v>Pd2:</c:v>
            </c:pt>
            <c:pt idx="25">
              <c:v>113.93</c:v>
            </c:pt>
            <c:pt idx="26">
              <c:v>BV2:</c:v>
            </c:pt>
            <c:pt idx="27">
              <c:v>8.88</c:v>
            </c:pt>
            <c:pt idx="28">
              <c:v>PORE SYSTEM 3:</c:v>
            </c:pt>
            <c:pt idx="29">
              <c:v>G3:</c:v>
            </c:pt>
            <c:pt idx="30">
              <c:v>0.80</c:v>
            </c:pt>
            <c:pt idx="31">
              <c:v>Pd3:</c:v>
            </c:pt>
            <c:pt idx="32">
              <c:v>400.00</c:v>
            </c:pt>
            <c:pt idx="33">
              <c:v>BV3:</c:v>
            </c:pt>
            <c:pt idx="34">
              <c:v>4.00</c:v>
            </c:pt>
          </c:strCache>
        </c:strRef>
      </c:tx>
      <c:layout>
        <c:manualLayout>
          <c:xMode val="edge"/>
          <c:yMode val="edge"/>
          <c:x val="0.11162429276271389"/>
          <c:y val="2.79729254157050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687794249827478E-2"/>
          <c:y val="0.18648616943803384"/>
          <c:w val="0.84253404537336107"/>
          <c:h val="0.69232990403870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'279e'!$Z$7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'279e'!$X$8:$X$125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2.201861543514374</c:v>
                </c:pt>
                <c:pt idx="39" formatCode="0.00E+00">
                  <c:v>1.9922584902791365</c:v>
                </c:pt>
                <c:pt idx="40" formatCode="0.00E+00">
                  <c:v>1.8275186391357938</c:v>
                </c:pt>
                <c:pt idx="41" formatCode="0.00E+00">
                  <c:v>1.6454442612793549</c:v>
                </c:pt>
                <c:pt idx="42" formatCode="0.00E+00">
                  <c:v>1.5283509537335069</c:v>
                </c:pt>
                <c:pt idx="43" formatCode="0.00E+00">
                  <c:v>1.3825575791722962</c:v>
                </c:pt>
                <c:pt idx="44" formatCode="0.00E+00">
                  <c:v>1.267412986022908</c:v>
                </c:pt>
                <c:pt idx="45" formatCode="0.00E+00">
                  <c:v>1.1508865760071891</c:v>
                </c:pt>
                <c:pt idx="46" formatCode="0.00E+00">
                  <c:v>1.0571207847099873</c:v>
                </c:pt>
                <c:pt idx="47" formatCode="0.00E+00">
                  <c:v>0.96447316863037957</c:v>
                </c:pt>
                <c:pt idx="48" formatCode="0.00E+00">
                  <c:v>0.8774076391996164</c:v>
                </c:pt>
                <c:pt idx="49" formatCode="0.00E+00">
                  <c:v>0.80294008800200067</c:v>
                </c:pt>
                <c:pt idx="50" formatCode="0.00E+00">
                  <c:v>0.72595107997291408</c:v>
                </c:pt>
                <c:pt idx="51" formatCode="0.00E+00">
                  <c:v>0.67208871593202169</c:v>
                </c:pt>
                <c:pt idx="52" formatCode="0.00E+00">
                  <c:v>0.61084959845877318</c:v>
                </c:pt>
                <c:pt idx="53" formatCode="0.00E+00">
                  <c:v>0.55857617049565012</c:v>
                </c:pt>
                <c:pt idx="54" formatCode="0.00E+00">
                  <c:v>0.51184922869126193</c:v>
                </c:pt>
                <c:pt idx="55" formatCode="0.00E+00">
                  <c:v>0.46765029841180655</c:v>
                </c:pt>
                <c:pt idx="56" formatCode="0.00E+00">
                  <c:v>0.42711223076550831</c:v>
                </c:pt>
                <c:pt idx="57" formatCode="0.00E+00">
                  <c:v>0.39090698130426571</c:v>
                </c:pt>
                <c:pt idx="58" formatCode="0.00E+00">
                  <c:v>0.35701475124078497</c:v>
                </c:pt>
                <c:pt idx="59" formatCode="0.00E+00">
                  <c:v>0.32583752324725607</c:v>
                </c:pt>
                <c:pt idx="60" formatCode="0.00E+00">
                  <c:v>0.29892822279499781</c:v>
                </c:pt>
                <c:pt idx="61" formatCode="0.00E+00">
                  <c:v>0.27213892671986878</c:v>
                </c:pt>
                <c:pt idx="62" formatCode="0.00E+00">
                  <c:v>0.24908471829968301</c:v>
                </c:pt>
                <c:pt idx="63" formatCode="0.00E+00">
                  <c:v>0.22717320966310978</c:v>
                </c:pt>
                <c:pt idx="64" formatCode="0.00E+00">
                  <c:v>0.20824580966341916</c:v>
                </c:pt>
                <c:pt idx="65" formatCode="0.00E+00">
                  <c:v>0.18995374728107245</c:v>
                </c:pt>
                <c:pt idx="66" formatCode="0.00E+00">
                  <c:v>0.17401385477110187</c:v>
                </c:pt>
                <c:pt idx="67" formatCode="0.00E+00">
                  <c:v>0.1580904107493365</c:v>
                </c:pt>
                <c:pt idx="68" formatCode="0.00E+00">
                  <c:v>0.14523178431229525</c:v>
                </c:pt>
                <c:pt idx="69" formatCode="0.00E+00">
                  <c:v>0.13239629812978551</c:v>
                </c:pt>
                <c:pt idx="70" formatCode="0.00E+00">
                  <c:v>0.12133776209404558</c:v>
                </c:pt>
                <c:pt idx="71" formatCode="0.00E+00">
                  <c:v>0.11071438672503345</c:v>
                </c:pt>
                <c:pt idx="72" formatCode="0.00E+00">
                  <c:v>0.10148238684883817</c:v>
                </c:pt>
                <c:pt idx="73" formatCode="0.00E+00">
                  <c:v>9.2754761966116164E-2</c:v>
                </c:pt>
                <c:pt idx="74" formatCode="0.00E+00">
                  <c:v>8.4564627669465292E-2</c:v>
                </c:pt>
                <c:pt idx="75" formatCode="0.00E+00">
                  <c:v>7.7289690318461127E-2</c:v>
                </c:pt>
                <c:pt idx="76" formatCode="0.00E+00">
                  <c:v>7.0442097189767183E-2</c:v>
                </c:pt>
                <c:pt idx="77" formatCode="0.00E+00">
                  <c:v>6.4505344746810606E-2</c:v>
                </c:pt>
                <c:pt idx="78" formatCode="0.00E+00">
                  <c:v>5.8929059841359425E-2</c:v>
                </c:pt>
                <c:pt idx="79" formatCode="0.00E+00">
                  <c:v>5.3834483782968935E-2</c:v>
                </c:pt>
                <c:pt idx="80" formatCode="0.00E+00">
                  <c:v>4.9372479363749278E-2</c:v>
                </c:pt>
                <c:pt idx="81" formatCode="0.00E+00">
                  <c:v>4.4992127871073311E-2</c:v>
                </c:pt>
                <c:pt idx="82" formatCode="0.00E+00">
                  <c:v>4.11569265712982E-2</c:v>
                </c:pt>
                <c:pt idx="83" formatCode="0.00E+00">
                  <c:v>3.7668604967229409E-2</c:v>
                </c:pt>
                <c:pt idx="84" formatCode="0.00E+00">
                  <c:v>3.4405086661916405E-2</c:v>
                </c:pt>
                <c:pt idx="85" formatCode="0.00E+00">
                  <c:v>3.1455072026370157E-2</c:v>
                </c:pt>
                <c:pt idx="86" formatCode="0.00E+00">
                  <c:v>2.8721585117830909E-2</c:v>
                </c:pt>
                <c:pt idx="87" formatCode="0.00E+00">
                  <c:v>2.6245380212430964E-2</c:v>
                </c:pt>
                <c:pt idx="88" formatCode="0.00E+00">
                  <c:v>2.4006143500259251E-2</c:v>
                </c:pt>
                <c:pt idx="89" formatCode="0.00E+00">
                  <c:v>2.1974829293269594E-2</c:v>
                </c:pt>
                <c:pt idx="90" formatCode="0.00E+00">
                  <c:v>2.009046256642855E-2</c:v>
                </c:pt>
                <c:pt idx="91" formatCode="0.00E+00">
                  <c:v>1.8355454108845409E-2</c:v>
                </c:pt>
                <c:pt idx="92" formatCode="0.00E+00">
                  <c:v>1.6763798656269688E-2</c:v>
                </c:pt>
                <c:pt idx="93" formatCode="0.00E+00">
                  <c:v>1.5338349086724044E-2</c:v>
                </c:pt>
                <c:pt idx="94" formatCode="0.00E+00">
                  <c:v>1.4009877042472476E-2</c:v>
                </c:pt>
                <c:pt idx="95" formatCode="0.00E+00">
                  <c:v>1.2810588153793524E-2</c:v>
                </c:pt>
                <c:pt idx="96" formatCode="0.00E+00">
                  <c:v>1.1714605416126948E-2</c:v>
                </c:pt>
                <c:pt idx="97" formatCode="0.00E+00">
                  <c:v>1.0702243151258076E-2</c:v>
                </c:pt>
                <c:pt idx="98" formatCode="0.00E+00">
                  <c:v>9.778370897437173E-3</c:v>
                </c:pt>
                <c:pt idx="99" formatCode="0.00E+00">
                  <c:v>8.9553971840043954E-3</c:v>
                </c:pt>
                <c:pt idx="100" formatCode="0.00E+00">
                  <c:v>8.1982223425961179E-3</c:v>
                </c:pt>
                <c:pt idx="101" formatCode="0.00E+00">
                  <c:v>7.452684337116512E-3</c:v>
                </c:pt>
                <c:pt idx="102" formatCode="0.00E+00">
                  <c:v>6.8320315976453175E-3</c:v>
                </c:pt>
                <c:pt idx="103" formatCode="0.00E+00">
                  <c:v>6.2316969805147945E-3</c:v>
                </c:pt>
                <c:pt idx="104" formatCode="0.00E+00">
                  <c:v>5.6983025071866856E-3</c:v>
                </c:pt>
                <c:pt idx="105" formatCode="0.00E+00">
                  <c:v>5.2236402599130692E-3</c:v>
                </c:pt>
                <c:pt idx="106" formatCode="0.00E+00">
                  <c:v>4.778031164662945E-3</c:v>
                </c:pt>
                <c:pt idx="107" formatCode="0.00E+00">
                  <c:v>4.3664538957982621E-3</c:v>
                </c:pt>
                <c:pt idx="108" formatCode="0.00E+00">
                  <c:v>3.9901271874397343E-3</c:v>
                </c:pt>
                <c:pt idx="109" formatCode="0.00E+00">
                  <c:v>3.6358270873919347E-3</c:v>
                </c:pt>
                <c:pt idx="110" formatCode="0.00E+00">
                  <c:v>3.3291984743570803E-3</c:v>
                </c:pt>
                <c:pt idx="111" formatCode="0.00E+00">
                  <c:v>3.043722635705402E-3</c:v>
                </c:pt>
                <c:pt idx="112" formatCode="0.00E+00">
                  <c:v>2.7814820412500039E-3</c:v>
                </c:pt>
                <c:pt idx="113" formatCode="0.00E+00">
                  <c:v>2.542613842451536E-3</c:v>
                </c:pt>
                <c:pt idx="114" formatCode="0.00E+00">
                  <c:v>2.3260265524716103E-3</c:v>
                </c:pt>
                <c:pt idx="115" formatCode="0.00E+00">
                  <c:v>2.1262920346475944E-3</c:v>
                </c:pt>
                <c:pt idx="116" formatCode="0.00E+00">
                  <c:v>1.9439800174025845E-3</c:v>
                </c:pt>
                <c:pt idx="117" formatCode="0.00E+00">
                  <c:v>1.7754559593012619E-3</c:v>
                </c:pt>
              </c:numCache>
            </c:numRef>
          </c:xVal>
          <c:yVal>
            <c:numRef>
              <c:f>'279e'!$Z$8:$Z$125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0.20281518888438876</c:v>
                </c:pt>
                <c:pt idx="7">
                  <c:v>0.49974321391644239</c:v>
                </c:pt>
                <c:pt idx="8">
                  <c:v>0.95603049618797664</c:v>
                </c:pt>
                <c:pt idx="9">
                  <c:v>1.0212143936553377</c:v>
                </c:pt>
                <c:pt idx="10">
                  <c:v>0.93430253036552324</c:v>
                </c:pt>
                <c:pt idx="11">
                  <c:v>0.99948642783288477</c:v>
                </c:pt>
                <c:pt idx="12">
                  <c:v>0.80393473543079796</c:v>
                </c:pt>
                <c:pt idx="13">
                  <c:v>0.78220676960834545</c:v>
                </c:pt>
                <c:pt idx="14">
                  <c:v>0.58665507720625953</c:v>
                </c:pt>
                <c:pt idx="15">
                  <c:v>0.47801524809398721</c:v>
                </c:pt>
                <c:pt idx="16">
                  <c:v>0.34764745315926504</c:v>
                </c:pt>
                <c:pt idx="17">
                  <c:v>0.28246355569189951</c:v>
                </c:pt>
                <c:pt idx="18">
                  <c:v>0.28246355569190307</c:v>
                </c:pt>
                <c:pt idx="19">
                  <c:v>0.21727965822454109</c:v>
                </c:pt>
                <c:pt idx="20">
                  <c:v>0.21727965822453932</c:v>
                </c:pt>
                <c:pt idx="21">
                  <c:v>0.17382372657963252</c:v>
                </c:pt>
                <c:pt idx="22">
                  <c:v>0.15209576075717912</c:v>
                </c:pt>
                <c:pt idx="23">
                  <c:v>0.13036779493472217</c:v>
                </c:pt>
                <c:pt idx="24">
                  <c:v>0.13036779493472572</c:v>
                </c:pt>
                <c:pt idx="25">
                  <c:v>0.10863982911227055</c:v>
                </c:pt>
                <c:pt idx="26">
                  <c:v>0.13036779493472217</c:v>
                </c:pt>
                <c:pt idx="27">
                  <c:v>8.6911863289817148E-2</c:v>
                </c:pt>
                <c:pt idx="28">
                  <c:v>0.10863982911226877</c:v>
                </c:pt>
                <c:pt idx="29">
                  <c:v>0.15209576075717912</c:v>
                </c:pt>
                <c:pt idx="30">
                  <c:v>8.6911863289817148E-2</c:v>
                </c:pt>
                <c:pt idx="31">
                  <c:v>8.6911863289813596E-2</c:v>
                </c:pt>
                <c:pt idx="32">
                  <c:v>8.6911863289817148E-2</c:v>
                </c:pt>
                <c:pt idx="33">
                  <c:v>4.3455931644908574E-2</c:v>
                </c:pt>
                <c:pt idx="34">
                  <c:v>6.5183897467361973E-2</c:v>
                </c:pt>
                <c:pt idx="35">
                  <c:v>8.6911863289815372E-2</c:v>
                </c:pt>
                <c:pt idx="36">
                  <c:v>8.6911863289815372E-2</c:v>
                </c:pt>
                <c:pt idx="37">
                  <c:v>0.13036779493472572</c:v>
                </c:pt>
                <c:pt idx="38">
                  <c:v>6.5183897467361973E-2</c:v>
                </c:pt>
                <c:pt idx="39">
                  <c:v>8.6911863289817148E-2</c:v>
                </c:pt>
                <c:pt idx="40">
                  <c:v>8.6911863289813596E-2</c:v>
                </c:pt>
                <c:pt idx="41">
                  <c:v>8.6911863289817148E-2</c:v>
                </c:pt>
                <c:pt idx="42">
                  <c:v>6.5183897467361973E-2</c:v>
                </c:pt>
                <c:pt idx="43">
                  <c:v>0.13036779493472395</c:v>
                </c:pt>
                <c:pt idx="44">
                  <c:v>8.6911863289815372E-2</c:v>
                </c:pt>
                <c:pt idx="45">
                  <c:v>0.15209576075717735</c:v>
                </c:pt>
                <c:pt idx="46">
                  <c:v>0.10863982911226877</c:v>
                </c:pt>
                <c:pt idx="47">
                  <c:v>0.13036779493472572</c:v>
                </c:pt>
                <c:pt idx="48">
                  <c:v>0.13036779493472395</c:v>
                </c:pt>
                <c:pt idx="49">
                  <c:v>0.17382372657963074</c:v>
                </c:pt>
                <c:pt idx="50">
                  <c:v>0.15209576075718267</c:v>
                </c:pt>
                <c:pt idx="51">
                  <c:v>0.19555169240208414</c:v>
                </c:pt>
                <c:pt idx="52">
                  <c:v>0.21727965822453932</c:v>
                </c:pt>
                <c:pt idx="53">
                  <c:v>0.21727965822453932</c:v>
                </c:pt>
                <c:pt idx="54">
                  <c:v>0.26073558986945145</c:v>
                </c:pt>
                <c:pt idx="55">
                  <c:v>0.28246355569190129</c:v>
                </c:pt>
                <c:pt idx="56">
                  <c:v>0.30419152151435469</c:v>
                </c:pt>
                <c:pt idx="57">
                  <c:v>0.30419152151435824</c:v>
                </c:pt>
                <c:pt idx="58">
                  <c:v>0.30419152151435469</c:v>
                </c:pt>
                <c:pt idx="59">
                  <c:v>0.26073558986944789</c:v>
                </c:pt>
                <c:pt idx="60">
                  <c:v>0.23900762404699094</c:v>
                </c:pt>
                <c:pt idx="61">
                  <c:v>0.23900762404699449</c:v>
                </c:pt>
                <c:pt idx="62">
                  <c:v>0.17382372657963607</c:v>
                </c:pt>
                <c:pt idx="63">
                  <c:v>0.17382372657963074</c:v>
                </c:pt>
                <c:pt idx="64">
                  <c:v>0.13036779493472572</c:v>
                </c:pt>
                <c:pt idx="65">
                  <c:v>0.19555169240208414</c:v>
                </c:pt>
                <c:pt idx="66">
                  <c:v>0.17382372657963074</c:v>
                </c:pt>
                <c:pt idx="67">
                  <c:v>0.21727965822454109</c:v>
                </c:pt>
                <c:pt idx="68">
                  <c:v>0.21727965822453932</c:v>
                </c:pt>
                <c:pt idx="69">
                  <c:v>0.21727965822454109</c:v>
                </c:pt>
                <c:pt idx="70">
                  <c:v>0.23900762404699805</c:v>
                </c:pt>
                <c:pt idx="71">
                  <c:v>0.21727965822453399</c:v>
                </c:pt>
                <c:pt idx="72">
                  <c:v>0.21727965822454109</c:v>
                </c:pt>
                <c:pt idx="73">
                  <c:v>0.19555169240208414</c:v>
                </c:pt>
                <c:pt idx="74">
                  <c:v>0.19555169240209125</c:v>
                </c:pt>
                <c:pt idx="75">
                  <c:v>0.21727965822454109</c:v>
                </c:pt>
                <c:pt idx="76">
                  <c:v>0.17382372657962719</c:v>
                </c:pt>
                <c:pt idx="77">
                  <c:v>0.15209576075718445</c:v>
                </c:pt>
                <c:pt idx="78">
                  <c:v>0.17382372657962719</c:v>
                </c:pt>
                <c:pt idx="79">
                  <c:v>0.1738237265796343</c:v>
                </c:pt>
                <c:pt idx="80">
                  <c:v>0.13036779493472039</c:v>
                </c:pt>
                <c:pt idx="81">
                  <c:v>0.1303677949347275</c:v>
                </c:pt>
                <c:pt idx="82">
                  <c:v>0.1303677949347275</c:v>
                </c:pt>
                <c:pt idx="83">
                  <c:v>0.10863982911227055</c:v>
                </c:pt>
                <c:pt idx="84">
                  <c:v>8.6911863289813596E-2</c:v>
                </c:pt>
                <c:pt idx="85">
                  <c:v>8.6911863289813596E-2</c:v>
                </c:pt>
                <c:pt idx="86">
                  <c:v>6.5183897467363749E-2</c:v>
                </c:pt>
                <c:pt idx="87">
                  <c:v>4.3455931644906798E-2</c:v>
                </c:pt>
                <c:pt idx="88">
                  <c:v>4.3455931644906798E-2</c:v>
                </c:pt>
                <c:pt idx="89">
                  <c:v>2.1727965822456952E-2</c:v>
                </c:pt>
                <c:pt idx="90">
                  <c:v>2.1727965822449846E-2</c:v>
                </c:pt>
                <c:pt idx="91">
                  <c:v>2.1727965822456952E-2</c:v>
                </c:pt>
                <c:pt idx="92">
                  <c:v>2.1727965822456952E-2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BD-6F4B-82F0-D9BCE87E6C5A}"/>
            </c:ext>
          </c:extLst>
        </c:ser>
        <c:ser>
          <c:idx val="1"/>
          <c:order val="1"/>
          <c:tx>
            <c:strRef>
              <c:f>'279e'!$AB$7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'279e'!$X$8:$X$125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37.909630418229689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14.128124864088251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8.2578342228856929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2.201861543514374</c:v>
                </c:pt>
                <c:pt idx="39" formatCode="0.00E+00">
                  <c:v>1.9922584902791365</c:v>
                </c:pt>
                <c:pt idx="40" formatCode="0.00E+00">
                  <c:v>1.8275186391357938</c:v>
                </c:pt>
                <c:pt idx="41" formatCode="0.00E+00">
                  <c:v>1.6454442612793549</c:v>
                </c:pt>
                <c:pt idx="42" formatCode="0.00E+00">
                  <c:v>1.5283509537335069</c:v>
                </c:pt>
                <c:pt idx="43" formatCode="0.00E+00">
                  <c:v>1.3825575791722962</c:v>
                </c:pt>
                <c:pt idx="44" formatCode="0.00E+00">
                  <c:v>1.267412986022908</c:v>
                </c:pt>
                <c:pt idx="45" formatCode="0.00E+00">
                  <c:v>1.1508865760071891</c:v>
                </c:pt>
                <c:pt idx="46" formatCode="0.00E+00">
                  <c:v>1.0571207847099873</c:v>
                </c:pt>
                <c:pt idx="47" formatCode="0.00E+00">
                  <c:v>0.96447316863037957</c:v>
                </c:pt>
                <c:pt idx="48" formatCode="0.00E+00">
                  <c:v>0.8774076391996164</c:v>
                </c:pt>
                <c:pt idx="49" formatCode="0.00E+00">
                  <c:v>0.80294008800200067</c:v>
                </c:pt>
                <c:pt idx="50" formatCode="0.00E+00">
                  <c:v>0.72595107997291408</c:v>
                </c:pt>
                <c:pt idx="51" formatCode="0.00E+00">
                  <c:v>0.67208871593202169</c:v>
                </c:pt>
                <c:pt idx="52" formatCode="0.00E+00">
                  <c:v>0.61084959845877318</c:v>
                </c:pt>
                <c:pt idx="53" formatCode="0.00E+00">
                  <c:v>0.55857617049565012</c:v>
                </c:pt>
                <c:pt idx="54" formatCode="0.00E+00">
                  <c:v>0.51184922869126193</c:v>
                </c:pt>
                <c:pt idx="55" formatCode="0.00E+00">
                  <c:v>0.46765029841180655</c:v>
                </c:pt>
                <c:pt idx="56" formatCode="0.00E+00">
                  <c:v>0.42711223076550831</c:v>
                </c:pt>
                <c:pt idx="57" formatCode="0.00E+00">
                  <c:v>0.39090698130426571</c:v>
                </c:pt>
                <c:pt idx="58" formatCode="0.00E+00">
                  <c:v>0.35701475124078497</c:v>
                </c:pt>
                <c:pt idx="59" formatCode="0.00E+00">
                  <c:v>0.32583752324725607</c:v>
                </c:pt>
                <c:pt idx="60" formatCode="0.00E+00">
                  <c:v>0.29892822279499781</c:v>
                </c:pt>
                <c:pt idx="61" formatCode="0.00E+00">
                  <c:v>0.27213892671986878</c:v>
                </c:pt>
                <c:pt idx="62" formatCode="0.00E+00">
                  <c:v>0.24908471829968301</c:v>
                </c:pt>
                <c:pt idx="63" formatCode="0.00E+00">
                  <c:v>0.22717320966310978</c:v>
                </c:pt>
                <c:pt idx="64" formatCode="0.00E+00">
                  <c:v>0.20824580966341916</c:v>
                </c:pt>
                <c:pt idx="65" formatCode="0.00E+00">
                  <c:v>0.18995374728107245</c:v>
                </c:pt>
                <c:pt idx="66" formatCode="0.00E+00">
                  <c:v>0.17401385477110187</c:v>
                </c:pt>
                <c:pt idx="67" formatCode="0.00E+00">
                  <c:v>0.1580904107493365</c:v>
                </c:pt>
                <c:pt idx="68" formatCode="0.00E+00">
                  <c:v>0.14523178431229525</c:v>
                </c:pt>
                <c:pt idx="69" formatCode="0.00E+00">
                  <c:v>0.13239629812978551</c:v>
                </c:pt>
                <c:pt idx="70" formatCode="0.00E+00">
                  <c:v>0.12133776209404558</c:v>
                </c:pt>
                <c:pt idx="71" formatCode="0.00E+00">
                  <c:v>0.11071438672503345</c:v>
                </c:pt>
                <c:pt idx="72" formatCode="0.00E+00">
                  <c:v>0.10148238684883817</c:v>
                </c:pt>
                <c:pt idx="73" formatCode="0.00E+00">
                  <c:v>9.2754761966116164E-2</c:v>
                </c:pt>
                <c:pt idx="74" formatCode="0.00E+00">
                  <c:v>8.4564627669465292E-2</c:v>
                </c:pt>
                <c:pt idx="75" formatCode="0.00E+00">
                  <c:v>7.7289690318461127E-2</c:v>
                </c:pt>
                <c:pt idx="76" formatCode="0.00E+00">
                  <c:v>7.0442097189767183E-2</c:v>
                </c:pt>
                <c:pt idx="77" formatCode="0.00E+00">
                  <c:v>6.4505344746810606E-2</c:v>
                </c:pt>
                <c:pt idx="78" formatCode="0.00E+00">
                  <c:v>5.8929059841359425E-2</c:v>
                </c:pt>
                <c:pt idx="79" formatCode="0.00E+00">
                  <c:v>5.3834483782968935E-2</c:v>
                </c:pt>
                <c:pt idx="80" formatCode="0.00E+00">
                  <c:v>4.9372479363749278E-2</c:v>
                </c:pt>
                <c:pt idx="81" formatCode="0.00E+00">
                  <c:v>4.4992127871073311E-2</c:v>
                </c:pt>
                <c:pt idx="82" formatCode="0.00E+00">
                  <c:v>4.11569265712982E-2</c:v>
                </c:pt>
                <c:pt idx="83" formatCode="0.00E+00">
                  <c:v>3.7668604967229409E-2</c:v>
                </c:pt>
                <c:pt idx="84" formatCode="0.00E+00">
                  <c:v>3.4405086661916405E-2</c:v>
                </c:pt>
                <c:pt idx="85" formatCode="0.00E+00">
                  <c:v>3.1455072026370157E-2</c:v>
                </c:pt>
                <c:pt idx="86" formatCode="0.00E+00">
                  <c:v>2.8721585117830909E-2</c:v>
                </c:pt>
                <c:pt idx="87" formatCode="0.00E+00">
                  <c:v>2.6245380212430964E-2</c:v>
                </c:pt>
                <c:pt idx="88" formatCode="0.00E+00">
                  <c:v>2.4006143500259251E-2</c:v>
                </c:pt>
                <c:pt idx="89" formatCode="0.00E+00">
                  <c:v>2.1974829293269594E-2</c:v>
                </c:pt>
                <c:pt idx="90" formatCode="0.00E+00">
                  <c:v>2.009046256642855E-2</c:v>
                </c:pt>
                <c:pt idx="91" formatCode="0.00E+00">
                  <c:v>1.8355454108845409E-2</c:v>
                </c:pt>
                <c:pt idx="92" formatCode="0.00E+00">
                  <c:v>1.6763798656269688E-2</c:v>
                </c:pt>
                <c:pt idx="93" formatCode="0.00E+00">
                  <c:v>1.5338349086724044E-2</c:v>
                </c:pt>
                <c:pt idx="94" formatCode="0.00E+00">
                  <c:v>1.4009877042472476E-2</c:v>
                </c:pt>
                <c:pt idx="95" formatCode="0.00E+00">
                  <c:v>1.2810588153793524E-2</c:v>
                </c:pt>
                <c:pt idx="96" formatCode="0.00E+00">
                  <c:v>1.1714605416126948E-2</c:v>
                </c:pt>
                <c:pt idx="97" formatCode="0.00E+00">
                  <c:v>1.0702243151258076E-2</c:v>
                </c:pt>
                <c:pt idx="98" formatCode="0.00E+00">
                  <c:v>9.778370897437173E-3</c:v>
                </c:pt>
                <c:pt idx="99" formatCode="0.00E+00">
                  <c:v>8.9553971840043954E-3</c:v>
                </c:pt>
                <c:pt idx="100" formatCode="0.00E+00">
                  <c:v>8.1982223425961179E-3</c:v>
                </c:pt>
                <c:pt idx="101" formatCode="0.00E+00">
                  <c:v>7.452684337116512E-3</c:v>
                </c:pt>
                <c:pt idx="102" formatCode="0.00E+00">
                  <c:v>6.8320315976453175E-3</c:v>
                </c:pt>
                <c:pt idx="103" formatCode="0.00E+00">
                  <c:v>6.2316969805147945E-3</c:v>
                </c:pt>
                <c:pt idx="104" formatCode="0.00E+00">
                  <c:v>5.6983025071866856E-3</c:v>
                </c:pt>
                <c:pt idx="105" formatCode="0.00E+00">
                  <c:v>5.2236402599130692E-3</c:v>
                </c:pt>
                <c:pt idx="106" formatCode="0.00E+00">
                  <c:v>4.778031164662945E-3</c:v>
                </c:pt>
                <c:pt idx="107" formatCode="0.00E+00">
                  <c:v>4.3664538957982621E-3</c:v>
                </c:pt>
                <c:pt idx="108" formatCode="0.00E+00">
                  <c:v>3.9901271874397343E-3</c:v>
                </c:pt>
                <c:pt idx="109" formatCode="0.00E+00">
                  <c:v>3.6358270873919347E-3</c:v>
                </c:pt>
                <c:pt idx="110" formatCode="0.00E+00">
                  <c:v>3.3291984743570803E-3</c:v>
                </c:pt>
                <c:pt idx="111" formatCode="0.00E+00">
                  <c:v>3.043722635705402E-3</c:v>
                </c:pt>
                <c:pt idx="112" formatCode="0.00E+00">
                  <c:v>2.7814820412500039E-3</c:v>
                </c:pt>
                <c:pt idx="113" formatCode="0.00E+00">
                  <c:v>2.542613842451536E-3</c:v>
                </c:pt>
                <c:pt idx="114" formatCode="0.00E+00">
                  <c:v>2.3260265524716103E-3</c:v>
                </c:pt>
                <c:pt idx="115" formatCode="0.00E+00">
                  <c:v>2.1262920346475944E-3</c:v>
                </c:pt>
                <c:pt idx="116" formatCode="0.00E+00">
                  <c:v>1.9439800174025845E-3</c:v>
                </c:pt>
                <c:pt idx="117" formatCode="0.00E+00">
                  <c:v>1.7754559593012619E-3</c:v>
                </c:pt>
              </c:numCache>
            </c:numRef>
          </c:xVal>
          <c:yVal>
            <c:numRef>
              <c:f>'279e'!$AB$8:$AB$125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9.7377994532573217E-2</c:v>
                </c:pt>
                <c:pt idx="7">
                  <c:v>0.70392185198239599</c:v>
                </c:pt>
                <c:pt idx="8">
                  <c:v>1.0360170746557373</c:v>
                </c:pt>
                <c:pt idx="9">
                  <c:v>1.0232051719323807</c:v>
                </c:pt>
                <c:pt idx="10">
                  <c:v>0.97750385647288462</c:v>
                </c:pt>
                <c:pt idx="11">
                  <c:v>0.79738290860728656</c:v>
                </c:pt>
                <c:pt idx="12">
                  <c:v>0.69868000213809722</c:v>
                </c:pt>
                <c:pt idx="13">
                  <c:v>0.60541093293323733</c:v>
                </c:pt>
                <c:pt idx="14">
                  <c:v>0.53231627404590487</c:v>
                </c:pt>
                <c:pt idx="15">
                  <c:v>0.45764005401020835</c:v>
                </c:pt>
                <c:pt idx="16">
                  <c:v>0.40130380932373999</c:v>
                </c:pt>
                <c:pt idx="17">
                  <c:v>0.35196082558282793</c:v>
                </c:pt>
                <c:pt idx="18">
                  <c:v>0.32145134512510509</c:v>
                </c:pt>
                <c:pt idx="19">
                  <c:v>0.28387839868463516</c:v>
                </c:pt>
                <c:pt idx="20">
                  <c:v>0.25394646262832588</c:v>
                </c:pt>
                <c:pt idx="21">
                  <c:v>0.22482522214056644</c:v>
                </c:pt>
                <c:pt idx="22">
                  <c:v>0.20551636510777627</c:v>
                </c:pt>
                <c:pt idx="23">
                  <c:v>0.18862088674614874</c:v>
                </c:pt>
                <c:pt idx="24">
                  <c:v>0.18534444995735733</c:v>
                </c:pt>
                <c:pt idx="25">
                  <c:v>0.15492523722461726</c:v>
                </c:pt>
                <c:pt idx="26">
                  <c:v>0.14122744662667053</c:v>
                </c:pt>
                <c:pt idx="27">
                  <c:v>0.13666170645833198</c:v>
                </c:pt>
                <c:pt idx="28">
                  <c:v>0.12978512296210276</c:v>
                </c:pt>
                <c:pt idx="29">
                  <c:v>0.11551292520560352</c:v>
                </c:pt>
                <c:pt idx="30">
                  <c:v>0.10979254489191526</c:v>
                </c:pt>
                <c:pt idx="31">
                  <c:v>0.10159817865710608</c:v>
                </c:pt>
                <c:pt idx="32">
                  <c:v>9.1339456703666499E-2</c:v>
                </c:pt>
                <c:pt idx="33">
                  <c:v>9.1427624485238113E-2</c:v>
                </c:pt>
                <c:pt idx="34">
                  <c:v>8.3943554923116892E-2</c:v>
                </c:pt>
                <c:pt idx="35">
                  <c:v>7.7369473203384942E-2</c:v>
                </c:pt>
                <c:pt idx="36">
                  <c:v>7.4656326990174549E-2</c:v>
                </c:pt>
                <c:pt idx="37">
                  <c:v>5.64618625434683E-2</c:v>
                </c:pt>
                <c:pt idx="38">
                  <c:v>5.9456189443165997E-2</c:v>
                </c:pt>
                <c:pt idx="39">
                  <c:v>7.1012608014543233E-2</c:v>
                </c:pt>
                <c:pt idx="40">
                  <c:v>5.7994267396383137E-2</c:v>
                </c:pt>
                <c:pt idx="41">
                  <c:v>6.6760817663437777E-2</c:v>
                </c:pt>
                <c:pt idx="42">
                  <c:v>4.4667385440346763E-2</c:v>
                </c:pt>
                <c:pt idx="43">
                  <c:v>5.7854258833812011E-2</c:v>
                </c:pt>
                <c:pt idx="44">
                  <c:v>4.7739378761239237E-2</c:v>
                </c:pt>
                <c:pt idx="45">
                  <c:v>5.048565076762479E-2</c:v>
                </c:pt>
                <c:pt idx="46">
                  <c:v>4.2481970792092483E-2</c:v>
                </c:pt>
                <c:pt idx="47">
                  <c:v>4.3883315865480554E-2</c:v>
                </c:pt>
                <c:pt idx="48">
                  <c:v>4.3262907243848403E-2</c:v>
                </c:pt>
                <c:pt idx="49">
                  <c:v>4.1635335097849335E-2</c:v>
                </c:pt>
                <c:pt idx="50">
                  <c:v>0.10897304480143788</c:v>
                </c:pt>
                <c:pt idx="51">
                  <c:v>0.17725842824298788</c:v>
                </c:pt>
                <c:pt idx="52">
                  <c:v>0.31815027194057066</c:v>
                </c:pt>
                <c:pt idx="53">
                  <c:v>0.35613908167199426</c:v>
                </c:pt>
                <c:pt idx="54">
                  <c:v>0.36949192762261518</c:v>
                </c:pt>
                <c:pt idx="55">
                  <c:v>0.38327013360693662</c:v>
                </c:pt>
                <c:pt idx="56">
                  <c:v>0.37370304843727986</c:v>
                </c:pt>
                <c:pt idx="57">
                  <c:v>0.34803967959667048</c:v>
                </c:pt>
                <c:pt idx="58">
                  <c:v>0.33610521269812921</c:v>
                </c:pt>
                <c:pt idx="59">
                  <c:v>0.31716279921949209</c:v>
                </c:pt>
                <c:pt idx="60">
                  <c:v>0.27976808853350832</c:v>
                </c:pt>
                <c:pt idx="61">
                  <c:v>0.28433460998229698</c:v>
                </c:pt>
                <c:pt idx="62">
                  <c:v>0.2498211127102703</c:v>
                </c:pt>
                <c:pt idx="63">
                  <c:v>0.24252343889889261</c:v>
                </c:pt>
                <c:pt idx="64">
                  <c:v>0.21629875573122881</c:v>
                </c:pt>
                <c:pt idx="65">
                  <c:v>0.22670334643873069</c:v>
                </c:pt>
                <c:pt idx="66">
                  <c:v>0.2247649827104734</c:v>
                </c:pt>
                <c:pt idx="67">
                  <c:v>0.25836386991431937</c:v>
                </c:pt>
                <c:pt idx="68">
                  <c:v>0.23598262772118517</c:v>
                </c:pt>
                <c:pt idx="69">
                  <c:v>0.26058344828915381</c:v>
                </c:pt>
                <c:pt idx="70">
                  <c:v>0.24456760880815054</c:v>
                </c:pt>
                <c:pt idx="71">
                  <c:v>0.25244612809720479</c:v>
                </c:pt>
                <c:pt idx="72">
                  <c:v>0.23350818129609863</c:v>
                </c:pt>
                <c:pt idx="73">
                  <c:v>0.23323615557461608</c:v>
                </c:pt>
                <c:pt idx="74">
                  <c:v>0.2305191798024282</c:v>
                </c:pt>
                <c:pt idx="75">
                  <c:v>0.21494535140681847</c:v>
                </c:pt>
                <c:pt idx="76">
                  <c:v>0.21192456047439379</c:v>
                </c:pt>
                <c:pt idx="77">
                  <c:v>0.19211547868109236</c:v>
                </c:pt>
                <c:pt idx="78">
                  <c:v>0.18842441745198357</c:v>
                </c:pt>
                <c:pt idx="79">
                  <c:v>0.17980318223697012</c:v>
                </c:pt>
                <c:pt idx="80">
                  <c:v>0.16432920132452722</c:v>
                </c:pt>
                <c:pt idx="81">
                  <c:v>0.16846848848217277</c:v>
                </c:pt>
                <c:pt idx="82">
                  <c:v>0.15420003738977428</c:v>
                </c:pt>
                <c:pt idx="83">
                  <c:v>0.14653676294555851</c:v>
                </c:pt>
                <c:pt idx="84">
                  <c:v>0.14337009411266521</c:v>
                </c:pt>
                <c:pt idx="85">
                  <c:v>0.1356570286741885</c:v>
                </c:pt>
                <c:pt idx="86">
                  <c:v>0.13167571955652946</c:v>
                </c:pt>
                <c:pt idx="87">
                  <c:v>0.12505999061825079</c:v>
                </c:pt>
                <c:pt idx="88">
                  <c:v>0.11860186472491563</c:v>
                </c:pt>
                <c:pt idx="89">
                  <c:v>0.11285877272287692</c:v>
                </c:pt>
                <c:pt idx="90">
                  <c:v>0.10991299032628632</c:v>
                </c:pt>
                <c:pt idx="91">
                  <c:v>0.10637730761239439</c:v>
                </c:pt>
                <c:pt idx="92">
                  <c:v>0.10268310831451188</c:v>
                </c:pt>
                <c:pt idx="93">
                  <c:v>9.6791174758369181E-2</c:v>
                </c:pt>
                <c:pt idx="94">
                  <c:v>9.5004500393006452E-2</c:v>
                </c:pt>
                <c:pt idx="95">
                  <c:v>9.0406547659235059E-2</c:v>
                </c:pt>
                <c:pt idx="96">
                  <c:v>8.7115748535847359E-2</c:v>
                </c:pt>
                <c:pt idx="97">
                  <c:v>8.4924803589881748E-2</c:v>
                </c:pt>
                <c:pt idx="98">
                  <c:v>8.1865450215211411E-2</c:v>
                </c:pt>
                <c:pt idx="99">
                  <c:v>7.7020376475342545E-2</c:v>
                </c:pt>
                <c:pt idx="100">
                  <c:v>7.4839081697945176E-2</c:v>
                </c:pt>
                <c:pt idx="101">
                  <c:v>7.8046009549371576E-2</c:v>
                </c:pt>
                <c:pt idx="102">
                  <c:v>6.8830287204885821E-2</c:v>
                </c:pt>
                <c:pt idx="103">
                  <c:v>7.0487369684862244E-2</c:v>
                </c:pt>
                <c:pt idx="104">
                  <c:v>6.6397884953193653E-2</c:v>
                </c:pt>
                <c:pt idx="105">
                  <c:v>6.2574213931018363E-2</c:v>
                </c:pt>
                <c:pt idx="106">
                  <c:v>6.2232906828931789E-2</c:v>
                </c:pt>
                <c:pt idx="107">
                  <c:v>6.0985128155117252E-2</c:v>
                </c:pt>
                <c:pt idx="108">
                  <c:v>5.9209087990417686E-2</c:v>
                </c:pt>
                <c:pt idx="109">
                  <c:v>5.9273650697463154E-2</c:v>
                </c:pt>
                <c:pt idx="110">
                  <c:v>5.4537211833405763E-2</c:v>
                </c:pt>
                <c:pt idx="111">
                  <c:v>5.3940700632452376E-2</c:v>
                </c:pt>
                <c:pt idx="112">
                  <c:v>5.2697758720857024E-2</c:v>
                </c:pt>
                <c:pt idx="113">
                  <c:v>5.107348520020949E-2</c:v>
                </c:pt>
                <c:pt idx="114">
                  <c:v>4.927506796416381E-2</c:v>
                </c:pt>
                <c:pt idx="115">
                  <c:v>4.8368697226738533E-2</c:v>
                </c:pt>
                <c:pt idx="116">
                  <c:v>4.7021952369028952E-2</c:v>
                </c:pt>
                <c:pt idx="117">
                  <c:v>4.6324868199310032E-2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BD-6F4B-82F0-D9BCE87E6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249776"/>
        <c:axId val="1"/>
      </c:scatterChart>
      <c:valAx>
        <c:axId val="1975249776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756597422336454"/>
              <c:y val="0.9324308471901692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0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6.1163996034363779E-3"/>
              <c:y val="0.3869588015839202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249776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'291e'!$AC$8:$AC$42</c:f>
          <c:strCache>
            <c:ptCount val="35"/>
            <c:pt idx="0">
              <c:v>SAMPLE NO.:</c:v>
            </c:pt>
            <c:pt idx="1">
              <c:v>6953.7ft;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18.3</c:v>
            </c:pt>
            <c:pt idx="6">
              <c:v>BVTot:</c:v>
            </c:pt>
            <c:pt idx="7">
              <c:v>22.45</c:v>
            </c:pt>
            <c:pt idx="8">
              <c:v>Perm:</c:v>
            </c:pt>
            <c:pt idx="9">
              <c:v>513</c:v>
            </c:pt>
            <c:pt idx="10">
              <c:v>Thomeer Perm:</c:v>
            </c:pt>
            <c:pt idx="11">
              <c:v>444.6</c:v>
            </c:pt>
            <c:pt idx="12">
              <c:v>PORE SYSTEM 1:</c:v>
            </c:pt>
            <c:pt idx="13">
              <c:v>G1:</c:v>
            </c:pt>
            <c:pt idx="14">
              <c:v>0.48</c:v>
            </c:pt>
            <c:pt idx="15">
              <c:v>Pd1:</c:v>
            </c:pt>
            <c:pt idx="16">
              <c:v>1.55</c:v>
            </c:pt>
            <c:pt idx="17">
              <c:v>BV1:</c:v>
            </c:pt>
            <c:pt idx="18">
              <c:v>10.33</c:v>
            </c:pt>
            <c:pt idx="19">
              <c:v>Closure Corr:</c:v>
            </c:pt>
            <c:pt idx="20">
              <c:v>0.17</c:v>
            </c:pt>
            <c:pt idx="21">
              <c:v>PORE SYSTEM 2:</c:v>
            </c:pt>
            <c:pt idx="22">
              <c:v>G2:</c:v>
            </c:pt>
            <c:pt idx="23">
              <c:v>0.95</c:v>
            </c:pt>
            <c:pt idx="24">
              <c:v>Pd2:</c:v>
            </c:pt>
            <c:pt idx="25">
              <c:v>51.97</c:v>
            </c:pt>
            <c:pt idx="26">
              <c:v>BV2:</c:v>
            </c:pt>
            <c:pt idx="27">
              <c:v>9.34</c:v>
            </c:pt>
            <c:pt idx="28">
              <c:v>PORE SYSTEM 3:</c:v>
            </c:pt>
            <c:pt idx="29">
              <c:v>G3:</c:v>
            </c:pt>
            <c:pt idx="30">
              <c:v>0.32</c:v>
            </c:pt>
            <c:pt idx="31">
              <c:v>Pd3:</c:v>
            </c:pt>
            <c:pt idx="32">
              <c:v>991.30</c:v>
            </c:pt>
            <c:pt idx="33">
              <c:v>BV3:</c:v>
            </c:pt>
            <c:pt idx="34">
              <c:v>2.78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9.0911911178481672E-2"/>
          <c:w val="0.75091343847689662"/>
          <c:h val="0.796718930691421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'291e'!$B$224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'291e'!$A$225:$A$342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0.18289127497688973</c:v>
                </c:pt>
                <c:pt idx="2">
                  <c:v>0.43436677807011315</c:v>
                </c:pt>
                <c:pt idx="3">
                  <c:v>0.73156509990755891</c:v>
                </c:pt>
                <c:pt idx="4">
                  <c:v>1.0516248311171159</c:v>
                </c:pt>
                <c:pt idx="5">
                  <c:v>1.6688828841641186</c:v>
                </c:pt>
                <c:pt idx="6">
                  <c:v>2.1946952997226767</c:v>
                </c:pt>
                <c:pt idx="7">
                  <c:v>2.6976463059091236</c:v>
                </c:pt>
                <c:pt idx="8">
                  <c:v>3.2463201308397922</c:v>
                </c:pt>
                <c:pt idx="9">
                  <c:v>3.6806869089099052</c:v>
                </c:pt>
                <c:pt idx="10">
                  <c:v>4.0007466401194627</c:v>
                </c:pt>
                <c:pt idx="11">
                  <c:v>4.2979449619569072</c:v>
                </c:pt>
                <c:pt idx="12">
                  <c:v>4.5265590556780202</c:v>
                </c:pt>
                <c:pt idx="13">
                  <c:v>4.7323117400270212</c:v>
                </c:pt>
                <c:pt idx="14">
                  <c:v>4.9609258337481341</c:v>
                </c:pt>
                <c:pt idx="15">
                  <c:v>5.1438171087250222</c:v>
                </c:pt>
                <c:pt idx="16">
                  <c:v>5.3038469743298009</c:v>
                </c:pt>
                <c:pt idx="17">
                  <c:v>5.4410154305624685</c:v>
                </c:pt>
                <c:pt idx="18">
                  <c:v>5.5781838867951361</c:v>
                </c:pt>
                <c:pt idx="19">
                  <c:v>5.7153523430278037</c:v>
                </c:pt>
                <c:pt idx="20">
                  <c:v>5.8525207992604704</c:v>
                </c:pt>
                <c:pt idx="21">
                  <c:v>5.9439664367489158</c:v>
                </c:pt>
                <c:pt idx="22">
                  <c:v>6.0582734836094723</c:v>
                </c:pt>
                <c:pt idx="23">
                  <c:v>6.2183033492142501</c:v>
                </c:pt>
                <c:pt idx="24">
                  <c:v>6.2868875773305843</c:v>
                </c:pt>
                <c:pt idx="25">
                  <c:v>6.401194624191139</c:v>
                </c:pt>
                <c:pt idx="26">
                  <c:v>6.5155016710516964</c:v>
                </c:pt>
                <c:pt idx="27">
                  <c:v>6.6298087179122529</c:v>
                </c:pt>
                <c:pt idx="28">
                  <c:v>6.7898385835170316</c:v>
                </c:pt>
                <c:pt idx="29">
                  <c:v>6.8812842210054761</c:v>
                </c:pt>
                <c:pt idx="30">
                  <c:v>6.9727298584939215</c:v>
                </c:pt>
                <c:pt idx="31">
                  <c:v>7.0641754959823668</c:v>
                </c:pt>
                <c:pt idx="32">
                  <c:v>7.1327597240987002</c:v>
                </c:pt>
                <c:pt idx="33">
                  <c:v>7.2242053615871438</c:v>
                </c:pt>
                <c:pt idx="34">
                  <c:v>7.3842352271919234</c:v>
                </c:pt>
                <c:pt idx="35">
                  <c:v>7.475680864680367</c:v>
                </c:pt>
                <c:pt idx="36">
                  <c:v>7.5899879115409243</c:v>
                </c:pt>
                <c:pt idx="37">
                  <c:v>7.704294958401479</c:v>
                </c:pt>
                <c:pt idx="38">
                  <c:v>7.8643248240062578</c:v>
                </c:pt>
                <c:pt idx="39">
                  <c:v>7.9786318708668134</c:v>
                </c:pt>
                <c:pt idx="40">
                  <c:v>8.1386617364715939</c:v>
                </c:pt>
                <c:pt idx="41">
                  <c:v>8.2758301927042606</c:v>
                </c:pt>
                <c:pt idx="42">
                  <c:v>8.4358600583090393</c:v>
                </c:pt>
                <c:pt idx="43">
                  <c:v>8.6187513332859282</c:v>
                </c:pt>
                <c:pt idx="44">
                  <c:v>8.801642608262819</c:v>
                </c:pt>
                <c:pt idx="45">
                  <c:v>8.9616724738675977</c:v>
                </c:pt>
                <c:pt idx="46">
                  <c:v>9.1217023394723764</c:v>
                </c:pt>
                <c:pt idx="47">
                  <c:v>9.3503164331934876</c:v>
                </c:pt>
                <c:pt idx="48">
                  <c:v>9.5332077081703783</c:v>
                </c:pt>
                <c:pt idx="49">
                  <c:v>9.7389603925193793</c:v>
                </c:pt>
                <c:pt idx="50">
                  <c:v>9.9447130768683785</c:v>
                </c:pt>
                <c:pt idx="51">
                  <c:v>10.173327170589493</c:v>
                </c:pt>
                <c:pt idx="52">
                  <c:v>10.401941264310604</c:v>
                </c:pt>
                <c:pt idx="53">
                  <c:v>10.630555358031716</c:v>
                </c:pt>
                <c:pt idx="54">
                  <c:v>10.859169451752829</c:v>
                </c:pt>
                <c:pt idx="55">
                  <c:v>11.042060726729719</c:v>
                </c:pt>
                <c:pt idx="56">
                  <c:v>11.224952001706608</c:v>
                </c:pt>
                <c:pt idx="57">
                  <c:v>11.384981867311387</c:v>
                </c:pt>
                <c:pt idx="58">
                  <c:v>11.522150323544054</c:v>
                </c:pt>
                <c:pt idx="59">
                  <c:v>11.636457370404612</c:v>
                </c:pt>
                <c:pt idx="60">
                  <c:v>11.727903007893055</c:v>
                </c:pt>
                <c:pt idx="61">
                  <c:v>11.819348645381499</c:v>
                </c:pt>
                <c:pt idx="62">
                  <c:v>11.933655692242056</c:v>
                </c:pt>
                <c:pt idx="63">
                  <c:v>12.047962739102614</c:v>
                </c:pt>
                <c:pt idx="64">
                  <c:v>12.185131195335281</c:v>
                </c:pt>
                <c:pt idx="65">
                  <c:v>12.299438242195839</c:v>
                </c:pt>
                <c:pt idx="66">
                  <c:v>12.436606698428506</c:v>
                </c:pt>
                <c:pt idx="67">
                  <c:v>12.57377515466117</c:v>
                </c:pt>
                <c:pt idx="68">
                  <c:v>12.733805020265951</c:v>
                </c:pt>
                <c:pt idx="69">
                  <c:v>12.893834885870731</c:v>
                </c:pt>
                <c:pt idx="70">
                  <c:v>13.053864751475508</c:v>
                </c:pt>
                <c:pt idx="71">
                  <c:v>13.213894617080285</c:v>
                </c:pt>
                <c:pt idx="72">
                  <c:v>13.373924482685066</c:v>
                </c:pt>
                <c:pt idx="73">
                  <c:v>13.533954348289843</c:v>
                </c:pt>
                <c:pt idx="74">
                  <c:v>13.693984213894622</c:v>
                </c:pt>
                <c:pt idx="75">
                  <c:v>13.8540140794994</c:v>
                </c:pt>
                <c:pt idx="76">
                  <c:v>14.036905354476289</c:v>
                </c:pt>
                <c:pt idx="77">
                  <c:v>14.19693522008107</c:v>
                </c:pt>
                <c:pt idx="78">
                  <c:v>14.356965085685847</c:v>
                </c:pt>
                <c:pt idx="79">
                  <c:v>14.516994951290627</c:v>
                </c:pt>
                <c:pt idx="80">
                  <c:v>14.677024816895409</c:v>
                </c:pt>
                <c:pt idx="81">
                  <c:v>14.837054682500186</c:v>
                </c:pt>
                <c:pt idx="82">
                  <c:v>14.974223138732853</c:v>
                </c:pt>
                <c:pt idx="83">
                  <c:v>15.111391594965523</c:v>
                </c:pt>
                <c:pt idx="84">
                  <c:v>15.24856005119819</c:v>
                </c:pt>
                <c:pt idx="85">
                  <c:v>15.36286709805875</c:v>
                </c:pt>
                <c:pt idx="86">
                  <c:v>15.454312735547191</c:v>
                </c:pt>
                <c:pt idx="87">
                  <c:v>15.522896963663523</c:v>
                </c:pt>
                <c:pt idx="88">
                  <c:v>15.568619782407749</c:v>
                </c:pt>
                <c:pt idx="89">
                  <c:v>15.591481191779859</c:v>
                </c:pt>
                <c:pt idx="90">
                  <c:v>15.614342601151973</c:v>
                </c:pt>
                <c:pt idx="91">
                  <c:v>15.637204010524087</c:v>
                </c:pt>
                <c:pt idx="92">
                  <c:v>15.660065419896194</c:v>
                </c:pt>
                <c:pt idx="93">
                  <c:v>15.682926829268308</c:v>
                </c:pt>
                <c:pt idx="94">
                  <c:v>15.70578823864042</c:v>
                </c:pt>
                <c:pt idx="95">
                  <c:v>15.72864964801253</c:v>
                </c:pt>
                <c:pt idx="96">
                  <c:v>15.72864964801253</c:v>
                </c:pt>
                <c:pt idx="97">
                  <c:v>15.72864964801253</c:v>
                </c:pt>
                <c:pt idx="98">
                  <c:v>15.72864964801253</c:v>
                </c:pt>
                <c:pt idx="99">
                  <c:v>15.72864964801253</c:v>
                </c:pt>
                <c:pt idx="100">
                  <c:v>15.72864964801253</c:v>
                </c:pt>
                <c:pt idx="101">
                  <c:v>15.72864964801253</c:v>
                </c:pt>
                <c:pt idx="102">
                  <c:v>15.72864964801253</c:v>
                </c:pt>
                <c:pt idx="103">
                  <c:v>15.72864964801253</c:v>
                </c:pt>
                <c:pt idx="104">
                  <c:v>15.72864964801253</c:v>
                </c:pt>
                <c:pt idx="105">
                  <c:v>15.72864964801253</c:v>
                </c:pt>
                <c:pt idx="106">
                  <c:v>15.72864964801253</c:v>
                </c:pt>
                <c:pt idx="107">
                  <c:v>15.72864964801253</c:v>
                </c:pt>
                <c:pt idx="108">
                  <c:v>15.72864964801253</c:v>
                </c:pt>
                <c:pt idx="109">
                  <c:v>15.72864964801253</c:v>
                </c:pt>
                <c:pt idx="110">
                  <c:v>15.72864964801253</c:v>
                </c:pt>
                <c:pt idx="111">
                  <c:v>15.72864964801253</c:v>
                </c:pt>
                <c:pt idx="112">
                  <c:v>15.72864964801253</c:v>
                </c:pt>
                <c:pt idx="113">
                  <c:v>15.72864964801253</c:v>
                </c:pt>
                <c:pt idx="114">
                  <c:v>15.72864964801253</c:v>
                </c:pt>
                <c:pt idx="115">
                  <c:v>15.72864964801253</c:v>
                </c:pt>
                <c:pt idx="116">
                  <c:v>15.72864964801253</c:v>
                </c:pt>
                <c:pt idx="117">
                  <c:v>15.72864964801253</c:v>
                </c:pt>
              </c:numCache>
            </c:numRef>
          </c:xVal>
          <c:yVal>
            <c:numRef>
              <c:f>'291e'!$B$225:$B$342</c:f>
              <c:numCache>
                <c:formatCode>General</c:formatCode>
                <c:ptCount val="118"/>
                <c:pt idx="0">
                  <c:v>1.81</c:v>
                </c:pt>
                <c:pt idx="1">
                  <c:v>1.96</c:v>
                </c:pt>
                <c:pt idx="2">
                  <c:v>2.16</c:v>
                </c:pt>
                <c:pt idx="3">
                  <c:v>2.36</c:v>
                </c:pt>
                <c:pt idx="4">
                  <c:v>2.58</c:v>
                </c:pt>
                <c:pt idx="5">
                  <c:v>2.82</c:v>
                </c:pt>
                <c:pt idx="6">
                  <c:v>3.08</c:v>
                </c:pt>
                <c:pt idx="7">
                  <c:v>3.37</c:v>
                </c:pt>
                <c:pt idx="8">
                  <c:v>3.68</c:v>
                </c:pt>
                <c:pt idx="9">
                  <c:v>4.04</c:v>
                </c:pt>
                <c:pt idx="10">
                  <c:v>4.41</c:v>
                </c:pt>
                <c:pt idx="11">
                  <c:v>4.82</c:v>
                </c:pt>
                <c:pt idx="12">
                  <c:v>5.27</c:v>
                </c:pt>
                <c:pt idx="13">
                  <c:v>5.77</c:v>
                </c:pt>
                <c:pt idx="14">
                  <c:v>6.31</c:v>
                </c:pt>
                <c:pt idx="15">
                  <c:v>6.9</c:v>
                </c:pt>
                <c:pt idx="16">
                  <c:v>7.55</c:v>
                </c:pt>
                <c:pt idx="17">
                  <c:v>8.26</c:v>
                </c:pt>
                <c:pt idx="18">
                  <c:v>9.0299999999999994</c:v>
                </c:pt>
                <c:pt idx="19">
                  <c:v>9.89</c:v>
                </c:pt>
                <c:pt idx="20">
                  <c:v>10.8</c:v>
                </c:pt>
                <c:pt idx="21">
                  <c:v>11.79</c:v>
                </c:pt>
                <c:pt idx="22">
                  <c:v>12.9</c:v>
                </c:pt>
                <c:pt idx="23">
                  <c:v>14.19</c:v>
                </c:pt>
                <c:pt idx="24">
                  <c:v>15.5</c:v>
                </c:pt>
                <c:pt idx="25">
                  <c:v>16.89</c:v>
                </c:pt>
                <c:pt idx="26">
                  <c:v>18.5</c:v>
                </c:pt>
                <c:pt idx="27">
                  <c:v>20.3</c:v>
                </c:pt>
                <c:pt idx="28">
                  <c:v>22.19</c:v>
                </c:pt>
                <c:pt idx="29">
                  <c:v>24.3</c:v>
                </c:pt>
                <c:pt idx="30">
                  <c:v>29</c:v>
                </c:pt>
                <c:pt idx="31">
                  <c:v>31.79</c:v>
                </c:pt>
                <c:pt idx="32">
                  <c:v>34.79</c:v>
                </c:pt>
                <c:pt idx="33">
                  <c:v>38</c:v>
                </c:pt>
                <c:pt idx="34">
                  <c:v>41.59</c:v>
                </c:pt>
                <c:pt idx="35">
                  <c:v>44.12</c:v>
                </c:pt>
                <c:pt idx="36">
                  <c:v>48.06</c:v>
                </c:pt>
                <c:pt idx="37">
                  <c:v>52.82</c:v>
                </c:pt>
                <c:pt idx="38">
                  <c:v>58.24</c:v>
                </c:pt>
                <c:pt idx="39">
                  <c:v>64.12</c:v>
                </c:pt>
                <c:pt idx="40">
                  <c:v>70.53</c:v>
                </c:pt>
                <c:pt idx="41">
                  <c:v>76.53</c:v>
                </c:pt>
                <c:pt idx="42">
                  <c:v>84.67</c:v>
                </c:pt>
                <c:pt idx="43">
                  <c:v>92.5</c:v>
                </c:pt>
                <c:pt idx="44">
                  <c:v>100.5</c:v>
                </c:pt>
                <c:pt idx="45">
                  <c:v>109.4</c:v>
                </c:pt>
                <c:pt idx="46">
                  <c:v>121.15</c:v>
                </c:pt>
                <c:pt idx="47">
                  <c:v>133.21</c:v>
                </c:pt>
                <c:pt idx="48">
                  <c:v>144.74</c:v>
                </c:pt>
                <c:pt idx="49">
                  <c:v>158.63</c:v>
                </c:pt>
                <c:pt idx="50">
                  <c:v>173.19</c:v>
                </c:pt>
                <c:pt idx="51">
                  <c:v>190.25</c:v>
                </c:pt>
                <c:pt idx="52">
                  <c:v>206.69</c:v>
                </c:pt>
                <c:pt idx="53">
                  <c:v>226.37</c:v>
                </c:pt>
                <c:pt idx="54">
                  <c:v>251.07</c:v>
                </c:pt>
                <c:pt idx="55">
                  <c:v>272.29000000000002</c:v>
                </c:pt>
                <c:pt idx="56">
                  <c:v>298.51</c:v>
                </c:pt>
                <c:pt idx="57">
                  <c:v>326.86</c:v>
                </c:pt>
                <c:pt idx="58">
                  <c:v>357.85</c:v>
                </c:pt>
                <c:pt idx="59">
                  <c:v>391.75</c:v>
                </c:pt>
                <c:pt idx="60">
                  <c:v>429.37</c:v>
                </c:pt>
                <c:pt idx="61">
                  <c:v>469.25</c:v>
                </c:pt>
                <c:pt idx="62">
                  <c:v>510.43</c:v>
                </c:pt>
                <c:pt idx="63">
                  <c:v>561.74</c:v>
                </c:pt>
                <c:pt idx="64">
                  <c:v>616.70000000000005</c:v>
                </c:pt>
                <c:pt idx="65">
                  <c:v>673.05</c:v>
                </c:pt>
                <c:pt idx="66">
                  <c:v>736.75</c:v>
                </c:pt>
                <c:pt idx="67">
                  <c:v>805.49</c:v>
                </c:pt>
                <c:pt idx="68">
                  <c:v>882.27</c:v>
                </c:pt>
                <c:pt idx="69">
                  <c:v>965.08</c:v>
                </c:pt>
                <c:pt idx="70">
                  <c:v>1048.82</c:v>
                </c:pt>
                <c:pt idx="71">
                  <c:v>1146.31</c:v>
                </c:pt>
                <c:pt idx="72">
                  <c:v>1259.8399999999999</c:v>
                </c:pt>
                <c:pt idx="73">
                  <c:v>1379.71</c:v>
                </c:pt>
                <c:pt idx="74">
                  <c:v>1508.48</c:v>
                </c:pt>
                <c:pt idx="75">
                  <c:v>1649.51</c:v>
                </c:pt>
                <c:pt idx="76">
                  <c:v>1807.1</c:v>
                </c:pt>
                <c:pt idx="77">
                  <c:v>1979.38</c:v>
                </c:pt>
                <c:pt idx="78">
                  <c:v>2160.48</c:v>
                </c:pt>
                <c:pt idx="79">
                  <c:v>2375.11</c:v>
                </c:pt>
                <c:pt idx="80">
                  <c:v>2588.5100000000002</c:v>
                </c:pt>
                <c:pt idx="81">
                  <c:v>2828.88</c:v>
                </c:pt>
                <c:pt idx="82">
                  <c:v>3098.11</c:v>
                </c:pt>
                <c:pt idx="83">
                  <c:v>3388.03</c:v>
                </c:pt>
                <c:pt idx="84">
                  <c:v>3708.36</c:v>
                </c:pt>
                <c:pt idx="85">
                  <c:v>4058.71</c:v>
                </c:pt>
                <c:pt idx="86">
                  <c:v>4434.8</c:v>
                </c:pt>
                <c:pt idx="87">
                  <c:v>4849.6499999999996</c:v>
                </c:pt>
                <c:pt idx="88">
                  <c:v>5303.82</c:v>
                </c:pt>
                <c:pt idx="89">
                  <c:v>5805.25</c:v>
                </c:pt>
                <c:pt idx="90">
                  <c:v>6355.65</c:v>
                </c:pt>
                <c:pt idx="91">
                  <c:v>6946.47</c:v>
                </c:pt>
                <c:pt idx="92">
                  <c:v>7604.01</c:v>
                </c:pt>
                <c:pt idx="93">
                  <c:v>8314.68</c:v>
                </c:pt>
                <c:pt idx="94">
                  <c:v>9095.6299999999992</c:v>
                </c:pt>
                <c:pt idx="95">
                  <c:v>9954.08</c:v>
                </c:pt>
                <c:pt idx="96">
                  <c:v>10893.34</c:v>
                </c:pt>
                <c:pt idx="97">
                  <c:v>11896.13</c:v>
                </c:pt>
                <c:pt idx="98">
                  <c:v>12995.11</c:v>
                </c:pt>
                <c:pt idx="99">
                  <c:v>14294.54</c:v>
                </c:pt>
                <c:pt idx="100">
                  <c:v>15595.84</c:v>
                </c:pt>
                <c:pt idx="101">
                  <c:v>17094.04</c:v>
                </c:pt>
                <c:pt idx="102">
                  <c:v>18693.91</c:v>
                </c:pt>
                <c:pt idx="103">
                  <c:v>20394.810000000001</c:v>
                </c:pt>
                <c:pt idx="104">
                  <c:v>22294.799999999999</c:v>
                </c:pt>
                <c:pt idx="105">
                  <c:v>24396.69</c:v>
                </c:pt>
                <c:pt idx="106">
                  <c:v>26697.3</c:v>
                </c:pt>
                <c:pt idx="107">
                  <c:v>29297.24</c:v>
                </c:pt>
                <c:pt idx="108">
                  <c:v>32000.53</c:v>
                </c:pt>
                <c:pt idx="109">
                  <c:v>34998.910000000003</c:v>
                </c:pt>
                <c:pt idx="110">
                  <c:v>38300.46</c:v>
                </c:pt>
                <c:pt idx="111">
                  <c:v>41888.67</c:v>
                </c:pt>
                <c:pt idx="112">
                  <c:v>45790.39</c:v>
                </c:pt>
                <c:pt idx="113">
                  <c:v>50098.78</c:v>
                </c:pt>
                <c:pt idx="114">
                  <c:v>54798.11</c:v>
                </c:pt>
                <c:pt idx="115">
                  <c:v>59994.11</c:v>
                </c:pt>
                <c:pt idx="116">
                  <c:v>59994.11</c:v>
                </c:pt>
                <c:pt idx="117">
                  <c:v>59994.11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B6-424C-A19A-8132E3E27237}"/>
            </c:ext>
          </c:extLst>
        </c:ser>
        <c:ser>
          <c:idx val="1"/>
          <c:order val="1"/>
          <c:tx>
            <c:strRef>
              <c:f>'291e'!$D$224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'291e'!$C$225:$C$342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0.26805553568624818</c:v>
                </c:pt>
                <c:pt idx="3">
                  <c:v>0.56525385752369395</c:v>
                </c:pt>
                <c:pt idx="4">
                  <c:v>0.88531358873325094</c:v>
                </c:pt>
                <c:pt idx="5">
                  <c:v>1.5025716417802535</c:v>
                </c:pt>
                <c:pt idx="6">
                  <c:v>2.0283840573388119</c:v>
                </c:pt>
                <c:pt idx="7">
                  <c:v>2.5313350635252587</c:v>
                </c:pt>
                <c:pt idx="8">
                  <c:v>3.0800088884559274</c:v>
                </c:pt>
                <c:pt idx="9">
                  <c:v>3.5143756665260404</c:v>
                </c:pt>
                <c:pt idx="10">
                  <c:v>3.8344353977355978</c:v>
                </c:pt>
                <c:pt idx="11">
                  <c:v>4.1316337195730419</c:v>
                </c:pt>
                <c:pt idx="12">
                  <c:v>4.3602478132941549</c:v>
                </c:pt>
                <c:pt idx="13">
                  <c:v>4.5660004976431559</c:v>
                </c:pt>
                <c:pt idx="14">
                  <c:v>4.7946145913642688</c:v>
                </c:pt>
                <c:pt idx="15">
                  <c:v>4.9775058663411569</c:v>
                </c:pt>
                <c:pt idx="16">
                  <c:v>5.1375357319459356</c:v>
                </c:pt>
                <c:pt idx="17">
                  <c:v>5.2747041881786032</c:v>
                </c:pt>
                <c:pt idx="18">
                  <c:v>5.4118726444112708</c:v>
                </c:pt>
                <c:pt idx="19">
                  <c:v>5.5490411006439384</c:v>
                </c:pt>
                <c:pt idx="20">
                  <c:v>5.6862095568766051</c:v>
                </c:pt>
                <c:pt idx="21">
                  <c:v>5.7776551943650505</c:v>
                </c:pt>
                <c:pt idx="22">
                  <c:v>5.891962241225607</c:v>
                </c:pt>
                <c:pt idx="23">
                  <c:v>6.0519921068303848</c:v>
                </c:pt>
                <c:pt idx="24">
                  <c:v>6.120576334946719</c:v>
                </c:pt>
                <c:pt idx="25">
                  <c:v>6.2348833818072738</c:v>
                </c:pt>
                <c:pt idx="26">
                  <c:v>6.3491904286678311</c:v>
                </c:pt>
                <c:pt idx="27">
                  <c:v>6.4634974755283876</c:v>
                </c:pt>
                <c:pt idx="28">
                  <c:v>6.6235273411331663</c:v>
                </c:pt>
                <c:pt idx="29">
                  <c:v>6.7149729786216108</c:v>
                </c:pt>
                <c:pt idx="30">
                  <c:v>6.8064186161100562</c:v>
                </c:pt>
                <c:pt idx="31">
                  <c:v>6.8978642535985015</c:v>
                </c:pt>
                <c:pt idx="32">
                  <c:v>6.9664484817148349</c:v>
                </c:pt>
                <c:pt idx="33">
                  <c:v>7.0578941192032785</c:v>
                </c:pt>
                <c:pt idx="34">
                  <c:v>7.2179239848080581</c:v>
                </c:pt>
                <c:pt idx="35">
                  <c:v>7.3093696222965017</c:v>
                </c:pt>
                <c:pt idx="36">
                  <c:v>7.423676669157059</c:v>
                </c:pt>
                <c:pt idx="37">
                  <c:v>7.5379837160176137</c:v>
                </c:pt>
                <c:pt idx="38">
                  <c:v>7.6980135816223925</c:v>
                </c:pt>
                <c:pt idx="39">
                  <c:v>7.8123206284829481</c:v>
                </c:pt>
                <c:pt idx="40">
                  <c:v>7.9723504940877286</c:v>
                </c:pt>
                <c:pt idx="41">
                  <c:v>8.1095189503203962</c:v>
                </c:pt>
                <c:pt idx="42">
                  <c:v>8.2695488159251749</c:v>
                </c:pt>
                <c:pt idx="43">
                  <c:v>8.4524400909020638</c:v>
                </c:pt>
                <c:pt idx="44">
                  <c:v>8.6353313658789546</c:v>
                </c:pt>
                <c:pt idx="45">
                  <c:v>8.7953612314837333</c:v>
                </c:pt>
                <c:pt idx="46">
                  <c:v>8.955391097088512</c:v>
                </c:pt>
                <c:pt idx="47">
                  <c:v>9.1840051908096232</c:v>
                </c:pt>
                <c:pt idx="48">
                  <c:v>9.3668964657865139</c:v>
                </c:pt>
                <c:pt idx="49">
                  <c:v>9.5726491501355149</c:v>
                </c:pt>
                <c:pt idx="50">
                  <c:v>9.7784018344845141</c:v>
                </c:pt>
                <c:pt idx="51">
                  <c:v>10.007015928205629</c:v>
                </c:pt>
                <c:pt idx="52">
                  <c:v>10.23563002192674</c:v>
                </c:pt>
                <c:pt idx="53">
                  <c:v>10.464244115647851</c:v>
                </c:pt>
                <c:pt idx="54">
                  <c:v>10.692858209368964</c:v>
                </c:pt>
                <c:pt idx="55">
                  <c:v>10.875749484345855</c:v>
                </c:pt>
                <c:pt idx="56">
                  <c:v>11.058640759322744</c:v>
                </c:pt>
                <c:pt idx="57">
                  <c:v>11.218670624927523</c:v>
                </c:pt>
                <c:pt idx="58">
                  <c:v>11.355839081160189</c:v>
                </c:pt>
                <c:pt idx="59">
                  <c:v>11.470146128020748</c:v>
                </c:pt>
                <c:pt idx="60">
                  <c:v>11.56159176550919</c:v>
                </c:pt>
                <c:pt idx="61">
                  <c:v>11.653037402997635</c:v>
                </c:pt>
                <c:pt idx="62">
                  <c:v>11.767344449858191</c:v>
                </c:pt>
                <c:pt idx="63">
                  <c:v>11.881651496718749</c:v>
                </c:pt>
                <c:pt idx="64">
                  <c:v>12.018819952951416</c:v>
                </c:pt>
                <c:pt idx="65">
                  <c:v>12.133126999811974</c:v>
                </c:pt>
                <c:pt idx="66">
                  <c:v>12.270295456044641</c:v>
                </c:pt>
                <c:pt idx="67">
                  <c:v>12.407463912277306</c:v>
                </c:pt>
                <c:pt idx="68">
                  <c:v>12.567493777882087</c:v>
                </c:pt>
                <c:pt idx="69">
                  <c:v>12.727523643486867</c:v>
                </c:pt>
                <c:pt idx="70">
                  <c:v>12.887553509091644</c:v>
                </c:pt>
                <c:pt idx="71">
                  <c:v>13.047583374696421</c:v>
                </c:pt>
                <c:pt idx="72">
                  <c:v>13.207613240301201</c:v>
                </c:pt>
                <c:pt idx="73">
                  <c:v>13.367643105905978</c:v>
                </c:pt>
                <c:pt idx="74">
                  <c:v>13.527672971510757</c:v>
                </c:pt>
                <c:pt idx="75">
                  <c:v>13.687702837115536</c:v>
                </c:pt>
                <c:pt idx="76">
                  <c:v>13.870594112092425</c:v>
                </c:pt>
                <c:pt idx="77">
                  <c:v>14.030623977697205</c:v>
                </c:pt>
                <c:pt idx="78">
                  <c:v>14.190653843301982</c:v>
                </c:pt>
                <c:pt idx="79">
                  <c:v>14.350683708906763</c:v>
                </c:pt>
                <c:pt idx="80">
                  <c:v>14.510713574511545</c:v>
                </c:pt>
                <c:pt idx="81">
                  <c:v>14.670743440116322</c:v>
                </c:pt>
                <c:pt idx="82">
                  <c:v>14.807911896348989</c:v>
                </c:pt>
                <c:pt idx="83">
                  <c:v>14.945080352581659</c:v>
                </c:pt>
                <c:pt idx="84">
                  <c:v>15.082248808814326</c:v>
                </c:pt>
                <c:pt idx="85">
                  <c:v>15.196555855674886</c:v>
                </c:pt>
                <c:pt idx="86">
                  <c:v>15.288001493163327</c:v>
                </c:pt>
                <c:pt idx="87">
                  <c:v>15.356585721279659</c:v>
                </c:pt>
                <c:pt idx="88">
                  <c:v>15.402308540023885</c:v>
                </c:pt>
                <c:pt idx="89">
                  <c:v>15.425169949395995</c:v>
                </c:pt>
                <c:pt idx="90">
                  <c:v>15.448031358768109</c:v>
                </c:pt>
                <c:pt idx="91">
                  <c:v>15.470892768140223</c:v>
                </c:pt>
                <c:pt idx="92">
                  <c:v>15.493754177512329</c:v>
                </c:pt>
                <c:pt idx="93">
                  <c:v>15.516615586884443</c:v>
                </c:pt>
                <c:pt idx="94">
                  <c:v>15.539476996256555</c:v>
                </c:pt>
                <c:pt idx="95">
                  <c:v>15.562338405628665</c:v>
                </c:pt>
                <c:pt idx="96">
                  <c:v>15.562338405628665</c:v>
                </c:pt>
                <c:pt idx="97">
                  <c:v>15.562338405628665</c:v>
                </c:pt>
                <c:pt idx="98">
                  <c:v>15.562338405628665</c:v>
                </c:pt>
                <c:pt idx="99">
                  <c:v>15.562338405628665</c:v>
                </c:pt>
                <c:pt idx="100">
                  <c:v>15.562338405628665</c:v>
                </c:pt>
                <c:pt idx="101">
                  <c:v>15.562338405628665</c:v>
                </c:pt>
                <c:pt idx="102">
                  <c:v>15.562338405628665</c:v>
                </c:pt>
                <c:pt idx="103">
                  <c:v>15.562338405628665</c:v>
                </c:pt>
                <c:pt idx="104">
                  <c:v>15.562338405628665</c:v>
                </c:pt>
                <c:pt idx="105">
                  <c:v>15.562338405628665</c:v>
                </c:pt>
                <c:pt idx="106">
                  <c:v>15.562338405628665</c:v>
                </c:pt>
                <c:pt idx="107">
                  <c:v>15.562338405628665</c:v>
                </c:pt>
                <c:pt idx="108">
                  <c:v>15.562338405628665</c:v>
                </c:pt>
                <c:pt idx="109">
                  <c:v>15.562338405628665</c:v>
                </c:pt>
                <c:pt idx="110">
                  <c:v>15.562338405628665</c:v>
                </c:pt>
                <c:pt idx="111">
                  <c:v>15.562338405628665</c:v>
                </c:pt>
                <c:pt idx="112">
                  <c:v>15.562338405628665</c:v>
                </c:pt>
                <c:pt idx="113">
                  <c:v>15.562338405628665</c:v>
                </c:pt>
                <c:pt idx="114">
                  <c:v>15.562338405628665</c:v>
                </c:pt>
                <c:pt idx="115">
                  <c:v>15.562338405628665</c:v>
                </c:pt>
                <c:pt idx="116">
                  <c:v>0.1</c:v>
                </c:pt>
                <c:pt idx="117">
                  <c:v>0.1</c:v>
                </c:pt>
              </c:numCache>
            </c:numRef>
          </c:xVal>
          <c:yVal>
            <c:numRef>
              <c:f>'291e'!$D$225:$D$342</c:f>
              <c:numCache>
                <c:formatCode>General</c:formatCode>
                <c:ptCount val="118"/>
                <c:pt idx="0">
                  <c:v>1.81</c:v>
                </c:pt>
                <c:pt idx="1">
                  <c:v>1.96</c:v>
                </c:pt>
                <c:pt idx="2">
                  <c:v>2.16</c:v>
                </c:pt>
                <c:pt idx="3">
                  <c:v>2.36</c:v>
                </c:pt>
                <c:pt idx="4">
                  <c:v>2.58</c:v>
                </c:pt>
                <c:pt idx="5">
                  <c:v>2.82</c:v>
                </c:pt>
                <c:pt idx="6">
                  <c:v>3.08</c:v>
                </c:pt>
                <c:pt idx="7">
                  <c:v>3.37</c:v>
                </c:pt>
                <c:pt idx="8">
                  <c:v>3.68</c:v>
                </c:pt>
                <c:pt idx="9">
                  <c:v>4.04</c:v>
                </c:pt>
                <c:pt idx="10">
                  <c:v>4.41</c:v>
                </c:pt>
                <c:pt idx="11">
                  <c:v>4.82</c:v>
                </c:pt>
                <c:pt idx="12">
                  <c:v>5.27</c:v>
                </c:pt>
                <c:pt idx="13">
                  <c:v>5.77</c:v>
                </c:pt>
                <c:pt idx="14">
                  <c:v>6.31</c:v>
                </c:pt>
                <c:pt idx="15">
                  <c:v>6.9</c:v>
                </c:pt>
                <c:pt idx="16">
                  <c:v>7.55</c:v>
                </c:pt>
                <c:pt idx="17">
                  <c:v>8.26</c:v>
                </c:pt>
                <c:pt idx="18">
                  <c:v>9.0299999999999994</c:v>
                </c:pt>
                <c:pt idx="19">
                  <c:v>9.89</c:v>
                </c:pt>
                <c:pt idx="20">
                  <c:v>10.8</c:v>
                </c:pt>
                <c:pt idx="21">
                  <c:v>11.79</c:v>
                </c:pt>
                <c:pt idx="22">
                  <c:v>12.9</c:v>
                </c:pt>
                <c:pt idx="23">
                  <c:v>14.19</c:v>
                </c:pt>
                <c:pt idx="24">
                  <c:v>15.5</c:v>
                </c:pt>
                <c:pt idx="25">
                  <c:v>16.89</c:v>
                </c:pt>
                <c:pt idx="26">
                  <c:v>18.5</c:v>
                </c:pt>
                <c:pt idx="27">
                  <c:v>20.3</c:v>
                </c:pt>
                <c:pt idx="28">
                  <c:v>22.19</c:v>
                </c:pt>
                <c:pt idx="29">
                  <c:v>24.3</c:v>
                </c:pt>
                <c:pt idx="30">
                  <c:v>29</c:v>
                </c:pt>
                <c:pt idx="31">
                  <c:v>31.79</c:v>
                </c:pt>
                <c:pt idx="32">
                  <c:v>34.79</c:v>
                </c:pt>
                <c:pt idx="33">
                  <c:v>38</c:v>
                </c:pt>
                <c:pt idx="34">
                  <c:v>41.59</c:v>
                </c:pt>
                <c:pt idx="35">
                  <c:v>44.12</c:v>
                </c:pt>
                <c:pt idx="36">
                  <c:v>48.06</c:v>
                </c:pt>
                <c:pt idx="37">
                  <c:v>52.82</c:v>
                </c:pt>
                <c:pt idx="38">
                  <c:v>58.24</c:v>
                </c:pt>
                <c:pt idx="39">
                  <c:v>64.12</c:v>
                </c:pt>
                <c:pt idx="40">
                  <c:v>70.53</c:v>
                </c:pt>
                <c:pt idx="41">
                  <c:v>76.53</c:v>
                </c:pt>
                <c:pt idx="42">
                  <c:v>84.67</c:v>
                </c:pt>
                <c:pt idx="43">
                  <c:v>92.5</c:v>
                </c:pt>
                <c:pt idx="44">
                  <c:v>100.5</c:v>
                </c:pt>
                <c:pt idx="45">
                  <c:v>109.4</c:v>
                </c:pt>
                <c:pt idx="46">
                  <c:v>121.15</c:v>
                </c:pt>
                <c:pt idx="47">
                  <c:v>133.21</c:v>
                </c:pt>
                <c:pt idx="48">
                  <c:v>144.74</c:v>
                </c:pt>
                <c:pt idx="49">
                  <c:v>158.63</c:v>
                </c:pt>
                <c:pt idx="50">
                  <c:v>173.19</c:v>
                </c:pt>
                <c:pt idx="51">
                  <c:v>190.25</c:v>
                </c:pt>
                <c:pt idx="52">
                  <c:v>206.69</c:v>
                </c:pt>
                <c:pt idx="53">
                  <c:v>226.37</c:v>
                </c:pt>
                <c:pt idx="54">
                  <c:v>251.07</c:v>
                </c:pt>
                <c:pt idx="55">
                  <c:v>272.29000000000002</c:v>
                </c:pt>
                <c:pt idx="56">
                  <c:v>298.51</c:v>
                </c:pt>
                <c:pt idx="57">
                  <c:v>326.86</c:v>
                </c:pt>
                <c:pt idx="58">
                  <c:v>357.85</c:v>
                </c:pt>
                <c:pt idx="59">
                  <c:v>391.75</c:v>
                </c:pt>
                <c:pt idx="60">
                  <c:v>429.37</c:v>
                </c:pt>
                <c:pt idx="61">
                  <c:v>469.25</c:v>
                </c:pt>
                <c:pt idx="62">
                  <c:v>510.43</c:v>
                </c:pt>
                <c:pt idx="63">
                  <c:v>561.74</c:v>
                </c:pt>
                <c:pt idx="64">
                  <c:v>616.70000000000005</c:v>
                </c:pt>
                <c:pt idx="65">
                  <c:v>673.05</c:v>
                </c:pt>
                <c:pt idx="66">
                  <c:v>736.75</c:v>
                </c:pt>
                <c:pt idx="67">
                  <c:v>805.49</c:v>
                </c:pt>
                <c:pt idx="68">
                  <c:v>882.27</c:v>
                </c:pt>
                <c:pt idx="69">
                  <c:v>965.08</c:v>
                </c:pt>
                <c:pt idx="70">
                  <c:v>1048.82</c:v>
                </c:pt>
                <c:pt idx="71">
                  <c:v>1146.31</c:v>
                </c:pt>
                <c:pt idx="72">
                  <c:v>1259.8399999999999</c:v>
                </c:pt>
                <c:pt idx="73">
                  <c:v>1379.71</c:v>
                </c:pt>
                <c:pt idx="74">
                  <c:v>1508.48</c:v>
                </c:pt>
                <c:pt idx="75">
                  <c:v>1649.51</c:v>
                </c:pt>
                <c:pt idx="76">
                  <c:v>1807.1</c:v>
                </c:pt>
                <c:pt idx="77">
                  <c:v>1979.38</c:v>
                </c:pt>
                <c:pt idx="78">
                  <c:v>2160.48</c:v>
                </c:pt>
                <c:pt idx="79">
                  <c:v>2375.11</c:v>
                </c:pt>
                <c:pt idx="80">
                  <c:v>2588.5100000000002</c:v>
                </c:pt>
                <c:pt idx="81">
                  <c:v>2828.88</c:v>
                </c:pt>
                <c:pt idx="82">
                  <c:v>3098.11</c:v>
                </c:pt>
                <c:pt idx="83">
                  <c:v>3388.03</c:v>
                </c:pt>
                <c:pt idx="84">
                  <c:v>3708.36</c:v>
                </c:pt>
                <c:pt idx="85">
                  <c:v>4058.71</c:v>
                </c:pt>
                <c:pt idx="86">
                  <c:v>4434.8</c:v>
                </c:pt>
                <c:pt idx="87">
                  <c:v>4849.6499999999996</c:v>
                </c:pt>
                <c:pt idx="88">
                  <c:v>5303.82</c:v>
                </c:pt>
                <c:pt idx="89">
                  <c:v>5805.25</c:v>
                </c:pt>
                <c:pt idx="90">
                  <c:v>6355.65</c:v>
                </c:pt>
                <c:pt idx="91">
                  <c:v>6946.47</c:v>
                </c:pt>
                <c:pt idx="92">
                  <c:v>7604.01</c:v>
                </c:pt>
                <c:pt idx="93">
                  <c:v>8314.68</c:v>
                </c:pt>
                <c:pt idx="94">
                  <c:v>9095.6299999999992</c:v>
                </c:pt>
                <c:pt idx="95">
                  <c:v>9954.08</c:v>
                </c:pt>
                <c:pt idx="96">
                  <c:v>10893.34</c:v>
                </c:pt>
                <c:pt idx="97">
                  <c:v>11896.13</c:v>
                </c:pt>
                <c:pt idx="98">
                  <c:v>12995.11</c:v>
                </c:pt>
                <c:pt idx="99">
                  <c:v>14294.54</c:v>
                </c:pt>
                <c:pt idx="100">
                  <c:v>15595.84</c:v>
                </c:pt>
                <c:pt idx="101">
                  <c:v>17094.04</c:v>
                </c:pt>
                <c:pt idx="102">
                  <c:v>18693.91</c:v>
                </c:pt>
                <c:pt idx="103">
                  <c:v>20394.810000000001</c:v>
                </c:pt>
                <c:pt idx="104">
                  <c:v>22294.799999999999</c:v>
                </c:pt>
                <c:pt idx="105">
                  <c:v>24396.69</c:v>
                </c:pt>
                <c:pt idx="106">
                  <c:v>26697.3</c:v>
                </c:pt>
                <c:pt idx="107">
                  <c:v>29297.24</c:v>
                </c:pt>
                <c:pt idx="108">
                  <c:v>32000.53</c:v>
                </c:pt>
                <c:pt idx="109">
                  <c:v>34998.910000000003</c:v>
                </c:pt>
                <c:pt idx="110">
                  <c:v>38300.46</c:v>
                </c:pt>
                <c:pt idx="111">
                  <c:v>41888.67</c:v>
                </c:pt>
                <c:pt idx="112">
                  <c:v>45790.39</c:v>
                </c:pt>
                <c:pt idx="113">
                  <c:v>50098.78</c:v>
                </c:pt>
                <c:pt idx="114">
                  <c:v>54798.11</c:v>
                </c:pt>
                <c:pt idx="115">
                  <c:v>59994.11</c:v>
                </c:pt>
                <c:pt idx="116">
                  <c:v>59994.11</c:v>
                </c:pt>
                <c:pt idx="117">
                  <c:v>59994.11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B6-424C-A19A-8132E3E27237}"/>
            </c:ext>
          </c:extLst>
        </c:ser>
        <c:ser>
          <c:idx val="2"/>
          <c:order val="2"/>
          <c:tx>
            <c:strRef>
              <c:f>'291e'!$F$224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'291e'!$E$225:$E$342</c:f>
              <c:numCache>
                <c:formatCode>#,##0.00</c:formatCode>
                <c:ptCount val="118"/>
                <c:pt idx="0">
                  <c:v>7.2496499195595487E-3</c:v>
                </c:pt>
                <c:pt idx="1">
                  <c:v>8.6932787898310174E-2</c:v>
                </c:pt>
                <c:pt idx="2">
                  <c:v>0.35506594416902698</c:v>
                </c:pt>
                <c:pt idx="3">
                  <c:v>0.72459255051487825</c:v>
                </c:pt>
                <c:pt idx="4">
                  <c:v>1.1554366353668972</c:v>
                </c:pt>
                <c:pt idx="5">
                  <c:v>1.6018310193866667</c:v>
                </c:pt>
                <c:pt idx="6">
                  <c:v>2.0365408407358121</c:v>
                </c:pt>
                <c:pt idx="7">
                  <c:v>2.459332965099025</c:v>
                </c:pt>
                <c:pt idx="8">
                  <c:v>2.8471289196212761</c:v>
                </c:pt>
                <c:pt idx="9">
                  <c:v>3.2289263961006465</c:v>
                </c:pt>
                <c:pt idx="10">
                  <c:v>3.5601920336585642</c:v>
                </c:pt>
                <c:pt idx="11">
                  <c:v>3.87076005698278</c:v>
                </c:pt>
                <c:pt idx="12">
                  <c:v>4.1586035502228542</c:v>
                </c:pt>
                <c:pt idx="13">
                  <c:v>4.42839313361464</c:v>
                </c:pt>
                <c:pt idx="14">
                  <c:v>4.6744290102666897</c:v>
                </c:pt>
                <c:pt idx="15">
                  <c:v>4.9020397237231048</c:v>
                </c:pt>
                <c:pt idx="16">
                  <c:v>5.1146226411001967</c:v>
                </c:pt>
                <c:pt idx="17">
                  <c:v>5.3117600640076121</c:v>
                </c:pt>
                <c:pt idx="18">
                  <c:v>5.4937654720316225</c:v>
                </c:pt>
                <c:pt idx="19">
                  <c:v>5.6669798353396201</c:v>
                </c:pt>
                <c:pt idx="20">
                  <c:v>5.8236079916915138</c:v>
                </c:pt>
                <c:pt idx="21">
                  <c:v>5.9699028752017433</c:v>
                </c:pt>
                <c:pt idx="22">
                  <c:v>6.1107360682214393</c:v>
                </c:pt>
                <c:pt idx="23">
                  <c:v>6.2506013212617226</c:v>
                </c:pt>
                <c:pt idx="24">
                  <c:v>6.37236637700014</c:v>
                </c:pt>
                <c:pt idx="25">
                  <c:v>6.4841817931074957</c:v>
                </c:pt>
                <c:pt idx="26">
                  <c:v>6.5961757182355623</c:v>
                </c:pt>
                <c:pt idx="27">
                  <c:v>6.7039963529744773</c:v>
                </c:pt>
                <c:pt idx="28">
                  <c:v>6.8017901246878845</c:v>
                </c:pt>
                <c:pt idx="29">
                  <c:v>6.8963794546269934</c:v>
                </c:pt>
                <c:pt idx="30">
                  <c:v>7.066903182444201</c:v>
                </c:pt>
                <c:pt idx="31">
                  <c:v>7.1490683978255118</c:v>
                </c:pt>
                <c:pt idx="32">
                  <c:v>7.2258593945624572</c:v>
                </c:pt>
                <c:pt idx="33">
                  <c:v>7.2975526793864267</c:v>
                </c:pt>
                <c:pt idx="34">
                  <c:v>7.3675793921475661</c:v>
                </c:pt>
                <c:pt idx="35">
                  <c:v>7.4116849882481146</c:v>
                </c:pt>
                <c:pt idx="36">
                  <c:v>7.4733168839960502</c:v>
                </c:pt>
                <c:pt idx="37">
                  <c:v>7.5384406470564391</c:v>
                </c:pt>
                <c:pt idx="38">
                  <c:v>7.6027801022589774</c:v>
                </c:pt>
                <c:pt idx="39">
                  <c:v>7.6633267762962829</c:v>
                </c:pt>
                <c:pt idx="40">
                  <c:v>7.7207362785139209</c:v>
                </c:pt>
                <c:pt idx="41">
                  <c:v>7.7680156073651041</c:v>
                </c:pt>
                <c:pt idx="42">
                  <c:v>7.8242472507328102</c:v>
                </c:pt>
                <c:pt idx="43">
                  <c:v>7.8714816105855823</c:v>
                </c:pt>
                <c:pt idx="44">
                  <c:v>7.9142024094873245</c:v>
                </c:pt>
                <c:pt idx="45">
                  <c:v>7.9564061886702504</c:v>
                </c:pt>
                <c:pt idx="46">
                  <c:v>8.005249785763592</c:v>
                </c:pt>
                <c:pt idx="47">
                  <c:v>8.0489259845117349</c:v>
                </c:pt>
                <c:pt idx="48">
                  <c:v>8.0858173868303549</c:v>
                </c:pt>
                <c:pt idx="49">
                  <c:v>8.1251889057533493</c:v>
                </c:pt>
                <c:pt idx="50">
                  <c:v>8.1616524525020857</c:v>
                </c:pt>
                <c:pt idx="51">
                  <c:v>8.1993596068370032</c:v>
                </c:pt>
                <c:pt idx="52">
                  <c:v>8.2315586601789512</c:v>
                </c:pt>
                <c:pt idx="53">
                  <c:v>8.2657977497739417</c:v>
                </c:pt>
                <c:pt idx="54">
                  <c:v>8.3034562985894915</c:v>
                </c:pt>
                <c:pt idx="55">
                  <c:v>8.3320192967154458</c:v>
                </c:pt>
                <c:pt idx="56">
                  <c:v>8.3634319103215908</c:v>
                </c:pt>
                <c:pt idx="57">
                  <c:v>8.3934837014913501</c:v>
                </c:pt>
                <c:pt idx="58">
                  <c:v>8.4225893468549131</c:v>
                </c:pt>
                <c:pt idx="59">
                  <c:v>8.450815473880029</c:v>
                </c:pt>
                <c:pt idx="60">
                  <c:v>8.4785762619760074</c:v>
                </c:pt>
                <c:pt idx="61">
                  <c:v>8.5046985496633578</c:v>
                </c:pt>
                <c:pt idx="62">
                  <c:v>8.5287714934826919</c:v>
                </c:pt>
                <c:pt idx="63">
                  <c:v>8.5554255221069688</c:v>
                </c:pt>
                <c:pt idx="64">
                  <c:v>8.5806554868240035</c:v>
                </c:pt>
                <c:pt idx="65">
                  <c:v>8.6036497933657436</c:v>
                </c:pt>
                <c:pt idx="66">
                  <c:v>8.6268065448460529</c:v>
                </c:pt>
                <c:pt idx="67">
                  <c:v>8.6490512069276235</c:v>
                </c:pt>
                <c:pt idx="68">
                  <c:v>8.6711673771850286</c:v>
                </c:pt>
                <c:pt idx="69">
                  <c:v>8.6923999756900994</c:v>
                </c:pt>
                <c:pt idx="70">
                  <c:v>8.7116154893387172</c:v>
                </c:pt>
                <c:pt idx="71">
                  <c:v>8.73165113480181</c:v>
                </c:pt>
                <c:pt idx="72">
                  <c:v>8.7524046480064115</c:v>
                </c:pt>
                <c:pt idx="73">
                  <c:v>8.7718779348483817</c:v>
                </c:pt>
                <c:pt idx="74">
                  <c:v>8.7905355961825933</c:v>
                </c:pt>
                <c:pt idx="75">
                  <c:v>8.808783149475941</c:v>
                </c:pt>
                <c:pt idx="76">
                  <c:v>8.8269732874998841</c:v>
                </c:pt>
                <c:pt idx="77">
                  <c:v>8.8446997835241863</c:v>
                </c:pt>
                <c:pt idx="78">
                  <c:v>8.8613540899175316</c:v>
                </c:pt>
                <c:pt idx="79">
                  <c:v>8.8789578635428832</c:v>
                </c:pt>
                <c:pt idx="80">
                  <c:v>8.8945889362484252</c:v>
                </c:pt>
                <c:pt idx="81">
                  <c:v>8.9103735427555222</c:v>
                </c:pt>
                <c:pt idx="82">
                  <c:v>8.9261795242587816</c:v>
                </c:pt>
                <c:pt idx="83">
                  <c:v>8.9413940562408065</c:v>
                </c:pt>
                <c:pt idx="84">
                  <c:v>8.9564292973382358</c:v>
                </c:pt>
                <c:pt idx="85">
                  <c:v>8.9711331285556248</c:v>
                </c:pt>
                <c:pt idx="86">
                  <c:v>8.9852650781210315</c:v>
                </c:pt>
                <c:pt idx="87">
                  <c:v>8.9992319543451718</c:v>
                </c:pt>
                <c:pt idx="88">
                  <c:v>9.012927453267034</c:v>
                </c:pt>
                <c:pt idx="89">
                  <c:v>9.0264658560369782</c:v>
                </c:pt>
                <c:pt idx="90">
                  <c:v>9.0397656021321993</c:v>
                </c:pt>
                <c:pt idx="91">
                  <c:v>9.0525566981918182</c:v>
                </c:pt>
                <c:pt idx="92">
                  <c:v>9.0653145148605745</c:v>
                </c:pt>
                <c:pt idx="93">
                  <c:v>9.0776710179002578</c:v>
                </c:pt>
                <c:pt idx="94">
                  <c:v>9.0898463432697483</c:v>
                </c:pt>
                <c:pt idx="95">
                  <c:v>9.1018430384332376</c:v>
                </c:pt>
                <c:pt idx="96">
                  <c:v>9.1136082305842354</c:v>
                </c:pt>
                <c:pt idx="97">
                  <c:v>9.1248837023920348</c:v>
                </c:pt>
                <c:pt idx="98">
                  <c:v>9.135990014643621</c:v>
                </c:pt>
                <c:pt idx="99">
                  <c:v>9.1477428559102449</c:v>
                </c:pt>
                <c:pt idx="100">
                  <c:v>9.1582873281668284</c:v>
                </c:pt>
                <c:pt idx="101">
                  <c:v>9.1691878132619493</c:v>
                </c:pt>
                <c:pt idx="102">
                  <c:v>9.1796270997161038</c:v>
                </c:pt>
                <c:pt idx="103">
                  <c:v>9.1896099896612622</c:v>
                </c:pt>
                <c:pt idx="104">
                  <c:v>9.1996440521252509</c:v>
                </c:pt>
                <c:pt idx="105">
                  <c:v>9.2096157664685911</c:v>
                </c:pt>
                <c:pt idx="106">
                  <c:v>9.2194160064905724</c:v>
                </c:pt>
                <c:pt idx="107">
                  <c:v>9.2293451959094508</c:v>
                </c:pt>
                <c:pt idx="108">
                  <c:v>9.2386128589142675</c:v>
                </c:pt>
                <c:pt idx="109">
                  <c:v>9.2478599900676226</c:v>
                </c:pt>
                <c:pt idx="110">
                  <c:v>9.2570107692750767</c:v>
                </c:pt>
                <c:pt idx="111">
                  <c:v>9.2659501181785338</c:v>
                </c:pt>
                <c:pt idx="112">
                  <c:v>9.2746941469274251</c:v>
                </c:pt>
                <c:pt idx="113">
                  <c:v>9.2833789063911176</c:v>
                </c:pt>
                <c:pt idx="114">
                  <c:v>9.2918976120586727</c:v>
                </c:pt>
                <c:pt idx="115">
                  <c:v>9.30036567919114</c:v>
                </c:pt>
                <c:pt idx="116">
                  <c:v>0.1</c:v>
                </c:pt>
                <c:pt idx="117">
                  <c:v>0.1</c:v>
                </c:pt>
              </c:numCache>
            </c:numRef>
          </c:xVal>
          <c:yVal>
            <c:numRef>
              <c:f>'291e'!$F$225:$F$342</c:f>
              <c:numCache>
                <c:formatCode>General</c:formatCode>
                <c:ptCount val="118"/>
                <c:pt idx="0">
                  <c:v>1.81</c:v>
                </c:pt>
                <c:pt idx="1">
                  <c:v>1.96</c:v>
                </c:pt>
                <c:pt idx="2">
                  <c:v>2.16</c:v>
                </c:pt>
                <c:pt idx="3">
                  <c:v>2.36</c:v>
                </c:pt>
                <c:pt idx="4">
                  <c:v>2.58</c:v>
                </c:pt>
                <c:pt idx="5">
                  <c:v>2.82</c:v>
                </c:pt>
                <c:pt idx="6">
                  <c:v>3.08</c:v>
                </c:pt>
                <c:pt idx="7">
                  <c:v>3.37</c:v>
                </c:pt>
                <c:pt idx="8">
                  <c:v>3.68</c:v>
                </c:pt>
                <c:pt idx="9">
                  <c:v>4.04</c:v>
                </c:pt>
                <c:pt idx="10">
                  <c:v>4.41</c:v>
                </c:pt>
                <c:pt idx="11">
                  <c:v>4.82</c:v>
                </c:pt>
                <c:pt idx="12">
                  <c:v>5.27</c:v>
                </c:pt>
                <c:pt idx="13">
                  <c:v>5.77</c:v>
                </c:pt>
                <c:pt idx="14">
                  <c:v>6.31</c:v>
                </c:pt>
                <c:pt idx="15">
                  <c:v>6.9</c:v>
                </c:pt>
                <c:pt idx="16">
                  <c:v>7.55</c:v>
                </c:pt>
                <c:pt idx="17">
                  <c:v>8.26</c:v>
                </c:pt>
                <c:pt idx="18">
                  <c:v>9.0299999999999994</c:v>
                </c:pt>
                <c:pt idx="19">
                  <c:v>9.89</c:v>
                </c:pt>
                <c:pt idx="20">
                  <c:v>10.8</c:v>
                </c:pt>
                <c:pt idx="21">
                  <c:v>11.79</c:v>
                </c:pt>
                <c:pt idx="22">
                  <c:v>12.9</c:v>
                </c:pt>
                <c:pt idx="23">
                  <c:v>14.19</c:v>
                </c:pt>
                <c:pt idx="24">
                  <c:v>15.5</c:v>
                </c:pt>
                <c:pt idx="25">
                  <c:v>16.89</c:v>
                </c:pt>
                <c:pt idx="26">
                  <c:v>18.5</c:v>
                </c:pt>
                <c:pt idx="27">
                  <c:v>20.3</c:v>
                </c:pt>
                <c:pt idx="28">
                  <c:v>22.19</c:v>
                </c:pt>
                <c:pt idx="29">
                  <c:v>24.3</c:v>
                </c:pt>
                <c:pt idx="30">
                  <c:v>29</c:v>
                </c:pt>
                <c:pt idx="31">
                  <c:v>31.79</c:v>
                </c:pt>
                <c:pt idx="32">
                  <c:v>34.79</c:v>
                </c:pt>
                <c:pt idx="33">
                  <c:v>38</c:v>
                </c:pt>
                <c:pt idx="34">
                  <c:v>41.59</c:v>
                </c:pt>
                <c:pt idx="35">
                  <c:v>44.12</c:v>
                </c:pt>
                <c:pt idx="36">
                  <c:v>48.06</c:v>
                </c:pt>
                <c:pt idx="37">
                  <c:v>52.82</c:v>
                </c:pt>
                <c:pt idx="38">
                  <c:v>58.24</c:v>
                </c:pt>
                <c:pt idx="39">
                  <c:v>64.12</c:v>
                </c:pt>
                <c:pt idx="40">
                  <c:v>70.53</c:v>
                </c:pt>
                <c:pt idx="41">
                  <c:v>76.53</c:v>
                </c:pt>
                <c:pt idx="42">
                  <c:v>84.67</c:v>
                </c:pt>
                <c:pt idx="43">
                  <c:v>92.5</c:v>
                </c:pt>
                <c:pt idx="44">
                  <c:v>100.5</c:v>
                </c:pt>
                <c:pt idx="45">
                  <c:v>109.4</c:v>
                </c:pt>
                <c:pt idx="46">
                  <c:v>121.15</c:v>
                </c:pt>
                <c:pt idx="47">
                  <c:v>133.21</c:v>
                </c:pt>
                <c:pt idx="48">
                  <c:v>144.74</c:v>
                </c:pt>
                <c:pt idx="49">
                  <c:v>158.63</c:v>
                </c:pt>
                <c:pt idx="50">
                  <c:v>173.19</c:v>
                </c:pt>
                <c:pt idx="51">
                  <c:v>190.25</c:v>
                </c:pt>
                <c:pt idx="52">
                  <c:v>206.69</c:v>
                </c:pt>
                <c:pt idx="53">
                  <c:v>226.37</c:v>
                </c:pt>
                <c:pt idx="54">
                  <c:v>251.07</c:v>
                </c:pt>
                <c:pt idx="55">
                  <c:v>272.29000000000002</c:v>
                </c:pt>
                <c:pt idx="56">
                  <c:v>298.51</c:v>
                </c:pt>
                <c:pt idx="57">
                  <c:v>326.86</c:v>
                </c:pt>
                <c:pt idx="58">
                  <c:v>357.85</c:v>
                </c:pt>
                <c:pt idx="59">
                  <c:v>391.75</c:v>
                </c:pt>
                <c:pt idx="60">
                  <c:v>429.37</c:v>
                </c:pt>
                <c:pt idx="61">
                  <c:v>469.25</c:v>
                </c:pt>
                <c:pt idx="62">
                  <c:v>510.43</c:v>
                </c:pt>
                <c:pt idx="63">
                  <c:v>561.74</c:v>
                </c:pt>
                <c:pt idx="64">
                  <c:v>616.70000000000005</c:v>
                </c:pt>
                <c:pt idx="65">
                  <c:v>673.05</c:v>
                </c:pt>
                <c:pt idx="66">
                  <c:v>736.75</c:v>
                </c:pt>
                <c:pt idx="67">
                  <c:v>805.49</c:v>
                </c:pt>
                <c:pt idx="68">
                  <c:v>882.27</c:v>
                </c:pt>
                <c:pt idx="69">
                  <c:v>965.08</c:v>
                </c:pt>
                <c:pt idx="70">
                  <c:v>1048.82</c:v>
                </c:pt>
                <c:pt idx="71">
                  <c:v>1146.31</c:v>
                </c:pt>
                <c:pt idx="72">
                  <c:v>1259.8399999999999</c:v>
                </c:pt>
                <c:pt idx="73">
                  <c:v>1379.71</c:v>
                </c:pt>
                <c:pt idx="74">
                  <c:v>1508.48</c:v>
                </c:pt>
                <c:pt idx="75">
                  <c:v>1649.51</c:v>
                </c:pt>
                <c:pt idx="76">
                  <c:v>1807.1</c:v>
                </c:pt>
                <c:pt idx="77">
                  <c:v>1979.38</c:v>
                </c:pt>
                <c:pt idx="78">
                  <c:v>2160.48</c:v>
                </c:pt>
                <c:pt idx="79">
                  <c:v>2375.11</c:v>
                </c:pt>
                <c:pt idx="80">
                  <c:v>2588.5100000000002</c:v>
                </c:pt>
                <c:pt idx="81">
                  <c:v>2828.88</c:v>
                </c:pt>
                <c:pt idx="82">
                  <c:v>3098.11</c:v>
                </c:pt>
                <c:pt idx="83">
                  <c:v>3388.03</c:v>
                </c:pt>
                <c:pt idx="84">
                  <c:v>3708.36</c:v>
                </c:pt>
                <c:pt idx="85">
                  <c:v>4058.71</c:v>
                </c:pt>
                <c:pt idx="86">
                  <c:v>4434.8</c:v>
                </c:pt>
                <c:pt idx="87">
                  <c:v>4849.6499999999996</c:v>
                </c:pt>
                <c:pt idx="88">
                  <c:v>5303.82</c:v>
                </c:pt>
                <c:pt idx="89">
                  <c:v>5805.25</c:v>
                </c:pt>
                <c:pt idx="90">
                  <c:v>6355.65</c:v>
                </c:pt>
                <c:pt idx="91">
                  <c:v>6946.47</c:v>
                </c:pt>
                <c:pt idx="92">
                  <c:v>7604.01</c:v>
                </c:pt>
                <c:pt idx="93">
                  <c:v>8314.68</c:v>
                </c:pt>
                <c:pt idx="94">
                  <c:v>9095.6299999999992</c:v>
                </c:pt>
                <c:pt idx="95">
                  <c:v>9954.08</c:v>
                </c:pt>
                <c:pt idx="96">
                  <c:v>10893.34</c:v>
                </c:pt>
                <c:pt idx="97">
                  <c:v>11896.13</c:v>
                </c:pt>
                <c:pt idx="98">
                  <c:v>12995.11</c:v>
                </c:pt>
                <c:pt idx="99">
                  <c:v>14294.54</c:v>
                </c:pt>
                <c:pt idx="100">
                  <c:v>15595.84</c:v>
                </c:pt>
                <c:pt idx="101">
                  <c:v>17094.04</c:v>
                </c:pt>
                <c:pt idx="102">
                  <c:v>18693.91</c:v>
                </c:pt>
                <c:pt idx="103">
                  <c:v>20394.810000000001</c:v>
                </c:pt>
                <c:pt idx="104">
                  <c:v>22294.799999999999</c:v>
                </c:pt>
                <c:pt idx="105">
                  <c:v>24396.69</c:v>
                </c:pt>
                <c:pt idx="106">
                  <c:v>26697.3</c:v>
                </c:pt>
                <c:pt idx="107">
                  <c:v>29297.24</c:v>
                </c:pt>
                <c:pt idx="108">
                  <c:v>32000.53</c:v>
                </c:pt>
                <c:pt idx="109">
                  <c:v>34998.910000000003</c:v>
                </c:pt>
                <c:pt idx="110">
                  <c:v>38300.46</c:v>
                </c:pt>
                <c:pt idx="111">
                  <c:v>41888.67</c:v>
                </c:pt>
                <c:pt idx="112">
                  <c:v>45790.39</c:v>
                </c:pt>
                <c:pt idx="113">
                  <c:v>50098.78</c:v>
                </c:pt>
                <c:pt idx="114">
                  <c:v>54798.11</c:v>
                </c:pt>
                <c:pt idx="115">
                  <c:v>59994.11</c:v>
                </c:pt>
                <c:pt idx="116">
                  <c:v>59994.11</c:v>
                </c:pt>
                <c:pt idx="117">
                  <c:v>59994.11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B6-424C-A19A-8132E3E27237}"/>
            </c:ext>
          </c:extLst>
        </c:ser>
        <c:ser>
          <c:idx val="3"/>
          <c:order val="3"/>
          <c:tx>
            <c:strRef>
              <c:f>'291e'!$H$224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'291e'!$G$225:$G$342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2.9787918785062706E-4</c:v>
                </c:pt>
                <c:pt idx="40">
                  <c:v>7.5329208820505084E-3</c:v>
                </c:pt>
                <c:pt idx="41">
                  <c:v>3.3847348967522076E-2</c:v>
                </c:pt>
                <c:pt idx="42">
                  <c:v>0.10838496694627964</c:v>
                </c:pt>
                <c:pt idx="43">
                  <c:v>0.21471311175239619</c:v>
                </c:pt>
                <c:pt idx="44">
                  <c:v>0.34508727986905957</c:v>
                </c:pt>
                <c:pt idx="45">
                  <c:v>0.50258219377352609</c:v>
                </c:pt>
                <c:pt idx="46">
                  <c:v>0.71477868622411134</c:v>
                </c:pt>
                <c:pt idx="47">
                  <c:v>0.92617152477813969</c:v>
                </c:pt>
                <c:pt idx="48">
                  <c:v>1.1169214843063642</c:v>
                </c:pt>
                <c:pt idx="49">
                  <c:v>1.3296924278478051</c:v>
                </c:pt>
                <c:pt idx="50">
                  <c:v>1.5328633248098524</c:v>
                </c:pt>
                <c:pt idx="51">
                  <c:v>1.7470923849329882</c:v>
                </c:pt>
                <c:pt idx="52">
                  <c:v>1.9320365741191103</c:v>
                </c:pt>
                <c:pt idx="53">
                  <c:v>2.1296322933365861</c:v>
                </c:pt>
                <c:pt idx="54">
                  <c:v>2.3469868616672569</c:v>
                </c:pt>
                <c:pt idx="55">
                  <c:v>2.5112493865301331</c:v>
                </c:pt>
                <c:pt idx="56">
                  <c:v>2.6908149163032973</c:v>
                </c:pt>
                <c:pt idx="57">
                  <c:v>2.8611695761451799</c:v>
                </c:pt>
                <c:pt idx="58">
                  <c:v>3.0245385380759129</c:v>
                </c:pt>
                <c:pt idx="59">
                  <c:v>3.1812309893485655</c:v>
                </c:pt>
                <c:pt idx="60">
                  <c:v>3.3335038829639059</c:v>
                </c:pt>
                <c:pt idx="61">
                  <c:v>3.4750081553719427</c:v>
                </c:pt>
                <c:pt idx="62">
                  <c:v>3.6038036348373619</c:v>
                </c:pt>
                <c:pt idx="63">
                  <c:v>3.7445402014875095</c:v>
                </c:pt>
                <c:pt idx="64">
                  <c:v>3.8758960249238137</c:v>
                </c:pt>
                <c:pt idx="65">
                  <c:v>3.9940011688149517</c:v>
                </c:pt>
                <c:pt idx="66">
                  <c:v>4.1113644142096977</c:v>
                </c:pt>
                <c:pt idx="67">
                  <c:v>4.2226000640457739</c:v>
                </c:pt>
                <c:pt idx="68">
                  <c:v>4.3317213851020959</c:v>
                </c:pt>
                <c:pt idx="69">
                  <c:v>4.4350972716627366</c:v>
                </c:pt>
                <c:pt idx="70">
                  <c:v>4.5274807031240991</c:v>
                </c:pt>
                <c:pt idx="71">
                  <c:v>4.6226222125096426</c:v>
                </c:pt>
                <c:pt idx="72">
                  <c:v>4.7199000027029703</c:v>
                </c:pt>
                <c:pt idx="73">
                  <c:v>4.8100036989430928</c:v>
                </c:pt>
                <c:pt idx="74">
                  <c:v>4.8952730249123135</c:v>
                </c:pt>
                <c:pt idx="75">
                  <c:v>4.9776699751439217</c:v>
                </c:pt>
                <c:pt idx="76">
                  <c:v>5.0588316324728293</c:v>
                </c:pt>
                <c:pt idx="77">
                  <c:v>5.1369936938152119</c:v>
                </c:pt>
                <c:pt idx="78">
                  <c:v>5.2095972543158684</c:v>
                </c:pt>
                <c:pt idx="79">
                  <c:v>5.2854719497217424</c:v>
                </c:pt>
                <c:pt idx="80">
                  <c:v>5.3521024902075807</c:v>
                </c:pt>
                <c:pt idx="81">
                  <c:v>5.4186857320642234</c:v>
                </c:pt>
                <c:pt idx="82">
                  <c:v>5.4846586260501926</c:v>
                </c:pt>
                <c:pt idx="83">
                  <c:v>5.5475066380608045</c:v>
                </c:pt>
                <c:pt idx="84">
                  <c:v>5.6089874198208003</c:v>
                </c:pt>
                <c:pt idx="85">
                  <c:v>5.6685160927073577</c:v>
                </c:pt>
                <c:pt idx="86">
                  <c:v>5.7251783164230945</c:v>
                </c:pt>
                <c:pt idx="87">
                  <c:v>5.7806527393727212</c:v>
                </c:pt>
                <c:pt idx="88">
                  <c:v>5.8345462419587735</c:v>
                </c:pt>
                <c:pt idx="89">
                  <c:v>5.887336491985077</c:v>
                </c:pt>
                <c:pt idx="90">
                  <c:v>5.9387309026147399</c:v>
                </c:pt>
                <c:pt idx="91">
                  <c:v>5.9877287283732761</c:v>
                </c:pt>
                <c:pt idx="92">
                  <c:v>6.0361819662829932</c:v>
                </c:pt>
                <c:pt idx="93">
                  <c:v>6.0827175151610327</c:v>
                </c:pt>
                <c:pt idx="94">
                  <c:v>6.1281953731952434</c:v>
                </c:pt>
                <c:pt idx="95">
                  <c:v>6.1726448174555779</c:v>
                </c:pt>
                <c:pt idx="96">
                  <c:v>6.2158913852699031</c:v>
                </c:pt>
                <c:pt idx="97">
                  <c:v>6.2570199077431603</c:v>
                </c:pt>
                <c:pt idx="98">
                  <c:v>6.2972298017868162</c:v>
                </c:pt>
                <c:pt idx="99">
                  <c:v>6.3394572697239377</c:v>
                </c:pt>
                <c:pt idx="100">
                  <c:v>6.3770627175833532</c:v>
                </c:pt>
                <c:pt idx="101">
                  <c:v>6.4156614203728735</c:v>
                </c:pt>
                <c:pt idx="102">
                  <c:v>6.4523657558491667</c:v>
                </c:pt>
                <c:pt idx="103">
                  <c:v>6.4872282559741441</c:v>
                </c:pt>
                <c:pt idx="104">
                  <c:v>6.5220376760571046</c:v>
                </c:pt>
                <c:pt idx="105">
                  <c:v>6.5564023925828714</c:v>
                </c:pt>
                <c:pt idx="106">
                  <c:v>6.5899560508376336</c:v>
                </c:pt>
                <c:pt idx="107">
                  <c:v>6.6237304089276634</c:v>
                </c:pt>
                <c:pt idx="108">
                  <c:v>6.6550555926839028</c:v>
                </c:pt>
                <c:pt idx="109">
                  <c:v>6.6861213438116289</c:v>
                </c:pt>
                <c:pt idx="110">
                  <c:v>6.7166779137110559</c:v>
                </c:pt>
                <c:pt idx="111">
                  <c:v>6.7463516033219957</c:v>
                </c:pt>
                <c:pt idx="112">
                  <c:v>6.7752090454392251</c:v>
                </c:pt>
                <c:pt idx="113">
                  <c:v>6.8037076973055983</c:v>
                </c:pt>
                <c:pt idx="114">
                  <c:v>6.8315045601009281</c:v>
                </c:pt>
                <c:pt idx="115">
                  <c:v>6.8589832630990992</c:v>
                </c:pt>
                <c:pt idx="116">
                  <c:v>0.1</c:v>
                </c:pt>
                <c:pt idx="117">
                  <c:v>0.1</c:v>
                </c:pt>
              </c:numCache>
            </c:numRef>
          </c:xVal>
          <c:yVal>
            <c:numRef>
              <c:f>'291e'!$H$225:$H$342</c:f>
              <c:numCache>
                <c:formatCode>General</c:formatCode>
                <c:ptCount val="118"/>
                <c:pt idx="0">
                  <c:v>1.81</c:v>
                </c:pt>
                <c:pt idx="1">
                  <c:v>1.96</c:v>
                </c:pt>
                <c:pt idx="2">
                  <c:v>2.16</c:v>
                </c:pt>
                <c:pt idx="3">
                  <c:v>2.36</c:v>
                </c:pt>
                <c:pt idx="4">
                  <c:v>2.58</c:v>
                </c:pt>
                <c:pt idx="5">
                  <c:v>2.82</c:v>
                </c:pt>
                <c:pt idx="6">
                  <c:v>3.08</c:v>
                </c:pt>
                <c:pt idx="7">
                  <c:v>3.37</c:v>
                </c:pt>
                <c:pt idx="8">
                  <c:v>3.68</c:v>
                </c:pt>
                <c:pt idx="9">
                  <c:v>4.04</c:v>
                </c:pt>
                <c:pt idx="10">
                  <c:v>4.41</c:v>
                </c:pt>
                <c:pt idx="11">
                  <c:v>4.82</c:v>
                </c:pt>
                <c:pt idx="12">
                  <c:v>5.27</c:v>
                </c:pt>
                <c:pt idx="13">
                  <c:v>5.77</c:v>
                </c:pt>
                <c:pt idx="14">
                  <c:v>6.31</c:v>
                </c:pt>
                <c:pt idx="15">
                  <c:v>6.9</c:v>
                </c:pt>
                <c:pt idx="16">
                  <c:v>7.55</c:v>
                </c:pt>
                <c:pt idx="17">
                  <c:v>8.26</c:v>
                </c:pt>
                <c:pt idx="18">
                  <c:v>9.0299999999999994</c:v>
                </c:pt>
                <c:pt idx="19">
                  <c:v>9.89</c:v>
                </c:pt>
                <c:pt idx="20">
                  <c:v>10.8</c:v>
                </c:pt>
                <c:pt idx="21">
                  <c:v>11.79</c:v>
                </c:pt>
                <c:pt idx="22">
                  <c:v>12.9</c:v>
                </c:pt>
                <c:pt idx="23">
                  <c:v>14.19</c:v>
                </c:pt>
                <c:pt idx="24">
                  <c:v>15.5</c:v>
                </c:pt>
                <c:pt idx="25">
                  <c:v>16.89</c:v>
                </c:pt>
                <c:pt idx="26">
                  <c:v>18.5</c:v>
                </c:pt>
                <c:pt idx="27">
                  <c:v>20.3</c:v>
                </c:pt>
                <c:pt idx="28">
                  <c:v>22.19</c:v>
                </c:pt>
                <c:pt idx="29">
                  <c:v>24.3</c:v>
                </c:pt>
                <c:pt idx="30">
                  <c:v>29</c:v>
                </c:pt>
                <c:pt idx="31">
                  <c:v>31.79</c:v>
                </c:pt>
                <c:pt idx="32">
                  <c:v>34.79</c:v>
                </c:pt>
                <c:pt idx="33">
                  <c:v>38</c:v>
                </c:pt>
                <c:pt idx="34">
                  <c:v>41.59</c:v>
                </c:pt>
                <c:pt idx="35">
                  <c:v>44.12</c:v>
                </c:pt>
                <c:pt idx="36">
                  <c:v>48.06</c:v>
                </c:pt>
                <c:pt idx="37">
                  <c:v>52.82</c:v>
                </c:pt>
                <c:pt idx="38">
                  <c:v>58.24</c:v>
                </c:pt>
                <c:pt idx="39">
                  <c:v>64.12</c:v>
                </c:pt>
                <c:pt idx="40">
                  <c:v>70.53</c:v>
                </c:pt>
                <c:pt idx="41">
                  <c:v>76.53</c:v>
                </c:pt>
                <c:pt idx="42">
                  <c:v>84.67</c:v>
                </c:pt>
                <c:pt idx="43">
                  <c:v>92.5</c:v>
                </c:pt>
                <c:pt idx="44">
                  <c:v>100.5</c:v>
                </c:pt>
                <c:pt idx="45">
                  <c:v>109.4</c:v>
                </c:pt>
                <c:pt idx="46">
                  <c:v>121.15</c:v>
                </c:pt>
                <c:pt idx="47">
                  <c:v>133.21</c:v>
                </c:pt>
                <c:pt idx="48">
                  <c:v>144.74</c:v>
                </c:pt>
                <c:pt idx="49">
                  <c:v>158.63</c:v>
                </c:pt>
                <c:pt idx="50">
                  <c:v>173.19</c:v>
                </c:pt>
                <c:pt idx="51">
                  <c:v>190.25</c:v>
                </c:pt>
                <c:pt idx="52">
                  <c:v>206.69</c:v>
                </c:pt>
                <c:pt idx="53">
                  <c:v>226.37</c:v>
                </c:pt>
                <c:pt idx="54">
                  <c:v>251.07</c:v>
                </c:pt>
                <c:pt idx="55">
                  <c:v>272.29000000000002</c:v>
                </c:pt>
                <c:pt idx="56">
                  <c:v>298.51</c:v>
                </c:pt>
                <c:pt idx="57">
                  <c:v>326.86</c:v>
                </c:pt>
                <c:pt idx="58">
                  <c:v>357.85</c:v>
                </c:pt>
                <c:pt idx="59">
                  <c:v>391.75</c:v>
                </c:pt>
                <c:pt idx="60">
                  <c:v>429.37</c:v>
                </c:pt>
                <c:pt idx="61">
                  <c:v>469.25</c:v>
                </c:pt>
                <c:pt idx="62">
                  <c:v>510.43</c:v>
                </c:pt>
                <c:pt idx="63">
                  <c:v>561.74</c:v>
                </c:pt>
                <c:pt idx="64">
                  <c:v>616.70000000000005</c:v>
                </c:pt>
                <c:pt idx="65">
                  <c:v>673.05</c:v>
                </c:pt>
                <c:pt idx="66">
                  <c:v>736.75</c:v>
                </c:pt>
                <c:pt idx="67">
                  <c:v>805.49</c:v>
                </c:pt>
                <c:pt idx="68">
                  <c:v>882.27</c:v>
                </c:pt>
                <c:pt idx="69">
                  <c:v>965.08</c:v>
                </c:pt>
                <c:pt idx="70">
                  <c:v>1048.82</c:v>
                </c:pt>
                <c:pt idx="71">
                  <c:v>1146.31</c:v>
                </c:pt>
                <c:pt idx="72">
                  <c:v>1259.8399999999999</c:v>
                </c:pt>
                <c:pt idx="73">
                  <c:v>1379.71</c:v>
                </c:pt>
                <c:pt idx="74">
                  <c:v>1508.48</c:v>
                </c:pt>
                <c:pt idx="75">
                  <c:v>1649.51</c:v>
                </c:pt>
                <c:pt idx="76">
                  <c:v>1807.1</c:v>
                </c:pt>
                <c:pt idx="77">
                  <c:v>1979.38</c:v>
                </c:pt>
                <c:pt idx="78">
                  <c:v>2160.48</c:v>
                </c:pt>
                <c:pt idx="79">
                  <c:v>2375.11</c:v>
                </c:pt>
                <c:pt idx="80">
                  <c:v>2588.5100000000002</c:v>
                </c:pt>
                <c:pt idx="81">
                  <c:v>2828.88</c:v>
                </c:pt>
                <c:pt idx="82">
                  <c:v>3098.11</c:v>
                </c:pt>
                <c:pt idx="83">
                  <c:v>3388.03</c:v>
                </c:pt>
                <c:pt idx="84">
                  <c:v>3708.36</c:v>
                </c:pt>
                <c:pt idx="85">
                  <c:v>4058.71</c:v>
                </c:pt>
                <c:pt idx="86">
                  <c:v>4434.8</c:v>
                </c:pt>
                <c:pt idx="87">
                  <c:v>4849.6499999999996</c:v>
                </c:pt>
                <c:pt idx="88">
                  <c:v>5303.82</c:v>
                </c:pt>
                <c:pt idx="89">
                  <c:v>5805.25</c:v>
                </c:pt>
                <c:pt idx="90">
                  <c:v>6355.65</c:v>
                </c:pt>
                <c:pt idx="91">
                  <c:v>6946.47</c:v>
                </c:pt>
                <c:pt idx="92">
                  <c:v>7604.01</c:v>
                </c:pt>
                <c:pt idx="93">
                  <c:v>8314.68</c:v>
                </c:pt>
                <c:pt idx="94">
                  <c:v>9095.6299999999992</c:v>
                </c:pt>
                <c:pt idx="95">
                  <c:v>9954.08</c:v>
                </c:pt>
                <c:pt idx="96">
                  <c:v>10893.34</c:v>
                </c:pt>
                <c:pt idx="97">
                  <c:v>11896.13</c:v>
                </c:pt>
                <c:pt idx="98">
                  <c:v>12995.11</c:v>
                </c:pt>
                <c:pt idx="99">
                  <c:v>14294.54</c:v>
                </c:pt>
                <c:pt idx="100">
                  <c:v>15595.84</c:v>
                </c:pt>
                <c:pt idx="101">
                  <c:v>17094.04</c:v>
                </c:pt>
                <c:pt idx="102">
                  <c:v>18693.91</c:v>
                </c:pt>
                <c:pt idx="103">
                  <c:v>20394.810000000001</c:v>
                </c:pt>
                <c:pt idx="104">
                  <c:v>22294.799999999999</c:v>
                </c:pt>
                <c:pt idx="105">
                  <c:v>24396.69</c:v>
                </c:pt>
                <c:pt idx="106">
                  <c:v>26697.3</c:v>
                </c:pt>
                <c:pt idx="107">
                  <c:v>29297.24</c:v>
                </c:pt>
                <c:pt idx="108">
                  <c:v>32000.53</c:v>
                </c:pt>
                <c:pt idx="109">
                  <c:v>34998.910000000003</c:v>
                </c:pt>
                <c:pt idx="110">
                  <c:v>38300.46</c:v>
                </c:pt>
                <c:pt idx="111">
                  <c:v>41888.67</c:v>
                </c:pt>
                <c:pt idx="112">
                  <c:v>45790.39</c:v>
                </c:pt>
                <c:pt idx="113">
                  <c:v>50098.78</c:v>
                </c:pt>
                <c:pt idx="114">
                  <c:v>54798.11</c:v>
                </c:pt>
                <c:pt idx="115">
                  <c:v>59994.11</c:v>
                </c:pt>
                <c:pt idx="116">
                  <c:v>59994.11</c:v>
                </c:pt>
                <c:pt idx="117">
                  <c:v>59994.11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B6-424C-A19A-8132E3E27237}"/>
            </c:ext>
          </c:extLst>
        </c:ser>
        <c:ser>
          <c:idx val="4"/>
          <c:order val="4"/>
          <c:tx>
            <c:strRef>
              <c:f>'291e'!$J$224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'291e'!$I$225:$I$342</c:f>
              <c:numCache>
                <c:formatCode>#,##0.00</c:formatCode>
                <c:ptCount val="118"/>
                <c:pt idx="0">
                  <c:v>7.2496499195595487E-3</c:v>
                </c:pt>
                <c:pt idx="1">
                  <c:v>8.6932787898310174E-2</c:v>
                </c:pt>
                <c:pt idx="2">
                  <c:v>0.35506594416902698</c:v>
                </c:pt>
                <c:pt idx="3">
                  <c:v>0.72459255051487825</c:v>
                </c:pt>
                <c:pt idx="4">
                  <c:v>1.1554366353668972</c:v>
                </c:pt>
                <c:pt idx="5">
                  <c:v>1.6018310193866667</c:v>
                </c:pt>
                <c:pt idx="6">
                  <c:v>2.0365408407358121</c:v>
                </c:pt>
                <c:pt idx="7">
                  <c:v>2.459332965099025</c:v>
                </c:pt>
                <c:pt idx="8">
                  <c:v>2.8471289196212761</c:v>
                </c:pt>
                <c:pt idx="9">
                  <c:v>3.2289263961006465</c:v>
                </c:pt>
                <c:pt idx="10">
                  <c:v>3.5601920336585642</c:v>
                </c:pt>
                <c:pt idx="11">
                  <c:v>3.87076005698278</c:v>
                </c:pt>
                <c:pt idx="12">
                  <c:v>4.1586035502228542</c:v>
                </c:pt>
                <c:pt idx="13">
                  <c:v>4.42839313361464</c:v>
                </c:pt>
                <c:pt idx="14">
                  <c:v>4.6744290102666897</c:v>
                </c:pt>
                <c:pt idx="15">
                  <c:v>4.9020397237231048</c:v>
                </c:pt>
                <c:pt idx="16">
                  <c:v>5.1146226411001967</c:v>
                </c:pt>
                <c:pt idx="17">
                  <c:v>5.3117600640076121</c:v>
                </c:pt>
                <c:pt idx="18">
                  <c:v>5.4937654720316225</c:v>
                </c:pt>
                <c:pt idx="19">
                  <c:v>5.6669798353396201</c:v>
                </c:pt>
                <c:pt idx="20">
                  <c:v>5.8236079916915138</c:v>
                </c:pt>
                <c:pt idx="21">
                  <c:v>5.9699028752017433</c:v>
                </c:pt>
                <c:pt idx="22">
                  <c:v>6.1107360682214393</c:v>
                </c:pt>
                <c:pt idx="23">
                  <c:v>6.2506013212617226</c:v>
                </c:pt>
                <c:pt idx="24">
                  <c:v>6.37236637700014</c:v>
                </c:pt>
                <c:pt idx="25">
                  <c:v>6.4841817931074957</c:v>
                </c:pt>
                <c:pt idx="26">
                  <c:v>6.5961757182355623</c:v>
                </c:pt>
                <c:pt idx="27">
                  <c:v>6.7039963529744773</c:v>
                </c:pt>
                <c:pt idx="28">
                  <c:v>6.8017901246878845</c:v>
                </c:pt>
                <c:pt idx="29">
                  <c:v>6.8963794546269934</c:v>
                </c:pt>
                <c:pt idx="30">
                  <c:v>7.066903182444201</c:v>
                </c:pt>
                <c:pt idx="31">
                  <c:v>7.1490683978255118</c:v>
                </c:pt>
                <c:pt idx="32">
                  <c:v>7.2258593945624572</c:v>
                </c:pt>
                <c:pt idx="33">
                  <c:v>7.2975526793864267</c:v>
                </c:pt>
                <c:pt idx="34">
                  <c:v>7.3675793921475661</c:v>
                </c:pt>
                <c:pt idx="35">
                  <c:v>7.4116849882481146</c:v>
                </c:pt>
                <c:pt idx="36">
                  <c:v>7.4733168839960502</c:v>
                </c:pt>
                <c:pt idx="37">
                  <c:v>7.5384406470564391</c:v>
                </c:pt>
                <c:pt idx="38">
                  <c:v>7.6027801498124195</c:v>
                </c:pt>
                <c:pt idx="39">
                  <c:v>7.6636246554841332</c:v>
                </c:pt>
                <c:pt idx="40">
                  <c:v>7.7282691993959718</c:v>
                </c:pt>
                <c:pt idx="41">
                  <c:v>7.8018629563326263</c:v>
                </c:pt>
                <c:pt idx="42">
                  <c:v>7.9326322176790898</c:v>
                </c:pt>
                <c:pt idx="43">
                  <c:v>8.0861947223379786</c:v>
                </c:pt>
                <c:pt idx="44">
                  <c:v>8.2592896893563843</c:v>
                </c:pt>
                <c:pt idx="45">
                  <c:v>8.4589883824437759</c:v>
                </c:pt>
                <c:pt idx="46">
                  <c:v>8.7200284719877033</c:v>
                </c:pt>
                <c:pt idx="47">
                  <c:v>8.9750975092898742</c:v>
                </c:pt>
                <c:pt idx="48">
                  <c:v>9.2027388711367184</c:v>
                </c:pt>
                <c:pt idx="49">
                  <c:v>9.4548813336011541</c:v>
                </c:pt>
                <c:pt idx="50">
                  <c:v>9.6945157773119384</c:v>
                </c:pt>
                <c:pt idx="51">
                  <c:v>9.9464519917699921</c:v>
                </c:pt>
                <c:pt idx="52">
                  <c:v>10.163595234298061</c:v>
                </c:pt>
                <c:pt idx="53">
                  <c:v>10.395430043110528</c:v>
                </c:pt>
                <c:pt idx="54">
                  <c:v>10.650443160256749</c:v>
                </c:pt>
                <c:pt idx="55">
                  <c:v>10.843268683245579</c:v>
                </c:pt>
                <c:pt idx="56">
                  <c:v>11.054246826624889</c:v>
                </c:pt>
                <c:pt idx="57">
                  <c:v>11.25465327763653</c:v>
                </c:pt>
                <c:pt idx="58">
                  <c:v>11.447127884930826</c:v>
                </c:pt>
                <c:pt idx="59">
                  <c:v>11.632046463228594</c:v>
                </c:pt>
                <c:pt idx="60">
                  <c:v>11.812080144939912</c:v>
                </c:pt>
                <c:pt idx="61">
                  <c:v>11.979706705035301</c:v>
                </c:pt>
                <c:pt idx="62">
                  <c:v>12.132575128320054</c:v>
                </c:pt>
                <c:pt idx="63">
                  <c:v>12.299965723594479</c:v>
                </c:pt>
                <c:pt idx="64">
                  <c:v>12.456551511747817</c:v>
                </c:pt>
                <c:pt idx="65">
                  <c:v>12.597650962180696</c:v>
                </c:pt>
                <c:pt idx="66">
                  <c:v>12.738170959055751</c:v>
                </c:pt>
                <c:pt idx="67">
                  <c:v>12.871651270973398</c:v>
                </c:pt>
                <c:pt idx="68">
                  <c:v>13.002888762287125</c:v>
                </c:pt>
                <c:pt idx="69">
                  <c:v>13.127497247352835</c:v>
                </c:pt>
                <c:pt idx="70">
                  <c:v>13.239096192462817</c:v>
                </c:pt>
                <c:pt idx="71">
                  <c:v>13.354273347311452</c:v>
                </c:pt>
                <c:pt idx="72">
                  <c:v>13.472304650709383</c:v>
                </c:pt>
                <c:pt idx="73">
                  <c:v>13.581881633791475</c:v>
                </c:pt>
                <c:pt idx="74">
                  <c:v>13.685808621094907</c:v>
                </c:pt>
                <c:pt idx="75">
                  <c:v>13.786453124619863</c:v>
                </c:pt>
                <c:pt idx="76">
                  <c:v>13.885804919972713</c:v>
                </c:pt>
                <c:pt idx="77">
                  <c:v>13.981693477339398</c:v>
                </c:pt>
                <c:pt idx="78">
                  <c:v>14.0709513442334</c:v>
                </c:pt>
                <c:pt idx="79">
                  <c:v>14.164429813264626</c:v>
                </c:pt>
                <c:pt idx="80">
                  <c:v>14.246691426456007</c:v>
                </c:pt>
                <c:pt idx="81">
                  <c:v>14.329059274819745</c:v>
                </c:pt>
                <c:pt idx="82">
                  <c:v>14.410838150308974</c:v>
                </c:pt>
                <c:pt idx="83">
                  <c:v>14.488900694301611</c:v>
                </c:pt>
                <c:pt idx="84">
                  <c:v>14.565416717159035</c:v>
                </c:pt>
                <c:pt idx="85">
                  <c:v>14.639649221262982</c:v>
                </c:pt>
                <c:pt idx="86">
                  <c:v>14.710443394544125</c:v>
                </c:pt>
                <c:pt idx="87">
                  <c:v>14.779884693717893</c:v>
                </c:pt>
                <c:pt idx="88">
                  <c:v>14.847473695225808</c:v>
                </c:pt>
                <c:pt idx="89">
                  <c:v>14.913802348022056</c:v>
                </c:pt>
                <c:pt idx="90">
                  <c:v>14.978496504746939</c:v>
                </c:pt>
                <c:pt idx="91">
                  <c:v>15.040285426565095</c:v>
                </c:pt>
                <c:pt idx="92">
                  <c:v>15.101496481143567</c:v>
                </c:pt>
                <c:pt idx="93">
                  <c:v>15.16038853306129</c:v>
                </c:pt>
                <c:pt idx="94">
                  <c:v>15.218041716464992</c:v>
                </c:pt>
                <c:pt idx="95">
                  <c:v>15.274487855888815</c:v>
                </c:pt>
                <c:pt idx="96">
                  <c:v>15.329499615854139</c:v>
                </c:pt>
                <c:pt idx="97">
                  <c:v>15.381903610135195</c:v>
                </c:pt>
                <c:pt idx="98">
                  <c:v>15.433219816430437</c:v>
                </c:pt>
                <c:pt idx="99">
                  <c:v>15.487200125634182</c:v>
                </c:pt>
                <c:pt idx="100">
                  <c:v>15.535350045750182</c:v>
                </c:pt>
                <c:pt idx="101">
                  <c:v>15.584849233634824</c:v>
                </c:pt>
                <c:pt idx="102">
                  <c:v>15.631992855565271</c:v>
                </c:pt>
                <c:pt idx="103">
                  <c:v>15.676838245635405</c:v>
                </c:pt>
                <c:pt idx="104">
                  <c:v>15.721681728182356</c:v>
                </c:pt>
                <c:pt idx="105">
                  <c:v>15.766018159051463</c:v>
                </c:pt>
                <c:pt idx="106">
                  <c:v>15.809372057328206</c:v>
                </c:pt>
                <c:pt idx="107">
                  <c:v>15.853075604837114</c:v>
                </c:pt>
                <c:pt idx="108">
                  <c:v>15.89366845159817</c:v>
                </c:pt>
                <c:pt idx="109">
                  <c:v>15.933981333879252</c:v>
                </c:pt>
                <c:pt idx="110">
                  <c:v>15.973688682986133</c:v>
                </c:pt>
                <c:pt idx="111">
                  <c:v>16.012301721500528</c:v>
                </c:pt>
                <c:pt idx="112">
                  <c:v>16.049903192366649</c:v>
                </c:pt>
                <c:pt idx="113">
                  <c:v>16.087086603696715</c:v>
                </c:pt>
                <c:pt idx="114">
                  <c:v>16.123402172159601</c:v>
                </c:pt>
                <c:pt idx="115">
                  <c:v>16.15934894229024</c:v>
                </c:pt>
                <c:pt idx="116">
                  <c:v>0.1</c:v>
                </c:pt>
                <c:pt idx="117">
                  <c:v>0.1</c:v>
                </c:pt>
              </c:numCache>
            </c:numRef>
          </c:xVal>
          <c:yVal>
            <c:numRef>
              <c:f>'291e'!$J$225:$J$342</c:f>
              <c:numCache>
                <c:formatCode>General</c:formatCode>
                <c:ptCount val="118"/>
                <c:pt idx="0">
                  <c:v>1.81</c:v>
                </c:pt>
                <c:pt idx="1">
                  <c:v>1.96</c:v>
                </c:pt>
                <c:pt idx="2">
                  <c:v>2.16</c:v>
                </c:pt>
                <c:pt idx="3">
                  <c:v>2.36</c:v>
                </c:pt>
                <c:pt idx="4">
                  <c:v>2.58</c:v>
                </c:pt>
                <c:pt idx="5">
                  <c:v>2.82</c:v>
                </c:pt>
                <c:pt idx="6">
                  <c:v>3.08</c:v>
                </c:pt>
                <c:pt idx="7">
                  <c:v>3.37</c:v>
                </c:pt>
                <c:pt idx="8">
                  <c:v>3.68</c:v>
                </c:pt>
                <c:pt idx="9">
                  <c:v>4.04</c:v>
                </c:pt>
                <c:pt idx="10">
                  <c:v>4.41</c:v>
                </c:pt>
                <c:pt idx="11">
                  <c:v>4.82</c:v>
                </c:pt>
                <c:pt idx="12">
                  <c:v>5.27</c:v>
                </c:pt>
                <c:pt idx="13">
                  <c:v>5.77</c:v>
                </c:pt>
                <c:pt idx="14">
                  <c:v>6.31</c:v>
                </c:pt>
                <c:pt idx="15">
                  <c:v>6.9</c:v>
                </c:pt>
                <c:pt idx="16">
                  <c:v>7.55</c:v>
                </c:pt>
                <c:pt idx="17">
                  <c:v>8.26</c:v>
                </c:pt>
                <c:pt idx="18">
                  <c:v>9.0299999999999994</c:v>
                </c:pt>
                <c:pt idx="19">
                  <c:v>9.89</c:v>
                </c:pt>
                <c:pt idx="20">
                  <c:v>10.8</c:v>
                </c:pt>
                <c:pt idx="21">
                  <c:v>11.79</c:v>
                </c:pt>
                <c:pt idx="22">
                  <c:v>12.9</c:v>
                </c:pt>
                <c:pt idx="23">
                  <c:v>14.19</c:v>
                </c:pt>
                <c:pt idx="24">
                  <c:v>15.5</c:v>
                </c:pt>
                <c:pt idx="25">
                  <c:v>16.89</c:v>
                </c:pt>
                <c:pt idx="26">
                  <c:v>18.5</c:v>
                </c:pt>
                <c:pt idx="27">
                  <c:v>20.3</c:v>
                </c:pt>
                <c:pt idx="28">
                  <c:v>22.19</c:v>
                </c:pt>
                <c:pt idx="29">
                  <c:v>24.3</c:v>
                </c:pt>
                <c:pt idx="30">
                  <c:v>29</c:v>
                </c:pt>
                <c:pt idx="31">
                  <c:v>31.79</c:v>
                </c:pt>
                <c:pt idx="32">
                  <c:v>34.79</c:v>
                </c:pt>
                <c:pt idx="33">
                  <c:v>38</c:v>
                </c:pt>
                <c:pt idx="34">
                  <c:v>41.59</c:v>
                </c:pt>
                <c:pt idx="35">
                  <c:v>44.12</c:v>
                </c:pt>
                <c:pt idx="36">
                  <c:v>48.06</c:v>
                </c:pt>
                <c:pt idx="37">
                  <c:v>52.82</c:v>
                </c:pt>
                <c:pt idx="38">
                  <c:v>58.24</c:v>
                </c:pt>
                <c:pt idx="39">
                  <c:v>64.12</c:v>
                </c:pt>
                <c:pt idx="40">
                  <c:v>70.53</c:v>
                </c:pt>
                <c:pt idx="41">
                  <c:v>76.53</c:v>
                </c:pt>
                <c:pt idx="42">
                  <c:v>84.67</c:v>
                </c:pt>
                <c:pt idx="43">
                  <c:v>92.5</c:v>
                </c:pt>
                <c:pt idx="44">
                  <c:v>100.5</c:v>
                </c:pt>
                <c:pt idx="45">
                  <c:v>109.4</c:v>
                </c:pt>
                <c:pt idx="46">
                  <c:v>121.15</c:v>
                </c:pt>
                <c:pt idx="47">
                  <c:v>133.21</c:v>
                </c:pt>
                <c:pt idx="48">
                  <c:v>144.74</c:v>
                </c:pt>
                <c:pt idx="49">
                  <c:v>158.63</c:v>
                </c:pt>
                <c:pt idx="50">
                  <c:v>173.19</c:v>
                </c:pt>
                <c:pt idx="51">
                  <c:v>190.25</c:v>
                </c:pt>
                <c:pt idx="52">
                  <c:v>206.69</c:v>
                </c:pt>
                <c:pt idx="53">
                  <c:v>226.37</c:v>
                </c:pt>
                <c:pt idx="54">
                  <c:v>251.07</c:v>
                </c:pt>
                <c:pt idx="55">
                  <c:v>272.29000000000002</c:v>
                </c:pt>
                <c:pt idx="56">
                  <c:v>298.51</c:v>
                </c:pt>
                <c:pt idx="57">
                  <c:v>326.86</c:v>
                </c:pt>
                <c:pt idx="58">
                  <c:v>357.85</c:v>
                </c:pt>
                <c:pt idx="59">
                  <c:v>391.75</c:v>
                </c:pt>
                <c:pt idx="60">
                  <c:v>429.37</c:v>
                </c:pt>
                <c:pt idx="61">
                  <c:v>469.25</c:v>
                </c:pt>
                <c:pt idx="62">
                  <c:v>510.43</c:v>
                </c:pt>
                <c:pt idx="63">
                  <c:v>561.74</c:v>
                </c:pt>
                <c:pt idx="64">
                  <c:v>616.70000000000005</c:v>
                </c:pt>
                <c:pt idx="65">
                  <c:v>673.05</c:v>
                </c:pt>
                <c:pt idx="66">
                  <c:v>736.75</c:v>
                </c:pt>
                <c:pt idx="67">
                  <c:v>805.49</c:v>
                </c:pt>
                <c:pt idx="68">
                  <c:v>882.27</c:v>
                </c:pt>
                <c:pt idx="69">
                  <c:v>965.08</c:v>
                </c:pt>
                <c:pt idx="70">
                  <c:v>1048.82</c:v>
                </c:pt>
                <c:pt idx="71">
                  <c:v>1146.31</c:v>
                </c:pt>
                <c:pt idx="72">
                  <c:v>1259.8399999999999</c:v>
                </c:pt>
                <c:pt idx="73">
                  <c:v>1379.71</c:v>
                </c:pt>
                <c:pt idx="74">
                  <c:v>1508.48</c:v>
                </c:pt>
                <c:pt idx="75">
                  <c:v>1649.51</c:v>
                </c:pt>
                <c:pt idx="76">
                  <c:v>1807.1</c:v>
                </c:pt>
                <c:pt idx="77">
                  <c:v>1979.38</c:v>
                </c:pt>
                <c:pt idx="78">
                  <c:v>2160.48</c:v>
                </c:pt>
                <c:pt idx="79">
                  <c:v>2375.11</c:v>
                </c:pt>
                <c:pt idx="80">
                  <c:v>2588.5100000000002</c:v>
                </c:pt>
                <c:pt idx="81">
                  <c:v>2828.88</c:v>
                </c:pt>
                <c:pt idx="82">
                  <c:v>3098.11</c:v>
                </c:pt>
                <c:pt idx="83">
                  <c:v>3388.03</c:v>
                </c:pt>
                <c:pt idx="84">
                  <c:v>3708.36</c:v>
                </c:pt>
                <c:pt idx="85">
                  <c:v>4058.71</c:v>
                </c:pt>
                <c:pt idx="86">
                  <c:v>4434.8</c:v>
                </c:pt>
                <c:pt idx="87">
                  <c:v>4849.6499999999996</c:v>
                </c:pt>
                <c:pt idx="88">
                  <c:v>5303.82</c:v>
                </c:pt>
                <c:pt idx="89">
                  <c:v>5805.25</c:v>
                </c:pt>
                <c:pt idx="90">
                  <c:v>6355.65</c:v>
                </c:pt>
                <c:pt idx="91">
                  <c:v>6946.47</c:v>
                </c:pt>
                <c:pt idx="92">
                  <c:v>7604.01</c:v>
                </c:pt>
                <c:pt idx="93">
                  <c:v>8314.68</c:v>
                </c:pt>
                <c:pt idx="94">
                  <c:v>9095.6299999999992</c:v>
                </c:pt>
                <c:pt idx="95">
                  <c:v>9954.08</c:v>
                </c:pt>
                <c:pt idx="96">
                  <c:v>10893.34</c:v>
                </c:pt>
                <c:pt idx="97">
                  <c:v>11896.13</c:v>
                </c:pt>
                <c:pt idx="98">
                  <c:v>12995.11</c:v>
                </c:pt>
                <c:pt idx="99">
                  <c:v>14294.54</c:v>
                </c:pt>
                <c:pt idx="100">
                  <c:v>15595.84</c:v>
                </c:pt>
                <c:pt idx="101">
                  <c:v>17094.04</c:v>
                </c:pt>
                <c:pt idx="102">
                  <c:v>18693.91</c:v>
                </c:pt>
                <c:pt idx="103">
                  <c:v>20394.810000000001</c:v>
                </c:pt>
                <c:pt idx="104">
                  <c:v>22294.799999999999</c:v>
                </c:pt>
                <c:pt idx="105">
                  <c:v>24396.69</c:v>
                </c:pt>
                <c:pt idx="106">
                  <c:v>26697.3</c:v>
                </c:pt>
                <c:pt idx="107">
                  <c:v>29297.24</c:v>
                </c:pt>
                <c:pt idx="108">
                  <c:v>32000.53</c:v>
                </c:pt>
                <c:pt idx="109">
                  <c:v>34998.910000000003</c:v>
                </c:pt>
                <c:pt idx="110">
                  <c:v>38300.46</c:v>
                </c:pt>
                <c:pt idx="111">
                  <c:v>41888.67</c:v>
                </c:pt>
                <c:pt idx="112">
                  <c:v>45790.39</c:v>
                </c:pt>
                <c:pt idx="113">
                  <c:v>50098.78</c:v>
                </c:pt>
                <c:pt idx="114">
                  <c:v>54798.11</c:v>
                </c:pt>
                <c:pt idx="115">
                  <c:v>59994.11</c:v>
                </c:pt>
                <c:pt idx="116">
                  <c:v>59994.11</c:v>
                </c:pt>
                <c:pt idx="117">
                  <c:v>59994.11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B6-424C-A19A-8132E3E27237}"/>
            </c:ext>
          </c:extLst>
        </c:ser>
        <c:ser>
          <c:idx val="5"/>
          <c:order val="5"/>
          <c:tx>
            <c:strRef>
              <c:f>'291e'!$P$257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'291e'!$P$252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{E8D9E3D7-DC20-4044-8809-F68F4CD38B19}</c15:txfldGUID>
                      <c15:f>'291e'!$P$252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FB6-424C-A19A-8132E3E27237}"/>
                </c:ext>
              </c:extLst>
            </c:dLbl>
            <c:dLbl>
              <c:idx val="1"/>
              <c:tx>
                <c:strRef>
                  <c:f>'291e'!$P$253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{100E7238-7ED0-814D-A0C7-DFAAFFE5C01E}</c15:txfldGUID>
                      <c15:f>'291e'!$P$253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FB6-424C-A19A-8132E3E27237}"/>
                </c:ext>
              </c:extLst>
            </c:dLbl>
            <c:dLbl>
              <c:idx val="2"/>
              <c:tx>
                <c:strRef>
                  <c:f>'291e'!$P$254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{5F2FBA26-1474-0D4E-A0A8-400ED16D5A15}</c15:txfldGUID>
                      <c15:f>'291e'!$P$254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FB6-424C-A19A-8132E3E27237}"/>
                </c:ext>
              </c:extLst>
            </c:dLbl>
            <c:dLbl>
              <c:idx val="3"/>
              <c:tx>
                <c:strRef>
                  <c:f>'291e'!$P$255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{6DCA9ADB-584E-074A-8849-3519263C6EAF}</c15:txfldGUID>
                      <c15:f>'291e'!$P$255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FB6-424C-A19A-8132E3E2723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'291e'!$O$258:$O$261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'291e'!$P$258:$P$261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6-424C-A19A-8132E3E27237}"/>
            </c:ext>
          </c:extLst>
        </c:ser>
        <c:ser>
          <c:idx val="6"/>
          <c:order val="6"/>
          <c:tx>
            <c:strRef>
              <c:f>'291e'!$S$257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'291e'!$S$253</c:f>
                  <c:strCache>
                    <c:ptCount val="1"/>
                    <c:pt idx="0">
                      <c:v>4.45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{FCEF9E0C-5719-7E43-AE2F-C864FF5435E0}</c15:txfldGUID>
                      <c15:f>'291e'!$S$253</c15:f>
                      <c15:dlblFieldTableCache>
                        <c:ptCount val="1"/>
                        <c:pt idx="0">
                          <c:v>4.45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FB6-424C-A19A-8132E3E27237}"/>
                </c:ext>
              </c:extLst>
            </c:dLbl>
            <c:dLbl>
              <c:idx val="1"/>
              <c:tx>
                <c:strRef>
                  <c:f>'291e'!$S$254</c:f>
                  <c:strCache>
                    <c:ptCount val="1"/>
                    <c:pt idx="0">
                      <c:v>44.54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{2CFBF8B6-42C6-8F4D-863A-CAE6323E91DF}</c15:txfldGUID>
                      <c15:f>'291e'!$S$254</c15:f>
                      <c15:dlblFieldTableCache>
                        <c:ptCount val="1"/>
                        <c:pt idx="0">
                          <c:v>44.54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FB6-424C-A19A-8132E3E2723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'291e'!$R$258:$R$260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'291e'!$S$258:$S$260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FB6-424C-A19A-8132E3E27237}"/>
            </c:ext>
          </c:extLst>
        </c:ser>
        <c:ser>
          <c:idx val="7"/>
          <c:order val="7"/>
          <c:tx>
            <c:strRef>
              <c:f>'291e'!$L$224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'291e'!$K$225:$K$342</c:f>
              <c:numCache>
                <c:formatCode>General</c:formatCode>
                <c:ptCount val="118"/>
                <c:pt idx="0">
                  <c:v>7.2496499195595487E-3</c:v>
                </c:pt>
                <c:pt idx="1">
                  <c:v>8.6932787898310174E-2</c:v>
                </c:pt>
                <c:pt idx="2">
                  <c:v>0.35506594416902698</c:v>
                </c:pt>
                <c:pt idx="3">
                  <c:v>0.72459255051487825</c:v>
                </c:pt>
                <c:pt idx="4">
                  <c:v>1.1554366353668972</c:v>
                </c:pt>
                <c:pt idx="5">
                  <c:v>1.6018310193866667</c:v>
                </c:pt>
                <c:pt idx="6">
                  <c:v>2.0365408407358121</c:v>
                </c:pt>
                <c:pt idx="7">
                  <c:v>2.459332965099025</c:v>
                </c:pt>
                <c:pt idx="8">
                  <c:v>2.8471289196212761</c:v>
                </c:pt>
                <c:pt idx="9">
                  <c:v>3.2289263961006465</c:v>
                </c:pt>
                <c:pt idx="10">
                  <c:v>3.5601920336585642</c:v>
                </c:pt>
                <c:pt idx="11">
                  <c:v>3.87076005698278</c:v>
                </c:pt>
                <c:pt idx="12">
                  <c:v>4.1586035502228542</c:v>
                </c:pt>
                <c:pt idx="13">
                  <c:v>4.42839313361464</c:v>
                </c:pt>
                <c:pt idx="14">
                  <c:v>4.6744290102666897</c:v>
                </c:pt>
                <c:pt idx="15">
                  <c:v>4.9020397237231048</c:v>
                </c:pt>
                <c:pt idx="16">
                  <c:v>5.1146226411001967</c:v>
                </c:pt>
                <c:pt idx="17">
                  <c:v>5.3117600640076121</c:v>
                </c:pt>
                <c:pt idx="18">
                  <c:v>5.4937654720316225</c:v>
                </c:pt>
                <c:pt idx="19">
                  <c:v>5.6669798353396201</c:v>
                </c:pt>
                <c:pt idx="20">
                  <c:v>5.8236079916915138</c:v>
                </c:pt>
                <c:pt idx="21">
                  <c:v>5.9699028752017433</c:v>
                </c:pt>
                <c:pt idx="22">
                  <c:v>6.1107360682214393</c:v>
                </c:pt>
                <c:pt idx="23">
                  <c:v>6.2506013212617226</c:v>
                </c:pt>
                <c:pt idx="24">
                  <c:v>6.37236637700014</c:v>
                </c:pt>
                <c:pt idx="25">
                  <c:v>6.4841817931074957</c:v>
                </c:pt>
                <c:pt idx="26">
                  <c:v>6.5961757182355623</c:v>
                </c:pt>
                <c:pt idx="27">
                  <c:v>6.7039963529744773</c:v>
                </c:pt>
                <c:pt idx="28">
                  <c:v>6.8017901246878845</c:v>
                </c:pt>
                <c:pt idx="29">
                  <c:v>6.8963794546269934</c:v>
                </c:pt>
                <c:pt idx="30">
                  <c:v>7.066903182444201</c:v>
                </c:pt>
                <c:pt idx="31">
                  <c:v>7.1490683978255118</c:v>
                </c:pt>
                <c:pt idx="32">
                  <c:v>7.2258593945624572</c:v>
                </c:pt>
                <c:pt idx="33">
                  <c:v>7.2975526793864267</c:v>
                </c:pt>
                <c:pt idx="34">
                  <c:v>7.3675793921475661</c:v>
                </c:pt>
                <c:pt idx="35">
                  <c:v>7.4116849882481146</c:v>
                </c:pt>
                <c:pt idx="36">
                  <c:v>7.4733168839960502</c:v>
                </c:pt>
                <c:pt idx="37">
                  <c:v>7.5384406470564391</c:v>
                </c:pt>
                <c:pt idx="38">
                  <c:v>7.6027801498124195</c:v>
                </c:pt>
                <c:pt idx="39">
                  <c:v>7.6636246554841332</c:v>
                </c:pt>
                <c:pt idx="40">
                  <c:v>7.7282691993959718</c:v>
                </c:pt>
                <c:pt idx="41">
                  <c:v>7.8018629563326263</c:v>
                </c:pt>
                <c:pt idx="42">
                  <c:v>7.9326322176790898</c:v>
                </c:pt>
                <c:pt idx="43">
                  <c:v>8.0861947223379786</c:v>
                </c:pt>
                <c:pt idx="44">
                  <c:v>8.2592896893563843</c:v>
                </c:pt>
                <c:pt idx="45">
                  <c:v>8.4589883824437759</c:v>
                </c:pt>
                <c:pt idx="46">
                  <c:v>8.7200284719877033</c:v>
                </c:pt>
                <c:pt idx="47">
                  <c:v>8.9750975092898742</c:v>
                </c:pt>
                <c:pt idx="48">
                  <c:v>9.2027388711367184</c:v>
                </c:pt>
                <c:pt idx="49">
                  <c:v>9.4548813336011541</c:v>
                </c:pt>
                <c:pt idx="50">
                  <c:v>9.6945157773119384</c:v>
                </c:pt>
                <c:pt idx="51">
                  <c:v>9.9464519917699921</c:v>
                </c:pt>
                <c:pt idx="52">
                  <c:v>10.163595234298061</c:v>
                </c:pt>
                <c:pt idx="53">
                  <c:v>10.395430043110528</c:v>
                </c:pt>
                <c:pt idx="54">
                  <c:v>10.650443160256749</c:v>
                </c:pt>
                <c:pt idx="55">
                  <c:v>10.843268683245579</c:v>
                </c:pt>
                <c:pt idx="56">
                  <c:v>11.054246826624889</c:v>
                </c:pt>
                <c:pt idx="57">
                  <c:v>11.25465327763653</c:v>
                </c:pt>
                <c:pt idx="58">
                  <c:v>11.447127884930826</c:v>
                </c:pt>
                <c:pt idx="59">
                  <c:v>11.632046463228594</c:v>
                </c:pt>
                <c:pt idx="60">
                  <c:v>11.812080144939912</c:v>
                </c:pt>
                <c:pt idx="61">
                  <c:v>11.979706705035301</c:v>
                </c:pt>
                <c:pt idx="62">
                  <c:v>12.132575128320054</c:v>
                </c:pt>
                <c:pt idx="63">
                  <c:v>12.299965723594479</c:v>
                </c:pt>
                <c:pt idx="64">
                  <c:v>12.456551511747817</c:v>
                </c:pt>
                <c:pt idx="65">
                  <c:v>12.597650962180696</c:v>
                </c:pt>
                <c:pt idx="66">
                  <c:v>12.738170959055751</c:v>
                </c:pt>
                <c:pt idx="67">
                  <c:v>12.871651270973398</c:v>
                </c:pt>
                <c:pt idx="68">
                  <c:v>13.002888762287125</c:v>
                </c:pt>
                <c:pt idx="69">
                  <c:v>13.127497247352835</c:v>
                </c:pt>
                <c:pt idx="70">
                  <c:v>13.239101564645546</c:v>
                </c:pt>
                <c:pt idx="71">
                  <c:v>13.371104834714838</c:v>
                </c:pt>
                <c:pt idx="72">
                  <c:v>13.598213034463338</c:v>
                </c:pt>
                <c:pt idx="73">
                  <c:v>13.876777825606919</c:v>
                </c:pt>
                <c:pt idx="74">
                  <c:v>14.160990144317617</c:v>
                </c:pt>
                <c:pt idx="75">
                  <c:v>14.434489834309165</c:v>
                </c:pt>
                <c:pt idx="76">
                  <c:v>14.694490442319706</c:v>
                </c:pt>
                <c:pt idx="77">
                  <c:v>14.93330643414518</c:v>
                </c:pt>
                <c:pt idx="78">
                  <c:v>15.144532657043465</c:v>
                </c:pt>
                <c:pt idx="79">
                  <c:v>15.35478865932483</c:v>
                </c:pt>
                <c:pt idx="80">
                  <c:v>15.53121601640548</c:v>
                </c:pt>
                <c:pt idx="81">
                  <c:v>15.700502401693925</c:v>
                </c:pt>
                <c:pt idx="82">
                  <c:v>15.86194258460332</c:v>
                </c:pt>
                <c:pt idx="83">
                  <c:v>16.010449771295647</c:v>
                </c:pt>
                <c:pt idx="84">
                  <c:v>16.151198724186315</c:v>
                </c:pt>
                <c:pt idx="85">
                  <c:v>16.283599498698436</c:v>
                </c:pt>
                <c:pt idx="86">
                  <c:v>16.406392152029422</c:v>
                </c:pt>
                <c:pt idx="87">
                  <c:v>16.523816365633731</c:v>
                </c:pt>
                <c:pt idx="88">
                  <c:v>16.635463842370338</c:v>
                </c:pt>
                <c:pt idx="89">
                  <c:v>16.742688761527553</c:v>
                </c:pt>
                <c:pt idx="90">
                  <c:v>16.845203667375078</c:v>
                </c:pt>
                <c:pt idx="91">
                  <c:v>16.941343913944873</c:v>
                </c:pt>
                <c:pt idx="92">
                  <c:v>17.034995109218865</c:v>
                </c:pt>
                <c:pt idx="93">
                  <c:v>17.123701726633115</c:v>
                </c:pt>
                <c:pt idx="94">
                  <c:v>17.209298587397232</c:v>
                </c:pt>
                <c:pt idx="95">
                  <c:v>17.291982724678771</c:v>
                </c:pt>
                <c:pt idx="96">
                  <c:v>17.371560439022847</c:v>
                </c:pt>
                <c:pt idx="97">
                  <c:v>17.446493834683992</c:v>
                </c:pt>
                <c:pt idx="98">
                  <c:v>17.519090639478552</c:v>
                </c:pt>
                <c:pt idx="99">
                  <c:v>17.594665127137858</c:v>
                </c:pt>
                <c:pt idx="100">
                  <c:v>17.661426174527822</c:v>
                </c:pt>
                <c:pt idx="101">
                  <c:v>17.729449286812521</c:v>
                </c:pt>
                <c:pt idx="102">
                  <c:v>17.793687600908147</c:v>
                </c:pt>
                <c:pt idx="103">
                  <c:v>17.854320144338473</c:v>
                </c:pt>
                <c:pt idx="104">
                  <c:v>17.914507169211625</c:v>
                </c:pt>
                <c:pt idx="105">
                  <c:v>17.973595852993043</c:v>
                </c:pt>
                <c:pt idx="106">
                  <c:v>18.030989276798962</c:v>
                </c:pt>
                <c:pt idx="107">
                  <c:v>18.088474450030208</c:v>
                </c:pt>
                <c:pt idx="108">
                  <c:v>18.141546648229507</c:v>
                </c:pt>
                <c:pt idx="109">
                  <c:v>18.19395755748943</c:v>
                </c:pt>
                <c:pt idx="110">
                  <c:v>18.24530349152657</c:v>
                </c:pt>
                <c:pt idx="111">
                  <c:v>18.294978907059424</c:v>
                </c:pt>
                <c:pt idx="112">
                  <c:v>18.343118735226746</c:v>
                </c:pt>
                <c:pt idx="113">
                  <c:v>18.390503222996255</c:v>
                </c:pt>
                <c:pt idx="114">
                  <c:v>18.436576951106609</c:v>
                </c:pt>
                <c:pt idx="115">
                  <c:v>18.48198938614345</c:v>
                </c:pt>
                <c:pt idx="116">
                  <c:v>0.1</c:v>
                </c:pt>
                <c:pt idx="117">
                  <c:v>0.1</c:v>
                </c:pt>
              </c:numCache>
            </c:numRef>
          </c:xVal>
          <c:yVal>
            <c:numRef>
              <c:f>'291e'!$L$225:$L$342</c:f>
              <c:numCache>
                <c:formatCode>General</c:formatCode>
                <c:ptCount val="118"/>
                <c:pt idx="0">
                  <c:v>1.81</c:v>
                </c:pt>
                <c:pt idx="1">
                  <c:v>1.96</c:v>
                </c:pt>
                <c:pt idx="2">
                  <c:v>2.16</c:v>
                </c:pt>
                <c:pt idx="3">
                  <c:v>2.36</c:v>
                </c:pt>
                <c:pt idx="4">
                  <c:v>2.58</c:v>
                </c:pt>
                <c:pt idx="5">
                  <c:v>2.82</c:v>
                </c:pt>
                <c:pt idx="6">
                  <c:v>3.08</c:v>
                </c:pt>
                <c:pt idx="7">
                  <c:v>3.37</c:v>
                </c:pt>
                <c:pt idx="8">
                  <c:v>3.68</c:v>
                </c:pt>
                <c:pt idx="9">
                  <c:v>4.04</c:v>
                </c:pt>
                <c:pt idx="10">
                  <c:v>4.41</c:v>
                </c:pt>
                <c:pt idx="11">
                  <c:v>4.82</c:v>
                </c:pt>
                <c:pt idx="12">
                  <c:v>5.27</c:v>
                </c:pt>
                <c:pt idx="13">
                  <c:v>5.77</c:v>
                </c:pt>
                <c:pt idx="14">
                  <c:v>6.31</c:v>
                </c:pt>
                <c:pt idx="15">
                  <c:v>6.9</c:v>
                </c:pt>
                <c:pt idx="16">
                  <c:v>7.55</c:v>
                </c:pt>
                <c:pt idx="17">
                  <c:v>8.26</c:v>
                </c:pt>
                <c:pt idx="18">
                  <c:v>9.0299999999999994</c:v>
                </c:pt>
                <c:pt idx="19">
                  <c:v>9.89</c:v>
                </c:pt>
                <c:pt idx="20">
                  <c:v>10.8</c:v>
                </c:pt>
                <c:pt idx="21">
                  <c:v>11.79</c:v>
                </c:pt>
                <c:pt idx="22">
                  <c:v>12.9</c:v>
                </c:pt>
                <c:pt idx="23">
                  <c:v>14.19</c:v>
                </c:pt>
                <c:pt idx="24">
                  <c:v>15.5</c:v>
                </c:pt>
                <c:pt idx="25">
                  <c:v>16.89</c:v>
                </c:pt>
                <c:pt idx="26">
                  <c:v>18.5</c:v>
                </c:pt>
                <c:pt idx="27">
                  <c:v>20.3</c:v>
                </c:pt>
                <c:pt idx="28">
                  <c:v>22.19</c:v>
                </c:pt>
                <c:pt idx="29">
                  <c:v>24.3</c:v>
                </c:pt>
                <c:pt idx="30">
                  <c:v>29</c:v>
                </c:pt>
                <c:pt idx="31">
                  <c:v>31.79</c:v>
                </c:pt>
                <c:pt idx="32">
                  <c:v>34.79</c:v>
                </c:pt>
                <c:pt idx="33">
                  <c:v>38</c:v>
                </c:pt>
                <c:pt idx="34">
                  <c:v>41.59</c:v>
                </c:pt>
                <c:pt idx="35">
                  <c:v>44.12</c:v>
                </c:pt>
                <c:pt idx="36">
                  <c:v>48.06</c:v>
                </c:pt>
                <c:pt idx="37">
                  <c:v>52.82</c:v>
                </c:pt>
                <c:pt idx="38">
                  <c:v>58.24</c:v>
                </c:pt>
                <c:pt idx="39">
                  <c:v>64.12</c:v>
                </c:pt>
                <c:pt idx="40">
                  <c:v>70.53</c:v>
                </c:pt>
                <c:pt idx="41">
                  <c:v>76.53</c:v>
                </c:pt>
                <c:pt idx="42">
                  <c:v>84.67</c:v>
                </c:pt>
                <c:pt idx="43">
                  <c:v>92.5</c:v>
                </c:pt>
                <c:pt idx="44">
                  <c:v>100.5</c:v>
                </c:pt>
                <c:pt idx="45">
                  <c:v>109.4</c:v>
                </c:pt>
                <c:pt idx="46">
                  <c:v>121.15</c:v>
                </c:pt>
                <c:pt idx="47">
                  <c:v>133.21</c:v>
                </c:pt>
                <c:pt idx="48">
                  <c:v>144.74</c:v>
                </c:pt>
                <c:pt idx="49">
                  <c:v>158.63</c:v>
                </c:pt>
                <c:pt idx="50">
                  <c:v>173.19</c:v>
                </c:pt>
                <c:pt idx="51">
                  <c:v>190.25</c:v>
                </c:pt>
                <c:pt idx="52">
                  <c:v>206.69</c:v>
                </c:pt>
                <c:pt idx="53">
                  <c:v>226.37</c:v>
                </c:pt>
                <c:pt idx="54">
                  <c:v>251.07</c:v>
                </c:pt>
                <c:pt idx="55">
                  <c:v>272.29000000000002</c:v>
                </c:pt>
                <c:pt idx="56">
                  <c:v>298.51</c:v>
                </c:pt>
                <c:pt idx="57">
                  <c:v>326.86</c:v>
                </c:pt>
                <c:pt idx="58">
                  <c:v>357.85</c:v>
                </c:pt>
                <c:pt idx="59">
                  <c:v>391.75</c:v>
                </c:pt>
                <c:pt idx="60">
                  <c:v>429.37</c:v>
                </c:pt>
                <c:pt idx="61">
                  <c:v>469.25</c:v>
                </c:pt>
                <c:pt idx="62">
                  <c:v>510.43</c:v>
                </c:pt>
                <c:pt idx="63">
                  <c:v>561.74</c:v>
                </c:pt>
                <c:pt idx="64">
                  <c:v>616.70000000000005</c:v>
                </c:pt>
                <c:pt idx="65">
                  <c:v>673.05</c:v>
                </c:pt>
                <c:pt idx="66">
                  <c:v>736.75</c:v>
                </c:pt>
                <c:pt idx="67">
                  <c:v>805.49</c:v>
                </c:pt>
                <c:pt idx="68">
                  <c:v>882.27</c:v>
                </c:pt>
                <c:pt idx="69">
                  <c:v>965.08</c:v>
                </c:pt>
                <c:pt idx="70">
                  <c:v>1048.82</c:v>
                </c:pt>
                <c:pt idx="71">
                  <c:v>1146.31</c:v>
                </c:pt>
                <c:pt idx="72">
                  <c:v>1259.8399999999999</c:v>
                </c:pt>
                <c:pt idx="73">
                  <c:v>1379.71</c:v>
                </c:pt>
                <c:pt idx="74">
                  <c:v>1508.48</c:v>
                </c:pt>
                <c:pt idx="75">
                  <c:v>1649.51</c:v>
                </c:pt>
                <c:pt idx="76">
                  <c:v>1807.1</c:v>
                </c:pt>
                <c:pt idx="77">
                  <c:v>1979.38</c:v>
                </c:pt>
                <c:pt idx="78">
                  <c:v>2160.48</c:v>
                </c:pt>
                <c:pt idx="79">
                  <c:v>2375.11</c:v>
                </c:pt>
                <c:pt idx="80">
                  <c:v>2588.5100000000002</c:v>
                </c:pt>
                <c:pt idx="81">
                  <c:v>2828.88</c:v>
                </c:pt>
                <c:pt idx="82">
                  <c:v>3098.11</c:v>
                </c:pt>
                <c:pt idx="83">
                  <c:v>3388.03</c:v>
                </c:pt>
                <c:pt idx="84">
                  <c:v>3708.36</c:v>
                </c:pt>
                <c:pt idx="85">
                  <c:v>4058.71</c:v>
                </c:pt>
                <c:pt idx="86">
                  <c:v>4434.8</c:v>
                </c:pt>
                <c:pt idx="87">
                  <c:v>4849.6499999999996</c:v>
                </c:pt>
                <c:pt idx="88">
                  <c:v>5303.82</c:v>
                </c:pt>
                <c:pt idx="89">
                  <c:v>5805.25</c:v>
                </c:pt>
                <c:pt idx="90">
                  <c:v>6355.65</c:v>
                </c:pt>
                <c:pt idx="91">
                  <c:v>6946.47</c:v>
                </c:pt>
                <c:pt idx="92">
                  <c:v>7604.01</c:v>
                </c:pt>
                <c:pt idx="93">
                  <c:v>8314.68</c:v>
                </c:pt>
                <c:pt idx="94">
                  <c:v>9095.6299999999992</c:v>
                </c:pt>
                <c:pt idx="95">
                  <c:v>9954.08</c:v>
                </c:pt>
                <c:pt idx="96">
                  <c:v>10893.34</c:v>
                </c:pt>
                <c:pt idx="97">
                  <c:v>11896.13</c:v>
                </c:pt>
                <c:pt idx="98">
                  <c:v>12995.11</c:v>
                </c:pt>
                <c:pt idx="99">
                  <c:v>14294.54</c:v>
                </c:pt>
                <c:pt idx="100">
                  <c:v>15595.84</c:v>
                </c:pt>
                <c:pt idx="101">
                  <c:v>17094.04</c:v>
                </c:pt>
                <c:pt idx="102">
                  <c:v>18693.91</c:v>
                </c:pt>
                <c:pt idx="103">
                  <c:v>20394.810000000001</c:v>
                </c:pt>
                <c:pt idx="104">
                  <c:v>22294.799999999999</c:v>
                </c:pt>
                <c:pt idx="105">
                  <c:v>24396.69</c:v>
                </c:pt>
                <c:pt idx="106">
                  <c:v>26697.3</c:v>
                </c:pt>
                <c:pt idx="107">
                  <c:v>29297.24</c:v>
                </c:pt>
                <c:pt idx="108">
                  <c:v>32000.53</c:v>
                </c:pt>
                <c:pt idx="109">
                  <c:v>34998.910000000003</c:v>
                </c:pt>
                <c:pt idx="110">
                  <c:v>38300.46</c:v>
                </c:pt>
                <c:pt idx="111">
                  <c:v>41888.67</c:v>
                </c:pt>
                <c:pt idx="112">
                  <c:v>45790.39</c:v>
                </c:pt>
                <c:pt idx="113">
                  <c:v>50098.78</c:v>
                </c:pt>
                <c:pt idx="114">
                  <c:v>54798.11</c:v>
                </c:pt>
                <c:pt idx="115">
                  <c:v>59994.11</c:v>
                </c:pt>
                <c:pt idx="116">
                  <c:v>59994.11</c:v>
                </c:pt>
                <c:pt idx="117">
                  <c:v>59994.11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FB6-424C-A19A-8132E3E27237}"/>
            </c:ext>
          </c:extLst>
        </c:ser>
        <c:ser>
          <c:idx val="8"/>
          <c:order val="8"/>
          <c:tx>
            <c:strRef>
              <c:f>'291e'!$D$3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'291e'!$D$4</c:f>
              <c:numCache>
                <c:formatCode>0.00</c:formatCode>
                <c:ptCount val="1"/>
                <c:pt idx="0">
                  <c:v>0.16631124238386499</c:v>
                </c:pt>
              </c:numCache>
            </c:numRef>
          </c:xVal>
          <c:yVal>
            <c:numRef>
              <c:f>'291e'!$D$5</c:f>
              <c:numCache>
                <c:formatCode>General</c:formatCode>
                <c:ptCount val="1"/>
                <c:pt idx="0">
                  <c:v>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FB6-424C-A19A-8132E3E2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16799"/>
        <c:axId val="1"/>
      </c:scatterChart>
      <c:valAx>
        <c:axId val="295216799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29521679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08481879941131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'291e'!$AC$8:$AC$42</c:f>
          <c:strCache>
            <c:ptCount val="35"/>
            <c:pt idx="0">
              <c:v>SAMPLE NO.:</c:v>
            </c:pt>
            <c:pt idx="1">
              <c:v>6953.7ft;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18.3</c:v>
            </c:pt>
            <c:pt idx="6">
              <c:v>BVTot:</c:v>
            </c:pt>
            <c:pt idx="7">
              <c:v>22.45</c:v>
            </c:pt>
            <c:pt idx="8">
              <c:v>Perm:</c:v>
            </c:pt>
            <c:pt idx="9">
              <c:v>513</c:v>
            </c:pt>
            <c:pt idx="10">
              <c:v>Thomeer Perm:</c:v>
            </c:pt>
            <c:pt idx="11">
              <c:v>444.6</c:v>
            </c:pt>
            <c:pt idx="12">
              <c:v>PORE SYSTEM 1:</c:v>
            </c:pt>
            <c:pt idx="13">
              <c:v>G1:</c:v>
            </c:pt>
            <c:pt idx="14">
              <c:v>0.48</c:v>
            </c:pt>
            <c:pt idx="15">
              <c:v>Pd1:</c:v>
            </c:pt>
            <c:pt idx="16">
              <c:v>1.55</c:v>
            </c:pt>
            <c:pt idx="17">
              <c:v>BV1:</c:v>
            </c:pt>
            <c:pt idx="18">
              <c:v>10.33</c:v>
            </c:pt>
            <c:pt idx="19">
              <c:v>Closure Corr:</c:v>
            </c:pt>
            <c:pt idx="20">
              <c:v>0.17</c:v>
            </c:pt>
            <c:pt idx="21">
              <c:v>PORE SYSTEM 2:</c:v>
            </c:pt>
            <c:pt idx="22">
              <c:v>G2:</c:v>
            </c:pt>
            <c:pt idx="23">
              <c:v>0.95</c:v>
            </c:pt>
            <c:pt idx="24">
              <c:v>Pd2:</c:v>
            </c:pt>
            <c:pt idx="25">
              <c:v>51.97</c:v>
            </c:pt>
            <c:pt idx="26">
              <c:v>BV2:</c:v>
            </c:pt>
            <c:pt idx="27">
              <c:v>9.34</c:v>
            </c:pt>
            <c:pt idx="28">
              <c:v>PORE SYSTEM 3:</c:v>
            </c:pt>
            <c:pt idx="29">
              <c:v>G3:</c:v>
            </c:pt>
            <c:pt idx="30">
              <c:v>0.32</c:v>
            </c:pt>
            <c:pt idx="31">
              <c:v>Pd3:</c:v>
            </c:pt>
            <c:pt idx="32">
              <c:v>991.30</c:v>
            </c:pt>
            <c:pt idx="33">
              <c:v>BV3:</c:v>
            </c:pt>
            <c:pt idx="34">
              <c:v>2.78</c:v>
            </c:pt>
          </c:strCache>
        </c:strRef>
      </c:tx>
      <c:layout>
        <c:manualLayout>
          <c:xMode val="edge"/>
          <c:yMode val="edge"/>
          <c:x val="0.11061300123272895"/>
          <c:y val="2.961371146875066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19818406906010058"/>
          <c:w val="0.74945951855644921"/>
          <c:h val="0.719840986471169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'291e'!$Z$7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'291e'!$X$8:$X$125</c:f>
              <c:numCache>
                <c:formatCode>0.0000</c:formatCode>
                <c:ptCount val="118"/>
                <c:pt idx="0">
                  <c:v>58.854177610621782</c:v>
                </c:pt>
                <c:pt idx="1">
                  <c:v>54.350031364910926</c:v>
                </c:pt>
                <c:pt idx="2">
                  <c:v>49.3176210533451</c:v>
                </c:pt>
                <c:pt idx="3">
                  <c:v>45.138161642044672</c:v>
                </c:pt>
                <c:pt idx="4">
                  <c:v>41.289171114428456</c:v>
                </c:pt>
                <c:pt idx="5">
                  <c:v>37.775199104689868</c:v>
                </c:pt>
                <c:pt idx="6">
                  <c:v>34.586383595852411</c:v>
                </c:pt>
                <c:pt idx="7">
                  <c:v>31.61010726267817</c:v>
                </c:pt>
                <c:pt idx="8">
                  <c:v>28.947299313919952</c:v>
                </c:pt>
                <c:pt idx="9">
                  <c:v>26.367836998818174</c:v>
                </c:pt>
                <c:pt idx="10">
                  <c:v>24.155569495515969</c:v>
                </c:pt>
                <c:pt idx="11">
                  <c:v>22.100842629714816</c:v>
                </c:pt>
                <c:pt idx="12">
                  <c:v>20.213673904217348</c:v>
                </c:pt>
                <c:pt idx="13">
                  <c:v>18.462055714943752</c:v>
                </c:pt>
                <c:pt idx="14">
                  <c:v>16.882101660099117</c:v>
                </c:pt>
                <c:pt idx="15">
                  <c:v>15.438559634090641</c:v>
                </c:pt>
                <c:pt idx="16">
                  <c:v>14.109412115923899</c:v>
                </c:pt>
                <c:pt idx="17">
                  <c:v>12.896617612012763</c:v>
                </c:pt>
                <c:pt idx="18">
                  <c:v>11.796906032693848</c:v>
                </c:pt>
                <c:pt idx="19">
                  <c:v>10.771088116807423</c:v>
                </c:pt>
                <c:pt idx="20">
                  <c:v>9.86352421066902</c:v>
                </c:pt>
                <c:pt idx="21">
                  <c:v>9.0352893532846004</c:v>
                </c:pt>
                <c:pt idx="22">
                  <c:v>8.2578342228856929</c:v>
                </c:pt>
                <c:pt idx="23" formatCode="0.00E+00">
                  <c:v>7.5071220208051743</c:v>
                </c:pt>
                <c:pt idx="24" formatCode="0.00E+00">
                  <c:v>6.8726491274338981</c:v>
                </c:pt>
                <c:pt idx="25" formatCode="0.00E+00">
                  <c:v>6.3070492288469753</c:v>
                </c:pt>
                <c:pt idx="26" formatCode="0.00E+00">
                  <c:v>5.7581654851473205</c:v>
                </c:pt>
                <c:pt idx="27" formatCode="0.00E+00">
                  <c:v>5.2475892352327795</c:v>
                </c:pt>
                <c:pt idx="28" formatCode="0.00E+00">
                  <c:v>4.8006336852287257</c:v>
                </c:pt>
                <c:pt idx="29" formatCode="0.00E+00">
                  <c:v>4.3837885380751205</c:v>
                </c:pt>
                <c:pt idx="30" formatCode="0.00E+00">
                  <c:v>3.6733124646629456</c:v>
                </c:pt>
                <c:pt idx="31" formatCode="0.00E+00">
                  <c:v>3.3509298985600955</c:v>
                </c:pt>
                <c:pt idx="32" formatCode="0.00E+00">
                  <c:v>3.0619735980231515</c:v>
                </c:pt>
                <c:pt idx="33" formatCode="0.00E+00">
                  <c:v>2.803317407242774</c:v>
                </c:pt>
                <c:pt idx="34" formatCode="0.00E+00">
                  <c:v>2.561338337947233</c:v>
                </c:pt>
                <c:pt idx="35" formatCode="0.00E+00">
                  <c:v>2.4144619554674849</c:v>
                </c:pt>
                <c:pt idx="36" formatCode="0.00E+00">
                  <c:v>2.2165222945323642</c:v>
                </c:pt>
                <c:pt idx="37" formatCode="0.00E+00">
                  <c:v>2.0167751131242979</c:v>
                </c:pt>
                <c:pt idx="38" formatCode="0.00E+00">
                  <c:v>1.8290875940114257</c:v>
                </c:pt>
                <c:pt idx="39" formatCode="0.00E+00">
                  <c:v>1.6613546705431288</c:v>
                </c:pt>
                <c:pt idx="40" formatCode="0.00E+00">
                  <c:v>1.5103652555682041</c:v>
                </c:pt>
                <c:pt idx="41" formatCode="0.00E+00">
                  <c:v>1.3919516722229899</c:v>
                </c:pt>
                <c:pt idx="42" formatCode="0.00E+00">
                  <c:v>1.2581322956799978</c:v>
                </c:pt>
                <c:pt idx="43" formatCode="0.00E+00">
                  <c:v>1.1516330970294639</c:v>
                </c:pt>
                <c:pt idx="44" formatCode="0.00E+00">
                  <c:v>1.0599608106987606</c:v>
                </c:pt>
                <c:pt idx="45" formatCode="0.00E+00">
                  <c:v>0.97372999520315751</c:v>
                </c:pt>
                <c:pt idx="46" formatCode="0.00E+00">
                  <c:v>0.87929064362546783</c:v>
                </c:pt>
                <c:pt idx="47" formatCode="0.00E+00">
                  <c:v>0.79968516984629856</c:v>
                </c:pt>
                <c:pt idx="48" formatCode="0.00E+00">
                  <c:v>0.73598218512660929</c:v>
                </c:pt>
                <c:pt idx="49" formatCode="0.00E+00">
                  <c:v>0.6715379277263156</c:v>
                </c:pt>
                <c:pt idx="50" formatCode="0.00E+00">
                  <c:v>0.61508205713508535</c:v>
                </c:pt>
                <c:pt idx="51" formatCode="0.00E+00">
                  <c:v>0.55992673574362906</c:v>
                </c:pt>
                <c:pt idx="52" formatCode="0.00E+00">
                  <c:v>0.51539049530807213</c:v>
                </c:pt>
                <c:pt idx="53" formatCode="0.00E+00">
                  <c:v>0.47058382946161337</c:v>
                </c:pt>
                <c:pt idx="54" formatCode="0.00E+00">
                  <c:v>0.42428829201109419</c:v>
                </c:pt>
                <c:pt idx="55" formatCode="0.00E+00">
                  <c:v>0.39122281932948477</c:v>
                </c:pt>
                <c:pt idx="56" formatCode="0.00E+00">
                  <c:v>0.35685927263818779</c:v>
                </c:pt>
                <c:pt idx="57" formatCode="0.00E+00">
                  <c:v>0.32590730427469078</c:v>
                </c:pt>
                <c:pt idx="58" formatCode="0.00E+00">
                  <c:v>0.29768355868443602</c:v>
                </c:pt>
                <c:pt idx="59" formatCode="0.00E+00">
                  <c:v>0.27192357747345353</c:v>
                </c:pt>
                <c:pt idx="60" formatCode="0.00E+00">
                  <c:v>0.24809851986684078</c:v>
                </c:pt>
                <c:pt idx="61" formatCode="0.00E+00">
                  <c:v>0.22701345013367163</c:v>
                </c:pt>
                <c:pt idx="62" formatCode="0.00E+00">
                  <c:v>0.20869866872093221</c:v>
                </c:pt>
                <c:pt idx="63" formatCode="0.00E+00">
                  <c:v>0.18963588399477593</c:v>
                </c:pt>
                <c:pt idx="64" formatCode="0.00E+00">
                  <c:v>0.17273562749347401</c:v>
                </c:pt>
                <c:pt idx="65" formatCode="0.00E+00">
                  <c:v>0.15827362227951183</c:v>
                </c:pt>
                <c:pt idx="66" formatCode="0.00E+00">
                  <c:v>0.14458915707529749</c:v>
                </c:pt>
                <c:pt idx="67" formatCode="0.00E+00">
                  <c:v>0.13225001114256593</c:v>
                </c:pt>
                <c:pt idx="68" formatCode="0.00E+00">
                  <c:v>0.12074088598187113</c:v>
                </c:pt>
                <c:pt idx="69" formatCode="0.00E+00">
                  <c:v>0.11038055029140115</c:v>
                </c:pt>
                <c:pt idx="70" formatCode="0.00E+00">
                  <c:v>0.10156753444368474</c:v>
                </c:pt>
                <c:pt idx="71" formatCode="0.00E+00">
                  <c:v>9.2929540416837889E-2</c:v>
                </c:pt>
                <c:pt idx="72" formatCode="0.00E+00">
                  <c:v>8.4555230406420989E-2</c:v>
                </c:pt>
                <c:pt idx="73" formatCode="0.00E+00">
                  <c:v>7.7209023255050274E-2</c:v>
                </c:pt>
                <c:pt idx="74" formatCode="0.00E+00">
                  <c:v>7.0618146395859033E-2</c:v>
                </c:pt>
                <c:pt idx="75" formatCode="0.00E+00">
                  <c:v>6.4580427809001112E-2</c:v>
                </c:pt>
                <c:pt idx="76" formatCode="0.00E+00">
                  <c:v>5.8948625684923595E-2</c:v>
                </c:pt>
                <c:pt idx="77" formatCode="0.00E+00">
                  <c:v>5.3817893216676647E-2</c:v>
                </c:pt>
                <c:pt idx="78" formatCode="0.00E+00">
                  <c:v>4.9306664016896901E-2</c:v>
                </c:pt>
                <c:pt idx="79" formatCode="0.00E+00">
                  <c:v>4.4851001206354831E-2</c:v>
                </c:pt>
                <c:pt idx="80" formatCode="0.00E+00">
                  <c:v>4.1153428603801188E-2</c:v>
                </c:pt>
                <c:pt idx="81" formatCode="0.00E+00">
                  <c:v>3.7656620809375235E-2</c:v>
                </c:pt>
                <c:pt idx="82" formatCode="0.00E+00">
                  <c:v>3.4384208912926081E-2</c:v>
                </c:pt>
                <c:pt idx="83" formatCode="0.00E+00">
                  <c:v>3.1441888494265227E-2</c:v>
                </c:pt>
                <c:pt idx="84" formatCode="0.00E+00">
                  <c:v>2.8725922368708925E-2</c:v>
                </c:pt>
                <c:pt idx="85" formatCode="0.00E+00">
                  <c:v>2.6246285513186557E-2</c:v>
                </c:pt>
                <c:pt idx="86" formatCode="0.00E+00">
                  <c:v>2.4020488291518316E-2</c:v>
                </c:pt>
                <c:pt idx="87" formatCode="0.00E+00">
                  <c:v>2.1965721541807228E-2</c:v>
                </c:pt>
                <c:pt idx="88" formatCode="0.00E+00">
                  <c:v>2.0084780681702139E-2</c:v>
                </c:pt>
                <c:pt idx="89" formatCode="0.00E+00">
                  <c:v>1.8349952452560256E-2</c:v>
                </c:pt>
                <c:pt idx="90" formatCode="0.00E+00">
                  <c:v>1.6760844520265501E-2</c:v>
                </c:pt>
                <c:pt idx="91" formatCode="0.00E+00">
                  <c:v>1.5335279858003479E-2</c:v>
                </c:pt>
                <c:pt idx="92" formatCode="0.00E+00">
                  <c:v>1.4009195342355603E-2</c:v>
                </c:pt>
                <c:pt idx="93" formatCode="0.00E+00">
                  <c:v>1.2811805322059949E-2</c:v>
                </c:pt>
                <c:pt idx="94" formatCode="0.00E+00">
                  <c:v>1.1711784832411325E-2</c:v>
                </c:pt>
                <c:pt idx="95" formatCode="0.00E+00">
                  <c:v>1.0701748576988071E-2</c:v>
                </c:pt>
                <c:pt idx="96" formatCode="0.00E+00">
                  <c:v>9.7790082266068466E-3</c:v>
                </c:pt>
                <c:pt idx="97" formatCode="0.00E+00">
                  <c:v>8.9546820247614501E-3</c:v>
                </c:pt>
                <c:pt idx="98" formatCode="0.00E+00">
                  <c:v>8.197395903168609E-3</c:v>
                </c:pt>
                <c:pt idx="99" formatCode="0.00E+00">
                  <c:v>7.4522203215511241E-3</c:v>
                </c:pt>
                <c:pt idx="100" formatCode="0.00E+00">
                  <c:v>6.8304151283435461E-3</c:v>
                </c:pt>
                <c:pt idx="101" formatCode="0.00E+00">
                  <c:v>6.2317662457339182E-3</c:v>
                </c:pt>
                <c:pt idx="102" formatCode="0.00E+00">
                  <c:v>5.6984366285718416E-3</c:v>
                </c:pt>
                <c:pt idx="103" formatCode="0.00E+00">
                  <c:v>5.2231946007452587E-3</c:v>
                </c:pt>
                <c:pt idx="104" formatCode="0.00E+00">
                  <c:v>4.7780675976113454E-3</c:v>
                </c:pt>
                <c:pt idx="105" formatCode="0.00E+00">
                  <c:v>4.3664145207905434E-3</c:v>
                </c:pt>
                <c:pt idx="106" formatCode="0.00E+00">
                  <c:v>3.9901436278284861E-3</c:v>
                </c:pt>
                <c:pt idx="107" formatCode="0.00E+00">
                  <c:v>3.6360442647575481E-3</c:v>
                </c:pt>
                <c:pt idx="108" formatCode="0.00E+00">
                  <c:v>3.3288842864548007E-3</c:v>
                </c:pt>
                <c:pt idx="109" formatCode="0.00E+00">
                  <c:v>3.0436965458417249E-3</c:v>
                </c:pt>
                <c:pt idx="110" formatCode="0.00E+00">
                  <c:v>2.7813259024885191E-3</c:v>
                </c:pt>
                <c:pt idx="111" formatCode="0.00E+00">
                  <c:v>2.5430757642872269E-3</c:v>
                </c:pt>
                <c:pt idx="112" formatCode="0.00E+00">
                  <c:v>2.3263846731863482E-3</c:v>
                </c:pt>
                <c:pt idx="113" formatCode="0.00E+00">
                  <c:v>2.126320470782431E-3</c:v>
                </c:pt>
                <c:pt idx="114" formatCode="0.00E+00">
                  <c:v>1.9439732770934147E-3</c:v>
                </c:pt>
                <c:pt idx="115" formatCode="0.00E+00">
                  <c:v>1.7756086635042246E-3</c:v>
                </c:pt>
              </c:numCache>
            </c:numRef>
          </c:xVal>
          <c:yVal>
            <c:numRef>
              <c:f>'291e'!$Z$8:$Z$125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0.26805553568624818</c:v>
                </c:pt>
                <c:pt idx="3">
                  <c:v>0.29719832183744577</c:v>
                </c:pt>
                <c:pt idx="4">
                  <c:v>0.320059731209557</c:v>
                </c:pt>
                <c:pt idx="5">
                  <c:v>0.61725805304700254</c:v>
                </c:pt>
                <c:pt idx="6">
                  <c:v>0.5258124155585584</c:v>
                </c:pt>
                <c:pt idx="7">
                  <c:v>0.50295100618644684</c:v>
                </c:pt>
                <c:pt idx="8">
                  <c:v>0.54867382493066863</c:v>
                </c:pt>
                <c:pt idx="9">
                  <c:v>0.43436677807011304</c:v>
                </c:pt>
                <c:pt idx="10">
                  <c:v>0.32005973120955744</c:v>
                </c:pt>
                <c:pt idx="11">
                  <c:v>0.2971983218374441</c:v>
                </c:pt>
                <c:pt idx="12">
                  <c:v>0.22861409372111297</c:v>
                </c:pt>
                <c:pt idx="13">
                  <c:v>0.20575268434900096</c:v>
                </c:pt>
                <c:pt idx="14">
                  <c:v>0.22861409372111297</c:v>
                </c:pt>
                <c:pt idx="15">
                  <c:v>0.18289127497688806</c:v>
                </c:pt>
                <c:pt idx="16">
                  <c:v>0.16002986560477872</c:v>
                </c:pt>
                <c:pt idx="17">
                  <c:v>0.1371684562326676</c:v>
                </c:pt>
                <c:pt idx="18">
                  <c:v>0.1371684562326676</c:v>
                </c:pt>
                <c:pt idx="19">
                  <c:v>0.1371684562326676</c:v>
                </c:pt>
                <c:pt idx="20">
                  <c:v>0.13716845623266671</c:v>
                </c:pt>
                <c:pt idx="21">
                  <c:v>9.1445637488445364E-2</c:v>
                </c:pt>
                <c:pt idx="22">
                  <c:v>0.11430704686055648</c:v>
                </c:pt>
                <c:pt idx="23">
                  <c:v>0.16002986560477783</c:v>
                </c:pt>
                <c:pt idx="24">
                  <c:v>6.8584228116334245E-2</c:v>
                </c:pt>
                <c:pt idx="25">
                  <c:v>0.11430704686055471</c:v>
                </c:pt>
                <c:pt idx="26">
                  <c:v>0.11430704686055737</c:v>
                </c:pt>
                <c:pt idx="27">
                  <c:v>0.11430704686055648</c:v>
                </c:pt>
                <c:pt idx="28">
                  <c:v>0.16002986560477872</c:v>
                </c:pt>
                <c:pt idx="29">
                  <c:v>9.1445637488444476E-2</c:v>
                </c:pt>
                <c:pt idx="30">
                  <c:v>9.1445637488445364E-2</c:v>
                </c:pt>
                <c:pt idx="31">
                  <c:v>9.1445637488445364E-2</c:v>
                </c:pt>
                <c:pt idx="32">
                  <c:v>6.8584228116333357E-2</c:v>
                </c:pt>
                <c:pt idx="33">
                  <c:v>9.1445637488443587E-2</c:v>
                </c:pt>
                <c:pt idx="34">
                  <c:v>0.16002986560477961</c:v>
                </c:pt>
                <c:pt idx="35">
                  <c:v>9.1445637488443587E-2</c:v>
                </c:pt>
                <c:pt idx="36">
                  <c:v>0.11430704686055737</c:v>
                </c:pt>
                <c:pt idx="37">
                  <c:v>0.11430704686055471</c:v>
                </c:pt>
                <c:pt idx="38">
                  <c:v>0.16002986560477872</c:v>
                </c:pt>
                <c:pt idx="39">
                  <c:v>0.11430704686055559</c:v>
                </c:pt>
                <c:pt idx="40">
                  <c:v>0.1600298656047805</c:v>
                </c:pt>
                <c:pt idx="41">
                  <c:v>0.1371684562326676</c:v>
                </c:pt>
                <c:pt idx="42">
                  <c:v>0.16002986560477872</c:v>
                </c:pt>
                <c:pt idx="43">
                  <c:v>0.18289127497688895</c:v>
                </c:pt>
                <c:pt idx="44">
                  <c:v>0.18289127497689073</c:v>
                </c:pt>
                <c:pt idx="45">
                  <c:v>0.16002986560477872</c:v>
                </c:pt>
                <c:pt idx="46">
                  <c:v>0.16002986560477872</c:v>
                </c:pt>
                <c:pt idx="47">
                  <c:v>0.22861409372111119</c:v>
                </c:pt>
                <c:pt idx="48">
                  <c:v>0.18289127497689073</c:v>
                </c:pt>
                <c:pt idx="49">
                  <c:v>0.20575268434900096</c:v>
                </c:pt>
                <c:pt idx="50">
                  <c:v>0.20575268434899918</c:v>
                </c:pt>
                <c:pt idx="51">
                  <c:v>0.22861409372111474</c:v>
                </c:pt>
                <c:pt idx="52">
                  <c:v>0.22861409372111119</c:v>
                </c:pt>
                <c:pt idx="53">
                  <c:v>0.22861409372111119</c:v>
                </c:pt>
                <c:pt idx="54">
                  <c:v>0.22861409372111297</c:v>
                </c:pt>
                <c:pt idx="55">
                  <c:v>0.18289127497689073</c:v>
                </c:pt>
                <c:pt idx="56">
                  <c:v>0.18289127497688895</c:v>
                </c:pt>
                <c:pt idx="57">
                  <c:v>0.16002986560477872</c:v>
                </c:pt>
                <c:pt idx="58">
                  <c:v>0.13716845623266671</c:v>
                </c:pt>
                <c:pt idx="59">
                  <c:v>0.11430704686055826</c:v>
                </c:pt>
                <c:pt idx="60">
                  <c:v>9.1445637488442699E-2</c:v>
                </c:pt>
                <c:pt idx="61">
                  <c:v>9.1445637488444476E-2</c:v>
                </c:pt>
                <c:pt idx="62">
                  <c:v>0.11430704686055648</c:v>
                </c:pt>
                <c:pt idx="63">
                  <c:v>0.11430704686055826</c:v>
                </c:pt>
                <c:pt idx="64">
                  <c:v>0.13716845623266671</c:v>
                </c:pt>
                <c:pt idx="65">
                  <c:v>0.11430704686055826</c:v>
                </c:pt>
                <c:pt idx="66">
                  <c:v>0.13716845623266671</c:v>
                </c:pt>
                <c:pt idx="67">
                  <c:v>0.13716845623266494</c:v>
                </c:pt>
                <c:pt idx="68">
                  <c:v>0.1600298656047805</c:v>
                </c:pt>
                <c:pt idx="69">
                  <c:v>0.1600298656047805</c:v>
                </c:pt>
                <c:pt idx="70">
                  <c:v>0.16002986560477694</c:v>
                </c:pt>
                <c:pt idx="71">
                  <c:v>0.16002986560477694</c:v>
                </c:pt>
                <c:pt idx="72">
                  <c:v>0.1600298656047805</c:v>
                </c:pt>
                <c:pt idx="73">
                  <c:v>0.16002986560477694</c:v>
                </c:pt>
                <c:pt idx="74">
                  <c:v>0.16002986560477872</c:v>
                </c:pt>
                <c:pt idx="75">
                  <c:v>0.16002986560477872</c:v>
                </c:pt>
                <c:pt idx="76">
                  <c:v>0.18289127497688895</c:v>
                </c:pt>
                <c:pt idx="77">
                  <c:v>0.1600298656047805</c:v>
                </c:pt>
                <c:pt idx="78">
                  <c:v>0.16002986560477694</c:v>
                </c:pt>
                <c:pt idx="79">
                  <c:v>0.1600298656047805</c:v>
                </c:pt>
                <c:pt idx="80">
                  <c:v>0.16002986560478227</c:v>
                </c:pt>
                <c:pt idx="81">
                  <c:v>0.16002986560477694</c:v>
                </c:pt>
                <c:pt idx="82">
                  <c:v>0.13716845623266671</c:v>
                </c:pt>
                <c:pt idx="83">
                  <c:v>0.13716845623267027</c:v>
                </c:pt>
                <c:pt idx="84">
                  <c:v>0.13716845623266671</c:v>
                </c:pt>
                <c:pt idx="85">
                  <c:v>0.11430704686056004</c:v>
                </c:pt>
                <c:pt idx="86">
                  <c:v>9.1445637488440923E-2</c:v>
                </c:pt>
                <c:pt idx="87">
                  <c:v>6.8584228116332469E-2</c:v>
                </c:pt>
                <c:pt idx="88">
                  <c:v>4.5722818744225791E-2</c:v>
                </c:pt>
                <c:pt idx="89">
                  <c:v>2.2861409372110231E-2</c:v>
                </c:pt>
                <c:pt idx="90">
                  <c:v>2.2861409372113783E-2</c:v>
                </c:pt>
                <c:pt idx="91">
                  <c:v>2.2861409372113783E-2</c:v>
                </c:pt>
                <c:pt idx="92">
                  <c:v>2.2861409372106678E-2</c:v>
                </c:pt>
                <c:pt idx="93">
                  <c:v>2.2861409372113783E-2</c:v>
                </c:pt>
                <c:pt idx="94">
                  <c:v>2.2861409372112007E-2</c:v>
                </c:pt>
                <c:pt idx="95">
                  <c:v>2.2861409372110231E-2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E6-4E48-88FC-D93689CF801F}"/>
            </c:ext>
          </c:extLst>
        </c:ser>
        <c:ser>
          <c:idx val="1"/>
          <c:order val="1"/>
          <c:tx>
            <c:strRef>
              <c:f>'291e'!$AB$7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'291e'!$X$8:$X$125</c:f>
              <c:numCache>
                <c:formatCode>0.0000</c:formatCode>
                <c:ptCount val="118"/>
                <c:pt idx="0">
                  <c:v>58.854177610621782</c:v>
                </c:pt>
                <c:pt idx="1">
                  <c:v>54.350031364910926</c:v>
                </c:pt>
                <c:pt idx="2">
                  <c:v>49.3176210533451</c:v>
                </c:pt>
                <c:pt idx="3">
                  <c:v>45.138161642044672</c:v>
                </c:pt>
                <c:pt idx="4">
                  <c:v>41.289171114428456</c:v>
                </c:pt>
                <c:pt idx="5">
                  <c:v>37.775199104689868</c:v>
                </c:pt>
                <c:pt idx="6">
                  <c:v>34.586383595852411</c:v>
                </c:pt>
                <c:pt idx="7">
                  <c:v>31.61010726267817</c:v>
                </c:pt>
                <c:pt idx="8">
                  <c:v>28.947299313919952</c:v>
                </c:pt>
                <c:pt idx="9">
                  <c:v>26.367836998818174</c:v>
                </c:pt>
                <c:pt idx="10">
                  <c:v>24.155569495515969</c:v>
                </c:pt>
                <c:pt idx="11">
                  <c:v>22.100842629714816</c:v>
                </c:pt>
                <c:pt idx="12">
                  <c:v>20.213673904217348</c:v>
                </c:pt>
                <c:pt idx="13">
                  <c:v>18.462055714943752</c:v>
                </c:pt>
                <c:pt idx="14">
                  <c:v>16.882101660099117</c:v>
                </c:pt>
                <c:pt idx="15">
                  <c:v>15.438559634090641</c:v>
                </c:pt>
                <c:pt idx="16">
                  <c:v>14.109412115923899</c:v>
                </c:pt>
                <c:pt idx="17">
                  <c:v>12.896617612012763</c:v>
                </c:pt>
                <c:pt idx="18">
                  <c:v>11.796906032693848</c:v>
                </c:pt>
                <c:pt idx="19">
                  <c:v>10.771088116807423</c:v>
                </c:pt>
                <c:pt idx="20">
                  <c:v>9.86352421066902</c:v>
                </c:pt>
                <c:pt idx="21">
                  <c:v>9.0352893532846004</c:v>
                </c:pt>
                <c:pt idx="22">
                  <c:v>8.2578342228856929</c:v>
                </c:pt>
                <c:pt idx="23" formatCode="0.00E+00">
                  <c:v>7.5071220208051743</c:v>
                </c:pt>
                <c:pt idx="24" formatCode="0.00E+00">
                  <c:v>6.8726491274338981</c:v>
                </c:pt>
                <c:pt idx="25" formatCode="0.00E+00">
                  <c:v>6.3070492288469753</c:v>
                </c:pt>
                <c:pt idx="26" formatCode="0.00E+00">
                  <c:v>5.7581654851473205</c:v>
                </c:pt>
                <c:pt idx="27" formatCode="0.00E+00">
                  <c:v>5.2475892352327795</c:v>
                </c:pt>
                <c:pt idx="28" formatCode="0.00E+00">
                  <c:v>4.8006336852287257</c:v>
                </c:pt>
                <c:pt idx="29" formatCode="0.00E+00">
                  <c:v>4.3837885380751205</c:v>
                </c:pt>
                <c:pt idx="30" formatCode="0.00E+00">
                  <c:v>3.6733124646629456</c:v>
                </c:pt>
                <c:pt idx="31" formatCode="0.00E+00">
                  <c:v>3.3509298985600955</c:v>
                </c:pt>
                <c:pt idx="32" formatCode="0.00E+00">
                  <c:v>3.0619735980231515</c:v>
                </c:pt>
                <c:pt idx="33" formatCode="0.00E+00">
                  <c:v>2.803317407242774</c:v>
                </c:pt>
                <c:pt idx="34" formatCode="0.00E+00">
                  <c:v>2.561338337947233</c:v>
                </c:pt>
                <c:pt idx="35" formatCode="0.00E+00">
                  <c:v>2.4144619554674849</c:v>
                </c:pt>
                <c:pt idx="36" formatCode="0.00E+00">
                  <c:v>2.2165222945323642</c:v>
                </c:pt>
                <c:pt idx="37" formatCode="0.00E+00">
                  <c:v>2.0167751131242979</c:v>
                </c:pt>
                <c:pt idx="38" formatCode="0.00E+00">
                  <c:v>1.8290875940114257</c:v>
                </c:pt>
                <c:pt idx="39" formatCode="0.00E+00">
                  <c:v>1.6613546705431288</c:v>
                </c:pt>
                <c:pt idx="40" formatCode="0.00E+00">
                  <c:v>1.5103652555682041</c:v>
                </c:pt>
                <c:pt idx="41" formatCode="0.00E+00">
                  <c:v>1.3919516722229899</c:v>
                </c:pt>
                <c:pt idx="42" formatCode="0.00E+00">
                  <c:v>1.2581322956799978</c:v>
                </c:pt>
                <c:pt idx="43" formatCode="0.00E+00">
                  <c:v>1.1516330970294639</c:v>
                </c:pt>
                <c:pt idx="44" formatCode="0.00E+00">
                  <c:v>1.0599608106987606</c:v>
                </c:pt>
                <c:pt idx="45" formatCode="0.00E+00">
                  <c:v>0.97372999520315751</c:v>
                </c:pt>
                <c:pt idx="46" formatCode="0.00E+00">
                  <c:v>0.87929064362546783</c:v>
                </c:pt>
                <c:pt idx="47" formatCode="0.00E+00">
                  <c:v>0.79968516984629856</c:v>
                </c:pt>
                <c:pt idx="48" formatCode="0.00E+00">
                  <c:v>0.73598218512660929</c:v>
                </c:pt>
                <c:pt idx="49" formatCode="0.00E+00">
                  <c:v>0.6715379277263156</c:v>
                </c:pt>
                <c:pt idx="50" formatCode="0.00E+00">
                  <c:v>0.61508205713508535</c:v>
                </c:pt>
                <c:pt idx="51" formatCode="0.00E+00">
                  <c:v>0.55992673574362906</c:v>
                </c:pt>
                <c:pt idx="52" formatCode="0.00E+00">
                  <c:v>0.51539049530807213</c:v>
                </c:pt>
                <c:pt idx="53" formatCode="0.00E+00">
                  <c:v>0.47058382946161337</c:v>
                </c:pt>
                <c:pt idx="54" formatCode="0.00E+00">
                  <c:v>0.42428829201109419</c:v>
                </c:pt>
                <c:pt idx="55" formatCode="0.00E+00">
                  <c:v>0.39122281932948477</c:v>
                </c:pt>
                <c:pt idx="56" formatCode="0.00E+00">
                  <c:v>0.35685927263818779</c:v>
                </c:pt>
                <c:pt idx="57" formatCode="0.00E+00">
                  <c:v>0.32590730427469078</c:v>
                </c:pt>
                <c:pt idx="58" formatCode="0.00E+00">
                  <c:v>0.29768355868443602</c:v>
                </c:pt>
                <c:pt idx="59" formatCode="0.00E+00">
                  <c:v>0.27192357747345353</c:v>
                </c:pt>
                <c:pt idx="60" formatCode="0.00E+00">
                  <c:v>0.24809851986684078</c:v>
                </c:pt>
                <c:pt idx="61" formatCode="0.00E+00">
                  <c:v>0.22701345013367163</c:v>
                </c:pt>
                <c:pt idx="62" formatCode="0.00E+00">
                  <c:v>0.20869866872093221</c:v>
                </c:pt>
                <c:pt idx="63" formatCode="0.00E+00">
                  <c:v>0.18963588399477593</c:v>
                </c:pt>
                <c:pt idx="64" formatCode="0.00E+00">
                  <c:v>0.17273562749347401</c:v>
                </c:pt>
                <c:pt idx="65" formatCode="0.00E+00">
                  <c:v>0.15827362227951183</c:v>
                </c:pt>
                <c:pt idx="66" formatCode="0.00E+00">
                  <c:v>0.14458915707529749</c:v>
                </c:pt>
                <c:pt idx="67" formatCode="0.00E+00">
                  <c:v>0.13225001114256593</c:v>
                </c:pt>
                <c:pt idx="68" formatCode="0.00E+00">
                  <c:v>0.12074088598187113</c:v>
                </c:pt>
                <c:pt idx="69" formatCode="0.00E+00">
                  <c:v>0.11038055029140115</c:v>
                </c:pt>
                <c:pt idx="70" formatCode="0.00E+00">
                  <c:v>0.10156753444368474</c:v>
                </c:pt>
                <c:pt idx="71" formatCode="0.00E+00">
                  <c:v>9.2929540416837889E-2</c:v>
                </c:pt>
                <c:pt idx="72" formatCode="0.00E+00">
                  <c:v>8.4555230406420989E-2</c:v>
                </c:pt>
                <c:pt idx="73" formatCode="0.00E+00">
                  <c:v>7.7209023255050274E-2</c:v>
                </c:pt>
                <c:pt idx="74" formatCode="0.00E+00">
                  <c:v>7.0618146395859033E-2</c:v>
                </c:pt>
                <c:pt idx="75" formatCode="0.00E+00">
                  <c:v>6.4580427809001112E-2</c:v>
                </c:pt>
                <c:pt idx="76" formatCode="0.00E+00">
                  <c:v>5.8948625684923595E-2</c:v>
                </c:pt>
                <c:pt idx="77" formatCode="0.00E+00">
                  <c:v>5.3817893216676647E-2</c:v>
                </c:pt>
                <c:pt idx="78" formatCode="0.00E+00">
                  <c:v>4.9306664016896901E-2</c:v>
                </c:pt>
                <c:pt idx="79" formatCode="0.00E+00">
                  <c:v>4.4851001206354831E-2</c:v>
                </c:pt>
                <c:pt idx="80" formatCode="0.00E+00">
                  <c:v>4.1153428603801188E-2</c:v>
                </c:pt>
                <c:pt idx="81" formatCode="0.00E+00">
                  <c:v>3.7656620809375235E-2</c:v>
                </c:pt>
                <c:pt idx="82" formatCode="0.00E+00">
                  <c:v>3.4384208912926081E-2</c:v>
                </c:pt>
                <c:pt idx="83" formatCode="0.00E+00">
                  <c:v>3.1441888494265227E-2</c:v>
                </c:pt>
                <c:pt idx="84" formatCode="0.00E+00">
                  <c:v>2.8725922368708925E-2</c:v>
                </c:pt>
                <c:pt idx="85" formatCode="0.00E+00">
                  <c:v>2.6246285513186557E-2</c:v>
                </c:pt>
                <c:pt idx="86" formatCode="0.00E+00">
                  <c:v>2.4020488291518316E-2</c:v>
                </c:pt>
                <c:pt idx="87" formatCode="0.00E+00">
                  <c:v>2.1965721541807228E-2</c:v>
                </c:pt>
                <c:pt idx="88" formatCode="0.00E+00">
                  <c:v>2.0084780681702139E-2</c:v>
                </c:pt>
                <c:pt idx="89" formatCode="0.00E+00">
                  <c:v>1.8349952452560256E-2</c:v>
                </c:pt>
                <c:pt idx="90" formatCode="0.00E+00">
                  <c:v>1.6760844520265501E-2</c:v>
                </c:pt>
                <c:pt idx="91" formatCode="0.00E+00">
                  <c:v>1.5335279858003479E-2</c:v>
                </c:pt>
                <c:pt idx="92" formatCode="0.00E+00">
                  <c:v>1.4009195342355603E-2</c:v>
                </c:pt>
                <c:pt idx="93" formatCode="0.00E+00">
                  <c:v>1.2811805322059949E-2</c:v>
                </c:pt>
                <c:pt idx="94" formatCode="0.00E+00">
                  <c:v>1.1711784832411325E-2</c:v>
                </c:pt>
                <c:pt idx="95" formatCode="0.00E+00">
                  <c:v>1.0701748576988071E-2</c:v>
                </c:pt>
                <c:pt idx="96" formatCode="0.00E+00">
                  <c:v>9.7790082266068466E-3</c:v>
                </c:pt>
                <c:pt idx="97" formatCode="0.00E+00">
                  <c:v>8.9546820247614501E-3</c:v>
                </c:pt>
                <c:pt idx="98" formatCode="0.00E+00">
                  <c:v>8.197395903168609E-3</c:v>
                </c:pt>
                <c:pt idx="99" formatCode="0.00E+00">
                  <c:v>7.4522203215511241E-3</c:v>
                </c:pt>
                <c:pt idx="100" formatCode="0.00E+00">
                  <c:v>6.8304151283435461E-3</c:v>
                </c:pt>
                <c:pt idx="101" formatCode="0.00E+00">
                  <c:v>6.2317662457339182E-3</c:v>
                </c:pt>
                <c:pt idx="102" formatCode="0.00E+00">
                  <c:v>5.6984366285718416E-3</c:v>
                </c:pt>
                <c:pt idx="103" formatCode="0.00E+00">
                  <c:v>5.2231946007452587E-3</c:v>
                </c:pt>
                <c:pt idx="104" formatCode="0.00E+00">
                  <c:v>4.7780675976113454E-3</c:v>
                </c:pt>
                <c:pt idx="105" formatCode="0.00E+00">
                  <c:v>4.3664145207905434E-3</c:v>
                </c:pt>
                <c:pt idx="106" formatCode="0.00E+00">
                  <c:v>3.9901436278284861E-3</c:v>
                </c:pt>
                <c:pt idx="107" formatCode="0.00E+00">
                  <c:v>3.6360442647575481E-3</c:v>
                </c:pt>
                <c:pt idx="108" formatCode="0.00E+00">
                  <c:v>3.3288842864548007E-3</c:v>
                </c:pt>
                <c:pt idx="109" formatCode="0.00E+00">
                  <c:v>3.0436965458417249E-3</c:v>
                </c:pt>
                <c:pt idx="110" formatCode="0.00E+00">
                  <c:v>2.7813259024885191E-3</c:v>
                </c:pt>
                <c:pt idx="111" formatCode="0.00E+00">
                  <c:v>2.5430757642872269E-3</c:v>
                </c:pt>
                <c:pt idx="112" formatCode="0.00E+00">
                  <c:v>2.3263846731863482E-3</c:v>
                </c:pt>
                <c:pt idx="113" formatCode="0.00E+00">
                  <c:v>2.126320470782431E-3</c:v>
                </c:pt>
                <c:pt idx="114" formatCode="0.00E+00">
                  <c:v>1.9439732770934147E-3</c:v>
                </c:pt>
                <c:pt idx="115" formatCode="0.00E+00">
                  <c:v>1.7756086635042246E-3</c:v>
                </c:pt>
              </c:numCache>
            </c:numRef>
          </c:xVal>
          <c:yVal>
            <c:numRef>
              <c:f>'291e'!$AB$8:$AB$125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7.9683137978750623E-2</c:v>
                </c:pt>
                <c:pt idx="2">
                  <c:v>0.26813315627071682</c:v>
                </c:pt>
                <c:pt idx="3">
                  <c:v>0.36952660634585127</c:v>
                </c:pt>
                <c:pt idx="4">
                  <c:v>0.43084408485201897</c:v>
                </c:pt>
                <c:pt idx="5">
                  <c:v>0.4463943840197695</c:v>
                </c:pt>
                <c:pt idx="6">
                  <c:v>0.43470982134914538</c:v>
                </c:pt>
                <c:pt idx="7">
                  <c:v>0.4227921243632129</c:v>
                </c:pt>
                <c:pt idx="8">
                  <c:v>0.38779595452225113</c:v>
                </c:pt>
                <c:pt idx="9">
                  <c:v>0.38179747647937035</c:v>
                </c:pt>
                <c:pt idx="10">
                  <c:v>0.33126563755791771</c:v>
                </c:pt>
                <c:pt idx="11">
                  <c:v>0.31056802332421585</c:v>
                </c:pt>
                <c:pt idx="12">
                  <c:v>0.28784349324007419</c:v>
                </c:pt>
                <c:pt idx="13">
                  <c:v>0.26978958339178583</c:v>
                </c:pt>
                <c:pt idx="14">
                  <c:v>0.24603587665204962</c:v>
                </c:pt>
                <c:pt idx="15">
                  <c:v>0.22761071345641515</c:v>
                </c:pt>
                <c:pt idx="16">
                  <c:v>0.2125829173770919</c:v>
                </c:pt>
                <c:pt idx="17">
                  <c:v>0.19713742290741543</c:v>
                </c:pt>
                <c:pt idx="18">
                  <c:v>0.18200540802401033</c:v>
                </c:pt>
                <c:pt idx="19">
                  <c:v>0.17321436330799767</c:v>
                </c:pt>
                <c:pt idx="20">
                  <c:v>0.15662815635189364</c:v>
                </c:pt>
                <c:pt idx="21">
                  <c:v>0.14629488351022957</c:v>
                </c:pt>
                <c:pt idx="22">
                  <c:v>0.14083319301969599</c:v>
                </c:pt>
                <c:pt idx="23">
                  <c:v>0.1398652530402833</c:v>
                </c:pt>
                <c:pt idx="24">
                  <c:v>0.12176505573841734</c:v>
                </c:pt>
                <c:pt idx="25">
                  <c:v>0.11181541610735568</c:v>
                </c:pt>
                <c:pt idx="26">
                  <c:v>0.11199392512806661</c:v>
                </c:pt>
                <c:pt idx="27">
                  <c:v>0.10782063473891501</c:v>
                </c:pt>
                <c:pt idx="28">
                  <c:v>9.7793771713407196E-2</c:v>
                </c:pt>
                <c:pt idx="29">
                  <c:v>9.4589329939108957E-2</c:v>
                </c:pt>
                <c:pt idx="30">
                  <c:v>0.17052372781720759</c:v>
                </c:pt>
                <c:pt idx="31">
                  <c:v>8.216521538131083E-2</c:v>
                </c:pt>
                <c:pt idx="32">
                  <c:v>7.6790996736945338E-2</c:v>
                </c:pt>
                <c:pt idx="33">
                  <c:v>7.1693284823969528E-2</c:v>
                </c:pt>
                <c:pt idx="34">
                  <c:v>7.0026712761139365E-2</c:v>
                </c:pt>
                <c:pt idx="35">
                  <c:v>4.4105596100548539E-2</c:v>
                </c:pt>
                <c:pt idx="36">
                  <c:v>6.1631895747935594E-2</c:v>
                </c:pt>
                <c:pt idx="37">
                  <c:v>6.5123763060388917E-2</c:v>
                </c:pt>
                <c:pt idx="38">
                  <c:v>6.4339502755980327E-2</c:v>
                </c:pt>
                <c:pt idx="39">
                  <c:v>6.0844505671713733E-2</c:v>
                </c:pt>
                <c:pt idx="40">
                  <c:v>6.4644543911838603E-2</c:v>
                </c:pt>
                <c:pt idx="41">
                  <c:v>7.3593756936654486E-2</c:v>
                </c:pt>
                <c:pt idx="42">
                  <c:v>0.13076926134646349</c:v>
                </c:pt>
                <c:pt idx="43">
                  <c:v>0.15356250465888888</c:v>
                </c:pt>
                <c:pt idx="44">
                  <c:v>0.17309496701840565</c:v>
                </c:pt>
                <c:pt idx="45">
                  <c:v>0.19969869308739163</c:v>
                </c:pt>
                <c:pt idx="46">
                  <c:v>0.26104008954392732</c:v>
                </c:pt>
                <c:pt idx="47">
                  <c:v>0.2550690373021709</c:v>
                </c:pt>
                <c:pt idx="48">
                  <c:v>0.22764136184684425</c:v>
                </c:pt>
                <c:pt idx="49">
                  <c:v>0.25214246246443572</c:v>
                </c:pt>
                <c:pt idx="50">
                  <c:v>0.23963444371078424</c:v>
                </c:pt>
                <c:pt idx="51">
                  <c:v>0.2519362144580537</c:v>
                </c:pt>
                <c:pt idx="52">
                  <c:v>0.21714324252806882</c:v>
                </c:pt>
                <c:pt idx="53">
                  <c:v>0.23183480881246687</c:v>
                </c:pt>
                <c:pt idx="54">
                  <c:v>0.25501311714622155</c:v>
                </c:pt>
                <c:pt idx="55">
                  <c:v>0.19282552298883004</c:v>
                </c:pt>
                <c:pt idx="56">
                  <c:v>0.2109781433793092</c:v>
                </c:pt>
                <c:pt idx="57">
                  <c:v>0.20040645101164145</c:v>
                </c:pt>
                <c:pt idx="58">
                  <c:v>0.19247460729429555</c:v>
                </c:pt>
                <c:pt idx="59">
                  <c:v>0.18491857829776848</c:v>
                </c:pt>
                <c:pt idx="60">
                  <c:v>0.18003368171131839</c:v>
                </c:pt>
                <c:pt idx="61">
                  <c:v>0.16762656009538901</c:v>
                </c:pt>
                <c:pt idx="62">
                  <c:v>0.15286842328475281</c:v>
                </c:pt>
                <c:pt idx="63">
                  <c:v>0.16739059527442457</c:v>
                </c:pt>
                <c:pt idx="64">
                  <c:v>0.1565857881533379</c:v>
                </c:pt>
                <c:pt idx="65">
                  <c:v>0.14109945043287908</c:v>
                </c:pt>
                <c:pt idx="66">
                  <c:v>0.14051999687505479</c:v>
                </c:pt>
                <c:pt idx="67">
                  <c:v>0.13348031191764775</c:v>
                </c:pt>
                <c:pt idx="68">
                  <c:v>0.1312374913137262</c:v>
                </c:pt>
                <c:pt idx="69">
                  <c:v>0.12460848506571054</c:v>
                </c:pt>
                <c:pt idx="70">
                  <c:v>0.11160431729271103</c:v>
                </c:pt>
                <c:pt idx="71">
                  <c:v>0.13200327006929236</c:v>
                </c:pt>
                <c:pt idx="72">
                  <c:v>0.22710819974849983</c:v>
                </c:pt>
                <c:pt idx="73">
                  <c:v>0.27856479114358024</c:v>
                </c:pt>
                <c:pt idx="74">
                  <c:v>0.28421231871069885</c:v>
                </c:pt>
                <c:pt idx="75">
                  <c:v>0.27349968999154761</c:v>
                </c:pt>
                <c:pt idx="76">
                  <c:v>0.26000060801054126</c:v>
                </c:pt>
                <c:pt idx="77">
                  <c:v>0.23881599182547397</c:v>
                </c:pt>
                <c:pt idx="78">
                  <c:v>0.21122622289828463</c:v>
                </c:pt>
                <c:pt idx="79">
                  <c:v>0.21025600228136554</c:v>
                </c:pt>
                <c:pt idx="80">
                  <c:v>0.17642735708064983</c:v>
                </c:pt>
                <c:pt idx="81">
                  <c:v>0.16928638528844431</c:v>
                </c:pt>
                <c:pt idx="82">
                  <c:v>0.16144018290939499</c:v>
                </c:pt>
                <c:pt idx="83">
                  <c:v>0.14850718669232776</c:v>
                </c:pt>
                <c:pt idx="84">
                  <c:v>0.14074895289066802</c:v>
                </c:pt>
                <c:pt idx="85">
                  <c:v>0.13240077451212073</c:v>
                </c:pt>
                <c:pt idx="86">
                  <c:v>0.12279265333098621</c:v>
                </c:pt>
                <c:pt idx="87">
                  <c:v>0.1174242136043091</c:v>
                </c:pt>
                <c:pt idx="88">
                  <c:v>0.11164747673660713</c:v>
                </c:pt>
                <c:pt idx="89">
                  <c:v>0.10722491915721477</c:v>
                </c:pt>
                <c:pt idx="90">
                  <c:v>0.10251490584752432</c:v>
                </c:pt>
                <c:pt idx="91">
                  <c:v>9.6140246569795806E-2</c:v>
                </c:pt>
                <c:pt idx="92">
                  <c:v>9.3651195273992016E-2</c:v>
                </c:pt>
                <c:pt idx="93">
                  <c:v>8.8706617414249678E-2</c:v>
                </c:pt>
                <c:pt idx="94">
                  <c:v>8.5596860764116656E-2</c:v>
                </c:pt>
                <c:pt idx="95">
                  <c:v>8.2684137281539449E-2</c:v>
                </c:pt>
                <c:pt idx="96">
                  <c:v>7.95777143440759E-2</c:v>
                </c:pt>
                <c:pt idx="97">
                  <c:v>7.4933395661144431E-2</c:v>
                </c:pt>
                <c:pt idx="98">
                  <c:v>7.2596804794560654E-2</c:v>
                </c:pt>
                <c:pt idx="99">
                  <c:v>7.55744876593063E-2</c:v>
                </c:pt>
                <c:pt idx="100">
                  <c:v>6.6761047389963579E-2</c:v>
                </c:pt>
                <c:pt idx="101">
                  <c:v>6.8023112284699039E-2</c:v>
                </c:pt>
                <c:pt idx="102">
                  <c:v>6.4238314095625526E-2</c:v>
                </c:pt>
                <c:pt idx="103">
                  <c:v>6.0632543430326535E-2</c:v>
                </c:pt>
                <c:pt idx="104">
                  <c:v>6.0187024873151529E-2</c:v>
                </c:pt>
                <c:pt idx="105">
                  <c:v>5.9088683781418183E-2</c:v>
                </c:pt>
                <c:pt idx="106">
                  <c:v>5.7393423805919497E-2</c:v>
                </c:pt>
                <c:pt idx="107">
                  <c:v>5.7485173231246023E-2</c:v>
                </c:pt>
                <c:pt idx="108">
                  <c:v>5.3072198199298981E-2</c:v>
                </c:pt>
                <c:pt idx="109">
                  <c:v>5.2410909259922533E-2</c:v>
                </c:pt>
                <c:pt idx="110">
                  <c:v>5.1345934037140495E-2</c:v>
                </c:pt>
                <c:pt idx="111">
                  <c:v>4.9675415532853151E-2</c:v>
                </c:pt>
                <c:pt idx="112">
                  <c:v>4.8139828167322207E-2</c:v>
                </c:pt>
                <c:pt idx="113">
                  <c:v>4.738448776950932E-2</c:v>
                </c:pt>
                <c:pt idx="114">
                  <c:v>4.607372811035404E-2</c:v>
                </c:pt>
                <c:pt idx="115">
                  <c:v>4.5412435036841003E-2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E6-4E48-88FC-D93689CF801F}"/>
            </c:ext>
          </c:extLst>
        </c:ser>
        <c:ser>
          <c:idx val="2"/>
          <c:order val="2"/>
          <c:tx>
            <c:strRef>
              <c:f>'291e'!$Y$7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'291e'!$X$8:$X$125</c:f>
              <c:numCache>
                <c:formatCode>0.0000</c:formatCode>
                <c:ptCount val="118"/>
                <c:pt idx="0">
                  <c:v>58.854177610621782</c:v>
                </c:pt>
                <c:pt idx="1">
                  <c:v>54.350031364910926</c:v>
                </c:pt>
                <c:pt idx="2">
                  <c:v>49.3176210533451</c:v>
                </c:pt>
                <c:pt idx="3">
                  <c:v>45.138161642044672</c:v>
                </c:pt>
                <c:pt idx="4">
                  <c:v>41.289171114428456</c:v>
                </c:pt>
                <c:pt idx="5">
                  <c:v>37.775199104689868</c:v>
                </c:pt>
                <c:pt idx="6">
                  <c:v>34.586383595852411</c:v>
                </c:pt>
                <c:pt idx="7">
                  <c:v>31.61010726267817</c:v>
                </c:pt>
                <c:pt idx="8">
                  <c:v>28.947299313919952</c:v>
                </c:pt>
                <c:pt idx="9">
                  <c:v>26.367836998818174</c:v>
                </c:pt>
                <c:pt idx="10">
                  <c:v>24.155569495515969</c:v>
                </c:pt>
                <c:pt idx="11">
                  <c:v>22.100842629714816</c:v>
                </c:pt>
                <c:pt idx="12">
                  <c:v>20.213673904217348</c:v>
                </c:pt>
                <c:pt idx="13">
                  <c:v>18.462055714943752</c:v>
                </c:pt>
                <c:pt idx="14">
                  <c:v>16.882101660099117</c:v>
                </c:pt>
                <c:pt idx="15">
                  <c:v>15.438559634090641</c:v>
                </c:pt>
                <c:pt idx="16">
                  <c:v>14.109412115923899</c:v>
                </c:pt>
                <c:pt idx="17">
                  <c:v>12.896617612012763</c:v>
                </c:pt>
                <c:pt idx="18">
                  <c:v>11.796906032693848</c:v>
                </c:pt>
                <c:pt idx="19">
                  <c:v>10.771088116807423</c:v>
                </c:pt>
                <c:pt idx="20">
                  <c:v>9.86352421066902</c:v>
                </c:pt>
                <c:pt idx="21">
                  <c:v>9.0352893532846004</c:v>
                </c:pt>
                <c:pt idx="22">
                  <c:v>8.2578342228856929</c:v>
                </c:pt>
                <c:pt idx="23" formatCode="0.00E+00">
                  <c:v>7.5071220208051743</c:v>
                </c:pt>
                <c:pt idx="24" formatCode="0.00E+00">
                  <c:v>6.8726491274338981</c:v>
                </c:pt>
                <c:pt idx="25" formatCode="0.00E+00">
                  <c:v>6.3070492288469753</c:v>
                </c:pt>
                <c:pt idx="26" formatCode="0.00E+00">
                  <c:v>5.7581654851473205</c:v>
                </c:pt>
                <c:pt idx="27" formatCode="0.00E+00">
                  <c:v>5.2475892352327795</c:v>
                </c:pt>
                <c:pt idx="28" formatCode="0.00E+00">
                  <c:v>4.8006336852287257</c:v>
                </c:pt>
                <c:pt idx="29" formatCode="0.00E+00">
                  <c:v>4.3837885380751205</c:v>
                </c:pt>
                <c:pt idx="30" formatCode="0.00E+00">
                  <c:v>3.6733124646629456</c:v>
                </c:pt>
                <c:pt idx="31" formatCode="0.00E+00">
                  <c:v>3.3509298985600955</c:v>
                </c:pt>
                <c:pt idx="32" formatCode="0.00E+00">
                  <c:v>3.0619735980231515</c:v>
                </c:pt>
                <c:pt idx="33" formatCode="0.00E+00">
                  <c:v>2.803317407242774</c:v>
                </c:pt>
                <c:pt idx="34" formatCode="0.00E+00">
                  <c:v>2.561338337947233</c:v>
                </c:pt>
                <c:pt idx="35" formatCode="0.00E+00">
                  <c:v>2.4144619554674849</c:v>
                </c:pt>
                <c:pt idx="36" formatCode="0.00E+00">
                  <c:v>2.2165222945323642</c:v>
                </c:pt>
                <c:pt idx="37" formatCode="0.00E+00">
                  <c:v>2.0167751131242979</c:v>
                </c:pt>
                <c:pt idx="38" formatCode="0.00E+00">
                  <c:v>1.8290875940114257</c:v>
                </c:pt>
                <c:pt idx="39" formatCode="0.00E+00">
                  <c:v>1.6613546705431288</c:v>
                </c:pt>
                <c:pt idx="40" formatCode="0.00E+00">
                  <c:v>1.5103652555682041</c:v>
                </c:pt>
                <c:pt idx="41" formatCode="0.00E+00">
                  <c:v>1.3919516722229899</c:v>
                </c:pt>
                <c:pt idx="42" formatCode="0.00E+00">
                  <c:v>1.2581322956799978</c:v>
                </c:pt>
                <c:pt idx="43" formatCode="0.00E+00">
                  <c:v>1.1516330970294639</c:v>
                </c:pt>
                <c:pt idx="44" formatCode="0.00E+00">
                  <c:v>1.0599608106987606</c:v>
                </c:pt>
                <c:pt idx="45" formatCode="0.00E+00">
                  <c:v>0.97372999520315751</c:v>
                </c:pt>
                <c:pt idx="46" formatCode="0.00E+00">
                  <c:v>0.87929064362546783</c:v>
                </c:pt>
                <c:pt idx="47" formatCode="0.00E+00">
                  <c:v>0.79968516984629856</c:v>
                </c:pt>
                <c:pt idx="48" formatCode="0.00E+00">
                  <c:v>0.73598218512660929</c:v>
                </c:pt>
                <c:pt idx="49" formatCode="0.00E+00">
                  <c:v>0.6715379277263156</c:v>
                </c:pt>
                <c:pt idx="50" formatCode="0.00E+00">
                  <c:v>0.61508205713508535</c:v>
                </c:pt>
                <c:pt idx="51" formatCode="0.00E+00">
                  <c:v>0.55992673574362906</c:v>
                </c:pt>
                <c:pt idx="52" formatCode="0.00E+00">
                  <c:v>0.51539049530807213</c:v>
                </c:pt>
                <c:pt idx="53" formatCode="0.00E+00">
                  <c:v>0.47058382946161337</c:v>
                </c:pt>
                <c:pt idx="54" formatCode="0.00E+00">
                  <c:v>0.42428829201109419</c:v>
                </c:pt>
                <c:pt idx="55" formatCode="0.00E+00">
                  <c:v>0.39122281932948477</c:v>
                </c:pt>
                <c:pt idx="56" formatCode="0.00E+00">
                  <c:v>0.35685927263818779</c:v>
                </c:pt>
                <c:pt idx="57" formatCode="0.00E+00">
                  <c:v>0.32590730427469078</c:v>
                </c:pt>
                <c:pt idx="58" formatCode="0.00E+00">
                  <c:v>0.29768355868443602</c:v>
                </c:pt>
                <c:pt idx="59" formatCode="0.00E+00">
                  <c:v>0.27192357747345353</c:v>
                </c:pt>
                <c:pt idx="60" formatCode="0.00E+00">
                  <c:v>0.24809851986684078</c:v>
                </c:pt>
                <c:pt idx="61" formatCode="0.00E+00">
                  <c:v>0.22701345013367163</c:v>
                </c:pt>
                <c:pt idx="62" formatCode="0.00E+00">
                  <c:v>0.20869866872093221</c:v>
                </c:pt>
                <c:pt idx="63" formatCode="0.00E+00">
                  <c:v>0.18963588399477593</c:v>
                </c:pt>
                <c:pt idx="64" formatCode="0.00E+00">
                  <c:v>0.17273562749347401</c:v>
                </c:pt>
                <c:pt idx="65" formatCode="0.00E+00">
                  <c:v>0.15827362227951183</c:v>
                </c:pt>
                <c:pt idx="66" formatCode="0.00E+00">
                  <c:v>0.14458915707529749</c:v>
                </c:pt>
                <c:pt idx="67" formatCode="0.00E+00">
                  <c:v>0.13225001114256593</c:v>
                </c:pt>
                <c:pt idx="68" formatCode="0.00E+00">
                  <c:v>0.12074088598187113</c:v>
                </c:pt>
                <c:pt idx="69" formatCode="0.00E+00">
                  <c:v>0.11038055029140115</c:v>
                </c:pt>
                <c:pt idx="70" formatCode="0.00E+00">
                  <c:v>0.10156753444368474</c:v>
                </c:pt>
                <c:pt idx="71" formatCode="0.00E+00">
                  <c:v>9.2929540416837889E-2</c:v>
                </c:pt>
                <c:pt idx="72" formatCode="0.00E+00">
                  <c:v>8.4555230406420989E-2</c:v>
                </c:pt>
                <c:pt idx="73" formatCode="0.00E+00">
                  <c:v>7.7209023255050274E-2</c:v>
                </c:pt>
                <c:pt idx="74" formatCode="0.00E+00">
                  <c:v>7.0618146395859033E-2</c:v>
                </c:pt>
                <c:pt idx="75" formatCode="0.00E+00">
                  <c:v>6.4580427809001112E-2</c:v>
                </c:pt>
                <c:pt idx="76" formatCode="0.00E+00">
                  <c:v>5.8948625684923595E-2</c:v>
                </c:pt>
                <c:pt idx="77" formatCode="0.00E+00">
                  <c:v>5.3817893216676647E-2</c:v>
                </c:pt>
                <c:pt idx="78" formatCode="0.00E+00">
                  <c:v>4.9306664016896901E-2</c:v>
                </c:pt>
                <c:pt idx="79" formatCode="0.00E+00">
                  <c:v>4.4851001206354831E-2</c:v>
                </c:pt>
                <c:pt idx="80" formatCode="0.00E+00">
                  <c:v>4.1153428603801188E-2</c:v>
                </c:pt>
                <c:pt idx="81" formatCode="0.00E+00">
                  <c:v>3.7656620809375235E-2</c:v>
                </c:pt>
                <c:pt idx="82" formatCode="0.00E+00">
                  <c:v>3.4384208912926081E-2</c:v>
                </c:pt>
                <c:pt idx="83" formatCode="0.00E+00">
                  <c:v>3.1441888494265227E-2</c:v>
                </c:pt>
                <c:pt idx="84" formatCode="0.00E+00">
                  <c:v>2.8725922368708925E-2</c:v>
                </c:pt>
                <c:pt idx="85" formatCode="0.00E+00">
                  <c:v>2.6246285513186557E-2</c:v>
                </c:pt>
                <c:pt idx="86" formatCode="0.00E+00">
                  <c:v>2.4020488291518316E-2</c:v>
                </c:pt>
                <c:pt idx="87" formatCode="0.00E+00">
                  <c:v>2.1965721541807228E-2</c:v>
                </c:pt>
                <c:pt idx="88" formatCode="0.00E+00">
                  <c:v>2.0084780681702139E-2</c:v>
                </c:pt>
                <c:pt idx="89" formatCode="0.00E+00">
                  <c:v>1.8349952452560256E-2</c:v>
                </c:pt>
                <c:pt idx="90" formatCode="0.00E+00">
                  <c:v>1.6760844520265501E-2</c:v>
                </c:pt>
                <c:pt idx="91" formatCode="0.00E+00">
                  <c:v>1.5335279858003479E-2</c:v>
                </c:pt>
                <c:pt idx="92" formatCode="0.00E+00">
                  <c:v>1.4009195342355603E-2</c:v>
                </c:pt>
                <c:pt idx="93" formatCode="0.00E+00">
                  <c:v>1.2811805322059949E-2</c:v>
                </c:pt>
                <c:pt idx="94" formatCode="0.00E+00">
                  <c:v>1.1711784832411325E-2</c:v>
                </c:pt>
                <c:pt idx="95" formatCode="0.00E+00">
                  <c:v>1.0701748576988071E-2</c:v>
                </c:pt>
                <c:pt idx="96" formatCode="0.00E+00">
                  <c:v>9.7790082266068466E-3</c:v>
                </c:pt>
                <c:pt idx="97" formatCode="0.00E+00">
                  <c:v>8.9546820247614501E-3</c:v>
                </c:pt>
                <c:pt idx="98" formatCode="0.00E+00">
                  <c:v>8.197395903168609E-3</c:v>
                </c:pt>
                <c:pt idx="99" formatCode="0.00E+00">
                  <c:v>7.4522203215511241E-3</c:v>
                </c:pt>
                <c:pt idx="100" formatCode="0.00E+00">
                  <c:v>6.8304151283435461E-3</c:v>
                </c:pt>
                <c:pt idx="101" formatCode="0.00E+00">
                  <c:v>6.2317662457339182E-3</c:v>
                </c:pt>
                <c:pt idx="102" formatCode="0.00E+00">
                  <c:v>5.6984366285718416E-3</c:v>
                </c:pt>
                <c:pt idx="103" formatCode="0.00E+00">
                  <c:v>5.2231946007452587E-3</c:v>
                </c:pt>
                <c:pt idx="104" formatCode="0.00E+00">
                  <c:v>4.7780675976113454E-3</c:v>
                </c:pt>
                <c:pt idx="105" formatCode="0.00E+00">
                  <c:v>4.3664145207905434E-3</c:v>
                </c:pt>
                <c:pt idx="106" formatCode="0.00E+00">
                  <c:v>3.9901436278284861E-3</c:v>
                </c:pt>
                <c:pt idx="107" formatCode="0.00E+00">
                  <c:v>3.6360442647575481E-3</c:v>
                </c:pt>
                <c:pt idx="108" formatCode="0.00E+00">
                  <c:v>3.3288842864548007E-3</c:v>
                </c:pt>
                <c:pt idx="109" formatCode="0.00E+00">
                  <c:v>3.0436965458417249E-3</c:v>
                </c:pt>
                <c:pt idx="110" formatCode="0.00E+00">
                  <c:v>2.7813259024885191E-3</c:v>
                </c:pt>
                <c:pt idx="111" formatCode="0.00E+00">
                  <c:v>2.5430757642872269E-3</c:v>
                </c:pt>
                <c:pt idx="112" formatCode="0.00E+00">
                  <c:v>2.3263846731863482E-3</c:v>
                </c:pt>
                <c:pt idx="113" formatCode="0.00E+00">
                  <c:v>2.126320470782431E-3</c:v>
                </c:pt>
                <c:pt idx="114" formatCode="0.00E+00">
                  <c:v>1.9439732770934147E-3</c:v>
                </c:pt>
                <c:pt idx="115" formatCode="0.00E+00">
                  <c:v>1.7756086635042246E-3</c:v>
                </c:pt>
              </c:numCache>
            </c:numRef>
          </c:xVal>
          <c:yVal>
            <c:numRef>
              <c:f>'291e'!$Y$8:$Y$125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0.18289127497688973</c:v>
                </c:pt>
                <c:pt idx="2">
                  <c:v>0.25147550309322342</c:v>
                </c:pt>
                <c:pt idx="3">
                  <c:v>0.29719832183744577</c:v>
                </c:pt>
                <c:pt idx="4">
                  <c:v>0.320059731209557</c:v>
                </c:pt>
                <c:pt idx="5">
                  <c:v>0.61725805304700265</c:v>
                </c:pt>
                <c:pt idx="6">
                  <c:v>0.52581241555855818</c:v>
                </c:pt>
                <c:pt idx="7">
                  <c:v>0.50295100618644684</c:v>
                </c:pt>
                <c:pt idx="8">
                  <c:v>0.54867382493066863</c:v>
                </c:pt>
                <c:pt idx="9">
                  <c:v>0.43436677807011304</c:v>
                </c:pt>
                <c:pt idx="10">
                  <c:v>0.32005973120955744</c:v>
                </c:pt>
                <c:pt idx="11">
                  <c:v>0.29719832183744455</c:v>
                </c:pt>
                <c:pt idx="12">
                  <c:v>0.22861409372111297</c:v>
                </c:pt>
                <c:pt idx="13">
                  <c:v>0.20575268434900096</c:v>
                </c:pt>
                <c:pt idx="14">
                  <c:v>0.22861409372111297</c:v>
                </c:pt>
                <c:pt idx="15">
                  <c:v>0.18289127497688806</c:v>
                </c:pt>
                <c:pt idx="16">
                  <c:v>0.16002986560477872</c:v>
                </c:pt>
                <c:pt idx="17">
                  <c:v>0.1371684562326676</c:v>
                </c:pt>
                <c:pt idx="18">
                  <c:v>0.1371684562326676</c:v>
                </c:pt>
                <c:pt idx="19">
                  <c:v>0.1371684562326676</c:v>
                </c:pt>
                <c:pt idx="20">
                  <c:v>0.13716845623266671</c:v>
                </c:pt>
                <c:pt idx="21">
                  <c:v>9.1445637488445364E-2</c:v>
                </c:pt>
                <c:pt idx="22">
                  <c:v>0.11430704686055648</c:v>
                </c:pt>
                <c:pt idx="23">
                  <c:v>0.16002986560477783</c:v>
                </c:pt>
                <c:pt idx="24">
                  <c:v>6.8584228116334245E-2</c:v>
                </c:pt>
                <c:pt idx="25">
                  <c:v>0.11430704686055471</c:v>
                </c:pt>
                <c:pt idx="26">
                  <c:v>0.11430704686055737</c:v>
                </c:pt>
                <c:pt idx="27">
                  <c:v>0.11430704686055648</c:v>
                </c:pt>
                <c:pt idx="28">
                  <c:v>0.16002986560477872</c:v>
                </c:pt>
                <c:pt idx="29">
                  <c:v>9.1445637488444476E-2</c:v>
                </c:pt>
                <c:pt idx="30">
                  <c:v>9.1445637488445364E-2</c:v>
                </c:pt>
                <c:pt idx="31">
                  <c:v>9.1445637488445364E-2</c:v>
                </c:pt>
                <c:pt idx="32">
                  <c:v>6.8584228116333357E-2</c:v>
                </c:pt>
                <c:pt idx="33">
                  <c:v>9.1445637488443587E-2</c:v>
                </c:pt>
                <c:pt idx="34">
                  <c:v>0.16002986560477961</c:v>
                </c:pt>
                <c:pt idx="35">
                  <c:v>9.1445637488443587E-2</c:v>
                </c:pt>
                <c:pt idx="36">
                  <c:v>0.11430704686055737</c:v>
                </c:pt>
                <c:pt idx="37">
                  <c:v>0.11430704686055471</c:v>
                </c:pt>
                <c:pt idx="38">
                  <c:v>0.16002986560477872</c:v>
                </c:pt>
                <c:pt idx="39">
                  <c:v>0.11430704686055559</c:v>
                </c:pt>
                <c:pt idx="40">
                  <c:v>0.1600298656047805</c:v>
                </c:pt>
                <c:pt idx="41">
                  <c:v>0.13716845623266671</c:v>
                </c:pt>
                <c:pt idx="42">
                  <c:v>0.16002986560477872</c:v>
                </c:pt>
                <c:pt idx="43">
                  <c:v>0.18289127497688895</c:v>
                </c:pt>
                <c:pt idx="44">
                  <c:v>0.18289127497689073</c:v>
                </c:pt>
                <c:pt idx="45">
                  <c:v>0.16002986560477872</c:v>
                </c:pt>
                <c:pt idx="46">
                  <c:v>0.16002986560477872</c:v>
                </c:pt>
                <c:pt idx="47">
                  <c:v>0.22861409372111119</c:v>
                </c:pt>
                <c:pt idx="48">
                  <c:v>0.18289127497689073</c:v>
                </c:pt>
                <c:pt idx="49">
                  <c:v>0.20575268434900096</c:v>
                </c:pt>
                <c:pt idx="50">
                  <c:v>0.20575268434899918</c:v>
                </c:pt>
                <c:pt idx="51">
                  <c:v>0.22861409372111474</c:v>
                </c:pt>
                <c:pt idx="52">
                  <c:v>0.22861409372111119</c:v>
                </c:pt>
                <c:pt idx="53">
                  <c:v>0.22861409372111119</c:v>
                </c:pt>
                <c:pt idx="54">
                  <c:v>0.22861409372111297</c:v>
                </c:pt>
                <c:pt idx="55">
                  <c:v>0.18289127497689073</c:v>
                </c:pt>
                <c:pt idx="56">
                  <c:v>0.18289127497688895</c:v>
                </c:pt>
                <c:pt idx="57">
                  <c:v>0.16002986560477872</c:v>
                </c:pt>
                <c:pt idx="58">
                  <c:v>0.13716845623266671</c:v>
                </c:pt>
                <c:pt idx="59">
                  <c:v>0.11430704686055826</c:v>
                </c:pt>
                <c:pt idx="60">
                  <c:v>9.1445637488442699E-2</c:v>
                </c:pt>
                <c:pt idx="61">
                  <c:v>9.1445637488444476E-2</c:v>
                </c:pt>
                <c:pt idx="62">
                  <c:v>0.11430704686055648</c:v>
                </c:pt>
                <c:pt idx="63">
                  <c:v>0.11430704686055826</c:v>
                </c:pt>
                <c:pt idx="64">
                  <c:v>0.13716845623266671</c:v>
                </c:pt>
                <c:pt idx="65">
                  <c:v>0.11430704686055826</c:v>
                </c:pt>
                <c:pt idx="66">
                  <c:v>0.13716845623266671</c:v>
                </c:pt>
                <c:pt idx="67">
                  <c:v>0.13716845623266494</c:v>
                </c:pt>
                <c:pt idx="68">
                  <c:v>0.1600298656047805</c:v>
                </c:pt>
                <c:pt idx="69">
                  <c:v>0.1600298656047805</c:v>
                </c:pt>
                <c:pt idx="70">
                  <c:v>0.16002986560477694</c:v>
                </c:pt>
                <c:pt idx="71">
                  <c:v>0.16002986560477694</c:v>
                </c:pt>
                <c:pt idx="72">
                  <c:v>0.1600298656047805</c:v>
                </c:pt>
                <c:pt idx="73">
                  <c:v>0.16002986560477694</c:v>
                </c:pt>
                <c:pt idx="74">
                  <c:v>0.16002986560477872</c:v>
                </c:pt>
                <c:pt idx="75">
                  <c:v>0.16002986560477872</c:v>
                </c:pt>
                <c:pt idx="76">
                  <c:v>0.18289127497688895</c:v>
                </c:pt>
                <c:pt idx="77">
                  <c:v>0.1600298656047805</c:v>
                </c:pt>
                <c:pt idx="78">
                  <c:v>0.16002986560477694</c:v>
                </c:pt>
                <c:pt idx="79">
                  <c:v>0.1600298656047805</c:v>
                </c:pt>
                <c:pt idx="80">
                  <c:v>0.16002986560478227</c:v>
                </c:pt>
                <c:pt idx="81">
                  <c:v>0.16002986560477694</c:v>
                </c:pt>
                <c:pt idx="82">
                  <c:v>0.13716845623266671</c:v>
                </c:pt>
                <c:pt idx="83">
                  <c:v>0.13716845623267027</c:v>
                </c:pt>
                <c:pt idx="84">
                  <c:v>0.13716845623266671</c:v>
                </c:pt>
                <c:pt idx="85">
                  <c:v>0.11430704686056004</c:v>
                </c:pt>
                <c:pt idx="86">
                  <c:v>9.1445637488440923E-2</c:v>
                </c:pt>
                <c:pt idx="87">
                  <c:v>6.8584228116332469E-2</c:v>
                </c:pt>
                <c:pt idx="88">
                  <c:v>4.5722818744225791E-2</c:v>
                </c:pt>
                <c:pt idx="89">
                  <c:v>2.2861409372110231E-2</c:v>
                </c:pt>
                <c:pt idx="90">
                  <c:v>2.2861409372113783E-2</c:v>
                </c:pt>
                <c:pt idx="91">
                  <c:v>2.2861409372113783E-2</c:v>
                </c:pt>
                <c:pt idx="92">
                  <c:v>2.2861409372106678E-2</c:v>
                </c:pt>
                <c:pt idx="93">
                  <c:v>2.2861409372113783E-2</c:v>
                </c:pt>
                <c:pt idx="94">
                  <c:v>2.2861409372112007E-2</c:v>
                </c:pt>
                <c:pt idx="95">
                  <c:v>2.2861409372110231E-2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E6-4E48-88FC-D93689CF801F}"/>
            </c:ext>
          </c:extLst>
        </c:ser>
        <c:ser>
          <c:idx val="3"/>
          <c:order val="3"/>
          <c:tx>
            <c:strRef>
              <c:f>'291e'!$X$3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'291e'!$X$6</c:f>
              <c:numCache>
                <c:formatCode>0.0000</c:formatCode>
                <c:ptCount val="1"/>
                <c:pt idx="0">
                  <c:v>58.854177610621782</c:v>
                </c:pt>
              </c:numCache>
            </c:numRef>
          </c:xVal>
          <c:yVal>
            <c:numRef>
              <c:f>'291e'!$X$4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E6-4E48-88FC-D93689CF8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20896"/>
        <c:axId val="1"/>
      </c:scatterChart>
      <c:valAx>
        <c:axId val="19759208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362488779735785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168699383677977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920896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'291e'!$AC$8:$AC$42</c:f>
          <c:strCache>
            <c:ptCount val="35"/>
            <c:pt idx="0">
              <c:v>SAMPLE NO.:</c:v>
            </c:pt>
            <c:pt idx="1">
              <c:v>6953.7ft;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18.3</c:v>
            </c:pt>
            <c:pt idx="6">
              <c:v>BVTot:</c:v>
            </c:pt>
            <c:pt idx="7">
              <c:v>22.45</c:v>
            </c:pt>
            <c:pt idx="8">
              <c:v>Perm:</c:v>
            </c:pt>
            <c:pt idx="9">
              <c:v>513</c:v>
            </c:pt>
            <c:pt idx="10">
              <c:v>Thomeer Perm:</c:v>
            </c:pt>
            <c:pt idx="11">
              <c:v>444.6</c:v>
            </c:pt>
            <c:pt idx="12">
              <c:v>PORE SYSTEM 1:</c:v>
            </c:pt>
            <c:pt idx="13">
              <c:v>G1:</c:v>
            </c:pt>
            <c:pt idx="14">
              <c:v>0.48</c:v>
            </c:pt>
            <c:pt idx="15">
              <c:v>Pd1:</c:v>
            </c:pt>
            <c:pt idx="16">
              <c:v>1.55</c:v>
            </c:pt>
            <c:pt idx="17">
              <c:v>BV1:</c:v>
            </c:pt>
            <c:pt idx="18">
              <c:v>10.33</c:v>
            </c:pt>
            <c:pt idx="19">
              <c:v>Closure Corr:</c:v>
            </c:pt>
            <c:pt idx="20">
              <c:v>0.17</c:v>
            </c:pt>
            <c:pt idx="21">
              <c:v>PORE SYSTEM 2:</c:v>
            </c:pt>
            <c:pt idx="22">
              <c:v>G2:</c:v>
            </c:pt>
            <c:pt idx="23">
              <c:v>0.95</c:v>
            </c:pt>
            <c:pt idx="24">
              <c:v>Pd2:</c:v>
            </c:pt>
            <c:pt idx="25">
              <c:v>51.97</c:v>
            </c:pt>
            <c:pt idx="26">
              <c:v>BV2:</c:v>
            </c:pt>
            <c:pt idx="27">
              <c:v>9.34</c:v>
            </c:pt>
            <c:pt idx="28">
              <c:v>PORE SYSTEM 3:</c:v>
            </c:pt>
            <c:pt idx="29">
              <c:v>G3:</c:v>
            </c:pt>
            <c:pt idx="30">
              <c:v>0.32</c:v>
            </c:pt>
            <c:pt idx="31">
              <c:v>Pd3:</c:v>
            </c:pt>
            <c:pt idx="32">
              <c:v>991.30</c:v>
            </c:pt>
            <c:pt idx="33">
              <c:v>BV3:</c:v>
            </c:pt>
            <c:pt idx="34">
              <c:v>2.78</c:v>
            </c:pt>
          </c:strCache>
        </c:strRef>
      </c:tx>
      <c:layout>
        <c:manualLayout>
          <c:xMode val="edge"/>
          <c:yMode val="edge"/>
          <c:x val="0.11848705110964212"/>
          <c:y val="2.954642283247433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151022102685212E-2"/>
          <c:y val="0.18182414050753437"/>
          <c:w val="0.84520763124878051"/>
          <c:h val="0.70002294095400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'291e'!$Z$7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'291e'!$X$8:$X$125</c:f>
              <c:numCache>
                <c:formatCode>0.0000</c:formatCode>
                <c:ptCount val="118"/>
                <c:pt idx="0">
                  <c:v>58.854177610621782</c:v>
                </c:pt>
                <c:pt idx="1">
                  <c:v>54.350031364910926</c:v>
                </c:pt>
                <c:pt idx="2">
                  <c:v>49.3176210533451</c:v>
                </c:pt>
                <c:pt idx="3">
                  <c:v>45.138161642044672</c:v>
                </c:pt>
                <c:pt idx="4">
                  <c:v>41.289171114428456</c:v>
                </c:pt>
                <c:pt idx="5">
                  <c:v>37.775199104689868</c:v>
                </c:pt>
                <c:pt idx="6">
                  <c:v>34.586383595852411</c:v>
                </c:pt>
                <c:pt idx="7">
                  <c:v>31.61010726267817</c:v>
                </c:pt>
                <c:pt idx="8">
                  <c:v>28.947299313919952</c:v>
                </c:pt>
                <c:pt idx="9">
                  <c:v>26.367836998818174</c:v>
                </c:pt>
                <c:pt idx="10">
                  <c:v>24.155569495515969</c:v>
                </c:pt>
                <c:pt idx="11">
                  <c:v>22.100842629714816</c:v>
                </c:pt>
                <c:pt idx="12">
                  <c:v>20.213673904217348</c:v>
                </c:pt>
                <c:pt idx="13">
                  <c:v>18.462055714943752</c:v>
                </c:pt>
                <c:pt idx="14">
                  <c:v>16.882101660099117</c:v>
                </c:pt>
                <c:pt idx="15">
                  <c:v>15.438559634090641</c:v>
                </c:pt>
                <c:pt idx="16">
                  <c:v>14.109412115923899</c:v>
                </c:pt>
                <c:pt idx="17">
                  <c:v>12.896617612012763</c:v>
                </c:pt>
                <c:pt idx="18">
                  <c:v>11.796906032693848</c:v>
                </c:pt>
                <c:pt idx="19">
                  <c:v>10.771088116807423</c:v>
                </c:pt>
                <c:pt idx="20">
                  <c:v>9.86352421066902</c:v>
                </c:pt>
                <c:pt idx="21">
                  <c:v>9.0352893532846004</c:v>
                </c:pt>
                <c:pt idx="22">
                  <c:v>8.2578342228856929</c:v>
                </c:pt>
                <c:pt idx="23" formatCode="0.00E+00">
                  <c:v>7.5071220208051743</c:v>
                </c:pt>
                <c:pt idx="24" formatCode="0.00E+00">
                  <c:v>6.8726491274338981</c:v>
                </c:pt>
                <c:pt idx="25" formatCode="0.00E+00">
                  <c:v>6.3070492288469753</c:v>
                </c:pt>
                <c:pt idx="26" formatCode="0.00E+00">
                  <c:v>5.7581654851473205</c:v>
                </c:pt>
                <c:pt idx="27" formatCode="0.00E+00">
                  <c:v>5.2475892352327795</c:v>
                </c:pt>
                <c:pt idx="28" formatCode="0.00E+00">
                  <c:v>4.8006336852287257</c:v>
                </c:pt>
                <c:pt idx="29" formatCode="0.00E+00">
                  <c:v>4.3837885380751205</c:v>
                </c:pt>
                <c:pt idx="30" formatCode="0.00E+00">
                  <c:v>3.6733124646629456</c:v>
                </c:pt>
                <c:pt idx="31" formatCode="0.00E+00">
                  <c:v>3.3509298985600955</c:v>
                </c:pt>
                <c:pt idx="32" formatCode="0.00E+00">
                  <c:v>3.0619735980231515</c:v>
                </c:pt>
                <c:pt idx="33" formatCode="0.00E+00">
                  <c:v>2.803317407242774</c:v>
                </c:pt>
                <c:pt idx="34" formatCode="0.00E+00">
                  <c:v>2.561338337947233</c:v>
                </c:pt>
                <c:pt idx="35" formatCode="0.00E+00">
                  <c:v>2.4144619554674849</c:v>
                </c:pt>
                <c:pt idx="36" formatCode="0.00E+00">
                  <c:v>2.2165222945323642</c:v>
                </c:pt>
                <c:pt idx="37" formatCode="0.00E+00">
                  <c:v>2.0167751131242979</c:v>
                </c:pt>
                <c:pt idx="38" formatCode="0.00E+00">
                  <c:v>1.8290875940114257</c:v>
                </c:pt>
                <c:pt idx="39" formatCode="0.00E+00">
                  <c:v>1.6613546705431288</c:v>
                </c:pt>
                <c:pt idx="40" formatCode="0.00E+00">
                  <c:v>1.5103652555682041</c:v>
                </c:pt>
                <c:pt idx="41" formatCode="0.00E+00">
                  <c:v>1.3919516722229899</c:v>
                </c:pt>
                <c:pt idx="42" formatCode="0.00E+00">
                  <c:v>1.2581322956799978</c:v>
                </c:pt>
                <c:pt idx="43" formatCode="0.00E+00">
                  <c:v>1.1516330970294639</c:v>
                </c:pt>
                <c:pt idx="44" formatCode="0.00E+00">
                  <c:v>1.0599608106987606</c:v>
                </c:pt>
                <c:pt idx="45" formatCode="0.00E+00">
                  <c:v>0.97372999520315751</c:v>
                </c:pt>
                <c:pt idx="46" formatCode="0.00E+00">
                  <c:v>0.87929064362546783</c:v>
                </c:pt>
                <c:pt idx="47" formatCode="0.00E+00">
                  <c:v>0.79968516984629856</c:v>
                </c:pt>
                <c:pt idx="48" formatCode="0.00E+00">
                  <c:v>0.73598218512660929</c:v>
                </c:pt>
                <c:pt idx="49" formatCode="0.00E+00">
                  <c:v>0.6715379277263156</c:v>
                </c:pt>
                <c:pt idx="50" formatCode="0.00E+00">
                  <c:v>0.61508205713508535</c:v>
                </c:pt>
                <c:pt idx="51" formatCode="0.00E+00">
                  <c:v>0.55992673574362906</c:v>
                </c:pt>
                <c:pt idx="52" formatCode="0.00E+00">
                  <c:v>0.51539049530807213</c:v>
                </c:pt>
                <c:pt idx="53" formatCode="0.00E+00">
                  <c:v>0.47058382946161337</c:v>
                </c:pt>
                <c:pt idx="54" formatCode="0.00E+00">
                  <c:v>0.42428829201109419</c:v>
                </c:pt>
                <c:pt idx="55" formatCode="0.00E+00">
                  <c:v>0.39122281932948477</c:v>
                </c:pt>
                <c:pt idx="56" formatCode="0.00E+00">
                  <c:v>0.35685927263818779</c:v>
                </c:pt>
                <c:pt idx="57" formatCode="0.00E+00">
                  <c:v>0.32590730427469078</c:v>
                </c:pt>
                <c:pt idx="58" formatCode="0.00E+00">
                  <c:v>0.29768355868443602</c:v>
                </c:pt>
                <c:pt idx="59" formatCode="0.00E+00">
                  <c:v>0.27192357747345353</c:v>
                </c:pt>
                <c:pt idx="60" formatCode="0.00E+00">
                  <c:v>0.24809851986684078</c:v>
                </c:pt>
                <c:pt idx="61" formatCode="0.00E+00">
                  <c:v>0.22701345013367163</c:v>
                </c:pt>
                <c:pt idx="62" formatCode="0.00E+00">
                  <c:v>0.20869866872093221</c:v>
                </c:pt>
                <c:pt idx="63" formatCode="0.00E+00">
                  <c:v>0.18963588399477593</c:v>
                </c:pt>
                <c:pt idx="64" formatCode="0.00E+00">
                  <c:v>0.17273562749347401</c:v>
                </c:pt>
                <c:pt idx="65" formatCode="0.00E+00">
                  <c:v>0.15827362227951183</c:v>
                </c:pt>
                <c:pt idx="66" formatCode="0.00E+00">
                  <c:v>0.14458915707529749</c:v>
                </c:pt>
                <c:pt idx="67" formatCode="0.00E+00">
                  <c:v>0.13225001114256593</c:v>
                </c:pt>
                <c:pt idx="68" formatCode="0.00E+00">
                  <c:v>0.12074088598187113</c:v>
                </c:pt>
                <c:pt idx="69" formatCode="0.00E+00">
                  <c:v>0.11038055029140115</c:v>
                </c:pt>
                <c:pt idx="70" formatCode="0.00E+00">
                  <c:v>0.10156753444368474</c:v>
                </c:pt>
                <c:pt idx="71" formatCode="0.00E+00">
                  <c:v>9.2929540416837889E-2</c:v>
                </c:pt>
                <c:pt idx="72" formatCode="0.00E+00">
                  <c:v>8.4555230406420989E-2</c:v>
                </c:pt>
                <c:pt idx="73" formatCode="0.00E+00">
                  <c:v>7.7209023255050274E-2</c:v>
                </c:pt>
                <c:pt idx="74" formatCode="0.00E+00">
                  <c:v>7.0618146395859033E-2</c:v>
                </c:pt>
                <c:pt idx="75" formatCode="0.00E+00">
                  <c:v>6.4580427809001112E-2</c:v>
                </c:pt>
                <c:pt idx="76" formatCode="0.00E+00">
                  <c:v>5.8948625684923595E-2</c:v>
                </c:pt>
                <c:pt idx="77" formatCode="0.00E+00">
                  <c:v>5.3817893216676647E-2</c:v>
                </c:pt>
                <c:pt idx="78" formatCode="0.00E+00">
                  <c:v>4.9306664016896901E-2</c:v>
                </c:pt>
                <c:pt idx="79" formatCode="0.00E+00">
                  <c:v>4.4851001206354831E-2</c:v>
                </c:pt>
                <c:pt idx="80" formatCode="0.00E+00">
                  <c:v>4.1153428603801188E-2</c:v>
                </c:pt>
                <c:pt idx="81" formatCode="0.00E+00">
                  <c:v>3.7656620809375235E-2</c:v>
                </c:pt>
                <c:pt idx="82" formatCode="0.00E+00">
                  <c:v>3.4384208912926081E-2</c:v>
                </c:pt>
                <c:pt idx="83" formatCode="0.00E+00">
                  <c:v>3.1441888494265227E-2</c:v>
                </c:pt>
                <c:pt idx="84" formatCode="0.00E+00">
                  <c:v>2.8725922368708925E-2</c:v>
                </c:pt>
                <c:pt idx="85" formatCode="0.00E+00">
                  <c:v>2.6246285513186557E-2</c:v>
                </c:pt>
                <c:pt idx="86" formatCode="0.00E+00">
                  <c:v>2.4020488291518316E-2</c:v>
                </c:pt>
                <c:pt idx="87" formatCode="0.00E+00">
                  <c:v>2.1965721541807228E-2</c:v>
                </c:pt>
                <c:pt idx="88" formatCode="0.00E+00">
                  <c:v>2.0084780681702139E-2</c:v>
                </c:pt>
                <c:pt idx="89" formatCode="0.00E+00">
                  <c:v>1.8349952452560256E-2</c:v>
                </c:pt>
                <c:pt idx="90" formatCode="0.00E+00">
                  <c:v>1.6760844520265501E-2</c:v>
                </c:pt>
                <c:pt idx="91" formatCode="0.00E+00">
                  <c:v>1.5335279858003479E-2</c:v>
                </c:pt>
                <c:pt idx="92" formatCode="0.00E+00">
                  <c:v>1.4009195342355603E-2</c:v>
                </c:pt>
                <c:pt idx="93" formatCode="0.00E+00">
                  <c:v>1.2811805322059949E-2</c:v>
                </c:pt>
                <c:pt idx="94" formatCode="0.00E+00">
                  <c:v>1.1711784832411325E-2</c:v>
                </c:pt>
                <c:pt idx="95" formatCode="0.00E+00">
                  <c:v>1.0701748576988071E-2</c:v>
                </c:pt>
                <c:pt idx="96" formatCode="0.00E+00">
                  <c:v>9.7790082266068466E-3</c:v>
                </c:pt>
                <c:pt idx="97" formatCode="0.00E+00">
                  <c:v>8.9546820247614501E-3</c:v>
                </c:pt>
                <c:pt idx="98" formatCode="0.00E+00">
                  <c:v>8.197395903168609E-3</c:v>
                </c:pt>
                <c:pt idx="99" formatCode="0.00E+00">
                  <c:v>7.4522203215511241E-3</c:v>
                </c:pt>
                <c:pt idx="100" formatCode="0.00E+00">
                  <c:v>6.8304151283435461E-3</c:v>
                </c:pt>
                <c:pt idx="101" formatCode="0.00E+00">
                  <c:v>6.2317662457339182E-3</c:v>
                </c:pt>
                <c:pt idx="102" formatCode="0.00E+00">
                  <c:v>5.6984366285718416E-3</c:v>
                </c:pt>
                <c:pt idx="103" formatCode="0.00E+00">
                  <c:v>5.2231946007452587E-3</c:v>
                </c:pt>
                <c:pt idx="104" formatCode="0.00E+00">
                  <c:v>4.7780675976113454E-3</c:v>
                </c:pt>
                <c:pt idx="105" formatCode="0.00E+00">
                  <c:v>4.3664145207905434E-3</c:v>
                </c:pt>
                <c:pt idx="106" formatCode="0.00E+00">
                  <c:v>3.9901436278284861E-3</c:v>
                </c:pt>
                <c:pt idx="107" formatCode="0.00E+00">
                  <c:v>3.6360442647575481E-3</c:v>
                </c:pt>
                <c:pt idx="108" formatCode="0.00E+00">
                  <c:v>3.3288842864548007E-3</c:v>
                </c:pt>
                <c:pt idx="109" formatCode="0.00E+00">
                  <c:v>3.0436965458417249E-3</c:v>
                </c:pt>
                <c:pt idx="110" formatCode="0.00E+00">
                  <c:v>2.7813259024885191E-3</c:v>
                </c:pt>
                <c:pt idx="111" formatCode="0.00E+00">
                  <c:v>2.5430757642872269E-3</c:v>
                </c:pt>
                <c:pt idx="112" formatCode="0.00E+00">
                  <c:v>2.3263846731863482E-3</c:v>
                </c:pt>
                <c:pt idx="113" formatCode="0.00E+00">
                  <c:v>2.126320470782431E-3</c:v>
                </c:pt>
                <c:pt idx="114" formatCode="0.00E+00">
                  <c:v>1.9439732770934147E-3</c:v>
                </c:pt>
                <c:pt idx="115" formatCode="0.00E+00">
                  <c:v>1.7756086635042246E-3</c:v>
                </c:pt>
              </c:numCache>
            </c:numRef>
          </c:xVal>
          <c:yVal>
            <c:numRef>
              <c:f>'291e'!$Z$8:$Z$125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0.26805553568624818</c:v>
                </c:pt>
                <c:pt idx="3">
                  <c:v>0.29719832183744577</c:v>
                </c:pt>
                <c:pt idx="4">
                  <c:v>0.320059731209557</c:v>
                </c:pt>
                <c:pt idx="5">
                  <c:v>0.61725805304700254</c:v>
                </c:pt>
                <c:pt idx="6">
                  <c:v>0.5258124155585584</c:v>
                </c:pt>
                <c:pt idx="7">
                  <c:v>0.50295100618644684</c:v>
                </c:pt>
                <c:pt idx="8">
                  <c:v>0.54867382493066863</c:v>
                </c:pt>
                <c:pt idx="9">
                  <c:v>0.43436677807011304</c:v>
                </c:pt>
                <c:pt idx="10">
                  <c:v>0.32005973120955744</c:v>
                </c:pt>
                <c:pt idx="11">
                  <c:v>0.2971983218374441</c:v>
                </c:pt>
                <c:pt idx="12">
                  <c:v>0.22861409372111297</c:v>
                </c:pt>
                <c:pt idx="13">
                  <c:v>0.20575268434900096</c:v>
                </c:pt>
                <c:pt idx="14">
                  <c:v>0.22861409372111297</c:v>
                </c:pt>
                <c:pt idx="15">
                  <c:v>0.18289127497688806</c:v>
                </c:pt>
                <c:pt idx="16">
                  <c:v>0.16002986560477872</c:v>
                </c:pt>
                <c:pt idx="17">
                  <c:v>0.1371684562326676</c:v>
                </c:pt>
                <c:pt idx="18">
                  <c:v>0.1371684562326676</c:v>
                </c:pt>
                <c:pt idx="19">
                  <c:v>0.1371684562326676</c:v>
                </c:pt>
                <c:pt idx="20">
                  <c:v>0.13716845623266671</c:v>
                </c:pt>
                <c:pt idx="21">
                  <c:v>9.1445637488445364E-2</c:v>
                </c:pt>
                <c:pt idx="22">
                  <c:v>0.11430704686055648</c:v>
                </c:pt>
                <c:pt idx="23">
                  <c:v>0.16002986560477783</c:v>
                </c:pt>
                <c:pt idx="24">
                  <c:v>6.8584228116334245E-2</c:v>
                </c:pt>
                <c:pt idx="25">
                  <c:v>0.11430704686055471</c:v>
                </c:pt>
                <c:pt idx="26">
                  <c:v>0.11430704686055737</c:v>
                </c:pt>
                <c:pt idx="27">
                  <c:v>0.11430704686055648</c:v>
                </c:pt>
                <c:pt idx="28">
                  <c:v>0.16002986560477872</c:v>
                </c:pt>
                <c:pt idx="29">
                  <c:v>9.1445637488444476E-2</c:v>
                </c:pt>
                <c:pt idx="30">
                  <c:v>9.1445637488445364E-2</c:v>
                </c:pt>
                <c:pt idx="31">
                  <c:v>9.1445637488445364E-2</c:v>
                </c:pt>
                <c:pt idx="32">
                  <c:v>6.8584228116333357E-2</c:v>
                </c:pt>
                <c:pt idx="33">
                  <c:v>9.1445637488443587E-2</c:v>
                </c:pt>
                <c:pt idx="34">
                  <c:v>0.16002986560477961</c:v>
                </c:pt>
                <c:pt idx="35">
                  <c:v>9.1445637488443587E-2</c:v>
                </c:pt>
                <c:pt idx="36">
                  <c:v>0.11430704686055737</c:v>
                </c:pt>
                <c:pt idx="37">
                  <c:v>0.11430704686055471</c:v>
                </c:pt>
                <c:pt idx="38">
                  <c:v>0.16002986560477872</c:v>
                </c:pt>
                <c:pt idx="39">
                  <c:v>0.11430704686055559</c:v>
                </c:pt>
                <c:pt idx="40">
                  <c:v>0.1600298656047805</c:v>
                </c:pt>
                <c:pt idx="41">
                  <c:v>0.1371684562326676</c:v>
                </c:pt>
                <c:pt idx="42">
                  <c:v>0.16002986560477872</c:v>
                </c:pt>
                <c:pt idx="43">
                  <c:v>0.18289127497688895</c:v>
                </c:pt>
                <c:pt idx="44">
                  <c:v>0.18289127497689073</c:v>
                </c:pt>
                <c:pt idx="45">
                  <c:v>0.16002986560477872</c:v>
                </c:pt>
                <c:pt idx="46">
                  <c:v>0.16002986560477872</c:v>
                </c:pt>
                <c:pt idx="47">
                  <c:v>0.22861409372111119</c:v>
                </c:pt>
                <c:pt idx="48">
                  <c:v>0.18289127497689073</c:v>
                </c:pt>
                <c:pt idx="49">
                  <c:v>0.20575268434900096</c:v>
                </c:pt>
                <c:pt idx="50">
                  <c:v>0.20575268434899918</c:v>
                </c:pt>
                <c:pt idx="51">
                  <c:v>0.22861409372111474</c:v>
                </c:pt>
                <c:pt idx="52">
                  <c:v>0.22861409372111119</c:v>
                </c:pt>
                <c:pt idx="53">
                  <c:v>0.22861409372111119</c:v>
                </c:pt>
                <c:pt idx="54">
                  <c:v>0.22861409372111297</c:v>
                </c:pt>
                <c:pt idx="55">
                  <c:v>0.18289127497689073</c:v>
                </c:pt>
                <c:pt idx="56">
                  <c:v>0.18289127497688895</c:v>
                </c:pt>
                <c:pt idx="57">
                  <c:v>0.16002986560477872</c:v>
                </c:pt>
                <c:pt idx="58">
                  <c:v>0.13716845623266671</c:v>
                </c:pt>
                <c:pt idx="59">
                  <c:v>0.11430704686055826</c:v>
                </c:pt>
                <c:pt idx="60">
                  <c:v>9.1445637488442699E-2</c:v>
                </c:pt>
                <c:pt idx="61">
                  <c:v>9.1445637488444476E-2</c:v>
                </c:pt>
                <c:pt idx="62">
                  <c:v>0.11430704686055648</c:v>
                </c:pt>
                <c:pt idx="63">
                  <c:v>0.11430704686055826</c:v>
                </c:pt>
                <c:pt idx="64">
                  <c:v>0.13716845623266671</c:v>
                </c:pt>
                <c:pt idx="65">
                  <c:v>0.11430704686055826</c:v>
                </c:pt>
                <c:pt idx="66">
                  <c:v>0.13716845623266671</c:v>
                </c:pt>
                <c:pt idx="67">
                  <c:v>0.13716845623266494</c:v>
                </c:pt>
                <c:pt idx="68">
                  <c:v>0.1600298656047805</c:v>
                </c:pt>
                <c:pt idx="69">
                  <c:v>0.1600298656047805</c:v>
                </c:pt>
                <c:pt idx="70">
                  <c:v>0.16002986560477694</c:v>
                </c:pt>
                <c:pt idx="71">
                  <c:v>0.16002986560477694</c:v>
                </c:pt>
                <c:pt idx="72">
                  <c:v>0.1600298656047805</c:v>
                </c:pt>
                <c:pt idx="73">
                  <c:v>0.16002986560477694</c:v>
                </c:pt>
                <c:pt idx="74">
                  <c:v>0.16002986560477872</c:v>
                </c:pt>
                <c:pt idx="75">
                  <c:v>0.16002986560477872</c:v>
                </c:pt>
                <c:pt idx="76">
                  <c:v>0.18289127497688895</c:v>
                </c:pt>
                <c:pt idx="77">
                  <c:v>0.1600298656047805</c:v>
                </c:pt>
                <c:pt idx="78">
                  <c:v>0.16002986560477694</c:v>
                </c:pt>
                <c:pt idx="79">
                  <c:v>0.1600298656047805</c:v>
                </c:pt>
                <c:pt idx="80">
                  <c:v>0.16002986560478227</c:v>
                </c:pt>
                <c:pt idx="81">
                  <c:v>0.16002986560477694</c:v>
                </c:pt>
                <c:pt idx="82">
                  <c:v>0.13716845623266671</c:v>
                </c:pt>
                <c:pt idx="83">
                  <c:v>0.13716845623267027</c:v>
                </c:pt>
                <c:pt idx="84">
                  <c:v>0.13716845623266671</c:v>
                </c:pt>
                <c:pt idx="85">
                  <c:v>0.11430704686056004</c:v>
                </c:pt>
                <c:pt idx="86">
                  <c:v>9.1445637488440923E-2</c:v>
                </c:pt>
                <c:pt idx="87">
                  <c:v>6.8584228116332469E-2</c:v>
                </c:pt>
                <c:pt idx="88">
                  <c:v>4.5722818744225791E-2</c:v>
                </c:pt>
                <c:pt idx="89">
                  <c:v>2.2861409372110231E-2</c:v>
                </c:pt>
                <c:pt idx="90">
                  <c:v>2.2861409372113783E-2</c:v>
                </c:pt>
                <c:pt idx="91">
                  <c:v>2.2861409372113783E-2</c:v>
                </c:pt>
                <c:pt idx="92">
                  <c:v>2.2861409372106678E-2</c:v>
                </c:pt>
                <c:pt idx="93">
                  <c:v>2.2861409372113783E-2</c:v>
                </c:pt>
                <c:pt idx="94">
                  <c:v>2.2861409372112007E-2</c:v>
                </c:pt>
                <c:pt idx="95">
                  <c:v>2.2861409372110231E-2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8F-E14F-A355-5484CDB85DB8}"/>
            </c:ext>
          </c:extLst>
        </c:ser>
        <c:ser>
          <c:idx val="1"/>
          <c:order val="1"/>
          <c:tx>
            <c:strRef>
              <c:f>'291e'!$AB$7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'291e'!$X$8:$X$125</c:f>
              <c:numCache>
                <c:formatCode>0.0000</c:formatCode>
                <c:ptCount val="118"/>
                <c:pt idx="0">
                  <c:v>58.854177610621782</c:v>
                </c:pt>
                <c:pt idx="1">
                  <c:v>54.350031364910926</c:v>
                </c:pt>
                <c:pt idx="2">
                  <c:v>49.3176210533451</c:v>
                </c:pt>
                <c:pt idx="3">
                  <c:v>45.138161642044672</c:v>
                </c:pt>
                <c:pt idx="4">
                  <c:v>41.289171114428456</c:v>
                </c:pt>
                <c:pt idx="5">
                  <c:v>37.775199104689868</c:v>
                </c:pt>
                <c:pt idx="6">
                  <c:v>34.586383595852411</c:v>
                </c:pt>
                <c:pt idx="7">
                  <c:v>31.61010726267817</c:v>
                </c:pt>
                <c:pt idx="8">
                  <c:v>28.947299313919952</c:v>
                </c:pt>
                <c:pt idx="9">
                  <c:v>26.367836998818174</c:v>
                </c:pt>
                <c:pt idx="10">
                  <c:v>24.155569495515969</c:v>
                </c:pt>
                <c:pt idx="11">
                  <c:v>22.100842629714816</c:v>
                </c:pt>
                <c:pt idx="12">
                  <c:v>20.213673904217348</c:v>
                </c:pt>
                <c:pt idx="13">
                  <c:v>18.462055714943752</c:v>
                </c:pt>
                <c:pt idx="14">
                  <c:v>16.882101660099117</c:v>
                </c:pt>
                <c:pt idx="15">
                  <c:v>15.438559634090641</c:v>
                </c:pt>
                <c:pt idx="16">
                  <c:v>14.109412115923899</c:v>
                </c:pt>
                <c:pt idx="17">
                  <c:v>12.896617612012763</c:v>
                </c:pt>
                <c:pt idx="18">
                  <c:v>11.796906032693848</c:v>
                </c:pt>
                <c:pt idx="19">
                  <c:v>10.771088116807423</c:v>
                </c:pt>
                <c:pt idx="20">
                  <c:v>9.86352421066902</c:v>
                </c:pt>
                <c:pt idx="21">
                  <c:v>9.0352893532846004</c:v>
                </c:pt>
                <c:pt idx="22">
                  <c:v>8.2578342228856929</c:v>
                </c:pt>
                <c:pt idx="23" formatCode="0.00E+00">
                  <c:v>7.5071220208051743</c:v>
                </c:pt>
                <c:pt idx="24" formatCode="0.00E+00">
                  <c:v>6.8726491274338981</c:v>
                </c:pt>
                <c:pt idx="25" formatCode="0.00E+00">
                  <c:v>6.3070492288469753</c:v>
                </c:pt>
                <c:pt idx="26" formatCode="0.00E+00">
                  <c:v>5.7581654851473205</c:v>
                </c:pt>
                <c:pt idx="27" formatCode="0.00E+00">
                  <c:v>5.2475892352327795</c:v>
                </c:pt>
                <c:pt idx="28" formatCode="0.00E+00">
                  <c:v>4.8006336852287257</c:v>
                </c:pt>
                <c:pt idx="29" formatCode="0.00E+00">
                  <c:v>4.3837885380751205</c:v>
                </c:pt>
                <c:pt idx="30" formatCode="0.00E+00">
                  <c:v>3.6733124646629456</c:v>
                </c:pt>
                <c:pt idx="31" formatCode="0.00E+00">
                  <c:v>3.3509298985600955</c:v>
                </c:pt>
                <c:pt idx="32" formatCode="0.00E+00">
                  <c:v>3.0619735980231515</c:v>
                </c:pt>
                <c:pt idx="33" formatCode="0.00E+00">
                  <c:v>2.803317407242774</c:v>
                </c:pt>
                <c:pt idx="34" formatCode="0.00E+00">
                  <c:v>2.561338337947233</c:v>
                </c:pt>
                <c:pt idx="35" formatCode="0.00E+00">
                  <c:v>2.4144619554674849</c:v>
                </c:pt>
                <c:pt idx="36" formatCode="0.00E+00">
                  <c:v>2.2165222945323642</c:v>
                </c:pt>
                <c:pt idx="37" formatCode="0.00E+00">
                  <c:v>2.0167751131242979</c:v>
                </c:pt>
                <c:pt idx="38" formatCode="0.00E+00">
                  <c:v>1.8290875940114257</c:v>
                </c:pt>
                <c:pt idx="39" formatCode="0.00E+00">
                  <c:v>1.6613546705431288</c:v>
                </c:pt>
                <c:pt idx="40" formatCode="0.00E+00">
                  <c:v>1.5103652555682041</c:v>
                </c:pt>
                <c:pt idx="41" formatCode="0.00E+00">
                  <c:v>1.3919516722229899</c:v>
                </c:pt>
                <c:pt idx="42" formatCode="0.00E+00">
                  <c:v>1.2581322956799978</c:v>
                </c:pt>
                <c:pt idx="43" formatCode="0.00E+00">
                  <c:v>1.1516330970294639</c:v>
                </c:pt>
                <c:pt idx="44" formatCode="0.00E+00">
                  <c:v>1.0599608106987606</c:v>
                </c:pt>
                <c:pt idx="45" formatCode="0.00E+00">
                  <c:v>0.97372999520315751</c:v>
                </c:pt>
                <c:pt idx="46" formatCode="0.00E+00">
                  <c:v>0.87929064362546783</c:v>
                </c:pt>
                <c:pt idx="47" formatCode="0.00E+00">
                  <c:v>0.79968516984629856</c:v>
                </c:pt>
                <c:pt idx="48" formatCode="0.00E+00">
                  <c:v>0.73598218512660929</c:v>
                </c:pt>
                <c:pt idx="49" formatCode="0.00E+00">
                  <c:v>0.6715379277263156</c:v>
                </c:pt>
                <c:pt idx="50" formatCode="0.00E+00">
                  <c:v>0.61508205713508535</c:v>
                </c:pt>
                <c:pt idx="51" formatCode="0.00E+00">
                  <c:v>0.55992673574362906</c:v>
                </c:pt>
                <c:pt idx="52" formatCode="0.00E+00">
                  <c:v>0.51539049530807213</c:v>
                </c:pt>
                <c:pt idx="53" formatCode="0.00E+00">
                  <c:v>0.47058382946161337</c:v>
                </c:pt>
                <c:pt idx="54" formatCode="0.00E+00">
                  <c:v>0.42428829201109419</c:v>
                </c:pt>
                <c:pt idx="55" formatCode="0.00E+00">
                  <c:v>0.39122281932948477</c:v>
                </c:pt>
                <c:pt idx="56" formatCode="0.00E+00">
                  <c:v>0.35685927263818779</c:v>
                </c:pt>
                <c:pt idx="57" formatCode="0.00E+00">
                  <c:v>0.32590730427469078</c:v>
                </c:pt>
                <c:pt idx="58" formatCode="0.00E+00">
                  <c:v>0.29768355868443602</c:v>
                </c:pt>
                <c:pt idx="59" formatCode="0.00E+00">
                  <c:v>0.27192357747345353</c:v>
                </c:pt>
                <c:pt idx="60" formatCode="0.00E+00">
                  <c:v>0.24809851986684078</c:v>
                </c:pt>
                <c:pt idx="61" formatCode="0.00E+00">
                  <c:v>0.22701345013367163</c:v>
                </c:pt>
                <c:pt idx="62" formatCode="0.00E+00">
                  <c:v>0.20869866872093221</c:v>
                </c:pt>
                <c:pt idx="63" formatCode="0.00E+00">
                  <c:v>0.18963588399477593</c:v>
                </c:pt>
                <c:pt idx="64" formatCode="0.00E+00">
                  <c:v>0.17273562749347401</c:v>
                </c:pt>
                <c:pt idx="65" formatCode="0.00E+00">
                  <c:v>0.15827362227951183</c:v>
                </c:pt>
                <c:pt idx="66" formatCode="0.00E+00">
                  <c:v>0.14458915707529749</c:v>
                </c:pt>
                <c:pt idx="67" formatCode="0.00E+00">
                  <c:v>0.13225001114256593</c:v>
                </c:pt>
                <c:pt idx="68" formatCode="0.00E+00">
                  <c:v>0.12074088598187113</c:v>
                </c:pt>
                <c:pt idx="69" formatCode="0.00E+00">
                  <c:v>0.11038055029140115</c:v>
                </c:pt>
                <c:pt idx="70" formatCode="0.00E+00">
                  <c:v>0.10156753444368474</c:v>
                </c:pt>
                <c:pt idx="71" formatCode="0.00E+00">
                  <c:v>9.2929540416837889E-2</c:v>
                </c:pt>
                <c:pt idx="72" formatCode="0.00E+00">
                  <c:v>8.4555230406420989E-2</c:v>
                </c:pt>
                <c:pt idx="73" formatCode="0.00E+00">
                  <c:v>7.7209023255050274E-2</c:v>
                </c:pt>
                <c:pt idx="74" formatCode="0.00E+00">
                  <c:v>7.0618146395859033E-2</c:v>
                </c:pt>
                <c:pt idx="75" formatCode="0.00E+00">
                  <c:v>6.4580427809001112E-2</c:v>
                </c:pt>
                <c:pt idx="76" formatCode="0.00E+00">
                  <c:v>5.8948625684923595E-2</c:v>
                </c:pt>
                <c:pt idx="77" formatCode="0.00E+00">
                  <c:v>5.3817893216676647E-2</c:v>
                </c:pt>
                <c:pt idx="78" formatCode="0.00E+00">
                  <c:v>4.9306664016896901E-2</c:v>
                </c:pt>
                <c:pt idx="79" formatCode="0.00E+00">
                  <c:v>4.4851001206354831E-2</c:v>
                </c:pt>
                <c:pt idx="80" formatCode="0.00E+00">
                  <c:v>4.1153428603801188E-2</c:v>
                </c:pt>
                <c:pt idx="81" formatCode="0.00E+00">
                  <c:v>3.7656620809375235E-2</c:v>
                </c:pt>
                <c:pt idx="82" formatCode="0.00E+00">
                  <c:v>3.4384208912926081E-2</c:v>
                </c:pt>
                <c:pt idx="83" formatCode="0.00E+00">
                  <c:v>3.1441888494265227E-2</c:v>
                </c:pt>
                <c:pt idx="84" formatCode="0.00E+00">
                  <c:v>2.8725922368708925E-2</c:v>
                </c:pt>
                <c:pt idx="85" formatCode="0.00E+00">
                  <c:v>2.6246285513186557E-2</c:v>
                </c:pt>
                <c:pt idx="86" formatCode="0.00E+00">
                  <c:v>2.4020488291518316E-2</c:v>
                </c:pt>
                <c:pt idx="87" formatCode="0.00E+00">
                  <c:v>2.1965721541807228E-2</c:v>
                </c:pt>
                <c:pt idx="88" formatCode="0.00E+00">
                  <c:v>2.0084780681702139E-2</c:v>
                </c:pt>
                <c:pt idx="89" formatCode="0.00E+00">
                  <c:v>1.8349952452560256E-2</c:v>
                </c:pt>
                <c:pt idx="90" formatCode="0.00E+00">
                  <c:v>1.6760844520265501E-2</c:v>
                </c:pt>
                <c:pt idx="91" formatCode="0.00E+00">
                  <c:v>1.5335279858003479E-2</c:v>
                </c:pt>
                <c:pt idx="92" formatCode="0.00E+00">
                  <c:v>1.4009195342355603E-2</c:v>
                </c:pt>
                <c:pt idx="93" formatCode="0.00E+00">
                  <c:v>1.2811805322059949E-2</c:v>
                </c:pt>
                <c:pt idx="94" formatCode="0.00E+00">
                  <c:v>1.1711784832411325E-2</c:v>
                </c:pt>
                <c:pt idx="95" formatCode="0.00E+00">
                  <c:v>1.0701748576988071E-2</c:v>
                </c:pt>
                <c:pt idx="96" formatCode="0.00E+00">
                  <c:v>9.7790082266068466E-3</c:v>
                </c:pt>
                <c:pt idx="97" formatCode="0.00E+00">
                  <c:v>8.9546820247614501E-3</c:v>
                </c:pt>
                <c:pt idx="98" formatCode="0.00E+00">
                  <c:v>8.197395903168609E-3</c:v>
                </c:pt>
                <c:pt idx="99" formatCode="0.00E+00">
                  <c:v>7.4522203215511241E-3</c:v>
                </c:pt>
                <c:pt idx="100" formatCode="0.00E+00">
                  <c:v>6.8304151283435461E-3</c:v>
                </c:pt>
                <c:pt idx="101" formatCode="0.00E+00">
                  <c:v>6.2317662457339182E-3</c:v>
                </c:pt>
                <c:pt idx="102" formatCode="0.00E+00">
                  <c:v>5.6984366285718416E-3</c:v>
                </c:pt>
                <c:pt idx="103" formatCode="0.00E+00">
                  <c:v>5.2231946007452587E-3</c:v>
                </c:pt>
                <c:pt idx="104" formatCode="0.00E+00">
                  <c:v>4.7780675976113454E-3</c:v>
                </c:pt>
                <c:pt idx="105" formatCode="0.00E+00">
                  <c:v>4.3664145207905434E-3</c:v>
                </c:pt>
                <c:pt idx="106" formatCode="0.00E+00">
                  <c:v>3.9901436278284861E-3</c:v>
                </c:pt>
                <c:pt idx="107" formatCode="0.00E+00">
                  <c:v>3.6360442647575481E-3</c:v>
                </c:pt>
                <c:pt idx="108" formatCode="0.00E+00">
                  <c:v>3.3288842864548007E-3</c:v>
                </c:pt>
                <c:pt idx="109" formatCode="0.00E+00">
                  <c:v>3.0436965458417249E-3</c:v>
                </c:pt>
                <c:pt idx="110" formatCode="0.00E+00">
                  <c:v>2.7813259024885191E-3</c:v>
                </c:pt>
                <c:pt idx="111" formatCode="0.00E+00">
                  <c:v>2.5430757642872269E-3</c:v>
                </c:pt>
                <c:pt idx="112" formatCode="0.00E+00">
                  <c:v>2.3263846731863482E-3</c:v>
                </c:pt>
                <c:pt idx="113" formatCode="0.00E+00">
                  <c:v>2.126320470782431E-3</c:v>
                </c:pt>
                <c:pt idx="114" formatCode="0.00E+00">
                  <c:v>1.9439732770934147E-3</c:v>
                </c:pt>
                <c:pt idx="115" formatCode="0.00E+00">
                  <c:v>1.7756086635042246E-3</c:v>
                </c:pt>
              </c:numCache>
            </c:numRef>
          </c:xVal>
          <c:yVal>
            <c:numRef>
              <c:f>'291e'!$AB$8:$AB$125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7.9683137978750623E-2</c:v>
                </c:pt>
                <c:pt idx="2">
                  <c:v>0.26813315627071682</c:v>
                </c:pt>
                <c:pt idx="3">
                  <c:v>0.36952660634585127</c:v>
                </c:pt>
                <c:pt idx="4">
                  <c:v>0.43084408485201897</c:v>
                </c:pt>
                <c:pt idx="5">
                  <c:v>0.4463943840197695</c:v>
                </c:pt>
                <c:pt idx="6">
                  <c:v>0.43470982134914538</c:v>
                </c:pt>
                <c:pt idx="7">
                  <c:v>0.4227921243632129</c:v>
                </c:pt>
                <c:pt idx="8">
                  <c:v>0.38779595452225113</c:v>
                </c:pt>
                <c:pt idx="9">
                  <c:v>0.38179747647937035</c:v>
                </c:pt>
                <c:pt idx="10">
                  <c:v>0.33126563755791771</c:v>
                </c:pt>
                <c:pt idx="11">
                  <c:v>0.31056802332421585</c:v>
                </c:pt>
                <c:pt idx="12">
                  <c:v>0.28784349324007419</c:v>
                </c:pt>
                <c:pt idx="13">
                  <c:v>0.26978958339178583</c:v>
                </c:pt>
                <c:pt idx="14">
                  <c:v>0.24603587665204962</c:v>
                </c:pt>
                <c:pt idx="15">
                  <c:v>0.22761071345641515</c:v>
                </c:pt>
                <c:pt idx="16">
                  <c:v>0.2125829173770919</c:v>
                </c:pt>
                <c:pt idx="17">
                  <c:v>0.19713742290741543</c:v>
                </c:pt>
                <c:pt idx="18">
                  <c:v>0.18200540802401033</c:v>
                </c:pt>
                <c:pt idx="19">
                  <c:v>0.17321436330799767</c:v>
                </c:pt>
                <c:pt idx="20">
                  <c:v>0.15662815635189364</c:v>
                </c:pt>
                <c:pt idx="21">
                  <c:v>0.14629488351022957</c:v>
                </c:pt>
                <c:pt idx="22">
                  <c:v>0.14083319301969599</c:v>
                </c:pt>
                <c:pt idx="23">
                  <c:v>0.1398652530402833</c:v>
                </c:pt>
                <c:pt idx="24">
                  <c:v>0.12176505573841734</c:v>
                </c:pt>
                <c:pt idx="25">
                  <c:v>0.11181541610735568</c:v>
                </c:pt>
                <c:pt idx="26">
                  <c:v>0.11199392512806661</c:v>
                </c:pt>
                <c:pt idx="27">
                  <c:v>0.10782063473891501</c:v>
                </c:pt>
                <c:pt idx="28">
                  <c:v>9.7793771713407196E-2</c:v>
                </c:pt>
                <c:pt idx="29">
                  <c:v>9.4589329939108957E-2</c:v>
                </c:pt>
                <c:pt idx="30">
                  <c:v>0.17052372781720759</c:v>
                </c:pt>
                <c:pt idx="31">
                  <c:v>8.216521538131083E-2</c:v>
                </c:pt>
                <c:pt idx="32">
                  <c:v>7.6790996736945338E-2</c:v>
                </c:pt>
                <c:pt idx="33">
                  <c:v>7.1693284823969528E-2</c:v>
                </c:pt>
                <c:pt idx="34">
                  <c:v>7.0026712761139365E-2</c:v>
                </c:pt>
                <c:pt idx="35">
                  <c:v>4.4105596100548539E-2</c:v>
                </c:pt>
                <c:pt idx="36">
                  <c:v>6.1631895747935594E-2</c:v>
                </c:pt>
                <c:pt idx="37">
                  <c:v>6.5123763060388917E-2</c:v>
                </c:pt>
                <c:pt idx="38">
                  <c:v>6.4339502755980327E-2</c:v>
                </c:pt>
                <c:pt idx="39">
                  <c:v>6.0844505671713733E-2</c:v>
                </c:pt>
                <c:pt idx="40">
                  <c:v>6.4644543911838603E-2</c:v>
                </c:pt>
                <c:pt idx="41">
                  <c:v>7.3593756936654486E-2</c:v>
                </c:pt>
                <c:pt idx="42">
                  <c:v>0.13076926134646349</c:v>
                </c:pt>
                <c:pt idx="43">
                  <c:v>0.15356250465888888</c:v>
                </c:pt>
                <c:pt idx="44">
                  <c:v>0.17309496701840565</c:v>
                </c:pt>
                <c:pt idx="45">
                  <c:v>0.19969869308739163</c:v>
                </c:pt>
                <c:pt idx="46">
                  <c:v>0.26104008954392732</c:v>
                </c:pt>
                <c:pt idx="47">
                  <c:v>0.2550690373021709</c:v>
                </c:pt>
                <c:pt idx="48">
                  <c:v>0.22764136184684425</c:v>
                </c:pt>
                <c:pt idx="49">
                  <c:v>0.25214246246443572</c:v>
                </c:pt>
                <c:pt idx="50">
                  <c:v>0.23963444371078424</c:v>
                </c:pt>
                <c:pt idx="51">
                  <c:v>0.2519362144580537</c:v>
                </c:pt>
                <c:pt idx="52">
                  <c:v>0.21714324252806882</c:v>
                </c:pt>
                <c:pt idx="53">
                  <c:v>0.23183480881246687</c:v>
                </c:pt>
                <c:pt idx="54">
                  <c:v>0.25501311714622155</c:v>
                </c:pt>
                <c:pt idx="55">
                  <c:v>0.19282552298883004</c:v>
                </c:pt>
                <c:pt idx="56">
                  <c:v>0.2109781433793092</c:v>
                </c:pt>
                <c:pt idx="57">
                  <c:v>0.20040645101164145</c:v>
                </c:pt>
                <c:pt idx="58">
                  <c:v>0.19247460729429555</c:v>
                </c:pt>
                <c:pt idx="59">
                  <c:v>0.18491857829776848</c:v>
                </c:pt>
                <c:pt idx="60">
                  <c:v>0.18003368171131839</c:v>
                </c:pt>
                <c:pt idx="61">
                  <c:v>0.16762656009538901</c:v>
                </c:pt>
                <c:pt idx="62">
                  <c:v>0.15286842328475281</c:v>
                </c:pt>
                <c:pt idx="63">
                  <c:v>0.16739059527442457</c:v>
                </c:pt>
                <c:pt idx="64">
                  <c:v>0.1565857881533379</c:v>
                </c:pt>
                <c:pt idx="65">
                  <c:v>0.14109945043287908</c:v>
                </c:pt>
                <c:pt idx="66">
                  <c:v>0.14051999687505479</c:v>
                </c:pt>
                <c:pt idx="67">
                  <c:v>0.13348031191764775</c:v>
                </c:pt>
                <c:pt idx="68">
                  <c:v>0.1312374913137262</c:v>
                </c:pt>
                <c:pt idx="69">
                  <c:v>0.12460848506571054</c:v>
                </c:pt>
                <c:pt idx="70">
                  <c:v>0.11160431729271103</c:v>
                </c:pt>
                <c:pt idx="71">
                  <c:v>0.13200327006929236</c:v>
                </c:pt>
                <c:pt idx="72">
                  <c:v>0.22710819974849983</c:v>
                </c:pt>
                <c:pt idx="73">
                  <c:v>0.27856479114358024</c:v>
                </c:pt>
                <c:pt idx="74">
                  <c:v>0.28421231871069885</c:v>
                </c:pt>
                <c:pt idx="75">
                  <c:v>0.27349968999154761</c:v>
                </c:pt>
                <c:pt idx="76">
                  <c:v>0.26000060801054126</c:v>
                </c:pt>
                <c:pt idx="77">
                  <c:v>0.23881599182547397</c:v>
                </c:pt>
                <c:pt idx="78">
                  <c:v>0.21122622289828463</c:v>
                </c:pt>
                <c:pt idx="79">
                  <c:v>0.21025600228136554</c:v>
                </c:pt>
                <c:pt idx="80">
                  <c:v>0.17642735708064983</c:v>
                </c:pt>
                <c:pt idx="81">
                  <c:v>0.16928638528844431</c:v>
                </c:pt>
                <c:pt idx="82">
                  <c:v>0.16144018290939499</c:v>
                </c:pt>
                <c:pt idx="83">
                  <c:v>0.14850718669232776</c:v>
                </c:pt>
                <c:pt idx="84">
                  <c:v>0.14074895289066802</c:v>
                </c:pt>
                <c:pt idx="85">
                  <c:v>0.13240077451212073</c:v>
                </c:pt>
                <c:pt idx="86">
                  <c:v>0.12279265333098621</c:v>
                </c:pt>
                <c:pt idx="87">
                  <c:v>0.1174242136043091</c:v>
                </c:pt>
                <c:pt idx="88">
                  <c:v>0.11164747673660713</c:v>
                </c:pt>
                <c:pt idx="89">
                  <c:v>0.10722491915721477</c:v>
                </c:pt>
                <c:pt idx="90">
                  <c:v>0.10251490584752432</c:v>
                </c:pt>
                <c:pt idx="91">
                  <c:v>9.6140246569795806E-2</c:v>
                </c:pt>
                <c:pt idx="92">
                  <c:v>9.3651195273992016E-2</c:v>
                </c:pt>
                <c:pt idx="93">
                  <c:v>8.8706617414249678E-2</c:v>
                </c:pt>
                <c:pt idx="94">
                  <c:v>8.5596860764116656E-2</c:v>
                </c:pt>
                <c:pt idx="95">
                  <c:v>8.2684137281539449E-2</c:v>
                </c:pt>
                <c:pt idx="96">
                  <c:v>7.95777143440759E-2</c:v>
                </c:pt>
                <c:pt idx="97">
                  <c:v>7.4933395661144431E-2</c:v>
                </c:pt>
                <c:pt idx="98">
                  <c:v>7.2596804794560654E-2</c:v>
                </c:pt>
                <c:pt idx="99">
                  <c:v>7.55744876593063E-2</c:v>
                </c:pt>
                <c:pt idx="100">
                  <c:v>6.6761047389963579E-2</c:v>
                </c:pt>
                <c:pt idx="101">
                  <c:v>6.8023112284699039E-2</c:v>
                </c:pt>
                <c:pt idx="102">
                  <c:v>6.4238314095625526E-2</c:v>
                </c:pt>
                <c:pt idx="103">
                  <c:v>6.0632543430326535E-2</c:v>
                </c:pt>
                <c:pt idx="104">
                  <c:v>6.0187024873151529E-2</c:v>
                </c:pt>
                <c:pt idx="105">
                  <c:v>5.9088683781418183E-2</c:v>
                </c:pt>
                <c:pt idx="106">
                  <c:v>5.7393423805919497E-2</c:v>
                </c:pt>
                <c:pt idx="107">
                  <c:v>5.7485173231246023E-2</c:v>
                </c:pt>
                <c:pt idx="108">
                  <c:v>5.3072198199298981E-2</c:v>
                </c:pt>
                <c:pt idx="109">
                  <c:v>5.2410909259922533E-2</c:v>
                </c:pt>
                <c:pt idx="110">
                  <c:v>5.1345934037140495E-2</c:v>
                </c:pt>
                <c:pt idx="111">
                  <c:v>4.9675415532853151E-2</c:v>
                </c:pt>
                <c:pt idx="112">
                  <c:v>4.8139828167322207E-2</c:v>
                </c:pt>
                <c:pt idx="113">
                  <c:v>4.738448776950932E-2</c:v>
                </c:pt>
                <c:pt idx="114">
                  <c:v>4.607372811035404E-2</c:v>
                </c:pt>
                <c:pt idx="115">
                  <c:v>4.5412435036841003E-2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8F-E14F-A355-5484CDB85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58544"/>
        <c:axId val="1"/>
      </c:scatterChart>
      <c:valAx>
        <c:axId val="1975958544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863752763962617"/>
              <c:y val="0.934121521857457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6.3193093925142472E-3"/>
              <c:y val="0.3909219020911988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958544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'292e'!$AC$8:$AC$42</c:f>
          <c:strCache>
            <c:ptCount val="35"/>
            <c:pt idx="0">
              <c:v>SAMPLE NO.:</c:v>
            </c:pt>
            <c:pt idx="1">
              <c:v>6954.2ft;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18.9</c:v>
            </c:pt>
            <c:pt idx="6">
              <c:v>BVTot:</c:v>
            </c:pt>
            <c:pt idx="7">
              <c:v>22.41</c:v>
            </c:pt>
            <c:pt idx="8">
              <c:v>Perm:</c:v>
            </c:pt>
            <c:pt idx="9">
              <c:v>1522</c:v>
            </c:pt>
            <c:pt idx="10">
              <c:v>Thomeer Perm:</c:v>
            </c:pt>
            <c:pt idx="11">
              <c:v>993.0</c:v>
            </c:pt>
            <c:pt idx="12">
              <c:v>PORE SYSTEM 1:</c:v>
            </c:pt>
            <c:pt idx="13">
              <c:v>G1:</c:v>
            </c:pt>
            <c:pt idx="14">
              <c:v>0.40</c:v>
            </c:pt>
            <c:pt idx="15">
              <c:v>Pd1:</c:v>
            </c:pt>
            <c:pt idx="16">
              <c:v>1.51</c:v>
            </c:pt>
            <c:pt idx="17">
              <c:v>BV1:</c:v>
            </c:pt>
            <c:pt idx="18">
              <c:v>13.17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0.89</c:v>
            </c:pt>
            <c:pt idx="24">
              <c:v>Pd2:</c:v>
            </c:pt>
            <c:pt idx="25">
              <c:v>116.97</c:v>
            </c:pt>
            <c:pt idx="26">
              <c:v>BV2:</c:v>
            </c:pt>
            <c:pt idx="27">
              <c:v>6.89</c:v>
            </c:pt>
            <c:pt idx="28">
              <c:v>PORE SYSTEM 3:</c:v>
            </c:pt>
            <c:pt idx="29">
              <c:v>G3:</c:v>
            </c:pt>
            <c:pt idx="30">
              <c:v>0.03</c:v>
            </c:pt>
            <c:pt idx="31">
              <c:v>Pd3:</c:v>
            </c:pt>
            <c:pt idx="32">
              <c:v>2500.00</c:v>
            </c:pt>
            <c:pt idx="33">
              <c:v>BV3:</c:v>
            </c:pt>
            <c:pt idx="34">
              <c:v>2.35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8.7606023499264149E-2"/>
          <c:w val="0.75091343847689662"/>
          <c:h val="0.80002481837063866"/>
        </c:manualLayout>
      </c:layout>
      <c:scatterChart>
        <c:scatterStyle val="lineMarker"/>
        <c:varyColors val="0"/>
        <c:ser>
          <c:idx val="0"/>
          <c:order val="0"/>
          <c:tx>
            <c:strRef>
              <c:f>'292e'!$B$224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'292e'!$A$225:$A$342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0.20296689485506475</c:v>
                </c:pt>
                <c:pt idx="2">
                  <c:v>0.58634880735907591</c:v>
                </c:pt>
                <c:pt idx="3">
                  <c:v>1.0373863514814419</c:v>
                </c:pt>
                <c:pt idx="4">
                  <c:v>1.556079527222163</c:v>
                </c:pt>
                <c:pt idx="5">
                  <c:v>2.2326358434057121</c:v>
                </c:pt>
                <c:pt idx="6">
                  <c:v>3.0896071772382077</c:v>
                </c:pt>
                <c:pt idx="7">
                  <c:v>3.8563710022462292</c:v>
                </c:pt>
                <c:pt idx="8">
                  <c:v>4.5329273184297785</c:v>
                </c:pt>
                <c:pt idx="9">
                  <c:v>5.0967242485827358</c:v>
                </c:pt>
                <c:pt idx="10">
                  <c:v>5.6379693015295747</c:v>
                </c:pt>
                <c:pt idx="11">
                  <c:v>6.0213512140335856</c:v>
                </c:pt>
                <c:pt idx="12">
                  <c:v>6.3596293721253607</c:v>
                </c:pt>
                <c:pt idx="13">
                  <c:v>6.6753556530110174</c:v>
                </c:pt>
                <c:pt idx="14">
                  <c:v>6.9685300566905539</c:v>
                </c:pt>
                <c:pt idx="15">
                  <c:v>7.2391525831639738</c:v>
                </c:pt>
                <c:pt idx="16">
                  <c:v>7.4872232324312753</c:v>
                </c:pt>
                <c:pt idx="17">
                  <c:v>7.7127420044924584</c:v>
                </c:pt>
                <c:pt idx="18">
                  <c:v>7.9157088993475231</c:v>
                </c:pt>
                <c:pt idx="19">
                  <c:v>8.0961239169964703</c:v>
                </c:pt>
                <c:pt idx="20">
                  <c:v>8.2539870574392982</c:v>
                </c:pt>
                <c:pt idx="21">
                  <c:v>8.4118501978821261</c:v>
                </c:pt>
                <c:pt idx="22">
                  <c:v>8.5471614611188365</c:v>
                </c:pt>
                <c:pt idx="23">
                  <c:v>8.6599208471494276</c:v>
                </c:pt>
                <c:pt idx="24">
                  <c:v>8.7952321103861379</c:v>
                </c:pt>
                <c:pt idx="25">
                  <c:v>8.8854396192106115</c:v>
                </c:pt>
                <c:pt idx="26">
                  <c:v>8.9756471280350851</c:v>
                </c:pt>
                <c:pt idx="27">
                  <c:v>9.0658546368595569</c:v>
                </c:pt>
                <c:pt idx="28">
                  <c:v>9.1560621456840288</c:v>
                </c:pt>
                <c:pt idx="29">
                  <c:v>9.2462696545085024</c:v>
                </c:pt>
                <c:pt idx="30">
                  <c:v>9.3139252861268567</c:v>
                </c:pt>
                <c:pt idx="31">
                  <c:v>9.4041327949513303</c:v>
                </c:pt>
                <c:pt idx="32">
                  <c:v>9.4943403037758021</c:v>
                </c:pt>
                <c:pt idx="33">
                  <c:v>9.5845478126002739</c:v>
                </c:pt>
                <c:pt idx="34">
                  <c:v>9.6973071986308668</c:v>
                </c:pt>
                <c:pt idx="35">
                  <c:v>9.7875147074553386</c:v>
                </c:pt>
                <c:pt idx="36">
                  <c:v>9.8551703390736929</c:v>
                </c:pt>
                <c:pt idx="37">
                  <c:v>9.9228259706920507</c:v>
                </c:pt>
                <c:pt idx="38">
                  <c:v>9.9904816023104051</c:v>
                </c:pt>
                <c:pt idx="39">
                  <c:v>10.058137233928759</c:v>
                </c:pt>
                <c:pt idx="40">
                  <c:v>10.148344742753233</c:v>
                </c:pt>
                <c:pt idx="41">
                  <c:v>10.216000374371587</c:v>
                </c:pt>
                <c:pt idx="42">
                  <c:v>10.306207883196061</c:v>
                </c:pt>
                <c:pt idx="43">
                  <c:v>10.396415392020534</c:v>
                </c:pt>
                <c:pt idx="44">
                  <c:v>10.486622900845006</c:v>
                </c:pt>
                <c:pt idx="45">
                  <c:v>10.599382286875599</c:v>
                </c:pt>
                <c:pt idx="46">
                  <c:v>10.689589795700071</c:v>
                </c:pt>
                <c:pt idx="47">
                  <c:v>10.802349181730662</c:v>
                </c:pt>
                <c:pt idx="48">
                  <c:v>10.915108567761255</c:v>
                </c:pt>
                <c:pt idx="49">
                  <c:v>11.027867953791846</c:v>
                </c:pt>
                <c:pt idx="50">
                  <c:v>11.140627339822437</c:v>
                </c:pt>
                <c:pt idx="51">
                  <c:v>11.275938603059148</c:v>
                </c:pt>
                <c:pt idx="52">
                  <c:v>11.388697989089739</c:v>
                </c:pt>
                <c:pt idx="53">
                  <c:v>11.524009252326451</c:v>
                </c:pt>
                <c:pt idx="54">
                  <c:v>11.659320515563161</c:v>
                </c:pt>
                <c:pt idx="55">
                  <c:v>11.817183656005987</c:v>
                </c:pt>
                <c:pt idx="56">
                  <c:v>11.92994304203658</c:v>
                </c:pt>
                <c:pt idx="57">
                  <c:v>12.065254305273291</c:v>
                </c:pt>
                <c:pt idx="58">
                  <c:v>12.200565568510001</c:v>
                </c:pt>
                <c:pt idx="59">
                  <c:v>12.313324954540592</c:v>
                </c:pt>
                <c:pt idx="60">
                  <c:v>12.426084340571185</c:v>
                </c:pt>
                <c:pt idx="61">
                  <c:v>12.516291849395659</c:v>
                </c:pt>
                <c:pt idx="62">
                  <c:v>12.60649935822013</c:v>
                </c:pt>
                <c:pt idx="63">
                  <c:v>12.674154989838485</c:v>
                </c:pt>
                <c:pt idx="64">
                  <c:v>12.764362498662956</c:v>
                </c:pt>
                <c:pt idx="65">
                  <c:v>12.899673761899669</c:v>
                </c:pt>
                <c:pt idx="66">
                  <c:v>13.012433147930262</c:v>
                </c:pt>
                <c:pt idx="67">
                  <c:v>13.14774441116697</c:v>
                </c:pt>
                <c:pt idx="68">
                  <c:v>13.283055674403679</c:v>
                </c:pt>
                <c:pt idx="69">
                  <c:v>13.440918814846508</c:v>
                </c:pt>
                <c:pt idx="70">
                  <c:v>13.598781955289338</c:v>
                </c:pt>
                <c:pt idx="71">
                  <c:v>13.734093218526047</c:v>
                </c:pt>
                <c:pt idx="72">
                  <c:v>13.891956358968876</c:v>
                </c:pt>
                <c:pt idx="73">
                  <c:v>14.049819499411702</c:v>
                </c:pt>
                <c:pt idx="74">
                  <c:v>14.20768263985453</c:v>
                </c:pt>
                <c:pt idx="75">
                  <c:v>14.365545780297358</c:v>
                </c:pt>
                <c:pt idx="76">
                  <c:v>14.523408920740188</c:v>
                </c:pt>
                <c:pt idx="77">
                  <c:v>14.681272061183021</c:v>
                </c:pt>
                <c:pt idx="78">
                  <c:v>14.861687078831967</c:v>
                </c:pt>
                <c:pt idx="79">
                  <c:v>15.019550219274795</c:v>
                </c:pt>
                <c:pt idx="80">
                  <c:v>15.177413359717622</c:v>
                </c:pt>
                <c:pt idx="81">
                  <c:v>15.35782837736657</c:v>
                </c:pt>
                <c:pt idx="82">
                  <c:v>15.515691517809401</c:v>
                </c:pt>
                <c:pt idx="83">
                  <c:v>15.673554658252229</c:v>
                </c:pt>
                <c:pt idx="84">
                  <c:v>15.831417798695057</c:v>
                </c:pt>
                <c:pt idx="85">
                  <c:v>15.966729061931769</c:v>
                </c:pt>
                <c:pt idx="86">
                  <c:v>16.102040325168478</c:v>
                </c:pt>
                <c:pt idx="87">
                  <c:v>16.21479971119907</c:v>
                </c:pt>
                <c:pt idx="88">
                  <c:v>16.305007220023544</c:v>
                </c:pt>
                <c:pt idx="89">
                  <c:v>16.372662851641895</c:v>
                </c:pt>
                <c:pt idx="90">
                  <c:v>16.417766606054133</c:v>
                </c:pt>
                <c:pt idx="91">
                  <c:v>16.440318483260256</c:v>
                </c:pt>
                <c:pt idx="92">
                  <c:v>16.462870360466376</c:v>
                </c:pt>
                <c:pt idx="93">
                  <c:v>16.485422237672491</c:v>
                </c:pt>
                <c:pt idx="94">
                  <c:v>16.507974114878614</c:v>
                </c:pt>
                <c:pt idx="95">
                  <c:v>16.53052599208473</c:v>
                </c:pt>
                <c:pt idx="96">
                  <c:v>16.553077869290849</c:v>
                </c:pt>
                <c:pt idx="97">
                  <c:v>16.575629746496968</c:v>
                </c:pt>
                <c:pt idx="98">
                  <c:v>16.575629746496968</c:v>
                </c:pt>
                <c:pt idx="99">
                  <c:v>16.575629746496968</c:v>
                </c:pt>
                <c:pt idx="100">
                  <c:v>16.575629746496968</c:v>
                </c:pt>
                <c:pt idx="101">
                  <c:v>16.575629746496968</c:v>
                </c:pt>
                <c:pt idx="102">
                  <c:v>16.575629746496968</c:v>
                </c:pt>
                <c:pt idx="103">
                  <c:v>16.575629746496968</c:v>
                </c:pt>
                <c:pt idx="104">
                  <c:v>16.575629746496968</c:v>
                </c:pt>
                <c:pt idx="105">
                  <c:v>16.575629746496968</c:v>
                </c:pt>
                <c:pt idx="106">
                  <c:v>16.575629746496968</c:v>
                </c:pt>
                <c:pt idx="107">
                  <c:v>16.575629746496968</c:v>
                </c:pt>
                <c:pt idx="108">
                  <c:v>16.575629746496968</c:v>
                </c:pt>
                <c:pt idx="109">
                  <c:v>16.575629746496968</c:v>
                </c:pt>
                <c:pt idx="110">
                  <c:v>16.575629746496968</c:v>
                </c:pt>
                <c:pt idx="111">
                  <c:v>16.575629746496968</c:v>
                </c:pt>
                <c:pt idx="112">
                  <c:v>16.575629746496968</c:v>
                </c:pt>
                <c:pt idx="113">
                  <c:v>16.575629746496968</c:v>
                </c:pt>
                <c:pt idx="114">
                  <c:v>16.575629746496968</c:v>
                </c:pt>
                <c:pt idx="115">
                  <c:v>16.575629746496968</c:v>
                </c:pt>
                <c:pt idx="116">
                  <c:v>16.575629746496968</c:v>
                </c:pt>
                <c:pt idx="117">
                  <c:v>16.575629746496968</c:v>
                </c:pt>
              </c:numCache>
            </c:numRef>
          </c:xVal>
          <c:yVal>
            <c:numRef>
              <c:f>'292e'!$B$225:$B$342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45.07</c:v>
                </c:pt>
                <c:pt idx="38">
                  <c:v>49.27</c:v>
                </c:pt>
                <c:pt idx="39">
                  <c:v>54.1</c:v>
                </c:pt>
                <c:pt idx="40">
                  <c:v>58.25</c:v>
                </c:pt>
                <c:pt idx="41">
                  <c:v>63.95</c:v>
                </c:pt>
                <c:pt idx="42">
                  <c:v>70.430000000000007</c:v>
                </c:pt>
                <c:pt idx="43">
                  <c:v>77.48</c:v>
                </c:pt>
                <c:pt idx="44">
                  <c:v>84.72</c:v>
                </c:pt>
                <c:pt idx="45">
                  <c:v>92.16</c:v>
                </c:pt>
                <c:pt idx="46">
                  <c:v>101.48</c:v>
                </c:pt>
                <c:pt idx="47">
                  <c:v>110.51</c:v>
                </c:pt>
                <c:pt idx="48">
                  <c:v>121.76</c:v>
                </c:pt>
                <c:pt idx="49">
                  <c:v>132.58000000000001</c:v>
                </c:pt>
                <c:pt idx="50">
                  <c:v>144.69</c:v>
                </c:pt>
                <c:pt idx="51">
                  <c:v>159.51</c:v>
                </c:pt>
                <c:pt idx="52">
                  <c:v>172.59</c:v>
                </c:pt>
                <c:pt idx="53">
                  <c:v>189.67</c:v>
                </c:pt>
                <c:pt idx="54">
                  <c:v>207.02</c:v>
                </c:pt>
                <c:pt idx="55">
                  <c:v>227.81</c:v>
                </c:pt>
                <c:pt idx="56">
                  <c:v>249.32</c:v>
                </c:pt>
                <c:pt idx="57">
                  <c:v>272.60000000000002</c:v>
                </c:pt>
                <c:pt idx="58">
                  <c:v>299.87</c:v>
                </c:pt>
                <c:pt idx="59">
                  <c:v>326.92</c:v>
                </c:pt>
                <c:pt idx="60">
                  <c:v>358.33</c:v>
                </c:pt>
                <c:pt idx="61">
                  <c:v>391.13</c:v>
                </c:pt>
                <c:pt idx="62">
                  <c:v>427.73</c:v>
                </c:pt>
                <c:pt idx="63">
                  <c:v>467.67</c:v>
                </c:pt>
                <c:pt idx="64">
                  <c:v>512.14</c:v>
                </c:pt>
                <c:pt idx="65">
                  <c:v>561.94000000000005</c:v>
                </c:pt>
                <c:pt idx="66">
                  <c:v>612.66999999999996</c:v>
                </c:pt>
                <c:pt idx="67">
                  <c:v>672.33</c:v>
                </c:pt>
                <c:pt idx="68">
                  <c:v>734.38</c:v>
                </c:pt>
                <c:pt idx="69">
                  <c:v>803.26</c:v>
                </c:pt>
                <c:pt idx="70">
                  <c:v>881.49</c:v>
                </c:pt>
                <c:pt idx="71">
                  <c:v>961.22</c:v>
                </c:pt>
                <c:pt idx="72">
                  <c:v>1047.0899999999999</c:v>
                </c:pt>
                <c:pt idx="73">
                  <c:v>1148.29</c:v>
                </c:pt>
                <c:pt idx="74">
                  <c:v>1257.92</c:v>
                </c:pt>
                <c:pt idx="75">
                  <c:v>1378.16</c:v>
                </c:pt>
                <c:pt idx="76">
                  <c:v>1509.73</c:v>
                </c:pt>
                <c:pt idx="77">
                  <c:v>1648.4</c:v>
                </c:pt>
                <c:pt idx="78">
                  <c:v>1810.17</c:v>
                </c:pt>
                <c:pt idx="79">
                  <c:v>1979.99</c:v>
                </c:pt>
                <c:pt idx="80">
                  <c:v>2158.62</c:v>
                </c:pt>
                <c:pt idx="81">
                  <c:v>2370.02</c:v>
                </c:pt>
                <c:pt idx="82">
                  <c:v>2586.81</c:v>
                </c:pt>
                <c:pt idx="83">
                  <c:v>2830.28</c:v>
                </c:pt>
                <c:pt idx="84">
                  <c:v>3099.32</c:v>
                </c:pt>
                <c:pt idx="85">
                  <c:v>3387.9</c:v>
                </c:pt>
                <c:pt idx="86">
                  <c:v>3709.05</c:v>
                </c:pt>
                <c:pt idx="87">
                  <c:v>4058.94</c:v>
                </c:pt>
                <c:pt idx="88">
                  <c:v>4436.3500000000004</c:v>
                </c:pt>
                <c:pt idx="89">
                  <c:v>4844.4799999999996</c:v>
                </c:pt>
                <c:pt idx="90">
                  <c:v>5306.13</c:v>
                </c:pt>
                <c:pt idx="91">
                  <c:v>5803.96</c:v>
                </c:pt>
                <c:pt idx="92">
                  <c:v>6353.04</c:v>
                </c:pt>
                <c:pt idx="93">
                  <c:v>6943.22</c:v>
                </c:pt>
                <c:pt idx="94">
                  <c:v>7604.67</c:v>
                </c:pt>
                <c:pt idx="95">
                  <c:v>8313.9</c:v>
                </c:pt>
                <c:pt idx="96">
                  <c:v>9094.27</c:v>
                </c:pt>
                <c:pt idx="97">
                  <c:v>9954.92</c:v>
                </c:pt>
                <c:pt idx="98">
                  <c:v>10894.91</c:v>
                </c:pt>
                <c:pt idx="99">
                  <c:v>11894.45</c:v>
                </c:pt>
                <c:pt idx="100">
                  <c:v>12994.56</c:v>
                </c:pt>
                <c:pt idx="101">
                  <c:v>14295.72</c:v>
                </c:pt>
                <c:pt idx="102">
                  <c:v>15593.91</c:v>
                </c:pt>
                <c:pt idx="103">
                  <c:v>17093.189999999999</c:v>
                </c:pt>
                <c:pt idx="104">
                  <c:v>18695.23</c:v>
                </c:pt>
                <c:pt idx="105">
                  <c:v>20394.3</c:v>
                </c:pt>
                <c:pt idx="106">
                  <c:v>22295.43</c:v>
                </c:pt>
                <c:pt idx="107">
                  <c:v>24397.55</c:v>
                </c:pt>
                <c:pt idx="108">
                  <c:v>26697.19</c:v>
                </c:pt>
                <c:pt idx="109">
                  <c:v>29298.639999999999</c:v>
                </c:pt>
                <c:pt idx="110">
                  <c:v>31998.37</c:v>
                </c:pt>
                <c:pt idx="111">
                  <c:v>34992.620000000003</c:v>
                </c:pt>
                <c:pt idx="112">
                  <c:v>38299.440000000002</c:v>
                </c:pt>
                <c:pt idx="113">
                  <c:v>41897.99</c:v>
                </c:pt>
                <c:pt idx="114">
                  <c:v>45801.06</c:v>
                </c:pt>
                <c:pt idx="115">
                  <c:v>50098.47</c:v>
                </c:pt>
                <c:pt idx="116">
                  <c:v>54799.73</c:v>
                </c:pt>
                <c:pt idx="117">
                  <c:v>60001.14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B-8C40-98C5-7D04CE7DD98B}"/>
            </c:ext>
          </c:extLst>
        </c:ser>
        <c:ser>
          <c:idx val="1"/>
          <c:order val="1"/>
          <c:tx>
            <c:strRef>
              <c:f>'292e'!$D$224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'292e'!$C$225:$C$342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9.1985800230200504E-2</c:v>
                </c:pt>
                <c:pt idx="2">
                  <c:v>0.47536771273421163</c:v>
                </c:pt>
                <c:pt idx="3">
                  <c:v>0.9264052568565776</c:v>
                </c:pt>
                <c:pt idx="4">
                  <c:v>1.4450984325972989</c:v>
                </c:pt>
                <c:pt idx="5">
                  <c:v>2.1216547487808479</c:v>
                </c:pt>
                <c:pt idx="6">
                  <c:v>2.9786260826133435</c:v>
                </c:pt>
                <c:pt idx="7">
                  <c:v>3.745389907621365</c:v>
                </c:pt>
                <c:pt idx="8">
                  <c:v>4.4219462238049143</c:v>
                </c:pt>
                <c:pt idx="9">
                  <c:v>4.9857431539578716</c:v>
                </c:pt>
                <c:pt idx="10">
                  <c:v>5.5269882069047105</c:v>
                </c:pt>
                <c:pt idx="11">
                  <c:v>5.9103701194087215</c:v>
                </c:pt>
                <c:pt idx="12">
                  <c:v>6.2486482775004966</c:v>
                </c:pt>
                <c:pt idx="13">
                  <c:v>6.5643745583861532</c:v>
                </c:pt>
                <c:pt idx="14">
                  <c:v>6.8575489620656898</c:v>
                </c:pt>
                <c:pt idx="15">
                  <c:v>7.1281714885391096</c:v>
                </c:pt>
                <c:pt idx="16">
                  <c:v>7.3762421378064111</c:v>
                </c:pt>
                <c:pt idx="17">
                  <c:v>7.6017609098675942</c:v>
                </c:pt>
                <c:pt idx="18">
                  <c:v>7.8047278047226589</c:v>
                </c:pt>
                <c:pt idx="19">
                  <c:v>7.9851428223716061</c:v>
                </c:pt>
                <c:pt idx="20">
                  <c:v>8.1430059628144331</c:v>
                </c:pt>
                <c:pt idx="21">
                  <c:v>8.300869103257261</c:v>
                </c:pt>
                <c:pt idx="22">
                  <c:v>8.4361803664939714</c:v>
                </c:pt>
                <c:pt idx="23">
                  <c:v>8.5489397525245625</c:v>
                </c:pt>
                <c:pt idx="24">
                  <c:v>8.6842510157612729</c:v>
                </c:pt>
                <c:pt idx="25">
                  <c:v>8.7744585245857465</c:v>
                </c:pt>
                <c:pt idx="26">
                  <c:v>8.8646660334102201</c:v>
                </c:pt>
                <c:pt idx="27">
                  <c:v>8.9548735422346919</c:v>
                </c:pt>
                <c:pt idx="28">
                  <c:v>9.0450810510591637</c:v>
                </c:pt>
                <c:pt idx="29">
                  <c:v>9.1352885598836373</c:v>
                </c:pt>
                <c:pt idx="30">
                  <c:v>9.2029441915019916</c:v>
                </c:pt>
                <c:pt idx="31">
                  <c:v>9.2931517003264652</c:v>
                </c:pt>
                <c:pt idx="32">
                  <c:v>9.383359209150937</c:v>
                </c:pt>
                <c:pt idx="33">
                  <c:v>9.4735667179754088</c:v>
                </c:pt>
                <c:pt idx="34">
                  <c:v>9.5863261040060017</c:v>
                </c:pt>
                <c:pt idx="35">
                  <c:v>9.6765336128304735</c:v>
                </c:pt>
                <c:pt idx="36">
                  <c:v>9.7441892444488278</c:v>
                </c:pt>
                <c:pt idx="37">
                  <c:v>9.8118448760671857</c:v>
                </c:pt>
                <c:pt idx="38">
                  <c:v>9.87950050768554</c:v>
                </c:pt>
                <c:pt idx="39">
                  <c:v>9.9471561393038943</c:v>
                </c:pt>
                <c:pt idx="40">
                  <c:v>10.037363648128368</c:v>
                </c:pt>
                <c:pt idx="41">
                  <c:v>10.105019279746722</c:v>
                </c:pt>
                <c:pt idx="42">
                  <c:v>10.195226788571196</c:v>
                </c:pt>
                <c:pt idx="43">
                  <c:v>10.285434297395669</c:v>
                </c:pt>
                <c:pt idx="44">
                  <c:v>10.375641806220141</c:v>
                </c:pt>
                <c:pt idx="45">
                  <c:v>10.488401192250734</c:v>
                </c:pt>
                <c:pt idx="46">
                  <c:v>10.578608701075206</c:v>
                </c:pt>
                <c:pt idx="47">
                  <c:v>10.691368087105797</c:v>
                </c:pt>
                <c:pt idx="48">
                  <c:v>10.80412747313639</c:v>
                </c:pt>
                <c:pt idx="49">
                  <c:v>10.916886859166981</c:v>
                </c:pt>
                <c:pt idx="50">
                  <c:v>11.029646245197572</c:v>
                </c:pt>
                <c:pt idx="51">
                  <c:v>11.164957508434282</c:v>
                </c:pt>
                <c:pt idx="52">
                  <c:v>11.277716894464874</c:v>
                </c:pt>
                <c:pt idx="53">
                  <c:v>11.413028157701586</c:v>
                </c:pt>
                <c:pt idx="54">
                  <c:v>11.548339420938296</c:v>
                </c:pt>
                <c:pt idx="55">
                  <c:v>11.706202561381122</c:v>
                </c:pt>
                <c:pt idx="56">
                  <c:v>11.818961947411715</c:v>
                </c:pt>
                <c:pt idx="57">
                  <c:v>11.954273210648426</c:v>
                </c:pt>
                <c:pt idx="58">
                  <c:v>12.089584473885136</c:v>
                </c:pt>
                <c:pt idx="59">
                  <c:v>12.202343859915727</c:v>
                </c:pt>
                <c:pt idx="60">
                  <c:v>12.31510324594632</c:v>
                </c:pt>
                <c:pt idx="61">
                  <c:v>12.405310754770793</c:v>
                </c:pt>
                <c:pt idx="62">
                  <c:v>12.495518263595265</c:v>
                </c:pt>
                <c:pt idx="63">
                  <c:v>12.56317389521362</c:v>
                </c:pt>
                <c:pt idx="64">
                  <c:v>12.653381404038091</c:v>
                </c:pt>
                <c:pt idx="65">
                  <c:v>12.788692667274804</c:v>
                </c:pt>
                <c:pt idx="66">
                  <c:v>12.901452053305396</c:v>
                </c:pt>
                <c:pt idx="67">
                  <c:v>13.036763316542105</c:v>
                </c:pt>
                <c:pt idx="68">
                  <c:v>13.172074579778814</c:v>
                </c:pt>
                <c:pt idx="69">
                  <c:v>13.329937720221643</c:v>
                </c:pt>
                <c:pt idx="70">
                  <c:v>13.487800860664473</c:v>
                </c:pt>
                <c:pt idx="71">
                  <c:v>13.623112123901182</c:v>
                </c:pt>
                <c:pt idx="72">
                  <c:v>13.780975264344011</c:v>
                </c:pt>
                <c:pt idx="73">
                  <c:v>13.938838404786837</c:v>
                </c:pt>
                <c:pt idx="74">
                  <c:v>14.096701545229665</c:v>
                </c:pt>
                <c:pt idx="75">
                  <c:v>14.254564685672493</c:v>
                </c:pt>
                <c:pt idx="76">
                  <c:v>14.412427826115323</c:v>
                </c:pt>
                <c:pt idx="77">
                  <c:v>14.570290966558156</c:v>
                </c:pt>
                <c:pt idx="78">
                  <c:v>14.750705984207102</c:v>
                </c:pt>
                <c:pt idx="79">
                  <c:v>14.908569124649929</c:v>
                </c:pt>
                <c:pt idx="80">
                  <c:v>15.066432265092757</c:v>
                </c:pt>
                <c:pt idx="81">
                  <c:v>15.246847282741705</c:v>
                </c:pt>
                <c:pt idx="82">
                  <c:v>15.404710423184536</c:v>
                </c:pt>
                <c:pt idx="83">
                  <c:v>15.562573563627364</c:v>
                </c:pt>
                <c:pt idx="84">
                  <c:v>15.720436704070192</c:v>
                </c:pt>
                <c:pt idx="85">
                  <c:v>15.855747967306904</c:v>
                </c:pt>
                <c:pt idx="86">
                  <c:v>15.991059230543613</c:v>
                </c:pt>
                <c:pt idx="87">
                  <c:v>16.103818616574205</c:v>
                </c:pt>
                <c:pt idx="88">
                  <c:v>16.194026125398679</c:v>
                </c:pt>
                <c:pt idx="89">
                  <c:v>16.26168175701703</c:v>
                </c:pt>
                <c:pt idx="90">
                  <c:v>16.306785511429268</c:v>
                </c:pt>
                <c:pt idx="91">
                  <c:v>16.329337388635391</c:v>
                </c:pt>
                <c:pt idx="92">
                  <c:v>16.35188926584151</c:v>
                </c:pt>
                <c:pt idx="93">
                  <c:v>16.374441143047626</c:v>
                </c:pt>
                <c:pt idx="94">
                  <c:v>16.396993020253749</c:v>
                </c:pt>
                <c:pt idx="95">
                  <c:v>16.419544897459865</c:v>
                </c:pt>
                <c:pt idx="96">
                  <c:v>16.442096774665984</c:v>
                </c:pt>
                <c:pt idx="97">
                  <c:v>16.464648651872103</c:v>
                </c:pt>
                <c:pt idx="98">
                  <c:v>16.464648651872103</c:v>
                </c:pt>
                <c:pt idx="99">
                  <c:v>16.464648651872103</c:v>
                </c:pt>
                <c:pt idx="100">
                  <c:v>16.464648651872103</c:v>
                </c:pt>
                <c:pt idx="101">
                  <c:v>16.464648651872103</c:v>
                </c:pt>
                <c:pt idx="102">
                  <c:v>16.464648651872103</c:v>
                </c:pt>
                <c:pt idx="103">
                  <c:v>16.464648651872103</c:v>
                </c:pt>
                <c:pt idx="104">
                  <c:v>16.464648651872103</c:v>
                </c:pt>
                <c:pt idx="105">
                  <c:v>16.464648651872103</c:v>
                </c:pt>
                <c:pt idx="106">
                  <c:v>16.464648651872103</c:v>
                </c:pt>
                <c:pt idx="107">
                  <c:v>16.464648651872103</c:v>
                </c:pt>
                <c:pt idx="108">
                  <c:v>16.464648651872103</c:v>
                </c:pt>
                <c:pt idx="109">
                  <c:v>16.464648651872103</c:v>
                </c:pt>
                <c:pt idx="110">
                  <c:v>16.464648651872103</c:v>
                </c:pt>
                <c:pt idx="111">
                  <c:v>16.464648651872103</c:v>
                </c:pt>
                <c:pt idx="112">
                  <c:v>16.464648651872103</c:v>
                </c:pt>
                <c:pt idx="113">
                  <c:v>16.464648651872103</c:v>
                </c:pt>
                <c:pt idx="114">
                  <c:v>16.464648651872103</c:v>
                </c:pt>
                <c:pt idx="115">
                  <c:v>16.464648651872103</c:v>
                </c:pt>
                <c:pt idx="116">
                  <c:v>16.464648651872103</c:v>
                </c:pt>
                <c:pt idx="117">
                  <c:v>16.464648651872103</c:v>
                </c:pt>
              </c:numCache>
            </c:numRef>
          </c:xVal>
          <c:yVal>
            <c:numRef>
              <c:f>'292e'!$D$225:$D$342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45.07</c:v>
                </c:pt>
                <c:pt idx="38">
                  <c:v>49.27</c:v>
                </c:pt>
                <c:pt idx="39">
                  <c:v>54.1</c:v>
                </c:pt>
                <c:pt idx="40">
                  <c:v>58.25</c:v>
                </c:pt>
                <c:pt idx="41">
                  <c:v>63.95</c:v>
                </c:pt>
                <c:pt idx="42">
                  <c:v>70.430000000000007</c:v>
                </c:pt>
                <c:pt idx="43">
                  <c:v>77.48</c:v>
                </c:pt>
                <c:pt idx="44">
                  <c:v>84.72</c:v>
                </c:pt>
                <c:pt idx="45">
                  <c:v>92.16</c:v>
                </c:pt>
                <c:pt idx="46">
                  <c:v>101.48</c:v>
                </c:pt>
                <c:pt idx="47">
                  <c:v>110.51</c:v>
                </c:pt>
                <c:pt idx="48">
                  <c:v>121.76</c:v>
                </c:pt>
                <c:pt idx="49">
                  <c:v>132.58000000000001</c:v>
                </c:pt>
                <c:pt idx="50">
                  <c:v>144.69</c:v>
                </c:pt>
                <c:pt idx="51">
                  <c:v>159.51</c:v>
                </c:pt>
                <c:pt idx="52">
                  <c:v>172.59</c:v>
                </c:pt>
                <c:pt idx="53">
                  <c:v>189.67</c:v>
                </c:pt>
                <c:pt idx="54">
                  <c:v>207.02</c:v>
                </c:pt>
                <c:pt idx="55">
                  <c:v>227.81</c:v>
                </c:pt>
                <c:pt idx="56">
                  <c:v>249.32</c:v>
                </c:pt>
                <c:pt idx="57">
                  <c:v>272.60000000000002</c:v>
                </c:pt>
                <c:pt idx="58">
                  <c:v>299.87</c:v>
                </c:pt>
                <c:pt idx="59">
                  <c:v>326.92</c:v>
                </c:pt>
                <c:pt idx="60">
                  <c:v>358.33</c:v>
                </c:pt>
                <c:pt idx="61">
                  <c:v>391.13</c:v>
                </c:pt>
                <c:pt idx="62">
                  <c:v>427.73</c:v>
                </c:pt>
                <c:pt idx="63">
                  <c:v>467.67</c:v>
                </c:pt>
                <c:pt idx="64">
                  <c:v>512.14</c:v>
                </c:pt>
                <c:pt idx="65">
                  <c:v>561.94000000000005</c:v>
                </c:pt>
                <c:pt idx="66">
                  <c:v>612.66999999999996</c:v>
                </c:pt>
                <c:pt idx="67">
                  <c:v>672.33</c:v>
                </c:pt>
                <c:pt idx="68">
                  <c:v>734.38</c:v>
                </c:pt>
                <c:pt idx="69">
                  <c:v>803.26</c:v>
                </c:pt>
                <c:pt idx="70">
                  <c:v>881.49</c:v>
                </c:pt>
                <c:pt idx="71">
                  <c:v>961.22</c:v>
                </c:pt>
                <c:pt idx="72">
                  <c:v>1047.0899999999999</c:v>
                </c:pt>
                <c:pt idx="73">
                  <c:v>1148.29</c:v>
                </c:pt>
                <c:pt idx="74">
                  <c:v>1257.92</c:v>
                </c:pt>
                <c:pt idx="75">
                  <c:v>1378.16</c:v>
                </c:pt>
                <c:pt idx="76">
                  <c:v>1509.73</c:v>
                </c:pt>
                <c:pt idx="77">
                  <c:v>1648.4</c:v>
                </c:pt>
                <c:pt idx="78">
                  <c:v>1810.17</c:v>
                </c:pt>
                <c:pt idx="79">
                  <c:v>1979.99</c:v>
                </c:pt>
                <c:pt idx="80">
                  <c:v>2158.62</c:v>
                </c:pt>
                <c:pt idx="81">
                  <c:v>2370.02</c:v>
                </c:pt>
                <c:pt idx="82">
                  <c:v>2586.81</c:v>
                </c:pt>
                <c:pt idx="83">
                  <c:v>2830.28</c:v>
                </c:pt>
                <c:pt idx="84">
                  <c:v>3099.32</c:v>
                </c:pt>
                <c:pt idx="85">
                  <c:v>3387.9</c:v>
                </c:pt>
                <c:pt idx="86">
                  <c:v>3709.05</c:v>
                </c:pt>
                <c:pt idx="87">
                  <c:v>4058.94</c:v>
                </c:pt>
                <c:pt idx="88">
                  <c:v>4436.3500000000004</c:v>
                </c:pt>
                <c:pt idx="89">
                  <c:v>4844.4799999999996</c:v>
                </c:pt>
                <c:pt idx="90">
                  <c:v>5306.13</c:v>
                </c:pt>
                <c:pt idx="91">
                  <c:v>5803.96</c:v>
                </c:pt>
                <c:pt idx="92">
                  <c:v>6353.04</c:v>
                </c:pt>
                <c:pt idx="93">
                  <c:v>6943.22</c:v>
                </c:pt>
                <c:pt idx="94">
                  <c:v>7604.67</c:v>
                </c:pt>
                <c:pt idx="95">
                  <c:v>8313.9</c:v>
                </c:pt>
                <c:pt idx="96">
                  <c:v>9094.27</c:v>
                </c:pt>
                <c:pt idx="97">
                  <c:v>9954.92</c:v>
                </c:pt>
                <c:pt idx="98">
                  <c:v>10894.91</c:v>
                </c:pt>
                <c:pt idx="99">
                  <c:v>11894.45</c:v>
                </c:pt>
                <c:pt idx="100">
                  <c:v>12994.56</c:v>
                </c:pt>
                <c:pt idx="101">
                  <c:v>14295.72</c:v>
                </c:pt>
                <c:pt idx="102">
                  <c:v>15593.91</c:v>
                </c:pt>
                <c:pt idx="103">
                  <c:v>17093.189999999999</c:v>
                </c:pt>
                <c:pt idx="104">
                  <c:v>18695.23</c:v>
                </c:pt>
                <c:pt idx="105">
                  <c:v>20394.3</c:v>
                </c:pt>
                <c:pt idx="106">
                  <c:v>22295.43</c:v>
                </c:pt>
                <c:pt idx="107">
                  <c:v>24397.55</c:v>
                </c:pt>
                <c:pt idx="108">
                  <c:v>26697.19</c:v>
                </c:pt>
                <c:pt idx="109">
                  <c:v>29298.639999999999</c:v>
                </c:pt>
                <c:pt idx="110">
                  <c:v>31998.37</c:v>
                </c:pt>
                <c:pt idx="111">
                  <c:v>34992.620000000003</c:v>
                </c:pt>
                <c:pt idx="112">
                  <c:v>38299.440000000002</c:v>
                </c:pt>
                <c:pt idx="113">
                  <c:v>41897.99</c:v>
                </c:pt>
                <c:pt idx="114">
                  <c:v>45801.06</c:v>
                </c:pt>
                <c:pt idx="115">
                  <c:v>50098.47</c:v>
                </c:pt>
                <c:pt idx="116">
                  <c:v>54799.73</c:v>
                </c:pt>
                <c:pt idx="117">
                  <c:v>60001.14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AB-8C40-98C5-7D04CE7DD98B}"/>
            </c:ext>
          </c:extLst>
        </c:ser>
        <c:ser>
          <c:idx val="2"/>
          <c:order val="2"/>
          <c:tx>
            <c:strRef>
              <c:f>'292e'!$F$224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'292e'!$E$225:$E$342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8.1922036691184336E-2</c:v>
                </c:pt>
                <c:pt idx="2">
                  <c:v>0.39062543964401381</c:v>
                </c:pt>
                <c:pt idx="3">
                  <c:v>1.0200830864690666</c:v>
                </c:pt>
                <c:pt idx="4">
                  <c:v>1.6977827184581984</c:v>
                </c:pt>
                <c:pt idx="5">
                  <c:v>2.3902250698004397</c:v>
                </c:pt>
                <c:pt idx="6">
                  <c:v>3.0499979001748945</c:v>
                </c:pt>
                <c:pt idx="7">
                  <c:v>3.6568607823385557</c:v>
                </c:pt>
                <c:pt idx="8">
                  <c:v>4.223074884981993</c:v>
                </c:pt>
                <c:pt idx="9">
                  <c:v>4.7263819551046673</c:v>
                </c:pt>
                <c:pt idx="10">
                  <c:v>5.2097539250732039</c:v>
                </c:pt>
                <c:pt idx="11">
                  <c:v>5.6209044709231346</c:v>
                </c:pt>
                <c:pt idx="12">
                  <c:v>6.0003224235512738</c:v>
                </c:pt>
                <c:pt idx="13">
                  <c:v>6.3473299949690087</c:v>
                </c:pt>
                <c:pt idx="14">
                  <c:v>6.6689021291814852</c:v>
                </c:pt>
                <c:pt idx="15">
                  <c:v>6.9593234601226266</c:v>
                </c:pt>
                <c:pt idx="16">
                  <c:v>7.2257617667972864</c:v>
                </c:pt>
                <c:pt idx="17">
                  <c:v>7.4727949796381417</c:v>
                </c:pt>
                <c:pt idx="18">
                  <c:v>7.7004043593611238</c:v>
                </c:pt>
                <c:pt idx="19">
                  <c:v>7.9118446068521608</c:v>
                </c:pt>
                <c:pt idx="20">
                  <c:v>8.1050618115070598</c:v>
                </c:pt>
                <c:pt idx="21">
                  <c:v>8.2834452099702798</c:v>
                </c:pt>
                <c:pt idx="22">
                  <c:v>8.4509063903864359</c:v>
                </c:pt>
                <c:pt idx="23">
                  <c:v>8.6084542607376857</c:v>
                </c:pt>
                <c:pt idx="24">
                  <c:v>8.7681233842956345</c:v>
                </c:pt>
                <c:pt idx="25">
                  <c:v>8.9034374817262112</c:v>
                </c:pt>
                <c:pt idx="26">
                  <c:v>9.0283752126497241</c:v>
                </c:pt>
                <c:pt idx="27">
                  <c:v>9.153184560064755</c:v>
                </c:pt>
                <c:pt idx="28">
                  <c:v>9.2730403552804344</c:v>
                </c:pt>
                <c:pt idx="29">
                  <c:v>9.3820326837950212</c:v>
                </c:pt>
                <c:pt idx="30">
                  <c:v>9.4861810244721436</c:v>
                </c:pt>
                <c:pt idx="31">
                  <c:v>9.5848651380092793</c:v>
                </c:pt>
                <c:pt idx="32">
                  <c:v>9.6740118309146812</c:v>
                </c:pt>
                <c:pt idx="33">
                  <c:v>9.7647906970117226</c:v>
                </c:pt>
                <c:pt idx="34">
                  <c:v>9.8491670279005241</c:v>
                </c:pt>
                <c:pt idx="35">
                  <c:v>9.9278225107205493</c:v>
                </c:pt>
                <c:pt idx="36">
                  <c:v>10.004539657081013</c:v>
                </c:pt>
                <c:pt idx="37">
                  <c:v>10.069858709930484</c:v>
                </c:pt>
                <c:pt idx="38">
                  <c:v>10.13922227670084</c:v>
                </c:pt>
                <c:pt idx="39">
                  <c:v>10.208784881721268</c:v>
                </c:pt>
                <c:pt idx="40">
                  <c:v>10.261555816490153</c:v>
                </c:pt>
                <c:pt idx="41">
                  <c:v>10.325597534120181</c:v>
                </c:pt>
                <c:pt idx="42">
                  <c:v>10.388923247796786</c:v>
                </c:pt>
                <c:pt idx="43">
                  <c:v>10.448818133576166</c:v>
                </c:pt>
                <c:pt idx="44">
                  <c:v>10.502621094823704</c:v>
                </c:pt>
                <c:pt idx="45">
                  <c:v>10.551415212826626</c:v>
                </c:pt>
                <c:pt idx="46">
                  <c:v>10.605122267464848</c:v>
                </c:pt>
                <c:pt idx="47">
                  <c:v>10.650848891795192</c:v>
                </c:pt>
                <c:pt idx="48">
                  <c:v>10.700917922243761</c:v>
                </c:pt>
                <c:pt idx="49">
                  <c:v>10.743279589748463</c:v>
                </c:pt>
                <c:pt idx="50">
                  <c:v>10.785291425979763</c:v>
                </c:pt>
                <c:pt idx="51">
                  <c:v>10.830482220419867</c:v>
                </c:pt>
                <c:pt idx="52">
                  <c:v>10.865777802613788</c:v>
                </c:pt>
                <c:pt idx="53">
                  <c:v>10.906667626734583</c:v>
                </c:pt>
                <c:pt idx="54">
                  <c:v>10.943322400090517</c:v>
                </c:pt>
                <c:pt idx="55">
                  <c:v>10.982066130355422</c:v>
                </c:pt>
                <c:pt idx="56">
                  <c:v>11.017383231095948</c:v>
                </c:pt>
                <c:pt idx="57">
                  <c:v>11.051224260765297</c:v>
                </c:pt>
                <c:pt idx="58">
                  <c:v>11.086215640110106</c:v>
                </c:pt>
                <c:pt idx="59">
                  <c:v>11.116931892269273</c:v>
                </c:pt>
                <c:pt idx="60">
                  <c:v>11.148584664482428</c:v>
                </c:pt>
                <c:pt idx="61">
                  <c:v>11.177908999083522</c:v>
                </c:pt>
                <c:pt idx="62">
                  <c:v>11.206994807446272</c:v>
                </c:pt>
                <c:pt idx="63">
                  <c:v>11.235188816536979</c:v>
                </c:pt>
                <c:pt idx="64">
                  <c:v>11.263059254940615</c:v>
                </c:pt>
                <c:pt idx="65">
                  <c:v>11.290716185123037</c:v>
                </c:pt>
                <c:pt idx="66">
                  <c:v>11.315765320702953</c:v>
                </c:pt>
                <c:pt idx="67">
                  <c:v>11.341962791945617</c:v>
                </c:pt>
                <c:pt idx="68">
                  <c:v>11.366175187187711</c:v>
                </c:pt>
                <c:pt idx="69">
                  <c:v>11.390117973937514</c:v>
                </c:pt>
                <c:pt idx="70">
                  <c:v>11.414276901064524</c:v>
                </c:pt>
                <c:pt idx="71">
                  <c:v>11.436204395116055</c:v>
                </c:pt>
                <c:pt idx="72">
                  <c:v>11.457342230549392</c:v>
                </c:pt>
                <c:pt idx="73">
                  <c:v>11.47956415086337</c:v>
                </c:pt>
                <c:pt idx="74">
                  <c:v>11.500968907228058</c:v>
                </c:pt>
                <c:pt idx="75">
                  <c:v>11.521862649652137</c:v>
                </c:pt>
                <c:pt idx="76">
                  <c:v>11.542216608835412</c:v>
                </c:pt>
                <c:pt idx="77">
                  <c:v>11.561362821254685</c:v>
                </c:pt>
                <c:pt idx="78">
                  <c:v>11.581271230396187</c:v>
                </c:pt>
                <c:pt idx="79">
                  <c:v>11.599884695498595</c:v>
                </c:pt>
                <c:pt idx="80">
                  <c:v>11.617407156077377</c:v>
                </c:pt>
                <c:pt idx="81">
                  <c:v>11.635925631515731</c:v>
                </c:pt>
                <c:pt idx="82">
                  <c:v>11.652878343405426</c:v>
                </c:pt>
                <c:pt idx="83">
                  <c:v>11.669914805973898</c:v>
                </c:pt>
                <c:pt idx="84">
                  <c:v>11.68673021960355</c:v>
                </c:pt>
                <c:pt idx="85">
                  <c:v>11.70285447395983</c:v>
                </c:pt>
                <c:pt idx="86">
                  <c:v>11.718901872742665</c:v>
                </c:pt>
                <c:pt idx="87">
                  <c:v>11.734530428884879</c:v>
                </c:pt>
                <c:pt idx="88">
                  <c:v>11.749618729480941</c:v>
                </c:pt>
                <c:pt idx="89">
                  <c:v>11.764245054615431</c:v>
                </c:pt>
                <c:pt idx="90">
                  <c:v>11.779059170583563</c:v>
                </c:pt>
                <c:pt idx="91">
                  <c:v>11.793352418407737</c:v>
                </c:pt>
                <c:pt idx="92">
                  <c:v>11.807465692266254</c:v>
                </c:pt>
                <c:pt idx="93">
                  <c:v>11.82105639108984</c:v>
                </c:pt>
                <c:pt idx="94">
                  <c:v>11.834700220526001</c:v>
                </c:pt>
                <c:pt idx="95">
                  <c:v>11.847804676859138</c:v>
                </c:pt>
                <c:pt idx="96">
                  <c:v>11.860733020206967</c:v>
                </c:pt>
                <c:pt idx="97">
                  <c:v>11.873510049644747</c:v>
                </c:pt>
                <c:pt idx="98">
                  <c:v>11.886013719165746</c:v>
                </c:pt>
                <c:pt idx="99">
                  <c:v>11.897948386591446</c:v>
                </c:pt>
                <c:pt idx="100">
                  <c:v>11.90975364795457</c:v>
                </c:pt>
                <c:pt idx="101">
                  <c:v>11.922246046499472</c:v>
                </c:pt>
                <c:pt idx="102">
                  <c:v>11.93341107453811</c:v>
                </c:pt>
                <c:pt idx="103">
                  <c:v>11.944988079309969</c:v>
                </c:pt>
                <c:pt idx="104">
                  <c:v>11.95607921254064</c:v>
                </c:pt>
                <c:pt idx="105">
                  <c:v>11.966657918125623</c:v>
                </c:pt>
                <c:pt idx="106">
                  <c:v>11.977307343648762</c:v>
                </c:pt>
                <c:pt idx="107">
                  <c:v>11.987883438798365</c:v>
                </c:pt>
                <c:pt idx="108">
                  <c:v>11.998270809712249</c:v>
                </c:pt>
                <c:pt idx="109">
                  <c:v>12.008803764862314</c:v>
                </c:pt>
                <c:pt idx="110">
                  <c:v>12.018615294003377</c:v>
                </c:pt>
                <c:pt idx="111">
                  <c:v>12.028404463364634</c:v>
                </c:pt>
                <c:pt idx="112">
                  <c:v>12.038118886994056</c:v>
                </c:pt>
                <c:pt idx="113">
                  <c:v>12.047617477192638</c:v>
                </c:pt>
                <c:pt idx="114">
                  <c:v>12.056882406092909</c:v>
                </c:pt>
                <c:pt idx="115">
                  <c:v>12.066057980098856</c:v>
                </c:pt>
                <c:pt idx="116">
                  <c:v>12.075084732797398</c:v>
                </c:pt>
                <c:pt idx="117">
                  <c:v>12.084061692089854</c:v>
                </c:pt>
              </c:numCache>
            </c:numRef>
          </c:xVal>
          <c:yVal>
            <c:numRef>
              <c:f>'292e'!$F$225:$F$342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45.07</c:v>
                </c:pt>
                <c:pt idx="38">
                  <c:v>49.27</c:v>
                </c:pt>
                <c:pt idx="39">
                  <c:v>54.1</c:v>
                </c:pt>
                <c:pt idx="40">
                  <c:v>58.25</c:v>
                </c:pt>
                <c:pt idx="41">
                  <c:v>63.95</c:v>
                </c:pt>
                <c:pt idx="42">
                  <c:v>70.430000000000007</c:v>
                </c:pt>
                <c:pt idx="43">
                  <c:v>77.48</c:v>
                </c:pt>
                <c:pt idx="44">
                  <c:v>84.72</c:v>
                </c:pt>
                <c:pt idx="45">
                  <c:v>92.16</c:v>
                </c:pt>
                <c:pt idx="46">
                  <c:v>101.48</c:v>
                </c:pt>
                <c:pt idx="47">
                  <c:v>110.51</c:v>
                </c:pt>
                <c:pt idx="48">
                  <c:v>121.76</c:v>
                </c:pt>
                <c:pt idx="49">
                  <c:v>132.58000000000001</c:v>
                </c:pt>
                <c:pt idx="50">
                  <c:v>144.69</c:v>
                </c:pt>
                <c:pt idx="51">
                  <c:v>159.51</c:v>
                </c:pt>
                <c:pt idx="52">
                  <c:v>172.59</c:v>
                </c:pt>
                <c:pt idx="53">
                  <c:v>189.67</c:v>
                </c:pt>
                <c:pt idx="54">
                  <c:v>207.02</c:v>
                </c:pt>
                <c:pt idx="55">
                  <c:v>227.81</c:v>
                </c:pt>
                <c:pt idx="56">
                  <c:v>249.32</c:v>
                </c:pt>
                <c:pt idx="57">
                  <c:v>272.60000000000002</c:v>
                </c:pt>
                <c:pt idx="58">
                  <c:v>299.87</c:v>
                </c:pt>
                <c:pt idx="59">
                  <c:v>326.92</c:v>
                </c:pt>
                <c:pt idx="60">
                  <c:v>358.33</c:v>
                </c:pt>
                <c:pt idx="61">
                  <c:v>391.13</c:v>
                </c:pt>
                <c:pt idx="62">
                  <c:v>427.73</c:v>
                </c:pt>
                <c:pt idx="63">
                  <c:v>467.67</c:v>
                </c:pt>
                <c:pt idx="64">
                  <c:v>512.14</c:v>
                </c:pt>
                <c:pt idx="65">
                  <c:v>561.94000000000005</c:v>
                </c:pt>
                <c:pt idx="66">
                  <c:v>612.66999999999996</c:v>
                </c:pt>
                <c:pt idx="67">
                  <c:v>672.33</c:v>
                </c:pt>
                <c:pt idx="68">
                  <c:v>734.38</c:v>
                </c:pt>
                <c:pt idx="69">
                  <c:v>803.26</c:v>
                </c:pt>
                <c:pt idx="70">
                  <c:v>881.49</c:v>
                </c:pt>
                <c:pt idx="71">
                  <c:v>961.22</c:v>
                </c:pt>
                <c:pt idx="72">
                  <c:v>1047.0899999999999</c:v>
                </c:pt>
                <c:pt idx="73">
                  <c:v>1148.29</c:v>
                </c:pt>
                <c:pt idx="74">
                  <c:v>1257.92</c:v>
                </c:pt>
                <c:pt idx="75">
                  <c:v>1378.16</c:v>
                </c:pt>
                <c:pt idx="76">
                  <c:v>1509.73</c:v>
                </c:pt>
                <c:pt idx="77">
                  <c:v>1648.4</c:v>
                </c:pt>
                <c:pt idx="78">
                  <c:v>1810.17</c:v>
                </c:pt>
                <c:pt idx="79">
                  <c:v>1979.99</c:v>
                </c:pt>
                <c:pt idx="80">
                  <c:v>2158.62</c:v>
                </c:pt>
                <c:pt idx="81">
                  <c:v>2370.02</c:v>
                </c:pt>
                <c:pt idx="82">
                  <c:v>2586.81</c:v>
                </c:pt>
                <c:pt idx="83">
                  <c:v>2830.28</c:v>
                </c:pt>
                <c:pt idx="84">
                  <c:v>3099.32</c:v>
                </c:pt>
                <c:pt idx="85">
                  <c:v>3387.9</c:v>
                </c:pt>
                <c:pt idx="86">
                  <c:v>3709.05</c:v>
                </c:pt>
                <c:pt idx="87">
                  <c:v>4058.94</c:v>
                </c:pt>
                <c:pt idx="88">
                  <c:v>4436.3500000000004</c:v>
                </c:pt>
                <c:pt idx="89">
                  <c:v>4844.4799999999996</c:v>
                </c:pt>
                <c:pt idx="90">
                  <c:v>5306.13</c:v>
                </c:pt>
                <c:pt idx="91">
                  <c:v>5803.96</c:v>
                </c:pt>
                <c:pt idx="92">
                  <c:v>6353.04</c:v>
                </c:pt>
                <c:pt idx="93">
                  <c:v>6943.22</c:v>
                </c:pt>
                <c:pt idx="94">
                  <c:v>7604.67</c:v>
                </c:pt>
                <c:pt idx="95">
                  <c:v>8313.9</c:v>
                </c:pt>
                <c:pt idx="96">
                  <c:v>9094.27</c:v>
                </c:pt>
                <c:pt idx="97">
                  <c:v>9954.92</c:v>
                </c:pt>
                <c:pt idx="98">
                  <c:v>10894.91</c:v>
                </c:pt>
                <c:pt idx="99">
                  <c:v>11894.45</c:v>
                </c:pt>
                <c:pt idx="100">
                  <c:v>12994.56</c:v>
                </c:pt>
                <c:pt idx="101">
                  <c:v>14295.72</c:v>
                </c:pt>
                <c:pt idx="102">
                  <c:v>15593.91</c:v>
                </c:pt>
                <c:pt idx="103">
                  <c:v>17093.189999999999</c:v>
                </c:pt>
                <c:pt idx="104">
                  <c:v>18695.23</c:v>
                </c:pt>
                <c:pt idx="105">
                  <c:v>20394.3</c:v>
                </c:pt>
                <c:pt idx="106">
                  <c:v>22295.43</c:v>
                </c:pt>
                <c:pt idx="107">
                  <c:v>24397.55</c:v>
                </c:pt>
                <c:pt idx="108">
                  <c:v>26697.19</c:v>
                </c:pt>
                <c:pt idx="109">
                  <c:v>29298.639999999999</c:v>
                </c:pt>
                <c:pt idx="110">
                  <c:v>31998.37</c:v>
                </c:pt>
                <c:pt idx="111">
                  <c:v>34992.620000000003</c:v>
                </c:pt>
                <c:pt idx="112">
                  <c:v>38299.440000000002</c:v>
                </c:pt>
                <c:pt idx="113">
                  <c:v>41897.99</c:v>
                </c:pt>
                <c:pt idx="114">
                  <c:v>45801.06</c:v>
                </c:pt>
                <c:pt idx="115">
                  <c:v>50098.47</c:v>
                </c:pt>
                <c:pt idx="116">
                  <c:v>54799.73</c:v>
                </c:pt>
                <c:pt idx="117">
                  <c:v>60001.14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AB-8C40-98C5-7D04CE7DD98B}"/>
            </c:ext>
          </c:extLst>
        </c:ser>
        <c:ser>
          <c:idx val="3"/>
          <c:order val="3"/>
          <c:tx>
            <c:strRef>
              <c:f>'292e'!$H$224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'292e'!$G$225:$G$342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4.371556516443723E-4</c:v>
                </c:pt>
                <c:pt idx="51">
                  <c:v>9.1224395589113039E-3</c:v>
                </c:pt>
                <c:pt idx="52">
                  <c:v>3.4929288907991018E-2</c:v>
                </c:pt>
                <c:pt idx="53">
                  <c:v>9.8000847031621208E-2</c:v>
                </c:pt>
                <c:pt idx="54">
                  <c:v>0.18810726844018591</c:v>
                </c:pt>
                <c:pt idx="55">
                  <c:v>0.31543354522083322</c:v>
                </c:pt>
                <c:pt idx="56">
                  <c:v>0.45559428348858644</c:v>
                </c:pt>
                <c:pt idx="57">
                  <c:v>0.60679542008634457</c:v>
                </c:pt>
                <c:pt idx="58">
                  <c:v>0.77608555577288552</c:v>
                </c:pt>
                <c:pt idx="59">
                  <c:v>0.93239640267181434</c:v>
                </c:pt>
                <c:pt idx="60">
                  <c:v>1.0984557590139368</c:v>
                </c:pt>
                <c:pt idx="61">
                  <c:v>1.2550080290320105</c:v>
                </c:pt>
                <c:pt idx="62">
                  <c:v>1.4114792207232241</c:v>
                </c:pt>
                <c:pt idx="63">
                  <c:v>1.5632619308477276</c:v>
                </c:pt>
                <c:pt idx="64">
                  <c:v>1.7126219711379871</c:v>
                </c:pt>
                <c:pt idx="65">
                  <c:v>1.8595609271652789</c:v>
                </c:pt>
                <c:pt idx="66">
                  <c:v>1.9911464264384995</c:v>
                </c:pt>
                <c:pt idx="67">
                  <c:v>2.1269252637067186</c:v>
                </c:pt>
                <c:pt idx="68">
                  <c:v>2.2505287461624106</c:v>
                </c:pt>
                <c:pt idx="69">
                  <c:v>2.3708177701184248</c:v>
                </c:pt>
                <c:pt idx="70">
                  <c:v>2.4901229500795012</c:v>
                </c:pt>
                <c:pt idx="71">
                  <c:v>2.5965353483132252</c:v>
                </c:pt>
                <c:pt idx="72">
                  <c:v>2.6973822204685312</c:v>
                </c:pt>
                <c:pt idx="73">
                  <c:v>2.801533963396055</c:v>
                </c:pt>
                <c:pt idx="74">
                  <c:v>2.9000265891609955</c:v>
                </c:pt>
                <c:pt idx="75">
                  <c:v>2.994427486664299</c:v>
                </c:pt>
                <c:pt idx="76">
                  <c:v>3.0847349673018787</c:v>
                </c:pt>
                <c:pt idx="77">
                  <c:v>3.1681972603344928</c:v>
                </c:pt>
                <c:pt idx="78">
                  <c:v>3.2534619590473679</c:v>
                </c:pt>
                <c:pt idx="79">
                  <c:v>3.3317891470383789</c:v>
                </c:pt>
                <c:pt idx="80">
                  <c:v>3.4043076595237074</c:v>
                </c:pt>
                <c:pt idx="81">
                  <c:v>3.4796781602846143</c:v>
                </c:pt>
                <c:pt idx="82">
                  <c:v>3.547544604367467</c:v>
                </c:pt>
                <c:pt idx="83">
                  <c:v>3.6146702890283202</c:v>
                </c:pt>
                <c:pt idx="84">
                  <c:v>3.6798808147916104</c:v>
                </c:pt>
                <c:pt idx="85">
                  <c:v>3.7414497812251248</c:v>
                </c:pt>
                <c:pt idx="86">
                  <c:v>3.801803855923382</c:v>
                </c:pt>
                <c:pt idx="87">
                  <c:v>3.8597115490767209</c:v>
                </c:pt>
                <c:pt idx="88">
                  <c:v>3.9148135492106042</c:v>
                </c:pt>
                <c:pt idx="89">
                  <c:v>3.967485303647174</c:v>
                </c:pt>
                <c:pt idx="90">
                  <c:v>4.0200983134208226</c:v>
                </c:pt>
                <c:pt idx="91">
                  <c:v>4.0701704100997063</c:v>
                </c:pt>
                <c:pt idx="92">
                  <c:v>4.1189558105592035</c:v>
                </c:pt>
                <c:pt idx="93">
                  <c:v>4.1653274003452232</c:v>
                </c:pt>
                <c:pt idx="94">
                  <c:v>4.2112894222748887</c:v>
                </c:pt>
                <c:pt idx="95">
                  <c:v>4.254885015334338</c:v>
                </c:pt>
                <c:pt idx="96">
                  <c:v>4.2973746227947878</c:v>
                </c:pt>
                <c:pt idx="97">
                  <c:v>4.33886647859637</c:v>
                </c:pt>
                <c:pt idx="98">
                  <c:v>4.3789956662623162</c:v>
                </c:pt>
                <c:pt idx="99">
                  <c:v>4.4168664340339685</c:v>
                </c:pt>
                <c:pt idx="100">
                  <c:v>4.4539167683189893</c:v>
                </c:pt>
                <c:pt idx="101">
                  <c:v>4.4926857805551865</c:v>
                </c:pt>
                <c:pt idx="102">
                  <c:v>4.5269594317245616</c:v>
                </c:pt>
                <c:pt idx="103">
                  <c:v>4.5621279224422251</c:v>
                </c:pt>
                <c:pt idx="104">
                  <c:v>4.5954717981717534</c:v>
                </c:pt>
                <c:pt idx="105">
                  <c:v>4.6269612497730686</c:v>
                </c:pt>
                <c:pt idx="106">
                  <c:v>4.6583554718105171</c:v>
                </c:pt>
                <c:pt idx="107">
                  <c:v>4.6892336010355731</c:v>
                </c:pt>
                <c:pt idx="108">
                  <c:v>4.7192733154287296</c:v>
                </c:pt>
                <c:pt idx="109">
                  <c:v>4.7494467201814778</c:v>
                </c:pt>
                <c:pt idx="110">
                  <c:v>4.7772962674229529</c:v>
                </c:pt>
                <c:pt idx="111">
                  <c:v>4.8048379696980863</c:v>
                </c:pt>
                <c:pt idx="112">
                  <c:v>4.8319307913942868</c:v>
                </c:pt>
                <c:pt idx="113">
                  <c:v>4.8581944332100084</c:v>
                </c:pt>
                <c:pt idx="114">
                  <c:v>4.883597921367727</c:v>
                </c:pt>
                <c:pt idx="115">
                  <c:v>4.90855029420681</c:v>
                </c:pt>
                <c:pt idx="116">
                  <c:v>4.9328999337022816</c:v>
                </c:pt>
                <c:pt idx="117">
                  <c:v>4.9569225235752112</c:v>
                </c:pt>
              </c:numCache>
            </c:numRef>
          </c:xVal>
          <c:yVal>
            <c:numRef>
              <c:f>'292e'!$H$225:$H$342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45.07</c:v>
                </c:pt>
                <c:pt idx="38">
                  <c:v>49.27</c:v>
                </c:pt>
                <c:pt idx="39">
                  <c:v>54.1</c:v>
                </c:pt>
                <c:pt idx="40">
                  <c:v>58.25</c:v>
                </c:pt>
                <c:pt idx="41">
                  <c:v>63.95</c:v>
                </c:pt>
                <c:pt idx="42">
                  <c:v>70.430000000000007</c:v>
                </c:pt>
                <c:pt idx="43">
                  <c:v>77.48</c:v>
                </c:pt>
                <c:pt idx="44">
                  <c:v>84.72</c:v>
                </c:pt>
                <c:pt idx="45">
                  <c:v>92.16</c:v>
                </c:pt>
                <c:pt idx="46">
                  <c:v>101.48</c:v>
                </c:pt>
                <c:pt idx="47">
                  <c:v>110.51</c:v>
                </c:pt>
                <c:pt idx="48">
                  <c:v>121.76</c:v>
                </c:pt>
                <c:pt idx="49">
                  <c:v>132.58000000000001</c:v>
                </c:pt>
                <c:pt idx="50">
                  <c:v>144.69</c:v>
                </c:pt>
                <c:pt idx="51">
                  <c:v>159.51</c:v>
                </c:pt>
                <c:pt idx="52">
                  <c:v>172.59</c:v>
                </c:pt>
                <c:pt idx="53">
                  <c:v>189.67</c:v>
                </c:pt>
                <c:pt idx="54">
                  <c:v>207.02</c:v>
                </c:pt>
                <c:pt idx="55">
                  <c:v>227.81</c:v>
                </c:pt>
                <c:pt idx="56">
                  <c:v>249.32</c:v>
                </c:pt>
                <c:pt idx="57">
                  <c:v>272.60000000000002</c:v>
                </c:pt>
                <c:pt idx="58">
                  <c:v>299.87</c:v>
                </c:pt>
                <c:pt idx="59">
                  <c:v>326.92</c:v>
                </c:pt>
                <c:pt idx="60">
                  <c:v>358.33</c:v>
                </c:pt>
                <c:pt idx="61">
                  <c:v>391.13</c:v>
                </c:pt>
                <c:pt idx="62">
                  <c:v>427.73</c:v>
                </c:pt>
                <c:pt idx="63">
                  <c:v>467.67</c:v>
                </c:pt>
                <c:pt idx="64">
                  <c:v>512.14</c:v>
                </c:pt>
                <c:pt idx="65">
                  <c:v>561.94000000000005</c:v>
                </c:pt>
                <c:pt idx="66">
                  <c:v>612.66999999999996</c:v>
                </c:pt>
                <c:pt idx="67">
                  <c:v>672.33</c:v>
                </c:pt>
                <c:pt idx="68">
                  <c:v>734.38</c:v>
                </c:pt>
                <c:pt idx="69">
                  <c:v>803.26</c:v>
                </c:pt>
                <c:pt idx="70">
                  <c:v>881.49</c:v>
                </c:pt>
                <c:pt idx="71">
                  <c:v>961.22</c:v>
                </c:pt>
                <c:pt idx="72">
                  <c:v>1047.0899999999999</c:v>
                </c:pt>
                <c:pt idx="73">
                  <c:v>1148.29</c:v>
                </c:pt>
                <c:pt idx="74">
                  <c:v>1257.92</c:v>
                </c:pt>
                <c:pt idx="75">
                  <c:v>1378.16</c:v>
                </c:pt>
                <c:pt idx="76">
                  <c:v>1509.73</c:v>
                </c:pt>
                <c:pt idx="77">
                  <c:v>1648.4</c:v>
                </c:pt>
                <c:pt idx="78">
                  <c:v>1810.17</c:v>
                </c:pt>
                <c:pt idx="79">
                  <c:v>1979.99</c:v>
                </c:pt>
                <c:pt idx="80">
                  <c:v>2158.62</c:v>
                </c:pt>
                <c:pt idx="81">
                  <c:v>2370.02</c:v>
                </c:pt>
                <c:pt idx="82">
                  <c:v>2586.81</c:v>
                </c:pt>
                <c:pt idx="83">
                  <c:v>2830.28</c:v>
                </c:pt>
                <c:pt idx="84">
                  <c:v>3099.32</c:v>
                </c:pt>
                <c:pt idx="85">
                  <c:v>3387.9</c:v>
                </c:pt>
                <c:pt idx="86">
                  <c:v>3709.05</c:v>
                </c:pt>
                <c:pt idx="87">
                  <c:v>4058.94</c:v>
                </c:pt>
                <c:pt idx="88">
                  <c:v>4436.3500000000004</c:v>
                </c:pt>
                <c:pt idx="89">
                  <c:v>4844.4799999999996</c:v>
                </c:pt>
                <c:pt idx="90">
                  <c:v>5306.13</c:v>
                </c:pt>
                <c:pt idx="91">
                  <c:v>5803.96</c:v>
                </c:pt>
                <c:pt idx="92">
                  <c:v>6353.04</c:v>
                </c:pt>
                <c:pt idx="93">
                  <c:v>6943.22</c:v>
                </c:pt>
                <c:pt idx="94">
                  <c:v>7604.67</c:v>
                </c:pt>
                <c:pt idx="95">
                  <c:v>8313.9</c:v>
                </c:pt>
                <c:pt idx="96">
                  <c:v>9094.27</c:v>
                </c:pt>
                <c:pt idx="97">
                  <c:v>9954.92</c:v>
                </c:pt>
                <c:pt idx="98">
                  <c:v>10894.91</c:v>
                </c:pt>
                <c:pt idx="99">
                  <c:v>11894.45</c:v>
                </c:pt>
                <c:pt idx="100">
                  <c:v>12994.56</c:v>
                </c:pt>
                <c:pt idx="101">
                  <c:v>14295.72</c:v>
                </c:pt>
                <c:pt idx="102">
                  <c:v>15593.91</c:v>
                </c:pt>
                <c:pt idx="103">
                  <c:v>17093.189999999999</c:v>
                </c:pt>
                <c:pt idx="104">
                  <c:v>18695.23</c:v>
                </c:pt>
                <c:pt idx="105">
                  <c:v>20394.3</c:v>
                </c:pt>
                <c:pt idx="106">
                  <c:v>22295.43</c:v>
                </c:pt>
                <c:pt idx="107">
                  <c:v>24397.55</c:v>
                </c:pt>
                <c:pt idx="108">
                  <c:v>26697.19</c:v>
                </c:pt>
                <c:pt idx="109">
                  <c:v>29298.639999999999</c:v>
                </c:pt>
                <c:pt idx="110">
                  <c:v>31998.37</c:v>
                </c:pt>
                <c:pt idx="111">
                  <c:v>34992.620000000003</c:v>
                </c:pt>
                <c:pt idx="112">
                  <c:v>38299.440000000002</c:v>
                </c:pt>
                <c:pt idx="113">
                  <c:v>41897.99</c:v>
                </c:pt>
                <c:pt idx="114">
                  <c:v>45801.06</c:v>
                </c:pt>
                <c:pt idx="115">
                  <c:v>50098.47</c:v>
                </c:pt>
                <c:pt idx="116">
                  <c:v>54799.73</c:v>
                </c:pt>
                <c:pt idx="117">
                  <c:v>60001.14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AB-8C40-98C5-7D04CE7DD98B}"/>
            </c:ext>
          </c:extLst>
        </c:ser>
        <c:ser>
          <c:idx val="4"/>
          <c:order val="4"/>
          <c:tx>
            <c:strRef>
              <c:f>'292e'!$J$224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'292e'!$I$225:$I$342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8.1922036691184336E-2</c:v>
                </c:pt>
                <c:pt idx="2">
                  <c:v>0.39062543964401381</c:v>
                </c:pt>
                <c:pt idx="3">
                  <c:v>1.0200830864690666</c:v>
                </c:pt>
                <c:pt idx="4">
                  <c:v>1.6977827184581984</c:v>
                </c:pt>
                <c:pt idx="5">
                  <c:v>2.3902250698004397</c:v>
                </c:pt>
                <c:pt idx="6">
                  <c:v>3.0499979001748945</c:v>
                </c:pt>
                <c:pt idx="7">
                  <c:v>3.6568607823385557</c:v>
                </c:pt>
                <c:pt idx="8">
                  <c:v>4.223074884981993</c:v>
                </c:pt>
                <c:pt idx="9">
                  <c:v>4.7263819551046673</c:v>
                </c:pt>
                <c:pt idx="10">
                  <c:v>5.2097539250732039</c:v>
                </c:pt>
                <c:pt idx="11">
                  <c:v>5.6209044709231346</c:v>
                </c:pt>
                <c:pt idx="12">
                  <c:v>6.0003224235512738</c:v>
                </c:pt>
                <c:pt idx="13">
                  <c:v>6.3473299949690087</c:v>
                </c:pt>
                <c:pt idx="14">
                  <c:v>6.6689021291814852</c:v>
                </c:pt>
                <c:pt idx="15">
                  <c:v>6.9593234601226266</c:v>
                </c:pt>
                <c:pt idx="16">
                  <c:v>7.2257617667972864</c:v>
                </c:pt>
                <c:pt idx="17">
                  <c:v>7.4727949796381417</c:v>
                </c:pt>
                <c:pt idx="18">
                  <c:v>7.7004043593611238</c:v>
                </c:pt>
                <c:pt idx="19">
                  <c:v>7.9118446068521608</c:v>
                </c:pt>
                <c:pt idx="20">
                  <c:v>8.1050618115070598</c:v>
                </c:pt>
                <c:pt idx="21">
                  <c:v>8.2834452099702798</c:v>
                </c:pt>
                <c:pt idx="22">
                  <c:v>8.4509063903864359</c:v>
                </c:pt>
                <c:pt idx="23">
                  <c:v>8.6084542607376857</c:v>
                </c:pt>
                <c:pt idx="24">
                  <c:v>8.7681233842956345</c:v>
                </c:pt>
                <c:pt idx="25">
                  <c:v>8.9034374817262112</c:v>
                </c:pt>
                <c:pt idx="26">
                  <c:v>9.0283752126497241</c:v>
                </c:pt>
                <c:pt idx="27">
                  <c:v>9.153184560064755</c:v>
                </c:pt>
                <c:pt idx="28">
                  <c:v>9.2730403552804344</c:v>
                </c:pt>
                <c:pt idx="29">
                  <c:v>9.3820326837950212</c:v>
                </c:pt>
                <c:pt idx="30">
                  <c:v>9.4861810244721436</c:v>
                </c:pt>
                <c:pt idx="31">
                  <c:v>9.5848651380092793</c:v>
                </c:pt>
                <c:pt idx="32">
                  <c:v>9.6740118309146812</c:v>
                </c:pt>
                <c:pt idx="33">
                  <c:v>9.7647906970117226</c:v>
                </c:pt>
                <c:pt idx="34">
                  <c:v>9.8491670279005241</c:v>
                </c:pt>
                <c:pt idx="35">
                  <c:v>9.9278225107205493</c:v>
                </c:pt>
                <c:pt idx="36">
                  <c:v>10.004539657081013</c:v>
                </c:pt>
                <c:pt idx="37">
                  <c:v>10.069858709930484</c:v>
                </c:pt>
                <c:pt idx="38">
                  <c:v>10.13922227670084</c:v>
                </c:pt>
                <c:pt idx="39">
                  <c:v>10.208784881721268</c:v>
                </c:pt>
                <c:pt idx="40">
                  <c:v>10.261555816490153</c:v>
                </c:pt>
                <c:pt idx="41">
                  <c:v>10.325597534120181</c:v>
                </c:pt>
                <c:pt idx="42">
                  <c:v>10.388923247796786</c:v>
                </c:pt>
                <c:pt idx="43">
                  <c:v>10.448818133576166</c:v>
                </c:pt>
                <c:pt idx="44">
                  <c:v>10.502621094823704</c:v>
                </c:pt>
                <c:pt idx="45">
                  <c:v>10.551415212826626</c:v>
                </c:pt>
                <c:pt idx="46">
                  <c:v>10.605122267464848</c:v>
                </c:pt>
                <c:pt idx="47">
                  <c:v>10.650848891795192</c:v>
                </c:pt>
                <c:pt idx="48">
                  <c:v>10.700917922243761</c:v>
                </c:pt>
                <c:pt idx="49">
                  <c:v>10.743280105443249</c:v>
                </c:pt>
                <c:pt idx="50">
                  <c:v>10.785728581631407</c:v>
                </c:pt>
                <c:pt idx="51">
                  <c:v>10.839604659978779</c:v>
                </c:pt>
                <c:pt idx="52">
                  <c:v>10.900707091521779</c:v>
                </c:pt>
                <c:pt idx="53">
                  <c:v>11.004668473766204</c:v>
                </c:pt>
                <c:pt idx="54">
                  <c:v>11.131429668530703</c:v>
                </c:pt>
                <c:pt idx="55">
                  <c:v>11.297499675576255</c:v>
                </c:pt>
                <c:pt idx="56">
                  <c:v>11.472977514584535</c:v>
                </c:pt>
                <c:pt idx="57">
                  <c:v>11.658019680851641</c:v>
                </c:pt>
                <c:pt idx="58">
                  <c:v>11.862301195882992</c:v>
                </c:pt>
                <c:pt idx="59">
                  <c:v>12.049328294941088</c:v>
                </c:pt>
                <c:pt idx="60">
                  <c:v>12.247040423496365</c:v>
                </c:pt>
                <c:pt idx="61">
                  <c:v>12.432917028115533</c:v>
                </c:pt>
                <c:pt idx="62">
                  <c:v>12.618474028169496</c:v>
                </c:pt>
                <c:pt idx="63">
                  <c:v>12.798450747384706</c:v>
                </c:pt>
                <c:pt idx="64">
                  <c:v>12.975681226078601</c:v>
                </c:pt>
                <c:pt idx="65">
                  <c:v>13.150277112288315</c:v>
                </c:pt>
                <c:pt idx="66">
                  <c:v>13.306911747141452</c:v>
                </c:pt>
                <c:pt idx="67">
                  <c:v>13.468888055652336</c:v>
                </c:pt>
                <c:pt idx="68">
                  <c:v>13.616703933350122</c:v>
                </c:pt>
                <c:pt idx="69">
                  <c:v>13.760935744055939</c:v>
                </c:pt>
                <c:pt idx="70">
                  <c:v>13.904399851144024</c:v>
                </c:pt>
                <c:pt idx="71">
                  <c:v>14.03273974342928</c:v>
                </c:pt>
                <c:pt idx="72">
                  <c:v>14.154724451017923</c:v>
                </c:pt>
                <c:pt idx="73">
                  <c:v>14.281098114259425</c:v>
                </c:pt>
                <c:pt idx="74">
                  <c:v>14.400995496389054</c:v>
                </c:pt>
                <c:pt idx="75">
                  <c:v>14.516290136316435</c:v>
                </c:pt>
                <c:pt idx="76">
                  <c:v>14.626951576137291</c:v>
                </c:pt>
                <c:pt idx="77">
                  <c:v>14.729560081589177</c:v>
                </c:pt>
                <c:pt idx="78">
                  <c:v>14.834733189443554</c:v>
                </c:pt>
                <c:pt idx="79">
                  <c:v>14.931673842536973</c:v>
                </c:pt>
                <c:pt idx="80">
                  <c:v>15.021714815601085</c:v>
                </c:pt>
                <c:pt idx="81">
                  <c:v>15.115603791800345</c:v>
                </c:pt>
                <c:pt idx="82">
                  <c:v>15.200422947772893</c:v>
                </c:pt>
                <c:pt idx="83">
                  <c:v>15.284585095002218</c:v>
                </c:pt>
                <c:pt idx="84">
                  <c:v>15.366611034395161</c:v>
                </c:pt>
                <c:pt idx="85">
                  <c:v>15.444304255184955</c:v>
                </c:pt>
                <c:pt idx="86">
                  <c:v>15.520705728666046</c:v>
                </c:pt>
                <c:pt idx="87">
                  <c:v>15.5942419779616</c:v>
                </c:pt>
                <c:pt idx="88">
                  <c:v>15.664432278691546</c:v>
                </c:pt>
                <c:pt idx="89">
                  <c:v>15.731730358262606</c:v>
                </c:pt>
                <c:pt idx="90">
                  <c:v>15.799157484004386</c:v>
                </c:pt>
                <c:pt idx="91">
                  <c:v>15.863522828507444</c:v>
                </c:pt>
                <c:pt idx="92">
                  <c:v>15.926421502825457</c:v>
                </c:pt>
                <c:pt idx="93">
                  <c:v>15.986383791435063</c:v>
                </c:pt>
                <c:pt idx="94">
                  <c:v>16.04598964280089</c:v>
                </c:pt>
                <c:pt idx="95">
                  <c:v>16.102689692193476</c:v>
                </c:pt>
                <c:pt idx="96">
                  <c:v>16.158107643001756</c:v>
                </c:pt>
                <c:pt idx="97">
                  <c:v>16.212376528241116</c:v>
                </c:pt>
                <c:pt idx="98">
                  <c:v>16.265009385428062</c:v>
                </c:pt>
                <c:pt idx="99">
                  <c:v>16.314814820625415</c:v>
                </c:pt>
                <c:pt idx="100">
                  <c:v>16.36367041627356</c:v>
                </c:pt>
                <c:pt idx="101">
                  <c:v>16.414931827054659</c:v>
                </c:pt>
                <c:pt idx="102">
                  <c:v>16.46037050626267</c:v>
                </c:pt>
                <c:pt idx="103">
                  <c:v>16.507116001752195</c:v>
                </c:pt>
                <c:pt idx="104">
                  <c:v>16.551551010712394</c:v>
                </c:pt>
                <c:pt idx="105">
                  <c:v>16.593619167898691</c:v>
                </c:pt>
                <c:pt idx="106">
                  <c:v>16.63566281545928</c:v>
                </c:pt>
                <c:pt idx="107">
                  <c:v>16.677117039833938</c:v>
                </c:pt>
                <c:pt idx="108">
                  <c:v>16.717544125140979</c:v>
                </c:pt>
                <c:pt idx="109">
                  <c:v>16.758250485043792</c:v>
                </c:pt>
                <c:pt idx="110">
                  <c:v>16.79591156142633</c:v>
                </c:pt>
                <c:pt idx="111">
                  <c:v>16.833242433062722</c:v>
                </c:pt>
                <c:pt idx="112">
                  <c:v>16.870049678388341</c:v>
                </c:pt>
                <c:pt idx="113">
                  <c:v>16.905811910402647</c:v>
                </c:pt>
                <c:pt idx="114">
                  <c:v>16.940480327460634</c:v>
                </c:pt>
                <c:pt idx="115">
                  <c:v>16.974608274305666</c:v>
                </c:pt>
                <c:pt idx="116">
                  <c:v>17.007984666499681</c:v>
                </c:pt>
                <c:pt idx="117">
                  <c:v>17.040984215665066</c:v>
                </c:pt>
              </c:numCache>
            </c:numRef>
          </c:xVal>
          <c:yVal>
            <c:numRef>
              <c:f>'292e'!$J$225:$J$342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45.07</c:v>
                </c:pt>
                <c:pt idx="38">
                  <c:v>49.27</c:v>
                </c:pt>
                <c:pt idx="39">
                  <c:v>54.1</c:v>
                </c:pt>
                <c:pt idx="40">
                  <c:v>58.25</c:v>
                </c:pt>
                <c:pt idx="41">
                  <c:v>63.95</c:v>
                </c:pt>
                <c:pt idx="42">
                  <c:v>70.430000000000007</c:v>
                </c:pt>
                <c:pt idx="43">
                  <c:v>77.48</c:v>
                </c:pt>
                <c:pt idx="44">
                  <c:v>84.72</c:v>
                </c:pt>
                <c:pt idx="45">
                  <c:v>92.16</c:v>
                </c:pt>
                <c:pt idx="46">
                  <c:v>101.48</c:v>
                </c:pt>
                <c:pt idx="47">
                  <c:v>110.51</c:v>
                </c:pt>
                <c:pt idx="48">
                  <c:v>121.76</c:v>
                </c:pt>
                <c:pt idx="49">
                  <c:v>132.58000000000001</c:v>
                </c:pt>
                <c:pt idx="50">
                  <c:v>144.69</c:v>
                </c:pt>
                <c:pt idx="51">
                  <c:v>159.51</c:v>
                </c:pt>
                <c:pt idx="52">
                  <c:v>172.59</c:v>
                </c:pt>
                <c:pt idx="53">
                  <c:v>189.67</c:v>
                </c:pt>
                <c:pt idx="54">
                  <c:v>207.02</c:v>
                </c:pt>
                <c:pt idx="55">
                  <c:v>227.81</c:v>
                </c:pt>
                <c:pt idx="56">
                  <c:v>249.32</c:v>
                </c:pt>
                <c:pt idx="57">
                  <c:v>272.60000000000002</c:v>
                </c:pt>
                <c:pt idx="58">
                  <c:v>299.87</c:v>
                </c:pt>
                <c:pt idx="59">
                  <c:v>326.92</c:v>
                </c:pt>
                <c:pt idx="60">
                  <c:v>358.33</c:v>
                </c:pt>
                <c:pt idx="61">
                  <c:v>391.13</c:v>
                </c:pt>
                <c:pt idx="62">
                  <c:v>427.73</c:v>
                </c:pt>
                <c:pt idx="63">
                  <c:v>467.67</c:v>
                </c:pt>
                <c:pt idx="64">
                  <c:v>512.14</c:v>
                </c:pt>
                <c:pt idx="65">
                  <c:v>561.94000000000005</c:v>
                </c:pt>
                <c:pt idx="66">
                  <c:v>612.66999999999996</c:v>
                </c:pt>
                <c:pt idx="67">
                  <c:v>672.33</c:v>
                </c:pt>
                <c:pt idx="68">
                  <c:v>734.38</c:v>
                </c:pt>
                <c:pt idx="69">
                  <c:v>803.26</c:v>
                </c:pt>
                <c:pt idx="70">
                  <c:v>881.49</c:v>
                </c:pt>
                <c:pt idx="71">
                  <c:v>961.22</c:v>
                </c:pt>
                <c:pt idx="72">
                  <c:v>1047.0899999999999</c:v>
                </c:pt>
                <c:pt idx="73">
                  <c:v>1148.29</c:v>
                </c:pt>
                <c:pt idx="74">
                  <c:v>1257.92</c:v>
                </c:pt>
                <c:pt idx="75">
                  <c:v>1378.16</c:v>
                </c:pt>
                <c:pt idx="76">
                  <c:v>1509.73</c:v>
                </c:pt>
                <c:pt idx="77">
                  <c:v>1648.4</c:v>
                </c:pt>
                <c:pt idx="78">
                  <c:v>1810.17</c:v>
                </c:pt>
                <c:pt idx="79">
                  <c:v>1979.99</c:v>
                </c:pt>
                <c:pt idx="80">
                  <c:v>2158.62</c:v>
                </c:pt>
                <c:pt idx="81">
                  <c:v>2370.02</c:v>
                </c:pt>
                <c:pt idx="82">
                  <c:v>2586.81</c:v>
                </c:pt>
                <c:pt idx="83">
                  <c:v>2830.28</c:v>
                </c:pt>
                <c:pt idx="84">
                  <c:v>3099.32</c:v>
                </c:pt>
                <c:pt idx="85">
                  <c:v>3387.9</c:v>
                </c:pt>
                <c:pt idx="86">
                  <c:v>3709.05</c:v>
                </c:pt>
                <c:pt idx="87">
                  <c:v>4058.94</c:v>
                </c:pt>
                <c:pt idx="88">
                  <c:v>4436.3500000000004</c:v>
                </c:pt>
                <c:pt idx="89">
                  <c:v>4844.4799999999996</c:v>
                </c:pt>
                <c:pt idx="90">
                  <c:v>5306.13</c:v>
                </c:pt>
                <c:pt idx="91">
                  <c:v>5803.96</c:v>
                </c:pt>
                <c:pt idx="92">
                  <c:v>6353.04</c:v>
                </c:pt>
                <c:pt idx="93">
                  <c:v>6943.22</c:v>
                </c:pt>
                <c:pt idx="94">
                  <c:v>7604.67</c:v>
                </c:pt>
                <c:pt idx="95">
                  <c:v>8313.9</c:v>
                </c:pt>
                <c:pt idx="96">
                  <c:v>9094.27</c:v>
                </c:pt>
                <c:pt idx="97">
                  <c:v>9954.92</c:v>
                </c:pt>
                <c:pt idx="98">
                  <c:v>10894.91</c:v>
                </c:pt>
                <c:pt idx="99">
                  <c:v>11894.45</c:v>
                </c:pt>
                <c:pt idx="100">
                  <c:v>12994.56</c:v>
                </c:pt>
                <c:pt idx="101">
                  <c:v>14295.72</c:v>
                </c:pt>
                <c:pt idx="102">
                  <c:v>15593.91</c:v>
                </c:pt>
                <c:pt idx="103">
                  <c:v>17093.189999999999</c:v>
                </c:pt>
                <c:pt idx="104">
                  <c:v>18695.23</c:v>
                </c:pt>
                <c:pt idx="105">
                  <c:v>20394.3</c:v>
                </c:pt>
                <c:pt idx="106">
                  <c:v>22295.43</c:v>
                </c:pt>
                <c:pt idx="107">
                  <c:v>24397.55</c:v>
                </c:pt>
                <c:pt idx="108">
                  <c:v>26697.19</c:v>
                </c:pt>
                <c:pt idx="109">
                  <c:v>29298.639999999999</c:v>
                </c:pt>
                <c:pt idx="110">
                  <c:v>31998.37</c:v>
                </c:pt>
                <c:pt idx="111">
                  <c:v>34992.620000000003</c:v>
                </c:pt>
                <c:pt idx="112">
                  <c:v>38299.440000000002</c:v>
                </c:pt>
                <c:pt idx="113">
                  <c:v>41897.99</c:v>
                </c:pt>
                <c:pt idx="114">
                  <c:v>45801.06</c:v>
                </c:pt>
                <c:pt idx="115">
                  <c:v>50098.47</c:v>
                </c:pt>
                <c:pt idx="116">
                  <c:v>54799.73</c:v>
                </c:pt>
                <c:pt idx="117">
                  <c:v>60001.14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AB-8C40-98C5-7D04CE7DD98B}"/>
            </c:ext>
          </c:extLst>
        </c:ser>
        <c:ser>
          <c:idx val="5"/>
          <c:order val="5"/>
          <c:tx>
            <c:strRef>
              <c:f>'292e'!$P$257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'292e'!$P$252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{565D8D7F-CA4E-8741-9930-1BB0945CA2E3}</c15:txfldGUID>
                      <c15:f>'292e'!$P$252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9AB-8C40-98C5-7D04CE7DD98B}"/>
                </c:ext>
              </c:extLst>
            </c:dLbl>
            <c:dLbl>
              <c:idx val="1"/>
              <c:tx>
                <c:strRef>
                  <c:f>'292e'!$P$253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{8BBA802A-CC99-8A40-8365-74F3F5298779}</c15:txfldGUID>
                      <c15:f>'292e'!$P$253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9AB-8C40-98C5-7D04CE7DD98B}"/>
                </c:ext>
              </c:extLst>
            </c:dLbl>
            <c:dLbl>
              <c:idx val="2"/>
              <c:tx>
                <c:strRef>
                  <c:f>'292e'!$P$254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{48DFDCAD-B9A4-6644-904D-5BDCCF5C1CA7}</c15:txfldGUID>
                      <c15:f>'292e'!$P$254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9AB-8C40-98C5-7D04CE7DD98B}"/>
                </c:ext>
              </c:extLst>
            </c:dLbl>
            <c:dLbl>
              <c:idx val="3"/>
              <c:tx>
                <c:strRef>
                  <c:f>'292e'!$P$255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{CEFFB235-DA23-9441-A53E-05278C57DB91}</c15:txfldGUID>
                      <c15:f>'292e'!$P$255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19AB-8C40-98C5-7D04CE7DD98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'292e'!$O$258:$O$261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'292e'!$P$258:$P$261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AB-8C40-98C5-7D04CE7DD98B}"/>
            </c:ext>
          </c:extLst>
        </c:ser>
        <c:ser>
          <c:idx val="6"/>
          <c:order val="6"/>
          <c:tx>
            <c:strRef>
              <c:f>'292e'!$S$257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'292e'!$S$253</c:f>
                  <c:strCache>
                    <c:ptCount val="1"/>
                    <c:pt idx="0">
                      <c:v>4.46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{7FF9E47D-9E52-CC49-BA3C-4F3300D1FD53}</c15:txfldGUID>
                      <c15:f>'292e'!$S$253</c15:f>
                      <c15:dlblFieldTableCache>
                        <c:ptCount val="1"/>
                        <c:pt idx="0">
                          <c:v>4.46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9AB-8C40-98C5-7D04CE7DD98B}"/>
                </c:ext>
              </c:extLst>
            </c:dLbl>
            <c:dLbl>
              <c:idx val="1"/>
              <c:tx>
                <c:strRef>
                  <c:f>'292e'!$S$254</c:f>
                  <c:strCache>
                    <c:ptCount val="1"/>
                    <c:pt idx="0">
                      <c:v>44.62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{75869D59-706F-2A42-85CF-71184497ADB7}</c15:txfldGUID>
                      <c15:f>'292e'!$S$254</c15:f>
                      <c15:dlblFieldTableCache>
                        <c:ptCount val="1"/>
                        <c:pt idx="0">
                          <c:v>44.62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9AB-8C40-98C5-7D04CE7DD98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'292e'!$R$258:$R$260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'292e'!$S$258:$S$260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9AB-8C40-98C5-7D04CE7DD98B}"/>
            </c:ext>
          </c:extLst>
        </c:ser>
        <c:ser>
          <c:idx val="7"/>
          <c:order val="7"/>
          <c:tx>
            <c:strRef>
              <c:f>'292e'!$L$224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'292e'!$K$225:$K$342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8.1922036691184336E-2</c:v>
                </c:pt>
                <c:pt idx="2">
                  <c:v>0.39062543964401381</c:v>
                </c:pt>
                <c:pt idx="3">
                  <c:v>1.0200830864690666</c:v>
                </c:pt>
                <c:pt idx="4">
                  <c:v>1.6977827184581984</c:v>
                </c:pt>
                <c:pt idx="5">
                  <c:v>2.3902250698004397</c:v>
                </c:pt>
                <c:pt idx="6">
                  <c:v>3.0499979001748945</c:v>
                </c:pt>
                <c:pt idx="7">
                  <c:v>3.6568607823385557</c:v>
                </c:pt>
                <c:pt idx="8">
                  <c:v>4.223074884981993</c:v>
                </c:pt>
                <c:pt idx="9">
                  <c:v>4.7263819551046673</c:v>
                </c:pt>
                <c:pt idx="10">
                  <c:v>5.2097539250732039</c:v>
                </c:pt>
                <c:pt idx="11">
                  <c:v>5.6209044709231346</c:v>
                </c:pt>
                <c:pt idx="12">
                  <c:v>6.0003224235512738</c:v>
                </c:pt>
                <c:pt idx="13">
                  <c:v>6.3473299949690087</c:v>
                </c:pt>
                <c:pt idx="14">
                  <c:v>6.6689021291814852</c:v>
                </c:pt>
                <c:pt idx="15">
                  <c:v>6.9593234601226266</c:v>
                </c:pt>
                <c:pt idx="16">
                  <c:v>7.2257617667972864</c:v>
                </c:pt>
                <c:pt idx="17">
                  <c:v>7.4727949796381417</c:v>
                </c:pt>
                <c:pt idx="18">
                  <c:v>7.7004043593611238</c:v>
                </c:pt>
                <c:pt idx="19">
                  <c:v>7.9118446068521608</c:v>
                </c:pt>
                <c:pt idx="20">
                  <c:v>8.1050618115070598</c:v>
                </c:pt>
                <c:pt idx="21">
                  <c:v>8.2834452099702798</c:v>
                </c:pt>
                <c:pt idx="22">
                  <c:v>8.4509063903864359</c:v>
                </c:pt>
                <c:pt idx="23">
                  <c:v>8.6084542607376857</c:v>
                </c:pt>
                <c:pt idx="24">
                  <c:v>8.7681233842956345</c:v>
                </c:pt>
                <c:pt idx="25">
                  <c:v>8.9034374817262112</c:v>
                </c:pt>
                <c:pt idx="26">
                  <c:v>9.0283752126497241</c:v>
                </c:pt>
                <c:pt idx="27">
                  <c:v>9.153184560064755</c:v>
                </c:pt>
                <c:pt idx="28">
                  <c:v>9.2730403552804344</c:v>
                </c:pt>
                <c:pt idx="29">
                  <c:v>9.3820326837950212</c:v>
                </c:pt>
                <c:pt idx="30">
                  <c:v>9.4861810244721436</c:v>
                </c:pt>
                <c:pt idx="31">
                  <c:v>9.5848651380092793</c:v>
                </c:pt>
                <c:pt idx="32">
                  <c:v>9.6740118309146812</c:v>
                </c:pt>
                <c:pt idx="33">
                  <c:v>9.7647906970117226</c:v>
                </c:pt>
                <c:pt idx="34">
                  <c:v>9.8491670279005241</c:v>
                </c:pt>
                <c:pt idx="35">
                  <c:v>9.9278225107205493</c:v>
                </c:pt>
                <c:pt idx="36">
                  <c:v>10.004539657081013</c:v>
                </c:pt>
                <c:pt idx="37">
                  <c:v>10.069858709930484</c:v>
                </c:pt>
                <c:pt idx="38">
                  <c:v>10.13922227670084</c:v>
                </c:pt>
                <c:pt idx="39">
                  <c:v>10.208784881721268</c:v>
                </c:pt>
                <c:pt idx="40">
                  <c:v>10.261555816490153</c:v>
                </c:pt>
                <c:pt idx="41">
                  <c:v>10.325597534120181</c:v>
                </c:pt>
                <c:pt idx="42">
                  <c:v>10.388923247796786</c:v>
                </c:pt>
                <c:pt idx="43">
                  <c:v>10.448818133576166</c:v>
                </c:pt>
                <c:pt idx="44">
                  <c:v>10.502621094823704</c:v>
                </c:pt>
                <c:pt idx="45">
                  <c:v>10.551415212826626</c:v>
                </c:pt>
                <c:pt idx="46">
                  <c:v>10.605122267464848</c:v>
                </c:pt>
                <c:pt idx="47">
                  <c:v>10.650848891795192</c:v>
                </c:pt>
                <c:pt idx="48">
                  <c:v>10.700917922243761</c:v>
                </c:pt>
                <c:pt idx="49">
                  <c:v>10.743280105443249</c:v>
                </c:pt>
                <c:pt idx="50">
                  <c:v>10.785728581631407</c:v>
                </c:pt>
                <c:pt idx="51">
                  <c:v>10.839604659978779</c:v>
                </c:pt>
                <c:pt idx="52">
                  <c:v>10.900707091521779</c:v>
                </c:pt>
                <c:pt idx="53">
                  <c:v>11.004668473766204</c:v>
                </c:pt>
                <c:pt idx="54">
                  <c:v>11.131429668530703</c:v>
                </c:pt>
                <c:pt idx="55">
                  <c:v>11.297499675576255</c:v>
                </c:pt>
                <c:pt idx="56">
                  <c:v>11.472977514584535</c:v>
                </c:pt>
                <c:pt idx="57">
                  <c:v>11.658019680851641</c:v>
                </c:pt>
                <c:pt idx="58">
                  <c:v>11.862301195882992</c:v>
                </c:pt>
                <c:pt idx="59">
                  <c:v>12.049328294941088</c:v>
                </c:pt>
                <c:pt idx="60">
                  <c:v>12.247040423496365</c:v>
                </c:pt>
                <c:pt idx="61">
                  <c:v>12.432917028115533</c:v>
                </c:pt>
                <c:pt idx="62">
                  <c:v>12.618474028169496</c:v>
                </c:pt>
                <c:pt idx="63">
                  <c:v>12.798450747384706</c:v>
                </c:pt>
                <c:pt idx="64">
                  <c:v>12.975681226078601</c:v>
                </c:pt>
                <c:pt idx="65">
                  <c:v>13.150277112288315</c:v>
                </c:pt>
                <c:pt idx="66">
                  <c:v>13.306911747141452</c:v>
                </c:pt>
                <c:pt idx="67">
                  <c:v>13.468888055652336</c:v>
                </c:pt>
                <c:pt idx="68">
                  <c:v>13.616703933350122</c:v>
                </c:pt>
                <c:pt idx="69">
                  <c:v>13.760935744055939</c:v>
                </c:pt>
                <c:pt idx="70">
                  <c:v>13.904399851144024</c:v>
                </c:pt>
                <c:pt idx="71">
                  <c:v>14.03273974342928</c:v>
                </c:pt>
                <c:pt idx="72">
                  <c:v>14.154724451017923</c:v>
                </c:pt>
                <c:pt idx="73">
                  <c:v>14.281098114259425</c:v>
                </c:pt>
                <c:pt idx="74">
                  <c:v>14.400995496389054</c:v>
                </c:pt>
                <c:pt idx="75">
                  <c:v>14.516290136316435</c:v>
                </c:pt>
                <c:pt idx="76">
                  <c:v>14.626951576137291</c:v>
                </c:pt>
                <c:pt idx="77">
                  <c:v>14.729560081589177</c:v>
                </c:pt>
                <c:pt idx="78">
                  <c:v>14.834733189443554</c:v>
                </c:pt>
                <c:pt idx="79">
                  <c:v>14.931673842536973</c:v>
                </c:pt>
                <c:pt idx="80">
                  <c:v>15.021714815601085</c:v>
                </c:pt>
                <c:pt idx="81">
                  <c:v>15.115603791800345</c:v>
                </c:pt>
                <c:pt idx="82">
                  <c:v>15.434613914325478</c:v>
                </c:pt>
                <c:pt idx="83">
                  <c:v>16.5307243607731</c:v>
                </c:pt>
                <c:pt idx="84">
                  <c:v>16.995857430593055</c:v>
                </c:pt>
                <c:pt idx="85">
                  <c:v>17.258096564537407</c:v>
                </c:pt>
                <c:pt idx="86">
                  <c:v>17.445620200518004</c:v>
                </c:pt>
                <c:pt idx="87">
                  <c:v>17.59194525726106</c:v>
                </c:pt>
                <c:pt idx="88">
                  <c:v>17.713074355929855</c:v>
                </c:pt>
                <c:pt idx="89">
                  <c:v>17.818120564525387</c:v>
                </c:pt>
                <c:pt idx="90">
                  <c:v>17.915790909421727</c:v>
                </c:pt>
                <c:pt idx="91">
                  <c:v>18.003860445763145</c:v>
                </c:pt>
                <c:pt idx="92">
                  <c:v>18.086234808805397</c:v>
                </c:pt>
                <c:pt idx="93">
                  <c:v>18.162108261461317</c:v>
                </c:pt>
                <c:pt idx="94">
                  <c:v>18.235471839776348</c:v>
                </c:pt>
                <c:pt idx="95">
                  <c:v>18.30369801856677</c:v>
                </c:pt>
                <c:pt idx="96">
                  <c:v>18.369155732527954</c:v>
                </c:pt>
                <c:pt idx="97">
                  <c:v>18.432261946648595</c:v>
                </c:pt>
                <c:pt idx="98">
                  <c:v>18.492659970011996</c:v>
                </c:pt>
                <c:pt idx="99">
                  <c:v>18.549179198890005</c:v>
                </c:pt>
                <c:pt idx="100">
                  <c:v>18.604094662420113</c:v>
                </c:pt>
                <c:pt idx="101">
                  <c:v>18.661219600107916</c:v>
                </c:pt>
                <c:pt idx="102">
                  <c:v>18.711478426116678</c:v>
                </c:pt>
                <c:pt idx="103">
                  <c:v>18.762851082188348</c:v>
                </c:pt>
                <c:pt idx="104">
                  <c:v>18.811402648720016</c:v>
                </c:pt>
                <c:pt idx="105">
                  <c:v>18.857137897787549</c:v>
                </c:pt>
                <c:pt idx="106">
                  <c:v>18.902641851786594</c:v>
                </c:pt>
                <c:pt idx="107">
                  <c:v>18.947323781302156</c:v>
                </c:pt>
                <c:pt idx="108">
                  <c:v>18.990736251694827</c:v>
                </c:pt>
                <c:pt idx="109">
                  <c:v>19.034298809491361</c:v>
                </c:pt>
                <c:pt idx="110">
                  <c:v>19.074478052111861</c:v>
                </c:pt>
                <c:pt idx="111">
                  <c:v>19.114195044854757</c:v>
                </c:pt>
                <c:pt idx="112">
                  <c:v>19.153254620061158</c:v>
                </c:pt>
                <c:pt idx="113">
                  <c:v>19.191115711069621</c:v>
                </c:pt>
                <c:pt idx="114">
                  <c:v>19.227739537963298</c:v>
                </c:pt>
                <c:pt idx="115">
                  <c:v>19.263720508591781</c:v>
                </c:pt>
                <c:pt idx="116">
                  <c:v>19.298843861873692</c:v>
                </c:pt>
                <c:pt idx="117">
                  <c:v>19.333510532435444</c:v>
                </c:pt>
              </c:numCache>
            </c:numRef>
          </c:xVal>
          <c:yVal>
            <c:numRef>
              <c:f>'292e'!$L$225:$L$342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45.07</c:v>
                </c:pt>
                <c:pt idx="38">
                  <c:v>49.27</c:v>
                </c:pt>
                <c:pt idx="39">
                  <c:v>54.1</c:v>
                </c:pt>
                <c:pt idx="40">
                  <c:v>58.25</c:v>
                </c:pt>
                <c:pt idx="41">
                  <c:v>63.95</c:v>
                </c:pt>
                <c:pt idx="42">
                  <c:v>70.430000000000007</c:v>
                </c:pt>
                <c:pt idx="43">
                  <c:v>77.48</c:v>
                </c:pt>
                <c:pt idx="44">
                  <c:v>84.72</c:v>
                </c:pt>
                <c:pt idx="45">
                  <c:v>92.16</c:v>
                </c:pt>
                <c:pt idx="46">
                  <c:v>101.48</c:v>
                </c:pt>
                <c:pt idx="47">
                  <c:v>110.51</c:v>
                </c:pt>
                <c:pt idx="48">
                  <c:v>121.76</c:v>
                </c:pt>
                <c:pt idx="49">
                  <c:v>132.58000000000001</c:v>
                </c:pt>
                <c:pt idx="50">
                  <c:v>144.69</c:v>
                </c:pt>
                <c:pt idx="51">
                  <c:v>159.51</c:v>
                </c:pt>
                <c:pt idx="52">
                  <c:v>172.59</c:v>
                </c:pt>
                <c:pt idx="53">
                  <c:v>189.67</c:v>
                </c:pt>
                <c:pt idx="54">
                  <c:v>207.02</c:v>
                </c:pt>
                <c:pt idx="55">
                  <c:v>227.81</c:v>
                </c:pt>
                <c:pt idx="56">
                  <c:v>249.32</c:v>
                </c:pt>
                <c:pt idx="57">
                  <c:v>272.60000000000002</c:v>
                </c:pt>
                <c:pt idx="58">
                  <c:v>299.87</c:v>
                </c:pt>
                <c:pt idx="59">
                  <c:v>326.92</c:v>
                </c:pt>
                <c:pt idx="60">
                  <c:v>358.33</c:v>
                </c:pt>
                <c:pt idx="61">
                  <c:v>391.13</c:v>
                </c:pt>
                <c:pt idx="62">
                  <c:v>427.73</c:v>
                </c:pt>
                <c:pt idx="63">
                  <c:v>467.67</c:v>
                </c:pt>
                <c:pt idx="64">
                  <c:v>512.14</c:v>
                </c:pt>
                <c:pt idx="65">
                  <c:v>561.94000000000005</c:v>
                </c:pt>
                <c:pt idx="66">
                  <c:v>612.66999999999996</c:v>
                </c:pt>
                <c:pt idx="67">
                  <c:v>672.33</c:v>
                </c:pt>
                <c:pt idx="68">
                  <c:v>734.38</c:v>
                </c:pt>
                <c:pt idx="69">
                  <c:v>803.26</c:v>
                </c:pt>
                <c:pt idx="70">
                  <c:v>881.49</c:v>
                </c:pt>
                <c:pt idx="71">
                  <c:v>961.22</c:v>
                </c:pt>
                <c:pt idx="72">
                  <c:v>1047.0899999999999</c:v>
                </c:pt>
                <c:pt idx="73">
                  <c:v>1148.29</c:v>
                </c:pt>
                <c:pt idx="74">
                  <c:v>1257.92</c:v>
                </c:pt>
                <c:pt idx="75">
                  <c:v>1378.16</c:v>
                </c:pt>
                <c:pt idx="76">
                  <c:v>1509.73</c:v>
                </c:pt>
                <c:pt idx="77">
                  <c:v>1648.4</c:v>
                </c:pt>
                <c:pt idx="78">
                  <c:v>1810.17</c:v>
                </c:pt>
                <c:pt idx="79">
                  <c:v>1979.99</c:v>
                </c:pt>
                <c:pt idx="80">
                  <c:v>2158.62</c:v>
                </c:pt>
                <c:pt idx="81">
                  <c:v>2370.02</c:v>
                </c:pt>
                <c:pt idx="82">
                  <c:v>2586.81</c:v>
                </c:pt>
                <c:pt idx="83">
                  <c:v>2830.28</c:v>
                </c:pt>
                <c:pt idx="84">
                  <c:v>3099.32</c:v>
                </c:pt>
                <c:pt idx="85">
                  <c:v>3387.9</c:v>
                </c:pt>
                <c:pt idx="86">
                  <c:v>3709.05</c:v>
                </c:pt>
                <c:pt idx="87">
                  <c:v>4058.94</c:v>
                </c:pt>
                <c:pt idx="88">
                  <c:v>4436.3500000000004</c:v>
                </c:pt>
                <c:pt idx="89">
                  <c:v>4844.4799999999996</c:v>
                </c:pt>
                <c:pt idx="90">
                  <c:v>5306.13</c:v>
                </c:pt>
                <c:pt idx="91">
                  <c:v>5803.96</c:v>
                </c:pt>
                <c:pt idx="92">
                  <c:v>6353.04</c:v>
                </c:pt>
                <c:pt idx="93">
                  <c:v>6943.22</c:v>
                </c:pt>
                <c:pt idx="94">
                  <c:v>7604.67</c:v>
                </c:pt>
                <c:pt idx="95">
                  <c:v>8313.9</c:v>
                </c:pt>
                <c:pt idx="96">
                  <c:v>9094.27</c:v>
                </c:pt>
                <c:pt idx="97">
                  <c:v>9954.92</c:v>
                </c:pt>
                <c:pt idx="98">
                  <c:v>10894.91</c:v>
                </c:pt>
                <c:pt idx="99">
                  <c:v>11894.45</c:v>
                </c:pt>
                <c:pt idx="100">
                  <c:v>12994.56</c:v>
                </c:pt>
                <c:pt idx="101">
                  <c:v>14295.72</c:v>
                </c:pt>
                <c:pt idx="102">
                  <c:v>15593.91</c:v>
                </c:pt>
                <c:pt idx="103">
                  <c:v>17093.189999999999</c:v>
                </c:pt>
                <c:pt idx="104">
                  <c:v>18695.23</c:v>
                </c:pt>
                <c:pt idx="105">
                  <c:v>20394.3</c:v>
                </c:pt>
                <c:pt idx="106">
                  <c:v>22295.43</c:v>
                </c:pt>
                <c:pt idx="107">
                  <c:v>24397.55</c:v>
                </c:pt>
                <c:pt idx="108">
                  <c:v>26697.19</c:v>
                </c:pt>
                <c:pt idx="109">
                  <c:v>29298.639999999999</c:v>
                </c:pt>
                <c:pt idx="110">
                  <c:v>31998.37</c:v>
                </c:pt>
                <c:pt idx="111">
                  <c:v>34992.620000000003</c:v>
                </c:pt>
                <c:pt idx="112">
                  <c:v>38299.440000000002</c:v>
                </c:pt>
                <c:pt idx="113">
                  <c:v>41897.99</c:v>
                </c:pt>
                <c:pt idx="114">
                  <c:v>45801.06</c:v>
                </c:pt>
                <c:pt idx="115">
                  <c:v>50098.47</c:v>
                </c:pt>
                <c:pt idx="116">
                  <c:v>54799.73</c:v>
                </c:pt>
                <c:pt idx="117">
                  <c:v>60001.14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9AB-8C40-98C5-7D04CE7DD98B}"/>
            </c:ext>
          </c:extLst>
        </c:ser>
        <c:ser>
          <c:idx val="8"/>
          <c:order val="8"/>
          <c:tx>
            <c:strRef>
              <c:f>'292e'!$D$3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'292e'!$D$4</c:f>
              <c:numCache>
                <c:formatCode>0.00</c:formatCode>
                <c:ptCount val="1"/>
                <c:pt idx="0">
                  <c:v>0.11098109462486425</c:v>
                </c:pt>
              </c:numCache>
            </c:numRef>
          </c:xVal>
          <c:yVal>
            <c:numRef>
              <c:f>'292e'!$D$5</c:f>
              <c:numCache>
                <c:formatCode>General</c:formatCode>
                <c:ptCount val="1"/>
                <c:pt idx="0">
                  <c:v>1.61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9AB-8C40-98C5-7D04CE7DD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39648"/>
        <c:axId val="1"/>
      </c:scatterChart>
      <c:valAx>
        <c:axId val="1976039648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60396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08481879941131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'292e'!$AC$8:$AC$42</c:f>
          <c:strCache>
            <c:ptCount val="35"/>
            <c:pt idx="0">
              <c:v>SAMPLE NO.:</c:v>
            </c:pt>
            <c:pt idx="1">
              <c:v>6954.2ft;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18.9</c:v>
            </c:pt>
            <c:pt idx="6">
              <c:v>BVTot:</c:v>
            </c:pt>
            <c:pt idx="7">
              <c:v>22.41</c:v>
            </c:pt>
            <c:pt idx="8">
              <c:v>Perm:</c:v>
            </c:pt>
            <c:pt idx="9">
              <c:v>1522</c:v>
            </c:pt>
            <c:pt idx="10">
              <c:v>Thomeer Perm:</c:v>
            </c:pt>
            <c:pt idx="11">
              <c:v>993.0</c:v>
            </c:pt>
            <c:pt idx="12">
              <c:v>PORE SYSTEM 1:</c:v>
            </c:pt>
            <c:pt idx="13">
              <c:v>G1:</c:v>
            </c:pt>
            <c:pt idx="14">
              <c:v>0.40</c:v>
            </c:pt>
            <c:pt idx="15">
              <c:v>Pd1:</c:v>
            </c:pt>
            <c:pt idx="16">
              <c:v>1.51</c:v>
            </c:pt>
            <c:pt idx="17">
              <c:v>BV1:</c:v>
            </c:pt>
            <c:pt idx="18">
              <c:v>13.17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0.89</c:v>
            </c:pt>
            <c:pt idx="24">
              <c:v>Pd2:</c:v>
            </c:pt>
            <c:pt idx="25">
              <c:v>116.97</c:v>
            </c:pt>
            <c:pt idx="26">
              <c:v>BV2:</c:v>
            </c:pt>
            <c:pt idx="27">
              <c:v>6.89</c:v>
            </c:pt>
            <c:pt idx="28">
              <c:v>PORE SYSTEM 3:</c:v>
            </c:pt>
            <c:pt idx="29">
              <c:v>G3:</c:v>
            </c:pt>
            <c:pt idx="30">
              <c:v>0.03</c:v>
            </c:pt>
            <c:pt idx="31">
              <c:v>Pd3:</c:v>
            </c:pt>
            <c:pt idx="32">
              <c:v>2500.00</c:v>
            </c:pt>
            <c:pt idx="33">
              <c:v>BV3:</c:v>
            </c:pt>
            <c:pt idx="34">
              <c:v>2.35</c:v>
            </c:pt>
          </c:strCache>
        </c:strRef>
      </c:tx>
      <c:layout>
        <c:manualLayout>
          <c:xMode val="edge"/>
          <c:yMode val="edge"/>
          <c:x val="0.11061300123272895"/>
          <c:y val="3.244945841647924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21671587065152"/>
          <c:y val="0.27139547039237188"/>
          <c:w val="0.7607465594985644"/>
          <c:h val="0.622439611443374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'292e'!$Z$7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'292e'!$X$8:$X$125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2.3635691474423211</c:v>
                </c:pt>
                <c:pt idx="38" formatCode="0.00E+00">
                  <c:v>2.1620877100715528</c:v>
                </c:pt>
                <c:pt idx="39" formatCode="0.00E+00">
                  <c:v>1.9690584376196938</c:v>
                </c:pt>
                <c:pt idx="40" formatCode="0.00E+00">
                  <c:v>1.828773587557518</c:v>
                </c:pt>
                <c:pt idx="41" formatCode="0.00E+00">
                  <c:v>1.6657710942177548</c:v>
                </c:pt>
                <c:pt idx="42" formatCode="0.00E+00">
                  <c:v>1.5125097469150279</c:v>
                </c:pt>
                <c:pt idx="43" formatCode="0.00E+00">
                  <c:v>1.3748846344246957</c:v>
                </c:pt>
                <c:pt idx="44" formatCode="0.00E+00">
                  <c:v>1.2573897718983171</c:v>
                </c:pt>
                <c:pt idx="45" formatCode="0.00E+00">
                  <c:v>1.1558817434377759</c:v>
                </c:pt>
                <c:pt idx="46" formatCode="0.00E+00">
                  <c:v>1.0497246893498762</c:v>
                </c:pt>
                <c:pt idx="47" formatCode="0.00E+00">
                  <c:v>0.96394952018120916</c:v>
                </c:pt>
                <c:pt idx="48" formatCode="0.00E+00">
                  <c:v>0.87488552459942037</c:v>
                </c:pt>
                <c:pt idx="49" formatCode="0.00E+00">
                  <c:v>0.80348515217397365</c:v>
                </c:pt>
                <c:pt idx="50" formatCode="0.00E+00">
                  <c:v>0.73623651582849836</c:v>
                </c:pt>
                <c:pt idx="51" formatCode="0.00E+00">
                  <c:v>0.66783312315983601</c:v>
                </c:pt>
                <c:pt idx="52" formatCode="0.00E+00">
                  <c:v>0.61722035735109471</c:v>
                </c:pt>
                <c:pt idx="53" formatCode="0.00E+00">
                  <c:v>0.5616389596416167</c:v>
                </c:pt>
                <c:pt idx="54" formatCode="0.00E+00">
                  <c:v>0.5145689376641166</c:v>
                </c:pt>
                <c:pt idx="55" formatCode="0.00E+00">
                  <c:v>0.46760924224233102</c:v>
                </c:pt>
                <c:pt idx="56" formatCode="0.00E+00">
                  <c:v>0.42726641053756387</c:v>
                </c:pt>
                <c:pt idx="57" formatCode="0.00E+00">
                  <c:v>0.3907779217726538</c:v>
                </c:pt>
                <c:pt idx="58" formatCode="0.00E+00">
                  <c:v>0.35524080926810092</c:v>
                </c:pt>
                <c:pt idx="59" formatCode="0.00E+00">
                  <c:v>0.32584749013589087</c:v>
                </c:pt>
                <c:pt idx="60" formatCode="0.00E+00">
                  <c:v>0.29728479746386133</c:v>
                </c:pt>
                <c:pt idx="61" formatCode="0.00E+00">
                  <c:v>0.27235461732729638</c:v>
                </c:pt>
                <c:pt idx="62" formatCode="0.00E+00">
                  <c:v>0.24904977783935056</c:v>
                </c:pt>
                <c:pt idx="63" formatCode="0.00E+00">
                  <c:v>0.22778040386431761</c:v>
                </c:pt>
                <c:pt idx="64" formatCode="0.00E+00">
                  <c:v>0.20800183831613511</c:v>
                </c:pt>
                <c:pt idx="65" formatCode="0.00E+00">
                  <c:v>0.18956839070937362</c:v>
                </c:pt>
                <c:pt idx="66" formatCode="0.00E+00">
                  <c:v>0.17387184206053086</c:v>
                </c:pt>
                <c:pt idx="67" formatCode="0.00E+00">
                  <c:v>0.15844311792605628</c:v>
                </c:pt>
                <c:pt idx="68" formatCode="0.00E+00">
                  <c:v>0.14505577694820859</c:v>
                </c:pt>
                <c:pt idx="69" formatCode="0.00E+00">
                  <c:v>0.13261716190925157</c:v>
                </c:pt>
                <c:pt idx="70" formatCode="0.00E+00">
                  <c:v>0.12084772541404376</c:v>
                </c:pt>
                <c:pt idx="71" formatCode="0.00E+00">
                  <c:v>0.11082380877970227</c:v>
                </c:pt>
                <c:pt idx="72" formatCode="0.00E+00">
                  <c:v>0.10173534412058699</c:v>
                </c:pt>
                <c:pt idx="73" formatCode="0.00E+00">
                  <c:v>9.2769301722757685E-2</c:v>
                </c:pt>
                <c:pt idx="74" formatCode="0.00E+00">
                  <c:v>8.4684289521770387E-2</c:v>
                </c:pt>
                <c:pt idx="75" formatCode="0.00E+00">
                  <c:v>7.7295859316208138E-2</c:v>
                </c:pt>
                <c:pt idx="76" formatCode="0.00E+00">
                  <c:v>7.0559677210643906E-2</c:v>
                </c:pt>
                <c:pt idx="77" formatCode="0.00E+00">
                  <c:v>6.4623914993463621E-2</c:v>
                </c:pt>
                <c:pt idx="78" formatCode="0.00E+00">
                  <c:v>5.88486503893145E-2</c:v>
                </c:pt>
                <c:pt idx="79" formatCode="0.00E+00">
                  <c:v>5.3801312872906133E-2</c:v>
                </c:pt>
                <c:pt idx="80" formatCode="0.00E+00">
                  <c:v>4.93491496767497E-2</c:v>
                </c:pt>
                <c:pt idx="81" formatCode="0.00E+00">
                  <c:v>4.4947325961479413E-2</c:v>
                </c:pt>
                <c:pt idx="82" formatCode="0.00E+00">
                  <c:v>4.1180473817259651E-2</c:v>
                </c:pt>
                <c:pt idx="83" formatCode="0.00E+00">
                  <c:v>3.7637993935308672E-2</c:v>
                </c:pt>
                <c:pt idx="84" formatCode="0.00E+00">
                  <c:v>3.4370785035177209E-2</c:v>
                </c:pt>
                <c:pt idx="85" formatCode="0.00E+00">
                  <c:v>3.1443094977781347E-2</c:v>
                </c:pt>
                <c:pt idx="86" formatCode="0.00E+00">
                  <c:v>2.872057844332792E-2</c:v>
                </c:pt>
                <c:pt idx="87" formatCode="0.00E+00">
                  <c:v>2.6244798266351666E-2</c:v>
                </c:pt>
                <c:pt idx="88" formatCode="0.00E+00">
                  <c:v>2.4012095861513504E-2</c:v>
                </c:pt>
                <c:pt idx="89" formatCode="0.00E+00">
                  <c:v>2.1989163228091649E-2</c:v>
                </c:pt>
                <c:pt idx="90" formatCode="0.00E+00">
                  <c:v>2.0076036862124644E-2</c:v>
                </c:pt>
                <c:pt idx="91" formatCode="0.00E+00">
                  <c:v>1.8354030950458896E-2</c:v>
                </c:pt>
                <c:pt idx="92" formatCode="0.00E+00">
                  <c:v>1.6767730326776698E-2</c:v>
                </c:pt>
                <c:pt idx="93" formatCode="0.00E+00">
                  <c:v>1.5342458034633129E-2</c:v>
                </c:pt>
                <c:pt idx="94" formatCode="0.00E+00">
                  <c:v>1.4007979501441274E-2</c:v>
                </c:pt>
                <c:pt idx="95" formatCode="0.00E+00">
                  <c:v>1.2813007310074145E-2</c:v>
                </c:pt>
                <c:pt idx="96" formatCode="0.00E+00">
                  <c:v>1.1713536267916548E-2</c:v>
                </c:pt>
                <c:pt idx="97" formatCode="0.00E+00">
                  <c:v>1.0700845559303883E-2</c:v>
                </c:pt>
                <c:pt idx="98" formatCode="0.00E+00">
                  <c:v>9.777599032504667E-3</c:v>
                </c:pt>
                <c:pt idx="99" formatCode="0.00E+00">
                  <c:v>8.9559468050414634E-3</c:v>
                </c:pt>
                <c:pt idx="100" formatCode="0.00E+00">
                  <c:v>8.1977428612608223E-3</c:v>
                </c:pt>
                <c:pt idx="101" formatCode="0.00E+00">
                  <c:v>7.4516051989844123E-3</c:v>
                </c:pt>
                <c:pt idx="102" formatCode="0.00E+00">
                  <c:v>6.8312605033135007E-3</c:v>
                </c:pt>
                <c:pt idx="103" formatCode="0.00E+00">
                  <c:v>6.2320761353044955E-3</c:v>
                </c:pt>
                <c:pt idx="104" formatCode="0.00E+00">
                  <c:v>5.6980342833559908E-3</c:v>
                </c:pt>
                <c:pt idx="105" formatCode="0.00E+00">
                  <c:v>5.2233252171060259E-3</c:v>
                </c:pt>
                <c:pt idx="106" formatCode="0.00E+00">
                  <c:v>4.7779325841764619E-3</c:v>
                </c:pt>
                <c:pt idx="107" formatCode="0.00E+00">
                  <c:v>4.3662606071193802E-3</c:v>
                </c:pt>
                <c:pt idx="108" formatCode="0.00E+00">
                  <c:v>3.9901600683527154E-3</c:v>
                </c:pt>
                <c:pt idx="109" formatCode="0.00E+00">
                  <c:v>3.6358705207895463E-3</c:v>
                </c:pt>
                <c:pt idx="110" formatCode="0.00E+00">
                  <c:v>3.3291089975903596E-3</c:v>
                </c:pt>
                <c:pt idx="111" formatCode="0.00E+00">
                  <c:v>3.044243656954678E-3</c:v>
                </c:pt>
                <c:pt idx="112" formatCode="0.00E+00">
                  <c:v>2.7813999754363358E-3</c:v>
                </c:pt>
                <c:pt idx="113" formatCode="0.00E+00">
                  <c:v>2.542510069700848E-3</c:v>
                </c:pt>
                <c:pt idx="114" formatCode="0.00E+00">
                  <c:v>2.3258427092129621E-3</c:v>
                </c:pt>
                <c:pt idx="115" formatCode="0.00E+00">
                  <c:v>2.1263336280574123E-3</c:v>
                </c:pt>
                <c:pt idx="116" formatCode="0.00E+00">
                  <c:v>1.9439158089871141E-3</c:v>
                </c:pt>
                <c:pt idx="117" formatCode="0.00E+00">
                  <c:v>1.7754006253085429E-3</c:v>
                </c:pt>
              </c:numCache>
            </c:numRef>
          </c:xVal>
          <c:yVal>
            <c:numRef>
              <c:f>'292e'!$Z$8:$Z$125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9.1985800230200504E-2</c:v>
                </c:pt>
                <c:pt idx="2">
                  <c:v>0.3833819125040111</c:v>
                </c:pt>
                <c:pt idx="3">
                  <c:v>0.45103754412236596</c:v>
                </c:pt>
                <c:pt idx="4">
                  <c:v>0.51869317574072127</c:v>
                </c:pt>
                <c:pt idx="5">
                  <c:v>0.67655631618354906</c:v>
                </c:pt>
                <c:pt idx="6">
                  <c:v>0.85697133383249557</c:v>
                </c:pt>
                <c:pt idx="7">
                  <c:v>0.76676382500802154</c:v>
                </c:pt>
                <c:pt idx="8">
                  <c:v>0.67655631618354928</c:v>
                </c:pt>
                <c:pt idx="9">
                  <c:v>0.56379693015295729</c:v>
                </c:pt>
                <c:pt idx="10">
                  <c:v>0.54124505294683889</c:v>
                </c:pt>
                <c:pt idx="11">
                  <c:v>0.38338191250401099</c:v>
                </c:pt>
                <c:pt idx="12">
                  <c:v>0.33827815809177508</c:v>
                </c:pt>
                <c:pt idx="13">
                  <c:v>0.31572628088565668</c:v>
                </c:pt>
                <c:pt idx="14">
                  <c:v>0.29317440367953651</c:v>
                </c:pt>
                <c:pt idx="15">
                  <c:v>0.27062252647341989</c:v>
                </c:pt>
                <c:pt idx="16">
                  <c:v>0.24807064926730149</c:v>
                </c:pt>
                <c:pt idx="17">
                  <c:v>0.22551877206118309</c:v>
                </c:pt>
                <c:pt idx="18">
                  <c:v>0.20296689485506469</c:v>
                </c:pt>
                <c:pt idx="19">
                  <c:v>0.18041501764894718</c:v>
                </c:pt>
                <c:pt idx="20">
                  <c:v>0.15786314044282701</c:v>
                </c:pt>
                <c:pt idx="21">
                  <c:v>0.1578631404428279</c:v>
                </c:pt>
                <c:pt idx="22">
                  <c:v>0.13531126323671039</c:v>
                </c:pt>
                <c:pt idx="23">
                  <c:v>0.1127593860305911</c:v>
                </c:pt>
                <c:pt idx="24">
                  <c:v>0.13531126323671039</c:v>
                </c:pt>
                <c:pt idx="25">
                  <c:v>9.0207508824473592E-2</c:v>
                </c:pt>
                <c:pt idx="26">
                  <c:v>9.0207508824473592E-2</c:v>
                </c:pt>
                <c:pt idx="27">
                  <c:v>9.0207508824471816E-2</c:v>
                </c:pt>
                <c:pt idx="28">
                  <c:v>9.0207508824471816E-2</c:v>
                </c:pt>
                <c:pt idx="29">
                  <c:v>9.0207508824473592E-2</c:v>
                </c:pt>
                <c:pt idx="30">
                  <c:v>6.7655631618354306E-2</c:v>
                </c:pt>
                <c:pt idx="31">
                  <c:v>9.0207508824473592E-2</c:v>
                </c:pt>
                <c:pt idx="32">
                  <c:v>9.0207508824471816E-2</c:v>
                </c:pt>
                <c:pt idx="33">
                  <c:v>9.0207508824471816E-2</c:v>
                </c:pt>
                <c:pt idx="34">
                  <c:v>0.11275938603059288</c:v>
                </c:pt>
                <c:pt idx="35">
                  <c:v>9.0207508824471816E-2</c:v>
                </c:pt>
                <c:pt idx="36">
                  <c:v>6.7655631618354306E-2</c:v>
                </c:pt>
                <c:pt idx="37">
                  <c:v>6.7655631618357859E-2</c:v>
                </c:pt>
                <c:pt idx="38">
                  <c:v>6.7655631618354306E-2</c:v>
                </c:pt>
                <c:pt idx="39">
                  <c:v>6.7655631618354306E-2</c:v>
                </c:pt>
                <c:pt idx="40">
                  <c:v>9.0207508824473592E-2</c:v>
                </c:pt>
                <c:pt idx="41">
                  <c:v>6.7655631618354306E-2</c:v>
                </c:pt>
                <c:pt idx="42">
                  <c:v>9.0207508824473592E-2</c:v>
                </c:pt>
                <c:pt idx="43">
                  <c:v>9.0207508824473592E-2</c:v>
                </c:pt>
                <c:pt idx="44">
                  <c:v>9.0207508824471816E-2</c:v>
                </c:pt>
                <c:pt idx="45">
                  <c:v>0.11275938603059288</c:v>
                </c:pt>
                <c:pt idx="46">
                  <c:v>9.0207508824471816E-2</c:v>
                </c:pt>
                <c:pt idx="47">
                  <c:v>0.1127593860305911</c:v>
                </c:pt>
                <c:pt idx="48">
                  <c:v>0.11275938603059288</c:v>
                </c:pt>
                <c:pt idx="49">
                  <c:v>0.1127593860305911</c:v>
                </c:pt>
                <c:pt idx="50">
                  <c:v>0.1127593860305911</c:v>
                </c:pt>
                <c:pt idx="51">
                  <c:v>0.13531126323671039</c:v>
                </c:pt>
                <c:pt idx="52">
                  <c:v>0.1127593860305911</c:v>
                </c:pt>
                <c:pt idx="53">
                  <c:v>0.13531126323671216</c:v>
                </c:pt>
                <c:pt idx="54">
                  <c:v>0.13531126323671039</c:v>
                </c:pt>
                <c:pt idx="55">
                  <c:v>0.15786314044282612</c:v>
                </c:pt>
                <c:pt idx="56">
                  <c:v>0.11275938603059288</c:v>
                </c:pt>
                <c:pt idx="57">
                  <c:v>0.13531126323671039</c:v>
                </c:pt>
                <c:pt idx="58">
                  <c:v>0.13531126323671039</c:v>
                </c:pt>
                <c:pt idx="59">
                  <c:v>0.1127593860305911</c:v>
                </c:pt>
                <c:pt idx="60">
                  <c:v>0.11275938603059288</c:v>
                </c:pt>
                <c:pt idx="61">
                  <c:v>9.0207508824473592E-2</c:v>
                </c:pt>
                <c:pt idx="62">
                  <c:v>9.0207508824471816E-2</c:v>
                </c:pt>
                <c:pt idx="63">
                  <c:v>6.7655631618354306E-2</c:v>
                </c:pt>
                <c:pt idx="64">
                  <c:v>9.0207508824471816E-2</c:v>
                </c:pt>
                <c:pt idx="65">
                  <c:v>0.13531126323671216</c:v>
                </c:pt>
                <c:pt idx="66">
                  <c:v>0.11275938603059288</c:v>
                </c:pt>
                <c:pt idx="67">
                  <c:v>0.13531126323670861</c:v>
                </c:pt>
                <c:pt idx="68">
                  <c:v>0.13531126323670861</c:v>
                </c:pt>
                <c:pt idx="69">
                  <c:v>0.15786314044282967</c:v>
                </c:pt>
                <c:pt idx="70">
                  <c:v>0.15786314044282967</c:v>
                </c:pt>
                <c:pt idx="71">
                  <c:v>0.13531126323670861</c:v>
                </c:pt>
                <c:pt idx="72">
                  <c:v>0.15786314044282967</c:v>
                </c:pt>
                <c:pt idx="73">
                  <c:v>0.15786314044282612</c:v>
                </c:pt>
                <c:pt idx="74">
                  <c:v>0.1578631404428279</c:v>
                </c:pt>
                <c:pt idx="75">
                  <c:v>0.1578631404428279</c:v>
                </c:pt>
                <c:pt idx="76">
                  <c:v>0.15786314044282967</c:v>
                </c:pt>
                <c:pt idx="77">
                  <c:v>0.15786314044283323</c:v>
                </c:pt>
                <c:pt idx="78">
                  <c:v>0.18041501764894541</c:v>
                </c:pt>
                <c:pt idx="79">
                  <c:v>0.1578631404428279</c:v>
                </c:pt>
                <c:pt idx="80">
                  <c:v>0.1578631404428279</c:v>
                </c:pt>
                <c:pt idx="81">
                  <c:v>0.18041501764894718</c:v>
                </c:pt>
                <c:pt idx="82">
                  <c:v>0.15786314044283145</c:v>
                </c:pt>
                <c:pt idx="83">
                  <c:v>0.1578631404428279</c:v>
                </c:pt>
                <c:pt idx="84">
                  <c:v>0.1578631404428279</c:v>
                </c:pt>
                <c:pt idx="85">
                  <c:v>0.13531126323671216</c:v>
                </c:pt>
                <c:pt idx="86">
                  <c:v>0.13531126323670861</c:v>
                </c:pt>
                <c:pt idx="87">
                  <c:v>0.11275938603059288</c:v>
                </c:pt>
                <c:pt idx="88">
                  <c:v>9.0207508824473592E-2</c:v>
                </c:pt>
                <c:pt idx="89">
                  <c:v>6.7655631618350753E-2</c:v>
                </c:pt>
                <c:pt idx="90">
                  <c:v>4.5103754412238573E-2</c:v>
                </c:pt>
                <c:pt idx="91">
                  <c:v>2.2551877206122839E-2</c:v>
                </c:pt>
                <c:pt idx="92">
                  <c:v>2.2551877206119286E-2</c:v>
                </c:pt>
                <c:pt idx="93">
                  <c:v>2.2551877206115734E-2</c:v>
                </c:pt>
                <c:pt idx="94">
                  <c:v>2.2551877206122839E-2</c:v>
                </c:pt>
                <c:pt idx="95">
                  <c:v>2.2551877206115734E-2</c:v>
                </c:pt>
                <c:pt idx="96">
                  <c:v>2.2551877206119286E-2</c:v>
                </c:pt>
                <c:pt idx="97">
                  <c:v>2.2551877206119286E-2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C4-B248-AFCF-C3BC42EAD82A}"/>
            </c:ext>
          </c:extLst>
        </c:ser>
        <c:ser>
          <c:idx val="1"/>
          <c:order val="1"/>
          <c:tx>
            <c:strRef>
              <c:f>'292e'!$AB$7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2.3635691474423211</c:v>
                </c:pt>
                <c:pt idx="38" formatCode="0.00E+00">
                  <c:v>2.1620877100715528</c:v>
                </c:pt>
                <c:pt idx="39" formatCode="0.00E+00">
                  <c:v>1.9690584376196938</c:v>
                </c:pt>
                <c:pt idx="40" formatCode="0.00E+00">
                  <c:v>1.828773587557518</c:v>
                </c:pt>
                <c:pt idx="41" formatCode="0.00E+00">
                  <c:v>1.6657710942177548</c:v>
                </c:pt>
                <c:pt idx="42" formatCode="0.00E+00">
                  <c:v>1.5125097469150279</c:v>
                </c:pt>
                <c:pt idx="43" formatCode="0.00E+00">
                  <c:v>1.3748846344246957</c:v>
                </c:pt>
                <c:pt idx="44" formatCode="0.00E+00">
                  <c:v>1.2573897718983171</c:v>
                </c:pt>
                <c:pt idx="45" formatCode="0.00E+00">
                  <c:v>1.1558817434377759</c:v>
                </c:pt>
                <c:pt idx="46" formatCode="0.00E+00">
                  <c:v>1.0497246893498762</c:v>
                </c:pt>
                <c:pt idx="47" formatCode="0.00E+00">
                  <c:v>0.96394952018120916</c:v>
                </c:pt>
                <c:pt idx="48" formatCode="0.00E+00">
                  <c:v>0.87488552459942037</c:v>
                </c:pt>
                <c:pt idx="49" formatCode="0.00E+00">
                  <c:v>0.80348515217397365</c:v>
                </c:pt>
                <c:pt idx="50" formatCode="0.00E+00">
                  <c:v>0.73623651582849836</c:v>
                </c:pt>
                <c:pt idx="51" formatCode="0.00E+00">
                  <c:v>0.66783312315983601</c:v>
                </c:pt>
                <c:pt idx="52" formatCode="0.00E+00">
                  <c:v>0.61722035735109471</c:v>
                </c:pt>
                <c:pt idx="53" formatCode="0.00E+00">
                  <c:v>0.5616389596416167</c:v>
                </c:pt>
                <c:pt idx="54" formatCode="0.00E+00">
                  <c:v>0.5145689376641166</c:v>
                </c:pt>
                <c:pt idx="55" formatCode="0.00E+00">
                  <c:v>0.46760924224233102</c:v>
                </c:pt>
                <c:pt idx="56" formatCode="0.00E+00">
                  <c:v>0.42726641053756387</c:v>
                </c:pt>
                <c:pt idx="57" formatCode="0.00E+00">
                  <c:v>0.3907779217726538</c:v>
                </c:pt>
                <c:pt idx="58" formatCode="0.00E+00">
                  <c:v>0.35524080926810092</c:v>
                </c:pt>
                <c:pt idx="59" formatCode="0.00E+00">
                  <c:v>0.32584749013589087</c:v>
                </c:pt>
                <c:pt idx="60" formatCode="0.00E+00">
                  <c:v>0.29728479746386133</c:v>
                </c:pt>
                <c:pt idx="61" formatCode="0.00E+00">
                  <c:v>0.27235461732729638</c:v>
                </c:pt>
                <c:pt idx="62" formatCode="0.00E+00">
                  <c:v>0.24904977783935056</c:v>
                </c:pt>
                <c:pt idx="63" formatCode="0.00E+00">
                  <c:v>0.22778040386431761</c:v>
                </c:pt>
                <c:pt idx="64" formatCode="0.00E+00">
                  <c:v>0.20800183831613511</c:v>
                </c:pt>
                <c:pt idx="65" formatCode="0.00E+00">
                  <c:v>0.18956839070937362</c:v>
                </c:pt>
                <c:pt idx="66" formatCode="0.00E+00">
                  <c:v>0.17387184206053086</c:v>
                </c:pt>
                <c:pt idx="67" formatCode="0.00E+00">
                  <c:v>0.15844311792605628</c:v>
                </c:pt>
                <c:pt idx="68" formatCode="0.00E+00">
                  <c:v>0.14505577694820859</c:v>
                </c:pt>
                <c:pt idx="69" formatCode="0.00E+00">
                  <c:v>0.13261716190925157</c:v>
                </c:pt>
                <c:pt idx="70" formatCode="0.00E+00">
                  <c:v>0.12084772541404376</c:v>
                </c:pt>
                <c:pt idx="71" formatCode="0.00E+00">
                  <c:v>0.11082380877970227</c:v>
                </c:pt>
                <c:pt idx="72" formatCode="0.00E+00">
                  <c:v>0.10173534412058699</c:v>
                </c:pt>
                <c:pt idx="73" formatCode="0.00E+00">
                  <c:v>9.2769301722757685E-2</c:v>
                </c:pt>
                <c:pt idx="74" formatCode="0.00E+00">
                  <c:v>8.4684289521770387E-2</c:v>
                </c:pt>
                <c:pt idx="75" formatCode="0.00E+00">
                  <c:v>7.7295859316208138E-2</c:v>
                </c:pt>
                <c:pt idx="76" formatCode="0.00E+00">
                  <c:v>7.0559677210643906E-2</c:v>
                </c:pt>
                <c:pt idx="77" formatCode="0.00E+00">
                  <c:v>6.4623914993463621E-2</c:v>
                </c:pt>
                <c:pt idx="78" formatCode="0.00E+00">
                  <c:v>5.88486503893145E-2</c:v>
                </c:pt>
                <c:pt idx="79" formatCode="0.00E+00">
                  <c:v>5.3801312872906133E-2</c:v>
                </c:pt>
                <c:pt idx="80" formatCode="0.00E+00">
                  <c:v>4.93491496767497E-2</c:v>
                </c:pt>
                <c:pt idx="81" formatCode="0.00E+00">
                  <c:v>4.4947325961479413E-2</c:v>
                </c:pt>
                <c:pt idx="82" formatCode="0.00E+00">
                  <c:v>4.1180473817259651E-2</c:v>
                </c:pt>
                <c:pt idx="83" formatCode="0.00E+00">
                  <c:v>3.7637993935308672E-2</c:v>
                </c:pt>
                <c:pt idx="84" formatCode="0.00E+00">
                  <c:v>3.4370785035177209E-2</c:v>
                </c:pt>
                <c:pt idx="85" formatCode="0.00E+00">
                  <c:v>3.1443094977781347E-2</c:v>
                </c:pt>
                <c:pt idx="86" formatCode="0.00E+00">
                  <c:v>2.872057844332792E-2</c:v>
                </c:pt>
                <c:pt idx="87" formatCode="0.00E+00">
                  <c:v>2.6244798266351666E-2</c:v>
                </c:pt>
                <c:pt idx="88" formatCode="0.00E+00">
                  <c:v>2.4012095861513504E-2</c:v>
                </c:pt>
                <c:pt idx="89" formatCode="0.00E+00">
                  <c:v>2.1989163228091649E-2</c:v>
                </c:pt>
                <c:pt idx="90" formatCode="0.00E+00">
                  <c:v>2.0076036862124644E-2</c:v>
                </c:pt>
                <c:pt idx="91" formatCode="0.00E+00">
                  <c:v>1.8354030950458896E-2</c:v>
                </c:pt>
                <c:pt idx="92" formatCode="0.00E+00">
                  <c:v>1.6767730326776698E-2</c:v>
                </c:pt>
                <c:pt idx="93" formatCode="0.00E+00">
                  <c:v>1.5342458034633129E-2</c:v>
                </c:pt>
                <c:pt idx="94" formatCode="0.00E+00">
                  <c:v>1.4007979501441274E-2</c:v>
                </c:pt>
                <c:pt idx="95" formatCode="0.00E+00">
                  <c:v>1.2813007310074145E-2</c:v>
                </c:pt>
                <c:pt idx="96" formatCode="0.00E+00">
                  <c:v>1.1713536267916548E-2</c:v>
                </c:pt>
                <c:pt idx="97" formatCode="0.00E+00">
                  <c:v>1.0700845559303883E-2</c:v>
                </c:pt>
                <c:pt idx="98" formatCode="0.00E+00">
                  <c:v>9.777599032504667E-3</c:v>
                </c:pt>
                <c:pt idx="99" formatCode="0.00E+00">
                  <c:v>8.9559468050414634E-3</c:v>
                </c:pt>
                <c:pt idx="100" formatCode="0.00E+00">
                  <c:v>8.1977428612608223E-3</c:v>
                </c:pt>
                <c:pt idx="101" formatCode="0.00E+00">
                  <c:v>7.4516051989844123E-3</c:v>
                </c:pt>
                <c:pt idx="102" formatCode="0.00E+00">
                  <c:v>6.8312605033135007E-3</c:v>
                </c:pt>
                <c:pt idx="103" formatCode="0.00E+00">
                  <c:v>6.2320761353044955E-3</c:v>
                </c:pt>
                <c:pt idx="104" formatCode="0.00E+00">
                  <c:v>5.6980342833559908E-3</c:v>
                </c:pt>
                <c:pt idx="105" formatCode="0.00E+00">
                  <c:v>5.2233252171060259E-3</c:v>
                </c:pt>
                <c:pt idx="106" formatCode="0.00E+00">
                  <c:v>4.7779325841764619E-3</c:v>
                </c:pt>
                <c:pt idx="107" formatCode="0.00E+00">
                  <c:v>4.3662606071193802E-3</c:v>
                </c:pt>
                <c:pt idx="108" formatCode="0.00E+00">
                  <c:v>3.9901600683527154E-3</c:v>
                </c:pt>
                <c:pt idx="109" formatCode="0.00E+00">
                  <c:v>3.6358705207895463E-3</c:v>
                </c:pt>
                <c:pt idx="110" formatCode="0.00E+00">
                  <c:v>3.3291089975903596E-3</c:v>
                </c:pt>
                <c:pt idx="111" formatCode="0.00E+00">
                  <c:v>3.044243656954678E-3</c:v>
                </c:pt>
                <c:pt idx="112" formatCode="0.00E+00">
                  <c:v>2.7813999754363358E-3</c:v>
                </c:pt>
                <c:pt idx="113" formatCode="0.00E+00">
                  <c:v>2.542510069700848E-3</c:v>
                </c:pt>
                <c:pt idx="114" formatCode="0.00E+00">
                  <c:v>2.3258427092129621E-3</c:v>
                </c:pt>
                <c:pt idx="115" formatCode="0.00E+00">
                  <c:v>2.1263336280574123E-3</c:v>
                </c:pt>
                <c:pt idx="116" formatCode="0.00E+00">
                  <c:v>1.9439158089871141E-3</c:v>
                </c:pt>
                <c:pt idx="117" formatCode="0.00E+00">
                  <c:v>1.7754006253085429E-3</c:v>
                </c:pt>
              </c:numCache>
            </c:numRef>
          </c:xVal>
          <c:yVal>
            <c:numRef>
              <c:f>'292e'!$AB$8:$AB$125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8.1916258137916295E-2</c:v>
                </c:pt>
                <c:pt idx="2">
                  <c:v>0.3087034029528295</c:v>
                </c:pt>
                <c:pt idx="3">
                  <c:v>0.62945764682505279</c:v>
                </c:pt>
                <c:pt idx="4">
                  <c:v>0.67769963198913175</c:v>
                </c:pt>
                <c:pt idx="5">
                  <c:v>0.6924423513422413</c:v>
                </c:pt>
                <c:pt idx="6">
                  <c:v>0.65977283037445478</c:v>
                </c:pt>
                <c:pt idx="7">
                  <c:v>0.60686288216366124</c:v>
                </c:pt>
                <c:pt idx="8">
                  <c:v>0.5662141026434373</c:v>
                </c:pt>
                <c:pt idx="9">
                  <c:v>0.50330707012267428</c:v>
                </c:pt>
                <c:pt idx="10">
                  <c:v>0.4833719699685366</c:v>
                </c:pt>
                <c:pt idx="11">
                  <c:v>0.41115054584993072</c:v>
                </c:pt>
                <c:pt idx="12">
                  <c:v>0.37941795262813915</c:v>
                </c:pt>
                <c:pt idx="13">
                  <c:v>0.34700757141773497</c:v>
                </c:pt>
                <c:pt idx="14">
                  <c:v>0.32157213421247643</c:v>
                </c:pt>
                <c:pt idx="15">
                  <c:v>0.29042133094114142</c:v>
                </c:pt>
                <c:pt idx="16">
                  <c:v>0.26643830667465984</c:v>
                </c:pt>
                <c:pt idx="17">
                  <c:v>0.24703321284085522</c:v>
                </c:pt>
                <c:pt idx="18">
                  <c:v>0.22760937972298212</c:v>
                </c:pt>
                <c:pt idx="19">
                  <c:v>0.21144024749103707</c:v>
                </c:pt>
                <c:pt idx="20">
                  <c:v>0.193217204654899</c:v>
                </c:pt>
                <c:pt idx="21">
                  <c:v>0.17838339846321993</c:v>
                </c:pt>
                <c:pt idx="22">
                  <c:v>0.1674611804161561</c:v>
                </c:pt>
                <c:pt idx="23">
                  <c:v>0.15754787035124984</c:v>
                </c:pt>
                <c:pt idx="24">
                  <c:v>0.15966912355794882</c:v>
                </c:pt>
                <c:pt idx="25">
                  <c:v>0.13531409743057665</c:v>
                </c:pt>
                <c:pt idx="26">
                  <c:v>0.1249377309235129</c:v>
                </c:pt>
                <c:pt idx="27">
                  <c:v>0.12480934741503091</c:v>
                </c:pt>
                <c:pt idx="28">
                  <c:v>0.11985579521567935</c:v>
                </c:pt>
                <c:pt idx="29">
                  <c:v>0.10899232851458684</c:v>
                </c:pt>
                <c:pt idx="30">
                  <c:v>0.10414834067712242</c:v>
                </c:pt>
                <c:pt idx="31">
                  <c:v>9.8684113537135687E-2</c:v>
                </c:pt>
                <c:pt idx="32">
                  <c:v>8.9146692905401892E-2</c:v>
                </c:pt>
                <c:pt idx="33">
                  <c:v>9.0778866097041444E-2</c:v>
                </c:pt>
                <c:pt idx="34">
                  <c:v>8.4376330888801476E-2</c:v>
                </c:pt>
                <c:pt idx="35">
                  <c:v>7.8655482820025213E-2</c:v>
                </c:pt>
                <c:pt idx="36">
                  <c:v>7.6717146360463673E-2</c:v>
                </c:pt>
                <c:pt idx="37">
                  <c:v>6.5319052849471149E-2</c:v>
                </c:pt>
                <c:pt idx="38">
                  <c:v>6.9363566770356044E-2</c:v>
                </c:pt>
                <c:pt idx="39">
                  <c:v>6.9562605020427881E-2</c:v>
                </c:pt>
                <c:pt idx="40">
                  <c:v>5.2770934768885169E-2</c:v>
                </c:pt>
                <c:pt idx="41">
                  <c:v>6.4041717630027861E-2</c:v>
                </c:pt>
                <c:pt idx="42">
                  <c:v>6.3325713676604778E-2</c:v>
                </c:pt>
                <c:pt idx="43">
                  <c:v>5.9894885779380402E-2</c:v>
                </c:pt>
                <c:pt idx="44">
                  <c:v>5.3802961247537695E-2</c:v>
                </c:pt>
                <c:pt idx="45">
                  <c:v>4.8794118002922104E-2</c:v>
                </c:pt>
                <c:pt idx="46">
                  <c:v>5.3707054638222118E-2</c:v>
                </c:pt>
                <c:pt idx="47">
                  <c:v>4.5726624330344023E-2</c:v>
                </c:pt>
                <c:pt idx="48">
                  <c:v>5.0069030448568697E-2</c:v>
                </c:pt>
                <c:pt idx="49">
                  <c:v>4.2362183199488257E-2</c:v>
                </c:pt>
                <c:pt idx="50">
                  <c:v>4.2448476188157613E-2</c:v>
                </c:pt>
                <c:pt idx="51">
                  <c:v>5.3876078347371958E-2</c:v>
                </c:pt>
                <c:pt idx="52">
                  <c:v>6.1102431543000435E-2</c:v>
                </c:pt>
                <c:pt idx="53">
                  <c:v>0.10396138224442453</c:v>
                </c:pt>
                <c:pt idx="54">
                  <c:v>0.12676119476449976</c:v>
                </c:pt>
                <c:pt idx="55">
                  <c:v>0.16607000704555119</c:v>
                </c:pt>
                <c:pt idx="56">
                  <c:v>0.17547783900828051</c:v>
                </c:pt>
                <c:pt idx="57">
                  <c:v>0.18504216626710601</c:v>
                </c:pt>
                <c:pt idx="58">
                  <c:v>0.20428151503135084</c:v>
                </c:pt>
                <c:pt idx="59">
                  <c:v>0.18702709905809556</c:v>
                </c:pt>
                <c:pt idx="60">
                  <c:v>0.19771212855527764</c:v>
                </c:pt>
                <c:pt idx="61">
                  <c:v>0.18587660461916755</c:v>
                </c:pt>
                <c:pt idx="62">
                  <c:v>0.18555700005396325</c:v>
                </c:pt>
                <c:pt idx="63">
                  <c:v>0.17997671921520997</c:v>
                </c:pt>
                <c:pt idx="64">
                  <c:v>0.17723047869389497</c:v>
                </c:pt>
                <c:pt idx="65">
                  <c:v>0.17459588620971367</c:v>
                </c:pt>
                <c:pt idx="66">
                  <c:v>0.15663463485313756</c:v>
                </c:pt>
                <c:pt idx="67">
                  <c:v>0.16197630851088363</c:v>
                </c:pt>
                <c:pt idx="68">
                  <c:v>0.14781587769778604</c:v>
                </c:pt>
                <c:pt idx="69">
                  <c:v>0.1442318107058167</c:v>
                </c:pt>
                <c:pt idx="70">
                  <c:v>0.14346410708808577</c:v>
                </c:pt>
                <c:pt idx="71">
                  <c:v>0.12833989228525589</c:v>
                </c:pt>
                <c:pt idx="72">
                  <c:v>0.1219847075886431</c:v>
                </c:pt>
                <c:pt idx="73">
                  <c:v>0.12637366324150179</c:v>
                </c:pt>
                <c:pt idx="74">
                  <c:v>0.11989738212962919</c:v>
                </c:pt>
                <c:pt idx="75">
                  <c:v>0.11529463992738087</c:v>
                </c:pt>
                <c:pt idx="76">
                  <c:v>0.11066143982085563</c:v>
                </c:pt>
                <c:pt idx="77">
                  <c:v>0.1026085054518866</c:v>
                </c:pt>
                <c:pt idx="78">
                  <c:v>0.10517310785437672</c:v>
                </c:pt>
                <c:pt idx="79">
                  <c:v>9.6940653093419371E-2</c:v>
                </c:pt>
                <c:pt idx="80">
                  <c:v>9.0040973064111185E-2</c:v>
                </c:pt>
                <c:pt idx="81">
                  <c:v>9.3888976199259844E-2</c:v>
                </c:pt>
                <c:pt idx="82">
                  <c:v>0.31901012252513361</c:v>
                </c:pt>
                <c:pt idx="83">
                  <c:v>1.0961104464476215</c:v>
                </c:pt>
                <c:pt idx="84">
                  <c:v>0.46513306981995584</c:v>
                </c:pt>
                <c:pt idx="85">
                  <c:v>0.26223913394435172</c:v>
                </c:pt>
                <c:pt idx="86">
                  <c:v>0.18752363598059674</c:v>
                </c:pt>
                <c:pt idx="87">
                  <c:v>0.14632505674305563</c:v>
                </c:pt>
                <c:pt idx="88">
                  <c:v>0.12112909866879562</c:v>
                </c:pt>
                <c:pt idx="89">
                  <c:v>0.10504620859553171</c:v>
                </c:pt>
                <c:pt idx="90">
                  <c:v>9.7670344896339856E-2</c:v>
                </c:pt>
                <c:pt idx="91">
                  <c:v>8.8069536341418342E-2</c:v>
                </c:pt>
                <c:pt idx="92">
                  <c:v>8.2374363042251986E-2</c:v>
                </c:pt>
                <c:pt idx="93">
                  <c:v>7.5873452655919493E-2</c:v>
                </c:pt>
                <c:pt idx="94">
                  <c:v>7.336357831503193E-2</c:v>
                </c:pt>
                <c:pt idx="95">
                  <c:v>6.8226178790421699E-2</c:v>
                </c:pt>
                <c:pt idx="96">
                  <c:v>6.5457713961183828E-2</c:v>
                </c:pt>
                <c:pt idx="97">
                  <c:v>6.3106214120640658E-2</c:v>
                </c:pt>
                <c:pt idx="98">
                  <c:v>6.0398023363401165E-2</c:v>
                </c:pt>
                <c:pt idx="99">
                  <c:v>5.6519228878009642E-2</c:v>
                </c:pt>
                <c:pt idx="100">
                  <c:v>5.49154635301079E-2</c:v>
                </c:pt>
                <c:pt idx="101">
                  <c:v>5.7124937687802912E-2</c:v>
                </c:pt>
                <c:pt idx="102">
                  <c:v>5.0258826008761304E-2</c:v>
                </c:pt>
                <c:pt idx="103">
                  <c:v>5.1372656071670519E-2</c:v>
                </c:pt>
                <c:pt idx="104">
                  <c:v>4.8551566531667589E-2</c:v>
                </c:pt>
                <c:pt idx="105">
                  <c:v>4.5735249067533346E-2</c:v>
                </c:pt>
                <c:pt idx="106">
                  <c:v>4.5503953999045166E-2</c:v>
                </c:pt>
                <c:pt idx="107">
                  <c:v>4.4681929515562047E-2</c:v>
                </c:pt>
                <c:pt idx="108">
                  <c:v>4.3412470392670599E-2</c:v>
                </c:pt>
                <c:pt idx="109">
                  <c:v>4.3562557796533952E-2</c:v>
                </c:pt>
                <c:pt idx="110">
                  <c:v>4.0179242620499878E-2</c:v>
                </c:pt>
                <c:pt idx="111">
                  <c:v>3.9716992742896196E-2</c:v>
                </c:pt>
                <c:pt idx="112">
                  <c:v>3.9059575206401576E-2</c:v>
                </c:pt>
                <c:pt idx="113">
                  <c:v>3.7861091008462466E-2</c:v>
                </c:pt>
                <c:pt idx="114">
                  <c:v>3.6623826893677602E-2</c:v>
                </c:pt>
                <c:pt idx="115">
                  <c:v>3.5980970628482822E-2</c:v>
                </c:pt>
                <c:pt idx="116">
                  <c:v>3.5123353281910852E-2</c:v>
                </c:pt>
                <c:pt idx="117">
                  <c:v>3.4666670561751545E-2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C4-B248-AFCF-C3BC42EAD82A}"/>
            </c:ext>
          </c:extLst>
        </c:ser>
        <c:ser>
          <c:idx val="2"/>
          <c:order val="2"/>
          <c:tx>
            <c:strRef>
              <c:f>'292e'!$Y$7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'292e'!$X$8:$X$125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2.3635691474423211</c:v>
                </c:pt>
                <c:pt idx="38" formatCode="0.00E+00">
                  <c:v>2.1620877100715528</c:v>
                </c:pt>
                <c:pt idx="39" formatCode="0.00E+00">
                  <c:v>1.9690584376196938</c:v>
                </c:pt>
                <c:pt idx="40" formatCode="0.00E+00">
                  <c:v>1.828773587557518</c:v>
                </c:pt>
                <c:pt idx="41" formatCode="0.00E+00">
                  <c:v>1.6657710942177548</c:v>
                </c:pt>
                <c:pt idx="42" formatCode="0.00E+00">
                  <c:v>1.5125097469150279</c:v>
                </c:pt>
                <c:pt idx="43" formatCode="0.00E+00">
                  <c:v>1.3748846344246957</c:v>
                </c:pt>
                <c:pt idx="44" formatCode="0.00E+00">
                  <c:v>1.2573897718983171</c:v>
                </c:pt>
                <c:pt idx="45" formatCode="0.00E+00">
                  <c:v>1.1558817434377759</c:v>
                </c:pt>
                <c:pt idx="46" formatCode="0.00E+00">
                  <c:v>1.0497246893498762</c:v>
                </c:pt>
                <c:pt idx="47" formatCode="0.00E+00">
                  <c:v>0.96394952018120916</c:v>
                </c:pt>
                <c:pt idx="48" formatCode="0.00E+00">
                  <c:v>0.87488552459942037</c:v>
                </c:pt>
                <c:pt idx="49" formatCode="0.00E+00">
                  <c:v>0.80348515217397365</c:v>
                </c:pt>
                <c:pt idx="50" formatCode="0.00E+00">
                  <c:v>0.73623651582849836</c:v>
                </c:pt>
                <c:pt idx="51" formatCode="0.00E+00">
                  <c:v>0.66783312315983601</c:v>
                </c:pt>
                <c:pt idx="52" formatCode="0.00E+00">
                  <c:v>0.61722035735109471</c:v>
                </c:pt>
                <c:pt idx="53" formatCode="0.00E+00">
                  <c:v>0.5616389596416167</c:v>
                </c:pt>
                <c:pt idx="54" formatCode="0.00E+00">
                  <c:v>0.5145689376641166</c:v>
                </c:pt>
                <c:pt idx="55" formatCode="0.00E+00">
                  <c:v>0.46760924224233102</c:v>
                </c:pt>
                <c:pt idx="56" formatCode="0.00E+00">
                  <c:v>0.42726641053756387</c:v>
                </c:pt>
                <c:pt idx="57" formatCode="0.00E+00">
                  <c:v>0.3907779217726538</c:v>
                </c:pt>
                <c:pt idx="58" formatCode="0.00E+00">
                  <c:v>0.35524080926810092</c:v>
                </c:pt>
                <c:pt idx="59" formatCode="0.00E+00">
                  <c:v>0.32584749013589087</c:v>
                </c:pt>
                <c:pt idx="60" formatCode="0.00E+00">
                  <c:v>0.29728479746386133</c:v>
                </c:pt>
                <c:pt idx="61" formatCode="0.00E+00">
                  <c:v>0.27235461732729638</c:v>
                </c:pt>
                <c:pt idx="62" formatCode="0.00E+00">
                  <c:v>0.24904977783935056</c:v>
                </c:pt>
                <c:pt idx="63" formatCode="0.00E+00">
                  <c:v>0.22778040386431761</c:v>
                </c:pt>
                <c:pt idx="64" formatCode="0.00E+00">
                  <c:v>0.20800183831613511</c:v>
                </c:pt>
                <c:pt idx="65" formatCode="0.00E+00">
                  <c:v>0.18956839070937362</c:v>
                </c:pt>
                <c:pt idx="66" formatCode="0.00E+00">
                  <c:v>0.17387184206053086</c:v>
                </c:pt>
                <c:pt idx="67" formatCode="0.00E+00">
                  <c:v>0.15844311792605628</c:v>
                </c:pt>
                <c:pt idx="68" formatCode="0.00E+00">
                  <c:v>0.14505577694820859</c:v>
                </c:pt>
                <c:pt idx="69" formatCode="0.00E+00">
                  <c:v>0.13261716190925157</c:v>
                </c:pt>
                <c:pt idx="70" formatCode="0.00E+00">
                  <c:v>0.12084772541404376</c:v>
                </c:pt>
                <c:pt idx="71" formatCode="0.00E+00">
                  <c:v>0.11082380877970227</c:v>
                </c:pt>
                <c:pt idx="72" formatCode="0.00E+00">
                  <c:v>0.10173534412058699</c:v>
                </c:pt>
                <c:pt idx="73" formatCode="0.00E+00">
                  <c:v>9.2769301722757685E-2</c:v>
                </c:pt>
                <c:pt idx="74" formatCode="0.00E+00">
                  <c:v>8.4684289521770387E-2</c:v>
                </c:pt>
                <c:pt idx="75" formatCode="0.00E+00">
                  <c:v>7.7295859316208138E-2</c:v>
                </c:pt>
                <c:pt idx="76" formatCode="0.00E+00">
                  <c:v>7.0559677210643906E-2</c:v>
                </c:pt>
                <c:pt idx="77" formatCode="0.00E+00">
                  <c:v>6.4623914993463621E-2</c:v>
                </c:pt>
                <c:pt idx="78" formatCode="0.00E+00">
                  <c:v>5.88486503893145E-2</c:v>
                </c:pt>
                <c:pt idx="79" formatCode="0.00E+00">
                  <c:v>5.3801312872906133E-2</c:v>
                </c:pt>
                <c:pt idx="80" formatCode="0.00E+00">
                  <c:v>4.93491496767497E-2</c:v>
                </c:pt>
                <c:pt idx="81" formatCode="0.00E+00">
                  <c:v>4.4947325961479413E-2</c:v>
                </c:pt>
                <c:pt idx="82" formatCode="0.00E+00">
                  <c:v>4.1180473817259651E-2</c:v>
                </c:pt>
                <c:pt idx="83" formatCode="0.00E+00">
                  <c:v>3.7637993935308672E-2</c:v>
                </c:pt>
                <c:pt idx="84" formatCode="0.00E+00">
                  <c:v>3.4370785035177209E-2</c:v>
                </c:pt>
                <c:pt idx="85" formatCode="0.00E+00">
                  <c:v>3.1443094977781347E-2</c:v>
                </c:pt>
                <c:pt idx="86" formatCode="0.00E+00">
                  <c:v>2.872057844332792E-2</c:v>
                </c:pt>
                <c:pt idx="87" formatCode="0.00E+00">
                  <c:v>2.6244798266351666E-2</c:v>
                </c:pt>
                <c:pt idx="88" formatCode="0.00E+00">
                  <c:v>2.4012095861513504E-2</c:v>
                </c:pt>
                <c:pt idx="89" formatCode="0.00E+00">
                  <c:v>2.1989163228091649E-2</c:v>
                </c:pt>
                <c:pt idx="90" formatCode="0.00E+00">
                  <c:v>2.0076036862124644E-2</c:v>
                </c:pt>
                <c:pt idx="91" formatCode="0.00E+00">
                  <c:v>1.8354030950458896E-2</c:v>
                </c:pt>
                <c:pt idx="92" formatCode="0.00E+00">
                  <c:v>1.6767730326776698E-2</c:v>
                </c:pt>
                <c:pt idx="93" formatCode="0.00E+00">
                  <c:v>1.5342458034633129E-2</c:v>
                </c:pt>
                <c:pt idx="94" formatCode="0.00E+00">
                  <c:v>1.4007979501441274E-2</c:v>
                </c:pt>
                <c:pt idx="95" formatCode="0.00E+00">
                  <c:v>1.2813007310074145E-2</c:v>
                </c:pt>
                <c:pt idx="96" formatCode="0.00E+00">
                  <c:v>1.1713536267916548E-2</c:v>
                </c:pt>
                <c:pt idx="97" formatCode="0.00E+00">
                  <c:v>1.0700845559303883E-2</c:v>
                </c:pt>
                <c:pt idx="98" formatCode="0.00E+00">
                  <c:v>9.777599032504667E-3</c:v>
                </c:pt>
                <c:pt idx="99" formatCode="0.00E+00">
                  <c:v>8.9559468050414634E-3</c:v>
                </c:pt>
                <c:pt idx="100" formatCode="0.00E+00">
                  <c:v>8.1977428612608223E-3</c:v>
                </c:pt>
                <c:pt idx="101" formatCode="0.00E+00">
                  <c:v>7.4516051989844123E-3</c:v>
                </c:pt>
                <c:pt idx="102" formatCode="0.00E+00">
                  <c:v>6.8312605033135007E-3</c:v>
                </c:pt>
                <c:pt idx="103" formatCode="0.00E+00">
                  <c:v>6.2320761353044955E-3</c:v>
                </c:pt>
                <c:pt idx="104" formatCode="0.00E+00">
                  <c:v>5.6980342833559908E-3</c:v>
                </c:pt>
                <c:pt idx="105" formatCode="0.00E+00">
                  <c:v>5.2233252171060259E-3</c:v>
                </c:pt>
                <c:pt idx="106" formatCode="0.00E+00">
                  <c:v>4.7779325841764619E-3</c:v>
                </c:pt>
                <c:pt idx="107" formatCode="0.00E+00">
                  <c:v>4.3662606071193802E-3</c:v>
                </c:pt>
                <c:pt idx="108" formatCode="0.00E+00">
                  <c:v>3.9901600683527154E-3</c:v>
                </c:pt>
                <c:pt idx="109" formatCode="0.00E+00">
                  <c:v>3.6358705207895463E-3</c:v>
                </c:pt>
                <c:pt idx="110" formatCode="0.00E+00">
                  <c:v>3.3291089975903596E-3</c:v>
                </c:pt>
                <c:pt idx="111" formatCode="0.00E+00">
                  <c:v>3.044243656954678E-3</c:v>
                </c:pt>
                <c:pt idx="112" formatCode="0.00E+00">
                  <c:v>2.7813999754363358E-3</c:v>
                </c:pt>
                <c:pt idx="113" formatCode="0.00E+00">
                  <c:v>2.542510069700848E-3</c:v>
                </c:pt>
                <c:pt idx="114" formatCode="0.00E+00">
                  <c:v>2.3258427092129621E-3</c:v>
                </c:pt>
                <c:pt idx="115" formatCode="0.00E+00">
                  <c:v>2.1263336280574123E-3</c:v>
                </c:pt>
                <c:pt idx="116" formatCode="0.00E+00">
                  <c:v>1.9439158089871141E-3</c:v>
                </c:pt>
                <c:pt idx="117" formatCode="0.00E+00">
                  <c:v>1.7754006253085429E-3</c:v>
                </c:pt>
              </c:numCache>
            </c:numRef>
          </c:xVal>
          <c:yVal>
            <c:numRef>
              <c:f>'292e'!$Y$8:$Y$125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0.20296689485506475</c:v>
                </c:pt>
                <c:pt idx="2">
                  <c:v>0.38338191250401116</c:v>
                </c:pt>
                <c:pt idx="3">
                  <c:v>0.45103754412236596</c:v>
                </c:pt>
                <c:pt idx="4">
                  <c:v>0.51869317574072116</c:v>
                </c:pt>
                <c:pt idx="5">
                  <c:v>0.67655631618354906</c:v>
                </c:pt>
                <c:pt idx="6">
                  <c:v>0.85697133383249557</c:v>
                </c:pt>
                <c:pt idx="7">
                  <c:v>0.76676382500802154</c:v>
                </c:pt>
                <c:pt idx="8">
                  <c:v>0.67655631618354928</c:v>
                </c:pt>
                <c:pt idx="9">
                  <c:v>0.56379693015295729</c:v>
                </c:pt>
                <c:pt idx="10">
                  <c:v>0.54124505294683889</c:v>
                </c:pt>
                <c:pt idx="11">
                  <c:v>0.38338191250401099</c:v>
                </c:pt>
                <c:pt idx="12">
                  <c:v>0.33827815809177508</c:v>
                </c:pt>
                <c:pt idx="13">
                  <c:v>0.31572628088565668</c:v>
                </c:pt>
                <c:pt idx="14">
                  <c:v>0.29317440367953651</c:v>
                </c:pt>
                <c:pt idx="15">
                  <c:v>0.27062252647341989</c:v>
                </c:pt>
                <c:pt idx="16">
                  <c:v>0.24807064926730149</c:v>
                </c:pt>
                <c:pt idx="17">
                  <c:v>0.22551877206118309</c:v>
                </c:pt>
                <c:pt idx="18">
                  <c:v>0.20296689485506469</c:v>
                </c:pt>
                <c:pt idx="19">
                  <c:v>0.18041501764894718</c:v>
                </c:pt>
                <c:pt idx="20">
                  <c:v>0.1578631404428279</c:v>
                </c:pt>
                <c:pt idx="21">
                  <c:v>0.1578631404428279</c:v>
                </c:pt>
                <c:pt idx="22">
                  <c:v>0.13531126323671039</c:v>
                </c:pt>
                <c:pt idx="23">
                  <c:v>0.1127593860305911</c:v>
                </c:pt>
                <c:pt idx="24">
                  <c:v>0.13531126323671039</c:v>
                </c:pt>
                <c:pt idx="25">
                  <c:v>9.0207508824473592E-2</c:v>
                </c:pt>
                <c:pt idx="26">
                  <c:v>9.0207508824473592E-2</c:v>
                </c:pt>
                <c:pt idx="27">
                  <c:v>9.0207508824471816E-2</c:v>
                </c:pt>
                <c:pt idx="28">
                  <c:v>9.0207508824471816E-2</c:v>
                </c:pt>
                <c:pt idx="29">
                  <c:v>9.0207508824473592E-2</c:v>
                </c:pt>
                <c:pt idx="30">
                  <c:v>6.7655631618354306E-2</c:v>
                </c:pt>
                <c:pt idx="31">
                  <c:v>9.0207508824473592E-2</c:v>
                </c:pt>
                <c:pt idx="32">
                  <c:v>9.0207508824471816E-2</c:v>
                </c:pt>
                <c:pt idx="33">
                  <c:v>9.0207508824471816E-2</c:v>
                </c:pt>
                <c:pt idx="34">
                  <c:v>0.11275938603059288</c:v>
                </c:pt>
                <c:pt idx="35">
                  <c:v>9.0207508824471816E-2</c:v>
                </c:pt>
                <c:pt idx="36">
                  <c:v>6.7655631618354306E-2</c:v>
                </c:pt>
                <c:pt idx="37">
                  <c:v>6.7655631618357859E-2</c:v>
                </c:pt>
                <c:pt idx="38">
                  <c:v>6.7655631618354306E-2</c:v>
                </c:pt>
                <c:pt idx="39">
                  <c:v>6.7655631618354306E-2</c:v>
                </c:pt>
                <c:pt idx="40">
                  <c:v>9.0207508824473592E-2</c:v>
                </c:pt>
                <c:pt idx="41">
                  <c:v>6.7655631618354306E-2</c:v>
                </c:pt>
                <c:pt idx="42">
                  <c:v>9.0207508824473592E-2</c:v>
                </c:pt>
                <c:pt idx="43">
                  <c:v>9.0207508824473592E-2</c:v>
                </c:pt>
                <c:pt idx="44">
                  <c:v>9.0207508824471816E-2</c:v>
                </c:pt>
                <c:pt idx="45">
                  <c:v>0.11275938603059288</c:v>
                </c:pt>
                <c:pt idx="46">
                  <c:v>9.0207508824471816E-2</c:v>
                </c:pt>
                <c:pt idx="47">
                  <c:v>0.1127593860305911</c:v>
                </c:pt>
                <c:pt idx="48">
                  <c:v>0.11275938603059288</c:v>
                </c:pt>
                <c:pt idx="49">
                  <c:v>0.1127593860305911</c:v>
                </c:pt>
                <c:pt idx="50">
                  <c:v>0.1127593860305911</c:v>
                </c:pt>
                <c:pt idx="51">
                  <c:v>0.13531126323671039</c:v>
                </c:pt>
                <c:pt idx="52">
                  <c:v>0.1127593860305911</c:v>
                </c:pt>
                <c:pt idx="53">
                  <c:v>0.13531126323671216</c:v>
                </c:pt>
                <c:pt idx="54">
                  <c:v>0.13531126323671039</c:v>
                </c:pt>
                <c:pt idx="55">
                  <c:v>0.15786314044282612</c:v>
                </c:pt>
                <c:pt idx="56">
                  <c:v>0.11275938603059288</c:v>
                </c:pt>
                <c:pt idx="57">
                  <c:v>0.13531126323671039</c:v>
                </c:pt>
                <c:pt idx="58">
                  <c:v>0.13531126323671039</c:v>
                </c:pt>
                <c:pt idx="59">
                  <c:v>0.1127593860305911</c:v>
                </c:pt>
                <c:pt idx="60">
                  <c:v>0.11275938603059288</c:v>
                </c:pt>
                <c:pt idx="61">
                  <c:v>9.0207508824473592E-2</c:v>
                </c:pt>
                <c:pt idx="62">
                  <c:v>9.0207508824471816E-2</c:v>
                </c:pt>
                <c:pt idx="63">
                  <c:v>6.7655631618354306E-2</c:v>
                </c:pt>
                <c:pt idx="64">
                  <c:v>9.0207508824471816E-2</c:v>
                </c:pt>
                <c:pt idx="65">
                  <c:v>0.13531126323671216</c:v>
                </c:pt>
                <c:pt idx="66">
                  <c:v>0.11275938603059288</c:v>
                </c:pt>
                <c:pt idx="67">
                  <c:v>0.13531126323670861</c:v>
                </c:pt>
                <c:pt idx="68">
                  <c:v>0.13531126323670861</c:v>
                </c:pt>
                <c:pt idx="69">
                  <c:v>0.15786314044282967</c:v>
                </c:pt>
                <c:pt idx="70">
                  <c:v>0.15786314044282967</c:v>
                </c:pt>
                <c:pt idx="71">
                  <c:v>0.13531126323670861</c:v>
                </c:pt>
                <c:pt idx="72">
                  <c:v>0.15786314044282967</c:v>
                </c:pt>
                <c:pt idx="73">
                  <c:v>0.15786314044282612</c:v>
                </c:pt>
                <c:pt idx="74">
                  <c:v>0.1578631404428279</c:v>
                </c:pt>
                <c:pt idx="75">
                  <c:v>0.1578631404428279</c:v>
                </c:pt>
                <c:pt idx="76">
                  <c:v>0.15786314044282967</c:v>
                </c:pt>
                <c:pt idx="77">
                  <c:v>0.15786314044283323</c:v>
                </c:pt>
                <c:pt idx="78">
                  <c:v>0.18041501764894541</c:v>
                </c:pt>
                <c:pt idx="79">
                  <c:v>0.1578631404428279</c:v>
                </c:pt>
                <c:pt idx="80">
                  <c:v>0.1578631404428279</c:v>
                </c:pt>
                <c:pt idx="81">
                  <c:v>0.18041501764894718</c:v>
                </c:pt>
                <c:pt idx="82">
                  <c:v>0.15786314044283145</c:v>
                </c:pt>
                <c:pt idx="83">
                  <c:v>0.1578631404428279</c:v>
                </c:pt>
                <c:pt idx="84">
                  <c:v>0.1578631404428279</c:v>
                </c:pt>
                <c:pt idx="85">
                  <c:v>0.13531126323671216</c:v>
                </c:pt>
                <c:pt idx="86">
                  <c:v>0.13531126323670861</c:v>
                </c:pt>
                <c:pt idx="87">
                  <c:v>0.11275938603059288</c:v>
                </c:pt>
                <c:pt idx="88">
                  <c:v>9.0207508824473592E-2</c:v>
                </c:pt>
                <c:pt idx="89">
                  <c:v>6.7655631618350753E-2</c:v>
                </c:pt>
                <c:pt idx="90">
                  <c:v>4.5103754412238573E-2</c:v>
                </c:pt>
                <c:pt idx="91">
                  <c:v>2.2551877206122839E-2</c:v>
                </c:pt>
                <c:pt idx="92">
                  <c:v>2.2551877206119286E-2</c:v>
                </c:pt>
                <c:pt idx="93">
                  <c:v>2.2551877206115734E-2</c:v>
                </c:pt>
                <c:pt idx="94">
                  <c:v>2.2551877206122839E-2</c:v>
                </c:pt>
                <c:pt idx="95">
                  <c:v>2.2551877206115734E-2</c:v>
                </c:pt>
                <c:pt idx="96">
                  <c:v>2.2551877206119286E-2</c:v>
                </c:pt>
                <c:pt idx="97">
                  <c:v>2.2551877206119286E-2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C4-B248-AFCF-C3BC42EAD82A}"/>
            </c:ext>
          </c:extLst>
        </c:ser>
        <c:ser>
          <c:idx val="3"/>
          <c:order val="3"/>
          <c:tx>
            <c:strRef>
              <c:f>'292e'!$X$3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'292e'!$X$6</c:f>
              <c:numCache>
                <c:formatCode>0.0000</c:formatCode>
                <c:ptCount val="1"/>
                <c:pt idx="0">
                  <c:v>66.165255574674177</c:v>
                </c:pt>
              </c:numCache>
            </c:numRef>
          </c:xVal>
          <c:yVal>
            <c:numRef>
              <c:f>'292e'!$X$4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C4-B248-AFCF-C3BC42EA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94080"/>
        <c:axId val="1"/>
      </c:scatterChart>
      <c:valAx>
        <c:axId val="19760940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5667049377084026"/>
              <c:y val="0.9174346879568223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9.0296327536921583E-3"/>
              <c:y val="0.39824335329315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094080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'292e'!$AC$8:$AC$42</c:f>
          <c:strCache>
            <c:ptCount val="35"/>
            <c:pt idx="0">
              <c:v>SAMPLE NO.:</c:v>
            </c:pt>
            <c:pt idx="1">
              <c:v>6954.2ft;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18.9</c:v>
            </c:pt>
            <c:pt idx="6">
              <c:v>BVTot:</c:v>
            </c:pt>
            <c:pt idx="7">
              <c:v>22.41</c:v>
            </c:pt>
            <c:pt idx="8">
              <c:v>Perm:</c:v>
            </c:pt>
            <c:pt idx="9">
              <c:v>1522</c:v>
            </c:pt>
            <c:pt idx="10">
              <c:v>Thomeer Perm:</c:v>
            </c:pt>
            <c:pt idx="11">
              <c:v>993.0</c:v>
            </c:pt>
            <c:pt idx="12">
              <c:v>PORE SYSTEM 1:</c:v>
            </c:pt>
            <c:pt idx="13">
              <c:v>G1:</c:v>
            </c:pt>
            <c:pt idx="14">
              <c:v>0.40</c:v>
            </c:pt>
            <c:pt idx="15">
              <c:v>Pd1:</c:v>
            </c:pt>
            <c:pt idx="16">
              <c:v>1.51</c:v>
            </c:pt>
            <c:pt idx="17">
              <c:v>BV1:</c:v>
            </c:pt>
            <c:pt idx="18">
              <c:v>13.17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0.89</c:v>
            </c:pt>
            <c:pt idx="24">
              <c:v>Pd2:</c:v>
            </c:pt>
            <c:pt idx="25">
              <c:v>116.97</c:v>
            </c:pt>
            <c:pt idx="26">
              <c:v>BV2:</c:v>
            </c:pt>
            <c:pt idx="27">
              <c:v>6.89</c:v>
            </c:pt>
            <c:pt idx="28">
              <c:v>PORE SYSTEM 3:</c:v>
            </c:pt>
            <c:pt idx="29">
              <c:v>G3:</c:v>
            </c:pt>
            <c:pt idx="30">
              <c:v>0.03</c:v>
            </c:pt>
            <c:pt idx="31">
              <c:v>Pd3:</c:v>
            </c:pt>
            <c:pt idx="32">
              <c:v>2500.00</c:v>
            </c:pt>
            <c:pt idx="33">
              <c:v>BV3:</c:v>
            </c:pt>
            <c:pt idx="34">
              <c:v>2.35</c:v>
            </c:pt>
          </c:strCache>
        </c:strRef>
      </c:tx>
      <c:layout>
        <c:manualLayout>
          <c:xMode val="edge"/>
          <c:yMode val="edge"/>
          <c:x val="0.11838387486705471"/>
          <c:y val="2.79078868545893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557175894130252E-2"/>
          <c:y val="0.18372692179271352"/>
          <c:w val="0.85828309278614667"/>
          <c:h val="0.695371514126852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'292e'!$Z$7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'292e'!$X$8:$X$125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2.3635691474423211</c:v>
                </c:pt>
                <c:pt idx="38" formatCode="0.00E+00">
                  <c:v>2.1620877100715528</c:v>
                </c:pt>
                <c:pt idx="39" formatCode="0.00E+00">
                  <c:v>1.9690584376196938</c:v>
                </c:pt>
                <c:pt idx="40" formatCode="0.00E+00">
                  <c:v>1.828773587557518</c:v>
                </c:pt>
                <c:pt idx="41" formatCode="0.00E+00">
                  <c:v>1.6657710942177548</c:v>
                </c:pt>
                <c:pt idx="42" formatCode="0.00E+00">
                  <c:v>1.5125097469150279</c:v>
                </c:pt>
                <c:pt idx="43" formatCode="0.00E+00">
                  <c:v>1.3748846344246957</c:v>
                </c:pt>
                <c:pt idx="44" formatCode="0.00E+00">
                  <c:v>1.2573897718983171</c:v>
                </c:pt>
                <c:pt idx="45" formatCode="0.00E+00">
                  <c:v>1.1558817434377759</c:v>
                </c:pt>
                <c:pt idx="46" formatCode="0.00E+00">
                  <c:v>1.0497246893498762</c:v>
                </c:pt>
                <c:pt idx="47" formatCode="0.00E+00">
                  <c:v>0.96394952018120916</c:v>
                </c:pt>
                <c:pt idx="48" formatCode="0.00E+00">
                  <c:v>0.87488552459942037</c:v>
                </c:pt>
                <c:pt idx="49" formatCode="0.00E+00">
                  <c:v>0.80348515217397365</c:v>
                </c:pt>
                <c:pt idx="50" formatCode="0.00E+00">
                  <c:v>0.73623651582849836</c:v>
                </c:pt>
                <c:pt idx="51" formatCode="0.00E+00">
                  <c:v>0.66783312315983601</c:v>
                </c:pt>
                <c:pt idx="52" formatCode="0.00E+00">
                  <c:v>0.61722035735109471</c:v>
                </c:pt>
                <c:pt idx="53" formatCode="0.00E+00">
                  <c:v>0.5616389596416167</c:v>
                </c:pt>
                <c:pt idx="54" formatCode="0.00E+00">
                  <c:v>0.5145689376641166</c:v>
                </c:pt>
                <c:pt idx="55" formatCode="0.00E+00">
                  <c:v>0.46760924224233102</c:v>
                </c:pt>
                <c:pt idx="56" formatCode="0.00E+00">
                  <c:v>0.42726641053756387</c:v>
                </c:pt>
                <c:pt idx="57" formatCode="0.00E+00">
                  <c:v>0.3907779217726538</c:v>
                </c:pt>
                <c:pt idx="58" formatCode="0.00E+00">
                  <c:v>0.35524080926810092</c:v>
                </c:pt>
                <c:pt idx="59" formatCode="0.00E+00">
                  <c:v>0.32584749013589087</c:v>
                </c:pt>
                <c:pt idx="60" formatCode="0.00E+00">
                  <c:v>0.29728479746386133</c:v>
                </c:pt>
                <c:pt idx="61" formatCode="0.00E+00">
                  <c:v>0.27235461732729638</c:v>
                </c:pt>
                <c:pt idx="62" formatCode="0.00E+00">
                  <c:v>0.24904977783935056</c:v>
                </c:pt>
                <c:pt idx="63" formatCode="0.00E+00">
                  <c:v>0.22778040386431761</c:v>
                </c:pt>
                <c:pt idx="64" formatCode="0.00E+00">
                  <c:v>0.20800183831613511</c:v>
                </c:pt>
                <c:pt idx="65" formatCode="0.00E+00">
                  <c:v>0.18956839070937362</c:v>
                </c:pt>
                <c:pt idx="66" formatCode="0.00E+00">
                  <c:v>0.17387184206053086</c:v>
                </c:pt>
                <c:pt idx="67" formatCode="0.00E+00">
                  <c:v>0.15844311792605628</c:v>
                </c:pt>
                <c:pt idx="68" formatCode="0.00E+00">
                  <c:v>0.14505577694820859</c:v>
                </c:pt>
                <c:pt idx="69" formatCode="0.00E+00">
                  <c:v>0.13261716190925157</c:v>
                </c:pt>
                <c:pt idx="70" formatCode="0.00E+00">
                  <c:v>0.12084772541404376</c:v>
                </c:pt>
                <c:pt idx="71" formatCode="0.00E+00">
                  <c:v>0.11082380877970227</c:v>
                </c:pt>
                <c:pt idx="72" formatCode="0.00E+00">
                  <c:v>0.10173534412058699</c:v>
                </c:pt>
                <c:pt idx="73" formatCode="0.00E+00">
                  <c:v>9.2769301722757685E-2</c:v>
                </c:pt>
                <c:pt idx="74" formatCode="0.00E+00">
                  <c:v>8.4684289521770387E-2</c:v>
                </c:pt>
                <c:pt idx="75" formatCode="0.00E+00">
                  <c:v>7.7295859316208138E-2</c:v>
                </c:pt>
                <c:pt idx="76" formatCode="0.00E+00">
                  <c:v>7.0559677210643906E-2</c:v>
                </c:pt>
                <c:pt idx="77" formatCode="0.00E+00">
                  <c:v>6.4623914993463621E-2</c:v>
                </c:pt>
                <c:pt idx="78" formatCode="0.00E+00">
                  <c:v>5.88486503893145E-2</c:v>
                </c:pt>
                <c:pt idx="79" formatCode="0.00E+00">
                  <c:v>5.3801312872906133E-2</c:v>
                </c:pt>
                <c:pt idx="80" formatCode="0.00E+00">
                  <c:v>4.93491496767497E-2</c:v>
                </c:pt>
                <c:pt idx="81" formatCode="0.00E+00">
                  <c:v>4.4947325961479413E-2</c:v>
                </c:pt>
                <c:pt idx="82" formatCode="0.00E+00">
                  <c:v>4.1180473817259651E-2</c:v>
                </c:pt>
                <c:pt idx="83" formatCode="0.00E+00">
                  <c:v>3.7637993935308672E-2</c:v>
                </c:pt>
                <c:pt idx="84" formatCode="0.00E+00">
                  <c:v>3.4370785035177209E-2</c:v>
                </c:pt>
                <c:pt idx="85" formatCode="0.00E+00">
                  <c:v>3.1443094977781347E-2</c:v>
                </c:pt>
                <c:pt idx="86" formatCode="0.00E+00">
                  <c:v>2.872057844332792E-2</c:v>
                </c:pt>
                <c:pt idx="87" formatCode="0.00E+00">
                  <c:v>2.6244798266351666E-2</c:v>
                </c:pt>
                <c:pt idx="88" formatCode="0.00E+00">
                  <c:v>2.4012095861513504E-2</c:v>
                </c:pt>
                <c:pt idx="89" formatCode="0.00E+00">
                  <c:v>2.1989163228091649E-2</c:v>
                </c:pt>
                <c:pt idx="90" formatCode="0.00E+00">
                  <c:v>2.0076036862124644E-2</c:v>
                </c:pt>
                <c:pt idx="91" formatCode="0.00E+00">
                  <c:v>1.8354030950458896E-2</c:v>
                </c:pt>
                <c:pt idx="92" formatCode="0.00E+00">
                  <c:v>1.6767730326776698E-2</c:v>
                </c:pt>
                <c:pt idx="93" formatCode="0.00E+00">
                  <c:v>1.5342458034633129E-2</c:v>
                </c:pt>
                <c:pt idx="94" formatCode="0.00E+00">
                  <c:v>1.4007979501441274E-2</c:v>
                </c:pt>
                <c:pt idx="95" formatCode="0.00E+00">
                  <c:v>1.2813007310074145E-2</c:v>
                </c:pt>
                <c:pt idx="96" formatCode="0.00E+00">
                  <c:v>1.1713536267916548E-2</c:v>
                </c:pt>
                <c:pt idx="97" formatCode="0.00E+00">
                  <c:v>1.0700845559303883E-2</c:v>
                </c:pt>
                <c:pt idx="98" formatCode="0.00E+00">
                  <c:v>9.777599032504667E-3</c:v>
                </c:pt>
                <c:pt idx="99" formatCode="0.00E+00">
                  <c:v>8.9559468050414634E-3</c:v>
                </c:pt>
                <c:pt idx="100" formatCode="0.00E+00">
                  <c:v>8.1977428612608223E-3</c:v>
                </c:pt>
                <c:pt idx="101" formatCode="0.00E+00">
                  <c:v>7.4516051989844123E-3</c:v>
                </c:pt>
                <c:pt idx="102" formatCode="0.00E+00">
                  <c:v>6.8312605033135007E-3</c:v>
                </c:pt>
                <c:pt idx="103" formatCode="0.00E+00">
                  <c:v>6.2320761353044955E-3</c:v>
                </c:pt>
                <c:pt idx="104" formatCode="0.00E+00">
                  <c:v>5.6980342833559908E-3</c:v>
                </c:pt>
                <c:pt idx="105" formatCode="0.00E+00">
                  <c:v>5.2233252171060259E-3</c:v>
                </c:pt>
                <c:pt idx="106" formatCode="0.00E+00">
                  <c:v>4.7779325841764619E-3</c:v>
                </c:pt>
                <c:pt idx="107" formatCode="0.00E+00">
                  <c:v>4.3662606071193802E-3</c:v>
                </c:pt>
                <c:pt idx="108" formatCode="0.00E+00">
                  <c:v>3.9901600683527154E-3</c:v>
                </c:pt>
                <c:pt idx="109" formatCode="0.00E+00">
                  <c:v>3.6358705207895463E-3</c:v>
                </c:pt>
                <c:pt idx="110" formatCode="0.00E+00">
                  <c:v>3.3291089975903596E-3</c:v>
                </c:pt>
                <c:pt idx="111" formatCode="0.00E+00">
                  <c:v>3.044243656954678E-3</c:v>
                </c:pt>
                <c:pt idx="112" formatCode="0.00E+00">
                  <c:v>2.7813999754363358E-3</c:v>
                </c:pt>
                <c:pt idx="113" formatCode="0.00E+00">
                  <c:v>2.542510069700848E-3</c:v>
                </c:pt>
                <c:pt idx="114" formatCode="0.00E+00">
                  <c:v>2.3258427092129621E-3</c:v>
                </c:pt>
                <c:pt idx="115" formatCode="0.00E+00">
                  <c:v>2.1263336280574123E-3</c:v>
                </c:pt>
                <c:pt idx="116" formatCode="0.00E+00">
                  <c:v>1.9439158089871141E-3</c:v>
                </c:pt>
                <c:pt idx="117" formatCode="0.00E+00">
                  <c:v>1.7754006253085429E-3</c:v>
                </c:pt>
              </c:numCache>
            </c:numRef>
          </c:xVal>
          <c:yVal>
            <c:numRef>
              <c:f>'292e'!$Z$8:$Z$125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9.1985800230200504E-2</c:v>
                </c:pt>
                <c:pt idx="2">
                  <c:v>0.3833819125040111</c:v>
                </c:pt>
                <c:pt idx="3">
                  <c:v>0.45103754412236596</c:v>
                </c:pt>
                <c:pt idx="4">
                  <c:v>0.51869317574072127</c:v>
                </c:pt>
                <c:pt idx="5">
                  <c:v>0.67655631618354906</c:v>
                </c:pt>
                <c:pt idx="6">
                  <c:v>0.85697133383249557</c:v>
                </c:pt>
                <c:pt idx="7">
                  <c:v>0.76676382500802154</c:v>
                </c:pt>
                <c:pt idx="8">
                  <c:v>0.67655631618354928</c:v>
                </c:pt>
                <c:pt idx="9">
                  <c:v>0.56379693015295729</c:v>
                </c:pt>
                <c:pt idx="10">
                  <c:v>0.54124505294683889</c:v>
                </c:pt>
                <c:pt idx="11">
                  <c:v>0.38338191250401099</c:v>
                </c:pt>
                <c:pt idx="12">
                  <c:v>0.33827815809177508</c:v>
                </c:pt>
                <c:pt idx="13">
                  <c:v>0.31572628088565668</c:v>
                </c:pt>
                <c:pt idx="14">
                  <c:v>0.29317440367953651</c:v>
                </c:pt>
                <c:pt idx="15">
                  <c:v>0.27062252647341989</c:v>
                </c:pt>
                <c:pt idx="16">
                  <c:v>0.24807064926730149</c:v>
                </c:pt>
                <c:pt idx="17">
                  <c:v>0.22551877206118309</c:v>
                </c:pt>
                <c:pt idx="18">
                  <c:v>0.20296689485506469</c:v>
                </c:pt>
                <c:pt idx="19">
                  <c:v>0.18041501764894718</c:v>
                </c:pt>
                <c:pt idx="20">
                  <c:v>0.15786314044282701</c:v>
                </c:pt>
                <c:pt idx="21">
                  <c:v>0.1578631404428279</c:v>
                </c:pt>
                <c:pt idx="22">
                  <c:v>0.13531126323671039</c:v>
                </c:pt>
                <c:pt idx="23">
                  <c:v>0.1127593860305911</c:v>
                </c:pt>
                <c:pt idx="24">
                  <c:v>0.13531126323671039</c:v>
                </c:pt>
                <c:pt idx="25">
                  <c:v>9.0207508824473592E-2</c:v>
                </c:pt>
                <c:pt idx="26">
                  <c:v>9.0207508824473592E-2</c:v>
                </c:pt>
                <c:pt idx="27">
                  <c:v>9.0207508824471816E-2</c:v>
                </c:pt>
                <c:pt idx="28">
                  <c:v>9.0207508824471816E-2</c:v>
                </c:pt>
                <c:pt idx="29">
                  <c:v>9.0207508824473592E-2</c:v>
                </c:pt>
                <c:pt idx="30">
                  <c:v>6.7655631618354306E-2</c:v>
                </c:pt>
                <c:pt idx="31">
                  <c:v>9.0207508824473592E-2</c:v>
                </c:pt>
                <c:pt idx="32">
                  <c:v>9.0207508824471816E-2</c:v>
                </c:pt>
                <c:pt idx="33">
                  <c:v>9.0207508824471816E-2</c:v>
                </c:pt>
                <c:pt idx="34">
                  <c:v>0.11275938603059288</c:v>
                </c:pt>
                <c:pt idx="35">
                  <c:v>9.0207508824471816E-2</c:v>
                </c:pt>
                <c:pt idx="36">
                  <c:v>6.7655631618354306E-2</c:v>
                </c:pt>
                <c:pt idx="37">
                  <c:v>6.7655631618357859E-2</c:v>
                </c:pt>
                <c:pt idx="38">
                  <c:v>6.7655631618354306E-2</c:v>
                </c:pt>
                <c:pt idx="39">
                  <c:v>6.7655631618354306E-2</c:v>
                </c:pt>
                <c:pt idx="40">
                  <c:v>9.0207508824473592E-2</c:v>
                </c:pt>
                <c:pt idx="41">
                  <c:v>6.7655631618354306E-2</c:v>
                </c:pt>
                <c:pt idx="42">
                  <c:v>9.0207508824473592E-2</c:v>
                </c:pt>
                <c:pt idx="43">
                  <c:v>9.0207508824473592E-2</c:v>
                </c:pt>
                <c:pt idx="44">
                  <c:v>9.0207508824471816E-2</c:v>
                </c:pt>
                <c:pt idx="45">
                  <c:v>0.11275938603059288</c:v>
                </c:pt>
                <c:pt idx="46">
                  <c:v>9.0207508824471816E-2</c:v>
                </c:pt>
                <c:pt idx="47">
                  <c:v>0.1127593860305911</c:v>
                </c:pt>
                <c:pt idx="48">
                  <c:v>0.11275938603059288</c:v>
                </c:pt>
                <c:pt idx="49">
                  <c:v>0.1127593860305911</c:v>
                </c:pt>
                <c:pt idx="50">
                  <c:v>0.1127593860305911</c:v>
                </c:pt>
                <c:pt idx="51">
                  <c:v>0.13531126323671039</c:v>
                </c:pt>
                <c:pt idx="52">
                  <c:v>0.1127593860305911</c:v>
                </c:pt>
                <c:pt idx="53">
                  <c:v>0.13531126323671216</c:v>
                </c:pt>
                <c:pt idx="54">
                  <c:v>0.13531126323671039</c:v>
                </c:pt>
                <c:pt idx="55">
                  <c:v>0.15786314044282612</c:v>
                </c:pt>
                <c:pt idx="56">
                  <c:v>0.11275938603059288</c:v>
                </c:pt>
                <c:pt idx="57">
                  <c:v>0.13531126323671039</c:v>
                </c:pt>
                <c:pt idx="58">
                  <c:v>0.13531126323671039</c:v>
                </c:pt>
                <c:pt idx="59">
                  <c:v>0.1127593860305911</c:v>
                </c:pt>
                <c:pt idx="60">
                  <c:v>0.11275938603059288</c:v>
                </c:pt>
                <c:pt idx="61">
                  <c:v>9.0207508824473592E-2</c:v>
                </c:pt>
                <c:pt idx="62">
                  <c:v>9.0207508824471816E-2</c:v>
                </c:pt>
                <c:pt idx="63">
                  <c:v>6.7655631618354306E-2</c:v>
                </c:pt>
                <c:pt idx="64">
                  <c:v>9.0207508824471816E-2</c:v>
                </c:pt>
                <c:pt idx="65">
                  <c:v>0.13531126323671216</c:v>
                </c:pt>
                <c:pt idx="66">
                  <c:v>0.11275938603059288</c:v>
                </c:pt>
                <c:pt idx="67">
                  <c:v>0.13531126323670861</c:v>
                </c:pt>
                <c:pt idx="68">
                  <c:v>0.13531126323670861</c:v>
                </c:pt>
                <c:pt idx="69">
                  <c:v>0.15786314044282967</c:v>
                </c:pt>
                <c:pt idx="70">
                  <c:v>0.15786314044282967</c:v>
                </c:pt>
                <c:pt idx="71">
                  <c:v>0.13531126323670861</c:v>
                </c:pt>
                <c:pt idx="72">
                  <c:v>0.15786314044282967</c:v>
                </c:pt>
                <c:pt idx="73">
                  <c:v>0.15786314044282612</c:v>
                </c:pt>
                <c:pt idx="74">
                  <c:v>0.1578631404428279</c:v>
                </c:pt>
                <c:pt idx="75">
                  <c:v>0.1578631404428279</c:v>
                </c:pt>
                <c:pt idx="76">
                  <c:v>0.15786314044282967</c:v>
                </c:pt>
                <c:pt idx="77">
                  <c:v>0.15786314044283323</c:v>
                </c:pt>
                <c:pt idx="78">
                  <c:v>0.18041501764894541</c:v>
                </c:pt>
                <c:pt idx="79">
                  <c:v>0.1578631404428279</c:v>
                </c:pt>
                <c:pt idx="80">
                  <c:v>0.1578631404428279</c:v>
                </c:pt>
                <c:pt idx="81">
                  <c:v>0.18041501764894718</c:v>
                </c:pt>
                <c:pt idx="82">
                  <c:v>0.15786314044283145</c:v>
                </c:pt>
                <c:pt idx="83">
                  <c:v>0.1578631404428279</c:v>
                </c:pt>
                <c:pt idx="84">
                  <c:v>0.1578631404428279</c:v>
                </c:pt>
                <c:pt idx="85">
                  <c:v>0.13531126323671216</c:v>
                </c:pt>
                <c:pt idx="86">
                  <c:v>0.13531126323670861</c:v>
                </c:pt>
                <c:pt idx="87">
                  <c:v>0.11275938603059288</c:v>
                </c:pt>
                <c:pt idx="88">
                  <c:v>9.0207508824473592E-2</c:v>
                </c:pt>
                <c:pt idx="89">
                  <c:v>6.7655631618350753E-2</c:v>
                </c:pt>
                <c:pt idx="90">
                  <c:v>4.5103754412238573E-2</c:v>
                </c:pt>
                <c:pt idx="91">
                  <c:v>2.2551877206122839E-2</c:v>
                </c:pt>
                <c:pt idx="92">
                  <c:v>2.2551877206119286E-2</c:v>
                </c:pt>
                <c:pt idx="93">
                  <c:v>2.2551877206115734E-2</c:v>
                </c:pt>
                <c:pt idx="94">
                  <c:v>2.2551877206122839E-2</c:v>
                </c:pt>
                <c:pt idx="95">
                  <c:v>2.2551877206115734E-2</c:v>
                </c:pt>
                <c:pt idx="96">
                  <c:v>2.2551877206119286E-2</c:v>
                </c:pt>
                <c:pt idx="97">
                  <c:v>2.2551877206119286E-2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AA-C349-B9E7-86A99791CEE9}"/>
            </c:ext>
          </c:extLst>
        </c:ser>
        <c:ser>
          <c:idx val="1"/>
          <c:order val="1"/>
          <c:tx>
            <c:strRef>
              <c:f>'292e'!$AB$7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'292e'!$X$8:$X$125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2.3635691474423211</c:v>
                </c:pt>
                <c:pt idx="38" formatCode="0.00E+00">
                  <c:v>2.1620877100715528</c:v>
                </c:pt>
                <c:pt idx="39" formatCode="0.00E+00">
                  <c:v>1.9690584376196938</c:v>
                </c:pt>
                <c:pt idx="40" formatCode="0.00E+00">
                  <c:v>1.828773587557518</c:v>
                </c:pt>
                <c:pt idx="41" formatCode="0.00E+00">
                  <c:v>1.6657710942177548</c:v>
                </c:pt>
                <c:pt idx="42" formatCode="0.00E+00">
                  <c:v>1.5125097469150279</c:v>
                </c:pt>
                <c:pt idx="43" formatCode="0.00E+00">
                  <c:v>1.3748846344246957</c:v>
                </c:pt>
                <c:pt idx="44" formatCode="0.00E+00">
                  <c:v>1.2573897718983171</c:v>
                </c:pt>
                <c:pt idx="45" formatCode="0.00E+00">
                  <c:v>1.1558817434377759</c:v>
                </c:pt>
                <c:pt idx="46" formatCode="0.00E+00">
                  <c:v>1.0497246893498762</c:v>
                </c:pt>
                <c:pt idx="47" formatCode="0.00E+00">
                  <c:v>0.96394952018120916</c:v>
                </c:pt>
                <c:pt idx="48" formatCode="0.00E+00">
                  <c:v>0.87488552459942037</c:v>
                </c:pt>
                <c:pt idx="49" formatCode="0.00E+00">
                  <c:v>0.80348515217397365</c:v>
                </c:pt>
                <c:pt idx="50" formatCode="0.00E+00">
                  <c:v>0.73623651582849836</c:v>
                </c:pt>
                <c:pt idx="51" formatCode="0.00E+00">
                  <c:v>0.66783312315983601</c:v>
                </c:pt>
                <c:pt idx="52" formatCode="0.00E+00">
                  <c:v>0.61722035735109471</c:v>
                </c:pt>
                <c:pt idx="53" formatCode="0.00E+00">
                  <c:v>0.5616389596416167</c:v>
                </c:pt>
                <c:pt idx="54" formatCode="0.00E+00">
                  <c:v>0.5145689376641166</c:v>
                </c:pt>
                <c:pt idx="55" formatCode="0.00E+00">
                  <c:v>0.46760924224233102</c:v>
                </c:pt>
                <c:pt idx="56" formatCode="0.00E+00">
                  <c:v>0.42726641053756387</c:v>
                </c:pt>
                <c:pt idx="57" formatCode="0.00E+00">
                  <c:v>0.3907779217726538</c:v>
                </c:pt>
                <c:pt idx="58" formatCode="0.00E+00">
                  <c:v>0.35524080926810092</c:v>
                </c:pt>
                <c:pt idx="59" formatCode="0.00E+00">
                  <c:v>0.32584749013589087</c:v>
                </c:pt>
                <c:pt idx="60" formatCode="0.00E+00">
                  <c:v>0.29728479746386133</c:v>
                </c:pt>
                <c:pt idx="61" formatCode="0.00E+00">
                  <c:v>0.27235461732729638</c:v>
                </c:pt>
                <c:pt idx="62" formatCode="0.00E+00">
                  <c:v>0.24904977783935056</c:v>
                </c:pt>
                <c:pt idx="63" formatCode="0.00E+00">
                  <c:v>0.22778040386431761</c:v>
                </c:pt>
                <c:pt idx="64" formatCode="0.00E+00">
                  <c:v>0.20800183831613511</c:v>
                </c:pt>
                <c:pt idx="65" formatCode="0.00E+00">
                  <c:v>0.18956839070937362</c:v>
                </c:pt>
                <c:pt idx="66" formatCode="0.00E+00">
                  <c:v>0.17387184206053086</c:v>
                </c:pt>
                <c:pt idx="67" formatCode="0.00E+00">
                  <c:v>0.15844311792605628</c:v>
                </c:pt>
                <c:pt idx="68" formatCode="0.00E+00">
                  <c:v>0.14505577694820859</c:v>
                </c:pt>
                <c:pt idx="69" formatCode="0.00E+00">
                  <c:v>0.13261716190925157</c:v>
                </c:pt>
                <c:pt idx="70" formatCode="0.00E+00">
                  <c:v>0.12084772541404376</c:v>
                </c:pt>
                <c:pt idx="71" formatCode="0.00E+00">
                  <c:v>0.11082380877970227</c:v>
                </c:pt>
                <c:pt idx="72" formatCode="0.00E+00">
                  <c:v>0.10173534412058699</c:v>
                </c:pt>
                <c:pt idx="73" formatCode="0.00E+00">
                  <c:v>9.2769301722757685E-2</c:v>
                </c:pt>
                <c:pt idx="74" formatCode="0.00E+00">
                  <c:v>8.4684289521770387E-2</c:v>
                </c:pt>
                <c:pt idx="75" formatCode="0.00E+00">
                  <c:v>7.7295859316208138E-2</c:v>
                </c:pt>
                <c:pt idx="76" formatCode="0.00E+00">
                  <c:v>7.0559677210643906E-2</c:v>
                </c:pt>
                <c:pt idx="77" formatCode="0.00E+00">
                  <c:v>6.4623914993463621E-2</c:v>
                </c:pt>
                <c:pt idx="78" formatCode="0.00E+00">
                  <c:v>5.88486503893145E-2</c:v>
                </c:pt>
                <c:pt idx="79" formatCode="0.00E+00">
                  <c:v>5.3801312872906133E-2</c:v>
                </c:pt>
                <c:pt idx="80" formatCode="0.00E+00">
                  <c:v>4.93491496767497E-2</c:v>
                </c:pt>
                <c:pt idx="81" formatCode="0.00E+00">
                  <c:v>4.4947325961479413E-2</c:v>
                </c:pt>
                <c:pt idx="82" formatCode="0.00E+00">
                  <c:v>4.1180473817259651E-2</c:v>
                </c:pt>
                <c:pt idx="83" formatCode="0.00E+00">
                  <c:v>3.7637993935308672E-2</c:v>
                </c:pt>
                <c:pt idx="84" formatCode="0.00E+00">
                  <c:v>3.4370785035177209E-2</c:v>
                </c:pt>
                <c:pt idx="85" formatCode="0.00E+00">
                  <c:v>3.1443094977781347E-2</c:v>
                </c:pt>
                <c:pt idx="86" formatCode="0.00E+00">
                  <c:v>2.872057844332792E-2</c:v>
                </c:pt>
                <c:pt idx="87" formatCode="0.00E+00">
                  <c:v>2.6244798266351666E-2</c:v>
                </c:pt>
                <c:pt idx="88" formatCode="0.00E+00">
                  <c:v>2.4012095861513504E-2</c:v>
                </c:pt>
                <c:pt idx="89" formatCode="0.00E+00">
                  <c:v>2.1989163228091649E-2</c:v>
                </c:pt>
                <c:pt idx="90" formatCode="0.00E+00">
                  <c:v>2.0076036862124644E-2</c:v>
                </c:pt>
                <c:pt idx="91" formatCode="0.00E+00">
                  <c:v>1.8354030950458896E-2</c:v>
                </c:pt>
                <c:pt idx="92" formatCode="0.00E+00">
                  <c:v>1.6767730326776698E-2</c:v>
                </c:pt>
                <c:pt idx="93" formatCode="0.00E+00">
                  <c:v>1.5342458034633129E-2</c:v>
                </c:pt>
                <c:pt idx="94" formatCode="0.00E+00">
                  <c:v>1.4007979501441274E-2</c:v>
                </c:pt>
                <c:pt idx="95" formatCode="0.00E+00">
                  <c:v>1.2813007310074145E-2</c:v>
                </c:pt>
                <c:pt idx="96" formatCode="0.00E+00">
                  <c:v>1.1713536267916548E-2</c:v>
                </c:pt>
                <c:pt idx="97" formatCode="0.00E+00">
                  <c:v>1.0700845559303883E-2</c:v>
                </c:pt>
                <c:pt idx="98" formatCode="0.00E+00">
                  <c:v>9.777599032504667E-3</c:v>
                </c:pt>
                <c:pt idx="99" formatCode="0.00E+00">
                  <c:v>8.9559468050414634E-3</c:v>
                </c:pt>
                <c:pt idx="100" formatCode="0.00E+00">
                  <c:v>8.1977428612608223E-3</c:v>
                </c:pt>
                <c:pt idx="101" formatCode="0.00E+00">
                  <c:v>7.4516051989844123E-3</c:v>
                </c:pt>
                <c:pt idx="102" formatCode="0.00E+00">
                  <c:v>6.8312605033135007E-3</c:v>
                </c:pt>
                <c:pt idx="103" formatCode="0.00E+00">
                  <c:v>6.2320761353044955E-3</c:v>
                </c:pt>
                <c:pt idx="104" formatCode="0.00E+00">
                  <c:v>5.6980342833559908E-3</c:v>
                </c:pt>
                <c:pt idx="105" formatCode="0.00E+00">
                  <c:v>5.2233252171060259E-3</c:v>
                </c:pt>
                <c:pt idx="106" formatCode="0.00E+00">
                  <c:v>4.7779325841764619E-3</c:v>
                </c:pt>
                <c:pt idx="107" formatCode="0.00E+00">
                  <c:v>4.3662606071193802E-3</c:v>
                </c:pt>
                <c:pt idx="108" formatCode="0.00E+00">
                  <c:v>3.9901600683527154E-3</c:v>
                </c:pt>
                <c:pt idx="109" formatCode="0.00E+00">
                  <c:v>3.6358705207895463E-3</c:v>
                </c:pt>
                <c:pt idx="110" formatCode="0.00E+00">
                  <c:v>3.3291089975903596E-3</c:v>
                </c:pt>
                <c:pt idx="111" formatCode="0.00E+00">
                  <c:v>3.044243656954678E-3</c:v>
                </c:pt>
                <c:pt idx="112" formatCode="0.00E+00">
                  <c:v>2.7813999754363358E-3</c:v>
                </c:pt>
                <c:pt idx="113" formatCode="0.00E+00">
                  <c:v>2.542510069700848E-3</c:v>
                </c:pt>
                <c:pt idx="114" formatCode="0.00E+00">
                  <c:v>2.3258427092129621E-3</c:v>
                </c:pt>
                <c:pt idx="115" formatCode="0.00E+00">
                  <c:v>2.1263336280574123E-3</c:v>
                </c:pt>
                <c:pt idx="116" formatCode="0.00E+00">
                  <c:v>1.9439158089871141E-3</c:v>
                </c:pt>
                <c:pt idx="117" formatCode="0.00E+00">
                  <c:v>1.7754006253085429E-3</c:v>
                </c:pt>
              </c:numCache>
            </c:numRef>
          </c:xVal>
          <c:yVal>
            <c:numRef>
              <c:f>'292e'!$AB$8:$AB$125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8.1916258137916295E-2</c:v>
                </c:pt>
                <c:pt idx="2">
                  <c:v>0.3087034029528295</c:v>
                </c:pt>
                <c:pt idx="3">
                  <c:v>0.62945764682505279</c:v>
                </c:pt>
                <c:pt idx="4">
                  <c:v>0.67769963198913175</c:v>
                </c:pt>
                <c:pt idx="5">
                  <c:v>0.6924423513422413</c:v>
                </c:pt>
                <c:pt idx="6">
                  <c:v>0.65977283037445478</c:v>
                </c:pt>
                <c:pt idx="7">
                  <c:v>0.60686288216366124</c:v>
                </c:pt>
                <c:pt idx="8">
                  <c:v>0.5662141026434373</c:v>
                </c:pt>
                <c:pt idx="9">
                  <c:v>0.50330707012267428</c:v>
                </c:pt>
                <c:pt idx="10">
                  <c:v>0.4833719699685366</c:v>
                </c:pt>
                <c:pt idx="11">
                  <c:v>0.41115054584993072</c:v>
                </c:pt>
                <c:pt idx="12">
                  <c:v>0.37941795262813915</c:v>
                </c:pt>
                <c:pt idx="13">
                  <c:v>0.34700757141773497</c:v>
                </c:pt>
                <c:pt idx="14">
                  <c:v>0.32157213421247643</c:v>
                </c:pt>
                <c:pt idx="15">
                  <c:v>0.29042133094114142</c:v>
                </c:pt>
                <c:pt idx="16">
                  <c:v>0.26643830667465984</c:v>
                </c:pt>
                <c:pt idx="17">
                  <c:v>0.24703321284085522</c:v>
                </c:pt>
                <c:pt idx="18">
                  <c:v>0.22760937972298212</c:v>
                </c:pt>
                <c:pt idx="19">
                  <c:v>0.21144024749103707</c:v>
                </c:pt>
                <c:pt idx="20">
                  <c:v>0.193217204654899</c:v>
                </c:pt>
                <c:pt idx="21">
                  <c:v>0.17838339846321993</c:v>
                </c:pt>
                <c:pt idx="22">
                  <c:v>0.1674611804161561</c:v>
                </c:pt>
                <c:pt idx="23">
                  <c:v>0.15754787035124984</c:v>
                </c:pt>
                <c:pt idx="24">
                  <c:v>0.15966912355794882</c:v>
                </c:pt>
                <c:pt idx="25">
                  <c:v>0.13531409743057665</c:v>
                </c:pt>
                <c:pt idx="26">
                  <c:v>0.1249377309235129</c:v>
                </c:pt>
                <c:pt idx="27">
                  <c:v>0.12480934741503091</c:v>
                </c:pt>
                <c:pt idx="28">
                  <c:v>0.11985579521567935</c:v>
                </c:pt>
                <c:pt idx="29">
                  <c:v>0.10899232851458684</c:v>
                </c:pt>
                <c:pt idx="30">
                  <c:v>0.10414834067712242</c:v>
                </c:pt>
                <c:pt idx="31">
                  <c:v>9.8684113537135687E-2</c:v>
                </c:pt>
                <c:pt idx="32">
                  <c:v>8.9146692905401892E-2</c:v>
                </c:pt>
                <c:pt idx="33">
                  <c:v>9.0778866097041444E-2</c:v>
                </c:pt>
                <c:pt idx="34">
                  <c:v>8.4376330888801476E-2</c:v>
                </c:pt>
                <c:pt idx="35">
                  <c:v>7.8655482820025213E-2</c:v>
                </c:pt>
                <c:pt idx="36">
                  <c:v>7.6717146360463673E-2</c:v>
                </c:pt>
                <c:pt idx="37">
                  <c:v>6.5319052849471149E-2</c:v>
                </c:pt>
                <c:pt idx="38">
                  <c:v>6.9363566770356044E-2</c:v>
                </c:pt>
                <c:pt idx="39">
                  <c:v>6.9562605020427881E-2</c:v>
                </c:pt>
                <c:pt idx="40">
                  <c:v>5.2770934768885169E-2</c:v>
                </c:pt>
                <c:pt idx="41">
                  <c:v>6.4041717630027861E-2</c:v>
                </c:pt>
                <c:pt idx="42">
                  <c:v>6.3325713676604778E-2</c:v>
                </c:pt>
                <c:pt idx="43">
                  <c:v>5.9894885779380402E-2</c:v>
                </c:pt>
                <c:pt idx="44">
                  <c:v>5.3802961247537695E-2</c:v>
                </c:pt>
                <c:pt idx="45">
                  <c:v>4.8794118002922104E-2</c:v>
                </c:pt>
                <c:pt idx="46">
                  <c:v>5.3707054638222118E-2</c:v>
                </c:pt>
                <c:pt idx="47">
                  <c:v>4.5726624330344023E-2</c:v>
                </c:pt>
                <c:pt idx="48">
                  <c:v>5.0069030448568697E-2</c:v>
                </c:pt>
                <c:pt idx="49">
                  <c:v>4.2362183199488257E-2</c:v>
                </c:pt>
                <c:pt idx="50">
                  <c:v>4.2448476188157613E-2</c:v>
                </c:pt>
                <c:pt idx="51">
                  <c:v>5.3876078347371958E-2</c:v>
                </c:pt>
                <c:pt idx="52">
                  <c:v>6.1102431543000435E-2</c:v>
                </c:pt>
                <c:pt idx="53">
                  <c:v>0.10396138224442453</c:v>
                </c:pt>
                <c:pt idx="54">
                  <c:v>0.12676119476449976</c:v>
                </c:pt>
                <c:pt idx="55">
                  <c:v>0.16607000704555119</c:v>
                </c:pt>
                <c:pt idx="56">
                  <c:v>0.17547783900828051</c:v>
                </c:pt>
                <c:pt idx="57">
                  <c:v>0.18504216626710601</c:v>
                </c:pt>
                <c:pt idx="58">
                  <c:v>0.20428151503135084</c:v>
                </c:pt>
                <c:pt idx="59">
                  <c:v>0.18702709905809556</c:v>
                </c:pt>
                <c:pt idx="60">
                  <c:v>0.19771212855527764</c:v>
                </c:pt>
                <c:pt idx="61">
                  <c:v>0.18587660461916755</c:v>
                </c:pt>
                <c:pt idx="62">
                  <c:v>0.18555700005396325</c:v>
                </c:pt>
                <c:pt idx="63">
                  <c:v>0.17997671921520997</c:v>
                </c:pt>
                <c:pt idx="64">
                  <c:v>0.17723047869389497</c:v>
                </c:pt>
                <c:pt idx="65">
                  <c:v>0.17459588620971367</c:v>
                </c:pt>
                <c:pt idx="66">
                  <c:v>0.15663463485313756</c:v>
                </c:pt>
                <c:pt idx="67">
                  <c:v>0.16197630851088363</c:v>
                </c:pt>
                <c:pt idx="68">
                  <c:v>0.14781587769778604</c:v>
                </c:pt>
                <c:pt idx="69">
                  <c:v>0.1442318107058167</c:v>
                </c:pt>
                <c:pt idx="70">
                  <c:v>0.14346410708808577</c:v>
                </c:pt>
                <c:pt idx="71">
                  <c:v>0.12833989228525589</c:v>
                </c:pt>
                <c:pt idx="72">
                  <c:v>0.1219847075886431</c:v>
                </c:pt>
                <c:pt idx="73">
                  <c:v>0.12637366324150179</c:v>
                </c:pt>
                <c:pt idx="74">
                  <c:v>0.11989738212962919</c:v>
                </c:pt>
                <c:pt idx="75">
                  <c:v>0.11529463992738087</c:v>
                </c:pt>
                <c:pt idx="76">
                  <c:v>0.11066143982085563</c:v>
                </c:pt>
                <c:pt idx="77">
                  <c:v>0.1026085054518866</c:v>
                </c:pt>
                <c:pt idx="78">
                  <c:v>0.10517310785437672</c:v>
                </c:pt>
                <c:pt idx="79">
                  <c:v>9.6940653093419371E-2</c:v>
                </c:pt>
                <c:pt idx="80">
                  <c:v>9.0040973064111185E-2</c:v>
                </c:pt>
                <c:pt idx="81">
                  <c:v>9.3888976199259844E-2</c:v>
                </c:pt>
                <c:pt idx="82">
                  <c:v>0.31901012252513361</c:v>
                </c:pt>
                <c:pt idx="83">
                  <c:v>1.0961104464476215</c:v>
                </c:pt>
                <c:pt idx="84">
                  <c:v>0.46513306981995584</c:v>
                </c:pt>
                <c:pt idx="85">
                  <c:v>0.26223913394435172</c:v>
                </c:pt>
                <c:pt idx="86">
                  <c:v>0.18752363598059674</c:v>
                </c:pt>
                <c:pt idx="87">
                  <c:v>0.14632505674305563</c:v>
                </c:pt>
                <c:pt idx="88">
                  <c:v>0.12112909866879562</c:v>
                </c:pt>
                <c:pt idx="89">
                  <c:v>0.10504620859553171</c:v>
                </c:pt>
                <c:pt idx="90">
                  <c:v>9.7670344896339856E-2</c:v>
                </c:pt>
                <c:pt idx="91">
                  <c:v>8.8069536341418342E-2</c:v>
                </c:pt>
                <c:pt idx="92">
                  <c:v>8.2374363042251986E-2</c:v>
                </c:pt>
                <c:pt idx="93">
                  <c:v>7.5873452655919493E-2</c:v>
                </c:pt>
                <c:pt idx="94">
                  <c:v>7.336357831503193E-2</c:v>
                </c:pt>
                <c:pt idx="95">
                  <c:v>6.8226178790421699E-2</c:v>
                </c:pt>
                <c:pt idx="96">
                  <c:v>6.5457713961183828E-2</c:v>
                </c:pt>
                <c:pt idx="97">
                  <c:v>6.3106214120640658E-2</c:v>
                </c:pt>
                <c:pt idx="98">
                  <c:v>6.0398023363401165E-2</c:v>
                </c:pt>
                <c:pt idx="99">
                  <c:v>5.6519228878009642E-2</c:v>
                </c:pt>
                <c:pt idx="100">
                  <c:v>5.49154635301079E-2</c:v>
                </c:pt>
                <c:pt idx="101">
                  <c:v>5.7124937687802912E-2</c:v>
                </c:pt>
                <c:pt idx="102">
                  <c:v>5.0258826008761304E-2</c:v>
                </c:pt>
                <c:pt idx="103">
                  <c:v>5.1372656071670519E-2</c:v>
                </c:pt>
                <c:pt idx="104">
                  <c:v>4.8551566531667589E-2</c:v>
                </c:pt>
                <c:pt idx="105">
                  <c:v>4.5735249067533346E-2</c:v>
                </c:pt>
                <c:pt idx="106">
                  <c:v>4.5503953999045166E-2</c:v>
                </c:pt>
                <c:pt idx="107">
                  <c:v>4.4681929515562047E-2</c:v>
                </c:pt>
                <c:pt idx="108">
                  <c:v>4.3412470392670599E-2</c:v>
                </c:pt>
                <c:pt idx="109">
                  <c:v>4.3562557796533952E-2</c:v>
                </c:pt>
                <c:pt idx="110">
                  <c:v>4.0179242620499878E-2</c:v>
                </c:pt>
                <c:pt idx="111">
                  <c:v>3.9716992742896196E-2</c:v>
                </c:pt>
                <c:pt idx="112">
                  <c:v>3.9059575206401576E-2</c:v>
                </c:pt>
                <c:pt idx="113">
                  <c:v>3.7861091008462466E-2</c:v>
                </c:pt>
                <c:pt idx="114">
                  <c:v>3.6623826893677602E-2</c:v>
                </c:pt>
                <c:pt idx="115">
                  <c:v>3.5980970628482822E-2</c:v>
                </c:pt>
                <c:pt idx="116">
                  <c:v>3.5123353281910852E-2</c:v>
                </c:pt>
                <c:pt idx="117">
                  <c:v>3.4666670561751545E-2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AA-C349-B9E7-86A99791C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132400"/>
        <c:axId val="1"/>
      </c:scatterChart>
      <c:valAx>
        <c:axId val="1976132400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720905383024935"/>
              <c:y val="0.9325885523908622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7884128202009677E-3"/>
              <c:y val="0.386059101488486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132400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'351e'!$AC$8:$AC$42</c:f>
          <c:strCache>
            <c:ptCount val="35"/>
            <c:pt idx="0">
              <c:v>SAMPLE NO.:</c:v>
            </c:pt>
            <c:pt idx="1">
              <c:v>6983.7ft;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13</c:v>
            </c:pt>
            <c:pt idx="6">
              <c:v>BVTot:</c:v>
            </c:pt>
            <c:pt idx="7">
              <c:v>13.22</c:v>
            </c:pt>
            <c:pt idx="8">
              <c:v>Perm:</c:v>
            </c:pt>
            <c:pt idx="9">
              <c:v>16.2</c:v>
            </c:pt>
            <c:pt idx="10">
              <c:v>Thomeer Perm:</c:v>
            </c:pt>
            <c:pt idx="11">
              <c:v>15.6</c:v>
            </c:pt>
            <c:pt idx="12">
              <c:v>PORE SYSTEM 1:</c:v>
            </c:pt>
            <c:pt idx="13">
              <c:v>G1:</c:v>
            </c:pt>
            <c:pt idx="14">
              <c:v>0.57</c:v>
            </c:pt>
            <c:pt idx="15">
              <c:v>Pd1:</c:v>
            </c:pt>
            <c:pt idx="16">
              <c:v>7.65</c:v>
            </c:pt>
            <c:pt idx="17">
              <c:v>BV1:</c:v>
            </c:pt>
            <c:pt idx="18">
              <c:v>10.61</c:v>
            </c:pt>
            <c:pt idx="19">
              <c:v>Closure Corr:</c:v>
            </c:pt>
            <c:pt idx="20">
              <c:v>0.30</c:v>
            </c:pt>
            <c:pt idx="21">
              <c:v>PORE SYSTEM 2:</c:v>
            </c:pt>
            <c:pt idx="22">
              <c:v>G2:</c:v>
            </c:pt>
            <c:pt idx="23">
              <c:v>0.27</c:v>
            </c:pt>
            <c:pt idx="24">
              <c:v>Pd2:</c:v>
            </c:pt>
            <c:pt idx="25">
              <c:v>598.10</c:v>
            </c:pt>
            <c:pt idx="26">
              <c:v>BV2:</c:v>
            </c:pt>
            <c:pt idx="27">
              <c:v>2.62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4.7394815588183486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8.925896733887291E-2"/>
          <c:w val="0.75120782707270828"/>
          <c:h val="0.798371874531029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'351e'!$B$224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'351e'!$A$225:$A$342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2.3953966199123509E-2</c:v>
                </c:pt>
                <c:pt idx="3">
                  <c:v>2.3953966199123509E-2</c:v>
                </c:pt>
                <c:pt idx="4">
                  <c:v>4.7907932398247019E-2</c:v>
                </c:pt>
                <c:pt idx="5">
                  <c:v>4.7907932398247019E-2</c:v>
                </c:pt>
                <c:pt idx="6">
                  <c:v>7.1861898597370508E-2</c:v>
                </c:pt>
                <c:pt idx="7">
                  <c:v>7.1861898597370508E-2</c:v>
                </c:pt>
                <c:pt idx="8">
                  <c:v>7.1861898597370508E-2</c:v>
                </c:pt>
                <c:pt idx="9">
                  <c:v>9.5815864796494038E-2</c:v>
                </c:pt>
                <c:pt idx="10">
                  <c:v>9.5815864796494038E-2</c:v>
                </c:pt>
                <c:pt idx="11">
                  <c:v>0.11976983099561751</c:v>
                </c:pt>
                <c:pt idx="12">
                  <c:v>0.14372379719474102</c:v>
                </c:pt>
                <c:pt idx="13">
                  <c:v>0.16767776339386453</c:v>
                </c:pt>
                <c:pt idx="14">
                  <c:v>0.19163172959298808</c:v>
                </c:pt>
                <c:pt idx="15">
                  <c:v>0.21558569579211156</c:v>
                </c:pt>
                <c:pt idx="16">
                  <c:v>0.23953966199123503</c:v>
                </c:pt>
                <c:pt idx="17">
                  <c:v>0.28744759438948203</c:v>
                </c:pt>
                <c:pt idx="18">
                  <c:v>0.33535552678772906</c:v>
                </c:pt>
                <c:pt idx="19">
                  <c:v>0.43117139158422313</c:v>
                </c:pt>
                <c:pt idx="20">
                  <c:v>0.52698725638071708</c:v>
                </c:pt>
                <c:pt idx="21">
                  <c:v>0.74257295217282859</c:v>
                </c:pt>
                <c:pt idx="22">
                  <c:v>0.91025071556669335</c:v>
                </c:pt>
                <c:pt idx="23">
                  <c:v>1.1497903775579281</c:v>
                </c:pt>
                <c:pt idx="24">
                  <c:v>1.4611919381465339</c:v>
                </c:pt>
                <c:pt idx="25">
                  <c:v>1.8684093635316332</c:v>
                </c:pt>
                <c:pt idx="26">
                  <c:v>2.2516728227176097</c:v>
                </c:pt>
                <c:pt idx="27">
                  <c:v>2.6349362819035855</c:v>
                </c:pt>
                <c:pt idx="28">
                  <c:v>3.0421537072886853</c:v>
                </c:pt>
                <c:pt idx="29">
                  <c:v>3.4254171664746611</c:v>
                </c:pt>
                <c:pt idx="30">
                  <c:v>3.7607726932623895</c:v>
                </c:pt>
                <c:pt idx="31">
                  <c:v>4.0721742538509966</c:v>
                </c:pt>
                <c:pt idx="32">
                  <c:v>4.3596218482404785</c:v>
                </c:pt>
                <c:pt idx="33">
                  <c:v>4.6231154764308373</c:v>
                </c:pt>
                <c:pt idx="34">
                  <c:v>4.8866091046211952</c:v>
                </c:pt>
                <c:pt idx="35">
                  <c:v>5.1021948004133062</c:v>
                </c:pt>
                <c:pt idx="36">
                  <c:v>5.317780496205418</c:v>
                </c:pt>
                <c:pt idx="37">
                  <c:v>5.485458259599282</c:v>
                </c:pt>
                <c:pt idx="38">
                  <c:v>5.6531360229931469</c:v>
                </c:pt>
                <c:pt idx="39">
                  <c:v>5.7729058539887648</c:v>
                </c:pt>
                <c:pt idx="40">
                  <c:v>5.9405836173826287</c:v>
                </c:pt>
                <c:pt idx="41">
                  <c:v>6.0603534483782466</c:v>
                </c:pt>
                <c:pt idx="42">
                  <c:v>6.2040772455729876</c:v>
                </c:pt>
                <c:pt idx="43">
                  <c:v>6.2998931103694815</c:v>
                </c:pt>
                <c:pt idx="44">
                  <c:v>6.4196629413650994</c:v>
                </c:pt>
                <c:pt idx="45">
                  <c:v>6.5394327723607173</c:v>
                </c:pt>
                <c:pt idx="46">
                  <c:v>6.6112946709580882</c:v>
                </c:pt>
                <c:pt idx="47">
                  <c:v>6.7310645019537043</c:v>
                </c:pt>
                <c:pt idx="48">
                  <c:v>6.8029264005510761</c:v>
                </c:pt>
                <c:pt idx="49">
                  <c:v>6.8987422653475701</c:v>
                </c:pt>
                <c:pt idx="50">
                  <c:v>6.9945581301440631</c:v>
                </c:pt>
                <c:pt idx="51">
                  <c:v>7.090373994940558</c:v>
                </c:pt>
                <c:pt idx="52">
                  <c:v>7.1622358935379289</c:v>
                </c:pt>
                <c:pt idx="53">
                  <c:v>7.2580517583344228</c:v>
                </c:pt>
                <c:pt idx="54">
                  <c:v>7.3538676231309168</c:v>
                </c:pt>
                <c:pt idx="55">
                  <c:v>7.4496834879274099</c:v>
                </c:pt>
                <c:pt idx="56">
                  <c:v>7.4975914203256586</c:v>
                </c:pt>
                <c:pt idx="57">
                  <c:v>7.5454993527239038</c:v>
                </c:pt>
                <c:pt idx="58">
                  <c:v>7.6173612513212756</c:v>
                </c:pt>
                <c:pt idx="59">
                  <c:v>7.6892231499186448</c:v>
                </c:pt>
                <c:pt idx="60">
                  <c:v>7.7610850485160139</c:v>
                </c:pt>
                <c:pt idx="61">
                  <c:v>7.8329469471133866</c:v>
                </c:pt>
                <c:pt idx="62">
                  <c:v>7.9048088457107575</c:v>
                </c:pt>
                <c:pt idx="63">
                  <c:v>8.0006247105072514</c:v>
                </c:pt>
                <c:pt idx="64">
                  <c:v>8.0964405753037436</c:v>
                </c:pt>
                <c:pt idx="65">
                  <c:v>8.2401643724984854</c:v>
                </c:pt>
                <c:pt idx="66">
                  <c:v>8.3599342034941024</c:v>
                </c:pt>
                <c:pt idx="67">
                  <c:v>8.4797040344897212</c:v>
                </c:pt>
                <c:pt idx="68">
                  <c:v>8.6234278316844613</c:v>
                </c:pt>
                <c:pt idx="69">
                  <c:v>8.7671516288792031</c:v>
                </c:pt>
                <c:pt idx="70">
                  <c:v>8.9108754260739431</c:v>
                </c:pt>
                <c:pt idx="71">
                  <c:v>9.0306452570695619</c:v>
                </c:pt>
                <c:pt idx="72">
                  <c:v>9.1743690542643037</c:v>
                </c:pt>
                <c:pt idx="73">
                  <c:v>9.318092851459042</c:v>
                </c:pt>
                <c:pt idx="74">
                  <c:v>9.4618166486537838</c:v>
                </c:pt>
                <c:pt idx="75">
                  <c:v>9.6055404458485238</c:v>
                </c:pt>
                <c:pt idx="76">
                  <c:v>9.7253102768441426</c:v>
                </c:pt>
                <c:pt idx="77">
                  <c:v>9.8690340740388827</c:v>
                </c:pt>
                <c:pt idx="78">
                  <c:v>10.012757871233624</c:v>
                </c:pt>
                <c:pt idx="79">
                  <c:v>10.132527702229241</c:v>
                </c:pt>
                <c:pt idx="80">
                  <c:v>10.252297533224858</c:v>
                </c:pt>
                <c:pt idx="81">
                  <c:v>10.372067364220477</c:v>
                </c:pt>
                <c:pt idx="82">
                  <c:v>10.467883229016973</c:v>
                </c:pt>
                <c:pt idx="83">
                  <c:v>10.563699093813465</c:v>
                </c:pt>
                <c:pt idx="84">
                  <c:v>10.683468924809084</c:v>
                </c:pt>
                <c:pt idx="85">
                  <c:v>10.779284789605576</c:v>
                </c:pt>
                <c:pt idx="86">
                  <c:v>10.851146688202947</c:v>
                </c:pt>
                <c:pt idx="87">
                  <c:v>10.946962552999443</c:v>
                </c:pt>
                <c:pt idx="88">
                  <c:v>11.042778417795937</c:v>
                </c:pt>
                <c:pt idx="89">
                  <c:v>11.114640316393306</c:v>
                </c:pt>
                <c:pt idx="90">
                  <c:v>11.186502214990677</c:v>
                </c:pt>
                <c:pt idx="91">
                  <c:v>11.258364113588048</c:v>
                </c:pt>
                <c:pt idx="92">
                  <c:v>11.306272045986294</c:v>
                </c:pt>
                <c:pt idx="93">
                  <c:v>11.35417997838454</c:v>
                </c:pt>
                <c:pt idx="94">
                  <c:v>11.378133944583665</c:v>
                </c:pt>
                <c:pt idx="95">
                  <c:v>11.426041876981911</c:v>
                </c:pt>
                <c:pt idx="96">
                  <c:v>11.426041876981911</c:v>
                </c:pt>
                <c:pt idx="97">
                  <c:v>11.449995843181036</c:v>
                </c:pt>
                <c:pt idx="98">
                  <c:v>11.449995843181036</c:v>
                </c:pt>
                <c:pt idx="99">
                  <c:v>11.449995843181036</c:v>
                </c:pt>
                <c:pt idx="100">
                  <c:v>11.449995843181036</c:v>
                </c:pt>
                <c:pt idx="101">
                  <c:v>11.449995843181036</c:v>
                </c:pt>
                <c:pt idx="102">
                  <c:v>11.449995843181036</c:v>
                </c:pt>
                <c:pt idx="103">
                  <c:v>11.449995843181036</c:v>
                </c:pt>
                <c:pt idx="104">
                  <c:v>11.449995843181036</c:v>
                </c:pt>
                <c:pt idx="105">
                  <c:v>11.449995843181036</c:v>
                </c:pt>
                <c:pt idx="106">
                  <c:v>11.449995843181036</c:v>
                </c:pt>
                <c:pt idx="107">
                  <c:v>11.449995843181036</c:v>
                </c:pt>
                <c:pt idx="108">
                  <c:v>11.449995843181036</c:v>
                </c:pt>
                <c:pt idx="109">
                  <c:v>11.449995843181036</c:v>
                </c:pt>
                <c:pt idx="110">
                  <c:v>11.449995843181036</c:v>
                </c:pt>
                <c:pt idx="111">
                  <c:v>11.449995843181036</c:v>
                </c:pt>
                <c:pt idx="112">
                  <c:v>11.449995843181036</c:v>
                </c:pt>
                <c:pt idx="113">
                  <c:v>11.449995843181036</c:v>
                </c:pt>
                <c:pt idx="114">
                  <c:v>11.449995843181036</c:v>
                </c:pt>
                <c:pt idx="115">
                  <c:v>11.449995843181036</c:v>
                </c:pt>
                <c:pt idx="116">
                  <c:v>11.449995843181036</c:v>
                </c:pt>
                <c:pt idx="117">
                  <c:v>11.449995843181036</c:v>
                </c:pt>
              </c:numCache>
            </c:numRef>
          </c:xVal>
          <c:yVal>
            <c:numRef>
              <c:f>'351e'!$B$225:$B$342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44.98</c:v>
                </c:pt>
                <c:pt idx="38">
                  <c:v>49.16</c:v>
                </c:pt>
                <c:pt idx="39">
                  <c:v>53.97</c:v>
                </c:pt>
                <c:pt idx="40">
                  <c:v>58.1</c:v>
                </c:pt>
                <c:pt idx="41">
                  <c:v>63.78</c:v>
                </c:pt>
                <c:pt idx="42">
                  <c:v>70.23</c:v>
                </c:pt>
                <c:pt idx="43">
                  <c:v>77.27</c:v>
                </c:pt>
                <c:pt idx="44">
                  <c:v>84.5</c:v>
                </c:pt>
                <c:pt idx="45">
                  <c:v>91.92</c:v>
                </c:pt>
                <c:pt idx="46">
                  <c:v>101.24</c:v>
                </c:pt>
                <c:pt idx="47">
                  <c:v>110.26</c:v>
                </c:pt>
                <c:pt idx="48">
                  <c:v>121.5</c:v>
                </c:pt>
                <c:pt idx="49">
                  <c:v>132.38999999999999</c:v>
                </c:pt>
                <c:pt idx="50">
                  <c:v>144.41999999999999</c:v>
                </c:pt>
                <c:pt idx="51">
                  <c:v>159.24</c:v>
                </c:pt>
                <c:pt idx="52">
                  <c:v>172.31</c:v>
                </c:pt>
                <c:pt idx="53">
                  <c:v>189.38</c:v>
                </c:pt>
                <c:pt idx="54">
                  <c:v>206.74</c:v>
                </c:pt>
                <c:pt idx="55">
                  <c:v>227.52</c:v>
                </c:pt>
                <c:pt idx="56">
                  <c:v>249.04</c:v>
                </c:pt>
                <c:pt idx="57">
                  <c:v>272.32</c:v>
                </c:pt>
                <c:pt idx="58">
                  <c:v>299.58999999999997</c:v>
                </c:pt>
                <c:pt idx="59">
                  <c:v>326.64</c:v>
                </c:pt>
                <c:pt idx="60">
                  <c:v>357.25</c:v>
                </c:pt>
                <c:pt idx="61">
                  <c:v>390.84</c:v>
                </c:pt>
                <c:pt idx="62">
                  <c:v>427.44</c:v>
                </c:pt>
                <c:pt idx="63">
                  <c:v>467.37</c:v>
                </c:pt>
                <c:pt idx="64">
                  <c:v>511.85</c:v>
                </c:pt>
                <c:pt idx="65">
                  <c:v>561.61</c:v>
                </c:pt>
                <c:pt idx="66">
                  <c:v>612.33000000000004</c:v>
                </c:pt>
                <c:pt idx="67">
                  <c:v>671.98</c:v>
                </c:pt>
                <c:pt idx="68">
                  <c:v>734.02</c:v>
                </c:pt>
                <c:pt idx="69">
                  <c:v>802.88</c:v>
                </c:pt>
                <c:pt idx="70">
                  <c:v>881.1</c:v>
                </c:pt>
                <c:pt idx="71">
                  <c:v>960.82</c:v>
                </c:pt>
                <c:pt idx="72">
                  <c:v>1046.68</c:v>
                </c:pt>
                <c:pt idx="73">
                  <c:v>1147.8599999999999</c:v>
                </c:pt>
                <c:pt idx="74">
                  <c:v>1257.48</c:v>
                </c:pt>
                <c:pt idx="75">
                  <c:v>1377.71</c:v>
                </c:pt>
                <c:pt idx="76">
                  <c:v>1509.28</c:v>
                </c:pt>
                <c:pt idx="77">
                  <c:v>1647.93</c:v>
                </c:pt>
                <c:pt idx="78">
                  <c:v>1809.69</c:v>
                </c:pt>
                <c:pt idx="79">
                  <c:v>1979.5</c:v>
                </c:pt>
                <c:pt idx="80">
                  <c:v>2158.13</c:v>
                </c:pt>
                <c:pt idx="81">
                  <c:v>2369.5300000000002</c:v>
                </c:pt>
                <c:pt idx="82">
                  <c:v>2586.31</c:v>
                </c:pt>
                <c:pt idx="83">
                  <c:v>2829.77</c:v>
                </c:pt>
                <c:pt idx="84">
                  <c:v>3098.82</c:v>
                </c:pt>
                <c:pt idx="85">
                  <c:v>3387.39</c:v>
                </c:pt>
                <c:pt idx="86">
                  <c:v>3708.53</c:v>
                </c:pt>
                <c:pt idx="87">
                  <c:v>4058.42</c:v>
                </c:pt>
                <c:pt idx="88">
                  <c:v>4435.82</c:v>
                </c:pt>
                <c:pt idx="89">
                  <c:v>4843.9399999999996</c:v>
                </c:pt>
                <c:pt idx="90">
                  <c:v>5305.59</c:v>
                </c:pt>
                <c:pt idx="91">
                  <c:v>5803.41</c:v>
                </c:pt>
                <c:pt idx="92">
                  <c:v>6352.47</c:v>
                </c:pt>
                <c:pt idx="93">
                  <c:v>6942.65</c:v>
                </c:pt>
                <c:pt idx="94">
                  <c:v>7604.09</c:v>
                </c:pt>
                <c:pt idx="95">
                  <c:v>8313.32</c:v>
                </c:pt>
                <c:pt idx="96">
                  <c:v>9093.68</c:v>
                </c:pt>
                <c:pt idx="97">
                  <c:v>9954.33</c:v>
                </c:pt>
                <c:pt idx="98">
                  <c:v>10894.32</c:v>
                </c:pt>
                <c:pt idx="99">
                  <c:v>11893.86</c:v>
                </c:pt>
                <c:pt idx="100">
                  <c:v>12993.97</c:v>
                </c:pt>
                <c:pt idx="101">
                  <c:v>14295.13</c:v>
                </c:pt>
                <c:pt idx="102">
                  <c:v>15593.32</c:v>
                </c:pt>
                <c:pt idx="103">
                  <c:v>17092.599999999999</c:v>
                </c:pt>
                <c:pt idx="104">
                  <c:v>18694.64</c:v>
                </c:pt>
                <c:pt idx="105">
                  <c:v>20393.71</c:v>
                </c:pt>
                <c:pt idx="106">
                  <c:v>22294.84</c:v>
                </c:pt>
                <c:pt idx="107">
                  <c:v>24396.959999999999</c:v>
                </c:pt>
                <c:pt idx="108">
                  <c:v>26696.61</c:v>
                </c:pt>
                <c:pt idx="109">
                  <c:v>29298.06</c:v>
                </c:pt>
                <c:pt idx="110">
                  <c:v>31997.79</c:v>
                </c:pt>
                <c:pt idx="111">
                  <c:v>34992.050000000003</c:v>
                </c:pt>
                <c:pt idx="112">
                  <c:v>38298.870000000003</c:v>
                </c:pt>
                <c:pt idx="113">
                  <c:v>41897.43</c:v>
                </c:pt>
                <c:pt idx="114">
                  <c:v>45800.5</c:v>
                </c:pt>
                <c:pt idx="115">
                  <c:v>50097.91</c:v>
                </c:pt>
                <c:pt idx="116">
                  <c:v>54799.18</c:v>
                </c:pt>
                <c:pt idx="117">
                  <c:v>60000.59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0D-B648-BEF3-314BC3E189E7}"/>
            </c:ext>
          </c:extLst>
        </c:ser>
        <c:ser>
          <c:idx val="1"/>
          <c:order val="1"/>
          <c:tx>
            <c:strRef>
              <c:f>'351e'!$D$224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'351e'!$C$225:$C$342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0.13163789568459489</c:v>
                </c:pt>
                <c:pt idx="20">
                  <c:v>0.22745376048108884</c:v>
                </c:pt>
                <c:pt idx="21">
                  <c:v>0.44303945627320035</c:v>
                </c:pt>
                <c:pt idx="22">
                  <c:v>0.61071721966706516</c:v>
                </c:pt>
                <c:pt idx="23">
                  <c:v>0.85025688165829982</c:v>
                </c:pt>
                <c:pt idx="24">
                  <c:v>1.1616584422469056</c:v>
                </c:pt>
                <c:pt idx="25">
                  <c:v>1.5688758676320049</c:v>
                </c:pt>
                <c:pt idx="26">
                  <c:v>1.9521393268179814</c:v>
                </c:pt>
                <c:pt idx="27">
                  <c:v>2.3354027860039572</c:v>
                </c:pt>
                <c:pt idx="28">
                  <c:v>2.742620211389057</c:v>
                </c:pt>
                <c:pt idx="29">
                  <c:v>3.1258836705750328</c:v>
                </c:pt>
                <c:pt idx="30">
                  <c:v>3.4612391973627612</c:v>
                </c:pt>
                <c:pt idx="31">
                  <c:v>3.7726407579513683</c:v>
                </c:pt>
                <c:pt idx="32">
                  <c:v>4.0600883523408502</c:v>
                </c:pt>
                <c:pt idx="33">
                  <c:v>4.323581980531209</c:v>
                </c:pt>
                <c:pt idx="34">
                  <c:v>4.5870756087215669</c:v>
                </c:pt>
                <c:pt idx="35">
                  <c:v>4.8026613045136779</c:v>
                </c:pt>
                <c:pt idx="36">
                  <c:v>5.0182470003057897</c:v>
                </c:pt>
                <c:pt idx="37">
                  <c:v>5.1859247636996537</c:v>
                </c:pt>
                <c:pt idx="38">
                  <c:v>5.3536025270935186</c:v>
                </c:pt>
                <c:pt idx="39">
                  <c:v>5.4733723580891365</c:v>
                </c:pt>
                <c:pt idx="40">
                  <c:v>5.6410501214830004</c:v>
                </c:pt>
                <c:pt idx="41">
                  <c:v>5.7608199524786183</c:v>
                </c:pt>
                <c:pt idx="42">
                  <c:v>5.9045437496733593</c:v>
                </c:pt>
                <c:pt idx="43">
                  <c:v>6.0003596144698532</c:v>
                </c:pt>
                <c:pt idx="44">
                  <c:v>6.1201294454654711</c:v>
                </c:pt>
                <c:pt idx="45">
                  <c:v>6.239899276461089</c:v>
                </c:pt>
                <c:pt idx="46">
                  <c:v>6.3117611750584599</c:v>
                </c:pt>
                <c:pt idx="47">
                  <c:v>6.431531006054076</c:v>
                </c:pt>
                <c:pt idx="48">
                  <c:v>6.5033929046514478</c:v>
                </c:pt>
                <c:pt idx="49">
                  <c:v>6.5992087694479418</c:v>
                </c:pt>
                <c:pt idx="50">
                  <c:v>6.6950246342444348</c:v>
                </c:pt>
                <c:pt idx="51">
                  <c:v>6.7908404990409297</c:v>
                </c:pt>
                <c:pt idx="52">
                  <c:v>6.8627023976383006</c:v>
                </c:pt>
                <c:pt idx="53">
                  <c:v>6.9585182624347945</c:v>
                </c:pt>
                <c:pt idx="54">
                  <c:v>7.0543341272312885</c:v>
                </c:pt>
                <c:pt idx="55">
                  <c:v>7.1501499920277816</c:v>
                </c:pt>
                <c:pt idx="56">
                  <c:v>7.1980579244260303</c:v>
                </c:pt>
                <c:pt idx="57">
                  <c:v>7.2459658568242755</c:v>
                </c:pt>
                <c:pt idx="58">
                  <c:v>7.3178277554216473</c:v>
                </c:pt>
                <c:pt idx="59">
                  <c:v>7.3896896540190165</c:v>
                </c:pt>
                <c:pt idx="60">
                  <c:v>7.4615515526163856</c:v>
                </c:pt>
                <c:pt idx="61">
                  <c:v>7.5334134512137583</c:v>
                </c:pt>
                <c:pt idx="62">
                  <c:v>7.6052753498111292</c:v>
                </c:pt>
                <c:pt idx="63">
                  <c:v>7.7010912146076231</c:v>
                </c:pt>
                <c:pt idx="64">
                  <c:v>7.7969070794041153</c:v>
                </c:pt>
                <c:pt idx="65">
                  <c:v>7.9406308765988571</c:v>
                </c:pt>
                <c:pt idx="66">
                  <c:v>8.060400707594475</c:v>
                </c:pt>
                <c:pt idx="67">
                  <c:v>8.1801705385900938</c:v>
                </c:pt>
                <c:pt idx="68">
                  <c:v>8.3238943357848338</c:v>
                </c:pt>
                <c:pt idx="69">
                  <c:v>8.4676181329795757</c:v>
                </c:pt>
                <c:pt idx="70">
                  <c:v>8.6113419301743157</c:v>
                </c:pt>
                <c:pt idx="71">
                  <c:v>8.7311117611699345</c:v>
                </c:pt>
                <c:pt idx="72">
                  <c:v>8.8748355583646763</c:v>
                </c:pt>
                <c:pt idx="73">
                  <c:v>9.0185593555594146</c:v>
                </c:pt>
                <c:pt idx="74">
                  <c:v>9.1622831527541564</c:v>
                </c:pt>
                <c:pt idx="75">
                  <c:v>9.3060069499488964</c:v>
                </c:pt>
                <c:pt idx="76">
                  <c:v>9.4257767809445152</c:v>
                </c:pt>
                <c:pt idx="77">
                  <c:v>9.5695005781392553</c:v>
                </c:pt>
                <c:pt idx="78">
                  <c:v>9.7132243753339971</c:v>
                </c:pt>
                <c:pt idx="79">
                  <c:v>9.8329942063296141</c:v>
                </c:pt>
                <c:pt idx="80">
                  <c:v>9.9527640373252311</c:v>
                </c:pt>
                <c:pt idx="81">
                  <c:v>10.07253386832085</c:v>
                </c:pt>
                <c:pt idx="82">
                  <c:v>10.168349733117346</c:v>
                </c:pt>
                <c:pt idx="83">
                  <c:v>10.264165597913838</c:v>
                </c:pt>
                <c:pt idx="84">
                  <c:v>10.383935428909457</c:v>
                </c:pt>
                <c:pt idx="85">
                  <c:v>10.479751293705949</c:v>
                </c:pt>
                <c:pt idx="86">
                  <c:v>10.55161319230332</c:v>
                </c:pt>
                <c:pt idx="87">
                  <c:v>10.647429057099815</c:v>
                </c:pt>
                <c:pt idx="88">
                  <c:v>10.743244921896309</c:v>
                </c:pt>
                <c:pt idx="89">
                  <c:v>10.815106820493678</c:v>
                </c:pt>
                <c:pt idx="90">
                  <c:v>10.886968719091049</c:v>
                </c:pt>
                <c:pt idx="91">
                  <c:v>10.95883061768842</c:v>
                </c:pt>
                <c:pt idx="92">
                  <c:v>11.006738550086666</c:v>
                </c:pt>
                <c:pt idx="93">
                  <c:v>11.054646482484912</c:v>
                </c:pt>
                <c:pt idx="94">
                  <c:v>11.078600448684037</c:v>
                </c:pt>
                <c:pt idx="95">
                  <c:v>11.126508381082283</c:v>
                </c:pt>
                <c:pt idx="96">
                  <c:v>11.126508381082283</c:v>
                </c:pt>
                <c:pt idx="97">
                  <c:v>11.150462347281408</c:v>
                </c:pt>
                <c:pt idx="98">
                  <c:v>11.150462347281408</c:v>
                </c:pt>
                <c:pt idx="99">
                  <c:v>11.150462347281408</c:v>
                </c:pt>
                <c:pt idx="100">
                  <c:v>11.150462347281408</c:v>
                </c:pt>
                <c:pt idx="101">
                  <c:v>11.150462347281408</c:v>
                </c:pt>
                <c:pt idx="102">
                  <c:v>11.150462347281408</c:v>
                </c:pt>
                <c:pt idx="103">
                  <c:v>11.150462347281408</c:v>
                </c:pt>
                <c:pt idx="104">
                  <c:v>11.150462347281408</c:v>
                </c:pt>
                <c:pt idx="105">
                  <c:v>11.150462347281408</c:v>
                </c:pt>
                <c:pt idx="106">
                  <c:v>11.150462347281408</c:v>
                </c:pt>
                <c:pt idx="107">
                  <c:v>11.150462347281408</c:v>
                </c:pt>
                <c:pt idx="108">
                  <c:v>11.150462347281408</c:v>
                </c:pt>
                <c:pt idx="109">
                  <c:v>11.150462347281408</c:v>
                </c:pt>
                <c:pt idx="110">
                  <c:v>11.150462347281408</c:v>
                </c:pt>
                <c:pt idx="111">
                  <c:v>11.150462347281408</c:v>
                </c:pt>
                <c:pt idx="112">
                  <c:v>11.150462347281408</c:v>
                </c:pt>
                <c:pt idx="113">
                  <c:v>11.150462347281408</c:v>
                </c:pt>
                <c:pt idx="114">
                  <c:v>11.150462347281408</c:v>
                </c:pt>
                <c:pt idx="115">
                  <c:v>11.150462347281408</c:v>
                </c:pt>
                <c:pt idx="116">
                  <c:v>11.150462347281408</c:v>
                </c:pt>
                <c:pt idx="117">
                  <c:v>11.150462347281408</c:v>
                </c:pt>
              </c:numCache>
            </c:numRef>
          </c:xVal>
          <c:yVal>
            <c:numRef>
              <c:f>'351e'!$D$225:$D$342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44.98</c:v>
                </c:pt>
                <c:pt idx="38">
                  <c:v>49.16</c:v>
                </c:pt>
                <c:pt idx="39">
                  <c:v>53.97</c:v>
                </c:pt>
                <c:pt idx="40">
                  <c:v>58.1</c:v>
                </c:pt>
                <c:pt idx="41">
                  <c:v>63.78</c:v>
                </c:pt>
                <c:pt idx="42">
                  <c:v>70.23</c:v>
                </c:pt>
                <c:pt idx="43">
                  <c:v>77.27</c:v>
                </c:pt>
                <c:pt idx="44">
                  <c:v>84.5</c:v>
                </c:pt>
                <c:pt idx="45">
                  <c:v>91.92</c:v>
                </c:pt>
                <c:pt idx="46">
                  <c:v>101.24</c:v>
                </c:pt>
                <c:pt idx="47">
                  <c:v>110.26</c:v>
                </c:pt>
                <c:pt idx="48">
                  <c:v>121.5</c:v>
                </c:pt>
                <c:pt idx="49">
                  <c:v>132.38999999999999</c:v>
                </c:pt>
                <c:pt idx="50">
                  <c:v>144.41999999999999</c:v>
                </c:pt>
                <c:pt idx="51">
                  <c:v>159.24</c:v>
                </c:pt>
                <c:pt idx="52">
                  <c:v>172.31</c:v>
                </c:pt>
                <c:pt idx="53">
                  <c:v>189.38</c:v>
                </c:pt>
                <c:pt idx="54">
                  <c:v>206.74</c:v>
                </c:pt>
                <c:pt idx="55">
                  <c:v>227.52</c:v>
                </c:pt>
                <c:pt idx="56">
                  <c:v>249.04</c:v>
                </c:pt>
                <c:pt idx="57">
                  <c:v>272.32</c:v>
                </c:pt>
                <c:pt idx="58">
                  <c:v>299.58999999999997</c:v>
                </c:pt>
                <c:pt idx="59">
                  <c:v>326.64</c:v>
                </c:pt>
                <c:pt idx="60">
                  <c:v>357.25</c:v>
                </c:pt>
                <c:pt idx="61">
                  <c:v>390.84</c:v>
                </c:pt>
                <c:pt idx="62">
                  <c:v>427.44</c:v>
                </c:pt>
                <c:pt idx="63">
                  <c:v>467.37</c:v>
                </c:pt>
                <c:pt idx="64">
                  <c:v>511.85</c:v>
                </c:pt>
                <c:pt idx="65">
                  <c:v>561.61</c:v>
                </c:pt>
                <c:pt idx="66">
                  <c:v>612.33000000000004</c:v>
                </c:pt>
                <c:pt idx="67">
                  <c:v>671.98</c:v>
                </c:pt>
                <c:pt idx="68">
                  <c:v>734.02</c:v>
                </c:pt>
                <c:pt idx="69">
                  <c:v>802.88</c:v>
                </c:pt>
                <c:pt idx="70">
                  <c:v>881.1</c:v>
                </c:pt>
                <c:pt idx="71">
                  <c:v>960.82</c:v>
                </c:pt>
                <c:pt idx="72">
                  <c:v>1046.68</c:v>
                </c:pt>
                <c:pt idx="73">
                  <c:v>1147.8599999999999</c:v>
                </c:pt>
                <c:pt idx="74">
                  <c:v>1257.48</c:v>
                </c:pt>
                <c:pt idx="75">
                  <c:v>1377.71</c:v>
                </c:pt>
                <c:pt idx="76">
                  <c:v>1509.28</c:v>
                </c:pt>
                <c:pt idx="77">
                  <c:v>1647.93</c:v>
                </c:pt>
                <c:pt idx="78">
                  <c:v>1809.69</c:v>
                </c:pt>
                <c:pt idx="79">
                  <c:v>1979.5</c:v>
                </c:pt>
                <c:pt idx="80">
                  <c:v>2158.13</c:v>
                </c:pt>
                <c:pt idx="81">
                  <c:v>2369.5300000000002</c:v>
                </c:pt>
                <c:pt idx="82">
                  <c:v>2586.31</c:v>
                </c:pt>
                <c:pt idx="83">
                  <c:v>2829.77</c:v>
                </c:pt>
                <c:pt idx="84">
                  <c:v>3098.82</c:v>
                </c:pt>
                <c:pt idx="85">
                  <c:v>3387.39</c:v>
                </c:pt>
                <c:pt idx="86">
                  <c:v>3708.53</c:v>
                </c:pt>
                <c:pt idx="87">
                  <c:v>4058.42</c:v>
                </c:pt>
                <c:pt idx="88">
                  <c:v>4435.82</c:v>
                </c:pt>
                <c:pt idx="89">
                  <c:v>4843.9399999999996</c:v>
                </c:pt>
                <c:pt idx="90">
                  <c:v>5305.59</c:v>
                </c:pt>
                <c:pt idx="91">
                  <c:v>5803.41</c:v>
                </c:pt>
                <c:pt idx="92">
                  <c:v>6352.47</c:v>
                </c:pt>
                <c:pt idx="93">
                  <c:v>6942.65</c:v>
                </c:pt>
                <c:pt idx="94">
                  <c:v>7604.09</c:v>
                </c:pt>
                <c:pt idx="95">
                  <c:v>8313.32</c:v>
                </c:pt>
                <c:pt idx="96">
                  <c:v>9093.68</c:v>
                </c:pt>
                <c:pt idx="97">
                  <c:v>9954.33</c:v>
                </c:pt>
                <c:pt idx="98">
                  <c:v>10894.32</c:v>
                </c:pt>
                <c:pt idx="99">
                  <c:v>11893.86</c:v>
                </c:pt>
                <c:pt idx="100">
                  <c:v>12993.97</c:v>
                </c:pt>
                <c:pt idx="101">
                  <c:v>14295.13</c:v>
                </c:pt>
                <c:pt idx="102">
                  <c:v>15593.32</c:v>
                </c:pt>
                <c:pt idx="103">
                  <c:v>17092.599999999999</c:v>
                </c:pt>
                <c:pt idx="104">
                  <c:v>18694.64</c:v>
                </c:pt>
                <c:pt idx="105">
                  <c:v>20393.71</c:v>
                </c:pt>
                <c:pt idx="106">
                  <c:v>22294.84</c:v>
                </c:pt>
                <c:pt idx="107">
                  <c:v>24396.959999999999</c:v>
                </c:pt>
                <c:pt idx="108">
                  <c:v>26696.61</c:v>
                </c:pt>
                <c:pt idx="109">
                  <c:v>29298.06</c:v>
                </c:pt>
                <c:pt idx="110">
                  <c:v>31997.79</c:v>
                </c:pt>
                <c:pt idx="111">
                  <c:v>34992.050000000003</c:v>
                </c:pt>
                <c:pt idx="112">
                  <c:v>38298.870000000003</c:v>
                </c:pt>
                <c:pt idx="113">
                  <c:v>41897.43</c:v>
                </c:pt>
                <c:pt idx="114">
                  <c:v>45800.5</c:v>
                </c:pt>
                <c:pt idx="115">
                  <c:v>50097.91</c:v>
                </c:pt>
                <c:pt idx="116">
                  <c:v>54799.18</c:v>
                </c:pt>
                <c:pt idx="117">
                  <c:v>60000.59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B648-BEF3-314BC3E189E7}"/>
            </c:ext>
          </c:extLst>
        </c:ser>
        <c:ser>
          <c:idx val="2"/>
          <c:order val="2"/>
          <c:tx>
            <c:strRef>
              <c:f>'351e'!$F$224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'351e'!$E$225:$E$342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4.2441506724584695E-3</c:v>
                </c:pt>
                <c:pt idx="20">
                  <c:v>6.4542785040931305E-2</c:v>
                </c:pt>
                <c:pt idx="21">
                  <c:v>0.23887506636286535</c:v>
                </c:pt>
                <c:pt idx="22">
                  <c:v>0.52007396655975235</c:v>
                </c:pt>
                <c:pt idx="23">
                  <c:v>0.87122819139324581</c:v>
                </c:pt>
                <c:pt idx="24">
                  <c:v>1.2885746041417905</c:v>
                </c:pt>
                <c:pt idx="25">
                  <c:v>1.673987815107876</c:v>
                </c:pt>
                <c:pt idx="26">
                  <c:v>2.0452771147825679</c:v>
                </c:pt>
                <c:pt idx="27">
                  <c:v>2.4238084986001249</c:v>
                </c:pt>
                <c:pt idx="28">
                  <c:v>2.7894986345787256</c:v>
                </c:pt>
                <c:pt idx="29">
                  <c:v>3.1207987734788429</c:v>
                </c:pt>
                <c:pt idx="30">
                  <c:v>3.4342978331379324</c:v>
                </c:pt>
                <c:pt idx="31">
                  <c:v>3.7273165529737895</c:v>
                </c:pt>
                <c:pt idx="32">
                  <c:v>3.9878963282063378</c:v>
                </c:pt>
                <c:pt idx="33">
                  <c:v>4.248705719351987</c:v>
                </c:pt>
                <c:pt idx="34">
                  <c:v>4.4866775100149345</c:v>
                </c:pt>
                <c:pt idx="35">
                  <c:v>4.7044553733012133</c:v>
                </c:pt>
                <c:pt idx="36">
                  <c:v>4.9129662906441327</c:v>
                </c:pt>
                <c:pt idx="37">
                  <c:v>5.0831819179360318</c:v>
                </c:pt>
                <c:pt idx="38">
                  <c:v>5.2650474499682733</c:v>
                </c:pt>
                <c:pt idx="39">
                  <c:v>5.4443192929234838</c:v>
                </c:pt>
                <c:pt idx="40">
                  <c:v>5.5780606145824283</c:v>
                </c:pt>
                <c:pt idx="41">
                  <c:v>5.7380618309925318</c:v>
                </c:pt>
                <c:pt idx="42">
                  <c:v>5.8933920998336999</c:v>
                </c:pt>
                <c:pt idx="43">
                  <c:v>6.0382892109019535</c:v>
                </c:pt>
                <c:pt idx="44">
                  <c:v>6.1663748568822161</c:v>
                </c:pt>
                <c:pt idx="45">
                  <c:v>6.2807115877641486</c:v>
                </c:pt>
                <c:pt idx="46">
                  <c:v>6.4050612290912277</c:v>
                </c:pt>
                <c:pt idx="47">
                  <c:v>6.5093060711035911</c:v>
                </c:pt>
                <c:pt idx="48">
                  <c:v>6.6219092634142118</c:v>
                </c:pt>
                <c:pt idx="49">
                  <c:v>6.7165623657297848</c:v>
                </c:pt>
                <c:pt idx="50">
                  <c:v>6.8080860738733131</c:v>
                </c:pt>
                <c:pt idx="51">
                  <c:v>6.9059814713180145</c:v>
                </c:pt>
                <c:pt idx="52">
                  <c:v>6.9814939845241657</c:v>
                </c:pt>
                <c:pt idx="53">
                  <c:v>7.0680315135464467</c:v>
                </c:pt>
                <c:pt idx="54">
                  <c:v>7.1448238405161195</c:v>
                </c:pt>
                <c:pt idx="55">
                  <c:v>7.2250219624912368</c:v>
                </c:pt>
                <c:pt idx="56">
                  <c:v>7.2974133939064671</c:v>
                </c:pt>
                <c:pt idx="57">
                  <c:v>7.3660531529613342</c:v>
                </c:pt>
                <c:pt idx="58">
                  <c:v>7.4363228068448741</c:v>
                </c:pt>
                <c:pt idx="59">
                  <c:v>7.4974244788498492</c:v>
                </c:pt>
                <c:pt idx="60">
                  <c:v>7.5583347461775299</c:v>
                </c:pt>
                <c:pt idx="61">
                  <c:v>7.6171149456372946</c:v>
                </c:pt>
                <c:pt idx="62">
                  <c:v>7.6734818343893778</c:v>
                </c:pt>
                <c:pt idx="63">
                  <c:v>7.7276608652380272</c:v>
                </c:pt>
                <c:pt idx="64">
                  <c:v>7.7808154598750265</c:v>
                </c:pt>
                <c:pt idx="65">
                  <c:v>7.833094361437972</c:v>
                </c:pt>
                <c:pt idx="66">
                  <c:v>7.8801206898037437</c:v>
                </c:pt>
                <c:pt idx="67">
                  <c:v>7.9289477735107745</c:v>
                </c:pt>
                <c:pt idx="68">
                  <c:v>7.9737540067776269</c:v>
                </c:pt>
                <c:pt idx="69">
                  <c:v>8.0177550901309811</c:v>
                </c:pt>
                <c:pt idx="70">
                  <c:v>8.0618601665205105</c:v>
                </c:pt>
                <c:pt idx="71">
                  <c:v>8.101632123303645</c:v>
                </c:pt>
                <c:pt idx="72">
                  <c:v>8.139740295127579</c:v>
                </c:pt>
                <c:pt idx="73">
                  <c:v>8.1795563730313106</c:v>
                </c:pt>
                <c:pt idx="74">
                  <c:v>8.2176783564642868</c:v>
                </c:pt>
                <c:pt idx="75">
                  <c:v>8.2546705160810383</c:v>
                </c:pt>
                <c:pt idx="76">
                  <c:v>8.2905023877311468</c:v>
                </c:pt>
                <c:pt idx="77">
                  <c:v>8.324017759893426</c:v>
                </c:pt>
                <c:pt idx="78">
                  <c:v>8.358681035647205</c:v>
                </c:pt>
                <c:pt idx="79">
                  <c:v>8.3909163309131074</c:v>
                </c:pt>
                <c:pt idx="80">
                  <c:v>8.4211118006402188</c:v>
                </c:pt>
                <c:pt idx="81">
                  <c:v>8.4528642169634995</c:v>
                </c:pt>
                <c:pt idx="82">
                  <c:v>8.4817879675075876</c:v>
                </c:pt>
                <c:pt idx="83">
                  <c:v>8.5107183857233704</c:v>
                </c:pt>
                <c:pt idx="84">
                  <c:v>8.5391423007729337</c:v>
                </c:pt>
                <c:pt idx="85">
                  <c:v>8.5662722967129525</c:v>
                </c:pt>
                <c:pt idx="86">
                  <c:v>8.5931537049218942</c:v>
                </c:pt>
                <c:pt idx="87">
                  <c:v>8.6192204709629632</c:v>
                </c:pt>
                <c:pt idx="88">
                  <c:v>8.6442795140261453</c:v>
                </c:pt>
                <c:pt idx="89">
                  <c:v>8.6684725616662579</c:v>
                </c:pt>
                <c:pt idx="90">
                  <c:v>8.6928782055050835</c:v>
                </c:pt>
                <c:pt idx="91">
                  <c:v>8.7163316921147107</c:v>
                </c:pt>
                <c:pt idx="92">
                  <c:v>8.7393998407170557</c:v>
                </c:pt>
                <c:pt idx="93">
                  <c:v>8.7615308644016832</c:v>
                </c:pt>
                <c:pt idx="94">
                  <c:v>8.7836657781980811</c:v>
                </c:pt>
                <c:pt idx="95">
                  <c:v>8.804848724411114</c:v>
                </c:pt>
                <c:pt idx="96">
                  <c:v>8.8256729157658373</c:v>
                </c:pt>
                <c:pt idx="97">
                  <c:v>8.8461819614300801</c:v>
                </c:pt>
                <c:pt idx="98">
                  <c:v>8.8661835441142482</c:v>
                </c:pt>
                <c:pt idx="99">
                  <c:v>8.8852118393167565</c:v>
                </c:pt>
                <c:pt idx="100">
                  <c:v>8.9039734712200538</c:v>
                </c:pt>
                <c:pt idx="101">
                  <c:v>8.9237620794538728</c:v>
                </c:pt>
                <c:pt idx="102">
                  <c:v>8.9413916923363779</c:v>
                </c:pt>
                <c:pt idx="103">
                  <c:v>8.959615870586342</c:v>
                </c:pt>
                <c:pt idx="104">
                  <c:v>8.9770220006597228</c:v>
                </c:pt>
                <c:pt idx="105">
                  <c:v>8.9935756270563001</c:v>
                </c:pt>
                <c:pt idx="106">
                  <c:v>9.010192459763168</c:v>
                </c:pt>
                <c:pt idx="107">
                  <c:v>9.026647930318946</c:v>
                </c:pt>
                <c:pt idx="108">
                  <c:v>9.0427644703453769</c:v>
                </c:pt>
                <c:pt idx="109">
                  <c:v>9.0590610939424003</c:v>
                </c:pt>
                <c:pt idx="110">
                  <c:v>9.0742002610579355</c:v>
                </c:pt>
                <c:pt idx="111">
                  <c:v>9.0892654556227868</c:v>
                </c:pt>
                <c:pt idx="112">
                  <c:v>9.1041766828344475</c:v>
                </c:pt>
                <c:pt idx="113">
                  <c:v>9.1187193319771183</c:v>
                </c:pt>
                <c:pt idx="114">
                  <c:v>9.1328687682808063</c:v>
                </c:pt>
                <c:pt idx="115">
                  <c:v>9.1468473757929871</c:v>
                </c:pt>
                <c:pt idx="116">
                  <c:v>9.160566027352484</c:v>
                </c:pt>
                <c:pt idx="117">
                  <c:v>9.1741763652734551</c:v>
                </c:pt>
              </c:numCache>
            </c:numRef>
          </c:xVal>
          <c:yVal>
            <c:numRef>
              <c:f>'351e'!$F$225:$F$342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44.98</c:v>
                </c:pt>
                <c:pt idx="38">
                  <c:v>49.16</c:v>
                </c:pt>
                <c:pt idx="39">
                  <c:v>53.97</c:v>
                </c:pt>
                <c:pt idx="40">
                  <c:v>58.1</c:v>
                </c:pt>
                <c:pt idx="41">
                  <c:v>63.78</c:v>
                </c:pt>
                <c:pt idx="42">
                  <c:v>70.23</c:v>
                </c:pt>
                <c:pt idx="43">
                  <c:v>77.27</c:v>
                </c:pt>
                <c:pt idx="44">
                  <c:v>84.5</c:v>
                </c:pt>
                <c:pt idx="45">
                  <c:v>91.92</c:v>
                </c:pt>
                <c:pt idx="46">
                  <c:v>101.24</c:v>
                </c:pt>
                <c:pt idx="47">
                  <c:v>110.26</c:v>
                </c:pt>
                <c:pt idx="48">
                  <c:v>121.5</c:v>
                </c:pt>
                <c:pt idx="49">
                  <c:v>132.38999999999999</c:v>
                </c:pt>
                <c:pt idx="50">
                  <c:v>144.41999999999999</c:v>
                </c:pt>
                <c:pt idx="51">
                  <c:v>159.24</c:v>
                </c:pt>
                <c:pt idx="52">
                  <c:v>172.31</c:v>
                </c:pt>
                <c:pt idx="53">
                  <c:v>189.38</c:v>
                </c:pt>
                <c:pt idx="54">
                  <c:v>206.74</c:v>
                </c:pt>
                <c:pt idx="55">
                  <c:v>227.52</c:v>
                </c:pt>
                <c:pt idx="56">
                  <c:v>249.04</c:v>
                </c:pt>
                <c:pt idx="57">
                  <c:v>272.32</c:v>
                </c:pt>
                <c:pt idx="58">
                  <c:v>299.58999999999997</c:v>
                </c:pt>
                <c:pt idx="59">
                  <c:v>326.64</c:v>
                </c:pt>
                <c:pt idx="60">
                  <c:v>357.25</c:v>
                </c:pt>
                <c:pt idx="61">
                  <c:v>390.84</c:v>
                </c:pt>
                <c:pt idx="62">
                  <c:v>427.44</c:v>
                </c:pt>
                <c:pt idx="63">
                  <c:v>467.37</c:v>
                </c:pt>
                <c:pt idx="64">
                  <c:v>511.85</c:v>
                </c:pt>
                <c:pt idx="65">
                  <c:v>561.61</c:v>
                </c:pt>
                <c:pt idx="66">
                  <c:v>612.33000000000004</c:v>
                </c:pt>
                <c:pt idx="67">
                  <c:v>671.98</c:v>
                </c:pt>
                <c:pt idx="68">
                  <c:v>734.02</c:v>
                </c:pt>
                <c:pt idx="69">
                  <c:v>802.88</c:v>
                </c:pt>
                <c:pt idx="70">
                  <c:v>881.1</c:v>
                </c:pt>
                <c:pt idx="71">
                  <c:v>960.82</c:v>
                </c:pt>
                <c:pt idx="72">
                  <c:v>1046.68</c:v>
                </c:pt>
                <c:pt idx="73">
                  <c:v>1147.8599999999999</c:v>
                </c:pt>
                <c:pt idx="74">
                  <c:v>1257.48</c:v>
                </c:pt>
                <c:pt idx="75">
                  <c:v>1377.71</c:v>
                </c:pt>
                <c:pt idx="76">
                  <c:v>1509.28</c:v>
                </c:pt>
                <c:pt idx="77">
                  <c:v>1647.93</c:v>
                </c:pt>
                <c:pt idx="78">
                  <c:v>1809.69</c:v>
                </c:pt>
                <c:pt idx="79">
                  <c:v>1979.5</c:v>
                </c:pt>
                <c:pt idx="80">
                  <c:v>2158.13</c:v>
                </c:pt>
                <c:pt idx="81">
                  <c:v>2369.5300000000002</c:v>
                </c:pt>
                <c:pt idx="82">
                  <c:v>2586.31</c:v>
                </c:pt>
                <c:pt idx="83">
                  <c:v>2829.77</c:v>
                </c:pt>
                <c:pt idx="84">
                  <c:v>3098.82</c:v>
                </c:pt>
                <c:pt idx="85">
                  <c:v>3387.39</c:v>
                </c:pt>
                <c:pt idx="86">
                  <c:v>3708.53</c:v>
                </c:pt>
                <c:pt idx="87">
                  <c:v>4058.42</c:v>
                </c:pt>
                <c:pt idx="88">
                  <c:v>4435.82</c:v>
                </c:pt>
                <c:pt idx="89">
                  <c:v>4843.9399999999996</c:v>
                </c:pt>
                <c:pt idx="90">
                  <c:v>5305.59</c:v>
                </c:pt>
                <c:pt idx="91">
                  <c:v>5803.41</c:v>
                </c:pt>
                <c:pt idx="92">
                  <c:v>6352.47</c:v>
                </c:pt>
                <c:pt idx="93">
                  <c:v>6942.65</c:v>
                </c:pt>
                <c:pt idx="94">
                  <c:v>7604.09</c:v>
                </c:pt>
                <c:pt idx="95">
                  <c:v>8313.32</c:v>
                </c:pt>
                <c:pt idx="96">
                  <c:v>9093.68</c:v>
                </c:pt>
                <c:pt idx="97">
                  <c:v>9954.33</c:v>
                </c:pt>
                <c:pt idx="98">
                  <c:v>10894.32</c:v>
                </c:pt>
                <c:pt idx="99">
                  <c:v>11893.86</c:v>
                </c:pt>
                <c:pt idx="100">
                  <c:v>12993.97</c:v>
                </c:pt>
                <c:pt idx="101">
                  <c:v>14295.13</c:v>
                </c:pt>
                <c:pt idx="102">
                  <c:v>15593.32</c:v>
                </c:pt>
                <c:pt idx="103">
                  <c:v>17092.599999999999</c:v>
                </c:pt>
                <c:pt idx="104">
                  <c:v>18694.64</c:v>
                </c:pt>
                <c:pt idx="105">
                  <c:v>20393.71</c:v>
                </c:pt>
                <c:pt idx="106">
                  <c:v>22294.84</c:v>
                </c:pt>
                <c:pt idx="107">
                  <c:v>24396.959999999999</c:v>
                </c:pt>
                <c:pt idx="108">
                  <c:v>26696.61</c:v>
                </c:pt>
                <c:pt idx="109">
                  <c:v>29298.06</c:v>
                </c:pt>
                <c:pt idx="110">
                  <c:v>31997.79</c:v>
                </c:pt>
                <c:pt idx="111">
                  <c:v>34992.050000000003</c:v>
                </c:pt>
                <c:pt idx="112">
                  <c:v>38298.870000000003</c:v>
                </c:pt>
                <c:pt idx="113">
                  <c:v>41897.43</c:v>
                </c:pt>
                <c:pt idx="114">
                  <c:v>45800.5</c:v>
                </c:pt>
                <c:pt idx="115">
                  <c:v>50097.91</c:v>
                </c:pt>
                <c:pt idx="116">
                  <c:v>54799.18</c:v>
                </c:pt>
                <c:pt idx="117">
                  <c:v>60000.59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B648-BEF3-314BC3E189E7}"/>
            </c:ext>
          </c:extLst>
        </c:ser>
        <c:ser>
          <c:idx val="3"/>
          <c:order val="3"/>
          <c:tx>
            <c:strRef>
              <c:f>'351e'!$H$224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'351e'!$G$225:$G$342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1.3492244311089767E-2</c:v>
                </c:pt>
                <c:pt idx="68">
                  <c:v>0.13077011209590711</c:v>
                </c:pt>
                <c:pt idx="69">
                  <c:v>0.32562744606830674</c:v>
                </c:pt>
                <c:pt idx="70">
                  <c:v>0.53685034752431615</c:v>
                </c:pt>
                <c:pt idx="71">
                  <c:v>0.71699365631029555</c:v>
                </c:pt>
                <c:pt idx="72">
                  <c:v>0.87393638564059339</c:v>
                </c:pt>
                <c:pt idx="73">
                  <c:v>1.0206372085908464</c:v>
                </c:pt>
                <c:pt idx="74">
                  <c:v>1.1456099176839947</c:v>
                </c:pt>
                <c:pt idx="75">
                  <c:v>1.2539290880923493</c:v>
                </c:pt>
                <c:pt idx="76">
                  <c:v>1.3481456345465557</c:v>
                </c:pt>
                <c:pt idx="77">
                  <c:v>1.4278975931895619</c:v>
                </c:pt>
                <c:pt idx="78">
                  <c:v>1.5028992734713278</c:v>
                </c:pt>
                <c:pt idx="79">
                  <c:v>1.5666198534056288</c:v>
                </c:pt>
                <c:pt idx="80">
                  <c:v>1.6216304270941495</c:v>
                </c:pt>
                <c:pt idx="81">
                  <c:v>1.6751188845399729</c:v>
                </c:pt>
                <c:pt idx="82">
                  <c:v>1.7203478776270111</c:v>
                </c:pt>
                <c:pt idx="83">
                  <c:v>1.7625810539828315</c:v>
                </c:pt>
                <c:pt idx="84">
                  <c:v>1.8014169948677587</c:v>
                </c:pt>
                <c:pt idx="85">
                  <c:v>1.8362452154928985</c:v>
                </c:pt>
                <c:pt idx="86">
                  <c:v>1.8687788848633127</c:v>
                </c:pt>
                <c:pt idx="87">
                  <c:v>1.898599600954477</c:v>
                </c:pt>
                <c:pt idx="88">
                  <c:v>1.9257872398711413</c:v>
                </c:pt>
                <c:pt idx="89">
                  <c:v>1.9507585102817271</c:v>
                </c:pt>
                <c:pt idx="90">
                  <c:v>1.974766658086514</c:v>
                </c:pt>
                <c:pt idx="91">
                  <c:v>1.9967937170029173</c:v>
                </c:pt>
                <c:pt idx="92">
                  <c:v>2.0175246883019557</c:v>
                </c:pt>
                <c:pt idx="93">
                  <c:v>2.036596108560313</c:v>
                </c:pt>
                <c:pt idx="94">
                  <c:v>2.054917545320242</c:v>
                </c:pt>
                <c:pt idx="95">
                  <c:v>2.0717853679056741</c:v>
                </c:pt>
                <c:pt idx="96">
                  <c:v>2.0877674891993747</c:v>
                </c:pt>
                <c:pt idx="97">
                  <c:v>2.1029566486816953</c:v>
                </c:pt>
                <c:pt idx="98">
                  <c:v>2.1172697994622451</c:v>
                </c:pt>
                <c:pt idx="99">
                  <c:v>2.1304501567695495</c:v>
                </c:pt>
                <c:pt idx="100">
                  <c:v>2.1430485276255862</c:v>
                </c:pt>
                <c:pt idx="101">
                  <c:v>2.1559284506864569</c:v>
                </c:pt>
                <c:pt idx="102">
                  <c:v>2.1670656933735453</c:v>
                </c:pt>
                <c:pt idx="103">
                  <c:v>2.178258580508996</c:v>
                </c:pt>
                <c:pt idx="104">
                  <c:v>2.1886576060613034</c:v>
                </c:pt>
                <c:pt idx="105">
                  <c:v>2.1982934777766623</c:v>
                </c:pt>
                <c:pt idx="106">
                  <c:v>2.2077265765749212</c:v>
                </c:pt>
                <c:pt idx="107">
                  <c:v>2.2168401274709408</c:v>
                </c:pt>
                <c:pt idx="108">
                  <c:v>2.2255539229052923</c:v>
                </c:pt>
                <c:pt idx="109">
                  <c:v>2.2341591787727744</c:v>
                </c:pt>
                <c:pt idx="110">
                  <c:v>2.241973987449672</c:v>
                </c:pt>
                <c:pt idx="111">
                  <c:v>2.2495847996856573</c:v>
                </c:pt>
                <c:pt idx="112">
                  <c:v>2.2569600517191848</c:v>
                </c:pt>
                <c:pt idx="113">
                  <c:v>2.2640064344559856</c:v>
                </c:pt>
                <c:pt idx="114">
                  <c:v>2.2707275037001726</c:v>
                </c:pt>
                <c:pt idx="115">
                  <c:v>2.2772406442807149</c:v>
                </c:pt>
                <c:pt idx="116">
                  <c:v>2.2835135716539523</c:v>
                </c:pt>
                <c:pt idx="117">
                  <c:v>2.2896235867548178</c:v>
                </c:pt>
              </c:numCache>
            </c:numRef>
          </c:xVal>
          <c:yVal>
            <c:numRef>
              <c:f>'351e'!$H$225:$H$342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44.98</c:v>
                </c:pt>
                <c:pt idx="38">
                  <c:v>49.16</c:v>
                </c:pt>
                <c:pt idx="39">
                  <c:v>53.97</c:v>
                </c:pt>
                <c:pt idx="40">
                  <c:v>58.1</c:v>
                </c:pt>
                <c:pt idx="41">
                  <c:v>63.78</c:v>
                </c:pt>
                <c:pt idx="42">
                  <c:v>70.23</c:v>
                </c:pt>
                <c:pt idx="43">
                  <c:v>77.27</c:v>
                </c:pt>
                <c:pt idx="44">
                  <c:v>84.5</c:v>
                </c:pt>
                <c:pt idx="45">
                  <c:v>91.92</c:v>
                </c:pt>
                <c:pt idx="46">
                  <c:v>101.24</c:v>
                </c:pt>
                <c:pt idx="47">
                  <c:v>110.26</c:v>
                </c:pt>
                <c:pt idx="48">
                  <c:v>121.5</c:v>
                </c:pt>
                <c:pt idx="49">
                  <c:v>132.38999999999999</c:v>
                </c:pt>
                <c:pt idx="50">
                  <c:v>144.41999999999999</c:v>
                </c:pt>
                <c:pt idx="51">
                  <c:v>159.24</c:v>
                </c:pt>
                <c:pt idx="52">
                  <c:v>172.31</c:v>
                </c:pt>
                <c:pt idx="53">
                  <c:v>189.38</c:v>
                </c:pt>
                <c:pt idx="54">
                  <c:v>206.74</c:v>
                </c:pt>
                <c:pt idx="55">
                  <c:v>227.52</c:v>
                </c:pt>
                <c:pt idx="56">
                  <c:v>249.04</c:v>
                </c:pt>
                <c:pt idx="57">
                  <c:v>272.32</c:v>
                </c:pt>
                <c:pt idx="58">
                  <c:v>299.58999999999997</c:v>
                </c:pt>
                <c:pt idx="59">
                  <c:v>326.64</c:v>
                </c:pt>
                <c:pt idx="60">
                  <c:v>357.25</c:v>
                </c:pt>
                <c:pt idx="61">
                  <c:v>390.84</c:v>
                </c:pt>
                <c:pt idx="62">
                  <c:v>427.44</c:v>
                </c:pt>
                <c:pt idx="63">
                  <c:v>467.37</c:v>
                </c:pt>
                <c:pt idx="64">
                  <c:v>511.85</c:v>
                </c:pt>
                <c:pt idx="65">
                  <c:v>561.61</c:v>
                </c:pt>
                <c:pt idx="66">
                  <c:v>612.33000000000004</c:v>
                </c:pt>
                <c:pt idx="67">
                  <c:v>671.98</c:v>
                </c:pt>
                <c:pt idx="68">
                  <c:v>734.02</c:v>
                </c:pt>
                <c:pt idx="69">
                  <c:v>802.88</c:v>
                </c:pt>
                <c:pt idx="70">
                  <c:v>881.1</c:v>
                </c:pt>
                <c:pt idx="71">
                  <c:v>960.82</c:v>
                </c:pt>
                <c:pt idx="72">
                  <c:v>1046.68</c:v>
                </c:pt>
                <c:pt idx="73">
                  <c:v>1147.8599999999999</c:v>
                </c:pt>
                <c:pt idx="74">
                  <c:v>1257.48</c:v>
                </c:pt>
                <c:pt idx="75">
                  <c:v>1377.71</c:v>
                </c:pt>
                <c:pt idx="76">
                  <c:v>1509.28</c:v>
                </c:pt>
                <c:pt idx="77">
                  <c:v>1647.93</c:v>
                </c:pt>
                <c:pt idx="78">
                  <c:v>1809.69</c:v>
                </c:pt>
                <c:pt idx="79">
                  <c:v>1979.5</c:v>
                </c:pt>
                <c:pt idx="80">
                  <c:v>2158.13</c:v>
                </c:pt>
                <c:pt idx="81">
                  <c:v>2369.5300000000002</c:v>
                </c:pt>
                <c:pt idx="82">
                  <c:v>2586.31</c:v>
                </c:pt>
                <c:pt idx="83">
                  <c:v>2829.77</c:v>
                </c:pt>
                <c:pt idx="84">
                  <c:v>3098.82</c:v>
                </c:pt>
                <c:pt idx="85">
                  <c:v>3387.39</c:v>
                </c:pt>
                <c:pt idx="86">
                  <c:v>3708.53</c:v>
                </c:pt>
                <c:pt idx="87">
                  <c:v>4058.42</c:v>
                </c:pt>
                <c:pt idx="88">
                  <c:v>4435.82</c:v>
                </c:pt>
                <c:pt idx="89">
                  <c:v>4843.9399999999996</c:v>
                </c:pt>
                <c:pt idx="90">
                  <c:v>5305.59</c:v>
                </c:pt>
                <c:pt idx="91">
                  <c:v>5803.41</c:v>
                </c:pt>
                <c:pt idx="92">
                  <c:v>6352.47</c:v>
                </c:pt>
                <c:pt idx="93">
                  <c:v>6942.65</c:v>
                </c:pt>
                <c:pt idx="94">
                  <c:v>7604.09</c:v>
                </c:pt>
                <c:pt idx="95">
                  <c:v>8313.32</c:v>
                </c:pt>
                <c:pt idx="96">
                  <c:v>9093.68</c:v>
                </c:pt>
                <c:pt idx="97">
                  <c:v>9954.33</c:v>
                </c:pt>
                <c:pt idx="98">
                  <c:v>10894.32</c:v>
                </c:pt>
                <c:pt idx="99">
                  <c:v>11893.86</c:v>
                </c:pt>
                <c:pt idx="100">
                  <c:v>12993.97</c:v>
                </c:pt>
                <c:pt idx="101">
                  <c:v>14295.13</c:v>
                </c:pt>
                <c:pt idx="102">
                  <c:v>15593.32</c:v>
                </c:pt>
                <c:pt idx="103">
                  <c:v>17092.599999999999</c:v>
                </c:pt>
                <c:pt idx="104">
                  <c:v>18694.64</c:v>
                </c:pt>
                <c:pt idx="105">
                  <c:v>20393.71</c:v>
                </c:pt>
                <c:pt idx="106">
                  <c:v>22294.84</c:v>
                </c:pt>
                <c:pt idx="107">
                  <c:v>24396.959999999999</c:v>
                </c:pt>
                <c:pt idx="108">
                  <c:v>26696.61</c:v>
                </c:pt>
                <c:pt idx="109">
                  <c:v>29298.06</c:v>
                </c:pt>
                <c:pt idx="110">
                  <c:v>31997.79</c:v>
                </c:pt>
                <c:pt idx="111">
                  <c:v>34992.050000000003</c:v>
                </c:pt>
                <c:pt idx="112">
                  <c:v>38298.870000000003</c:v>
                </c:pt>
                <c:pt idx="113">
                  <c:v>41897.43</c:v>
                </c:pt>
                <c:pt idx="114">
                  <c:v>45800.5</c:v>
                </c:pt>
                <c:pt idx="115">
                  <c:v>50097.91</c:v>
                </c:pt>
                <c:pt idx="116">
                  <c:v>54799.18</c:v>
                </c:pt>
                <c:pt idx="117">
                  <c:v>60000.59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0D-B648-BEF3-314BC3E189E7}"/>
            </c:ext>
          </c:extLst>
        </c:ser>
        <c:ser>
          <c:idx val="4"/>
          <c:order val="4"/>
          <c:tx>
            <c:strRef>
              <c:f>'351e'!$J$224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'351e'!$I$225:$I$342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4.2441506724584695E-3</c:v>
                </c:pt>
                <c:pt idx="20">
                  <c:v>6.4542785040931305E-2</c:v>
                </c:pt>
                <c:pt idx="21">
                  <c:v>0.23887506636286535</c:v>
                </c:pt>
                <c:pt idx="22">
                  <c:v>0.52007396655975235</c:v>
                </c:pt>
                <c:pt idx="23">
                  <c:v>0.87122819139324581</c:v>
                </c:pt>
                <c:pt idx="24">
                  <c:v>1.2885746041417905</c:v>
                </c:pt>
                <c:pt idx="25">
                  <c:v>1.673987815107876</c:v>
                </c:pt>
                <c:pt idx="26">
                  <c:v>2.0452771147825679</c:v>
                </c:pt>
                <c:pt idx="27">
                  <c:v>2.4238084986001249</c:v>
                </c:pt>
                <c:pt idx="28">
                  <c:v>2.7894986345787256</c:v>
                </c:pt>
                <c:pt idx="29">
                  <c:v>3.1207987734788429</c:v>
                </c:pt>
                <c:pt idx="30">
                  <c:v>3.4342978331379324</c:v>
                </c:pt>
                <c:pt idx="31">
                  <c:v>3.7273165529737895</c:v>
                </c:pt>
                <c:pt idx="32">
                  <c:v>3.9878963282063378</c:v>
                </c:pt>
                <c:pt idx="33">
                  <c:v>4.248705719351987</c:v>
                </c:pt>
                <c:pt idx="34">
                  <c:v>4.4866775100149345</c:v>
                </c:pt>
                <c:pt idx="35">
                  <c:v>4.7044553733012133</c:v>
                </c:pt>
                <c:pt idx="36">
                  <c:v>4.9129662906441327</c:v>
                </c:pt>
                <c:pt idx="37">
                  <c:v>5.0831819179360318</c:v>
                </c:pt>
                <c:pt idx="38">
                  <c:v>5.2650474499682733</c:v>
                </c:pt>
                <c:pt idx="39">
                  <c:v>5.4443192929234838</c:v>
                </c:pt>
                <c:pt idx="40">
                  <c:v>5.5780606145824283</c:v>
                </c:pt>
                <c:pt idx="41">
                  <c:v>5.7380618309925318</c:v>
                </c:pt>
                <c:pt idx="42">
                  <c:v>5.8933920998336999</c:v>
                </c:pt>
                <c:pt idx="43">
                  <c:v>6.0382892109019535</c:v>
                </c:pt>
                <c:pt idx="44">
                  <c:v>6.1663748568822161</c:v>
                </c:pt>
                <c:pt idx="45">
                  <c:v>6.2807115877641486</c:v>
                </c:pt>
                <c:pt idx="46">
                  <c:v>6.4050612290912277</c:v>
                </c:pt>
                <c:pt idx="47">
                  <c:v>6.5093060711035911</c:v>
                </c:pt>
                <c:pt idx="48">
                  <c:v>6.6219092634142118</c:v>
                </c:pt>
                <c:pt idx="49">
                  <c:v>6.7165623657297848</c:v>
                </c:pt>
                <c:pt idx="50">
                  <c:v>6.8080860738733131</c:v>
                </c:pt>
                <c:pt idx="51">
                  <c:v>6.9059814713180145</c:v>
                </c:pt>
                <c:pt idx="52">
                  <c:v>6.9814939845241657</c:v>
                </c:pt>
                <c:pt idx="53">
                  <c:v>7.0680315135464467</c:v>
                </c:pt>
                <c:pt idx="54">
                  <c:v>7.1448238405161195</c:v>
                </c:pt>
                <c:pt idx="55">
                  <c:v>7.2250219624912368</c:v>
                </c:pt>
                <c:pt idx="56">
                  <c:v>7.2974133939064671</c:v>
                </c:pt>
                <c:pt idx="57">
                  <c:v>7.3660531529613342</c:v>
                </c:pt>
                <c:pt idx="58">
                  <c:v>7.4363228068448741</c:v>
                </c:pt>
                <c:pt idx="59">
                  <c:v>7.4974244788498492</c:v>
                </c:pt>
                <c:pt idx="60">
                  <c:v>7.5583347461775299</c:v>
                </c:pt>
                <c:pt idx="61">
                  <c:v>7.6171149456372946</c:v>
                </c:pt>
                <c:pt idx="62">
                  <c:v>7.6734818343893778</c:v>
                </c:pt>
                <c:pt idx="63">
                  <c:v>7.7276608652380272</c:v>
                </c:pt>
                <c:pt idx="64">
                  <c:v>7.7808154598750265</c:v>
                </c:pt>
                <c:pt idx="65">
                  <c:v>7.833094361437972</c:v>
                </c:pt>
                <c:pt idx="66">
                  <c:v>7.8801206898160121</c:v>
                </c:pt>
                <c:pt idx="67">
                  <c:v>7.9424400178218644</c:v>
                </c:pt>
                <c:pt idx="68">
                  <c:v>8.1045241188735346</c:v>
                </c:pt>
                <c:pt idx="69">
                  <c:v>8.3433825361992877</c:v>
                </c:pt>
                <c:pt idx="70">
                  <c:v>8.5987105140448268</c:v>
                </c:pt>
                <c:pt idx="71">
                  <c:v>8.8186257796139405</c:v>
                </c:pt>
                <c:pt idx="72">
                  <c:v>9.0136766807681727</c:v>
                </c:pt>
                <c:pt idx="73">
                  <c:v>9.2001935816221572</c:v>
                </c:pt>
                <c:pt idx="74">
                  <c:v>9.3632882741482817</c:v>
                </c:pt>
                <c:pt idx="75">
                  <c:v>9.5085996041733871</c:v>
                </c:pt>
                <c:pt idx="76">
                  <c:v>9.6386480222777031</c:v>
                </c:pt>
                <c:pt idx="77">
                  <c:v>9.7519153530829872</c:v>
                </c:pt>
                <c:pt idx="78">
                  <c:v>9.8615803091185334</c:v>
                </c:pt>
                <c:pt idx="79">
                  <c:v>9.9575361843187356</c:v>
                </c:pt>
                <c:pt idx="80">
                  <c:v>10.042742227734369</c:v>
                </c:pt>
                <c:pt idx="81">
                  <c:v>10.127983101503473</c:v>
                </c:pt>
                <c:pt idx="82">
                  <c:v>10.202135845134599</c:v>
                </c:pt>
                <c:pt idx="83">
                  <c:v>10.273299439706202</c:v>
                </c:pt>
                <c:pt idx="84">
                  <c:v>10.340559295640693</c:v>
                </c:pt>
                <c:pt idx="85">
                  <c:v>10.402517512205851</c:v>
                </c:pt>
                <c:pt idx="86">
                  <c:v>10.461932589785206</c:v>
                </c:pt>
                <c:pt idx="87">
                  <c:v>10.51782007191744</c:v>
                </c:pt>
                <c:pt idx="88">
                  <c:v>10.570066753897287</c:v>
                </c:pt>
                <c:pt idx="89">
                  <c:v>10.619231071947985</c:v>
                </c:pt>
                <c:pt idx="90">
                  <c:v>10.667644863591597</c:v>
                </c:pt>
                <c:pt idx="91">
                  <c:v>10.713125409117628</c:v>
                </c:pt>
                <c:pt idx="92">
                  <c:v>10.756924529019011</c:v>
                </c:pt>
                <c:pt idx="93">
                  <c:v>10.798126972961995</c:v>
                </c:pt>
                <c:pt idx="94">
                  <c:v>10.838583323518323</c:v>
                </c:pt>
                <c:pt idx="95">
                  <c:v>10.876634092316788</c:v>
                </c:pt>
                <c:pt idx="96">
                  <c:v>10.913440404965211</c:v>
                </c:pt>
                <c:pt idx="97">
                  <c:v>10.949138610111776</c:v>
                </c:pt>
                <c:pt idx="98">
                  <c:v>10.983453343576493</c:v>
                </c:pt>
                <c:pt idx="99">
                  <c:v>11.015661996086306</c:v>
                </c:pt>
                <c:pt idx="100">
                  <c:v>11.04702199884564</c:v>
                </c:pt>
                <c:pt idx="101">
                  <c:v>11.079690530140329</c:v>
                </c:pt>
                <c:pt idx="102">
                  <c:v>11.108457385709922</c:v>
                </c:pt>
                <c:pt idx="103">
                  <c:v>11.137874451095339</c:v>
                </c:pt>
                <c:pt idx="104">
                  <c:v>11.165679606721026</c:v>
                </c:pt>
                <c:pt idx="105">
                  <c:v>11.191869104832962</c:v>
                </c:pt>
                <c:pt idx="106">
                  <c:v>11.217919036338088</c:v>
                </c:pt>
                <c:pt idx="107">
                  <c:v>11.243488057789886</c:v>
                </c:pt>
                <c:pt idx="108">
                  <c:v>11.26831839325067</c:v>
                </c:pt>
                <c:pt idx="109">
                  <c:v>11.293220272715175</c:v>
                </c:pt>
                <c:pt idx="110">
                  <c:v>11.316174248507608</c:v>
                </c:pt>
                <c:pt idx="111">
                  <c:v>11.338850255308444</c:v>
                </c:pt>
                <c:pt idx="112">
                  <c:v>11.361136734553632</c:v>
                </c:pt>
                <c:pt idx="113">
                  <c:v>11.382725766433104</c:v>
                </c:pt>
                <c:pt idx="114">
                  <c:v>11.403596271980978</c:v>
                </c:pt>
                <c:pt idx="115">
                  <c:v>11.424088020073702</c:v>
                </c:pt>
                <c:pt idx="116">
                  <c:v>11.444079599006436</c:v>
                </c:pt>
                <c:pt idx="117">
                  <c:v>11.463799952028273</c:v>
                </c:pt>
              </c:numCache>
            </c:numRef>
          </c:xVal>
          <c:yVal>
            <c:numRef>
              <c:f>'351e'!$J$225:$J$342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44.98</c:v>
                </c:pt>
                <c:pt idx="38">
                  <c:v>49.16</c:v>
                </c:pt>
                <c:pt idx="39">
                  <c:v>53.97</c:v>
                </c:pt>
                <c:pt idx="40">
                  <c:v>58.1</c:v>
                </c:pt>
                <c:pt idx="41">
                  <c:v>63.78</c:v>
                </c:pt>
                <c:pt idx="42">
                  <c:v>70.23</c:v>
                </c:pt>
                <c:pt idx="43">
                  <c:v>77.27</c:v>
                </c:pt>
                <c:pt idx="44">
                  <c:v>84.5</c:v>
                </c:pt>
                <c:pt idx="45">
                  <c:v>91.92</c:v>
                </c:pt>
                <c:pt idx="46">
                  <c:v>101.24</c:v>
                </c:pt>
                <c:pt idx="47">
                  <c:v>110.26</c:v>
                </c:pt>
                <c:pt idx="48">
                  <c:v>121.5</c:v>
                </c:pt>
                <c:pt idx="49">
                  <c:v>132.38999999999999</c:v>
                </c:pt>
                <c:pt idx="50">
                  <c:v>144.41999999999999</c:v>
                </c:pt>
                <c:pt idx="51">
                  <c:v>159.24</c:v>
                </c:pt>
                <c:pt idx="52">
                  <c:v>172.31</c:v>
                </c:pt>
                <c:pt idx="53">
                  <c:v>189.38</c:v>
                </c:pt>
                <c:pt idx="54">
                  <c:v>206.74</c:v>
                </c:pt>
                <c:pt idx="55">
                  <c:v>227.52</c:v>
                </c:pt>
                <c:pt idx="56">
                  <c:v>249.04</c:v>
                </c:pt>
                <c:pt idx="57">
                  <c:v>272.32</c:v>
                </c:pt>
                <c:pt idx="58">
                  <c:v>299.58999999999997</c:v>
                </c:pt>
                <c:pt idx="59">
                  <c:v>326.64</c:v>
                </c:pt>
                <c:pt idx="60">
                  <c:v>357.25</c:v>
                </c:pt>
                <c:pt idx="61">
                  <c:v>390.84</c:v>
                </c:pt>
                <c:pt idx="62">
                  <c:v>427.44</c:v>
                </c:pt>
                <c:pt idx="63">
                  <c:v>467.37</c:v>
                </c:pt>
                <c:pt idx="64">
                  <c:v>511.85</c:v>
                </c:pt>
                <c:pt idx="65">
                  <c:v>561.61</c:v>
                </c:pt>
                <c:pt idx="66">
                  <c:v>612.33000000000004</c:v>
                </c:pt>
                <c:pt idx="67">
                  <c:v>671.98</c:v>
                </c:pt>
                <c:pt idx="68">
                  <c:v>734.02</c:v>
                </c:pt>
                <c:pt idx="69">
                  <c:v>802.88</c:v>
                </c:pt>
                <c:pt idx="70">
                  <c:v>881.1</c:v>
                </c:pt>
                <c:pt idx="71">
                  <c:v>960.82</c:v>
                </c:pt>
                <c:pt idx="72">
                  <c:v>1046.68</c:v>
                </c:pt>
                <c:pt idx="73">
                  <c:v>1147.8599999999999</c:v>
                </c:pt>
                <c:pt idx="74">
                  <c:v>1257.48</c:v>
                </c:pt>
                <c:pt idx="75">
                  <c:v>1377.71</c:v>
                </c:pt>
                <c:pt idx="76">
                  <c:v>1509.28</c:v>
                </c:pt>
                <c:pt idx="77">
                  <c:v>1647.93</c:v>
                </c:pt>
                <c:pt idx="78">
                  <c:v>1809.69</c:v>
                </c:pt>
                <c:pt idx="79">
                  <c:v>1979.5</c:v>
                </c:pt>
                <c:pt idx="80">
                  <c:v>2158.13</c:v>
                </c:pt>
                <c:pt idx="81">
                  <c:v>2369.5300000000002</c:v>
                </c:pt>
                <c:pt idx="82">
                  <c:v>2586.31</c:v>
                </c:pt>
                <c:pt idx="83">
                  <c:v>2829.77</c:v>
                </c:pt>
                <c:pt idx="84">
                  <c:v>3098.82</c:v>
                </c:pt>
                <c:pt idx="85">
                  <c:v>3387.39</c:v>
                </c:pt>
                <c:pt idx="86">
                  <c:v>3708.53</c:v>
                </c:pt>
                <c:pt idx="87">
                  <c:v>4058.42</c:v>
                </c:pt>
                <c:pt idx="88">
                  <c:v>4435.82</c:v>
                </c:pt>
                <c:pt idx="89">
                  <c:v>4843.9399999999996</c:v>
                </c:pt>
                <c:pt idx="90">
                  <c:v>5305.59</c:v>
                </c:pt>
                <c:pt idx="91">
                  <c:v>5803.41</c:v>
                </c:pt>
                <c:pt idx="92">
                  <c:v>6352.47</c:v>
                </c:pt>
                <c:pt idx="93">
                  <c:v>6942.65</c:v>
                </c:pt>
                <c:pt idx="94">
                  <c:v>7604.09</c:v>
                </c:pt>
                <c:pt idx="95">
                  <c:v>8313.32</c:v>
                </c:pt>
                <c:pt idx="96">
                  <c:v>9093.68</c:v>
                </c:pt>
                <c:pt idx="97">
                  <c:v>9954.33</c:v>
                </c:pt>
                <c:pt idx="98">
                  <c:v>10894.32</c:v>
                </c:pt>
                <c:pt idx="99">
                  <c:v>11893.86</c:v>
                </c:pt>
                <c:pt idx="100">
                  <c:v>12993.97</c:v>
                </c:pt>
                <c:pt idx="101">
                  <c:v>14295.13</c:v>
                </c:pt>
                <c:pt idx="102">
                  <c:v>15593.32</c:v>
                </c:pt>
                <c:pt idx="103">
                  <c:v>17092.599999999999</c:v>
                </c:pt>
                <c:pt idx="104">
                  <c:v>18694.64</c:v>
                </c:pt>
                <c:pt idx="105">
                  <c:v>20393.71</c:v>
                </c:pt>
                <c:pt idx="106">
                  <c:v>22294.84</c:v>
                </c:pt>
                <c:pt idx="107">
                  <c:v>24396.959999999999</c:v>
                </c:pt>
                <c:pt idx="108">
                  <c:v>26696.61</c:v>
                </c:pt>
                <c:pt idx="109">
                  <c:v>29298.06</c:v>
                </c:pt>
                <c:pt idx="110">
                  <c:v>31997.79</c:v>
                </c:pt>
                <c:pt idx="111">
                  <c:v>34992.050000000003</c:v>
                </c:pt>
                <c:pt idx="112">
                  <c:v>38298.870000000003</c:v>
                </c:pt>
                <c:pt idx="113">
                  <c:v>41897.43</c:v>
                </c:pt>
                <c:pt idx="114">
                  <c:v>45800.5</c:v>
                </c:pt>
                <c:pt idx="115">
                  <c:v>50097.91</c:v>
                </c:pt>
                <c:pt idx="116">
                  <c:v>54799.18</c:v>
                </c:pt>
                <c:pt idx="117">
                  <c:v>60000.59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B648-BEF3-314BC3E189E7}"/>
            </c:ext>
          </c:extLst>
        </c:ser>
        <c:ser>
          <c:idx val="5"/>
          <c:order val="5"/>
          <c:tx>
            <c:strRef>
              <c:f>'351e'!$P$257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'351e'!$P$252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{BAFAACAE-C573-B74D-A1B6-019A47A90C70}</c15:txfldGUID>
                      <c15:f>'351e'!$P$252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50D-B648-BEF3-314BC3E189E7}"/>
                </c:ext>
              </c:extLst>
            </c:dLbl>
            <c:dLbl>
              <c:idx val="1"/>
              <c:tx>
                <c:strRef>
                  <c:f>'351e'!$P$253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{6DE33A81-07AF-EC44-9E05-283DB9ED2581}</c15:txfldGUID>
                      <c15:f>'351e'!$P$253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50D-B648-BEF3-314BC3E189E7}"/>
                </c:ext>
              </c:extLst>
            </c:dLbl>
            <c:dLbl>
              <c:idx val="2"/>
              <c:tx>
                <c:strRef>
                  <c:f>'351e'!$P$254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{EADEAF49-151C-FE48-9FDC-E0132DF4085D}</c15:txfldGUID>
                      <c15:f>'351e'!$P$254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50D-B648-BEF3-314BC3E189E7}"/>
                </c:ext>
              </c:extLst>
            </c:dLbl>
            <c:dLbl>
              <c:idx val="3"/>
              <c:tx>
                <c:strRef>
                  <c:f>'351e'!$P$255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{BC45C323-3919-3B40-8F51-D3A9E0BE6119}</c15:txfldGUID>
                      <c15:f>'351e'!$P$255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50D-B648-BEF3-314BC3E189E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'351e'!$O$258:$O$261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'351e'!$P$258:$P$261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D-B648-BEF3-314BC3E189E7}"/>
            </c:ext>
          </c:extLst>
        </c:ser>
        <c:ser>
          <c:idx val="6"/>
          <c:order val="6"/>
          <c:tx>
            <c:strRef>
              <c:f>'351e'!$S$257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'351e'!$S$253</c:f>
                  <c:strCache>
                    <c:ptCount val="1"/>
                    <c:pt idx="0">
                      <c:v>7.56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{EDF92B54-1232-5B43-893F-60119557164A}</c15:txfldGUID>
                      <c15:f>'351e'!$S$253</c15:f>
                      <c15:dlblFieldTableCache>
                        <c:ptCount val="1"/>
                        <c:pt idx="0">
                          <c:v>7.56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50D-B648-BEF3-314BC3E189E7}"/>
                </c:ext>
              </c:extLst>
            </c:dLbl>
            <c:dLbl>
              <c:idx val="1"/>
              <c:tx>
                <c:strRef>
                  <c:f>'351e'!$S$254</c:f>
                  <c:strCache>
                    <c:ptCount val="1"/>
                    <c:pt idx="0">
                      <c:v>75.62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{F2367124-C0A3-9F4C-A0EF-AC4F2EFDD998}</c15:txfldGUID>
                      <c15:f>'351e'!$S$254</c15:f>
                      <c15:dlblFieldTableCache>
                        <c:ptCount val="1"/>
                        <c:pt idx="0">
                          <c:v>75.62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50D-B648-BEF3-314BC3E189E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'351e'!$R$258:$R$260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'351e'!$S$258:$S$260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50D-B648-BEF3-314BC3E189E7}"/>
            </c:ext>
          </c:extLst>
        </c:ser>
        <c:ser>
          <c:idx val="7"/>
          <c:order val="7"/>
          <c:tx>
            <c:strRef>
              <c:f>'351e'!$L$224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'351e'!$K$225:$K$342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4.2441506724584695E-3</c:v>
                </c:pt>
                <c:pt idx="20">
                  <c:v>6.4542785040931305E-2</c:v>
                </c:pt>
                <c:pt idx="21">
                  <c:v>0.23887506636286535</c:v>
                </c:pt>
                <c:pt idx="22">
                  <c:v>0.52007396655975235</c:v>
                </c:pt>
                <c:pt idx="23">
                  <c:v>0.87122819139324581</c:v>
                </c:pt>
                <c:pt idx="24">
                  <c:v>1.2885746041417905</c:v>
                </c:pt>
                <c:pt idx="25">
                  <c:v>1.673987815107876</c:v>
                </c:pt>
                <c:pt idx="26">
                  <c:v>2.0452771147825679</c:v>
                </c:pt>
                <c:pt idx="27">
                  <c:v>2.4238084986001249</c:v>
                </c:pt>
                <c:pt idx="28">
                  <c:v>2.7894986345787256</c:v>
                </c:pt>
                <c:pt idx="29">
                  <c:v>3.1207987734788429</c:v>
                </c:pt>
                <c:pt idx="30">
                  <c:v>3.4342978331379324</c:v>
                </c:pt>
                <c:pt idx="31">
                  <c:v>3.7273165529737895</c:v>
                </c:pt>
                <c:pt idx="32">
                  <c:v>3.9878963282063378</c:v>
                </c:pt>
                <c:pt idx="33">
                  <c:v>4.248705719351987</c:v>
                </c:pt>
                <c:pt idx="34">
                  <c:v>4.4866775100149345</c:v>
                </c:pt>
                <c:pt idx="35">
                  <c:v>4.7044553733012133</c:v>
                </c:pt>
                <c:pt idx="36">
                  <c:v>4.9129662906441327</c:v>
                </c:pt>
                <c:pt idx="37">
                  <c:v>5.0831819179360318</c:v>
                </c:pt>
                <c:pt idx="38">
                  <c:v>5.2650474499682733</c:v>
                </c:pt>
                <c:pt idx="39">
                  <c:v>5.4443192929234838</c:v>
                </c:pt>
                <c:pt idx="40">
                  <c:v>5.5780606145824283</c:v>
                </c:pt>
                <c:pt idx="41">
                  <c:v>5.7380618309925318</c:v>
                </c:pt>
                <c:pt idx="42">
                  <c:v>5.8933920998336999</c:v>
                </c:pt>
                <c:pt idx="43">
                  <c:v>6.0382892109019535</c:v>
                </c:pt>
                <c:pt idx="44">
                  <c:v>6.1663748568822161</c:v>
                </c:pt>
                <c:pt idx="45">
                  <c:v>6.2807115877641486</c:v>
                </c:pt>
                <c:pt idx="46">
                  <c:v>6.4050612290912277</c:v>
                </c:pt>
                <c:pt idx="47">
                  <c:v>6.5093060711035911</c:v>
                </c:pt>
                <c:pt idx="48">
                  <c:v>6.6219092634142118</c:v>
                </c:pt>
                <c:pt idx="49">
                  <c:v>6.7165623657297848</c:v>
                </c:pt>
                <c:pt idx="50">
                  <c:v>6.8080860738733131</c:v>
                </c:pt>
                <c:pt idx="51">
                  <c:v>6.9059814713180145</c:v>
                </c:pt>
                <c:pt idx="52">
                  <c:v>6.9814939845241657</c:v>
                </c:pt>
                <c:pt idx="53">
                  <c:v>7.0680315135464467</c:v>
                </c:pt>
                <c:pt idx="54">
                  <c:v>7.1448238405161195</c:v>
                </c:pt>
                <c:pt idx="55">
                  <c:v>7.2250219624912368</c:v>
                </c:pt>
                <c:pt idx="56">
                  <c:v>7.2974133939064671</c:v>
                </c:pt>
                <c:pt idx="57">
                  <c:v>7.3660531529613342</c:v>
                </c:pt>
                <c:pt idx="58">
                  <c:v>7.4363228068448741</c:v>
                </c:pt>
                <c:pt idx="59">
                  <c:v>7.4974244788498492</c:v>
                </c:pt>
                <c:pt idx="60">
                  <c:v>7.5583347461775299</c:v>
                </c:pt>
                <c:pt idx="61">
                  <c:v>7.6171149456372946</c:v>
                </c:pt>
                <c:pt idx="62">
                  <c:v>7.6734818343893778</c:v>
                </c:pt>
                <c:pt idx="63">
                  <c:v>7.7276608652380272</c:v>
                </c:pt>
                <c:pt idx="64">
                  <c:v>7.7808154598750265</c:v>
                </c:pt>
                <c:pt idx="65">
                  <c:v>7.833094361437972</c:v>
                </c:pt>
                <c:pt idx="66">
                  <c:v>7.8801206898160121</c:v>
                </c:pt>
                <c:pt idx="67">
                  <c:v>7.9424400178218644</c:v>
                </c:pt>
                <c:pt idx="68">
                  <c:v>8.1045241188735346</c:v>
                </c:pt>
                <c:pt idx="69">
                  <c:v>8.3433825361992877</c:v>
                </c:pt>
                <c:pt idx="70">
                  <c:v>8.5987105140448268</c:v>
                </c:pt>
                <c:pt idx="71">
                  <c:v>8.8186257796139405</c:v>
                </c:pt>
                <c:pt idx="72">
                  <c:v>9.0136766807681727</c:v>
                </c:pt>
                <c:pt idx="73">
                  <c:v>9.2001935816221572</c:v>
                </c:pt>
                <c:pt idx="74">
                  <c:v>9.3632882741482817</c:v>
                </c:pt>
                <c:pt idx="75">
                  <c:v>9.5085996041733871</c:v>
                </c:pt>
                <c:pt idx="76">
                  <c:v>9.6386480222777031</c:v>
                </c:pt>
                <c:pt idx="77">
                  <c:v>9.7519153530829872</c:v>
                </c:pt>
                <c:pt idx="78">
                  <c:v>9.8615803091185334</c:v>
                </c:pt>
                <c:pt idx="79">
                  <c:v>9.9575361843187356</c:v>
                </c:pt>
                <c:pt idx="80">
                  <c:v>10.042742227734369</c:v>
                </c:pt>
                <c:pt idx="81">
                  <c:v>10.127983101503473</c:v>
                </c:pt>
                <c:pt idx="82">
                  <c:v>10.202135845134599</c:v>
                </c:pt>
                <c:pt idx="83">
                  <c:v>10.273299439706202</c:v>
                </c:pt>
                <c:pt idx="84">
                  <c:v>10.340559295640693</c:v>
                </c:pt>
                <c:pt idx="85">
                  <c:v>10.402517512205851</c:v>
                </c:pt>
                <c:pt idx="86">
                  <c:v>10.461932589785206</c:v>
                </c:pt>
                <c:pt idx="87">
                  <c:v>10.51782007191744</c:v>
                </c:pt>
                <c:pt idx="88">
                  <c:v>10.570066753897287</c:v>
                </c:pt>
                <c:pt idx="89">
                  <c:v>10.619231071947985</c:v>
                </c:pt>
                <c:pt idx="90">
                  <c:v>10.667644863591597</c:v>
                </c:pt>
                <c:pt idx="91">
                  <c:v>10.713125409117628</c:v>
                </c:pt>
                <c:pt idx="92">
                  <c:v>10.756924529019011</c:v>
                </c:pt>
                <c:pt idx="93">
                  <c:v>10.798126972961995</c:v>
                </c:pt>
                <c:pt idx="94">
                  <c:v>10.838583323518323</c:v>
                </c:pt>
                <c:pt idx="95">
                  <c:v>10.876634092316788</c:v>
                </c:pt>
                <c:pt idx="96">
                  <c:v>10.913440404965211</c:v>
                </c:pt>
                <c:pt idx="97">
                  <c:v>10.949138610111776</c:v>
                </c:pt>
                <c:pt idx="98">
                  <c:v>10.983453343576493</c:v>
                </c:pt>
                <c:pt idx="99">
                  <c:v>11.015661996086306</c:v>
                </c:pt>
                <c:pt idx="100">
                  <c:v>11.04702199884564</c:v>
                </c:pt>
                <c:pt idx="101">
                  <c:v>11.079690530140329</c:v>
                </c:pt>
                <c:pt idx="102">
                  <c:v>11.108457385709922</c:v>
                </c:pt>
                <c:pt idx="103">
                  <c:v>11.137874451095339</c:v>
                </c:pt>
                <c:pt idx="104">
                  <c:v>11.165679606721026</c:v>
                </c:pt>
                <c:pt idx="105">
                  <c:v>11.191869104832962</c:v>
                </c:pt>
                <c:pt idx="106">
                  <c:v>11.217919036338088</c:v>
                </c:pt>
                <c:pt idx="107">
                  <c:v>11.243488057789886</c:v>
                </c:pt>
                <c:pt idx="108">
                  <c:v>11.26831839325067</c:v>
                </c:pt>
                <c:pt idx="109">
                  <c:v>11.293220272715175</c:v>
                </c:pt>
                <c:pt idx="110">
                  <c:v>11.316174248507608</c:v>
                </c:pt>
                <c:pt idx="111">
                  <c:v>11.338850255308444</c:v>
                </c:pt>
                <c:pt idx="112">
                  <c:v>11.361136734553632</c:v>
                </c:pt>
                <c:pt idx="113">
                  <c:v>11.382725766433104</c:v>
                </c:pt>
                <c:pt idx="114">
                  <c:v>11.403596271980978</c:v>
                </c:pt>
                <c:pt idx="115">
                  <c:v>11.424088020073702</c:v>
                </c:pt>
                <c:pt idx="116">
                  <c:v>11.444079599006436</c:v>
                </c:pt>
                <c:pt idx="117">
                  <c:v>11.463799952028273</c:v>
                </c:pt>
              </c:numCache>
            </c:numRef>
          </c:xVal>
          <c:yVal>
            <c:numRef>
              <c:f>'351e'!$L$225:$L$342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44.98</c:v>
                </c:pt>
                <c:pt idx="38">
                  <c:v>49.16</c:v>
                </c:pt>
                <c:pt idx="39">
                  <c:v>53.97</c:v>
                </c:pt>
                <c:pt idx="40">
                  <c:v>58.1</c:v>
                </c:pt>
                <c:pt idx="41">
                  <c:v>63.78</c:v>
                </c:pt>
                <c:pt idx="42">
                  <c:v>70.23</c:v>
                </c:pt>
                <c:pt idx="43">
                  <c:v>77.27</c:v>
                </c:pt>
                <c:pt idx="44">
                  <c:v>84.5</c:v>
                </c:pt>
                <c:pt idx="45">
                  <c:v>91.92</c:v>
                </c:pt>
                <c:pt idx="46">
                  <c:v>101.24</c:v>
                </c:pt>
                <c:pt idx="47">
                  <c:v>110.26</c:v>
                </c:pt>
                <c:pt idx="48">
                  <c:v>121.5</c:v>
                </c:pt>
                <c:pt idx="49">
                  <c:v>132.38999999999999</c:v>
                </c:pt>
                <c:pt idx="50">
                  <c:v>144.41999999999999</c:v>
                </c:pt>
                <c:pt idx="51">
                  <c:v>159.24</c:v>
                </c:pt>
                <c:pt idx="52">
                  <c:v>172.31</c:v>
                </c:pt>
                <c:pt idx="53">
                  <c:v>189.38</c:v>
                </c:pt>
                <c:pt idx="54">
                  <c:v>206.74</c:v>
                </c:pt>
                <c:pt idx="55">
                  <c:v>227.52</c:v>
                </c:pt>
                <c:pt idx="56">
                  <c:v>249.04</c:v>
                </c:pt>
                <c:pt idx="57">
                  <c:v>272.32</c:v>
                </c:pt>
                <c:pt idx="58">
                  <c:v>299.58999999999997</c:v>
                </c:pt>
                <c:pt idx="59">
                  <c:v>326.64</c:v>
                </c:pt>
                <c:pt idx="60">
                  <c:v>357.25</c:v>
                </c:pt>
                <c:pt idx="61">
                  <c:v>390.84</c:v>
                </c:pt>
                <c:pt idx="62">
                  <c:v>427.44</c:v>
                </c:pt>
                <c:pt idx="63">
                  <c:v>467.37</c:v>
                </c:pt>
                <c:pt idx="64">
                  <c:v>511.85</c:v>
                </c:pt>
                <c:pt idx="65">
                  <c:v>561.61</c:v>
                </c:pt>
                <c:pt idx="66">
                  <c:v>612.33000000000004</c:v>
                </c:pt>
                <c:pt idx="67">
                  <c:v>671.98</c:v>
                </c:pt>
                <c:pt idx="68">
                  <c:v>734.02</c:v>
                </c:pt>
                <c:pt idx="69">
                  <c:v>802.88</c:v>
                </c:pt>
                <c:pt idx="70">
                  <c:v>881.1</c:v>
                </c:pt>
                <c:pt idx="71">
                  <c:v>960.82</c:v>
                </c:pt>
                <c:pt idx="72">
                  <c:v>1046.68</c:v>
                </c:pt>
                <c:pt idx="73">
                  <c:v>1147.8599999999999</c:v>
                </c:pt>
                <c:pt idx="74">
                  <c:v>1257.48</c:v>
                </c:pt>
                <c:pt idx="75">
                  <c:v>1377.71</c:v>
                </c:pt>
                <c:pt idx="76">
                  <c:v>1509.28</c:v>
                </c:pt>
                <c:pt idx="77">
                  <c:v>1647.93</c:v>
                </c:pt>
                <c:pt idx="78">
                  <c:v>1809.69</c:v>
                </c:pt>
                <c:pt idx="79">
                  <c:v>1979.5</c:v>
                </c:pt>
                <c:pt idx="80">
                  <c:v>2158.13</c:v>
                </c:pt>
                <c:pt idx="81">
                  <c:v>2369.5300000000002</c:v>
                </c:pt>
                <c:pt idx="82">
                  <c:v>2586.31</c:v>
                </c:pt>
                <c:pt idx="83">
                  <c:v>2829.77</c:v>
                </c:pt>
                <c:pt idx="84">
                  <c:v>3098.82</c:v>
                </c:pt>
                <c:pt idx="85">
                  <c:v>3387.39</c:v>
                </c:pt>
                <c:pt idx="86">
                  <c:v>3708.53</c:v>
                </c:pt>
                <c:pt idx="87">
                  <c:v>4058.42</c:v>
                </c:pt>
                <c:pt idx="88">
                  <c:v>4435.82</c:v>
                </c:pt>
                <c:pt idx="89">
                  <c:v>4843.9399999999996</c:v>
                </c:pt>
                <c:pt idx="90">
                  <c:v>5305.59</c:v>
                </c:pt>
                <c:pt idx="91">
                  <c:v>5803.41</c:v>
                </c:pt>
                <c:pt idx="92">
                  <c:v>6352.47</c:v>
                </c:pt>
                <c:pt idx="93">
                  <c:v>6942.65</c:v>
                </c:pt>
                <c:pt idx="94">
                  <c:v>7604.09</c:v>
                </c:pt>
                <c:pt idx="95">
                  <c:v>8313.32</c:v>
                </c:pt>
                <c:pt idx="96">
                  <c:v>9093.68</c:v>
                </c:pt>
                <c:pt idx="97">
                  <c:v>9954.33</c:v>
                </c:pt>
                <c:pt idx="98">
                  <c:v>10894.32</c:v>
                </c:pt>
                <c:pt idx="99">
                  <c:v>11893.86</c:v>
                </c:pt>
                <c:pt idx="100">
                  <c:v>12993.97</c:v>
                </c:pt>
                <c:pt idx="101">
                  <c:v>14295.13</c:v>
                </c:pt>
                <c:pt idx="102">
                  <c:v>15593.32</c:v>
                </c:pt>
                <c:pt idx="103">
                  <c:v>17092.599999999999</c:v>
                </c:pt>
                <c:pt idx="104">
                  <c:v>18694.64</c:v>
                </c:pt>
                <c:pt idx="105">
                  <c:v>20393.71</c:v>
                </c:pt>
                <c:pt idx="106">
                  <c:v>22294.84</c:v>
                </c:pt>
                <c:pt idx="107">
                  <c:v>24396.959999999999</c:v>
                </c:pt>
                <c:pt idx="108">
                  <c:v>26696.61</c:v>
                </c:pt>
                <c:pt idx="109">
                  <c:v>29298.06</c:v>
                </c:pt>
                <c:pt idx="110">
                  <c:v>31997.79</c:v>
                </c:pt>
                <c:pt idx="111">
                  <c:v>34992.050000000003</c:v>
                </c:pt>
                <c:pt idx="112">
                  <c:v>38298.870000000003</c:v>
                </c:pt>
                <c:pt idx="113">
                  <c:v>41897.43</c:v>
                </c:pt>
                <c:pt idx="114">
                  <c:v>45800.5</c:v>
                </c:pt>
                <c:pt idx="115">
                  <c:v>50097.91</c:v>
                </c:pt>
                <c:pt idx="116">
                  <c:v>54799.18</c:v>
                </c:pt>
                <c:pt idx="117">
                  <c:v>60000.59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50D-B648-BEF3-314BC3E189E7}"/>
            </c:ext>
          </c:extLst>
        </c:ser>
        <c:ser>
          <c:idx val="8"/>
          <c:order val="8"/>
          <c:tx>
            <c:strRef>
              <c:f>'351e'!$D$3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'351e'!$D$4</c:f>
              <c:numCache>
                <c:formatCode>0.00</c:formatCode>
                <c:ptCount val="1"/>
                <c:pt idx="0">
                  <c:v>0.29953349589962824</c:v>
                </c:pt>
              </c:numCache>
            </c:numRef>
          </c:xVal>
          <c:yVal>
            <c:numRef>
              <c:f>'351e'!$D$5</c:f>
              <c:numCache>
                <c:formatCode>General</c:formatCode>
                <c:ptCount val="1"/>
                <c:pt idx="0">
                  <c:v>6.31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50D-B648-BEF3-314BC3E18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408799"/>
        <c:axId val="1"/>
      </c:scatterChart>
      <c:valAx>
        <c:axId val="303408799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0340879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70250113183372198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'351e'!$AC$8:$AC$42</c:f>
          <c:strCache>
            <c:ptCount val="35"/>
            <c:pt idx="0">
              <c:v>SAMPLE NO.:</c:v>
            </c:pt>
            <c:pt idx="1">
              <c:v>6983.7ft;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13</c:v>
            </c:pt>
            <c:pt idx="6">
              <c:v>BVTot:</c:v>
            </c:pt>
            <c:pt idx="7">
              <c:v>13.22</c:v>
            </c:pt>
            <c:pt idx="8">
              <c:v>Perm:</c:v>
            </c:pt>
            <c:pt idx="9">
              <c:v>16.2</c:v>
            </c:pt>
            <c:pt idx="10">
              <c:v>Thomeer Perm:</c:v>
            </c:pt>
            <c:pt idx="11">
              <c:v>15.6</c:v>
            </c:pt>
            <c:pt idx="12">
              <c:v>PORE SYSTEM 1:</c:v>
            </c:pt>
            <c:pt idx="13">
              <c:v>G1:</c:v>
            </c:pt>
            <c:pt idx="14">
              <c:v>0.57</c:v>
            </c:pt>
            <c:pt idx="15">
              <c:v>Pd1:</c:v>
            </c:pt>
            <c:pt idx="16">
              <c:v>7.65</c:v>
            </c:pt>
            <c:pt idx="17">
              <c:v>BV1:</c:v>
            </c:pt>
            <c:pt idx="18">
              <c:v>10.61</c:v>
            </c:pt>
            <c:pt idx="19">
              <c:v>Closure Corr:</c:v>
            </c:pt>
            <c:pt idx="20">
              <c:v>0.30</c:v>
            </c:pt>
            <c:pt idx="21">
              <c:v>PORE SYSTEM 2:</c:v>
            </c:pt>
            <c:pt idx="22">
              <c:v>G2:</c:v>
            </c:pt>
            <c:pt idx="23">
              <c:v>0.27</c:v>
            </c:pt>
            <c:pt idx="24">
              <c:v>Pd2:</c:v>
            </c:pt>
            <c:pt idx="25">
              <c:v>598.10</c:v>
            </c:pt>
            <c:pt idx="26">
              <c:v>BV2:</c:v>
            </c:pt>
            <c:pt idx="27">
              <c:v>2.62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61300123272895"/>
          <c:y val="3.09868797839941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3944407105813667"/>
          <c:w val="0.74945951855644921"/>
          <c:h val="0.65917544267769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'351e'!$Z$7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'351e'!$X$8:$X$125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2.3682983876217305</c:v>
                </c:pt>
                <c:pt idx="38" formatCode="0.00E+00">
                  <c:v>2.1669255792356679</c:v>
                </c:pt>
                <c:pt idx="39" formatCode="0.00E+00">
                  <c:v>1.9738013984662857</c:v>
                </c:pt>
                <c:pt idx="40" formatCode="0.00E+00">
                  <c:v>1.8334950339969953</c:v>
                </c:pt>
                <c:pt idx="41" formatCode="0.00E+00">
                  <c:v>1.6702110610728351</c:v>
                </c:pt>
                <c:pt idx="42" formatCode="0.00E+00">
                  <c:v>1.5168170507649925</c:v>
                </c:pt>
                <c:pt idx="43" formatCode="0.00E+00">
                  <c:v>1.3786212174870638</c:v>
                </c:pt>
                <c:pt idx="44" formatCode="0.00E+00">
                  <c:v>1.2606634494109517</c:v>
                </c:pt>
                <c:pt idx="45" formatCode="0.00E+00">
                  <c:v>1.158899711436308</c:v>
                </c:pt>
                <c:pt idx="46" formatCode="0.00E+00">
                  <c:v>1.052213171426565</c:v>
                </c:pt>
                <c:pt idx="47" formatCode="0.00E+00">
                  <c:v>0.96613514851465099</c:v>
                </c:pt>
                <c:pt idx="48" formatCode="0.00E+00">
                  <c:v>0.87675770761502414</c:v>
                </c:pt>
                <c:pt idx="49" formatCode="0.00E+00">
                  <c:v>0.80463827687306777</c:v>
                </c:pt>
                <c:pt idx="50" formatCode="0.00E+00">
                  <c:v>0.7376129447114349</c:v>
                </c:pt>
                <c:pt idx="51" formatCode="0.00E+00">
                  <c:v>0.66896547020362607</c:v>
                </c:pt>
                <c:pt idx="52" formatCode="0.00E+00">
                  <c:v>0.61822332699916094</c:v>
                </c:pt>
                <c:pt idx="53" formatCode="0.00E+00">
                  <c:v>0.56249900451592272</c:v>
                </c:pt>
                <c:pt idx="54" formatCode="0.00E+00">
                  <c:v>0.51526584828879474</c:v>
                </c:pt>
                <c:pt idx="55" formatCode="0.00E+00">
                  <c:v>0.46820526316466865</c:v>
                </c:pt>
                <c:pt idx="56" formatCode="0.00E+00">
                  <c:v>0.42774679358828072</c:v>
                </c:pt>
                <c:pt idx="57" formatCode="0.00E+00">
                  <c:v>0.39117972045837773</c:v>
                </c:pt>
                <c:pt idx="58" formatCode="0.00E+00">
                  <c:v>0.35557282110626337</c:v>
                </c:pt>
                <c:pt idx="59" formatCode="0.00E+00">
                  <c:v>0.32612681078626454</c:v>
                </c:pt>
                <c:pt idx="60" formatCode="0.00E+00">
                  <c:v>0.29818351707550855</c:v>
                </c:pt>
                <c:pt idx="61" formatCode="0.00E+00">
                  <c:v>0.272556702167704</c:v>
                </c:pt>
                <c:pt idx="62" formatCode="0.00E+00">
                  <c:v>0.24921874760253002</c:v>
                </c:pt>
                <c:pt idx="63" formatCode="0.00E+00">
                  <c:v>0.22792661376473763</c:v>
                </c:pt>
                <c:pt idx="64" formatCode="0.00E+00">
                  <c:v>0.20811968638316974</c:v>
                </c:pt>
                <c:pt idx="65" formatCode="0.00E+00">
                  <c:v>0.18967978040851377</c:v>
                </c:pt>
                <c:pt idx="66" formatCode="0.00E+00">
                  <c:v>0.1739683854706211</c:v>
                </c:pt>
                <c:pt idx="67" formatCode="0.00E+00">
                  <c:v>0.15852564283940807</c:v>
                </c:pt>
                <c:pt idx="68" formatCode="0.00E+00">
                  <c:v>0.14512691953247248</c:v>
                </c:pt>
                <c:pt idx="69" formatCode="0.00E+00">
                  <c:v>0.1326799290992744</c:v>
                </c:pt>
                <c:pt idx="70" formatCode="0.00E+00">
                  <c:v>0.12090121606540169</c:v>
                </c:pt>
                <c:pt idx="71" formatCode="0.00E+00">
                  <c:v>0.11086994595785415</c:v>
                </c:pt>
                <c:pt idx="72" formatCode="0.00E+00">
                  <c:v>0.10177519535600701</c:v>
                </c:pt>
                <c:pt idx="73" formatCode="0.00E+00">
                  <c:v>9.2804054044243578E-2</c:v>
                </c:pt>
                <c:pt idx="74" formatCode="0.00E+00">
                  <c:v>8.4713921076458809E-2</c:v>
                </c:pt>
                <c:pt idx="75" formatCode="0.00E+00">
                  <c:v>7.7321106383219568E-2</c:v>
                </c:pt>
                <c:pt idx="76" formatCode="0.00E+00">
                  <c:v>7.0580714960262789E-2</c:v>
                </c:pt>
                <c:pt idx="77" formatCode="0.00E+00">
                  <c:v>6.4642346140446158E-2</c:v>
                </c:pt>
                <c:pt idx="78" formatCode="0.00E+00">
                  <c:v>5.8864259334596214E-2</c:v>
                </c:pt>
                <c:pt idx="79" formatCode="0.00E+00">
                  <c:v>5.3814630702311399E-2</c:v>
                </c:pt>
                <c:pt idx="80" formatCode="0.00E+00">
                  <c:v>4.936035432305997E-2</c:v>
                </c:pt>
                <c:pt idx="81" formatCode="0.00E+00">
                  <c:v>4.4956620711797457E-2</c:v>
                </c:pt>
                <c:pt idx="82" formatCode="0.00E+00">
                  <c:v>4.1188435058142847E-2</c:v>
                </c:pt>
                <c:pt idx="83" formatCode="0.00E+00">
                  <c:v>3.764477730530235E-2</c:v>
                </c:pt>
                <c:pt idx="84" formatCode="0.00E+00">
                  <c:v>3.4376330821159484E-2</c:v>
                </c:pt>
                <c:pt idx="85" formatCode="0.00E+00">
                  <c:v>3.1447828999679822E-2</c:v>
                </c:pt>
                <c:pt idx="86" formatCode="0.00E+00">
                  <c:v>2.8724605564799374E-2</c:v>
                </c:pt>
                <c:pt idx="87" formatCode="0.00E+00">
                  <c:v>2.624816097772666E-2</c:v>
                </c:pt>
                <c:pt idx="88" formatCode="0.00E+00">
                  <c:v>2.4014964871258399E-2</c:v>
                </c:pt>
                <c:pt idx="89" formatCode="0.00E+00">
                  <c:v>2.1991614568971838E-2</c:v>
                </c:pt>
                <c:pt idx="90" formatCode="0.00E+00">
                  <c:v>2.0078080189993085E-2</c:v>
                </c:pt>
                <c:pt idx="91" formatCode="0.00E+00">
                  <c:v>1.8355770396236943E-2</c:v>
                </c:pt>
                <c:pt idx="92" formatCode="0.00E+00">
                  <c:v>1.6769234876390669E-2</c:v>
                </c:pt>
                <c:pt idx="93" formatCode="0.00E+00">
                  <c:v>1.5343717669078152E-2</c:v>
                </c:pt>
                <c:pt idx="94" formatCode="0.00E+00">
                  <c:v>1.4009047956458357E-2</c:v>
                </c:pt>
                <c:pt idx="95" formatCode="0.00E+00">
                  <c:v>1.2813901242250441E-2</c:v>
                </c:pt>
                <c:pt idx="96" formatCode="0.00E+00">
                  <c:v>1.1714296244779389E-2</c:v>
                </c:pt>
                <c:pt idx="97" formatCode="0.00E+00">
                  <c:v>1.0701479805795612E-2</c:v>
                </c:pt>
                <c:pt idx="98" formatCode="0.00E+00">
                  <c:v>9.7781285546252941E-3</c:v>
                </c:pt>
                <c:pt idx="99" formatCode="0.00E+00">
                  <c:v>8.9563910686039205E-3</c:v>
                </c:pt>
                <c:pt idx="100" formatCode="0.00E+00">
                  <c:v>8.1981150853223019E-3</c:v>
                </c:pt>
                <c:pt idx="101" formatCode="0.00E+00">
                  <c:v>7.4519127475738542E-3</c:v>
                </c:pt>
                <c:pt idx="102" formatCode="0.00E+00">
                  <c:v>6.8315189757681763E-3</c:v>
                </c:pt>
                <c:pt idx="103" formatCode="0.00E+00">
                  <c:v>6.2322912532455817E-3</c:v>
                </c:pt>
                <c:pt idx="104" formatCode="0.00E+00">
                  <c:v>5.698214112452844E-3</c:v>
                </c:pt>
                <c:pt idx="105" formatCode="0.00E+00">
                  <c:v>5.2234763304580397E-3</c:v>
                </c:pt>
                <c:pt idx="106" formatCode="0.00E+00">
                  <c:v>4.7780590251029122E-3</c:v>
                </c:pt>
                <c:pt idx="107" formatCode="0.00E+00">
                  <c:v>4.3663661978879924E-3</c:v>
                </c:pt>
                <c:pt idx="108" formatCode="0.00E+00">
                  <c:v>3.9902467569936937E-3</c:v>
                </c:pt>
                <c:pt idx="109" formatCode="0.00E+00">
                  <c:v>3.6359424984188514E-3</c:v>
                </c:pt>
                <c:pt idx="110" formatCode="0.00E+00">
                  <c:v>3.3291693418584663E-3</c:v>
                </c:pt>
                <c:pt idx="111" formatCode="0.00E+00">
                  <c:v>3.0442932459008669E-3</c:v>
                </c:pt>
                <c:pt idx="112" formatCode="0.00E+00">
                  <c:v>2.781441370860953E-3</c:v>
                </c:pt>
                <c:pt idx="113" formatCode="0.00E+00">
                  <c:v>2.5425440528267585E-3</c:v>
                </c:pt>
                <c:pt idx="114" formatCode="0.00E+00">
                  <c:v>2.3258711471539706E-3</c:v>
                </c:pt>
                <c:pt idx="115" formatCode="0.00E+00">
                  <c:v>2.1263573964507782E-3</c:v>
                </c:pt>
                <c:pt idx="116" formatCode="0.00E+00">
                  <c:v>1.9439353193829803E-3</c:v>
                </c:pt>
                <c:pt idx="117" formatCode="0.00E+00">
                  <c:v>1.775416899654244E-3</c:v>
                </c:pt>
              </c:numCache>
            </c:numRef>
          </c:xVal>
          <c:yVal>
            <c:numRef>
              <c:f>'351e'!$Z$8:$Z$125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0.13163789568459489</c:v>
                </c:pt>
                <c:pt idx="20">
                  <c:v>9.5815864796493955E-2</c:v>
                </c:pt>
                <c:pt idx="21">
                  <c:v>0.21558569579211151</c:v>
                </c:pt>
                <c:pt idx="22">
                  <c:v>0.16767776339386481</c:v>
                </c:pt>
                <c:pt idx="23">
                  <c:v>0.23953966199123466</c:v>
                </c:pt>
                <c:pt idx="24">
                  <c:v>0.3114015605886058</c:v>
                </c:pt>
                <c:pt idx="25">
                  <c:v>0.40721742538509931</c:v>
                </c:pt>
                <c:pt idx="26">
                  <c:v>0.38326345918597648</c:v>
                </c:pt>
                <c:pt idx="27">
                  <c:v>0.38326345918597582</c:v>
                </c:pt>
                <c:pt idx="28">
                  <c:v>0.40721742538509975</c:v>
                </c:pt>
                <c:pt idx="29">
                  <c:v>0.38326345918597582</c:v>
                </c:pt>
                <c:pt idx="30">
                  <c:v>0.3353555267877284</c:v>
                </c:pt>
                <c:pt idx="31">
                  <c:v>0.31140156058860713</c:v>
                </c:pt>
                <c:pt idx="32">
                  <c:v>0.28744759438948186</c:v>
                </c:pt>
                <c:pt idx="33">
                  <c:v>0.26349362819035882</c:v>
                </c:pt>
                <c:pt idx="34">
                  <c:v>0.26349362819035793</c:v>
                </c:pt>
                <c:pt idx="35">
                  <c:v>0.21558569579211095</c:v>
                </c:pt>
                <c:pt idx="36">
                  <c:v>0.21558569579211184</c:v>
                </c:pt>
                <c:pt idx="37">
                  <c:v>0.16767776339386398</c:v>
                </c:pt>
                <c:pt idx="38">
                  <c:v>0.16767776339386486</c:v>
                </c:pt>
                <c:pt idx="39">
                  <c:v>0.11976983099561789</c:v>
                </c:pt>
                <c:pt idx="40">
                  <c:v>0.16767776339386398</c:v>
                </c:pt>
                <c:pt idx="41">
                  <c:v>0.11976983099561789</c:v>
                </c:pt>
                <c:pt idx="42">
                  <c:v>0.14372379719474093</c:v>
                </c:pt>
                <c:pt idx="43">
                  <c:v>9.5815864796493955E-2</c:v>
                </c:pt>
                <c:pt idx="44">
                  <c:v>0.11976983099561789</c:v>
                </c:pt>
                <c:pt idx="45">
                  <c:v>0.11976983099561789</c:v>
                </c:pt>
                <c:pt idx="46">
                  <c:v>7.186189859737091E-2</c:v>
                </c:pt>
                <c:pt idx="47">
                  <c:v>0.11976983099561611</c:v>
                </c:pt>
                <c:pt idx="48">
                  <c:v>7.1861898597371798E-2</c:v>
                </c:pt>
                <c:pt idx="49">
                  <c:v>9.5815864796493955E-2</c:v>
                </c:pt>
                <c:pt idx="50">
                  <c:v>9.5815864796493067E-2</c:v>
                </c:pt>
                <c:pt idx="51">
                  <c:v>9.5815864796494843E-2</c:v>
                </c:pt>
                <c:pt idx="52">
                  <c:v>7.186189859737091E-2</c:v>
                </c:pt>
                <c:pt idx="53">
                  <c:v>9.5815864796493955E-2</c:v>
                </c:pt>
                <c:pt idx="54">
                  <c:v>9.5815864796493955E-2</c:v>
                </c:pt>
                <c:pt idx="55">
                  <c:v>9.5815864796493067E-2</c:v>
                </c:pt>
                <c:pt idx="56">
                  <c:v>4.7907932398248754E-2</c:v>
                </c:pt>
                <c:pt idx="57">
                  <c:v>4.7907932398245201E-2</c:v>
                </c:pt>
                <c:pt idx="58">
                  <c:v>7.1861898597371798E-2</c:v>
                </c:pt>
                <c:pt idx="59">
                  <c:v>7.1861898597369134E-2</c:v>
                </c:pt>
                <c:pt idx="60">
                  <c:v>7.1861898597369134E-2</c:v>
                </c:pt>
                <c:pt idx="61">
                  <c:v>7.1861898597372686E-2</c:v>
                </c:pt>
                <c:pt idx="62">
                  <c:v>7.186189859737091E-2</c:v>
                </c:pt>
                <c:pt idx="63">
                  <c:v>9.5815864796493955E-2</c:v>
                </c:pt>
                <c:pt idx="64">
                  <c:v>9.5815864796492178E-2</c:v>
                </c:pt>
                <c:pt idx="65">
                  <c:v>0.14372379719474182</c:v>
                </c:pt>
                <c:pt idx="66">
                  <c:v>0.11976983099561789</c:v>
                </c:pt>
                <c:pt idx="67">
                  <c:v>0.11976983099561878</c:v>
                </c:pt>
                <c:pt idx="68">
                  <c:v>0.14372379719474004</c:v>
                </c:pt>
                <c:pt idx="69">
                  <c:v>0.14372379719474182</c:v>
                </c:pt>
                <c:pt idx="70">
                  <c:v>0.14372379719474004</c:v>
                </c:pt>
                <c:pt idx="71">
                  <c:v>0.11976983099561878</c:v>
                </c:pt>
                <c:pt idx="72">
                  <c:v>0.14372379719474182</c:v>
                </c:pt>
                <c:pt idx="73">
                  <c:v>0.14372379719473827</c:v>
                </c:pt>
                <c:pt idx="74">
                  <c:v>0.14372379719474182</c:v>
                </c:pt>
                <c:pt idx="75">
                  <c:v>0.14372379719474004</c:v>
                </c:pt>
                <c:pt idx="76">
                  <c:v>0.11976983099561878</c:v>
                </c:pt>
                <c:pt idx="77">
                  <c:v>0.14372379719474004</c:v>
                </c:pt>
                <c:pt idx="78">
                  <c:v>0.14372379719474182</c:v>
                </c:pt>
                <c:pt idx="79">
                  <c:v>0.119769830995617</c:v>
                </c:pt>
                <c:pt idx="80">
                  <c:v>0.119769830995617</c:v>
                </c:pt>
                <c:pt idx="81">
                  <c:v>0.11976983099561878</c:v>
                </c:pt>
                <c:pt idx="82">
                  <c:v>9.5815864796495731E-2</c:v>
                </c:pt>
                <c:pt idx="83">
                  <c:v>9.5815864796492178E-2</c:v>
                </c:pt>
                <c:pt idx="84">
                  <c:v>0.11976983099561878</c:v>
                </c:pt>
                <c:pt idx="85">
                  <c:v>9.5815864796492178E-2</c:v>
                </c:pt>
                <c:pt idx="86">
                  <c:v>7.186189859737091E-2</c:v>
                </c:pt>
                <c:pt idx="87">
                  <c:v>9.5815864796495731E-2</c:v>
                </c:pt>
                <c:pt idx="88">
                  <c:v>9.5815864796493955E-2</c:v>
                </c:pt>
                <c:pt idx="89">
                  <c:v>7.1861898597369134E-2</c:v>
                </c:pt>
                <c:pt idx="90">
                  <c:v>7.186189859737091E-2</c:v>
                </c:pt>
                <c:pt idx="91">
                  <c:v>7.186189859737091E-2</c:v>
                </c:pt>
                <c:pt idx="92">
                  <c:v>4.7907932398246089E-2</c:v>
                </c:pt>
                <c:pt idx="93">
                  <c:v>4.7907932398246089E-2</c:v>
                </c:pt>
                <c:pt idx="94">
                  <c:v>2.3953966199124821E-2</c:v>
                </c:pt>
                <c:pt idx="95">
                  <c:v>4.7907932398246089E-2</c:v>
                </c:pt>
                <c:pt idx="96">
                  <c:v>1E-4</c:v>
                </c:pt>
                <c:pt idx="97">
                  <c:v>2.3953966199124821E-2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35-204E-9C61-53829499BDBF}"/>
            </c:ext>
          </c:extLst>
        </c:ser>
        <c:ser>
          <c:idx val="1"/>
          <c:order val="1"/>
          <c:tx>
            <c:strRef>
              <c:f>'351e'!$AB$7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'351e'!$X$8:$X$125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2.3682983876217305</c:v>
                </c:pt>
                <c:pt idx="38" formatCode="0.00E+00">
                  <c:v>2.1669255792356679</c:v>
                </c:pt>
                <c:pt idx="39" formatCode="0.00E+00">
                  <c:v>1.9738013984662857</c:v>
                </c:pt>
                <c:pt idx="40" formatCode="0.00E+00">
                  <c:v>1.8334950339969953</c:v>
                </c:pt>
                <c:pt idx="41" formatCode="0.00E+00">
                  <c:v>1.6702110610728351</c:v>
                </c:pt>
                <c:pt idx="42" formatCode="0.00E+00">
                  <c:v>1.5168170507649925</c:v>
                </c:pt>
                <c:pt idx="43" formatCode="0.00E+00">
                  <c:v>1.3786212174870638</c:v>
                </c:pt>
                <c:pt idx="44" formatCode="0.00E+00">
                  <c:v>1.2606634494109517</c:v>
                </c:pt>
                <c:pt idx="45" formatCode="0.00E+00">
                  <c:v>1.158899711436308</c:v>
                </c:pt>
                <c:pt idx="46" formatCode="0.00E+00">
                  <c:v>1.052213171426565</c:v>
                </c:pt>
                <c:pt idx="47" formatCode="0.00E+00">
                  <c:v>0.96613514851465099</c:v>
                </c:pt>
                <c:pt idx="48" formatCode="0.00E+00">
                  <c:v>0.87675770761502414</c:v>
                </c:pt>
                <c:pt idx="49" formatCode="0.00E+00">
                  <c:v>0.80463827687306777</c:v>
                </c:pt>
                <c:pt idx="50" formatCode="0.00E+00">
                  <c:v>0.7376129447114349</c:v>
                </c:pt>
                <c:pt idx="51" formatCode="0.00E+00">
                  <c:v>0.66896547020362607</c:v>
                </c:pt>
                <c:pt idx="52" formatCode="0.00E+00">
                  <c:v>0.61822332699916094</c:v>
                </c:pt>
                <c:pt idx="53" formatCode="0.00E+00">
                  <c:v>0.56249900451592272</c:v>
                </c:pt>
                <c:pt idx="54" formatCode="0.00E+00">
                  <c:v>0.51526584828879474</c:v>
                </c:pt>
                <c:pt idx="55" formatCode="0.00E+00">
                  <c:v>0.46820526316466865</c:v>
                </c:pt>
                <c:pt idx="56" formatCode="0.00E+00">
                  <c:v>0.42774679358828072</c:v>
                </c:pt>
                <c:pt idx="57" formatCode="0.00E+00">
                  <c:v>0.39117972045837773</c:v>
                </c:pt>
                <c:pt idx="58" formatCode="0.00E+00">
                  <c:v>0.35557282110626337</c:v>
                </c:pt>
                <c:pt idx="59" formatCode="0.00E+00">
                  <c:v>0.32612681078626454</c:v>
                </c:pt>
                <c:pt idx="60" formatCode="0.00E+00">
                  <c:v>0.29818351707550855</c:v>
                </c:pt>
                <c:pt idx="61" formatCode="0.00E+00">
                  <c:v>0.272556702167704</c:v>
                </c:pt>
                <c:pt idx="62" formatCode="0.00E+00">
                  <c:v>0.24921874760253002</c:v>
                </c:pt>
                <c:pt idx="63" formatCode="0.00E+00">
                  <c:v>0.22792661376473763</c:v>
                </c:pt>
                <c:pt idx="64" formatCode="0.00E+00">
                  <c:v>0.20811968638316974</c:v>
                </c:pt>
                <c:pt idx="65" formatCode="0.00E+00">
                  <c:v>0.18967978040851377</c:v>
                </c:pt>
                <c:pt idx="66" formatCode="0.00E+00">
                  <c:v>0.1739683854706211</c:v>
                </c:pt>
                <c:pt idx="67" formatCode="0.00E+00">
                  <c:v>0.15852564283940807</c:v>
                </c:pt>
                <c:pt idx="68" formatCode="0.00E+00">
                  <c:v>0.14512691953247248</c:v>
                </c:pt>
                <c:pt idx="69" formatCode="0.00E+00">
                  <c:v>0.1326799290992744</c:v>
                </c:pt>
                <c:pt idx="70" formatCode="0.00E+00">
                  <c:v>0.12090121606540169</c:v>
                </c:pt>
                <c:pt idx="71" formatCode="0.00E+00">
                  <c:v>0.11086994595785415</c:v>
                </c:pt>
                <c:pt idx="72" formatCode="0.00E+00">
                  <c:v>0.10177519535600701</c:v>
                </c:pt>
                <c:pt idx="73" formatCode="0.00E+00">
                  <c:v>9.2804054044243578E-2</c:v>
                </c:pt>
                <c:pt idx="74" formatCode="0.00E+00">
                  <c:v>8.4713921076458809E-2</c:v>
                </c:pt>
                <c:pt idx="75" formatCode="0.00E+00">
                  <c:v>7.7321106383219568E-2</c:v>
                </c:pt>
                <c:pt idx="76" formatCode="0.00E+00">
                  <c:v>7.0580714960262789E-2</c:v>
                </c:pt>
                <c:pt idx="77" formatCode="0.00E+00">
                  <c:v>6.4642346140446158E-2</c:v>
                </c:pt>
                <c:pt idx="78" formatCode="0.00E+00">
                  <c:v>5.8864259334596214E-2</c:v>
                </c:pt>
                <c:pt idx="79" formatCode="0.00E+00">
                  <c:v>5.3814630702311399E-2</c:v>
                </c:pt>
                <c:pt idx="80" formatCode="0.00E+00">
                  <c:v>4.936035432305997E-2</c:v>
                </c:pt>
                <c:pt idx="81" formatCode="0.00E+00">
                  <c:v>4.4956620711797457E-2</c:v>
                </c:pt>
                <c:pt idx="82" formatCode="0.00E+00">
                  <c:v>4.1188435058142847E-2</c:v>
                </c:pt>
                <c:pt idx="83" formatCode="0.00E+00">
                  <c:v>3.764477730530235E-2</c:v>
                </c:pt>
                <c:pt idx="84" formatCode="0.00E+00">
                  <c:v>3.4376330821159484E-2</c:v>
                </c:pt>
                <c:pt idx="85" formatCode="0.00E+00">
                  <c:v>3.1447828999679822E-2</c:v>
                </c:pt>
                <c:pt idx="86" formatCode="0.00E+00">
                  <c:v>2.8724605564799374E-2</c:v>
                </c:pt>
                <c:pt idx="87" formatCode="0.00E+00">
                  <c:v>2.624816097772666E-2</c:v>
                </c:pt>
                <c:pt idx="88" formatCode="0.00E+00">
                  <c:v>2.4014964871258399E-2</c:v>
                </c:pt>
                <c:pt idx="89" formatCode="0.00E+00">
                  <c:v>2.1991614568971838E-2</c:v>
                </c:pt>
                <c:pt idx="90" formatCode="0.00E+00">
                  <c:v>2.0078080189993085E-2</c:v>
                </c:pt>
                <c:pt idx="91" formatCode="0.00E+00">
                  <c:v>1.8355770396236943E-2</c:v>
                </c:pt>
                <c:pt idx="92" formatCode="0.00E+00">
                  <c:v>1.6769234876390669E-2</c:v>
                </c:pt>
                <c:pt idx="93" formatCode="0.00E+00">
                  <c:v>1.5343717669078152E-2</c:v>
                </c:pt>
                <c:pt idx="94" formatCode="0.00E+00">
                  <c:v>1.4009047956458357E-2</c:v>
                </c:pt>
                <c:pt idx="95" formatCode="0.00E+00">
                  <c:v>1.2813901242250441E-2</c:v>
                </c:pt>
                <c:pt idx="96" formatCode="0.00E+00">
                  <c:v>1.1714296244779389E-2</c:v>
                </c:pt>
                <c:pt idx="97" formatCode="0.00E+00">
                  <c:v>1.0701479805795612E-2</c:v>
                </c:pt>
                <c:pt idx="98" formatCode="0.00E+00">
                  <c:v>9.7781285546252941E-3</c:v>
                </c:pt>
                <c:pt idx="99" formatCode="0.00E+00">
                  <c:v>8.9563910686039205E-3</c:v>
                </c:pt>
                <c:pt idx="100" formatCode="0.00E+00">
                  <c:v>8.1981150853223019E-3</c:v>
                </c:pt>
                <c:pt idx="101" formatCode="0.00E+00">
                  <c:v>7.4519127475738542E-3</c:v>
                </c:pt>
                <c:pt idx="102" formatCode="0.00E+00">
                  <c:v>6.8315189757681763E-3</c:v>
                </c:pt>
                <c:pt idx="103" formatCode="0.00E+00">
                  <c:v>6.2322912532455817E-3</c:v>
                </c:pt>
                <c:pt idx="104" formatCode="0.00E+00">
                  <c:v>5.698214112452844E-3</c:v>
                </c:pt>
                <c:pt idx="105" formatCode="0.00E+00">
                  <c:v>5.2234763304580397E-3</c:v>
                </c:pt>
                <c:pt idx="106" formatCode="0.00E+00">
                  <c:v>4.7780590251029122E-3</c:v>
                </c:pt>
                <c:pt idx="107" formatCode="0.00E+00">
                  <c:v>4.3663661978879924E-3</c:v>
                </c:pt>
                <c:pt idx="108" formatCode="0.00E+00">
                  <c:v>3.9902467569936937E-3</c:v>
                </c:pt>
                <c:pt idx="109" formatCode="0.00E+00">
                  <c:v>3.6359424984188514E-3</c:v>
                </c:pt>
                <c:pt idx="110" formatCode="0.00E+00">
                  <c:v>3.3291693418584663E-3</c:v>
                </c:pt>
                <c:pt idx="111" formatCode="0.00E+00">
                  <c:v>3.0442932459008669E-3</c:v>
                </c:pt>
                <c:pt idx="112" formatCode="0.00E+00">
                  <c:v>2.781441370860953E-3</c:v>
                </c:pt>
                <c:pt idx="113" formatCode="0.00E+00">
                  <c:v>2.5425440528267585E-3</c:v>
                </c:pt>
                <c:pt idx="114" formatCode="0.00E+00">
                  <c:v>2.3258711471539706E-3</c:v>
                </c:pt>
                <c:pt idx="115" formatCode="0.00E+00">
                  <c:v>2.1263573964507782E-3</c:v>
                </c:pt>
                <c:pt idx="116" formatCode="0.00E+00">
                  <c:v>1.9439353193829803E-3</c:v>
                </c:pt>
                <c:pt idx="117" formatCode="0.00E+00">
                  <c:v>1.775416899654244E-3</c:v>
                </c:pt>
              </c:numCache>
            </c:numRef>
          </c:xVal>
          <c:yVal>
            <c:numRef>
              <c:f>'351e'!$AB$8:$AB$125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4.2437426122327697E-3</c:v>
                </c:pt>
                <c:pt idx="20">
                  <c:v>6.0298634368472839E-2</c:v>
                </c:pt>
                <c:pt idx="21">
                  <c:v>0.17433228132193404</c:v>
                </c:pt>
                <c:pt idx="22">
                  <c:v>0.28119890019688698</c:v>
                </c:pt>
                <c:pt idx="23">
                  <c:v>0.35115422483349346</c:v>
                </c:pt>
                <c:pt idx="24">
                  <c:v>0.41734641274854467</c:v>
                </c:pt>
                <c:pt idx="25">
                  <c:v>0.3854132109660855</c:v>
                </c:pt>
                <c:pt idx="26">
                  <c:v>0.37128929967469193</c:v>
                </c:pt>
                <c:pt idx="27">
                  <c:v>0.37853138381755702</c:v>
                </c:pt>
                <c:pt idx="28">
                  <c:v>0.36569013597860067</c:v>
                </c:pt>
                <c:pt idx="29">
                  <c:v>0.33130013890011734</c:v>
                </c:pt>
                <c:pt idx="30">
                  <c:v>0.31349905965908942</c:v>
                </c:pt>
                <c:pt idx="31">
                  <c:v>0.29301871983585714</c:v>
                </c:pt>
                <c:pt idx="32">
                  <c:v>0.26057977523254827</c:v>
                </c:pt>
                <c:pt idx="33">
                  <c:v>0.26080939114564927</c:v>
                </c:pt>
                <c:pt idx="34">
                  <c:v>0.23797179066294749</c:v>
                </c:pt>
                <c:pt idx="35">
                  <c:v>0.21777786328627879</c:v>
                </c:pt>
                <c:pt idx="36">
                  <c:v>0.20851091734291938</c:v>
                </c:pt>
                <c:pt idx="37">
                  <c:v>0.1702156272918991</c:v>
                </c:pt>
                <c:pt idx="38">
                  <c:v>0.18186553203224154</c:v>
                </c:pt>
                <c:pt idx="39">
                  <c:v>0.17927184295521048</c:v>
                </c:pt>
                <c:pt idx="40">
                  <c:v>0.13374132165894448</c:v>
                </c:pt>
                <c:pt idx="41">
                  <c:v>0.16000121641010345</c:v>
                </c:pt>
                <c:pt idx="42">
                  <c:v>0.15533026884116818</c:v>
                </c:pt>
                <c:pt idx="43">
                  <c:v>0.14489711106825354</c:v>
                </c:pt>
                <c:pt idx="44">
                  <c:v>0.12808564598026262</c:v>
                </c:pt>
                <c:pt idx="45">
                  <c:v>0.11433673088193252</c:v>
                </c:pt>
                <c:pt idx="46">
                  <c:v>0.12434964132707904</c:v>
                </c:pt>
                <c:pt idx="47">
                  <c:v>0.10424484201236339</c:v>
                </c:pt>
                <c:pt idx="48">
                  <c:v>0.11260319231062077</c:v>
                </c:pt>
                <c:pt idx="49">
                  <c:v>9.4653102315573001E-2</c:v>
                </c:pt>
                <c:pt idx="50">
                  <c:v>9.1523708143528282E-2</c:v>
                </c:pt>
                <c:pt idx="51">
                  <c:v>9.7895397444701437E-2</c:v>
                </c:pt>
                <c:pt idx="52">
                  <c:v>7.5512513206151155E-2</c:v>
                </c:pt>
                <c:pt idx="53">
                  <c:v>8.6537529022280957E-2</c:v>
                </c:pt>
                <c:pt idx="54">
                  <c:v>7.6792326969672864E-2</c:v>
                </c:pt>
                <c:pt idx="55">
                  <c:v>8.0198121975117331E-2</c:v>
                </c:pt>
                <c:pt idx="56">
                  <c:v>7.2391431415230301E-2</c:v>
                </c:pt>
                <c:pt idx="57">
                  <c:v>6.8639759054867078E-2</c:v>
                </c:pt>
                <c:pt idx="58">
                  <c:v>7.0269653883539895E-2</c:v>
                </c:pt>
                <c:pt idx="59">
                  <c:v>6.1101672004975072E-2</c:v>
                </c:pt>
                <c:pt idx="60">
                  <c:v>6.0910267327680678E-2</c:v>
                </c:pt>
                <c:pt idx="61">
                  <c:v>5.8780199459764759E-2</c:v>
                </c:pt>
                <c:pt idx="62">
                  <c:v>5.6366888752083177E-2</c:v>
                </c:pt>
                <c:pt idx="63">
                  <c:v>5.417903084864939E-2</c:v>
                </c:pt>
                <c:pt idx="64">
                  <c:v>5.3154594636999342E-2</c:v>
                </c:pt>
                <c:pt idx="65">
                  <c:v>5.2278901562945457E-2</c:v>
                </c:pt>
                <c:pt idx="66">
                  <c:v>4.7026328378040105E-2</c:v>
                </c:pt>
                <c:pt idx="67">
                  <c:v>6.231932800585227E-2</c:v>
                </c:pt>
                <c:pt idx="68">
                  <c:v>0.16208410105167026</c:v>
                </c:pt>
                <c:pt idx="69">
                  <c:v>0.23885841732575308</c:v>
                </c:pt>
                <c:pt idx="70">
                  <c:v>0.25532797784553907</c:v>
                </c:pt>
                <c:pt idx="71">
                  <c:v>0.21991526556911367</c:v>
                </c:pt>
                <c:pt idx="72">
                  <c:v>0.19505090115423229</c:v>
                </c:pt>
                <c:pt idx="73">
                  <c:v>0.18651690085398442</c:v>
                </c:pt>
                <c:pt idx="74">
                  <c:v>0.16309469252612452</c:v>
                </c:pt>
                <c:pt idx="75">
                  <c:v>0.14531133002510543</c:v>
                </c:pt>
                <c:pt idx="76">
                  <c:v>0.130048418104316</c:v>
                </c:pt>
                <c:pt idx="77">
                  <c:v>0.11326733080528406</c:v>
                </c:pt>
                <c:pt idx="78">
                  <c:v>0.10966495603554627</c:v>
                </c:pt>
                <c:pt idx="79">
                  <c:v>9.5955875200202101E-2</c:v>
                </c:pt>
                <c:pt idx="80">
                  <c:v>8.5206043415633204E-2</c:v>
                </c:pt>
                <c:pt idx="81">
                  <c:v>8.5240873769103942E-2</c:v>
                </c:pt>
                <c:pt idx="82">
                  <c:v>7.4152743631126228E-2</c:v>
                </c:pt>
                <c:pt idx="83">
                  <c:v>7.1163594571602928E-2</c:v>
                </c:pt>
                <c:pt idx="84">
                  <c:v>6.7259855934491242E-2</c:v>
                </c:pt>
                <c:pt idx="85">
                  <c:v>6.1958216565157542E-2</c:v>
                </c:pt>
                <c:pt idx="86">
                  <c:v>5.9415077579355824E-2</c:v>
                </c:pt>
                <c:pt idx="87">
                  <c:v>5.5887482132233046E-2</c:v>
                </c:pt>
                <c:pt idx="88">
                  <c:v>5.2246681979847054E-2</c:v>
                </c:pt>
                <c:pt idx="89">
                  <c:v>4.9164318050697986E-2</c:v>
                </c:pt>
                <c:pt idx="90">
                  <c:v>4.8413791643612925E-2</c:v>
                </c:pt>
                <c:pt idx="91">
                  <c:v>4.548054552603098E-2</c:v>
                </c:pt>
                <c:pt idx="92">
                  <c:v>4.3799119901382966E-2</c:v>
                </c:pt>
                <c:pt idx="93">
                  <c:v>4.1202443942983891E-2</c:v>
                </c:pt>
                <c:pt idx="94">
                  <c:v>4.0456350556327791E-2</c:v>
                </c:pt>
                <c:pt idx="95">
                  <c:v>3.8050768798465029E-2</c:v>
                </c:pt>
                <c:pt idx="96">
                  <c:v>3.6806312648423045E-2</c:v>
                </c:pt>
                <c:pt idx="97">
                  <c:v>3.5698205146564632E-2</c:v>
                </c:pt>
                <c:pt idx="98">
                  <c:v>3.4314733464716696E-2</c:v>
                </c:pt>
                <c:pt idx="99">
                  <c:v>3.2208652509813973E-2</c:v>
                </c:pt>
                <c:pt idx="100">
                  <c:v>3.1360002759333483E-2</c:v>
                </c:pt>
                <c:pt idx="101">
                  <c:v>3.2668531294689274E-2</c:v>
                </c:pt>
                <c:pt idx="102">
                  <c:v>2.8766855569593019E-2</c:v>
                </c:pt>
                <c:pt idx="103">
                  <c:v>2.9417065385416663E-2</c:v>
                </c:pt>
                <c:pt idx="104">
                  <c:v>2.7805155625687306E-2</c:v>
                </c:pt>
                <c:pt idx="105">
                  <c:v>2.618949811193616E-2</c:v>
                </c:pt>
                <c:pt idx="106">
                  <c:v>2.6049931505125912E-2</c:v>
                </c:pt>
                <c:pt idx="107">
                  <c:v>2.5569021451797624E-2</c:v>
                </c:pt>
                <c:pt idx="108">
                  <c:v>2.483033546078417E-2</c:v>
                </c:pt>
                <c:pt idx="109">
                  <c:v>2.4901879464504617E-2</c:v>
                </c:pt>
                <c:pt idx="110">
                  <c:v>2.2953975792432857E-2</c:v>
                </c:pt>
                <c:pt idx="111">
                  <c:v>2.2676006800836035E-2</c:v>
                </c:pt>
                <c:pt idx="112">
                  <c:v>2.2286479245188673E-2</c:v>
                </c:pt>
                <c:pt idx="113">
                  <c:v>2.1589031879472032E-2</c:v>
                </c:pt>
                <c:pt idx="114">
                  <c:v>2.0870505547874174E-2</c:v>
                </c:pt>
                <c:pt idx="115">
                  <c:v>2.0491748092723583E-2</c:v>
                </c:pt>
                <c:pt idx="116">
                  <c:v>1.9991578932733844E-2</c:v>
                </c:pt>
                <c:pt idx="117">
                  <c:v>1.9720353021837056E-2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35-204E-9C61-53829499BDBF}"/>
            </c:ext>
          </c:extLst>
        </c:ser>
        <c:ser>
          <c:idx val="2"/>
          <c:order val="2"/>
          <c:tx>
            <c:strRef>
              <c:f>'351e'!$Y$7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'351e'!$X$8:$X$125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2.3682983876217305</c:v>
                </c:pt>
                <c:pt idx="38" formatCode="0.00E+00">
                  <c:v>2.1669255792356679</c:v>
                </c:pt>
                <c:pt idx="39" formatCode="0.00E+00">
                  <c:v>1.9738013984662857</c:v>
                </c:pt>
                <c:pt idx="40" formatCode="0.00E+00">
                  <c:v>1.8334950339969953</c:v>
                </c:pt>
                <c:pt idx="41" formatCode="0.00E+00">
                  <c:v>1.6702110610728351</c:v>
                </c:pt>
                <c:pt idx="42" formatCode="0.00E+00">
                  <c:v>1.5168170507649925</c:v>
                </c:pt>
                <c:pt idx="43" formatCode="0.00E+00">
                  <c:v>1.3786212174870638</c:v>
                </c:pt>
                <c:pt idx="44" formatCode="0.00E+00">
                  <c:v>1.2606634494109517</c:v>
                </c:pt>
                <c:pt idx="45" formatCode="0.00E+00">
                  <c:v>1.158899711436308</c:v>
                </c:pt>
                <c:pt idx="46" formatCode="0.00E+00">
                  <c:v>1.052213171426565</c:v>
                </c:pt>
                <c:pt idx="47" formatCode="0.00E+00">
                  <c:v>0.96613514851465099</c:v>
                </c:pt>
                <c:pt idx="48" formatCode="0.00E+00">
                  <c:v>0.87675770761502414</c:v>
                </c:pt>
                <c:pt idx="49" formatCode="0.00E+00">
                  <c:v>0.80463827687306777</c:v>
                </c:pt>
                <c:pt idx="50" formatCode="0.00E+00">
                  <c:v>0.7376129447114349</c:v>
                </c:pt>
                <c:pt idx="51" formatCode="0.00E+00">
                  <c:v>0.66896547020362607</c:v>
                </c:pt>
                <c:pt idx="52" formatCode="0.00E+00">
                  <c:v>0.61822332699916094</c:v>
                </c:pt>
                <c:pt idx="53" formatCode="0.00E+00">
                  <c:v>0.56249900451592272</c:v>
                </c:pt>
                <c:pt idx="54" formatCode="0.00E+00">
                  <c:v>0.51526584828879474</c:v>
                </c:pt>
                <c:pt idx="55" formatCode="0.00E+00">
                  <c:v>0.46820526316466865</c:v>
                </c:pt>
                <c:pt idx="56" formatCode="0.00E+00">
                  <c:v>0.42774679358828072</c:v>
                </c:pt>
                <c:pt idx="57" formatCode="0.00E+00">
                  <c:v>0.39117972045837773</c:v>
                </c:pt>
                <c:pt idx="58" formatCode="0.00E+00">
                  <c:v>0.35557282110626337</c:v>
                </c:pt>
                <c:pt idx="59" formatCode="0.00E+00">
                  <c:v>0.32612681078626454</c:v>
                </c:pt>
                <c:pt idx="60" formatCode="0.00E+00">
                  <c:v>0.29818351707550855</c:v>
                </c:pt>
                <c:pt idx="61" formatCode="0.00E+00">
                  <c:v>0.272556702167704</c:v>
                </c:pt>
                <c:pt idx="62" formatCode="0.00E+00">
                  <c:v>0.24921874760253002</c:v>
                </c:pt>
                <c:pt idx="63" formatCode="0.00E+00">
                  <c:v>0.22792661376473763</c:v>
                </c:pt>
                <c:pt idx="64" formatCode="0.00E+00">
                  <c:v>0.20811968638316974</c:v>
                </c:pt>
                <c:pt idx="65" formatCode="0.00E+00">
                  <c:v>0.18967978040851377</c:v>
                </c:pt>
                <c:pt idx="66" formatCode="0.00E+00">
                  <c:v>0.1739683854706211</c:v>
                </c:pt>
                <c:pt idx="67" formatCode="0.00E+00">
                  <c:v>0.15852564283940807</c:v>
                </c:pt>
                <c:pt idx="68" formatCode="0.00E+00">
                  <c:v>0.14512691953247248</c:v>
                </c:pt>
                <c:pt idx="69" formatCode="0.00E+00">
                  <c:v>0.1326799290992744</c:v>
                </c:pt>
                <c:pt idx="70" formatCode="0.00E+00">
                  <c:v>0.12090121606540169</c:v>
                </c:pt>
                <c:pt idx="71" formatCode="0.00E+00">
                  <c:v>0.11086994595785415</c:v>
                </c:pt>
                <c:pt idx="72" formatCode="0.00E+00">
                  <c:v>0.10177519535600701</c:v>
                </c:pt>
                <c:pt idx="73" formatCode="0.00E+00">
                  <c:v>9.2804054044243578E-2</c:v>
                </c:pt>
                <c:pt idx="74" formatCode="0.00E+00">
                  <c:v>8.4713921076458809E-2</c:v>
                </c:pt>
                <c:pt idx="75" formatCode="0.00E+00">
                  <c:v>7.7321106383219568E-2</c:v>
                </c:pt>
                <c:pt idx="76" formatCode="0.00E+00">
                  <c:v>7.0580714960262789E-2</c:v>
                </c:pt>
                <c:pt idx="77" formatCode="0.00E+00">
                  <c:v>6.4642346140446158E-2</c:v>
                </c:pt>
                <c:pt idx="78" formatCode="0.00E+00">
                  <c:v>5.8864259334596214E-2</c:v>
                </c:pt>
                <c:pt idx="79" formatCode="0.00E+00">
                  <c:v>5.3814630702311399E-2</c:v>
                </c:pt>
                <c:pt idx="80" formatCode="0.00E+00">
                  <c:v>4.936035432305997E-2</c:v>
                </c:pt>
                <c:pt idx="81" formatCode="0.00E+00">
                  <c:v>4.4956620711797457E-2</c:v>
                </c:pt>
                <c:pt idx="82" formatCode="0.00E+00">
                  <c:v>4.1188435058142847E-2</c:v>
                </c:pt>
                <c:pt idx="83" formatCode="0.00E+00">
                  <c:v>3.764477730530235E-2</c:v>
                </c:pt>
                <c:pt idx="84" formatCode="0.00E+00">
                  <c:v>3.4376330821159484E-2</c:v>
                </c:pt>
                <c:pt idx="85" formatCode="0.00E+00">
                  <c:v>3.1447828999679822E-2</c:v>
                </c:pt>
                <c:pt idx="86" formatCode="0.00E+00">
                  <c:v>2.8724605564799374E-2</c:v>
                </c:pt>
                <c:pt idx="87" formatCode="0.00E+00">
                  <c:v>2.624816097772666E-2</c:v>
                </c:pt>
                <c:pt idx="88" formatCode="0.00E+00">
                  <c:v>2.4014964871258399E-2</c:v>
                </c:pt>
                <c:pt idx="89" formatCode="0.00E+00">
                  <c:v>2.1991614568971838E-2</c:v>
                </c:pt>
                <c:pt idx="90" formatCode="0.00E+00">
                  <c:v>2.0078080189993085E-2</c:v>
                </c:pt>
                <c:pt idx="91" formatCode="0.00E+00">
                  <c:v>1.8355770396236943E-2</c:v>
                </c:pt>
                <c:pt idx="92" formatCode="0.00E+00">
                  <c:v>1.6769234876390669E-2</c:v>
                </c:pt>
                <c:pt idx="93" formatCode="0.00E+00">
                  <c:v>1.5343717669078152E-2</c:v>
                </c:pt>
                <c:pt idx="94" formatCode="0.00E+00">
                  <c:v>1.4009047956458357E-2</c:v>
                </c:pt>
                <c:pt idx="95" formatCode="0.00E+00">
                  <c:v>1.2813901242250441E-2</c:v>
                </c:pt>
                <c:pt idx="96" formatCode="0.00E+00">
                  <c:v>1.1714296244779389E-2</c:v>
                </c:pt>
                <c:pt idx="97" formatCode="0.00E+00">
                  <c:v>1.0701479805795612E-2</c:v>
                </c:pt>
                <c:pt idx="98" formatCode="0.00E+00">
                  <c:v>9.7781285546252941E-3</c:v>
                </c:pt>
                <c:pt idx="99" formatCode="0.00E+00">
                  <c:v>8.9563910686039205E-3</c:v>
                </c:pt>
                <c:pt idx="100" formatCode="0.00E+00">
                  <c:v>8.1981150853223019E-3</c:v>
                </c:pt>
                <c:pt idx="101" formatCode="0.00E+00">
                  <c:v>7.4519127475738542E-3</c:v>
                </c:pt>
                <c:pt idx="102" formatCode="0.00E+00">
                  <c:v>6.8315189757681763E-3</c:v>
                </c:pt>
                <c:pt idx="103" formatCode="0.00E+00">
                  <c:v>6.2322912532455817E-3</c:v>
                </c:pt>
                <c:pt idx="104" formatCode="0.00E+00">
                  <c:v>5.698214112452844E-3</c:v>
                </c:pt>
                <c:pt idx="105" formatCode="0.00E+00">
                  <c:v>5.2234763304580397E-3</c:v>
                </c:pt>
                <c:pt idx="106" formatCode="0.00E+00">
                  <c:v>4.7780590251029122E-3</c:v>
                </c:pt>
                <c:pt idx="107" formatCode="0.00E+00">
                  <c:v>4.3663661978879924E-3</c:v>
                </c:pt>
                <c:pt idx="108" formatCode="0.00E+00">
                  <c:v>3.9902467569936937E-3</c:v>
                </c:pt>
                <c:pt idx="109" formatCode="0.00E+00">
                  <c:v>3.6359424984188514E-3</c:v>
                </c:pt>
                <c:pt idx="110" formatCode="0.00E+00">
                  <c:v>3.3291693418584663E-3</c:v>
                </c:pt>
                <c:pt idx="111" formatCode="0.00E+00">
                  <c:v>3.0442932459008669E-3</c:v>
                </c:pt>
                <c:pt idx="112" formatCode="0.00E+00">
                  <c:v>2.781441370860953E-3</c:v>
                </c:pt>
                <c:pt idx="113" formatCode="0.00E+00">
                  <c:v>2.5425440528267585E-3</c:v>
                </c:pt>
                <c:pt idx="114" formatCode="0.00E+00">
                  <c:v>2.3258711471539706E-3</c:v>
                </c:pt>
                <c:pt idx="115" formatCode="0.00E+00">
                  <c:v>2.1263573964507782E-3</c:v>
                </c:pt>
                <c:pt idx="116" formatCode="0.00E+00">
                  <c:v>1.9439353193829803E-3</c:v>
                </c:pt>
                <c:pt idx="117" formatCode="0.00E+00">
                  <c:v>1.775416899654244E-3</c:v>
                </c:pt>
              </c:numCache>
            </c:numRef>
          </c:xVal>
          <c:yVal>
            <c:numRef>
              <c:f>'351e'!$Y$8:$Y$125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2.3953966199123509E-2</c:v>
                </c:pt>
                <c:pt idx="3">
                  <c:v>1E-4</c:v>
                </c:pt>
                <c:pt idx="4">
                  <c:v>2.3953966199123509E-2</c:v>
                </c:pt>
                <c:pt idx="5">
                  <c:v>1E-4</c:v>
                </c:pt>
                <c:pt idx="6">
                  <c:v>2.3953966199123489E-2</c:v>
                </c:pt>
                <c:pt idx="7">
                  <c:v>1E-4</c:v>
                </c:pt>
                <c:pt idx="8">
                  <c:v>1E-4</c:v>
                </c:pt>
                <c:pt idx="9">
                  <c:v>2.395396619912353E-2</c:v>
                </c:pt>
                <c:pt idx="10">
                  <c:v>1E-4</c:v>
                </c:pt>
                <c:pt idx="11">
                  <c:v>2.3953966199123475E-2</c:v>
                </c:pt>
                <c:pt idx="12">
                  <c:v>2.3953966199123503E-2</c:v>
                </c:pt>
                <c:pt idx="13">
                  <c:v>2.3953966199123516E-2</c:v>
                </c:pt>
                <c:pt idx="14">
                  <c:v>2.3953966199123544E-2</c:v>
                </c:pt>
                <c:pt idx="15">
                  <c:v>2.3953966199123489E-2</c:v>
                </c:pt>
                <c:pt idx="16">
                  <c:v>2.3953966199123461E-2</c:v>
                </c:pt>
                <c:pt idx="17">
                  <c:v>4.7907932398247005E-2</c:v>
                </c:pt>
                <c:pt idx="18">
                  <c:v>4.7907932398247033E-2</c:v>
                </c:pt>
                <c:pt idx="19">
                  <c:v>9.5815864796494066E-2</c:v>
                </c:pt>
                <c:pt idx="20">
                  <c:v>9.5815864796493955E-2</c:v>
                </c:pt>
                <c:pt idx="21">
                  <c:v>0.21558569579211151</c:v>
                </c:pt>
                <c:pt idx="22">
                  <c:v>0.16767776339386475</c:v>
                </c:pt>
                <c:pt idx="23">
                  <c:v>0.23953966199123478</c:v>
                </c:pt>
                <c:pt idx="24">
                  <c:v>0.3114015605886058</c:v>
                </c:pt>
                <c:pt idx="25">
                  <c:v>0.40721742538509931</c:v>
                </c:pt>
                <c:pt idx="26">
                  <c:v>0.38326345918597648</c:v>
                </c:pt>
                <c:pt idx="27">
                  <c:v>0.38326345918597582</c:v>
                </c:pt>
                <c:pt idx="28">
                  <c:v>0.40721742538509975</c:v>
                </c:pt>
                <c:pt idx="29">
                  <c:v>0.38326345918597582</c:v>
                </c:pt>
                <c:pt idx="30">
                  <c:v>0.3353555267877284</c:v>
                </c:pt>
                <c:pt idx="31">
                  <c:v>0.31140156058860713</c:v>
                </c:pt>
                <c:pt idx="32">
                  <c:v>0.28744759438948186</c:v>
                </c:pt>
                <c:pt idx="33">
                  <c:v>0.26349362819035882</c:v>
                </c:pt>
                <c:pt idx="34">
                  <c:v>0.26349362819035793</c:v>
                </c:pt>
                <c:pt idx="35">
                  <c:v>0.21558569579211095</c:v>
                </c:pt>
                <c:pt idx="36">
                  <c:v>0.21558569579211184</c:v>
                </c:pt>
                <c:pt idx="37">
                  <c:v>0.16767776339386398</c:v>
                </c:pt>
                <c:pt idx="38">
                  <c:v>0.16767776339386486</c:v>
                </c:pt>
                <c:pt idx="39">
                  <c:v>0.11976983099561789</c:v>
                </c:pt>
                <c:pt idx="40">
                  <c:v>0.16767776339386398</c:v>
                </c:pt>
                <c:pt idx="41">
                  <c:v>0.11976983099561789</c:v>
                </c:pt>
                <c:pt idx="42">
                  <c:v>0.14372379719474093</c:v>
                </c:pt>
                <c:pt idx="43">
                  <c:v>9.5815864796493955E-2</c:v>
                </c:pt>
                <c:pt idx="44">
                  <c:v>0.11976983099561789</c:v>
                </c:pt>
                <c:pt idx="45">
                  <c:v>0.11976983099561789</c:v>
                </c:pt>
                <c:pt idx="46">
                  <c:v>7.186189859737091E-2</c:v>
                </c:pt>
                <c:pt idx="47">
                  <c:v>0.11976983099561611</c:v>
                </c:pt>
                <c:pt idx="48">
                  <c:v>7.1861898597371798E-2</c:v>
                </c:pt>
                <c:pt idx="49">
                  <c:v>9.5815864796493955E-2</c:v>
                </c:pt>
                <c:pt idx="50">
                  <c:v>9.5815864796493067E-2</c:v>
                </c:pt>
                <c:pt idx="51">
                  <c:v>9.5815864796494843E-2</c:v>
                </c:pt>
                <c:pt idx="52">
                  <c:v>7.186189859737091E-2</c:v>
                </c:pt>
                <c:pt idx="53">
                  <c:v>9.5815864796493955E-2</c:v>
                </c:pt>
                <c:pt idx="54">
                  <c:v>9.5815864796493955E-2</c:v>
                </c:pt>
                <c:pt idx="55">
                  <c:v>9.5815864796493067E-2</c:v>
                </c:pt>
                <c:pt idx="56">
                  <c:v>4.7907932398248754E-2</c:v>
                </c:pt>
                <c:pt idx="57">
                  <c:v>4.7907932398245201E-2</c:v>
                </c:pt>
                <c:pt idx="58">
                  <c:v>7.1861898597371798E-2</c:v>
                </c:pt>
                <c:pt idx="59">
                  <c:v>7.1861898597369134E-2</c:v>
                </c:pt>
                <c:pt idx="60">
                  <c:v>7.1861898597369134E-2</c:v>
                </c:pt>
                <c:pt idx="61">
                  <c:v>7.1861898597372686E-2</c:v>
                </c:pt>
                <c:pt idx="62">
                  <c:v>7.186189859737091E-2</c:v>
                </c:pt>
                <c:pt idx="63">
                  <c:v>9.5815864796493955E-2</c:v>
                </c:pt>
                <c:pt idx="64">
                  <c:v>9.5815864796492178E-2</c:v>
                </c:pt>
                <c:pt idx="65">
                  <c:v>0.14372379719474182</c:v>
                </c:pt>
                <c:pt idx="66">
                  <c:v>0.119769830995617</c:v>
                </c:pt>
                <c:pt idx="67">
                  <c:v>0.11976983099561878</c:v>
                </c:pt>
                <c:pt idx="68">
                  <c:v>0.14372379719474004</c:v>
                </c:pt>
                <c:pt idx="69">
                  <c:v>0.14372379719474182</c:v>
                </c:pt>
                <c:pt idx="70">
                  <c:v>0.14372379719474004</c:v>
                </c:pt>
                <c:pt idx="71">
                  <c:v>0.11976983099561878</c:v>
                </c:pt>
                <c:pt idx="72">
                  <c:v>0.14372379719474182</c:v>
                </c:pt>
                <c:pt idx="73">
                  <c:v>0.14372379719473827</c:v>
                </c:pt>
                <c:pt idx="74">
                  <c:v>0.14372379719474182</c:v>
                </c:pt>
                <c:pt idx="75">
                  <c:v>0.14372379719474004</c:v>
                </c:pt>
                <c:pt idx="76">
                  <c:v>0.11976983099561878</c:v>
                </c:pt>
                <c:pt idx="77">
                  <c:v>0.14372379719474004</c:v>
                </c:pt>
                <c:pt idx="78">
                  <c:v>0.14372379719474182</c:v>
                </c:pt>
                <c:pt idx="79">
                  <c:v>0.119769830995617</c:v>
                </c:pt>
                <c:pt idx="80">
                  <c:v>0.119769830995617</c:v>
                </c:pt>
                <c:pt idx="81">
                  <c:v>0.11976983099561878</c:v>
                </c:pt>
                <c:pt idx="82">
                  <c:v>9.5815864796495731E-2</c:v>
                </c:pt>
                <c:pt idx="83">
                  <c:v>9.5815864796492178E-2</c:v>
                </c:pt>
                <c:pt idx="84">
                  <c:v>0.11976983099561878</c:v>
                </c:pt>
                <c:pt idx="85">
                  <c:v>9.5815864796492178E-2</c:v>
                </c:pt>
                <c:pt idx="86">
                  <c:v>7.186189859737091E-2</c:v>
                </c:pt>
                <c:pt idx="87">
                  <c:v>9.5815864796495731E-2</c:v>
                </c:pt>
                <c:pt idx="88">
                  <c:v>9.5815864796493955E-2</c:v>
                </c:pt>
                <c:pt idx="89">
                  <c:v>7.1861898597369134E-2</c:v>
                </c:pt>
                <c:pt idx="90">
                  <c:v>7.186189859737091E-2</c:v>
                </c:pt>
                <c:pt idx="91">
                  <c:v>7.186189859737091E-2</c:v>
                </c:pt>
                <c:pt idx="92">
                  <c:v>4.7907932398246089E-2</c:v>
                </c:pt>
                <c:pt idx="93">
                  <c:v>4.7907932398246089E-2</c:v>
                </c:pt>
                <c:pt idx="94">
                  <c:v>2.3953966199124821E-2</c:v>
                </c:pt>
                <c:pt idx="95">
                  <c:v>4.7907932398246089E-2</c:v>
                </c:pt>
                <c:pt idx="96">
                  <c:v>1E-4</c:v>
                </c:pt>
                <c:pt idx="97">
                  <c:v>2.3953966199124821E-2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35-204E-9C61-53829499BDBF}"/>
            </c:ext>
          </c:extLst>
        </c:ser>
        <c:ser>
          <c:idx val="3"/>
          <c:order val="3"/>
          <c:tx>
            <c:strRef>
              <c:f>'351e'!$X$3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'351e'!$X$6</c:f>
              <c:numCache>
                <c:formatCode>0.0000</c:formatCode>
                <c:ptCount val="1"/>
                <c:pt idx="0">
                  <c:v>16.882101660099117</c:v>
                </c:pt>
              </c:numCache>
            </c:numRef>
          </c:xVal>
          <c:yVal>
            <c:numRef>
              <c:f>'351e'!$X$4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35-204E-9C61-53829499B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449983"/>
        <c:axId val="1"/>
      </c:scatterChart>
      <c:valAx>
        <c:axId val="303449983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11554263060081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43784699781074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449983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'351e'!$AC$8:$AC$42</c:f>
          <c:strCache>
            <c:ptCount val="35"/>
            <c:pt idx="0">
              <c:v>SAMPLE NO.:</c:v>
            </c:pt>
            <c:pt idx="1">
              <c:v>6983.7ft; SDGM-313</c:v>
            </c:pt>
            <c:pt idx="2">
              <c:v>Facies:</c:v>
            </c:pt>
            <c:pt idx="3">
              <c:v>SO-3SB</c:v>
            </c:pt>
            <c:pt idx="4">
              <c:v>Phi:</c:v>
            </c:pt>
            <c:pt idx="5">
              <c:v>13</c:v>
            </c:pt>
            <c:pt idx="6">
              <c:v>BVTot:</c:v>
            </c:pt>
            <c:pt idx="7">
              <c:v>13.22</c:v>
            </c:pt>
            <c:pt idx="8">
              <c:v>Perm:</c:v>
            </c:pt>
            <c:pt idx="9">
              <c:v>16.2</c:v>
            </c:pt>
            <c:pt idx="10">
              <c:v>Thomeer Perm:</c:v>
            </c:pt>
            <c:pt idx="11">
              <c:v>15.6</c:v>
            </c:pt>
            <c:pt idx="12">
              <c:v>PORE SYSTEM 1:</c:v>
            </c:pt>
            <c:pt idx="13">
              <c:v>G1:</c:v>
            </c:pt>
            <c:pt idx="14">
              <c:v>0.57</c:v>
            </c:pt>
            <c:pt idx="15">
              <c:v>Pd1:</c:v>
            </c:pt>
            <c:pt idx="16">
              <c:v>7.65</c:v>
            </c:pt>
            <c:pt idx="17">
              <c:v>BV1:</c:v>
            </c:pt>
            <c:pt idx="18">
              <c:v>10.61</c:v>
            </c:pt>
            <c:pt idx="19">
              <c:v>Closure Corr:</c:v>
            </c:pt>
            <c:pt idx="20">
              <c:v>0.30</c:v>
            </c:pt>
            <c:pt idx="21">
              <c:v>PORE SYSTEM 2:</c:v>
            </c:pt>
            <c:pt idx="22">
              <c:v>G2:</c:v>
            </c:pt>
            <c:pt idx="23">
              <c:v>0.27</c:v>
            </c:pt>
            <c:pt idx="24">
              <c:v>Pd2:</c:v>
            </c:pt>
            <c:pt idx="25">
              <c:v>598.10</c:v>
            </c:pt>
            <c:pt idx="26">
              <c:v>BV2:</c:v>
            </c:pt>
            <c:pt idx="27">
              <c:v>2.62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2034268985408501"/>
          <c:y val="2.90565982802770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33275524880365E-2"/>
          <c:y val="0.19613203839186993"/>
          <c:w val="0.83053405673946001"/>
          <c:h val="0.677987293206463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'351e'!$Z$7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'351e'!$X$8:$X$125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2.3682983876217305</c:v>
                </c:pt>
                <c:pt idx="38" formatCode="0.00E+00">
                  <c:v>2.1669255792356679</c:v>
                </c:pt>
                <c:pt idx="39" formatCode="0.00E+00">
                  <c:v>1.9738013984662857</c:v>
                </c:pt>
                <c:pt idx="40" formatCode="0.00E+00">
                  <c:v>1.8334950339969953</c:v>
                </c:pt>
                <c:pt idx="41" formatCode="0.00E+00">
                  <c:v>1.6702110610728351</c:v>
                </c:pt>
                <c:pt idx="42" formatCode="0.00E+00">
                  <c:v>1.5168170507649925</c:v>
                </c:pt>
                <c:pt idx="43" formatCode="0.00E+00">
                  <c:v>1.3786212174870638</c:v>
                </c:pt>
                <c:pt idx="44" formatCode="0.00E+00">
                  <c:v>1.2606634494109517</c:v>
                </c:pt>
                <c:pt idx="45" formatCode="0.00E+00">
                  <c:v>1.158899711436308</c:v>
                </c:pt>
                <c:pt idx="46" formatCode="0.00E+00">
                  <c:v>1.052213171426565</c:v>
                </c:pt>
                <c:pt idx="47" formatCode="0.00E+00">
                  <c:v>0.96613514851465099</c:v>
                </c:pt>
                <c:pt idx="48" formatCode="0.00E+00">
                  <c:v>0.87675770761502414</c:v>
                </c:pt>
                <c:pt idx="49" formatCode="0.00E+00">
                  <c:v>0.80463827687306777</c:v>
                </c:pt>
                <c:pt idx="50" formatCode="0.00E+00">
                  <c:v>0.7376129447114349</c:v>
                </c:pt>
                <c:pt idx="51" formatCode="0.00E+00">
                  <c:v>0.66896547020362607</c:v>
                </c:pt>
                <c:pt idx="52" formatCode="0.00E+00">
                  <c:v>0.61822332699916094</c:v>
                </c:pt>
                <c:pt idx="53" formatCode="0.00E+00">
                  <c:v>0.56249900451592272</c:v>
                </c:pt>
                <c:pt idx="54" formatCode="0.00E+00">
                  <c:v>0.51526584828879474</c:v>
                </c:pt>
                <c:pt idx="55" formatCode="0.00E+00">
                  <c:v>0.46820526316466865</c:v>
                </c:pt>
                <c:pt idx="56" formatCode="0.00E+00">
                  <c:v>0.42774679358828072</c:v>
                </c:pt>
                <c:pt idx="57" formatCode="0.00E+00">
                  <c:v>0.39117972045837773</c:v>
                </c:pt>
                <c:pt idx="58" formatCode="0.00E+00">
                  <c:v>0.35557282110626337</c:v>
                </c:pt>
                <c:pt idx="59" formatCode="0.00E+00">
                  <c:v>0.32612681078626454</c:v>
                </c:pt>
                <c:pt idx="60" formatCode="0.00E+00">
                  <c:v>0.29818351707550855</c:v>
                </c:pt>
                <c:pt idx="61" formatCode="0.00E+00">
                  <c:v>0.272556702167704</c:v>
                </c:pt>
                <c:pt idx="62" formatCode="0.00E+00">
                  <c:v>0.24921874760253002</c:v>
                </c:pt>
                <c:pt idx="63" formatCode="0.00E+00">
                  <c:v>0.22792661376473763</c:v>
                </c:pt>
                <c:pt idx="64" formatCode="0.00E+00">
                  <c:v>0.20811968638316974</c:v>
                </c:pt>
                <c:pt idx="65" formatCode="0.00E+00">
                  <c:v>0.18967978040851377</c:v>
                </c:pt>
                <c:pt idx="66" formatCode="0.00E+00">
                  <c:v>0.1739683854706211</c:v>
                </c:pt>
                <c:pt idx="67" formatCode="0.00E+00">
                  <c:v>0.15852564283940807</c:v>
                </c:pt>
                <c:pt idx="68" formatCode="0.00E+00">
                  <c:v>0.14512691953247248</c:v>
                </c:pt>
                <c:pt idx="69" formatCode="0.00E+00">
                  <c:v>0.1326799290992744</c:v>
                </c:pt>
                <c:pt idx="70" formatCode="0.00E+00">
                  <c:v>0.12090121606540169</c:v>
                </c:pt>
                <c:pt idx="71" formatCode="0.00E+00">
                  <c:v>0.11086994595785415</c:v>
                </c:pt>
                <c:pt idx="72" formatCode="0.00E+00">
                  <c:v>0.10177519535600701</c:v>
                </c:pt>
                <c:pt idx="73" formatCode="0.00E+00">
                  <c:v>9.2804054044243578E-2</c:v>
                </c:pt>
                <c:pt idx="74" formatCode="0.00E+00">
                  <c:v>8.4713921076458809E-2</c:v>
                </c:pt>
                <c:pt idx="75" formatCode="0.00E+00">
                  <c:v>7.7321106383219568E-2</c:v>
                </c:pt>
                <c:pt idx="76" formatCode="0.00E+00">
                  <c:v>7.0580714960262789E-2</c:v>
                </c:pt>
                <c:pt idx="77" formatCode="0.00E+00">
                  <c:v>6.4642346140446158E-2</c:v>
                </c:pt>
                <c:pt idx="78" formatCode="0.00E+00">
                  <c:v>5.8864259334596214E-2</c:v>
                </c:pt>
                <c:pt idx="79" formatCode="0.00E+00">
                  <c:v>5.3814630702311399E-2</c:v>
                </c:pt>
                <c:pt idx="80" formatCode="0.00E+00">
                  <c:v>4.936035432305997E-2</c:v>
                </c:pt>
                <c:pt idx="81" formatCode="0.00E+00">
                  <c:v>4.4956620711797457E-2</c:v>
                </c:pt>
                <c:pt idx="82" formatCode="0.00E+00">
                  <c:v>4.1188435058142847E-2</c:v>
                </c:pt>
                <c:pt idx="83" formatCode="0.00E+00">
                  <c:v>3.764477730530235E-2</c:v>
                </c:pt>
                <c:pt idx="84" formatCode="0.00E+00">
                  <c:v>3.4376330821159484E-2</c:v>
                </c:pt>
                <c:pt idx="85" formatCode="0.00E+00">
                  <c:v>3.1447828999679822E-2</c:v>
                </c:pt>
                <c:pt idx="86" formatCode="0.00E+00">
                  <c:v>2.8724605564799374E-2</c:v>
                </c:pt>
                <c:pt idx="87" formatCode="0.00E+00">
                  <c:v>2.624816097772666E-2</c:v>
                </c:pt>
                <c:pt idx="88" formatCode="0.00E+00">
                  <c:v>2.4014964871258399E-2</c:v>
                </c:pt>
                <c:pt idx="89" formatCode="0.00E+00">
                  <c:v>2.1991614568971838E-2</c:v>
                </c:pt>
                <c:pt idx="90" formatCode="0.00E+00">
                  <c:v>2.0078080189993085E-2</c:v>
                </c:pt>
                <c:pt idx="91" formatCode="0.00E+00">
                  <c:v>1.8355770396236943E-2</c:v>
                </c:pt>
                <c:pt idx="92" formatCode="0.00E+00">
                  <c:v>1.6769234876390669E-2</c:v>
                </c:pt>
                <c:pt idx="93" formatCode="0.00E+00">
                  <c:v>1.5343717669078152E-2</c:v>
                </c:pt>
                <c:pt idx="94" formatCode="0.00E+00">
                  <c:v>1.4009047956458357E-2</c:v>
                </c:pt>
                <c:pt idx="95" formatCode="0.00E+00">
                  <c:v>1.2813901242250441E-2</c:v>
                </c:pt>
                <c:pt idx="96" formatCode="0.00E+00">
                  <c:v>1.1714296244779389E-2</c:v>
                </c:pt>
                <c:pt idx="97" formatCode="0.00E+00">
                  <c:v>1.0701479805795612E-2</c:v>
                </c:pt>
                <c:pt idx="98" formatCode="0.00E+00">
                  <c:v>9.7781285546252941E-3</c:v>
                </c:pt>
                <c:pt idx="99" formatCode="0.00E+00">
                  <c:v>8.9563910686039205E-3</c:v>
                </c:pt>
                <c:pt idx="100" formatCode="0.00E+00">
                  <c:v>8.1981150853223019E-3</c:v>
                </c:pt>
                <c:pt idx="101" formatCode="0.00E+00">
                  <c:v>7.4519127475738542E-3</c:v>
                </c:pt>
                <c:pt idx="102" formatCode="0.00E+00">
                  <c:v>6.8315189757681763E-3</c:v>
                </c:pt>
                <c:pt idx="103" formatCode="0.00E+00">
                  <c:v>6.2322912532455817E-3</c:v>
                </c:pt>
                <c:pt idx="104" formatCode="0.00E+00">
                  <c:v>5.698214112452844E-3</c:v>
                </c:pt>
                <c:pt idx="105" formatCode="0.00E+00">
                  <c:v>5.2234763304580397E-3</c:v>
                </c:pt>
                <c:pt idx="106" formatCode="0.00E+00">
                  <c:v>4.7780590251029122E-3</c:v>
                </c:pt>
                <c:pt idx="107" formatCode="0.00E+00">
                  <c:v>4.3663661978879924E-3</c:v>
                </c:pt>
                <c:pt idx="108" formatCode="0.00E+00">
                  <c:v>3.9902467569936937E-3</c:v>
                </c:pt>
                <c:pt idx="109" formatCode="0.00E+00">
                  <c:v>3.6359424984188514E-3</c:v>
                </c:pt>
                <c:pt idx="110" formatCode="0.00E+00">
                  <c:v>3.3291693418584663E-3</c:v>
                </c:pt>
                <c:pt idx="111" formatCode="0.00E+00">
                  <c:v>3.0442932459008669E-3</c:v>
                </c:pt>
                <c:pt idx="112" formatCode="0.00E+00">
                  <c:v>2.781441370860953E-3</c:v>
                </c:pt>
                <c:pt idx="113" formatCode="0.00E+00">
                  <c:v>2.5425440528267585E-3</c:v>
                </c:pt>
                <c:pt idx="114" formatCode="0.00E+00">
                  <c:v>2.3258711471539706E-3</c:v>
                </c:pt>
                <c:pt idx="115" formatCode="0.00E+00">
                  <c:v>2.1263573964507782E-3</c:v>
                </c:pt>
                <c:pt idx="116" formatCode="0.00E+00">
                  <c:v>1.9439353193829803E-3</c:v>
                </c:pt>
                <c:pt idx="117" formatCode="0.00E+00">
                  <c:v>1.775416899654244E-3</c:v>
                </c:pt>
              </c:numCache>
            </c:numRef>
          </c:xVal>
          <c:yVal>
            <c:numRef>
              <c:f>'351e'!$Z$8:$Z$125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0.13163789568459489</c:v>
                </c:pt>
                <c:pt idx="20">
                  <c:v>9.5815864796493955E-2</c:v>
                </c:pt>
                <c:pt idx="21">
                  <c:v>0.21558569579211151</c:v>
                </c:pt>
                <c:pt idx="22">
                  <c:v>0.16767776339386481</c:v>
                </c:pt>
                <c:pt idx="23">
                  <c:v>0.23953966199123466</c:v>
                </c:pt>
                <c:pt idx="24">
                  <c:v>0.3114015605886058</c:v>
                </c:pt>
                <c:pt idx="25">
                  <c:v>0.40721742538509931</c:v>
                </c:pt>
                <c:pt idx="26">
                  <c:v>0.38326345918597648</c:v>
                </c:pt>
                <c:pt idx="27">
                  <c:v>0.38326345918597582</c:v>
                </c:pt>
                <c:pt idx="28">
                  <c:v>0.40721742538509975</c:v>
                </c:pt>
                <c:pt idx="29">
                  <c:v>0.38326345918597582</c:v>
                </c:pt>
                <c:pt idx="30">
                  <c:v>0.3353555267877284</c:v>
                </c:pt>
                <c:pt idx="31">
                  <c:v>0.31140156058860713</c:v>
                </c:pt>
                <c:pt idx="32">
                  <c:v>0.28744759438948186</c:v>
                </c:pt>
                <c:pt idx="33">
                  <c:v>0.26349362819035882</c:v>
                </c:pt>
                <c:pt idx="34">
                  <c:v>0.26349362819035793</c:v>
                </c:pt>
                <c:pt idx="35">
                  <c:v>0.21558569579211095</c:v>
                </c:pt>
                <c:pt idx="36">
                  <c:v>0.21558569579211184</c:v>
                </c:pt>
                <c:pt idx="37">
                  <c:v>0.16767776339386398</c:v>
                </c:pt>
                <c:pt idx="38">
                  <c:v>0.16767776339386486</c:v>
                </c:pt>
                <c:pt idx="39">
                  <c:v>0.11976983099561789</c:v>
                </c:pt>
                <c:pt idx="40">
                  <c:v>0.16767776339386398</c:v>
                </c:pt>
                <c:pt idx="41">
                  <c:v>0.11976983099561789</c:v>
                </c:pt>
                <c:pt idx="42">
                  <c:v>0.14372379719474093</c:v>
                </c:pt>
                <c:pt idx="43">
                  <c:v>9.5815864796493955E-2</c:v>
                </c:pt>
                <c:pt idx="44">
                  <c:v>0.11976983099561789</c:v>
                </c:pt>
                <c:pt idx="45">
                  <c:v>0.11976983099561789</c:v>
                </c:pt>
                <c:pt idx="46">
                  <c:v>7.186189859737091E-2</c:v>
                </c:pt>
                <c:pt idx="47">
                  <c:v>0.11976983099561611</c:v>
                </c:pt>
                <c:pt idx="48">
                  <c:v>7.1861898597371798E-2</c:v>
                </c:pt>
                <c:pt idx="49">
                  <c:v>9.5815864796493955E-2</c:v>
                </c:pt>
                <c:pt idx="50">
                  <c:v>9.5815864796493067E-2</c:v>
                </c:pt>
                <c:pt idx="51">
                  <c:v>9.5815864796494843E-2</c:v>
                </c:pt>
                <c:pt idx="52">
                  <c:v>7.186189859737091E-2</c:v>
                </c:pt>
                <c:pt idx="53">
                  <c:v>9.5815864796493955E-2</c:v>
                </c:pt>
                <c:pt idx="54">
                  <c:v>9.5815864796493955E-2</c:v>
                </c:pt>
                <c:pt idx="55">
                  <c:v>9.5815864796493067E-2</c:v>
                </c:pt>
                <c:pt idx="56">
                  <c:v>4.7907932398248754E-2</c:v>
                </c:pt>
                <c:pt idx="57">
                  <c:v>4.7907932398245201E-2</c:v>
                </c:pt>
                <c:pt idx="58">
                  <c:v>7.1861898597371798E-2</c:v>
                </c:pt>
                <c:pt idx="59">
                  <c:v>7.1861898597369134E-2</c:v>
                </c:pt>
                <c:pt idx="60">
                  <c:v>7.1861898597369134E-2</c:v>
                </c:pt>
                <c:pt idx="61">
                  <c:v>7.1861898597372686E-2</c:v>
                </c:pt>
                <c:pt idx="62">
                  <c:v>7.186189859737091E-2</c:v>
                </c:pt>
                <c:pt idx="63">
                  <c:v>9.5815864796493955E-2</c:v>
                </c:pt>
                <c:pt idx="64">
                  <c:v>9.5815864796492178E-2</c:v>
                </c:pt>
                <c:pt idx="65">
                  <c:v>0.14372379719474182</c:v>
                </c:pt>
                <c:pt idx="66">
                  <c:v>0.11976983099561789</c:v>
                </c:pt>
                <c:pt idx="67">
                  <c:v>0.11976983099561878</c:v>
                </c:pt>
                <c:pt idx="68">
                  <c:v>0.14372379719474004</c:v>
                </c:pt>
                <c:pt idx="69">
                  <c:v>0.14372379719474182</c:v>
                </c:pt>
                <c:pt idx="70">
                  <c:v>0.14372379719474004</c:v>
                </c:pt>
                <c:pt idx="71">
                  <c:v>0.11976983099561878</c:v>
                </c:pt>
                <c:pt idx="72">
                  <c:v>0.14372379719474182</c:v>
                </c:pt>
                <c:pt idx="73">
                  <c:v>0.14372379719473827</c:v>
                </c:pt>
                <c:pt idx="74">
                  <c:v>0.14372379719474182</c:v>
                </c:pt>
                <c:pt idx="75">
                  <c:v>0.14372379719474004</c:v>
                </c:pt>
                <c:pt idx="76">
                  <c:v>0.11976983099561878</c:v>
                </c:pt>
                <c:pt idx="77">
                  <c:v>0.14372379719474004</c:v>
                </c:pt>
                <c:pt idx="78">
                  <c:v>0.14372379719474182</c:v>
                </c:pt>
                <c:pt idx="79">
                  <c:v>0.119769830995617</c:v>
                </c:pt>
                <c:pt idx="80">
                  <c:v>0.119769830995617</c:v>
                </c:pt>
                <c:pt idx="81">
                  <c:v>0.11976983099561878</c:v>
                </c:pt>
                <c:pt idx="82">
                  <c:v>9.5815864796495731E-2</c:v>
                </c:pt>
                <c:pt idx="83">
                  <c:v>9.5815864796492178E-2</c:v>
                </c:pt>
                <c:pt idx="84">
                  <c:v>0.11976983099561878</c:v>
                </c:pt>
                <c:pt idx="85">
                  <c:v>9.5815864796492178E-2</c:v>
                </c:pt>
                <c:pt idx="86">
                  <c:v>7.186189859737091E-2</c:v>
                </c:pt>
                <c:pt idx="87">
                  <c:v>9.5815864796495731E-2</c:v>
                </c:pt>
                <c:pt idx="88">
                  <c:v>9.5815864796493955E-2</c:v>
                </c:pt>
                <c:pt idx="89">
                  <c:v>7.1861898597369134E-2</c:v>
                </c:pt>
                <c:pt idx="90">
                  <c:v>7.186189859737091E-2</c:v>
                </c:pt>
                <c:pt idx="91">
                  <c:v>7.186189859737091E-2</c:v>
                </c:pt>
                <c:pt idx="92">
                  <c:v>4.7907932398246089E-2</c:v>
                </c:pt>
                <c:pt idx="93">
                  <c:v>4.7907932398246089E-2</c:v>
                </c:pt>
                <c:pt idx="94">
                  <c:v>2.3953966199124821E-2</c:v>
                </c:pt>
                <c:pt idx="95">
                  <c:v>4.7907932398246089E-2</c:v>
                </c:pt>
                <c:pt idx="96">
                  <c:v>1E-4</c:v>
                </c:pt>
                <c:pt idx="97">
                  <c:v>2.3953966199124821E-2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6-154B-ABFD-F9AF7A139423}"/>
            </c:ext>
          </c:extLst>
        </c:ser>
        <c:ser>
          <c:idx val="1"/>
          <c:order val="1"/>
          <c:tx>
            <c:strRef>
              <c:f>'351e'!$AB$7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'351e'!$X$8:$X$125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2.3682983876217305</c:v>
                </c:pt>
                <c:pt idx="38" formatCode="0.00E+00">
                  <c:v>2.1669255792356679</c:v>
                </c:pt>
                <c:pt idx="39" formatCode="0.00E+00">
                  <c:v>1.9738013984662857</c:v>
                </c:pt>
                <c:pt idx="40" formatCode="0.00E+00">
                  <c:v>1.8334950339969953</c:v>
                </c:pt>
                <c:pt idx="41" formatCode="0.00E+00">
                  <c:v>1.6702110610728351</c:v>
                </c:pt>
                <c:pt idx="42" formatCode="0.00E+00">
                  <c:v>1.5168170507649925</c:v>
                </c:pt>
                <c:pt idx="43" formatCode="0.00E+00">
                  <c:v>1.3786212174870638</c:v>
                </c:pt>
                <c:pt idx="44" formatCode="0.00E+00">
                  <c:v>1.2606634494109517</c:v>
                </c:pt>
                <c:pt idx="45" formatCode="0.00E+00">
                  <c:v>1.158899711436308</c:v>
                </c:pt>
                <c:pt idx="46" formatCode="0.00E+00">
                  <c:v>1.052213171426565</c:v>
                </c:pt>
                <c:pt idx="47" formatCode="0.00E+00">
                  <c:v>0.96613514851465099</c:v>
                </c:pt>
                <c:pt idx="48" formatCode="0.00E+00">
                  <c:v>0.87675770761502414</c:v>
                </c:pt>
                <c:pt idx="49" formatCode="0.00E+00">
                  <c:v>0.80463827687306777</c:v>
                </c:pt>
                <c:pt idx="50" formatCode="0.00E+00">
                  <c:v>0.7376129447114349</c:v>
                </c:pt>
                <c:pt idx="51" formatCode="0.00E+00">
                  <c:v>0.66896547020362607</c:v>
                </c:pt>
                <c:pt idx="52" formatCode="0.00E+00">
                  <c:v>0.61822332699916094</c:v>
                </c:pt>
                <c:pt idx="53" formatCode="0.00E+00">
                  <c:v>0.56249900451592272</c:v>
                </c:pt>
                <c:pt idx="54" formatCode="0.00E+00">
                  <c:v>0.51526584828879474</c:v>
                </c:pt>
                <c:pt idx="55" formatCode="0.00E+00">
                  <c:v>0.46820526316466865</c:v>
                </c:pt>
                <c:pt idx="56" formatCode="0.00E+00">
                  <c:v>0.42774679358828072</c:v>
                </c:pt>
                <c:pt idx="57" formatCode="0.00E+00">
                  <c:v>0.39117972045837773</c:v>
                </c:pt>
                <c:pt idx="58" formatCode="0.00E+00">
                  <c:v>0.35557282110626337</c:v>
                </c:pt>
                <c:pt idx="59" formatCode="0.00E+00">
                  <c:v>0.32612681078626454</c:v>
                </c:pt>
                <c:pt idx="60" formatCode="0.00E+00">
                  <c:v>0.29818351707550855</c:v>
                </c:pt>
                <c:pt idx="61" formatCode="0.00E+00">
                  <c:v>0.272556702167704</c:v>
                </c:pt>
                <c:pt idx="62" formatCode="0.00E+00">
                  <c:v>0.24921874760253002</c:v>
                </c:pt>
                <c:pt idx="63" formatCode="0.00E+00">
                  <c:v>0.22792661376473763</c:v>
                </c:pt>
                <c:pt idx="64" formatCode="0.00E+00">
                  <c:v>0.20811968638316974</c:v>
                </c:pt>
                <c:pt idx="65" formatCode="0.00E+00">
                  <c:v>0.18967978040851377</c:v>
                </c:pt>
                <c:pt idx="66" formatCode="0.00E+00">
                  <c:v>0.1739683854706211</c:v>
                </c:pt>
                <c:pt idx="67" formatCode="0.00E+00">
                  <c:v>0.15852564283940807</c:v>
                </c:pt>
                <c:pt idx="68" formatCode="0.00E+00">
                  <c:v>0.14512691953247248</c:v>
                </c:pt>
                <c:pt idx="69" formatCode="0.00E+00">
                  <c:v>0.1326799290992744</c:v>
                </c:pt>
                <c:pt idx="70" formatCode="0.00E+00">
                  <c:v>0.12090121606540169</c:v>
                </c:pt>
                <c:pt idx="71" formatCode="0.00E+00">
                  <c:v>0.11086994595785415</c:v>
                </c:pt>
                <c:pt idx="72" formatCode="0.00E+00">
                  <c:v>0.10177519535600701</c:v>
                </c:pt>
                <c:pt idx="73" formatCode="0.00E+00">
                  <c:v>9.2804054044243578E-2</c:v>
                </c:pt>
                <c:pt idx="74" formatCode="0.00E+00">
                  <c:v>8.4713921076458809E-2</c:v>
                </c:pt>
                <c:pt idx="75" formatCode="0.00E+00">
                  <c:v>7.7321106383219568E-2</c:v>
                </c:pt>
                <c:pt idx="76" formatCode="0.00E+00">
                  <c:v>7.0580714960262789E-2</c:v>
                </c:pt>
                <c:pt idx="77" formatCode="0.00E+00">
                  <c:v>6.4642346140446158E-2</c:v>
                </c:pt>
                <c:pt idx="78" formatCode="0.00E+00">
                  <c:v>5.8864259334596214E-2</c:v>
                </c:pt>
                <c:pt idx="79" formatCode="0.00E+00">
                  <c:v>5.3814630702311399E-2</c:v>
                </c:pt>
                <c:pt idx="80" formatCode="0.00E+00">
                  <c:v>4.936035432305997E-2</c:v>
                </c:pt>
                <c:pt idx="81" formatCode="0.00E+00">
                  <c:v>4.4956620711797457E-2</c:v>
                </c:pt>
                <c:pt idx="82" formatCode="0.00E+00">
                  <c:v>4.1188435058142847E-2</c:v>
                </c:pt>
                <c:pt idx="83" formatCode="0.00E+00">
                  <c:v>3.764477730530235E-2</c:v>
                </c:pt>
                <c:pt idx="84" formatCode="0.00E+00">
                  <c:v>3.4376330821159484E-2</c:v>
                </c:pt>
                <c:pt idx="85" formatCode="0.00E+00">
                  <c:v>3.1447828999679822E-2</c:v>
                </c:pt>
                <c:pt idx="86" formatCode="0.00E+00">
                  <c:v>2.8724605564799374E-2</c:v>
                </c:pt>
                <c:pt idx="87" formatCode="0.00E+00">
                  <c:v>2.624816097772666E-2</c:v>
                </c:pt>
                <c:pt idx="88" formatCode="0.00E+00">
                  <c:v>2.4014964871258399E-2</c:v>
                </c:pt>
                <c:pt idx="89" formatCode="0.00E+00">
                  <c:v>2.1991614568971838E-2</c:v>
                </c:pt>
                <c:pt idx="90" formatCode="0.00E+00">
                  <c:v>2.0078080189993085E-2</c:v>
                </c:pt>
                <c:pt idx="91" formatCode="0.00E+00">
                  <c:v>1.8355770396236943E-2</c:v>
                </c:pt>
                <c:pt idx="92" formatCode="0.00E+00">
                  <c:v>1.6769234876390669E-2</c:v>
                </c:pt>
                <c:pt idx="93" formatCode="0.00E+00">
                  <c:v>1.5343717669078152E-2</c:v>
                </c:pt>
                <c:pt idx="94" formatCode="0.00E+00">
                  <c:v>1.4009047956458357E-2</c:v>
                </c:pt>
                <c:pt idx="95" formatCode="0.00E+00">
                  <c:v>1.2813901242250441E-2</c:v>
                </c:pt>
                <c:pt idx="96" formatCode="0.00E+00">
                  <c:v>1.1714296244779389E-2</c:v>
                </c:pt>
                <c:pt idx="97" formatCode="0.00E+00">
                  <c:v>1.0701479805795612E-2</c:v>
                </c:pt>
                <c:pt idx="98" formatCode="0.00E+00">
                  <c:v>9.7781285546252941E-3</c:v>
                </c:pt>
                <c:pt idx="99" formatCode="0.00E+00">
                  <c:v>8.9563910686039205E-3</c:v>
                </c:pt>
                <c:pt idx="100" formatCode="0.00E+00">
                  <c:v>8.1981150853223019E-3</c:v>
                </c:pt>
                <c:pt idx="101" formatCode="0.00E+00">
                  <c:v>7.4519127475738542E-3</c:v>
                </c:pt>
                <c:pt idx="102" formatCode="0.00E+00">
                  <c:v>6.8315189757681763E-3</c:v>
                </c:pt>
                <c:pt idx="103" formatCode="0.00E+00">
                  <c:v>6.2322912532455817E-3</c:v>
                </c:pt>
                <c:pt idx="104" formatCode="0.00E+00">
                  <c:v>5.698214112452844E-3</c:v>
                </c:pt>
                <c:pt idx="105" formatCode="0.00E+00">
                  <c:v>5.2234763304580397E-3</c:v>
                </c:pt>
                <c:pt idx="106" formatCode="0.00E+00">
                  <c:v>4.7780590251029122E-3</c:v>
                </c:pt>
                <c:pt idx="107" formatCode="0.00E+00">
                  <c:v>4.3663661978879924E-3</c:v>
                </c:pt>
                <c:pt idx="108" formatCode="0.00E+00">
                  <c:v>3.9902467569936937E-3</c:v>
                </c:pt>
                <c:pt idx="109" formatCode="0.00E+00">
                  <c:v>3.6359424984188514E-3</c:v>
                </c:pt>
                <c:pt idx="110" formatCode="0.00E+00">
                  <c:v>3.3291693418584663E-3</c:v>
                </c:pt>
                <c:pt idx="111" formatCode="0.00E+00">
                  <c:v>3.0442932459008669E-3</c:v>
                </c:pt>
                <c:pt idx="112" formatCode="0.00E+00">
                  <c:v>2.781441370860953E-3</c:v>
                </c:pt>
                <c:pt idx="113" formatCode="0.00E+00">
                  <c:v>2.5425440528267585E-3</c:v>
                </c:pt>
                <c:pt idx="114" formatCode="0.00E+00">
                  <c:v>2.3258711471539706E-3</c:v>
                </c:pt>
                <c:pt idx="115" formatCode="0.00E+00">
                  <c:v>2.1263573964507782E-3</c:v>
                </c:pt>
                <c:pt idx="116" formatCode="0.00E+00">
                  <c:v>1.9439353193829803E-3</c:v>
                </c:pt>
                <c:pt idx="117" formatCode="0.00E+00">
                  <c:v>1.775416899654244E-3</c:v>
                </c:pt>
              </c:numCache>
            </c:numRef>
          </c:xVal>
          <c:yVal>
            <c:numRef>
              <c:f>'351e'!$AB$8:$AB$125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4.2437426122327697E-3</c:v>
                </c:pt>
                <c:pt idx="20">
                  <c:v>6.0298634368472839E-2</c:v>
                </c:pt>
                <c:pt idx="21">
                  <c:v>0.17433228132193404</c:v>
                </c:pt>
                <c:pt idx="22">
                  <c:v>0.28119890019688698</c:v>
                </c:pt>
                <c:pt idx="23">
                  <c:v>0.35115422483349346</c:v>
                </c:pt>
                <c:pt idx="24">
                  <c:v>0.41734641274854467</c:v>
                </c:pt>
                <c:pt idx="25">
                  <c:v>0.3854132109660855</c:v>
                </c:pt>
                <c:pt idx="26">
                  <c:v>0.37128929967469193</c:v>
                </c:pt>
                <c:pt idx="27">
                  <c:v>0.37853138381755702</c:v>
                </c:pt>
                <c:pt idx="28">
                  <c:v>0.36569013597860067</c:v>
                </c:pt>
                <c:pt idx="29">
                  <c:v>0.33130013890011734</c:v>
                </c:pt>
                <c:pt idx="30">
                  <c:v>0.31349905965908942</c:v>
                </c:pt>
                <c:pt idx="31">
                  <c:v>0.29301871983585714</c:v>
                </c:pt>
                <c:pt idx="32">
                  <c:v>0.26057977523254827</c:v>
                </c:pt>
                <c:pt idx="33">
                  <c:v>0.26080939114564927</c:v>
                </c:pt>
                <c:pt idx="34">
                  <c:v>0.23797179066294749</c:v>
                </c:pt>
                <c:pt idx="35">
                  <c:v>0.21777786328627879</c:v>
                </c:pt>
                <c:pt idx="36">
                  <c:v>0.20851091734291938</c:v>
                </c:pt>
                <c:pt idx="37">
                  <c:v>0.1702156272918991</c:v>
                </c:pt>
                <c:pt idx="38">
                  <c:v>0.18186553203224154</c:v>
                </c:pt>
                <c:pt idx="39">
                  <c:v>0.17927184295521048</c:v>
                </c:pt>
                <c:pt idx="40">
                  <c:v>0.13374132165894448</c:v>
                </c:pt>
                <c:pt idx="41">
                  <c:v>0.16000121641010345</c:v>
                </c:pt>
                <c:pt idx="42">
                  <c:v>0.15533026884116818</c:v>
                </c:pt>
                <c:pt idx="43">
                  <c:v>0.14489711106825354</c:v>
                </c:pt>
                <c:pt idx="44">
                  <c:v>0.12808564598026262</c:v>
                </c:pt>
                <c:pt idx="45">
                  <c:v>0.11433673088193252</c:v>
                </c:pt>
                <c:pt idx="46">
                  <c:v>0.12434964132707904</c:v>
                </c:pt>
                <c:pt idx="47">
                  <c:v>0.10424484201236339</c:v>
                </c:pt>
                <c:pt idx="48">
                  <c:v>0.11260319231062077</c:v>
                </c:pt>
                <c:pt idx="49">
                  <c:v>9.4653102315573001E-2</c:v>
                </c:pt>
                <c:pt idx="50">
                  <c:v>9.1523708143528282E-2</c:v>
                </c:pt>
                <c:pt idx="51">
                  <c:v>9.7895397444701437E-2</c:v>
                </c:pt>
                <c:pt idx="52">
                  <c:v>7.5512513206151155E-2</c:v>
                </c:pt>
                <c:pt idx="53">
                  <c:v>8.6537529022280957E-2</c:v>
                </c:pt>
                <c:pt idx="54">
                  <c:v>7.6792326969672864E-2</c:v>
                </c:pt>
                <c:pt idx="55">
                  <c:v>8.0198121975117331E-2</c:v>
                </c:pt>
                <c:pt idx="56">
                  <c:v>7.2391431415230301E-2</c:v>
                </c:pt>
                <c:pt idx="57">
                  <c:v>6.8639759054867078E-2</c:v>
                </c:pt>
                <c:pt idx="58">
                  <c:v>7.0269653883539895E-2</c:v>
                </c:pt>
                <c:pt idx="59">
                  <c:v>6.1101672004975072E-2</c:v>
                </c:pt>
                <c:pt idx="60">
                  <c:v>6.0910267327680678E-2</c:v>
                </c:pt>
                <c:pt idx="61">
                  <c:v>5.8780199459764759E-2</c:v>
                </c:pt>
                <c:pt idx="62">
                  <c:v>5.6366888752083177E-2</c:v>
                </c:pt>
                <c:pt idx="63">
                  <c:v>5.417903084864939E-2</c:v>
                </c:pt>
                <c:pt idx="64">
                  <c:v>5.3154594636999342E-2</c:v>
                </c:pt>
                <c:pt idx="65">
                  <c:v>5.2278901562945457E-2</c:v>
                </c:pt>
                <c:pt idx="66">
                  <c:v>4.7026328378040105E-2</c:v>
                </c:pt>
                <c:pt idx="67">
                  <c:v>6.231932800585227E-2</c:v>
                </c:pt>
                <c:pt idx="68">
                  <c:v>0.16208410105167026</c:v>
                </c:pt>
                <c:pt idx="69">
                  <c:v>0.23885841732575308</c:v>
                </c:pt>
                <c:pt idx="70">
                  <c:v>0.25532797784553907</c:v>
                </c:pt>
                <c:pt idx="71">
                  <c:v>0.21991526556911367</c:v>
                </c:pt>
                <c:pt idx="72">
                  <c:v>0.19505090115423229</c:v>
                </c:pt>
                <c:pt idx="73">
                  <c:v>0.18651690085398442</c:v>
                </c:pt>
                <c:pt idx="74">
                  <c:v>0.16309469252612452</c:v>
                </c:pt>
                <c:pt idx="75">
                  <c:v>0.14531133002510543</c:v>
                </c:pt>
                <c:pt idx="76">
                  <c:v>0.130048418104316</c:v>
                </c:pt>
                <c:pt idx="77">
                  <c:v>0.11326733080528406</c:v>
                </c:pt>
                <c:pt idx="78">
                  <c:v>0.10966495603554627</c:v>
                </c:pt>
                <c:pt idx="79">
                  <c:v>9.5955875200202101E-2</c:v>
                </c:pt>
                <c:pt idx="80">
                  <c:v>8.5206043415633204E-2</c:v>
                </c:pt>
                <c:pt idx="81">
                  <c:v>8.5240873769103942E-2</c:v>
                </c:pt>
                <c:pt idx="82">
                  <c:v>7.4152743631126228E-2</c:v>
                </c:pt>
                <c:pt idx="83">
                  <c:v>7.1163594571602928E-2</c:v>
                </c:pt>
                <c:pt idx="84">
                  <c:v>6.7259855934491242E-2</c:v>
                </c:pt>
                <c:pt idx="85">
                  <c:v>6.1958216565157542E-2</c:v>
                </c:pt>
                <c:pt idx="86">
                  <c:v>5.9415077579355824E-2</c:v>
                </c:pt>
                <c:pt idx="87">
                  <c:v>5.5887482132233046E-2</c:v>
                </c:pt>
                <c:pt idx="88">
                  <c:v>5.2246681979847054E-2</c:v>
                </c:pt>
                <c:pt idx="89">
                  <c:v>4.9164318050697986E-2</c:v>
                </c:pt>
                <c:pt idx="90">
                  <c:v>4.8413791643612925E-2</c:v>
                </c:pt>
                <c:pt idx="91">
                  <c:v>4.548054552603098E-2</c:v>
                </c:pt>
                <c:pt idx="92">
                  <c:v>4.3799119901382966E-2</c:v>
                </c:pt>
                <c:pt idx="93">
                  <c:v>4.1202443942983891E-2</c:v>
                </c:pt>
                <c:pt idx="94">
                  <c:v>4.0456350556327791E-2</c:v>
                </c:pt>
                <c:pt idx="95">
                  <c:v>3.8050768798465029E-2</c:v>
                </c:pt>
                <c:pt idx="96">
                  <c:v>3.6806312648423045E-2</c:v>
                </c:pt>
                <c:pt idx="97">
                  <c:v>3.5698205146564632E-2</c:v>
                </c:pt>
                <c:pt idx="98">
                  <c:v>3.4314733464716696E-2</c:v>
                </c:pt>
                <c:pt idx="99">
                  <c:v>3.2208652509813973E-2</c:v>
                </c:pt>
                <c:pt idx="100">
                  <c:v>3.1360002759333483E-2</c:v>
                </c:pt>
                <c:pt idx="101">
                  <c:v>3.2668531294689274E-2</c:v>
                </c:pt>
                <c:pt idx="102">
                  <c:v>2.8766855569593019E-2</c:v>
                </c:pt>
                <c:pt idx="103">
                  <c:v>2.9417065385416663E-2</c:v>
                </c:pt>
                <c:pt idx="104">
                  <c:v>2.7805155625687306E-2</c:v>
                </c:pt>
                <c:pt idx="105">
                  <c:v>2.618949811193616E-2</c:v>
                </c:pt>
                <c:pt idx="106">
                  <c:v>2.6049931505125912E-2</c:v>
                </c:pt>
                <c:pt idx="107">
                  <c:v>2.5569021451797624E-2</c:v>
                </c:pt>
                <c:pt idx="108">
                  <c:v>2.483033546078417E-2</c:v>
                </c:pt>
                <c:pt idx="109">
                  <c:v>2.4901879464504617E-2</c:v>
                </c:pt>
                <c:pt idx="110">
                  <c:v>2.2953975792432857E-2</c:v>
                </c:pt>
                <c:pt idx="111">
                  <c:v>2.2676006800836035E-2</c:v>
                </c:pt>
                <c:pt idx="112">
                  <c:v>2.2286479245188673E-2</c:v>
                </c:pt>
                <c:pt idx="113">
                  <c:v>2.1589031879472032E-2</c:v>
                </c:pt>
                <c:pt idx="114">
                  <c:v>2.0870505547874174E-2</c:v>
                </c:pt>
                <c:pt idx="115">
                  <c:v>2.0491748092723583E-2</c:v>
                </c:pt>
                <c:pt idx="116">
                  <c:v>1.9991578932733844E-2</c:v>
                </c:pt>
                <c:pt idx="117">
                  <c:v>1.9720353021837056E-2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E6-154B-ABFD-F9AF7A13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487951"/>
        <c:axId val="1"/>
      </c:scatterChart>
      <c:valAx>
        <c:axId val="303487951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136767911505814"/>
              <c:y val="0.9298111449688648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4748373136679586E-3"/>
              <c:y val="0.38499992721367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487951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'365e'!$AC$8:$AC$42</c:f>
          <c:strCache>
            <c:ptCount val="35"/>
            <c:pt idx="0">
              <c:v>SAMPLE NO.:</c:v>
            </c:pt>
            <c:pt idx="1">
              <c:v>6990.7ft;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21</c:v>
            </c:pt>
            <c:pt idx="6">
              <c:v>BVTot:</c:v>
            </c:pt>
            <c:pt idx="7">
              <c:v>27.85</c:v>
            </c:pt>
            <c:pt idx="8">
              <c:v>Perm:</c:v>
            </c:pt>
            <c:pt idx="9">
              <c:v>87.8</c:v>
            </c:pt>
            <c:pt idx="10">
              <c:v>Thomeer Perm:</c:v>
            </c:pt>
            <c:pt idx="11">
              <c:v>206.3</c:v>
            </c:pt>
            <c:pt idx="12">
              <c:v>PORE SYSTEM 1:</c:v>
            </c:pt>
            <c:pt idx="13">
              <c:v>G1:</c:v>
            </c:pt>
            <c:pt idx="14">
              <c:v>0.76</c:v>
            </c:pt>
            <c:pt idx="15">
              <c:v>Pd1:</c:v>
            </c:pt>
            <c:pt idx="16">
              <c:v>2.83</c:v>
            </c:pt>
            <c:pt idx="17">
              <c:v>BV1:</c:v>
            </c:pt>
            <c:pt idx="18">
              <c:v>17.41</c:v>
            </c:pt>
            <c:pt idx="19">
              <c:v>Closure Corr:</c:v>
            </c:pt>
            <c:pt idx="20">
              <c:v>0.25</c:v>
            </c:pt>
            <c:pt idx="21">
              <c:v>PORE SYSTEM 2:</c:v>
            </c:pt>
            <c:pt idx="22">
              <c:v>G2:</c:v>
            </c:pt>
            <c:pt idx="23">
              <c:v>0.13</c:v>
            </c:pt>
            <c:pt idx="24">
              <c:v>Pd2:</c:v>
            </c:pt>
            <c:pt idx="25">
              <c:v>249.33</c:v>
            </c:pt>
            <c:pt idx="26">
              <c:v>BV2:</c:v>
            </c:pt>
            <c:pt idx="27">
              <c:v>5.45</c:v>
            </c:pt>
            <c:pt idx="28">
              <c:v>PORE SYSTEM 3:</c:v>
            </c:pt>
            <c:pt idx="29">
              <c:v>G3:</c:v>
            </c:pt>
            <c:pt idx="30">
              <c:v>0.18</c:v>
            </c:pt>
            <c:pt idx="31">
              <c:v>Pd3:</c:v>
            </c:pt>
            <c:pt idx="32">
              <c:v>340.00</c:v>
            </c:pt>
            <c:pt idx="33">
              <c:v>BV3:</c:v>
            </c:pt>
            <c:pt idx="34">
              <c:v>5.00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9.0911911178481672E-2"/>
          <c:w val="0.75091343847689662"/>
          <c:h val="0.796718930691421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'365e'!$B$224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'365e'!$A$225:$A$342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4.3486476910357862E-2</c:v>
                </c:pt>
                <c:pt idx="2">
                  <c:v>6.5229715365536775E-2</c:v>
                </c:pt>
                <c:pt idx="3">
                  <c:v>0.10871619227589464</c:v>
                </c:pt>
                <c:pt idx="4">
                  <c:v>0.17394590764143145</c:v>
                </c:pt>
                <c:pt idx="5">
                  <c:v>0.21743238455178929</c:v>
                </c:pt>
                <c:pt idx="6">
                  <c:v>0.304405338372505</c:v>
                </c:pt>
                <c:pt idx="7">
                  <c:v>0.41312153064839968</c:v>
                </c:pt>
                <c:pt idx="8">
                  <c:v>0.52183772292429442</c:v>
                </c:pt>
                <c:pt idx="9">
                  <c:v>0.69578363056572579</c:v>
                </c:pt>
                <c:pt idx="10">
                  <c:v>0.89147277666233615</c:v>
                </c:pt>
                <c:pt idx="11">
                  <c:v>1.1089051612141254</c:v>
                </c:pt>
                <c:pt idx="12">
                  <c:v>1.3480807842210938</c:v>
                </c:pt>
                <c:pt idx="13">
                  <c:v>1.5872564072280622</c:v>
                </c:pt>
                <c:pt idx="14">
                  <c:v>1.8481752686902089</c:v>
                </c:pt>
                <c:pt idx="15">
                  <c:v>2.1308373686075353</c:v>
                </c:pt>
                <c:pt idx="16">
                  <c:v>2.478729183890398</c:v>
                </c:pt>
                <c:pt idx="17">
                  <c:v>2.8701074760836187</c:v>
                </c:pt>
                <c:pt idx="18">
                  <c:v>3.2614857682768394</c:v>
                </c:pt>
                <c:pt idx="19">
                  <c:v>3.7180937758355967</c:v>
                </c:pt>
                <c:pt idx="20">
                  <c:v>4.3486476910357856</c:v>
                </c:pt>
                <c:pt idx="21">
                  <c:v>4.8269989370497228</c:v>
                </c:pt>
                <c:pt idx="22">
                  <c:v>5.283606944608481</c:v>
                </c:pt>
                <c:pt idx="23">
                  <c:v>5.6749852368017013</c:v>
                </c:pt>
                <c:pt idx="24">
                  <c:v>6.0228770520845636</c:v>
                </c:pt>
                <c:pt idx="25">
                  <c:v>6.3272823904570688</c:v>
                </c:pt>
                <c:pt idx="26">
                  <c:v>6.6751742057399328</c:v>
                </c:pt>
                <c:pt idx="27">
                  <c:v>7.0230660210227942</c:v>
                </c:pt>
                <c:pt idx="28">
                  <c:v>7.3274713593952985</c:v>
                </c:pt>
                <c:pt idx="29">
                  <c:v>7.5666469824022666</c:v>
                </c:pt>
                <c:pt idx="30">
                  <c:v>7.8058226054092348</c:v>
                </c:pt>
                <c:pt idx="31">
                  <c:v>8.0449982284162012</c:v>
                </c:pt>
                <c:pt idx="32">
                  <c:v>8.2406873745128131</c:v>
                </c:pt>
                <c:pt idx="33">
                  <c:v>8.4798629975197795</c:v>
                </c:pt>
                <c:pt idx="34">
                  <c:v>8.6972953820715677</c:v>
                </c:pt>
                <c:pt idx="35">
                  <c:v>8.8616742647927218</c:v>
                </c:pt>
                <c:pt idx="36">
                  <c:v>9.0077888272115239</c:v>
                </c:pt>
                <c:pt idx="37">
                  <c:v>9.1480327152474281</c:v>
                </c:pt>
                <c:pt idx="38">
                  <c:v>9.2882766032833306</c:v>
                </c:pt>
                <c:pt idx="39">
                  <c:v>9.4518944726585534</c:v>
                </c:pt>
                <c:pt idx="40">
                  <c:v>9.5687643793551427</c:v>
                </c:pt>
                <c:pt idx="41">
                  <c:v>9.7090082673910452</c:v>
                </c:pt>
                <c:pt idx="42">
                  <c:v>9.8492521554269512</c:v>
                </c:pt>
                <c:pt idx="43">
                  <c:v>9.9894960434628537</c:v>
                </c:pt>
                <c:pt idx="44">
                  <c:v>10.129739931498758</c:v>
                </c:pt>
                <c:pt idx="45">
                  <c:v>10.269983819534662</c:v>
                </c:pt>
                <c:pt idx="46">
                  <c:v>10.410227707570566</c:v>
                </c:pt>
                <c:pt idx="47">
                  <c:v>10.573845576945788</c:v>
                </c:pt>
                <c:pt idx="48">
                  <c:v>10.73746344632101</c:v>
                </c:pt>
                <c:pt idx="49">
                  <c:v>10.924455297035548</c:v>
                </c:pt>
                <c:pt idx="50">
                  <c:v>11.158195110428723</c:v>
                </c:pt>
                <c:pt idx="51">
                  <c:v>11.415308905161213</c:v>
                </c:pt>
                <c:pt idx="52">
                  <c:v>11.71917066257234</c:v>
                </c:pt>
                <c:pt idx="53">
                  <c:v>12.023032419983466</c:v>
                </c:pt>
                <c:pt idx="54">
                  <c:v>12.303520196055274</c:v>
                </c:pt>
                <c:pt idx="55">
                  <c:v>12.560633990787764</c:v>
                </c:pt>
                <c:pt idx="56">
                  <c:v>12.794373804180939</c:v>
                </c:pt>
                <c:pt idx="57">
                  <c:v>13.051487598913431</c:v>
                </c:pt>
                <c:pt idx="58">
                  <c:v>13.355349356324556</c:v>
                </c:pt>
                <c:pt idx="59">
                  <c:v>13.729333057753635</c:v>
                </c:pt>
                <c:pt idx="60">
                  <c:v>14.126690740522029</c:v>
                </c:pt>
                <c:pt idx="61">
                  <c:v>14.594170367308376</c:v>
                </c:pt>
                <c:pt idx="62">
                  <c:v>15.131771938112676</c:v>
                </c:pt>
                <c:pt idx="63">
                  <c:v>15.622625546238341</c:v>
                </c:pt>
                <c:pt idx="64">
                  <c:v>16.019983229006733</c:v>
                </c:pt>
                <c:pt idx="65">
                  <c:v>16.393966930435809</c:v>
                </c:pt>
                <c:pt idx="66">
                  <c:v>16.721202669186251</c:v>
                </c:pt>
                <c:pt idx="67">
                  <c:v>17.001690445258063</c:v>
                </c:pt>
                <c:pt idx="68">
                  <c:v>17.235430258651238</c:v>
                </c:pt>
                <c:pt idx="69">
                  <c:v>17.469170072044413</c:v>
                </c:pt>
                <c:pt idx="70">
                  <c:v>17.679535904098266</c:v>
                </c:pt>
                <c:pt idx="71">
                  <c:v>17.866527754812807</c:v>
                </c:pt>
                <c:pt idx="72">
                  <c:v>18.030145624188027</c:v>
                </c:pt>
                <c:pt idx="73">
                  <c:v>18.19376349356325</c:v>
                </c:pt>
                <c:pt idx="74">
                  <c:v>18.334007381599157</c:v>
                </c:pt>
                <c:pt idx="75">
                  <c:v>18.450877288295743</c:v>
                </c:pt>
                <c:pt idx="76">
                  <c:v>18.567747194992329</c:v>
                </c:pt>
                <c:pt idx="77">
                  <c:v>18.661243120349596</c:v>
                </c:pt>
                <c:pt idx="78">
                  <c:v>18.75473904570687</c:v>
                </c:pt>
                <c:pt idx="79">
                  <c:v>18.824860989724819</c:v>
                </c:pt>
                <c:pt idx="80">
                  <c:v>18.894982933742774</c:v>
                </c:pt>
                <c:pt idx="81">
                  <c:v>18.965104877760727</c:v>
                </c:pt>
                <c:pt idx="82">
                  <c:v>19.01185284043936</c:v>
                </c:pt>
                <c:pt idx="83">
                  <c:v>19.058600803117997</c:v>
                </c:pt>
                <c:pt idx="84">
                  <c:v>19.105348765796634</c:v>
                </c:pt>
                <c:pt idx="85">
                  <c:v>19.152096728475268</c:v>
                </c:pt>
                <c:pt idx="86">
                  <c:v>19.175470709814586</c:v>
                </c:pt>
                <c:pt idx="87">
                  <c:v>19.198844691153901</c:v>
                </c:pt>
                <c:pt idx="88">
                  <c:v>19.22221867249322</c:v>
                </c:pt>
                <c:pt idx="89">
                  <c:v>19.245592653832535</c:v>
                </c:pt>
                <c:pt idx="90">
                  <c:v>19.267335892287715</c:v>
                </c:pt>
                <c:pt idx="91">
                  <c:v>19.289079130742895</c:v>
                </c:pt>
                <c:pt idx="92">
                  <c:v>19.289079130742895</c:v>
                </c:pt>
                <c:pt idx="93">
                  <c:v>19.289079130742895</c:v>
                </c:pt>
                <c:pt idx="94">
                  <c:v>19.289079130742895</c:v>
                </c:pt>
                <c:pt idx="95">
                  <c:v>19.289079130742895</c:v>
                </c:pt>
                <c:pt idx="96">
                  <c:v>19.289079130742895</c:v>
                </c:pt>
                <c:pt idx="97">
                  <c:v>19.289079130742895</c:v>
                </c:pt>
                <c:pt idx="98">
                  <c:v>19.289079130742895</c:v>
                </c:pt>
                <c:pt idx="99">
                  <c:v>19.289079130742895</c:v>
                </c:pt>
                <c:pt idx="100">
                  <c:v>19.289079130742895</c:v>
                </c:pt>
                <c:pt idx="101">
                  <c:v>19.289079130742895</c:v>
                </c:pt>
                <c:pt idx="102">
                  <c:v>19.289079130742895</c:v>
                </c:pt>
                <c:pt idx="103">
                  <c:v>19.289079130742895</c:v>
                </c:pt>
                <c:pt idx="104">
                  <c:v>19.289079130742895</c:v>
                </c:pt>
                <c:pt idx="105">
                  <c:v>19.289079130742895</c:v>
                </c:pt>
                <c:pt idx="106">
                  <c:v>19.289079130742895</c:v>
                </c:pt>
                <c:pt idx="107">
                  <c:v>19.289079130742895</c:v>
                </c:pt>
                <c:pt idx="108">
                  <c:v>19.289079130742895</c:v>
                </c:pt>
                <c:pt idx="109">
                  <c:v>19.289079130742895</c:v>
                </c:pt>
                <c:pt idx="110">
                  <c:v>19.289079130742895</c:v>
                </c:pt>
                <c:pt idx="111">
                  <c:v>19.289079130742895</c:v>
                </c:pt>
                <c:pt idx="112">
                  <c:v>19.289079130742895</c:v>
                </c:pt>
                <c:pt idx="113">
                  <c:v>19.289079130742895</c:v>
                </c:pt>
                <c:pt idx="114">
                  <c:v>19.289079130742895</c:v>
                </c:pt>
                <c:pt idx="115">
                  <c:v>19.289079130742895</c:v>
                </c:pt>
                <c:pt idx="116">
                  <c:v>19.289079130742895</c:v>
                </c:pt>
                <c:pt idx="117">
                  <c:v>19.289079130742895</c:v>
                </c:pt>
              </c:numCache>
            </c:numRef>
          </c:xVal>
          <c:yVal>
            <c:numRef>
              <c:f>'365e'!$B$225:$B$342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44.25</c:v>
                </c:pt>
                <c:pt idx="38">
                  <c:v>48.61</c:v>
                </c:pt>
                <c:pt idx="39">
                  <c:v>53.59</c:v>
                </c:pt>
                <c:pt idx="40">
                  <c:v>57.77</c:v>
                </c:pt>
                <c:pt idx="41">
                  <c:v>63.7</c:v>
                </c:pt>
                <c:pt idx="42">
                  <c:v>69.819999999999993</c:v>
                </c:pt>
                <c:pt idx="43">
                  <c:v>76.319999999999993</c:v>
                </c:pt>
                <c:pt idx="44">
                  <c:v>84.13</c:v>
                </c:pt>
                <c:pt idx="45">
                  <c:v>91.72</c:v>
                </c:pt>
                <c:pt idx="46">
                  <c:v>101.39</c:v>
                </c:pt>
                <c:pt idx="47">
                  <c:v>110.34</c:v>
                </c:pt>
                <c:pt idx="48">
                  <c:v>121.96</c:v>
                </c:pt>
                <c:pt idx="49">
                  <c:v>133.06</c:v>
                </c:pt>
                <c:pt idx="50">
                  <c:v>145.29</c:v>
                </c:pt>
                <c:pt idx="51">
                  <c:v>157.55000000000001</c:v>
                </c:pt>
                <c:pt idx="52">
                  <c:v>172.97</c:v>
                </c:pt>
                <c:pt idx="53">
                  <c:v>188.34</c:v>
                </c:pt>
                <c:pt idx="54">
                  <c:v>207.3</c:v>
                </c:pt>
                <c:pt idx="55">
                  <c:v>227.57</c:v>
                </c:pt>
                <c:pt idx="56">
                  <c:v>250.44</c:v>
                </c:pt>
                <c:pt idx="57">
                  <c:v>272.44</c:v>
                </c:pt>
                <c:pt idx="58">
                  <c:v>300.08</c:v>
                </c:pt>
                <c:pt idx="59">
                  <c:v>327.37</c:v>
                </c:pt>
                <c:pt idx="60">
                  <c:v>356.04</c:v>
                </c:pt>
                <c:pt idx="61">
                  <c:v>390.58</c:v>
                </c:pt>
                <c:pt idx="62">
                  <c:v>428.08</c:v>
                </c:pt>
                <c:pt idx="63">
                  <c:v>468.27</c:v>
                </c:pt>
                <c:pt idx="64">
                  <c:v>513.35</c:v>
                </c:pt>
                <c:pt idx="65">
                  <c:v>563.38</c:v>
                </c:pt>
                <c:pt idx="66">
                  <c:v>614.15</c:v>
                </c:pt>
                <c:pt idx="67">
                  <c:v>668.41</c:v>
                </c:pt>
                <c:pt idx="68">
                  <c:v>732.8</c:v>
                </c:pt>
                <c:pt idx="69">
                  <c:v>801.94</c:v>
                </c:pt>
                <c:pt idx="70">
                  <c:v>880.04</c:v>
                </c:pt>
                <c:pt idx="71">
                  <c:v>961.37</c:v>
                </c:pt>
                <c:pt idx="72">
                  <c:v>1046.5999999999999</c:v>
                </c:pt>
                <c:pt idx="73">
                  <c:v>1148.72</c:v>
                </c:pt>
                <c:pt idx="74">
                  <c:v>1259.67</c:v>
                </c:pt>
                <c:pt idx="75">
                  <c:v>1377.14</c:v>
                </c:pt>
                <c:pt idx="76">
                  <c:v>1508.06</c:v>
                </c:pt>
                <c:pt idx="77">
                  <c:v>1648.44</c:v>
                </c:pt>
                <c:pt idx="78">
                  <c:v>1808.88</c:v>
                </c:pt>
                <c:pt idx="79">
                  <c:v>1976.44</c:v>
                </c:pt>
                <c:pt idx="80">
                  <c:v>2158.94</c:v>
                </c:pt>
                <c:pt idx="81">
                  <c:v>2368.0300000000002</c:v>
                </c:pt>
                <c:pt idx="82">
                  <c:v>2586.5100000000002</c:v>
                </c:pt>
                <c:pt idx="83">
                  <c:v>2829.89</c:v>
                </c:pt>
                <c:pt idx="84">
                  <c:v>3097.26</c:v>
                </c:pt>
                <c:pt idx="85">
                  <c:v>3386.39</c:v>
                </c:pt>
                <c:pt idx="86">
                  <c:v>3706.82</c:v>
                </c:pt>
                <c:pt idx="87">
                  <c:v>4056.72</c:v>
                </c:pt>
                <c:pt idx="88">
                  <c:v>4432.3</c:v>
                </c:pt>
                <c:pt idx="89">
                  <c:v>4842.83</c:v>
                </c:pt>
                <c:pt idx="90">
                  <c:v>5304.56</c:v>
                </c:pt>
                <c:pt idx="91">
                  <c:v>5803.74</c:v>
                </c:pt>
                <c:pt idx="92">
                  <c:v>6356.01</c:v>
                </c:pt>
                <c:pt idx="93">
                  <c:v>6943.7</c:v>
                </c:pt>
                <c:pt idx="94">
                  <c:v>7606.39</c:v>
                </c:pt>
                <c:pt idx="95">
                  <c:v>8316.85</c:v>
                </c:pt>
                <c:pt idx="96">
                  <c:v>9097.43</c:v>
                </c:pt>
                <c:pt idx="97">
                  <c:v>9956.36</c:v>
                </c:pt>
                <c:pt idx="98">
                  <c:v>10897.04</c:v>
                </c:pt>
                <c:pt idx="99">
                  <c:v>11896.61</c:v>
                </c:pt>
                <c:pt idx="100">
                  <c:v>12995.8</c:v>
                </c:pt>
                <c:pt idx="101">
                  <c:v>14296.87</c:v>
                </c:pt>
                <c:pt idx="102">
                  <c:v>15595.78</c:v>
                </c:pt>
                <c:pt idx="103">
                  <c:v>17096.21</c:v>
                </c:pt>
                <c:pt idx="104">
                  <c:v>18696.64</c:v>
                </c:pt>
                <c:pt idx="105">
                  <c:v>20397.59</c:v>
                </c:pt>
                <c:pt idx="106">
                  <c:v>22295.73</c:v>
                </c:pt>
                <c:pt idx="107">
                  <c:v>24396.19</c:v>
                </c:pt>
                <c:pt idx="108">
                  <c:v>26698.76</c:v>
                </c:pt>
                <c:pt idx="109">
                  <c:v>29300.35</c:v>
                </c:pt>
                <c:pt idx="110">
                  <c:v>31998.880000000001</c:v>
                </c:pt>
                <c:pt idx="111">
                  <c:v>34982.68</c:v>
                </c:pt>
                <c:pt idx="112">
                  <c:v>38298.49</c:v>
                </c:pt>
                <c:pt idx="113">
                  <c:v>41898.46</c:v>
                </c:pt>
                <c:pt idx="114">
                  <c:v>45798.82</c:v>
                </c:pt>
                <c:pt idx="115">
                  <c:v>50100.05</c:v>
                </c:pt>
                <c:pt idx="116">
                  <c:v>54793.05</c:v>
                </c:pt>
                <c:pt idx="117">
                  <c:v>59997.18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E9-7344-B1AC-655953459AA4}"/>
            </c:ext>
          </c:extLst>
        </c:ser>
        <c:ser>
          <c:idx val="1"/>
          <c:order val="1"/>
          <c:tx>
            <c:strRef>
              <c:f>'365e'!$D$224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'365e'!$C$225:$C$342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5.5178842303436337E-2</c:v>
                </c:pt>
                <c:pt idx="7">
                  <c:v>0.16389503457933102</c:v>
                </c:pt>
                <c:pt idx="8">
                  <c:v>0.27261122685522576</c:v>
                </c:pt>
                <c:pt idx="9">
                  <c:v>0.44655713449665713</c:v>
                </c:pt>
                <c:pt idx="10">
                  <c:v>0.64224628059326749</c:v>
                </c:pt>
                <c:pt idx="11">
                  <c:v>0.85967866514505675</c:v>
                </c:pt>
                <c:pt idx="12">
                  <c:v>1.0988542881520251</c:v>
                </c:pt>
                <c:pt idx="13">
                  <c:v>1.3380299111589935</c:v>
                </c:pt>
                <c:pt idx="14">
                  <c:v>1.5989487726211402</c:v>
                </c:pt>
                <c:pt idx="15">
                  <c:v>1.8816108725384666</c:v>
                </c:pt>
                <c:pt idx="16">
                  <c:v>2.2295026878213293</c:v>
                </c:pt>
                <c:pt idx="17">
                  <c:v>2.6208809800145501</c:v>
                </c:pt>
                <c:pt idx="18">
                  <c:v>3.0122592722077708</c:v>
                </c:pt>
                <c:pt idx="19">
                  <c:v>3.4688672797665281</c:v>
                </c:pt>
                <c:pt idx="20">
                  <c:v>4.099421194966717</c:v>
                </c:pt>
                <c:pt idx="21">
                  <c:v>4.5777724409806542</c:v>
                </c:pt>
                <c:pt idx="22">
                  <c:v>5.0343804485394124</c:v>
                </c:pt>
                <c:pt idx="23">
                  <c:v>5.4257587407326326</c:v>
                </c:pt>
                <c:pt idx="24">
                  <c:v>5.7736505560154949</c:v>
                </c:pt>
                <c:pt idx="25">
                  <c:v>6.0780558943880001</c:v>
                </c:pt>
                <c:pt idx="26">
                  <c:v>6.4259477096708641</c:v>
                </c:pt>
                <c:pt idx="27">
                  <c:v>6.7738395249537255</c:v>
                </c:pt>
                <c:pt idx="28">
                  <c:v>7.0782448633262298</c:v>
                </c:pt>
                <c:pt idx="29">
                  <c:v>7.317420486333198</c:v>
                </c:pt>
                <c:pt idx="30">
                  <c:v>7.5565961093401661</c:v>
                </c:pt>
                <c:pt idx="31">
                  <c:v>7.7957717323471325</c:v>
                </c:pt>
                <c:pt idx="32">
                  <c:v>7.9914608784437444</c:v>
                </c:pt>
                <c:pt idx="33">
                  <c:v>8.2306365014507108</c:v>
                </c:pt>
                <c:pt idx="34">
                  <c:v>8.4480688860024991</c:v>
                </c:pt>
                <c:pt idx="35">
                  <c:v>8.6124477687236531</c:v>
                </c:pt>
                <c:pt idx="36">
                  <c:v>8.7585623311424552</c:v>
                </c:pt>
                <c:pt idx="37">
                  <c:v>8.8988062191783595</c:v>
                </c:pt>
                <c:pt idx="38">
                  <c:v>9.0390501072142619</c:v>
                </c:pt>
                <c:pt idx="39">
                  <c:v>9.2026679765894848</c:v>
                </c:pt>
                <c:pt idx="40">
                  <c:v>9.319537883286074</c:v>
                </c:pt>
                <c:pt idx="41">
                  <c:v>9.4597817713219765</c:v>
                </c:pt>
                <c:pt idx="42">
                  <c:v>9.6000256593578825</c:v>
                </c:pt>
                <c:pt idx="43">
                  <c:v>9.740269547393785</c:v>
                </c:pt>
                <c:pt idx="44">
                  <c:v>9.8805134354296893</c:v>
                </c:pt>
                <c:pt idx="45">
                  <c:v>10.020757323465594</c:v>
                </c:pt>
                <c:pt idx="46">
                  <c:v>10.161001211501498</c:v>
                </c:pt>
                <c:pt idx="47">
                  <c:v>10.324619080876719</c:v>
                </c:pt>
                <c:pt idx="48">
                  <c:v>10.488236950251942</c:v>
                </c:pt>
                <c:pt idx="49">
                  <c:v>10.67522880096648</c:v>
                </c:pt>
                <c:pt idx="50">
                  <c:v>10.908968614359654</c:v>
                </c:pt>
                <c:pt idx="51">
                  <c:v>11.166082409092144</c:v>
                </c:pt>
                <c:pt idx="52">
                  <c:v>11.469944166503272</c:v>
                </c:pt>
                <c:pt idx="53">
                  <c:v>11.773805923914397</c:v>
                </c:pt>
                <c:pt idx="54">
                  <c:v>12.054293699986205</c:v>
                </c:pt>
                <c:pt idx="55">
                  <c:v>12.311407494718695</c:v>
                </c:pt>
                <c:pt idx="56">
                  <c:v>12.54514730811187</c:v>
                </c:pt>
                <c:pt idx="57">
                  <c:v>12.802261102844362</c:v>
                </c:pt>
                <c:pt idx="58">
                  <c:v>13.106122860255487</c:v>
                </c:pt>
                <c:pt idx="59">
                  <c:v>13.480106561684567</c:v>
                </c:pt>
                <c:pt idx="60">
                  <c:v>13.877464244452961</c:v>
                </c:pt>
                <c:pt idx="61">
                  <c:v>14.344943871239307</c:v>
                </c:pt>
                <c:pt idx="62">
                  <c:v>14.882545442043607</c:v>
                </c:pt>
                <c:pt idx="63">
                  <c:v>15.373399050169272</c:v>
                </c:pt>
                <c:pt idx="64">
                  <c:v>15.770756732937665</c:v>
                </c:pt>
                <c:pt idx="65">
                  <c:v>16.144740434366739</c:v>
                </c:pt>
                <c:pt idx="66">
                  <c:v>16.471976173117184</c:v>
                </c:pt>
                <c:pt idx="67">
                  <c:v>16.752463949188993</c:v>
                </c:pt>
                <c:pt idx="68">
                  <c:v>16.986203762582171</c:v>
                </c:pt>
                <c:pt idx="69">
                  <c:v>17.219943575975343</c:v>
                </c:pt>
                <c:pt idx="70">
                  <c:v>17.430309408029196</c:v>
                </c:pt>
                <c:pt idx="71">
                  <c:v>17.617301258743737</c:v>
                </c:pt>
                <c:pt idx="72">
                  <c:v>17.78091912811896</c:v>
                </c:pt>
                <c:pt idx="73">
                  <c:v>17.944536997494183</c:v>
                </c:pt>
                <c:pt idx="74">
                  <c:v>18.084780885530087</c:v>
                </c:pt>
                <c:pt idx="75">
                  <c:v>18.201650792226673</c:v>
                </c:pt>
                <c:pt idx="76">
                  <c:v>18.318520698923258</c:v>
                </c:pt>
                <c:pt idx="77">
                  <c:v>18.412016624280525</c:v>
                </c:pt>
                <c:pt idx="78">
                  <c:v>18.5055125496378</c:v>
                </c:pt>
                <c:pt idx="79">
                  <c:v>18.575634493655748</c:v>
                </c:pt>
                <c:pt idx="80">
                  <c:v>18.645756437673704</c:v>
                </c:pt>
                <c:pt idx="81">
                  <c:v>18.71587838169166</c:v>
                </c:pt>
                <c:pt idx="82">
                  <c:v>18.76262634437029</c:v>
                </c:pt>
                <c:pt idx="83">
                  <c:v>18.809374307048927</c:v>
                </c:pt>
                <c:pt idx="84">
                  <c:v>18.856122269727564</c:v>
                </c:pt>
                <c:pt idx="85">
                  <c:v>18.902870232406201</c:v>
                </c:pt>
                <c:pt idx="86">
                  <c:v>18.92624421374552</c:v>
                </c:pt>
                <c:pt idx="87">
                  <c:v>18.949618195084831</c:v>
                </c:pt>
                <c:pt idx="88">
                  <c:v>18.97299217642415</c:v>
                </c:pt>
                <c:pt idx="89">
                  <c:v>18.996366157763468</c:v>
                </c:pt>
                <c:pt idx="90">
                  <c:v>19.018109396218648</c:v>
                </c:pt>
                <c:pt idx="91">
                  <c:v>19.039852634673828</c:v>
                </c:pt>
                <c:pt idx="92">
                  <c:v>19.039852634673828</c:v>
                </c:pt>
                <c:pt idx="93">
                  <c:v>19.039852634673828</c:v>
                </c:pt>
                <c:pt idx="94">
                  <c:v>19.039852634673828</c:v>
                </c:pt>
                <c:pt idx="95">
                  <c:v>19.039852634673828</c:v>
                </c:pt>
                <c:pt idx="96">
                  <c:v>19.039852634673828</c:v>
                </c:pt>
                <c:pt idx="97">
                  <c:v>19.039852634673828</c:v>
                </c:pt>
                <c:pt idx="98">
                  <c:v>19.039852634673828</c:v>
                </c:pt>
                <c:pt idx="99">
                  <c:v>19.039852634673828</c:v>
                </c:pt>
                <c:pt idx="100">
                  <c:v>19.039852634673828</c:v>
                </c:pt>
                <c:pt idx="101">
                  <c:v>19.039852634673828</c:v>
                </c:pt>
                <c:pt idx="102">
                  <c:v>19.039852634673828</c:v>
                </c:pt>
                <c:pt idx="103">
                  <c:v>19.039852634673828</c:v>
                </c:pt>
                <c:pt idx="104">
                  <c:v>19.039852634673828</c:v>
                </c:pt>
                <c:pt idx="105">
                  <c:v>19.039852634673828</c:v>
                </c:pt>
                <c:pt idx="106">
                  <c:v>19.039852634673828</c:v>
                </c:pt>
                <c:pt idx="107">
                  <c:v>19.039852634673828</c:v>
                </c:pt>
                <c:pt idx="108">
                  <c:v>19.039852634673828</c:v>
                </c:pt>
                <c:pt idx="109">
                  <c:v>19.039852634673828</c:v>
                </c:pt>
                <c:pt idx="110">
                  <c:v>19.039852634673828</c:v>
                </c:pt>
                <c:pt idx="111">
                  <c:v>19.039852634673828</c:v>
                </c:pt>
                <c:pt idx="112">
                  <c:v>19.039852634673828</c:v>
                </c:pt>
                <c:pt idx="113">
                  <c:v>19.039852634673828</c:v>
                </c:pt>
                <c:pt idx="114">
                  <c:v>19.039852634673828</c:v>
                </c:pt>
                <c:pt idx="115">
                  <c:v>19.039852634673828</c:v>
                </c:pt>
                <c:pt idx="116">
                  <c:v>19.039852634673828</c:v>
                </c:pt>
                <c:pt idx="117">
                  <c:v>19.039852634673828</c:v>
                </c:pt>
              </c:numCache>
            </c:numRef>
          </c:xVal>
          <c:yVal>
            <c:numRef>
              <c:f>'365e'!$D$225:$D$342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44.25</c:v>
                </c:pt>
                <c:pt idx="38">
                  <c:v>48.61</c:v>
                </c:pt>
                <c:pt idx="39">
                  <c:v>53.59</c:v>
                </c:pt>
                <c:pt idx="40">
                  <c:v>57.77</c:v>
                </c:pt>
                <c:pt idx="41">
                  <c:v>63.7</c:v>
                </c:pt>
                <c:pt idx="42">
                  <c:v>69.819999999999993</c:v>
                </c:pt>
                <c:pt idx="43">
                  <c:v>76.319999999999993</c:v>
                </c:pt>
                <c:pt idx="44">
                  <c:v>84.13</c:v>
                </c:pt>
                <c:pt idx="45">
                  <c:v>91.72</c:v>
                </c:pt>
                <c:pt idx="46">
                  <c:v>101.39</c:v>
                </c:pt>
                <c:pt idx="47">
                  <c:v>110.34</c:v>
                </c:pt>
                <c:pt idx="48">
                  <c:v>121.96</c:v>
                </c:pt>
                <c:pt idx="49">
                  <c:v>133.06</c:v>
                </c:pt>
                <c:pt idx="50">
                  <c:v>145.29</c:v>
                </c:pt>
                <c:pt idx="51">
                  <c:v>157.55000000000001</c:v>
                </c:pt>
                <c:pt idx="52">
                  <c:v>172.97</c:v>
                </c:pt>
                <c:pt idx="53">
                  <c:v>188.34</c:v>
                </c:pt>
                <c:pt idx="54">
                  <c:v>207.3</c:v>
                </c:pt>
                <c:pt idx="55">
                  <c:v>227.57</c:v>
                </c:pt>
                <c:pt idx="56">
                  <c:v>250.44</c:v>
                </c:pt>
                <c:pt idx="57">
                  <c:v>272.44</c:v>
                </c:pt>
                <c:pt idx="58">
                  <c:v>300.08</c:v>
                </c:pt>
                <c:pt idx="59">
                  <c:v>327.37</c:v>
                </c:pt>
                <c:pt idx="60">
                  <c:v>356.04</c:v>
                </c:pt>
                <c:pt idx="61">
                  <c:v>390.58</c:v>
                </c:pt>
                <c:pt idx="62">
                  <c:v>428.08</c:v>
                </c:pt>
                <c:pt idx="63">
                  <c:v>468.27</c:v>
                </c:pt>
                <c:pt idx="64">
                  <c:v>513.35</c:v>
                </c:pt>
                <c:pt idx="65">
                  <c:v>563.38</c:v>
                </c:pt>
                <c:pt idx="66">
                  <c:v>614.15</c:v>
                </c:pt>
                <c:pt idx="67">
                  <c:v>668.41</c:v>
                </c:pt>
                <c:pt idx="68">
                  <c:v>732.8</c:v>
                </c:pt>
                <c:pt idx="69">
                  <c:v>801.94</c:v>
                </c:pt>
                <c:pt idx="70">
                  <c:v>880.04</c:v>
                </c:pt>
                <c:pt idx="71">
                  <c:v>961.37</c:v>
                </c:pt>
                <c:pt idx="72">
                  <c:v>1046.5999999999999</c:v>
                </c:pt>
                <c:pt idx="73">
                  <c:v>1148.72</c:v>
                </c:pt>
                <c:pt idx="74">
                  <c:v>1259.67</c:v>
                </c:pt>
                <c:pt idx="75">
                  <c:v>1377.14</c:v>
                </c:pt>
                <c:pt idx="76">
                  <c:v>1508.06</c:v>
                </c:pt>
                <c:pt idx="77">
                  <c:v>1648.44</c:v>
                </c:pt>
                <c:pt idx="78">
                  <c:v>1808.88</c:v>
                </c:pt>
                <c:pt idx="79">
                  <c:v>1976.44</c:v>
                </c:pt>
                <c:pt idx="80">
                  <c:v>2158.94</c:v>
                </c:pt>
                <c:pt idx="81">
                  <c:v>2368.0300000000002</c:v>
                </c:pt>
                <c:pt idx="82">
                  <c:v>2586.5100000000002</c:v>
                </c:pt>
                <c:pt idx="83">
                  <c:v>2829.89</c:v>
                </c:pt>
                <c:pt idx="84">
                  <c:v>3097.26</c:v>
                </c:pt>
                <c:pt idx="85">
                  <c:v>3386.39</c:v>
                </c:pt>
                <c:pt idx="86">
                  <c:v>3706.82</c:v>
                </c:pt>
                <c:pt idx="87">
                  <c:v>4056.72</c:v>
                </c:pt>
                <c:pt idx="88">
                  <c:v>4432.3</c:v>
                </c:pt>
                <c:pt idx="89">
                  <c:v>4842.83</c:v>
                </c:pt>
                <c:pt idx="90">
                  <c:v>5304.56</c:v>
                </c:pt>
                <c:pt idx="91">
                  <c:v>5803.74</c:v>
                </c:pt>
                <c:pt idx="92">
                  <c:v>6356.01</c:v>
                </c:pt>
                <c:pt idx="93">
                  <c:v>6943.7</c:v>
                </c:pt>
                <c:pt idx="94">
                  <c:v>7606.39</c:v>
                </c:pt>
                <c:pt idx="95">
                  <c:v>8316.85</c:v>
                </c:pt>
                <c:pt idx="96">
                  <c:v>9097.43</c:v>
                </c:pt>
                <c:pt idx="97">
                  <c:v>9956.36</c:v>
                </c:pt>
                <c:pt idx="98">
                  <c:v>10897.04</c:v>
                </c:pt>
                <c:pt idx="99">
                  <c:v>11896.61</c:v>
                </c:pt>
                <c:pt idx="100">
                  <c:v>12995.8</c:v>
                </c:pt>
                <c:pt idx="101">
                  <c:v>14296.87</c:v>
                </c:pt>
                <c:pt idx="102">
                  <c:v>15595.78</c:v>
                </c:pt>
                <c:pt idx="103">
                  <c:v>17096.21</c:v>
                </c:pt>
                <c:pt idx="104">
                  <c:v>18696.64</c:v>
                </c:pt>
                <c:pt idx="105">
                  <c:v>20397.59</c:v>
                </c:pt>
                <c:pt idx="106">
                  <c:v>22295.73</c:v>
                </c:pt>
                <c:pt idx="107">
                  <c:v>24396.19</c:v>
                </c:pt>
                <c:pt idx="108">
                  <c:v>26698.76</c:v>
                </c:pt>
                <c:pt idx="109">
                  <c:v>29300.35</c:v>
                </c:pt>
                <c:pt idx="110">
                  <c:v>31998.880000000001</c:v>
                </c:pt>
                <c:pt idx="111">
                  <c:v>34982.68</c:v>
                </c:pt>
                <c:pt idx="112">
                  <c:v>38298.49</c:v>
                </c:pt>
                <c:pt idx="113">
                  <c:v>41898.46</c:v>
                </c:pt>
                <c:pt idx="114">
                  <c:v>45798.82</c:v>
                </c:pt>
                <c:pt idx="115">
                  <c:v>50100.05</c:v>
                </c:pt>
                <c:pt idx="116">
                  <c:v>54793.05</c:v>
                </c:pt>
                <c:pt idx="117">
                  <c:v>59997.18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E9-7344-B1AC-655953459AA4}"/>
            </c:ext>
          </c:extLst>
        </c:ser>
        <c:ser>
          <c:idx val="2"/>
          <c:order val="2"/>
          <c:tx>
            <c:strRef>
              <c:f>'365e'!$F$224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'365e'!$E$225:$E$342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7.6875054659174161E-4</c:v>
                </c:pt>
                <c:pt idx="9">
                  <c:v>2.1894952274557129E-2</c:v>
                </c:pt>
                <c:pt idx="10">
                  <c:v>0.12560828239865113</c:v>
                </c:pt>
                <c:pt idx="11">
                  <c:v>0.33212527295506755</c:v>
                </c:pt>
                <c:pt idx="12">
                  <c:v>0.64254635476858024</c:v>
                </c:pt>
                <c:pt idx="13">
                  <c:v>1.031138014319755</c:v>
                </c:pt>
                <c:pt idx="14">
                  <c:v>1.4767326266917147</c:v>
                </c:pt>
                <c:pt idx="15">
                  <c:v>1.9440842929608682</c:v>
                </c:pt>
                <c:pt idx="16">
                  <c:v>2.421611976946811</c:v>
                </c:pt>
                <c:pt idx="17">
                  <c:v>2.9015280415271127</c:v>
                </c:pt>
                <c:pt idx="18">
                  <c:v>3.3718086726301286</c:v>
                </c:pt>
                <c:pt idx="19">
                  <c:v>3.8300864980570122</c:v>
                </c:pt>
                <c:pt idx="20">
                  <c:v>4.2648691841348008</c:v>
                </c:pt>
                <c:pt idx="21">
                  <c:v>4.6783417500976556</c:v>
                </c:pt>
                <c:pt idx="22">
                  <c:v>5.0759047599177176</c:v>
                </c:pt>
                <c:pt idx="23">
                  <c:v>5.4573666610796696</c:v>
                </c:pt>
                <c:pt idx="24">
                  <c:v>5.8505281398635125</c:v>
                </c:pt>
                <c:pt idx="25">
                  <c:v>6.1859174488000912</c:v>
                </c:pt>
                <c:pt idx="26">
                  <c:v>6.5036379231799861</c:v>
                </c:pt>
                <c:pt idx="27">
                  <c:v>6.8215246498996303</c:v>
                </c:pt>
                <c:pt idx="28">
                  <c:v>7.1292650787653642</c:v>
                </c:pt>
                <c:pt idx="29">
                  <c:v>7.4110016060559119</c:v>
                </c:pt>
                <c:pt idx="30">
                  <c:v>7.6817293013631316</c:v>
                </c:pt>
                <c:pt idx="31">
                  <c:v>7.9384358234897707</c:v>
                </c:pt>
                <c:pt idx="32">
                  <c:v>8.1732492942761379</c:v>
                </c:pt>
                <c:pt idx="33">
                  <c:v>8.412110879310708</c:v>
                </c:pt>
                <c:pt idx="34">
                  <c:v>8.6347881688650858</c:v>
                </c:pt>
                <c:pt idx="35">
                  <c:v>8.8428832284498231</c:v>
                </c:pt>
                <c:pt idx="36">
                  <c:v>9.0462796297958299</c:v>
                </c:pt>
                <c:pt idx="37">
                  <c:v>9.1807247099807388</c:v>
                </c:pt>
                <c:pt idx="38">
                  <c:v>9.3768332187385912</c:v>
                </c:pt>
                <c:pt idx="39">
                  <c:v>9.5711235836944635</c:v>
                </c:pt>
                <c:pt idx="40">
                  <c:v>9.7146964080534293</c:v>
                </c:pt>
                <c:pt idx="41">
                  <c:v>9.8940743621282845</c:v>
                </c:pt>
                <c:pt idx="42">
                  <c:v>10.055279780457196</c:v>
                </c:pt>
                <c:pt idx="43">
                  <c:v>10.205431431975006</c:v>
                </c:pt>
                <c:pt idx="44">
                  <c:v>10.363104156736918</c:v>
                </c:pt>
                <c:pt idx="45">
                  <c:v>10.497387956335338</c:v>
                </c:pt>
                <c:pt idx="46">
                  <c:v>10.647100525136089</c:v>
                </c:pt>
                <c:pt idx="47">
                  <c:v>10.768616157751946</c:v>
                </c:pt>
                <c:pt idx="48">
                  <c:v>10.907048787802369</c:v>
                </c:pt>
                <c:pt idx="49">
                  <c:v>11.022971071123502</c:v>
                </c:pt>
                <c:pt idx="50">
                  <c:v>11.135958293414902</c:v>
                </c:pt>
                <c:pt idx="51">
                  <c:v>11.236640540744903</c:v>
                </c:pt>
                <c:pt idx="52">
                  <c:v>11.348826910440721</c:v>
                </c:pt>
                <c:pt idx="53">
                  <c:v>11.447674655577146</c:v>
                </c:pt>
                <c:pt idx="54">
                  <c:v>11.555319215617681</c:v>
                </c:pt>
                <c:pt idx="55">
                  <c:v>11.656409992991348</c:v>
                </c:pt>
                <c:pt idx="56">
                  <c:v>11.756664908836296</c:v>
                </c:pt>
                <c:pt idx="57">
                  <c:v>11.842013476369601</c:v>
                </c:pt>
                <c:pt idx="58">
                  <c:v>11.936885214683059</c:v>
                </c:pt>
                <c:pt idx="59">
                  <c:v>12.019653244962733</c:v>
                </c:pt>
                <c:pt idx="60">
                  <c:v>12.09717550675202</c:v>
                </c:pt>
                <c:pt idx="61">
                  <c:v>12.180159701334691</c:v>
                </c:pt>
                <c:pt idx="62">
                  <c:v>12.259840336582434</c:v>
                </c:pt>
                <c:pt idx="63">
                  <c:v>12.335542036245492</c:v>
                </c:pt>
                <c:pt idx="64">
                  <c:v>12.410832586773765</c:v>
                </c:pt>
                <c:pt idx="65">
                  <c:v>12.484793732451974</c:v>
                </c:pt>
                <c:pt idx="66">
                  <c:v>12.551505469197124</c:v>
                </c:pt>
                <c:pt idx="67">
                  <c:v>12.615245977945031</c:v>
                </c:pt>
                <c:pt idx="68">
                  <c:v>12.682637426101163</c:v>
                </c:pt>
                <c:pt idx="69">
                  <c:v>12.746904732020889</c:v>
                </c:pt>
                <c:pt idx="70">
                  <c:v>12.811360137788991</c:v>
                </c:pt>
                <c:pt idx="71">
                  <c:v>12.871047109045048</c:v>
                </c:pt>
                <c:pt idx="72">
                  <c:v>12.926974464623459</c:v>
                </c:pt>
                <c:pt idx="73">
                  <c:v>12.986723439338173</c:v>
                </c:pt>
                <c:pt idx="74">
                  <c:v>13.044357021233735</c:v>
                </c:pt>
                <c:pt idx="75">
                  <c:v>13.098688222048809</c:v>
                </c:pt>
                <c:pt idx="76">
                  <c:v>13.152665107355045</c:v>
                </c:pt>
                <c:pt idx="77">
                  <c:v>13.204279280544062</c:v>
                </c:pt>
                <c:pt idx="78">
                  <c:v>13.256830145416458</c:v>
                </c:pt>
                <c:pt idx="79">
                  <c:v>13.305752352310334</c:v>
                </c:pt>
                <c:pt idx="80">
                  <c:v>13.353398578626246</c:v>
                </c:pt>
                <c:pt idx="81">
                  <c:v>13.402103949229158</c:v>
                </c:pt>
                <c:pt idx="82">
                  <c:v>13.44752880214161</c:v>
                </c:pt>
                <c:pt idx="83">
                  <c:v>13.492775445777534</c:v>
                </c:pt>
                <c:pt idx="84">
                  <c:v>13.537176696926679</c:v>
                </c:pt>
                <c:pt idx="85">
                  <c:v>13.580096191790156</c:v>
                </c:pt>
                <c:pt idx="86">
                  <c:v>13.622620548381631</c:v>
                </c:pt>
                <c:pt idx="87">
                  <c:v>13.664119967779641</c:v>
                </c:pt>
                <c:pt idx="88">
                  <c:v>13.703986062057242</c:v>
                </c:pt>
                <c:pt idx="89">
                  <c:v>13.743032218700888</c:v>
                </c:pt>
                <c:pt idx="90">
                  <c:v>13.782329634845423</c:v>
                </c:pt>
                <c:pt idx="91">
                  <c:v>13.82032399044987</c:v>
                </c:pt>
                <c:pt idx="92">
                  <c:v>13.857927930905644</c:v>
                </c:pt>
                <c:pt idx="93">
                  <c:v>13.89376677980948</c:v>
                </c:pt>
                <c:pt idx="94">
                  <c:v>13.929961571019499</c:v>
                </c:pt>
                <c:pt idx="95">
                  <c:v>13.964705449562429</c:v>
                </c:pt>
                <c:pt idx="96">
                  <c:v>13.998920959561907</c:v>
                </c:pt>
                <c:pt idx="97">
                  <c:v>14.032655076999713</c:v>
                </c:pt>
                <c:pt idx="98">
                  <c:v>14.06575243346489</c:v>
                </c:pt>
                <c:pt idx="99">
                  <c:v>14.097312879333591</c:v>
                </c:pt>
                <c:pt idx="100">
                  <c:v>14.128498402531784</c:v>
                </c:pt>
                <c:pt idx="101">
                  <c:v>14.161518166824679</c:v>
                </c:pt>
                <c:pt idx="102">
                  <c:v>14.19104012809958</c:v>
                </c:pt>
                <c:pt idx="103">
                  <c:v>14.221648826702067</c:v>
                </c:pt>
                <c:pt idx="104">
                  <c:v>14.250914803937915</c:v>
                </c:pt>
                <c:pt idx="105">
                  <c:v>14.278881417782737</c:v>
                </c:pt>
                <c:pt idx="106">
                  <c:v>14.306954349887404</c:v>
                </c:pt>
                <c:pt idx="107">
                  <c:v>14.334853072015221</c:v>
                </c:pt>
                <c:pt idx="108">
                  <c:v>14.362303515981559</c:v>
                </c:pt>
                <c:pt idx="109">
                  <c:v>14.390096533786227</c:v>
                </c:pt>
                <c:pt idx="110">
                  <c:v>14.415967925880151</c:v>
                </c:pt>
                <c:pt idx="111">
                  <c:v>14.441701434931222</c:v>
                </c:pt>
                <c:pt idx="112">
                  <c:v>14.467392498298375</c:v>
                </c:pt>
                <c:pt idx="113">
                  <c:v>14.49244478196465</c:v>
                </c:pt>
                <c:pt idx="114">
                  <c:v>14.51684940294558</c:v>
                </c:pt>
                <c:pt idx="115">
                  <c:v>14.541051580659056</c:v>
                </c:pt>
                <c:pt idx="116">
                  <c:v>14.564794425337313</c:v>
                </c:pt>
                <c:pt idx="117">
                  <c:v>14.58845668679194</c:v>
                </c:pt>
              </c:numCache>
            </c:numRef>
          </c:xVal>
          <c:yVal>
            <c:numRef>
              <c:f>'365e'!$F$225:$F$342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44.25</c:v>
                </c:pt>
                <c:pt idx="38">
                  <c:v>48.61</c:v>
                </c:pt>
                <c:pt idx="39">
                  <c:v>53.59</c:v>
                </c:pt>
                <c:pt idx="40">
                  <c:v>57.77</c:v>
                </c:pt>
                <c:pt idx="41">
                  <c:v>63.7</c:v>
                </c:pt>
                <c:pt idx="42">
                  <c:v>69.819999999999993</c:v>
                </c:pt>
                <c:pt idx="43">
                  <c:v>76.319999999999993</c:v>
                </c:pt>
                <c:pt idx="44">
                  <c:v>84.13</c:v>
                </c:pt>
                <c:pt idx="45">
                  <c:v>91.72</c:v>
                </c:pt>
                <c:pt idx="46">
                  <c:v>101.39</c:v>
                </c:pt>
                <c:pt idx="47">
                  <c:v>110.34</c:v>
                </c:pt>
                <c:pt idx="48">
                  <c:v>121.96</c:v>
                </c:pt>
                <c:pt idx="49">
                  <c:v>133.06</c:v>
                </c:pt>
                <c:pt idx="50">
                  <c:v>145.29</c:v>
                </c:pt>
                <c:pt idx="51">
                  <c:v>157.55000000000001</c:v>
                </c:pt>
                <c:pt idx="52">
                  <c:v>172.97</c:v>
                </c:pt>
                <c:pt idx="53">
                  <c:v>188.34</c:v>
                </c:pt>
                <c:pt idx="54">
                  <c:v>207.3</c:v>
                </c:pt>
                <c:pt idx="55">
                  <c:v>227.57</c:v>
                </c:pt>
                <c:pt idx="56">
                  <c:v>250.44</c:v>
                </c:pt>
                <c:pt idx="57">
                  <c:v>272.44</c:v>
                </c:pt>
                <c:pt idx="58">
                  <c:v>300.08</c:v>
                </c:pt>
                <c:pt idx="59">
                  <c:v>327.37</c:v>
                </c:pt>
                <c:pt idx="60">
                  <c:v>356.04</c:v>
                </c:pt>
                <c:pt idx="61">
                  <c:v>390.58</c:v>
                </c:pt>
                <c:pt idx="62">
                  <c:v>428.08</c:v>
                </c:pt>
                <c:pt idx="63">
                  <c:v>468.27</c:v>
                </c:pt>
                <c:pt idx="64">
                  <c:v>513.35</c:v>
                </c:pt>
                <c:pt idx="65">
                  <c:v>563.38</c:v>
                </c:pt>
                <c:pt idx="66">
                  <c:v>614.15</c:v>
                </c:pt>
                <c:pt idx="67">
                  <c:v>668.41</c:v>
                </c:pt>
                <c:pt idx="68">
                  <c:v>732.8</c:v>
                </c:pt>
                <c:pt idx="69">
                  <c:v>801.94</c:v>
                </c:pt>
                <c:pt idx="70">
                  <c:v>880.04</c:v>
                </c:pt>
                <c:pt idx="71">
                  <c:v>961.37</c:v>
                </c:pt>
                <c:pt idx="72">
                  <c:v>1046.5999999999999</c:v>
                </c:pt>
                <c:pt idx="73">
                  <c:v>1148.72</c:v>
                </c:pt>
                <c:pt idx="74">
                  <c:v>1259.67</c:v>
                </c:pt>
                <c:pt idx="75">
                  <c:v>1377.14</c:v>
                </c:pt>
                <c:pt idx="76">
                  <c:v>1508.06</c:v>
                </c:pt>
                <c:pt idx="77">
                  <c:v>1648.44</c:v>
                </c:pt>
                <c:pt idx="78">
                  <c:v>1808.88</c:v>
                </c:pt>
                <c:pt idx="79">
                  <c:v>1976.44</c:v>
                </c:pt>
                <c:pt idx="80">
                  <c:v>2158.94</c:v>
                </c:pt>
                <c:pt idx="81">
                  <c:v>2368.0300000000002</c:v>
                </c:pt>
                <c:pt idx="82">
                  <c:v>2586.5100000000002</c:v>
                </c:pt>
                <c:pt idx="83">
                  <c:v>2829.89</c:v>
                </c:pt>
                <c:pt idx="84">
                  <c:v>3097.26</c:v>
                </c:pt>
                <c:pt idx="85">
                  <c:v>3386.39</c:v>
                </c:pt>
                <c:pt idx="86">
                  <c:v>3706.82</c:v>
                </c:pt>
                <c:pt idx="87">
                  <c:v>4056.72</c:v>
                </c:pt>
                <c:pt idx="88">
                  <c:v>4432.3</c:v>
                </c:pt>
                <c:pt idx="89">
                  <c:v>4842.83</c:v>
                </c:pt>
                <c:pt idx="90">
                  <c:v>5304.56</c:v>
                </c:pt>
                <c:pt idx="91">
                  <c:v>5803.74</c:v>
                </c:pt>
                <c:pt idx="92">
                  <c:v>6356.01</c:v>
                </c:pt>
                <c:pt idx="93">
                  <c:v>6943.7</c:v>
                </c:pt>
                <c:pt idx="94">
                  <c:v>7606.39</c:v>
                </c:pt>
                <c:pt idx="95">
                  <c:v>8316.85</c:v>
                </c:pt>
                <c:pt idx="96">
                  <c:v>9097.43</c:v>
                </c:pt>
                <c:pt idx="97">
                  <c:v>9956.36</c:v>
                </c:pt>
                <c:pt idx="98">
                  <c:v>10897.04</c:v>
                </c:pt>
                <c:pt idx="99">
                  <c:v>11896.61</c:v>
                </c:pt>
                <c:pt idx="100">
                  <c:v>12995.8</c:v>
                </c:pt>
                <c:pt idx="101">
                  <c:v>14296.87</c:v>
                </c:pt>
                <c:pt idx="102">
                  <c:v>15595.78</c:v>
                </c:pt>
                <c:pt idx="103">
                  <c:v>17096.21</c:v>
                </c:pt>
                <c:pt idx="104">
                  <c:v>18696.64</c:v>
                </c:pt>
                <c:pt idx="105">
                  <c:v>20397.59</c:v>
                </c:pt>
                <c:pt idx="106">
                  <c:v>22295.73</c:v>
                </c:pt>
                <c:pt idx="107">
                  <c:v>24396.19</c:v>
                </c:pt>
                <c:pt idx="108">
                  <c:v>26698.76</c:v>
                </c:pt>
                <c:pt idx="109">
                  <c:v>29300.35</c:v>
                </c:pt>
                <c:pt idx="110">
                  <c:v>31998.880000000001</c:v>
                </c:pt>
                <c:pt idx="111">
                  <c:v>34982.68</c:v>
                </c:pt>
                <c:pt idx="112">
                  <c:v>38298.49</c:v>
                </c:pt>
                <c:pt idx="113">
                  <c:v>41898.46</c:v>
                </c:pt>
                <c:pt idx="114">
                  <c:v>45798.82</c:v>
                </c:pt>
                <c:pt idx="115">
                  <c:v>50100.05</c:v>
                </c:pt>
                <c:pt idx="116">
                  <c:v>54793.05</c:v>
                </c:pt>
                <c:pt idx="117">
                  <c:v>59997.18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E9-7344-B1AC-655953459AA4}"/>
            </c:ext>
          </c:extLst>
        </c:ser>
        <c:ser>
          <c:idx val="3"/>
          <c:order val="3"/>
          <c:tx>
            <c:strRef>
              <c:f>'365e'!$H$224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'365e'!$G$225:$G$342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0.1907684128613267</c:v>
                </c:pt>
                <c:pt idx="58">
                  <c:v>1.0956897341728278</c:v>
                </c:pt>
                <c:pt idx="59">
                  <c:v>1.8292591282092578</c:v>
                </c:pt>
                <c:pt idx="60">
                  <c:v>2.3654738075826116</c:v>
                </c:pt>
                <c:pt idx="61">
                  <c:v>2.8094301865515536</c:v>
                </c:pt>
                <c:pt idx="62">
                  <c:v>3.143168320779155</c:v>
                </c:pt>
                <c:pt idx="63">
                  <c:v>3.3989879006649599</c:v>
                </c:pt>
                <c:pt idx="64">
                  <c:v>3.6091208966044732</c:v>
                </c:pt>
                <c:pt idx="65">
                  <c:v>3.7825201661752703</c:v>
                </c:pt>
                <c:pt idx="66">
                  <c:v>3.9167840165387084</c:v>
                </c:pt>
                <c:pt idx="67">
                  <c:v>4.02917867055851</c:v>
                </c:pt>
                <c:pt idx="68">
                  <c:v>4.1340643707800435</c:v>
                </c:pt>
                <c:pt idx="69">
                  <c:v>4.2229171506797876</c:v>
                </c:pt>
                <c:pt idx="70">
                  <c:v>4.3027875411516376</c:v>
                </c:pt>
                <c:pt idx="71">
                  <c:v>4.3696806189617066</c:v>
                </c:pt>
                <c:pt idx="72">
                  <c:v>4.4270058221610133</c:v>
                </c:pt>
                <c:pt idx="73">
                  <c:v>4.4832306644584241</c:v>
                </c:pt>
                <c:pt idx="74">
                  <c:v>4.5331296909148273</c:v>
                </c:pt>
                <c:pt idx="75">
                  <c:v>4.5767088131184339</c:v>
                </c:pt>
                <c:pt idx="76">
                  <c:v>4.6170266254342005</c:v>
                </c:pt>
                <c:pt idx="77">
                  <c:v>4.6530760707672654</c:v>
                </c:pt>
                <c:pt idx="78">
                  <c:v>4.6875013016832385</c:v>
                </c:pt>
                <c:pt idx="79">
                  <c:v>4.7176658001540428</c:v>
                </c:pt>
                <c:pt idx="80">
                  <c:v>4.7454440662526602</c:v>
                </c:pt>
                <c:pt idx="81">
                  <c:v>4.7723382085016581</c:v>
                </c:pt>
                <c:pt idx="82">
                  <c:v>4.7961563937293654</c:v>
                </c:pt>
                <c:pt idx="83">
                  <c:v>4.8187561321300967</c:v>
                </c:pt>
                <c:pt idx="84">
                  <c:v>4.8399173378811478</c:v>
                </c:pt>
                <c:pt idx="85">
                  <c:v>4.8594788611290669</c:v>
                </c:pt>
                <c:pt idx="86">
                  <c:v>4.8780490888881838</c:v>
                </c:pt>
                <c:pt idx="87">
                  <c:v>4.8954406415848126</c:v>
                </c:pt>
                <c:pt idx="88">
                  <c:v>4.9115072726223215</c:v>
                </c:pt>
                <c:pt idx="89">
                  <c:v>4.9266689823059666</c:v>
                </c:pt>
                <c:pt idx="90">
                  <c:v>4.9413850716536123</c:v>
                </c:pt>
                <c:pt idx="91">
                  <c:v>4.9551219868460077</c:v>
                </c:pt>
                <c:pt idx="92">
                  <c:v>4.9682662406183562</c:v>
                </c:pt>
                <c:pt idx="93">
                  <c:v>4.9803956218507484</c:v>
                </c:pt>
                <c:pt idx="94">
                  <c:v>4.9922697375823306</c:v>
                </c:pt>
                <c:pt idx="95">
                  <c:v>5.0033285969312598</c:v>
                </c:pt>
                <c:pt idx="96">
                  <c:v>5.0139086261002879</c:v>
                </c:pt>
                <c:pt idx="97">
                  <c:v>5.0240506546217221</c:v>
                </c:pt>
                <c:pt idx="98">
                  <c:v>5.0337335802450278</c:v>
                </c:pt>
                <c:pt idx="99">
                  <c:v>5.0427296006992997</c:v>
                </c:pt>
                <c:pt idx="100">
                  <c:v>5.0513998036560936</c:v>
                </c:pt>
                <c:pt idx="101">
                  <c:v>5.0603515563489392</c:v>
                </c:pt>
                <c:pt idx="102">
                  <c:v>5.0681632759101536</c:v>
                </c:pt>
                <c:pt idx="103">
                  <c:v>5.0760781421844605</c:v>
                </c:pt>
                <c:pt idx="104">
                  <c:v>5.0834761189041924</c:v>
                </c:pt>
                <c:pt idx="105">
                  <c:v>5.0903956933999588</c:v>
                </c:pt>
                <c:pt idx="106">
                  <c:v>5.0971988152045489</c:v>
                </c:pt>
                <c:pt idx="107">
                  <c:v>5.1038223437763985</c:v>
                </c:pt>
                <c:pt idx="108">
                  <c:v>5.1102097947355514</c:v>
                </c:pt>
                <c:pt idx="109">
                  <c:v>5.1165498247903143</c:v>
                </c:pt>
                <c:pt idx="110">
                  <c:v>5.1223398337656061</c:v>
                </c:pt>
                <c:pt idx="111">
                  <c:v>5.1279951435247</c:v>
                </c:pt>
                <c:pt idx="112">
                  <c:v>5.1335405883401517</c:v>
                </c:pt>
                <c:pt idx="113">
                  <c:v>5.1388539582934722</c:v>
                </c:pt>
                <c:pt idx="114">
                  <c:v>5.1439428251446753</c:v>
                </c:pt>
                <c:pt idx="115">
                  <c:v>5.1489066638395835</c:v>
                </c:pt>
                <c:pt idx="116">
                  <c:v>5.1536981032862652</c:v>
                </c:pt>
                <c:pt idx="117">
                  <c:v>5.1583980702957888</c:v>
                </c:pt>
              </c:numCache>
            </c:numRef>
          </c:xVal>
          <c:yVal>
            <c:numRef>
              <c:f>'365e'!$H$225:$H$342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44.25</c:v>
                </c:pt>
                <c:pt idx="38">
                  <c:v>48.61</c:v>
                </c:pt>
                <c:pt idx="39">
                  <c:v>53.59</c:v>
                </c:pt>
                <c:pt idx="40">
                  <c:v>57.77</c:v>
                </c:pt>
                <c:pt idx="41">
                  <c:v>63.7</c:v>
                </c:pt>
                <c:pt idx="42">
                  <c:v>69.819999999999993</c:v>
                </c:pt>
                <c:pt idx="43">
                  <c:v>76.319999999999993</c:v>
                </c:pt>
                <c:pt idx="44">
                  <c:v>84.13</c:v>
                </c:pt>
                <c:pt idx="45">
                  <c:v>91.72</c:v>
                </c:pt>
                <c:pt idx="46">
                  <c:v>101.39</c:v>
                </c:pt>
                <c:pt idx="47">
                  <c:v>110.34</c:v>
                </c:pt>
                <c:pt idx="48">
                  <c:v>121.96</c:v>
                </c:pt>
                <c:pt idx="49">
                  <c:v>133.06</c:v>
                </c:pt>
                <c:pt idx="50">
                  <c:v>145.29</c:v>
                </c:pt>
                <c:pt idx="51">
                  <c:v>157.55000000000001</c:v>
                </c:pt>
                <c:pt idx="52">
                  <c:v>172.97</c:v>
                </c:pt>
                <c:pt idx="53">
                  <c:v>188.34</c:v>
                </c:pt>
                <c:pt idx="54">
                  <c:v>207.3</c:v>
                </c:pt>
                <c:pt idx="55">
                  <c:v>227.57</c:v>
                </c:pt>
                <c:pt idx="56">
                  <c:v>250.44</c:v>
                </c:pt>
                <c:pt idx="57">
                  <c:v>272.44</c:v>
                </c:pt>
                <c:pt idx="58">
                  <c:v>300.08</c:v>
                </c:pt>
                <c:pt idx="59">
                  <c:v>327.37</c:v>
                </c:pt>
                <c:pt idx="60">
                  <c:v>356.04</c:v>
                </c:pt>
                <c:pt idx="61">
                  <c:v>390.58</c:v>
                </c:pt>
                <c:pt idx="62">
                  <c:v>428.08</c:v>
                </c:pt>
                <c:pt idx="63">
                  <c:v>468.27</c:v>
                </c:pt>
                <c:pt idx="64">
                  <c:v>513.35</c:v>
                </c:pt>
                <c:pt idx="65">
                  <c:v>563.38</c:v>
                </c:pt>
                <c:pt idx="66">
                  <c:v>614.15</c:v>
                </c:pt>
                <c:pt idx="67">
                  <c:v>668.41</c:v>
                </c:pt>
                <c:pt idx="68">
                  <c:v>732.8</c:v>
                </c:pt>
                <c:pt idx="69">
                  <c:v>801.94</c:v>
                </c:pt>
                <c:pt idx="70">
                  <c:v>880.04</c:v>
                </c:pt>
                <c:pt idx="71">
                  <c:v>961.37</c:v>
                </c:pt>
                <c:pt idx="72">
                  <c:v>1046.5999999999999</c:v>
                </c:pt>
                <c:pt idx="73">
                  <c:v>1148.72</c:v>
                </c:pt>
                <c:pt idx="74">
                  <c:v>1259.67</c:v>
                </c:pt>
                <c:pt idx="75">
                  <c:v>1377.14</c:v>
                </c:pt>
                <c:pt idx="76">
                  <c:v>1508.06</c:v>
                </c:pt>
                <c:pt idx="77">
                  <c:v>1648.44</c:v>
                </c:pt>
                <c:pt idx="78">
                  <c:v>1808.88</c:v>
                </c:pt>
                <c:pt idx="79">
                  <c:v>1976.44</c:v>
                </c:pt>
                <c:pt idx="80">
                  <c:v>2158.94</c:v>
                </c:pt>
                <c:pt idx="81">
                  <c:v>2368.0300000000002</c:v>
                </c:pt>
                <c:pt idx="82">
                  <c:v>2586.5100000000002</c:v>
                </c:pt>
                <c:pt idx="83">
                  <c:v>2829.89</c:v>
                </c:pt>
                <c:pt idx="84">
                  <c:v>3097.26</c:v>
                </c:pt>
                <c:pt idx="85">
                  <c:v>3386.39</c:v>
                </c:pt>
                <c:pt idx="86">
                  <c:v>3706.82</c:v>
                </c:pt>
                <c:pt idx="87">
                  <c:v>4056.72</c:v>
                </c:pt>
                <c:pt idx="88">
                  <c:v>4432.3</c:v>
                </c:pt>
                <c:pt idx="89">
                  <c:v>4842.83</c:v>
                </c:pt>
                <c:pt idx="90">
                  <c:v>5304.56</c:v>
                </c:pt>
                <c:pt idx="91">
                  <c:v>5803.74</c:v>
                </c:pt>
                <c:pt idx="92">
                  <c:v>6356.01</c:v>
                </c:pt>
                <c:pt idx="93">
                  <c:v>6943.7</c:v>
                </c:pt>
                <c:pt idx="94">
                  <c:v>7606.39</c:v>
                </c:pt>
                <c:pt idx="95">
                  <c:v>8316.85</c:v>
                </c:pt>
                <c:pt idx="96">
                  <c:v>9097.43</c:v>
                </c:pt>
                <c:pt idx="97">
                  <c:v>9956.36</c:v>
                </c:pt>
                <c:pt idx="98">
                  <c:v>10897.04</c:v>
                </c:pt>
                <c:pt idx="99">
                  <c:v>11896.61</c:v>
                </c:pt>
                <c:pt idx="100">
                  <c:v>12995.8</c:v>
                </c:pt>
                <c:pt idx="101">
                  <c:v>14296.87</c:v>
                </c:pt>
                <c:pt idx="102">
                  <c:v>15595.78</c:v>
                </c:pt>
                <c:pt idx="103">
                  <c:v>17096.21</c:v>
                </c:pt>
                <c:pt idx="104">
                  <c:v>18696.64</c:v>
                </c:pt>
                <c:pt idx="105">
                  <c:v>20397.59</c:v>
                </c:pt>
                <c:pt idx="106">
                  <c:v>22295.73</c:v>
                </c:pt>
                <c:pt idx="107">
                  <c:v>24396.19</c:v>
                </c:pt>
                <c:pt idx="108">
                  <c:v>26698.76</c:v>
                </c:pt>
                <c:pt idx="109">
                  <c:v>29300.35</c:v>
                </c:pt>
                <c:pt idx="110">
                  <c:v>31998.880000000001</c:v>
                </c:pt>
                <c:pt idx="111">
                  <c:v>34982.68</c:v>
                </c:pt>
                <c:pt idx="112">
                  <c:v>38298.49</c:v>
                </c:pt>
                <c:pt idx="113">
                  <c:v>41898.46</c:v>
                </c:pt>
                <c:pt idx="114">
                  <c:v>45798.82</c:v>
                </c:pt>
                <c:pt idx="115">
                  <c:v>50100.05</c:v>
                </c:pt>
                <c:pt idx="116">
                  <c:v>54793.05</c:v>
                </c:pt>
                <c:pt idx="117">
                  <c:v>59997.18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E9-7344-B1AC-655953459AA4}"/>
            </c:ext>
          </c:extLst>
        </c:ser>
        <c:ser>
          <c:idx val="4"/>
          <c:order val="4"/>
          <c:tx>
            <c:strRef>
              <c:f>'365e'!$J$224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'365e'!$I$225:$I$342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7.6875054659174161E-4</c:v>
                </c:pt>
                <c:pt idx="9">
                  <c:v>2.1894952274557129E-2</c:v>
                </c:pt>
                <c:pt idx="10">
                  <c:v>0.12560828239865113</c:v>
                </c:pt>
                <c:pt idx="11">
                  <c:v>0.33212527295506755</c:v>
                </c:pt>
                <c:pt idx="12">
                  <c:v>0.64254635476858024</c:v>
                </c:pt>
                <c:pt idx="13">
                  <c:v>1.031138014319755</c:v>
                </c:pt>
                <c:pt idx="14">
                  <c:v>1.4767326266917147</c:v>
                </c:pt>
                <c:pt idx="15">
                  <c:v>1.9440842929608682</c:v>
                </c:pt>
                <c:pt idx="16">
                  <c:v>2.421611976946811</c:v>
                </c:pt>
                <c:pt idx="17">
                  <c:v>2.9015280415271127</c:v>
                </c:pt>
                <c:pt idx="18">
                  <c:v>3.3718086726301286</c:v>
                </c:pt>
                <c:pt idx="19">
                  <c:v>3.8300864980570122</c:v>
                </c:pt>
                <c:pt idx="20">
                  <c:v>4.2648691841348008</c:v>
                </c:pt>
                <c:pt idx="21">
                  <c:v>4.6783417500976556</c:v>
                </c:pt>
                <c:pt idx="22">
                  <c:v>5.0759047599177176</c:v>
                </c:pt>
                <c:pt idx="23">
                  <c:v>5.4573666610796696</c:v>
                </c:pt>
                <c:pt idx="24">
                  <c:v>5.8505281398635125</c:v>
                </c:pt>
                <c:pt idx="25">
                  <c:v>6.1859174488000912</c:v>
                </c:pt>
                <c:pt idx="26">
                  <c:v>6.5036379231799861</c:v>
                </c:pt>
                <c:pt idx="27">
                  <c:v>6.8215246498996303</c:v>
                </c:pt>
                <c:pt idx="28">
                  <c:v>7.1292650787653642</c:v>
                </c:pt>
                <c:pt idx="29">
                  <c:v>7.4110016060559119</c:v>
                </c:pt>
                <c:pt idx="30">
                  <c:v>7.6817293013631316</c:v>
                </c:pt>
                <c:pt idx="31">
                  <c:v>7.9384358234897707</c:v>
                </c:pt>
                <c:pt idx="32">
                  <c:v>8.1732492942761379</c:v>
                </c:pt>
                <c:pt idx="33">
                  <c:v>8.412110879310708</c:v>
                </c:pt>
                <c:pt idx="34">
                  <c:v>8.6347881688650858</c:v>
                </c:pt>
                <c:pt idx="35">
                  <c:v>8.8428832284498231</c:v>
                </c:pt>
                <c:pt idx="36">
                  <c:v>9.0462796297958299</c:v>
                </c:pt>
                <c:pt idx="37">
                  <c:v>9.1807247099807388</c:v>
                </c:pt>
                <c:pt idx="38">
                  <c:v>9.3768332187385912</c:v>
                </c:pt>
                <c:pt idx="39">
                  <c:v>9.5711235836944635</c:v>
                </c:pt>
                <c:pt idx="40">
                  <c:v>9.7146964080534293</c:v>
                </c:pt>
                <c:pt idx="41">
                  <c:v>9.8940743621282845</c:v>
                </c:pt>
                <c:pt idx="42">
                  <c:v>10.055279780457196</c:v>
                </c:pt>
                <c:pt idx="43">
                  <c:v>10.205431431975006</c:v>
                </c:pt>
                <c:pt idx="44">
                  <c:v>10.363104156736918</c:v>
                </c:pt>
                <c:pt idx="45">
                  <c:v>10.497387956335338</c:v>
                </c:pt>
                <c:pt idx="46">
                  <c:v>10.647100525136089</c:v>
                </c:pt>
                <c:pt idx="47">
                  <c:v>10.768616157751946</c:v>
                </c:pt>
                <c:pt idx="48">
                  <c:v>10.907048787802369</c:v>
                </c:pt>
                <c:pt idx="49">
                  <c:v>11.022971071123502</c:v>
                </c:pt>
                <c:pt idx="50">
                  <c:v>11.135958293414902</c:v>
                </c:pt>
                <c:pt idx="51">
                  <c:v>11.236640540744903</c:v>
                </c:pt>
                <c:pt idx="52">
                  <c:v>11.348826910440721</c:v>
                </c:pt>
                <c:pt idx="53">
                  <c:v>11.447674655577146</c:v>
                </c:pt>
                <c:pt idx="54">
                  <c:v>11.555319215617681</c:v>
                </c:pt>
                <c:pt idx="55">
                  <c:v>11.656409992991348</c:v>
                </c:pt>
                <c:pt idx="56">
                  <c:v>11.756664908836296</c:v>
                </c:pt>
                <c:pt idx="57">
                  <c:v>12.032781889230927</c:v>
                </c:pt>
                <c:pt idx="58">
                  <c:v>13.032574948855887</c:v>
                </c:pt>
                <c:pt idx="59">
                  <c:v>13.848912373171991</c:v>
                </c:pt>
                <c:pt idx="60">
                  <c:v>14.462649314334632</c:v>
                </c:pt>
                <c:pt idx="61">
                  <c:v>14.989589887886245</c:v>
                </c:pt>
                <c:pt idx="62">
                  <c:v>15.403008657361589</c:v>
                </c:pt>
                <c:pt idx="63">
                  <c:v>15.734529936910452</c:v>
                </c:pt>
                <c:pt idx="64">
                  <c:v>16.019953483378238</c:v>
                </c:pt>
                <c:pt idx="65">
                  <c:v>16.267313898627243</c:v>
                </c:pt>
                <c:pt idx="66">
                  <c:v>16.468289485735834</c:v>
                </c:pt>
                <c:pt idx="67">
                  <c:v>16.644424648503541</c:v>
                </c:pt>
                <c:pt idx="68">
                  <c:v>16.816701796881205</c:v>
                </c:pt>
                <c:pt idx="69">
                  <c:v>16.969821882700678</c:v>
                </c:pt>
                <c:pt idx="70">
                  <c:v>17.114147678940629</c:v>
                </c:pt>
                <c:pt idx="71">
                  <c:v>17.240727728006753</c:v>
                </c:pt>
                <c:pt idx="72">
                  <c:v>17.353980286784473</c:v>
                </c:pt>
                <c:pt idx="73">
                  <c:v>17.469954103796596</c:v>
                </c:pt>
                <c:pt idx="74">
                  <c:v>17.577486712148563</c:v>
                </c:pt>
                <c:pt idx="75">
                  <c:v>17.675397035167244</c:v>
                </c:pt>
                <c:pt idx="76">
                  <c:v>17.769691732789244</c:v>
                </c:pt>
                <c:pt idx="77">
                  <c:v>17.857355351311327</c:v>
                </c:pt>
                <c:pt idx="78">
                  <c:v>17.944331447099696</c:v>
                </c:pt>
                <c:pt idx="79">
                  <c:v>18.023418152464377</c:v>
                </c:pt>
                <c:pt idx="80">
                  <c:v>18.098842644878907</c:v>
                </c:pt>
                <c:pt idx="81">
                  <c:v>18.174442157730816</c:v>
                </c:pt>
                <c:pt idx="82">
                  <c:v>18.243685195870974</c:v>
                </c:pt>
                <c:pt idx="83">
                  <c:v>18.31153157790763</c:v>
                </c:pt>
                <c:pt idx="84">
                  <c:v>18.377094034807826</c:v>
                </c:pt>
                <c:pt idx="85">
                  <c:v>18.439575052919224</c:v>
                </c:pt>
                <c:pt idx="86">
                  <c:v>18.500669637269816</c:v>
                </c:pt>
                <c:pt idx="87">
                  <c:v>18.559560609364453</c:v>
                </c:pt>
                <c:pt idx="88">
                  <c:v>18.615493334679563</c:v>
                </c:pt>
                <c:pt idx="89">
                  <c:v>18.669701201006855</c:v>
                </c:pt>
                <c:pt idx="90">
                  <c:v>18.723714706499035</c:v>
                </c:pt>
                <c:pt idx="91">
                  <c:v>18.775445977295877</c:v>
                </c:pt>
                <c:pt idx="92">
                  <c:v>18.826194171524001</c:v>
                </c:pt>
                <c:pt idx="93">
                  <c:v>18.874162401660229</c:v>
                </c:pt>
                <c:pt idx="94">
                  <c:v>18.92223130860183</c:v>
                </c:pt>
                <c:pt idx="95">
                  <c:v>18.968034046493688</c:v>
                </c:pt>
                <c:pt idx="96">
                  <c:v>19.012829585662196</c:v>
                </c:pt>
                <c:pt idx="97">
                  <c:v>19.056705731621435</c:v>
                </c:pt>
                <c:pt idx="98">
                  <c:v>19.099486013709917</c:v>
                </c:pt>
                <c:pt idx="99">
                  <c:v>19.140042480032889</c:v>
                </c:pt>
                <c:pt idx="100">
                  <c:v>19.179898206187879</c:v>
                </c:pt>
                <c:pt idx="101">
                  <c:v>19.221869723173619</c:v>
                </c:pt>
                <c:pt idx="102">
                  <c:v>19.259203404009732</c:v>
                </c:pt>
                <c:pt idx="103">
                  <c:v>19.297726968886529</c:v>
                </c:pt>
                <c:pt idx="104">
                  <c:v>19.334390922842108</c:v>
                </c:pt>
                <c:pt idx="105">
                  <c:v>19.369277111182697</c:v>
                </c:pt>
                <c:pt idx="106">
                  <c:v>19.404153165091952</c:v>
                </c:pt>
                <c:pt idx="107">
                  <c:v>19.438675415791622</c:v>
                </c:pt>
                <c:pt idx="108">
                  <c:v>19.472513310717112</c:v>
                </c:pt>
                <c:pt idx="109">
                  <c:v>19.506646358576543</c:v>
                </c:pt>
                <c:pt idx="110">
                  <c:v>19.538307759645757</c:v>
                </c:pt>
                <c:pt idx="111">
                  <c:v>19.569696578455922</c:v>
                </c:pt>
                <c:pt idx="112">
                  <c:v>19.600933086638527</c:v>
                </c:pt>
                <c:pt idx="113">
                  <c:v>19.631298740258124</c:v>
                </c:pt>
                <c:pt idx="114">
                  <c:v>19.660792228090255</c:v>
                </c:pt>
                <c:pt idx="115">
                  <c:v>19.689958244498641</c:v>
                </c:pt>
                <c:pt idx="116">
                  <c:v>19.718492528623578</c:v>
                </c:pt>
                <c:pt idx="117">
                  <c:v>19.746854757087728</c:v>
                </c:pt>
              </c:numCache>
            </c:numRef>
          </c:xVal>
          <c:yVal>
            <c:numRef>
              <c:f>'365e'!$J$225:$J$342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44.25</c:v>
                </c:pt>
                <c:pt idx="38">
                  <c:v>48.61</c:v>
                </c:pt>
                <c:pt idx="39">
                  <c:v>53.59</c:v>
                </c:pt>
                <c:pt idx="40">
                  <c:v>57.77</c:v>
                </c:pt>
                <c:pt idx="41">
                  <c:v>63.7</c:v>
                </c:pt>
                <c:pt idx="42">
                  <c:v>69.819999999999993</c:v>
                </c:pt>
                <c:pt idx="43">
                  <c:v>76.319999999999993</c:v>
                </c:pt>
                <c:pt idx="44">
                  <c:v>84.13</c:v>
                </c:pt>
                <c:pt idx="45">
                  <c:v>91.72</c:v>
                </c:pt>
                <c:pt idx="46">
                  <c:v>101.39</c:v>
                </c:pt>
                <c:pt idx="47">
                  <c:v>110.34</c:v>
                </c:pt>
                <c:pt idx="48">
                  <c:v>121.96</c:v>
                </c:pt>
                <c:pt idx="49">
                  <c:v>133.06</c:v>
                </c:pt>
                <c:pt idx="50">
                  <c:v>145.29</c:v>
                </c:pt>
                <c:pt idx="51">
                  <c:v>157.55000000000001</c:v>
                </c:pt>
                <c:pt idx="52">
                  <c:v>172.97</c:v>
                </c:pt>
                <c:pt idx="53">
                  <c:v>188.34</c:v>
                </c:pt>
                <c:pt idx="54">
                  <c:v>207.3</c:v>
                </c:pt>
                <c:pt idx="55">
                  <c:v>227.57</c:v>
                </c:pt>
                <c:pt idx="56">
                  <c:v>250.44</c:v>
                </c:pt>
                <c:pt idx="57">
                  <c:v>272.44</c:v>
                </c:pt>
                <c:pt idx="58">
                  <c:v>300.08</c:v>
                </c:pt>
                <c:pt idx="59">
                  <c:v>327.37</c:v>
                </c:pt>
                <c:pt idx="60">
                  <c:v>356.04</c:v>
                </c:pt>
                <c:pt idx="61">
                  <c:v>390.58</c:v>
                </c:pt>
                <c:pt idx="62">
                  <c:v>428.08</c:v>
                </c:pt>
                <c:pt idx="63">
                  <c:v>468.27</c:v>
                </c:pt>
                <c:pt idx="64">
                  <c:v>513.35</c:v>
                </c:pt>
                <c:pt idx="65">
                  <c:v>563.38</c:v>
                </c:pt>
                <c:pt idx="66">
                  <c:v>614.15</c:v>
                </c:pt>
                <c:pt idx="67">
                  <c:v>668.41</c:v>
                </c:pt>
                <c:pt idx="68">
                  <c:v>732.8</c:v>
                </c:pt>
                <c:pt idx="69">
                  <c:v>801.94</c:v>
                </c:pt>
                <c:pt idx="70">
                  <c:v>880.04</c:v>
                </c:pt>
                <c:pt idx="71">
                  <c:v>961.37</c:v>
                </c:pt>
                <c:pt idx="72">
                  <c:v>1046.5999999999999</c:v>
                </c:pt>
                <c:pt idx="73">
                  <c:v>1148.72</c:v>
                </c:pt>
                <c:pt idx="74">
                  <c:v>1259.67</c:v>
                </c:pt>
                <c:pt idx="75">
                  <c:v>1377.14</c:v>
                </c:pt>
                <c:pt idx="76">
                  <c:v>1508.06</c:v>
                </c:pt>
                <c:pt idx="77">
                  <c:v>1648.44</c:v>
                </c:pt>
                <c:pt idx="78">
                  <c:v>1808.88</c:v>
                </c:pt>
                <c:pt idx="79">
                  <c:v>1976.44</c:v>
                </c:pt>
                <c:pt idx="80">
                  <c:v>2158.94</c:v>
                </c:pt>
                <c:pt idx="81">
                  <c:v>2368.0300000000002</c:v>
                </c:pt>
                <c:pt idx="82">
                  <c:v>2586.5100000000002</c:v>
                </c:pt>
                <c:pt idx="83">
                  <c:v>2829.89</c:v>
                </c:pt>
                <c:pt idx="84">
                  <c:v>3097.26</c:v>
                </c:pt>
                <c:pt idx="85">
                  <c:v>3386.39</c:v>
                </c:pt>
                <c:pt idx="86">
                  <c:v>3706.82</c:v>
                </c:pt>
                <c:pt idx="87">
                  <c:v>4056.72</c:v>
                </c:pt>
                <c:pt idx="88">
                  <c:v>4432.3</c:v>
                </c:pt>
                <c:pt idx="89">
                  <c:v>4842.83</c:v>
                </c:pt>
                <c:pt idx="90">
                  <c:v>5304.56</c:v>
                </c:pt>
                <c:pt idx="91">
                  <c:v>5803.74</c:v>
                </c:pt>
                <c:pt idx="92">
                  <c:v>6356.01</c:v>
                </c:pt>
                <c:pt idx="93">
                  <c:v>6943.7</c:v>
                </c:pt>
                <c:pt idx="94">
                  <c:v>7606.39</c:v>
                </c:pt>
                <c:pt idx="95">
                  <c:v>8316.85</c:v>
                </c:pt>
                <c:pt idx="96">
                  <c:v>9097.43</c:v>
                </c:pt>
                <c:pt idx="97">
                  <c:v>9956.36</c:v>
                </c:pt>
                <c:pt idx="98">
                  <c:v>10897.04</c:v>
                </c:pt>
                <c:pt idx="99">
                  <c:v>11896.61</c:v>
                </c:pt>
                <c:pt idx="100">
                  <c:v>12995.8</c:v>
                </c:pt>
                <c:pt idx="101">
                  <c:v>14296.87</c:v>
                </c:pt>
                <c:pt idx="102">
                  <c:v>15595.78</c:v>
                </c:pt>
                <c:pt idx="103">
                  <c:v>17096.21</c:v>
                </c:pt>
                <c:pt idx="104">
                  <c:v>18696.64</c:v>
                </c:pt>
                <c:pt idx="105">
                  <c:v>20397.59</c:v>
                </c:pt>
                <c:pt idx="106">
                  <c:v>22295.73</c:v>
                </c:pt>
                <c:pt idx="107">
                  <c:v>24396.19</c:v>
                </c:pt>
                <c:pt idx="108">
                  <c:v>26698.76</c:v>
                </c:pt>
                <c:pt idx="109">
                  <c:v>29300.35</c:v>
                </c:pt>
                <c:pt idx="110">
                  <c:v>31998.880000000001</c:v>
                </c:pt>
                <c:pt idx="111">
                  <c:v>34982.68</c:v>
                </c:pt>
                <c:pt idx="112">
                  <c:v>38298.49</c:v>
                </c:pt>
                <c:pt idx="113">
                  <c:v>41898.46</c:v>
                </c:pt>
                <c:pt idx="114">
                  <c:v>45798.82</c:v>
                </c:pt>
                <c:pt idx="115">
                  <c:v>50100.05</c:v>
                </c:pt>
                <c:pt idx="116">
                  <c:v>54793.05</c:v>
                </c:pt>
                <c:pt idx="117">
                  <c:v>59997.18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E9-7344-B1AC-655953459AA4}"/>
            </c:ext>
          </c:extLst>
        </c:ser>
        <c:ser>
          <c:idx val="5"/>
          <c:order val="5"/>
          <c:tx>
            <c:strRef>
              <c:f>'365e'!$P$257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'365e'!$P$252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{5BCE4754-83E4-7746-94E8-52FF1C61C1B7}</c15:txfldGUID>
                      <c15:f>'365e'!$P$252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8E9-7344-B1AC-655953459AA4}"/>
                </c:ext>
              </c:extLst>
            </c:dLbl>
            <c:dLbl>
              <c:idx val="1"/>
              <c:tx>
                <c:strRef>
                  <c:f>'365e'!$P$253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{D83FCF77-F0F8-DE49-8382-4B6012CFB4ED}</c15:txfldGUID>
                      <c15:f>'365e'!$P$253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8E9-7344-B1AC-655953459AA4}"/>
                </c:ext>
              </c:extLst>
            </c:dLbl>
            <c:dLbl>
              <c:idx val="2"/>
              <c:tx>
                <c:strRef>
                  <c:f>'365e'!$P$254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{AADC1D1E-77CF-5645-9B0B-CD5113537A94}</c15:txfldGUID>
                      <c15:f>'365e'!$P$254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8E9-7344-B1AC-655953459AA4}"/>
                </c:ext>
              </c:extLst>
            </c:dLbl>
            <c:dLbl>
              <c:idx val="3"/>
              <c:tx>
                <c:strRef>
                  <c:f>'365e'!$P$255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{2B0BB79A-67AD-144A-B233-3280D6F951AC}</c15:txfldGUID>
                      <c15:f>'365e'!$P$255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8E9-7344-B1AC-655953459AA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'365e'!$O$258:$O$261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'365e'!$P$258:$P$261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E9-7344-B1AC-655953459AA4}"/>
            </c:ext>
          </c:extLst>
        </c:ser>
        <c:ser>
          <c:idx val="6"/>
          <c:order val="6"/>
          <c:tx>
            <c:strRef>
              <c:f>'365e'!$S$257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'365e'!$S$253</c:f>
                  <c:strCache>
                    <c:ptCount val="1"/>
                    <c:pt idx="0">
                      <c:v>3.59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{E28EEFBF-80BD-8541-88FD-8C4F94858959}</c15:txfldGUID>
                      <c15:f>'365e'!$S$253</c15:f>
                      <c15:dlblFieldTableCache>
                        <c:ptCount val="1"/>
                        <c:pt idx="0">
                          <c:v>3.59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8E9-7344-B1AC-655953459AA4}"/>
                </c:ext>
              </c:extLst>
            </c:dLbl>
            <c:dLbl>
              <c:idx val="1"/>
              <c:tx>
                <c:strRef>
                  <c:f>'365e'!$S$254</c:f>
                  <c:strCache>
                    <c:ptCount val="1"/>
                    <c:pt idx="0">
                      <c:v>35.90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{21F58200-B397-0D43-BD3C-5D575A672A0C}</c15:txfldGUID>
                      <c15:f>'365e'!$S$254</c15:f>
                      <c15:dlblFieldTableCache>
                        <c:ptCount val="1"/>
                        <c:pt idx="0">
                          <c:v>35.90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8E9-7344-B1AC-655953459AA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'365e'!$R$258:$R$260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'365e'!$S$258:$S$260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8E9-7344-B1AC-655953459AA4}"/>
            </c:ext>
          </c:extLst>
        </c:ser>
        <c:ser>
          <c:idx val="7"/>
          <c:order val="7"/>
          <c:tx>
            <c:strRef>
              <c:f>'365e'!$L$224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'365e'!$K$225:$K$342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7.6875054659174161E-4</c:v>
                </c:pt>
                <c:pt idx="9">
                  <c:v>2.1894952274557129E-2</c:v>
                </c:pt>
                <c:pt idx="10">
                  <c:v>0.12560828239865113</c:v>
                </c:pt>
                <c:pt idx="11">
                  <c:v>0.33212527295506755</c:v>
                </c:pt>
                <c:pt idx="12">
                  <c:v>0.64254635476858024</c:v>
                </c:pt>
                <c:pt idx="13">
                  <c:v>1.031138014319755</c:v>
                </c:pt>
                <c:pt idx="14">
                  <c:v>1.4767326266917147</c:v>
                </c:pt>
                <c:pt idx="15">
                  <c:v>1.9440842929608682</c:v>
                </c:pt>
                <c:pt idx="16">
                  <c:v>2.421611976946811</c:v>
                </c:pt>
                <c:pt idx="17">
                  <c:v>2.9015280415271127</c:v>
                </c:pt>
                <c:pt idx="18">
                  <c:v>3.3718086726301286</c:v>
                </c:pt>
                <c:pt idx="19">
                  <c:v>3.8300864980570122</c:v>
                </c:pt>
                <c:pt idx="20">
                  <c:v>4.2648691841348008</c:v>
                </c:pt>
                <c:pt idx="21">
                  <c:v>4.6783417500976556</c:v>
                </c:pt>
                <c:pt idx="22">
                  <c:v>5.0759047599177176</c:v>
                </c:pt>
                <c:pt idx="23">
                  <c:v>5.4573666610796696</c:v>
                </c:pt>
                <c:pt idx="24">
                  <c:v>5.8505281398635125</c:v>
                </c:pt>
                <c:pt idx="25">
                  <c:v>6.1859174488000912</c:v>
                </c:pt>
                <c:pt idx="26">
                  <c:v>6.5036379231799861</c:v>
                </c:pt>
                <c:pt idx="27">
                  <c:v>6.8215246498996303</c:v>
                </c:pt>
                <c:pt idx="28">
                  <c:v>7.1292650787653642</c:v>
                </c:pt>
                <c:pt idx="29">
                  <c:v>7.4110016060559119</c:v>
                </c:pt>
                <c:pt idx="30">
                  <c:v>7.6817293013631316</c:v>
                </c:pt>
                <c:pt idx="31">
                  <c:v>7.9384358234897707</c:v>
                </c:pt>
                <c:pt idx="32">
                  <c:v>8.1732492942761379</c:v>
                </c:pt>
                <c:pt idx="33">
                  <c:v>8.412110879310708</c:v>
                </c:pt>
                <c:pt idx="34">
                  <c:v>8.6347881688650858</c:v>
                </c:pt>
                <c:pt idx="35">
                  <c:v>8.8428832284498231</c:v>
                </c:pt>
                <c:pt idx="36">
                  <c:v>9.0462796297958299</c:v>
                </c:pt>
                <c:pt idx="37">
                  <c:v>9.1807247099807388</c:v>
                </c:pt>
                <c:pt idx="38">
                  <c:v>9.3768332187385912</c:v>
                </c:pt>
                <c:pt idx="39">
                  <c:v>9.5711235836944635</c:v>
                </c:pt>
                <c:pt idx="40">
                  <c:v>9.7146964080534293</c:v>
                </c:pt>
                <c:pt idx="41">
                  <c:v>9.8940743621282845</c:v>
                </c:pt>
                <c:pt idx="42">
                  <c:v>10.055279780457196</c:v>
                </c:pt>
                <c:pt idx="43">
                  <c:v>10.205431431975006</c:v>
                </c:pt>
                <c:pt idx="44">
                  <c:v>10.363104156736918</c:v>
                </c:pt>
                <c:pt idx="45">
                  <c:v>10.497387956335338</c:v>
                </c:pt>
                <c:pt idx="46">
                  <c:v>10.647100525136089</c:v>
                </c:pt>
                <c:pt idx="47">
                  <c:v>10.768616157751946</c:v>
                </c:pt>
                <c:pt idx="48">
                  <c:v>10.907048787802369</c:v>
                </c:pt>
                <c:pt idx="49">
                  <c:v>11.022971071123502</c:v>
                </c:pt>
                <c:pt idx="50">
                  <c:v>11.135958293414902</c:v>
                </c:pt>
                <c:pt idx="51">
                  <c:v>11.236640540744903</c:v>
                </c:pt>
                <c:pt idx="52">
                  <c:v>11.348826910440721</c:v>
                </c:pt>
                <c:pt idx="53">
                  <c:v>11.447674655577146</c:v>
                </c:pt>
                <c:pt idx="54">
                  <c:v>11.555319215617681</c:v>
                </c:pt>
                <c:pt idx="55">
                  <c:v>11.656409992991348</c:v>
                </c:pt>
                <c:pt idx="56">
                  <c:v>11.756664908836296</c:v>
                </c:pt>
                <c:pt idx="57">
                  <c:v>12.032781889230927</c:v>
                </c:pt>
                <c:pt idx="58">
                  <c:v>13.032574948855887</c:v>
                </c:pt>
                <c:pt idx="59">
                  <c:v>13.848912373171991</c:v>
                </c:pt>
                <c:pt idx="60">
                  <c:v>14.463275708640433</c:v>
                </c:pt>
                <c:pt idx="61">
                  <c:v>15.241917797100578</c:v>
                </c:pt>
                <c:pt idx="62">
                  <c:v>16.231197460006751</c:v>
                </c:pt>
                <c:pt idx="63">
                  <c:v>17.105493883311517</c:v>
                </c:pt>
                <c:pt idx="64">
                  <c:v>17.849679367843464</c:v>
                </c:pt>
                <c:pt idx="65">
                  <c:v>18.469135927123329</c:v>
                </c:pt>
                <c:pt idx="66">
                  <c:v>18.950045668068348</c:v>
                </c:pt>
                <c:pt idx="67">
                  <c:v>19.353749624216626</c:v>
                </c:pt>
                <c:pt idx="68">
                  <c:v>19.732327175171481</c:v>
                </c:pt>
                <c:pt idx="69">
                  <c:v>20.055450045318665</c:v>
                </c:pt>
                <c:pt idx="70">
                  <c:v>20.348804581054882</c:v>
                </c:pt>
                <c:pt idx="71">
                  <c:v>20.597430475048753</c:v>
                </c:pt>
                <c:pt idx="72">
                  <c:v>20.813270369681344</c:v>
                </c:pt>
                <c:pt idx="73">
                  <c:v>21.028079145171706</c:v>
                </c:pt>
                <c:pt idx="74">
                  <c:v>21.221860282064124</c:v>
                </c:pt>
                <c:pt idx="75">
                  <c:v>21.393977960996384</c:v>
                </c:pt>
                <c:pt idx="76">
                  <c:v>21.556007807926552</c:v>
                </c:pt>
                <c:pt idx="77">
                  <c:v>21.70349504745074</c:v>
                </c:pt>
                <c:pt idx="78">
                  <c:v>21.846953075519771</c:v>
                </c:pt>
                <c:pt idx="79">
                  <c:v>21.975016843270751</c:v>
                </c:pt>
                <c:pt idx="80">
                  <c:v>22.095122918574329</c:v>
                </c:pt>
                <c:pt idx="81">
                  <c:v>22.213600530030945</c:v>
                </c:pt>
                <c:pt idx="82">
                  <c:v>22.32050683546457</c:v>
                </c:pt>
                <c:pt idx="83">
                  <c:v>22.423821991097103</c:v>
                </c:pt>
                <c:pt idx="84">
                  <c:v>22.522360882563877</c:v>
                </c:pt>
                <c:pt idx="85">
                  <c:v>22.61512503090675</c:v>
                </c:pt>
                <c:pt idx="86">
                  <c:v>22.704791125619757</c:v>
                </c:pt>
                <c:pt idx="87">
                  <c:v>22.790284796396584</c:v>
                </c:pt>
                <c:pt idx="88">
                  <c:v>22.870660859230558</c:v>
                </c:pt>
                <c:pt idx="89">
                  <c:v>22.947819108078455</c:v>
                </c:pt>
                <c:pt idx="90">
                  <c:v>23.024001104882071</c:v>
                </c:pt>
                <c:pt idx="91">
                  <c:v>23.096330891366804</c:v>
                </c:pt>
                <c:pt idx="92">
                  <c:v>23.16670351110805</c:v>
                </c:pt>
                <c:pt idx="93">
                  <c:v>23.232707218766333</c:v>
                </c:pt>
                <c:pt idx="94">
                  <c:v>23.298363792972459</c:v>
                </c:pt>
                <c:pt idx="95">
                  <c:v>23.360486190811411</c:v>
                </c:pt>
                <c:pt idx="96">
                  <c:v>23.420840415314011</c:v>
                </c:pt>
                <c:pt idx="97">
                  <c:v>23.479581429549981</c:v>
                </c:pt>
                <c:pt idx="98">
                  <c:v>23.536508456717765</c:v>
                </c:pt>
                <c:pt idx="99">
                  <c:v>23.590168650730877</c:v>
                </c:pt>
                <c:pt idx="100">
                  <c:v>23.642617678219032</c:v>
                </c:pt>
                <c:pt idx="101">
                  <c:v>23.697554658641632</c:v>
                </c:pt>
                <c:pt idx="102">
                  <c:v>23.746172174361387</c:v>
                </c:pt>
                <c:pt idx="103">
                  <c:v>23.796099726052869</c:v>
                </c:pt>
                <c:pt idx="104">
                  <c:v>23.843396745148809</c:v>
                </c:pt>
                <c:pt idx="105">
                  <c:v>23.888205571435286</c:v>
                </c:pt>
                <c:pt idx="106">
                  <c:v>23.932815822413581</c:v>
                </c:pt>
                <c:pt idx="107">
                  <c:v>23.976794922269903</c:v>
                </c:pt>
                <c:pt idx="108">
                  <c:v>24.019733607727172</c:v>
                </c:pt>
                <c:pt idx="109">
                  <c:v>24.062881483966041</c:v>
                </c:pt>
                <c:pt idx="110">
                  <c:v>24.102759669437312</c:v>
                </c:pt>
                <c:pt idx="111">
                  <c:v>24.142159428744215</c:v>
                </c:pt>
                <c:pt idx="112">
                  <c:v>24.181237186102113</c:v>
                </c:pt>
                <c:pt idx="113">
                  <c:v>24.219102899558131</c:v>
                </c:pt>
                <c:pt idx="114">
                  <c:v>24.255767615712411</c:v>
                </c:pt>
                <c:pt idx="115">
                  <c:v>24.291917442470528</c:v>
                </c:pt>
                <c:pt idx="116">
                  <c:v>24.327182484652273</c:v>
                </c:pt>
                <c:pt idx="117">
                  <c:v>24.362136976096188</c:v>
                </c:pt>
              </c:numCache>
            </c:numRef>
          </c:xVal>
          <c:yVal>
            <c:numRef>
              <c:f>'365e'!$L$225:$L$342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44.25</c:v>
                </c:pt>
                <c:pt idx="38">
                  <c:v>48.61</c:v>
                </c:pt>
                <c:pt idx="39">
                  <c:v>53.59</c:v>
                </c:pt>
                <c:pt idx="40">
                  <c:v>57.77</c:v>
                </c:pt>
                <c:pt idx="41">
                  <c:v>63.7</c:v>
                </c:pt>
                <c:pt idx="42">
                  <c:v>69.819999999999993</c:v>
                </c:pt>
                <c:pt idx="43">
                  <c:v>76.319999999999993</c:v>
                </c:pt>
                <c:pt idx="44">
                  <c:v>84.13</c:v>
                </c:pt>
                <c:pt idx="45">
                  <c:v>91.72</c:v>
                </c:pt>
                <c:pt idx="46">
                  <c:v>101.39</c:v>
                </c:pt>
                <c:pt idx="47">
                  <c:v>110.34</c:v>
                </c:pt>
                <c:pt idx="48">
                  <c:v>121.96</c:v>
                </c:pt>
                <c:pt idx="49">
                  <c:v>133.06</c:v>
                </c:pt>
                <c:pt idx="50">
                  <c:v>145.29</c:v>
                </c:pt>
                <c:pt idx="51">
                  <c:v>157.55000000000001</c:v>
                </c:pt>
                <c:pt idx="52">
                  <c:v>172.97</c:v>
                </c:pt>
                <c:pt idx="53">
                  <c:v>188.34</c:v>
                </c:pt>
                <c:pt idx="54">
                  <c:v>207.3</c:v>
                </c:pt>
                <c:pt idx="55">
                  <c:v>227.57</c:v>
                </c:pt>
                <c:pt idx="56">
                  <c:v>250.44</c:v>
                </c:pt>
                <c:pt idx="57">
                  <c:v>272.44</c:v>
                </c:pt>
                <c:pt idx="58">
                  <c:v>300.08</c:v>
                </c:pt>
                <c:pt idx="59">
                  <c:v>327.37</c:v>
                </c:pt>
                <c:pt idx="60">
                  <c:v>356.04</c:v>
                </c:pt>
                <c:pt idx="61">
                  <c:v>390.58</c:v>
                </c:pt>
                <c:pt idx="62">
                  <c:v>428.08</c:v>
                </c:pt>
                <c:pt idx="63">
                  <c:v>468.27</c:v>
                </c:pt>
                <c:pt idx="64">
                  <c:v>513.35</c:v>
                </c:pt>
                <c:pt idx="65">
                  <c:v>563.38</c:v>
                </c:pt>
                <c:pt idx="66">
                  <c:v>614.15</c:v>
                </c:pt>
                <c:pt idx="67">
                  <c:v>668.41</c:v>
                </c:pt>
                <c:pt idx="68">
                  <c:v>732.8</c:v>
                </c:pt>
                <c:pt idx="69">
                  <c:v>801.94</c:v>
                </c:pt>
                <c:pt idx="70">
                  <c:v>880.04</c:v>
                </c:pt>
                <c:pt idx="71">
                  <c:v>961.37</c:v>
                </c:pt>
                <c:pt idx="72">
                  <c:v>1046.5999999999999</c:v>
                </c:pt>
                <c:pt idx="73">
                  <c:v>1148.72</c:v>
                </c:pt>
                <c:pt idx="74">
                  <c:v>1259.67</c:v>
                </c:pt>
                <c:pt idx="75">
                  <c:v>1377.14</c:v>
                </c:pt>
                <c:pt idx="76">
                  <c:v>1508.06</c:v>
                </c:pt>
                <c:pt idx="77">
                  <c:v>1648.44</c:v>
                </c:pt>
                <c:pt idx="78">
                  <c:v>1808.88</c:v>
                </c:pt>
                <c:pt idx="79">
                  <c:v>1976.44</c:v>
                </c:pt>
                <c:pt idx="80">
                  <c:v>2158.94</c:v>
                </c:pt>
                <c:pt idx="81">
                  <c:v>2368.0300000000002</c:v>
                </c:pt>
                <c:pt idx="82">
                  <c:v>2586.5100000000002</c:v>
                </c:pt>
                <c:pt idx="83">
                  <c:v>2829.89</c:v>
                </c:pt>
                <c:pt idx="84">
                  <c:v>3097.26</c:v>
                </c:pt>
                <c:pt idx="85">
                  <c:v>3386.39</c:v>
                </c:pt>
                <c:pt idx="86">
                  <c:v>3706.82</c:v>
                </c:pt>
                <c:pt idx="87">
                  <c:v>4056.72</c:v>
                </c:pt>
                <c:pt idx="88">
                  <c:v>4432.3</c:v>
                </c:pt>
                <c:pt idx="89">
                  <c:v>4842.83</c:v>
                </c:pt>
                <c:pt idx="90">
                  <c:v>5304.56</c:v>
                </c:pt>
                <c:pt idx="91">
                  <c:v>5803.74</c:v>
                </c:pt>
                <c:pt idx="92">
                  <c:v>6356.01</c:v>
                </c:pt>
                <c:pt idx="93">
                  <c:v>6943.7</c:v>
                </c:pt>
                <c:pt idx="94">
                  <c:v>7606.39</c:v>
                </c:pt>
                <c:pt idx="95">
                  <c:v>8316.85</c:v>
                </c:pt>
                <c:pt idx="96">
                  <c:v>9097.43</c:v>
                </c:pt>
                <c:pt idx="97">
                  <c:v>9956.36</c:v>
                </c:pt>
                <c:pt idx="98">
                  <c:v>10897.04</c:v>
                </c:pt>
                <c:pt idx="99">
                  <c:v>11896.61</c:v>
                </c:pt>
                <c:pt idx="100">
                  <c:v>12995.8</c:v>
                </c:pt>
                <c:pt idx="101">
                  <c:v>14296.87</c:v>
                </c:pt>
                <c:pt idx="102">
                  <c:v>15595.78</c:v>
                </c:pt>
                <c:pt idx="103">
                  <c:v>17096.21</c:v>
                </c:pt>
                <c:pt idx="104">
                  <c:v>18696.64</c:v>
                </c:pt>
                <c:pt idx="105">
                  <c:v>20397.59</c:v>
                </c:pt>
                <c:pt idx="106">
                  <c:v>22295.73</c:v>
                </c:pt>
                <c:pt idx="107">
                  <c:v>24396.19</c:v>
                </c:pt>
                <c:pt idx="108">
                  <c:v>26698.76</c:v>
                </c:pt>
                <c:pt idx="109">
                  <c:v>29300.35</c:v>
                </c:pt>
                <c:pt idx="110">
                  <c:v>31998.880000000001</c:v>
                </c:pt>
                <c:pt idx="111">
                  <c:v>34982.68</c:v>
                </c:pt>
                <c:pt idx="112">
                  <c:v>38298.49</c:v>
                </c:pt>
                <c:pt idx="113">
                  <c:v>41898.46</c:v>
                </c:pt>
                <c:pt idx="114">
                  <c:v>45798.82</c:v>
                </c:pt>
                <c:pt idx="115">
                  <c:v>50100.05</c:v>
                </c:pt>
                <c:pt idx="116">
                  <c:v>54793.05</c:v>
                </c:pt>
                <c:pt idx="117">
                  <c:v>59997.18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8E9-7344-B1AC-655953459AA4}"/>
            </c:ext>
          </c:extLst>
        </c:ser>
        <c:ser>
          <c:idx val="8"/>
          <c:order val="8"/>
          <c:tx>
            <c:strRef>
              <c:f>'365e'!$D$3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'365e'!$D$4</c:f>
              <c:numCache>
                <c:formatCode>0.00</c:formatCode>
                <c:ptCount val="1"/>
                <c:pt idx="0">
                  <c:v>0.24922649606906866</c:v>
                </c:pt>
              </c:numCache>
            </c:numRef>
          </c:xVal>
          <c:yVal>
            <c:numRef>
              <c:f>'365e'!$D$5</c:f>
              <c:numCache>
                <c:formatCode>General</c:formatCode>
                <c:ptCount val="1"/>
                <c:pt idx="0">
                  <c:v>5.27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8E9-7344-B1AC-655953459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168208"/>
        <c:axId val="1"/>
      </c:scatterChart>
      <c:valAx>
        <c:axId val="1976168208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61682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08481879941131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'365e'!$AC$8:$AC$42</c:f>
          <c:strCache>
            <c:ptCount val="35"/>
            <c:pt idx="0">
              <c:v>SAMPLE NO.:</c:v>
            </c:pt>
            <c:pt idx="1">
              <c:v>6990.7ft;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21</c:v>
            </c:pt>
            <c:pt idx="6">
              <c:v>BVTot:</c:v>
            </c:pt>
            <c:pt idx="7">
              <c:v>27.85</c:v>
            </c:pt>
            <c:pt idx="8">
              <c:v>Perm:</c:v>
            </c:pt>
            <c:pt idx="9">
              <c:v>87.8</c:v>
            </c:pt>
            <c:pt idx="10">
              <c:v>Thomeer Perm:</c:v>
            </c:pt>
            <c:pt idx="11">
              <c:v>206.3</c:v>
            </c:pt>
            <c:pt idx="12">
              <c:v>PORE SYSTEM 1:</c:v>
            </c:pt>
            <c:pt idx="13">
              <c:v>G1:</c:v>
            </c:pt>
            <c:pt idx="14">
              <c:v>0.76</c:v>
            </c:pt>
            <c:pt idx="15">
              <c:v>Pd1:</c:v>
            </c:pt>
            <c:pt idx="16">
              <c:v>2.83</c:v>
            </c:pt>
            <c:pt idx="17">
              <c:v>BV1:</c:v>
            </c:pt>
            <c:pt idx="18">
              <c:v>17.41</c:v>
            </c:pt>
            <c:pt idx="19">
              <c:v>Closure Corr:</c:v>
            </c:pt>
            <c:pt idx="20">
              <c:v>0.25</c:v>
            </c:pt>
            <c:pt idx="21">
              <c:v>PORE SYSTEM 2:</c:v>
            </c:pt>
            <c:pt idx="22">
              <c:v>G2:</c:v>
            </c:pt>
            <c:pt idx="23">
              <c:v>0.13</c:v>
            </c:pt>
            <c:pt idx="24">
              <c:v>Pd2:</c:v>
            </c:pt>
            <c:pt idx="25">
              <c:v>249.33</c:v>
            </c:pt>
            <c:pt idx="26">
              <c:v>BV2:</c:v>
            </c:pt>
            <c:pt idx="27">
              <c:v>5.45</c:v>
            </c:pt>
            <c:pt idx="28">
              <c:v>PORE SYSTEM 3:</c:v>
            </c:pt>
            <c:pt idx="29">
              <c:v>G3:</c:v>
            </c:pt>
            <c:pt idx="30">
              <c:v>0.18</c:v>
            </c:pt>
            <c:pt idx="31">
              <c:v>Pd3:</c:v>
            </c:pt>
            <c:pt idx="32">
              <c:v>340.00</c:v>
            </c:pt>
            <c:pt idx="33">
              <c:v>BV3:</c:v>
            </c:pt>
            <c:pt idx="34">
              <c:v>5.00</c:v>
            </c:pt>
          </c:strCache>
        </c:strRef>
      </c:tx>
      <c:layout>
        <c:manualLayout>
          <c:xMode val="edge"/>
          <c:yMode val="edge"/>
          <c:x val="0.11061300123272895"/>
          <c:y val="3.125100924760165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5284907482150432"/>
          <c:w val="0.74945951855644921"/>
          <c:h val="0.64490719083687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'365e'!$Z$7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'365e'!$X$8:$X$125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2.407368620909049</c:v>
                </c:pt>
                <c:pt idx="38" formatCode="0.00E+00">
                  <c:v>2.1914433547670318</c:v>
                </c:pt>
                <c:pt idx="39" formatCode="0.00E+00">
                  <c:v>1.9877973777799107</c:v>
                </c:pt>
                <c:pt idx="40" formatCode="0.00E+00">
                  <c:v>1.8439685212952297</c:v>
                </c:pt>
                <c:pt idx="41" formatCode="0.00E+00">
                  <c:v>1.6723086573818748</c:v>
                </c:pt>
                <c:pt idx="42" formatCode="0.00E+00">
                  <c:v>1.5257241689376317</c:v>
                </c:pt>
                <c:pt idx="43" formatCode="0.00E+00">
                  <c:v>1.3957817279248617</c:v>
                </c:pt>
                <c:pt idx="44" formatCode="0.00E+00">
                  <c:v>1.2662077912186547</c:v>
                </c:pt>
                <c:pt idx="45" formatCode="0.00E+00">
                  <c:v>1.1614267496208615</c:v>
                </c:pt>
                <c:pt idx="46" formatCode="0.00E+00">
                  <c:v>1.0506564895475434</c:v>
                </c:pt>
                <c:pt idx="47" formatCode="0.00E+00">
                  <c:v>0.96543466988603788</c:v>
                </c:pt>
                <c:pt idx="48" formatCode="0.00E+00">
                  <c:v>0.87345081563812266</c:v>
                </c:pt>
                <c:pt idx="49" formatCode="0.00E+00">
                  <c:v>0.80058666372482667</c:v>
                </c:pt>
                <c:pt idx="50" formatCode="0.00E+00">
                  <c:v>0.73319610073112684</c:v>
                </c:pt>
                <c:pt idx="51" formatCode="0.00E+00">
                  <c:v>0.67614129784338572</c:v>
                </c:pt>
                <c:pt idx="52" formatCode="0.00E+00">
                  <c:v>0.61586437807264516</c:v>
                </c:pt>
                <c:pt idx="53" formatCode="0.00E+00">
                  <c:v>0.56560508375929397</c:v>
                </c:pt>
                <c:pt idx="54" formatCode="0.00E+00">
                  <c:v>0.51387390967306046</c:v>
                </c:pt>
                <c:pt idx="55" formatCode="0.00E+00">
                  <c:v>0.46810239256152142</c:v>
                </c:pt>
                <c:pt idx="56" formatCode="0.00E+00">
                  <c:v>0.42535562000968474</c:v>
                </c:pt>
                <c:pt idx="57" formatCode="0.00E+00">
                  <c:v>0.39100741989144561</c:v>
                </c:pt>
                <c:pt idx="58" formatCode="0.00E+00">
                  <c:v>0.35499220699555256</c:v>
                </c:pt>
                <c:pt idx="59" formatCode="0.00E+00">
                  <c:v>0.32539958296491872</c:v>
                </c:pt>
                <c:pt idx="60" formatCode="0.00E+00">
                  <c:v>0.2991968921335395</c:v>
                </c:pt>
                <c:pt idx="61" formatCode="0.00E+00">
                  <c:v>0.27273813680993758</c:v>
                </c:pt>
                <c:pt idx="62" formatCode="0.00E+00">
                  <c:v>0.24884615369843352</c:v>
                </c:pt>
                <c:pt idx="63" formatCode="0.00E+00">
                  <c:v>0.22748854608500529</c:v>
                </c:pt>
                <c:pt idx="64" formatCode="0.00E+00">
                  <c:v>0.20751156418666683</c:v>
                </c:pt>
                <c:pt idx="65" formatCode="0.00E+00">
                  <c:v>0.18908385366045199</c:v>
                </c:pt>
                <c:pt idx="66" formatCode="0.00E+00">
                  <c:v>0.1734528396568028</c:v>
                </c:pt>
                <c:pt idx="67" formatCode="0.00E+00">
                  <c:v>0.15937233356057723</c:v>
                </c:pt>
                <c:pt idx="68" formatCode="0.00E+00">
                  <c:v>0.14536853367252378</c:v>
                </c:pt>
                <c:pt idx="69" formatCode="0.00E+00">
                  <c:v>0.13283545087565829</c:v>
                </c:pt>
                <c:pt idx="70" formatCode="0.00E+00">
                  <c:v>0.12104684045637179</c:v>
                </c:pt>
                <c:pt idx="71" formatCode="0.00E+00">
                  <c:v>0.1108065172360542</c:v>
                </c:pt>
                <c:pt idx="72" formatCode="0.00E+00">
                  <c:v>0.10178297484733941</c:v>
                </c:pt>
                <c:pt idx="73" formatCode="0.00E+00">
                  <c:v>9.2734575418923174E-2</c:v>
                </c:pt>
                <c:pt idx="74" formatCode="0.00E+00">
                  <c:v>8.456664164044983E-2</c:v>
                </c:pt>
                <c:pt idx="75" formatCode="0.00E+00">
                  <c:v>7.7353109687631927E-2</c:v>
                </c:pt>
                <c:pt idx="76" formatCode="0.00E+00">
                  <c:v>7.0637813797345878E-2</c:v>
                </c:pt>
                <c:pt idx="77" formatCode="0.00E+00">
                  <c:v>6.462234687051116E-2</c:v>
                </c:pt>
                <c:pt idx="78" formatCode="0.00E+00">
                  <c:v>5.8890618214157607E-2</c:v>
                </c:pt>
                <c:pt idx="79" formatCode="0.00E+00">
                  <c:v>5.3897948571788375E-2</c:v>
                </c:pt>
                <c:pt idx="80" formatCode="0.00E+00">
                  <c:v>4.9341835102052589E-2</c:v>
                </c:pt>
                <c:pt idx="81" formatCode="0.00E+00">
                  <c:v>4.4985097940155074E-2</c:v>
                </c:pt>
                <c:pt idx="82" formatCode="0.00E+00">
                  <c:v>4.1185250192431272E-2</c:v>
                </c:pt>
                <c:pt idx="83" formatCode="0.00E+00">
                  <c:v>3.7643180998281005E-2</c:v>
                </c:pt>
                <c:pt idx="84" formatCode="0.00E+00">
                  <c:v>3.4393645181620337E-2</c:v>
                </c:pt>
                <c:pt idx="85" formatCode="0.00E+00">
                  <c:v>3.1457115534603348E-2</c:v>
                </c:pt>
                <c:pt idx="86" formatCode="0.00E+00">
                  <c:v>2.8737856565796402E-2</c:v>
                </c:pt>
                <c:pt idx="87" formatCode="0.00E+00">
                  <c:v>2.6259160473295035E-2</c:v>
                </c:pt>
                <c:pt idx="88" formatCode="0.00E+00">
                  <c:v>2.4034036837584417E-2</c:v>
                </c:pt>
                <c:pt idx="89" formatCode="0.00E+00">
                  <c:v>2.1996655153128528E-2</c:v>
                </c:pt>
                <c:pt idx="90" formatCode="0.00E+00">
                  <c:v>2.0081978802242866E-2</c:v>
                </c:pt>
                <c:pt idx="91" formatCode="0.00E+00">
                  <c:v>1.8354726689208241E-2</c:v>
                </c:pt>
                <c:pt idx="92" formatCode="0.00E+00">
                  <c:v>1.6759895197651579E-2</c:v>
                </c:pt>
                <c:pt idx="93" formatCode="0.00E+00">
                  <c:v>1.5341397450239127E-2</c:v>
                </c:pt>
                <c:pt idx="94" formatCode="0.00E+00">
                  <c:v>1.4004811937755679E-2</c:v>
                </c:pt>
                <c:pt idx="95" formatCode="0.00E+00">
                  <c:v>1.2808462515883468E-2</c:v>
                </c:pt>
                <c:pt idx="96" formatCode="0.00E+00">
                  <c:v>1.1709467561193152E-2</c:v>
                </c:pt>
                <c:pt idx="97" formatCode="0.00E+00">
                  <c:v>1.0699297883486076E-2</c:v>
                </c:pt>
                <c:pt idx="98" formatCode="0.00E+00">
                  <c:v>9.7756878450685168E-3</c:v>
                </c:pt>
                <c:pt idx="99" formatCode="0.00E+00">
                  <c:v>8.9543207245782984E-3</c:v>
                </c:pt>
                <c:pt idx="100" formatCode="0.00E+00">
                  <c:v>8.1969606700030336E-3</c:v>
                </c:pt>
                <c:pt idx="101" formatCode="0.00E+00">
                  <c:v>7.4510058128265432E-3</c:v>
                </c:pt>
                <c:pt idx="102" formatCode="0.00E+00">
                  <c:v>6.8304414062794827E-3</c:v>
                </c:pt>
                <c:pt idx="103" formatCode="0.00E+00">
                  <c:v>6.2309752556400175E-3</c:v>
                </c:pt>
                <c:pt idx="104" formatCode="0.00E+00">
                  <c:v>5.6976045682660334E-3</c:v>
                </c:pt>
                <c:pt idx="105" formatCode="0.00E+00">
                  <c:v>5.2224827283627829E-3</c:v>
                </c:pt>
                <c:pt idx="106" formatCode="0.00E+00">
                  <c:v>4.7778682947463682E-3</c:v>
                </c:pt>
                <c:pt idx="107" formatCode="0.00E+00">
                  <c:v>4.3665040104715301E-3</c:v>
                </c:pt>
                <c:pt idx="108" formatCode="0.00E+00">
                  <c:v>3.9899254300658693E-3</c:v>
                </c:pt>
                <c:pt idx="109" formatCode="0.00E+00">
                  <c:v>3.6356583274679459E-3</c:v>
                </c:pt>
                <c:pt idx="110" formatCode="0.00E+00">
                  <c:v>3.3290559380586265E-3</c:v>
                </c:pt>
                <c:pt idx="111" formatCode="0.00E+00">
                  <c:v>3.0451086502013402E-3</c:v>
                </c:pt>
                <c:pt idx="112" formatCode="0.00E+00">
                  <c:v>2.7814689684952441E-3</c:v>
                </c:pt>
                <c:pt idx="113" formatCode="0.00E+00">
                  <c:v>2.5424815488498962E-3</c:v>
                </c:pt>
                <c:pt idx="114" formatCode="0.00E+00">
                  <c:v>2.3259564651496572E-3</c:v>
                </c:pt>
                <c:pt idx="115" formatCode="0.00E+00">
                  <c:v>2.1262665700977428E-3</c:v>
                </c:pt>
                <c:pt idx="116" formatCode="0.00E+00">
                  <c:v>1.9441527981235837E-3</c:v>
                </c:pt>
                <c:pt idx="117" formatCode="0.00E+00">
                  <c:v>1.7755178072573648E-3</c:v>
                </c:pt>
              </c:numCache>
            </c:numRef>
          </c:xVal>
          <c:yVal>
            <c:numRef>
              <c:f>'365e'!$Z$8:$Z$125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5.5178842303436337E-2</c:v>
                </c:pt>
                <c:pt idx="7">
                  <c:v>0.10871619227589469</c:v>
                </c:pt>
                <c:pt idx="8">
                  <c:v>0.10871619227589474</c:v>
                </c:pt>
                <c:pt idx="9">
                  <c:v>0.17394590764143136</c:v>
                </c:pt>
                <c:pt idx="10">
                  <c:v>0.19568914609661037</c:v>
                </c:pt>
                <c:pt idx="11">
                  <c:v>0.21743238455178926</c:v>
                </c:pt>
                <c:pt idx="12">
                  <c:v>0.23917562300696837</c:v>
                </c:pt>
                <c:pt idx="13">
                  <c:v>0.23917562300696837</c:v>
                </c:pt>
                <c:pt idx="14">
                  <c:v>0.26091886146214671</c:v>
                </c:pt>
                <c:pt idx="15">
                  <c:v>0.28266209991732638</c:v>
                </c:pt>
                <c:pt idx="16">
                  <c:v>0.34789181528286273</c:v>
                </c:pt>
                <c:pt idx="17">
                  <c:v>0.39137829219322073</c:v>
                </c:pt>
                <c:pt idx="18">
                  <c:v>0.39137829219322073</c:v>
                </c:pt>
                <c:pt idx="19">
                  <c:v>0.4566080075587573</c:v>
                </c:pt>
                <c:pt idx="20">
                  <c:v>0.63055391520018889</c:v>
                </c:pt>
                <c:pt idx="21">
                  <c:v>0.47835124601393719</c:v>
                </c:pt>
                <c:pt idx="22">
                  <c:v>0.45660800755875819</c:v>
                </c:pt>
                <c:pt idx="23">
                  <c:v>0.39137829219322029</c:v>
                </c:pt>
                <c:pt idx="24">
                  <c:v>0.34789181528286228</c:v>
                </c:pt>
                <c:pt idx="25">
                  <c:v>0.30440533837250516</c:v>
                </c:pt>
                <c:pt idx="26">
                  <c:v>0.34789181528286406</c:v>
                </c:pt>
                <c:pt idx="27">
                  <c:v>0.34789181528286139</c:v>
                </c:pt>
                <c:pt idx="28">
                  <c:v>0.30440533837250427</c:v>
                </c:pt>
                <c:pt idx="29">
                  <c:v>0.23917562300696815</c:v>
                </c:pt>
                <c:pt idx="30">
                  <c:v>0.23917562300696815</c:v>
                </c:pt>
                <c:pt idx="31">
                  <c:v>0.23917562300696638</c:v>
                </c:pt>
                <c:pt idx="32">
                  <c:v>0.19568914609661192</c:v>
                </c:pt>
                <c:pt idx="33">
                  <c:v>0.23917562300696638</c:v>
                </c:pt>
                <c:pt idx="34">
                  <c:v>0.21743238455178826</c:v>
                </c:pt>
                <c:pt idx="35">
                  <c:v>0.16437888272115408</c:v>
                </c:pt>
                <c:pt idx="36">
                  <c:v>0.14611456241880205</c:v>
                </c:pt>
                <c:pt idx="37">
                  <c:v>0.14024388803590426</c:v>
                </c:pt>
                <c:pt idx="38">
                  <c:v>0.14024388803590249</c:v>
                </c:pt>
                <c:pt idx="39">
                  <c:v>0.16361786937522282</c:v>
                </c:pt>
                <c:pt idx="40">
                  <c:v>0.11686990669658925</c:v>
                </c:pt>
                <c:pt idx="41">
                  <c:v>0.14024388803590249</c:v>
                </c:pt>
                <c:pt idx="42">
                  <c:v>0.14024388803590604</c:v>
                </c:pt>
                <c:pt idx="43">
                  <c:v>0.14024388803590249</c:v>
                </c:pt>
                <c:pt idx="44">
                  <c:v>0.14024388803590426</c:v>
                </c:pt>
                <c:pt idx="45">
                  <c:v>0.14024388803590426</c:v>
                </c:pt>
                <c:pt idx="46">
                  <c:v>0.14024388803590426</c:v>
                </c:pt>
                <c:pt idx="47">
                  <c:v>0.16361786937522105</c:v>
                </c:pt>
                <c:pt idx="48">
                  <c:v>0.16361786937522282</c:v>
                </c:pt>
                <c:pt idx="49">
                  <c:v>0.18699185071453783</c:v>
                </c:pt>
                <c:pt idx="50">
                  <c:v>0.23373981339317496</c:v>
                </c:pt>
                <c:pt idx="51">
                  <c:v>0.25711379473248996</c:v>
                </c:pt>
                <c:pt idx="52">
                  <c:v>0.30386175741112709</c:v>
                </c:pt>
                <c:pt idx="53">
                  <c:v>0.30386175741112531</c:v>
                </c:pt>
                <c:pt idx="54">
                  <c:v>0.28048777607180853</c:v>
                </c:pt>
                <c:pt idx="55">
                  <c:v>0.25711379473248996</c:v>
                </c:pt>
                <c:pt idx="56">
                  <c:v>0.23373981339317496</c:v>
                </c:pt>
                <c:pt idx="57">
                  <c:v>0.25711379473249174</c:v>
                </c:pt>
                <c:pt idx="58">
                  <c:v>0.30386175741112531</c:v>
                </c:pt>
                <c:pt idx="59">
                  <c:v>0.37398370142907922</c:v>
                </c:pt>
                <c:pt idx="60">
                  <c:v>0.39735768276839423</c:v>
                </c:pt>
                <c:pt idx="61">
                  <c:v>0.46747962678634636</c:v>
                </c:pt>
                <c:pt idx="62">
                  <c:v>0.53760157080430027</c:v>
                </c:pt>
                <c:pt idx="63">
                  <c:v>0.49085360812566492</c:v>
                </c:pt>
                <c:pt idx="64">
                  <c:v>0.39735768276839245</c:v>
                </c:pt>
                <c:pt idx="65">
                  <c:v>0.37398370142907389</c:v>
                </c:pt>
                <c:pt idx="66">
                  <c:v>0.32723573875044565</c:v>
                </c:pt>
                <c:pt idx="67">
                  <c:v>0.28048777607180853</c:v>
                </c:pt>
                <c:pt idx="68">
                  <c:v>0.23373981339317851</c:v>
                </c:pt>
                <c:pt idx="69">
                  <c:v>0.2337398133931714</c:v>
                </c:pt>
                <c:pt idx="70">
                  <c:v>0.21036583205385284</c:v>
                </c:pt>
                <c:pt idx="71">
                  <c:v>0.18699185071454139</c:v>
                </c:pt>
                <c:pt idx="72">
                  <c:v>0.16361786937522282</c:v>
                </c:pt>
                <c:pt idx="73">
                  <c:v>0.16361786937522282</c:v>
                </c:pt>
                <c:pt idx="74">
                  <c:v>0.14024388803590426</c:v>
                </c:pt>
                <c:pt idx="75">
                  <c:v>0.1168699066965857</c:v>
                </c:pt>
                <c:pt idx="76">
                  <c:v>0.1168699066965857</c:v>
                </c:pt>
                <c:pt idx="77">
                  <c:v>9.349592535726714E-2</c:v>
                </c:pt>
                <c:pt idx="78">
                  <c:v>9.3495925357274245E-2</c:v>
                </c:pt>
                <c:pt idx="79">
                  <c:v>7.0121944017948579E-2</c:v>
                </c:pt>
                <c:pt idx="80">
                  <c:v>7.0121944017955684E-2</c:v>
                </c:pt>
                <c:pt idx="81">
                  <c:v>7.0121944017955684E-2</c:v>
                </c:pt>
                <c:pt idx="82">
                  <c:v>4.6747962678630017E-2</c:v>
                </c:pt>
                <c:pt idx="83">
                  <c:v>4.6747962678637123E-2</c:v>
                </c:pt>
                <c:pt idx="84">
                  <c:v>4.6747962678637123E-2</c:v>
                </c:pt>
                <c:pt idx="85">
                  <c:v>4.6747962678637123E-2</c:v>
                </c:pt>
                <c:pt idx="86">
                  <c:v>2.3373981339318561E-2</c:v>
                </c:pt>
                <c:pt idx="87">
                  <c:v>2.3373981339311456E-2</c:v>
                </c:pt>
                <c:pt idx="88">
                  <c:v>2.3373981339318561E-2</c:v>
                </c:pt>
                <c:pt idx="89">
                  <c:v>2.3373981339318561E-2</c:v>
                </c:pt>
                <c:pt idx="90">
                  <c:v>2.1743238455179892E-2</c:v>
                </c:pt>
                <c:pt idx="91">
                  <c:v>2.1743238455179892E-2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7D-9A42-8C9D-AAA065ED3F6F}"/>
            </c:ext>
          </c:extLst>
        </c:ser>
        <c:ser>
          <c:idx val="1"/>
          <c:order val="1"/>
          <c:tx>
            <c:strRef>
              <c:f>'365e'!$AB$7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'365e'!$X$8:$X$125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2.407368620909049</c:v>
                </c:pt>
                <c:pt idx="38" formatCode="0.00E+00">
                  <c:v>2.1914433547670318</c:v>
                </c:pt>
                <c:pt idx="39" formatCode="0.00E+00">
                  <c:v>1.9877973777799107</c:v>
                </c:pt>
                <c:pt idx="40" formatCode="0.00E+00">
                  <c:v>1.8439685212952297</c:v>
                </c:pt>
                <c:pt idx="41" formatCode="0.00E+00">
                  <c:v>1.6723086573818748</c:v>
                </c:pt>
                <c:pt idx="42" formatCode="0.00E+00">
                  <c:v>1.5257241689376317</c:v>
                </c:pt>
                <c:pt idx="43" formatCode="0.00E+00">
                  <c:v>1.3957817279248617</c:v>
                </c:pt>
                <c:pt idx="44" formatCode="0.00E+00">
                  <c:v>1.2662077912186547</c:v>
                </c:pt>
                <c:pt idx="45" formatCode="0.00E+00">
                  <c:v>1.1614267496208615</c:v>
                </c:pt>
                <c:pt idx="46" formatCode="0.00E+00">
                  <c:v>1.0506564895475434</c:v>
                </c:pt>
                <c:pt idx="47" formatCode="0.00E+00">
                  <c:v>0.96543466988603788</c:v>
                </c:pt>
                <c:pt idx="48" formatCode="0.00E+00">
                  <c:v>0.87345081563812266</c:v>
                </c:pt>
                <c:pt idx="49" formatCode="0.00E+00">
                  <c:v>0.80058666372482667</c:v>
                </c:pt>
                <c:pt idx="50" formatCode="0.00E+00">
                  <c:v>0.73319610073112684</c:v>
                </c:pt>
                <c:pt idx="51" formatCode="0.00E+00">
                  <c:v>0.67614129784338572</c:v>
                </c:pt>
                <c:pt idx="52" formatCode="0.00E+00">
                  <c:v>0.61586437807264516</c:v>
                </c:pt>
                <c:pt idx="53" formatCode="0.00E+00">
                  <c:v>0.56560508375929397</c:v>
                </c:pt>
                <c:pt idx="54" formatCode="0.00E+00">
                  <c:v>0.51387390967306046</c:v>
                </c:pt>
                <c:pt idx="55" formatCode="0.00E+00">
                  <c:v>0.46810239256152142</c:v>
                </c:pt>
                <c:pt idx="56" formatCode="0.00E+00">
                  <c:v>0.42535562000968474</c:v>
                </c:pt>
                <c:pt idx="57" formatCode="0.00E+00">
                  <c:v>0.39100741989144561</c:v>
                </c:pt>
                <c:pt idx="58" formatCode="0.00E+00">
                  <c:v>0.35499220699555256</c:v>
                </c:pt>
                <c:pt idx="59" formatCode="0.00E+00">
                  <c:v>0.32539958296491872</c:v>
                </c:pt>
                <c:pt idx="60" formatCode="0.00E+00">
                  <c:v>0.2991968921335395</c:v>
                </c:pt>
                <c:pt idx="61" formatCode="0.00E+00">
                  <c:v>0.27273813680993758</c:v>
                </c:pt>
                <c:pt idx="62" formatCode="0.00E+00">
                  <c:v>0.24884615369843352</c:v>
                </c:pt>
                <c:pt idx="63" formatCode="0.00E+00">
                  <c:v>0.22748854608500529</c:v>
                </c:pt>
                <c:pt idx="64" formatCode="0.00E+00">
                  <c:v>0.20751156418666683</c:v>
                </c:pt>
                <c:pt idx="65" formatCode="0.00E+00">
                  <c:v>0.18908385366045199</c:v>
                </c:pt>
                <c:pt idx="66" formatCode="0.00E+00">
                  <c:v>0.1734528396568028</c:v>
                </c:pt>
                <c:pt idx="67" formatCode="0.00E+00">
                  <c:v>0.15937233356057723</c:v>
                </c:pt>
                <c:pt idx="68" formatCode="0.00E+00">
                  <c:v>0.14536853367252378</c:v>
                </c:pt>
                <c:pt idx="69" formatCode="0.00E+00">
                  <c:v>0.13283545087565829</c:v>
                </c:pt>
                <c:pt idx="70" formatCode="0.00E+00">
                  <c:v>0.12104684045637179</c:v>
                </c:pt>
                <c:pt idx="71" formatCode="0.00E+00">
                  <c:v>0.1108065172360542</c:v>
                </c:pt>
                <c:pt idx="72" formatCode="0.00E+00">
                  <c:v>0.10178297484733941</c:v>
                </c:pt>
                <c:pt idx="73" formatCode="0.00E+00">
                  <c:v>9.2734575418923174E-2</c:v>
                </c:pt>
                <c:pt idx="74" formatCode="0.00E+00">
                  <c:v>8.456664164044983E-2</c:v>
                </c:pt>
                <c:pt idx="75" formatCode="0.00E+00">
                  <c:v>7.7353109687631927E-2</c:v>
                </c:pt>
                <c:pt idx="76" formatCode="0.00E+00">
                  <c:v>7.0637813797345878E-2</c:v>
                </c:pt>
                <c:pt idx="77" formatCode="0.00E+00">
                  <c:v>6.462234687051116E-2</c:v>
                </c:pt>
                <c:pt idx="78" formatCode="0.00E+00">
                  <c:v>5.8890618214157607E-2</c:v>
                </c:pt>
                <c:pt idx="79" formatCode="0.00E+00">
                  <c:v>5.3897948571788375E-2</c:v>
                </c:pt>
                <c:pt idx="80" formatCode="0.00E+00">
                  <c:v>4.9341835102052589E-2</c:v>
                </c:pt>
                <c:pt idx="81" formatCode="0.00E+00">
                  <c:v>4.4985097940155074E-2</c:v>
                </c:pt>
                <c:pt idx="82" formatCode="0.00E+00">
                  <c:v>4.1185250192431272E-2</c:v>
                </c:pt>
                <c:pt idx="83" formatCode="0.00E+00">
                  <c:v>3.7643180998281005E-2</c:v>
                </c:pt>
                <c:pt idx="84" formatCode="0.00E+00">
                  <c:v>3.4393645181620337E-2</c:v>
                </c:pt>
                <c:pt idx="85" formatCode="0.00E+00">
                  <c:v>3.1457115534603348E-2</c:v>
                </c:pt>
                <c:pt idx="86" formatCode="0.00E+00">
                  <c:v>2.8737856565796402E-2</c:v>
                </c:pt>
                <c:pt idx="87" formatCode="0.00E+00">
                  <c:v>2.6259160473295035E-2</c:v>
                </c:pt>
                <c:pt idx="88" formatCode="0.00E+00">
                  <c:v>2.4034036837584417E-2</c:v>
                </c:pt>
                <c:pt idx="89" formatCode="0.00E+00">
                  <c:v>2.1996655153128528E-2</c:v>
                </c:pt>
                <c:pt idx="90" formatCode="0.00E+00">
                  <c:v>2.0081978802242866E-2</c:v>
                </c:pt>
                <c:pt idx="91" formatCode="0.00E+00">
                  <c:v>1.8354726689208241E-2</c:v>
                </c:pt>
                <c:pt idx="92" formatCode="0.00E+00">
                  <c:v>1.6759895197651579E-2</c:v>
                </c:pt>
                <c:pt idx="93" formatCode="0.00E+00">
                  <c:v>1.5341397450239127E-2</c:v>
                </c:pt>
                <c:pt idx="94" formatCode="0.00E+00">
                  <c:v>1.4004811937755679E-2</c:v>
                </c:pt>
                <c:pt idx="95" formatCode="0.00E+00">
                  <c:v>1.2808462515883468E-2</c:v>
                </c:pt>
                <c:pt idx="96" formatCode="0.00E+00">
                  <c:v>1.1709467561193152E-2</c:v>
                </c:pt>
                <c:pt idx="97" formatCode="0.00E+00">
                  <c:v>1.0699297883486076E-2</c:v>
                </c:pt>
                <c:pt idx="98" formatCode="0.00E+00">
                  <c:v>9.7756878450685168E-3</c:v>
                </c:pt>
                <c:pt idx="99" formatCode="0.00E+00">
                  <c:v>8.9543207245782984E-3</c:v>
                </c:pt>
                <c:pt idx="100" formatCode="0.00E+00">
                  <c:v>8.1969606700030336E-3</c:v>
                </c:pt>
                <c:pt idx="101" formatCode="0.00E+00">
                  <c:v>7.4510058128265432E-3</c:v>
                </c:pt>
                <c:pt idx="102" formatCode="0.00E+00">
                  <c:v>6.8304414062794827E-3</c:v>
                </c:pt>
                <c:pt idx="103" formatCode="0.00E+00">
                  <c:v>6.2309752556400175E-3</c:v>
                </c:pt>
                <c:pt idx="104" formatCode="0.00E+00">
                  <c:v>5.6976045682660334E-3</c:v>
                </c:pt>
                <c:pt idx="105" formatCode="0.00E+00">
                  <c:v>5.2224827283627829E-3</c:v>
                </c:pt>
                <c:pt idx="106" formatCode="0.00E+00">
                  <c:v>4.7778682947463682E-3</c:v>
                </c:pt>
                <c:pt idx="107" formatCode="0.00E+00">
                  <c:v>4.3665040104715301E-3</c:v>
                </c:pt>
                <c:pt idx="108" formatCode="0.00E+00">
                  <c:v>3.9899254300658693E-3</c:v>
                </c:pt>
                <c:pt idx="109" formatCode="0.00E+00">
                  <c:v>3.6356583274679459E-3</c:v>
                </c:pt>
                <c:pt idx="110" formatCode="0.00E+00">
                  <c:v>3.3290559380586265E-3</c:v>
                </c:pt>
                <c:pt idx="111" formatCode="0.00E+00">
                  <c:v>3.0451086502013402E-3</c:v>
                </c:pt>
                <c:pt idx="112" formatCode="0.00E+00">
                  <c:v>2.7814689684952441E-3</c:v>
                </c:pt>
                <c:pt idx="113" formatCode="0.00E+00">
                  <c:v>2.5424815488498962E-3</c:v>
                </c:pt>
                <c:pt idx="114" formatCode="0.00E+00">
                  <c:v>2.3259564651496572E-3</c:v>
                </c:pt>
                <c:pt idx="115" formatCode="0.00E+00">
                  <c:v>2.1262665700977428E-3</c:v>
                </c:pt>
                <c:pt idx="116" formatCode="0.00E+00">
                  <c:v>1.9441527981235837E-3</c:v>
                </c:pt>
                <c:pt idx="117" formatCode="0.00E+00">
                  <c:v>1.7755178072573648E-3</c:v>
                </c:pt>
              </c:numCache>
            </c:numRef>
          </c:xVal>
          <c:yVal>
            <c:numRef>
              <c:f>'365e'!$AB$8:$AB$125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7.6873050907462286E-4</c:v>
                </c:pt>
                <c:pt idx="9">
                  <c:v>2.1126201727965387E-2</c:v>
                </c:pt>
                <c:pt idx="10">
                  <c:v>0.10371333012409401</c:v>
                </c:pt>
                <c:pt idx="11">
                  <c:v>0.20651699055641642</c:v>
                </c:pt>
                <c:pt idx="12">
                  <c:v>0.31042108181351269</c:v>
                </c:pt>
                <c:pt idx="13">
                  <c:v>0.38859165955117481</c:v>
                </c:pt>
                <c:pt idx="14">
                  <c:v>0.44559461237195963</c:v>
                </c:pt>
                <c:pt idx="15">
                  <c:v>0.46735166626915348</c:v>
                </c:pt>
                <c:pt idx="16">
                  <c:v>0.47752768398594281</c:v>
                </c:pt>
                <c:pt idx="17">
                  <c:v>0.47991606458030178</c:v>
                </c:pt>
                <c:pt idx="18">
                  <c:v>0.47028063110301588</c:v>
                </c:pt>
                <c:pt idx="19">
                  <c:v>0.45827782542688356</c:v>
                </c:pt>
                <c:pt idx="20">
                  <c:v>0.43478268607778858</c:v>
                </c:pt>
                <c:pt idx="21">
                  <c:v>0.41347256596285487</c:v>
                </c:pt>
                <c:pt idx="22">
                  <c:v>0.39756300982006199</c:v>
                </c:pt>
                <c:pt idx="23">
                  <c:v>0.381461901161952</c:v>
                </c:pt>
                <c:pt idx="24">
                  <c:v>0.39316147878384289</c:v>
                </c:pt>
                <c:pt idx="25">
                  <c:v>0.3353893089365787</c:v>
                </c:pt>
                <c:pt idx="26">
                  <c:v>0.31772047437989492</c:v>
                </c:pt>
                <c:pt idx="27">
                  <c:v>0.31788672671964413</c:v>
                </c:pt>
                <c:pt idx="28">
                  <c:v>0.30774042886573394</c:v>
                </c:pt>
                <c:pt idx="29">
                  <c:v>0.28173652729054766</c:v>
                </c:pt>
                <c:pt idx="30">
                  <c:v>0.27072769530721974</c:v>
                </c:pt>
                <c:pt idx="31">
                  <c:v>0.25670652212663914</c:v>
                </c:pt>
                <c:pt idx="32">
                  <c:v>0.23481347078636716</c:v>
                </c:pt>
                <c:pt idx="33">
                  <c:v>0.23886158503457011</c:v>
                </c:pt>
                <c:pt idx="34">
                  <c:v>0.22267728955437782</c:v>
                </c:pt>
                <c:pt idx="35">
                  <c:v>0.20809505958473729</c:v>
                </c:pt>
                <c:pt idx="36">
                  <c:v>0.20339640134600678</c:v>
                </c:pt>
                <c:pt idx="37">
                  <c:v>0.13444508018490886</c:v>
                </c:pt>
                <c:pt idx="38">
                  <c:v>0.19610850875785246</c:v>
                </c:pt>
                <c:pt idx="39">
                  <c:v>0.19429036495587226</c:v>
                </c:pt>
                <c:pt idx="40">
                  <c:v>0.14357282435896579</c:v>
                </c:pt>
                <c:pt idx="41">
                  <c:v>0.17937795407485524</c:v>
                </c:pt>
                <c:pt idx="42">
                  <c:v>0.16120541832891178</c:v>
                </c:pt>
                <c:pt idx="43">
                  <c:v>0.15015165151780963</c:v>
                </c:pt>
                <c:pt idx="44">
                  <c:v>0.15767272476191252</c:v>
                </c:pt>
                <c:pt idx="45">
                  <c:v>0.13428379959841941</c:v>
                </c:pt>
                <c:pt idx="46">
                  <c:v>0.14971256880075146</c:v>
                </c:pt>
                <c:pt idx="47">
                  <c:v>0.12151563261585707</c:v>
                </c:pt>
                <c:pt idx="48">
                  <c:v>0.13843263005042239</c:v>
                </c:pt>
                <c:pt idx="49">
                  <c:v>0.11592228332113308</c:v>
                </c:pt>
                <c:pt idx="50">
                  <c:v>0.1129872222913999</c:v>
                </c:pt>
                <c:pt idx="51">
                  <c:v>0.10068224733000086</c:v>
                </c:pt>
                <c:pt idx="52">
                  <c:v>0.1121863696958183</c:v>
                </c:pt>
                <c:pt idx="53">
                  <c:v>9.8847745136424692E-2</c:v>
                </c:pt>
                <c:pt idx="54">
                  <c:v>0.10764456004053535</c:v>
                </c:pt>
                <c:pt idx="55">
                  <c:v>0.1010907773736669</c:v>
                </c:pt>
                <c:pt idx="56">
                  <c:v>0.10025491584494794</c:v>
                </c:pt>
                <c:pt idx="57">
                  <c:v>0.27611698039463128</c:v>
                </c:pt>
                <c:pt idx="58">
                  <c:v>0.99979305962495957</c:v>
                </c:pt>
                <c:pt idx="59">
                  <c:v>0.81633742431610479</c:v>
                </c:pt>
                <c:pt idx="60">
                  <c:v>0.61436333546844146</c:v>
                </c:pt>
                <c:pt idx="61">
                  <c:v>0.77864208846014549</c:v>
                </c:pt>
                <c:pt idx="62">
                  <c:v>0.98927966290617242</c:v>
                </c:pt>
                <c:pt idx="63">
                  <c:v>0.87429642330476653</c:v>
                </c:pt>
                <c:pt idx="64">
                  <c:v>0.74418548453194688</c:v>
                </c:pt>
                <c:pt idx="65">
                  <c:v>0.61945655927986465</c:v>
                </c:pt>
                <c:pt idx="66">
                  <c:v>0.48090974094501959</c:v>
                </c:pt>
                <c:pt idx="67">
                  <c:v>0.40370395614827714</c:v>
                </c:pt>
                <c:pt idx="68">
                  <c:v>0.37857755095485501</c:v>
                </c:pt>
                <c:pt idx="69">
                  <c:v>0.32312287014718422</c:v>
                </c:pt>
                <c:pt idx="70">
                  <c:v>0.29335453573621706</c:v>
                </c:pt>
                <c:pt idx="71">
                  <c:v>0.24862589399387147</c:v>
                </c:pt>
                <c:pt idx="72">
                  <c:v>0.21583989463259101</c:v>
                </c:pt>
                <c:pt idx="73">
                  <c:v>0.21480877549036137</c:v>
                </c:pt>
                <c:pt idx="74">
                  <c:v>0.19378113689241871</c:v>
                </c:pt>
                <c:pt idx="75">
                  <c:v>0.17211767893225982</c:v>
                </c:pt>
                <c:pt idx="76">
                  <c:v>0.16202984693016731</c:v>
                </c:pt>
                <c:pt idx="77">
                  <c:v>0.14748723952418885</c:v>
                </c:pt>
                <c:pt idx="78">
                  <c:v>0.14345802806903052</c:v>
                </c:pt>
                <c:pt idx="79">
                  <c:v>0.12806376775098016</c:v>
                </c:pt>
                <c:pt idx="80">
                  <c:v>0.12010607530357831</c:v>
                </c:pt>
                <c:pt idx="81">
                  <c:v>0.11847761145661551</c:v>
                </c:pt>
                <c:pt idx="82">
                  <c:v>0.10690630543362545</c:v>
                </c:pt>
                <c:pt idx="83">
                  <c:v>0.10331515563253291</c:v>
                </c:pt>
                <c:pt idx="84">
                  <c:v>9.8538891466773748E-2</c:v>
                </c:pt>
                <c:pt idx="85">
                  <c:v>9.2764148342872943E-2</c:v>
                </c:pt>
                <c:pt idx="86">
                  <c:v>8.9666094713006572E-2</c:v>
                </c:pt>
                <c:pt idx="87">
                  <c:v>8.5493670776827457E-2</c:v>
                </c:pt>
                <c:pt idx="88">
                  <c:v>8.0376062833973805E-2</c:v>
                </c:pt>
                <c:pt idx="89">
                  <c:v>7.7158248847897681E-2</c:v>
                </c:pt>
                <c:pt idx="90">
                  <c:v>7.6181996803615704E-2</c:v>
                </c:pt>
                <c:pt idx="91">
                  <c:v>7.2329786484733205E-2</c:v>
                </c:pt>
                <c:pt idx="92">
                  <c:v>7.0372619741245757E-2</c:v>
                </c:pt>
                <c:pt idx="93">
                  <c:v>6.6003707658282451E-2</c:v>
                </c:pt>
                <c:pt idx="94">
                  <c:v>6.5656574206126805E-2</c:v>
                </c:pt>
                <c:pt idx="95">
                  <c:v>6.2122397838951571E-2</c:v>
                </c:pt>
                <c:pt idx="96">
                  <c:v>6.0354224502599862E-2</c:v>
                </c:pt>
                <c:pt idx="97">
                  <c:v>5.8741014235970113E-2</c:v>
                </c:pt>
                <c:pt idx="98">
                  <c:v>5.6927027167784416E-2</c:v>
                </c:pt>
                <c:pt idx="99">
                  <c:v>5.3660194013112061E-2</c:v>
                </c:pt>
                <c:pt idx="100">
                  <c:v>5.2449027488155053E-2</c:v>
                </c:pt>
                <c:pt idx="101">
                  <c:v>5.4936980422599646E-2</c:v>
                </c:pt>
                <c:pt idx="102">
                  <c:v>4.8617515719755033E-2</c:v>
                </c:pt>
                <c:pt idx="103">
                  <c:v>4.9927551691482108E-2</c:v>
                </c:pt>
                <c:pt idx="104">
                  <c:v>4.7297019095939419E-2</c:v>
                </c:pt>
                <c:pt idx="105">
                  <c:v>4.4808826286477199E-2</c:v>
                </c:pt>
                <c:pt idx="106">
                  <c:v>4.461025097829463E-2</c:v>
                </c:pt>
                <c:pt idx="107">
                  <c:v>4.3979099856322534E-2</c:v>
                </c:pt>
                <c:pt idx="108">
                  <c:v>4.2938685457269088E-2</c:v>
                </c:pt>
                <c:pt idx="109">
                  <c:v>4.3147876238869287E-2</c:v>
                </c:pt>
                <c:pt idx="110">
                  <c:v>3.98781854712702E-2</c:v>
                </c:pt>
                <c:pt idx="111">
                  <c:v>3.9399759306903093E-2</c:v>
                </c:pt>
                <c:pt idx="112">
                  <c:v>3.907775735789798E-2</c:v>
                </c:pt>
                <c:pt idx="113">
                  <c:v>3.7865713456017858E-2</c:v>
                </c:pt>
                <c:pt idx="114">
                  <c:v>3.6664716154280796E-2</c:v>
                </c:pt>
                <c:pt idx="115">
                  <c:v>3.6149826758116177E-2</c:v>
                </c:pt>
                <c:pt idx="116">
                  <c:v>3.5265042181745088E-2</c:v>
                </c:pt>
                <c:pt idx="117">
                  <c:v>3.4954491443915714E-2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7D-9A42-8C9D-AAA065ED3F6F}"/>
            </c:ext>
          </c:extLst>
        </c:ser>
        <c:ser>
          <c:idx val="2"/>
          <c:order val="2"/>
          <c:tx>
            <c:strRef>
              <c:f>'365e'!$Y$7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'365e'!$X$8:$X$125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2.407368620909049</c:v>
                </c:pt>
                <c:pt idx="38" formatCode="0.00E+00">
                  <c:v>2.1914433547670318</c:v>
                </c:pt>
                <c:pt idx="39" formatCode="0.00E+00">
                  <c:v>1.9877973777799107</c:v>
                </c:pt>
                <c:pt idx="40" formatCode="0.00E+00">
                  <c:v>1.8439685212952297</c:v>
                </c:pt>
                <c:pt idx="41" formatCode="0.00E+00">
                  <c:v>1.6723086573818748</c:v>
                </c:pt>
                <c:pt idx="42" formatCode="0.00E+00">
                  <c:v>1.5257241689376317</c:v>
                </c:pt>
                <c:pt idx="43" formatCode="0.00E+00">
                  <c:v>1.3957817279248617</c:v>
                </c:pt>
                <c:pt idx="44" formatCode="0.00E+00">
                  <c:v>1.2662077912186547</c:v>
                </c:pt>
                <c:pt idx="45" formatCode="0.00E+00">
                  <c:v>1.1614267496208615</c:v>
                </c:pt>
                <c:pt idx="46" formatCode="0.00E+00">
                  <c:v>1.0506564895475434</c:v>
                </c:pt>
                <c:pt idx="47" formatCode="0.00E+00">
                  <c:v>0.96543466988603788</c:v>
                </c:pt>
                <c:pt idx="48" formatCode="0.00E+00">
                  <c:v>0.87345081563812266</c:v>
                </c:pt>
                <c:pt idx="49" formatCode="0.00E+00">
                  <c:v>0.80058666372482667</c:v>
                </c:pt>
                <c:pt idx="50" formatCode="0.00E+00">
                  <c:v>0.73319610073112684</c:v>
                </c:pt>
                <c:pt idx="51" formatCode="0.00E+00">
                  <c:v>0.67614129784338572</c:v>
                </c:pt>
                <c:pt idx="52" formatCode="0.00E+00">
                  <c:v>0.61586437807264516</c:v>
                </c:pt>
                <c:pt idx="53" formatCode="0.00E+00">
                  <c:v>0.56560508375929397</c:v>
                </c:pt>
                <c:pt idx="54" formatCode="0.00E+00">
                  <c:v>0.51387390967306046</c:v>
                </c:pt>
                <c:pt idx="55" formatCode="0.00E+00">
                  <c:v>0.46810239256152142</c:v>
                </c:pt>
                <c:pt idx="56" formatCode="0.00E+00">
                  <c:v>0.42535562000968474</c:v>
                </c:pt>
                <c:pt idx="57" formatCode="0.00E+00">
                  <c:v>0.39100741989144561</c:v>
                </c:pt>
                <c:pt idx="58" formatCode="0.00E+00">
                  <c:v>0.35499220699555256</c:v>
                </c:pt>
                <c:pt idx="59" formatCode="0.00E+00">
                  <c:v>0.32539958296491872</c:v>
                </c:pt>
                <c:pt idx="60" formatCode="0.00E+00">
                  <c:v>0.2991968921335395</c:v>
                </c:pt>
                <c:pt idx="61" formatCode="0.00E+00">
                  <c:v>0.27273813680993758</c:v>
                </c:pt>
                <c:pt idx="62" formatCode="0.00E+00">
                  <c:v>0.24884615369843352</c:v>
                </c:pt>
                <c:pt idx="63" formatCode="0.00E+00">
                  <c:v>0.22748854608500529</c:v>
                </c:pt>
                <c:pt idx="64" formatCode="0.00E+00">
                  <c:v>0.20751156418666683</c:v>
                </c:pt>
                <c:pt idx="65" formatCode="0.00E+00">
                  <c:v>0.18908385366045199</c:v>
                </c:pt>
                <c:pt idx="66" formatCode="0.00E+00">
                  <c:v>0.1734528396568028</c:v>
                </c:pt>
                <c:pt idx="67" formatCode="0.00E+00">
                  <c:v>0.15937233356057723</c:v>
                </c:pt>
                <c:pt idx="68" formatCode="0.00E+00">
                  <c:v>0.14536853367252378</c:v>
                </c:pt>
                <c:pt idx="69" formatCode="0.00E+00">
                  <c:v>0.13283545087565829</c:v>
                </c:pt>
                <c:pt idx="70" formatCode="0.00E+00">
                  <c:v>0.12104684045637179</c:v>
                </c:pt>
                <c:pt idx="71" formatCode="0.00E+00">
                  <c:v>0.1108065172360542</c:v>
                </c:pt>
                <c:pt idx="72" formatCode="0.00E+00">
                  <c:v>0.10178297484733941</c:v>
                </c:pt>
                <c:pt idx="73" formatCode="0.00E+00">
                  <c:v>9.2734575418923174E-2</c:v>
                </c:pt>
                <c:pt idx="74" formatCode="0.00E+00">
                  <c:v>8.456664164044983E-2</c:v>
                </c:pt>
                <c:pt idx="75" formatCode="0.00E+00">
                  <c:v>7.7353109687631927E-2</c:v>
                </c:pt>
                <c:pt idx="76" formatCode="0.00E+00">
                  <c:v>7.0637813797345878E-2</c:v>
                </c:pt>
                <c:pt idx="77" formatCode="0.00E+00">
                  <c:v>6.462234687051116E-2</c:v>
                </c:pt>
                <c:pt idx="78" formatCode="0.00E+00">
                  <c:v>5.8890618214157607E-2</c:v>
                </c:pt>
                <c:pt idx="79" formatCode="0.00E+00">
                  <c:v>5.3897948571788375E-2</c:v>
                </c:pt>
                <c:pt idx="80" formatCode="0.00E+00">
                  <c:v>4.9341835102052589E-2</c:v>
                </c:pt>
                <c:pt idx="81" formatCode="0.00E+00">
                  <c:v>4.4985097940155074E-2</c:v>
                </c:pt>
                <c:pt idx="82" formatCode="0.00E+00">
                  <c:v>4.1185250192431272E-2</c:v>
                </c:pt>
                <c:pt idx="83" formatCode="0.00E+00">
                  <c:v>3.7643180998281005E-2</c:v>
                </c:pt>
                <c:pt idx="84" formatCode="0.00E+00">
                  <c:v>3.4393645181620337E-2</c:v>
                </c:pt>
                <c:pt idx="85" formatCode="0.00E+00">
                  <c:v>3.1457115534603348E-2</c:v>
                </c:pt>
                <c:pt idx="86" formatCode="0.00E+00">
                  <c:v>2.8737856565796402E-2</c:v>
                </c:pt>
                <c:pt idx="87" formatCode="0.00E+00">
                  <c:v>2.6259160473295035E-2</c:v>
                </c:pt>
                <c:pt idx="88" formatCode="0.00E+00">
                  <c:v>2.4034036837584417E-2</c:v>
                </c:pt>
                <c:pt idx="89" formatCode="0.00E+00">
                  <c:v>2.1996655153128528E-2</c:v>
                </c:pt>
                <c:pt idx="90" formatCode="0.00E+00">
                  <c:v>2.0081978802242866E-2</c:v>
                </c:pt>
                <c:pt idx="91" formatCode="0.00E+00">
                  <c:v>1.8354726689208241E-2</c:v>
                </c:pt>
                <c:pt idx="92" formatCode="0.00E+00">
                  <c:v>1.6759895197651579E-2</c:v>
                </c:pt>
                <c:pt idx="93" formatCode="0.00E+00">
                  <c:v>1.5341397450239127E-2</c:v>
                </c:pt>
                <c:pt idx="94" formatCode="0.00E+00">
                  <c:v>1.4004811937755679E-2</c:v>
                </c:pt>
                <c:pt idx="95" formatCode="0.00E+00">
                  <c:v>1.2808462515883468E-2</c:v>
                </c:pt>
                <c:pt idx="96" formatCode="0.00E+00">
                  <c:v>1.1709467561193152E-2</c:v>
                </c:pt>
                <c:pt idx="97" formatCode="0.00E+00">
                  <c:v>1.0699297883486076E-2</c:v>
                </c:pt>
                <c:pt idx="98" formatCode="0.00E+00">
                  <c:v>9.7756878450685168E-3</c:v>
                </c:pt>
                <c:pt idx="99" formatCode="0.00E+00">
                  <c:v>8.9543207245782984E-3</c:v>
                </c:pt>
                <c:pt idx="100" formatCode="0.00E+00">
                  <c:v>8.1969606700030336E-3</c:v>
                </c:pt>
                <c:pt idx="101" formatCode="0.00E+00">
                  <c:v>7.4510058128265432E-3</c:v>
                </c:pt>
                <c:pt idx="102" formatCode="0.00E+00">
                  <c:v>6.8304414062794827E-3</c:v>
                </c:pt>
                <c:pt idx="103" formatCode="0.00E+00">
                  <c:v>6.2309752556400175E-3</c:v>
                </c:pt>
                <c:pt idx="104" formatCode="0.00E+00">
                  <c:v>5.6976045682660334E-3</c:v>
                </c:pt>
                <c:pt idx="105" formatCode="0.00E+00">
                  <c:v>5.2224827283627829E-3</c:v>
                </c:pt>
                <c:pt idx="106" formatCode="0.00E+00">
                  <c:v>4.7778682947463682E-3</c:v>
                </c:pt>
                <c:pt idx="107" formatCode="0.00E+00">
                  <c:v>4.3665040104715301E-3</c:v>
                </c:pt>
                <c:pt idx="108" formatCode="0.00E+00">
                  <c:v>3.9899254300658693E-3</c:v>
                </c:pt>
                <c:pt idx="109" formatCode="0.00E+00">
                  <c:v>3.6356583274679459E-3</c:v>
                </c:pt>
                <c:pt idx="110" formatCode="0.00E+00">
                  <c:v>3.3290559380586265E-3</c:v>
                </c:pt>
                <c:pt idx="111" formatCode="0.00E+00">
                  <c:v>3.0451086502013402E-3</c:v>
                </c:pt>
                <c:pt idx="112" formatCode="0.00E+00">
                  <c:v>2.7814689684952441E-3</c:v>
                </c:pt>
                <c:pt idx="113" formatCode="0.00E+00">
                  <c:v>2.5424815488498962E-3</c:v>
                </c:pt>
                <c:pt idx="114" formatCode="0.00E+00">
                  <c:v>2.3259564651496572E-3</c:v>
                </c:pt>
                <c:pt idx="115" formatCode="0.00E+00">
                  <c:v>2.1262665700977428E-3</c:v>
                </c:pt>
                <c:pt idx="116" formatCode="0.00E+00">
                  <c:v>1.9441527981235837E-3</c:v>
                </c:pt>
                <c:pt idx="117" formatCode="0.00E+00">
                  <c:v>1.7755178072573648E-3</c:v>
                </c:pt>
              </c:numCache>
            </c:numRef>
          </c:xVal>
          <c:yVal>
            <c:numRef>
              <c:f>'365e'!$Y$8:$Y$125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4.3486476910357862E-2</c:v>
                </c:pt>
                <c:pt idx="2">
                  <c:v>2.1743238455178913E-2</c:v>
                </c:pt>
                <c:pt idx="3">
                  <c:v>4.3486476910357869E-2</c:v>
                </c:pt>
                <c:pt idx="4">
                  <c:v>6.5229715365536803E-2</c:v>
                </c:pt>
                <c:pt idx="5">
                  <c:v>4.3486476910357841E-2</c:v>
                </c:pt>
                <c:pt idx="6">
                  <c:v>8.6972953820715709E-2</c:v>
                </c:pt>
                <c:pt idx="7">
                  <c:v>0.10871619227589469</c:v>
                </c:pt>
                <c:pt idx="8">
                  <c:v>0.10871619227589474</c:v>
                </c:pt>
                <c:pt idx="9">
                  <c:v>0.17394590764143136</c:v>
                </c:pt>
                <c:pt idx="10">
                  <c:v>0.19568914609661037</c:v>
                </c:pt>
                <c:pt idx="11">
                  <c:v>0.21743238455178926</c:v>
                </c:pt>
                <c:pt idx="12">
                  <c:v>0.23917562300696837</c:v>
                </c:pt>
                <c:pt idx="13">
                  <c:v>0.23917562300696837</c:v>
                </c:pt>
                <c:pt idx="14">
                  <c:v>0.26091886146214671</c:v>
                </c:pt>
                <c:pt idx="15">
                  <c:v>0.28266209991732638</c:v>
                </c:pt>
                <c:pt idx="16">
                  <c:v>0.34789181528286273</c:v>
                </c:pt>
                <c:pt idx="17">
                  <c:v>0.39137829219322073</c:v>
                </c:pt>
                <c:pt idx="18">
                  <c:v>0.39137829219322073</c:v>
                </c:pt>
                <c:pt idx="19">
                  <c:v>0.4566080075587573</c:v>
                </c:pt>
                <c:pt idx="20">
                  <c:v>0.63055391520018889</c:v>
                </c:pt>
                <c:pt idx="21">
                  <c:v>0.47835124601393719</c:v>
                </c:pt>
                <c:pt idx="22">
                  <c:v>0.45660800755875819</c:v>
                </c:pt>
                <c:pt idx="23">
                  <c:v>0.39137829219322029</c:v>
                </c:pt>
                <c:pt idx="24">
                  <c:v>0.34789181528286228</c:v>
                </c:pt>
                <c:pt idx="25">
                  <c:v>0.30440533837250516</c:v>
                </c:pt>
                <c:pt idx="26">
                  <c:v>0.34789181528286406</c:v>
                </c:pt>
                <c:pt idx="27">
                  <c:v>0.34789181528286139</c:v>
                </c:pt>
                <c:pt idx="28">
                  <c:v>0.30440533837250427</c:v>
                </c:pt>
                <c:pt idx="29">
                  <c:v>0.23917562300696815</c:v>
                </c:pt>
                <c:pt idx="30">
                  <c:v>0.23917562300696815</c:v>
                </c:pt>
                <c:pt idx="31">
                  <c:v>0.23917562300696638</c:v>
                </c:pt>
                <c:pt idx="32">
                  <c:v>0.19568914609661192</c:v>
                </c:pt>
                <c:pt idx="33">
                  <c:v>0.23917562300696638</c:v>
                </c:pt>
                <c:pt idx="34">
                  <c:v>0.21743238455178826</c:v>
                </c:pt>
                <c:pt idx="35">
                  <c:v>0.16437888272115408</c:v>
                </c:pt>
                <c:pt idx="36">
                  <c:v>0.14611456241880205</c:v>
                </c:pt>
                <c:pt idx="37">
                  <c:v>0.14024388803590426</c:v>
                </c:pt>
                <c:pt idx="38">
                  <c:v>0.14024388803590249</c:v>
                </c:pt>
                <c:pt idx="39">
                  <c:v>0.16361786937522282</c:v>
                </c:pt>
                <c:pt idx="40">
                  <c:v>0.11686990669658925</c:v>
                </c:pt>
                <c:pt idx="41">
                  <c:v>0.14024388803590249</c:v>
                </c:pt>
                <c:pt idx="42">
                  <c:v>0.14024388803590604</c:v>
                </c:pt>
                <c:pt idx="43">
                  <c:v>0.14024388803590249</c:v>
                </c:pt>
                <c:pt idx="44">
                  <c:v>0.14024388803590426</c:v>
                </c:pt>
                <c:pt idx="45">
                  <c:v>0.14024388803590426</c:v>
                </c:pt>
                <c:pt idx="46">
                  <c:v>0.14024388803590426</c:v>
                </c:pt>
                <c:pt idx="47">
                  <c:v>0.16361786937522105</c:v>
                </c:pt>
                <c:pt idx="48">
                  <c:v>0.16361786937522282</c:v>
                </c:pt>
                <c:pt idx="49">
                  <c:v>0.18699185071453783</c:v>
                </c:pt>
                <c:pt idx="50">
                  <c:v>0.23373981339317496</c:v>
                </c:pt>
                <c:pt idx="51">
                  <c:v>0.25711379473248996</c:v>
                </c:pt>
                <c:pt idx="52">
                  <c:v>0.30386175741112709</c:v>
                </c:pt>
                <c:pt idx="53">
                  <c:v>0.30386175741112531</c:v>
                </c:pt>
                <c:pt idx="54">
                  <c:v>0.28048777607180853</c:v>
                </c:pt>
                <c:pt idx="55">
                  <c:v>0.25711379473248996</c:v>
                </c:pt>
                <c:pt idx="56">
                  <c:v>0.23373981339317496</c:v>
                </c:pt>
                <c:pt idx="57">
                  <c:v>0.25711379473249174</c:v>
                </c:pt>
                <c:pt idx="58">
                  <c:v>0.30386175741112531</c:v>
                </c:pt>
                <c:pt idx="59">
                  <c:v>0.37398370142907922</c:v>
                </c:pt>
                <c:pt idx="60">
                  <c:v>0.39735768276839423</c:v>
                </c:pt>
                <c:pt idx="61">
                  <c:v>0.46747962678634636</c:v>
                </c:pt>
                <c:pt idx="62">
                  <c:v>0.53760157080430027</c:v>
                </c:pt>
                <c:pt idx="63">
                  <c:v>0.49085360812566492</c:v>
                </c:pt>
                <c:pt idx="64">
                  <c:v>0.39735768276839245</c:v>
                </c:pt>
                <c:pt idx="65">
                  <c:v>0.37398370142907567</c:v>
                </c:pt>
                <c:pt idx="66">
                  <c:v>0.3272357387504421</c:v>
                </c:pt>
                <c:pt idx="67">
                  <c:v>0.28048777607181208</c:v>
                </c:pt>
                <c:pt idx="68">
                  <c:v>0.23373981339317496</c:v>
                </c:pt>
                <c:pt idx="69">
                  <c:v>0.23373981339317496</c:v>
                </c:pt>
                <c:pt idx="70">
                  <c:v>0.21036583205385284</c:v>
                </c:pt>
                <c:pt idx="71">
                  <c:v>0.18699185071454139</c:v>
                </c:pt>
                <c:pt idx="72">
                  <c:v>0.16361786937521927</c:v>
                </c:pt>
                <c:pt idx="73">
                  <c:v>0.16361786937522282</c:v>
                </c:pt>
                <c:pt idx="74">
                  <c:v>0.14024388803590782</c:v>
                </c:pt>
                <c:pt idx="75">
                  <c:v>0.1168699066965857</c:v>
                </c:pt>
                <c:pt idx="76">
                  <c:v>0.1168699066965857</c:v>
                </c:pt>
                <c:pt idx="77">
                  <c:v>9.349592535726714E-2</c:v>
                </c:pt>
                <c:pt idx="78">
                  <c:v>9.3495925357274245E-2</c:v>
                </c:pt>
                <c:pt idx="79">
                  <c:v>7.0121944017948579E-2</c:v>
                </c:pt>
                <c:pt idx="80">
                  <c:v>7.0121944017955684E-2</c:v>
                </c:pt>
                <c:pt idx="81">
                  <c:v>7.0121944017952131E-2</c:v>
                </c:pt>
                <c:pt idx="82">
                  <c:v>4.674796267863357E-2</c:v>
                </c:pt>
                <c:pt idx="83">
                  <c:v>4.6747962678637123E-2</c:v>
                </c:pt>
                <c:pt idx="84">
                  <c:v>4.6747962678637123E-2</c:v>
                </c:pt>
                <c:pt idx="85">
                  <c:v>4.674796267863357E-2</c:v>
                </c:pt>
                <c:pt idx="86">
                  <c:v>2.3373981339318561E-2</c:v>
                </c:pt>
                <c:pt idx="87">
                  <c:v>2.3373981339315009E-2</c:v>
                </c:pt>
                <c:pt idx="88">
                  <c:v>2.3373981339318561E-2</c:v>
                </c:pt>
                <c:pt idx="89">
                  <c:v>2.3373981339315009E-2</c:v>
                </c:pt>
                <c:pt idx="90">
                  <c:v>2.1743238455179892E-2</c:v>
                </c:pt>
                <c:pt idx="91">
                  <c:v>2.1743238455179892E-2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7D-9A42-8C9D-AAA065ED3F6F}"/>
            </c:ext>
          </c:extLst>
        </c:ser>
        <c:ser>
          <c:idx val="3"/>
          <c:order val="3"/>
          <c:tx>
            <c:strRef>
              <c:f>'365e'!$X$3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'365e'!$X$6</c:f>
              <c:numCache>
                <c:formatCode>0.0000</c:formatCode>
                <c:ptCount val="1"/>
                <c:pt idx="0">
                  <c:v>20.213673904217348</c:v>
                </c:pt>
              </c:numCache>
            </c:numRef>
          </c:xVal>
          <c:yVal>
            <c:numRef>
              <c:f>'365e'!$X$4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7D-9A42-8C9D-AAA065ED3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221056"/>
        <c:axId val="1"/>
      </c:scatterChart>
      <c:valAx>
        <c:axId val="197622105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0484272383903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77401176967483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221056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'365e'!$AC$8:$AC$42</c:f>
          <c:strCache>
            <c:ptCount val="35"/>
            <c:pt idx="0">
              <c:v>SAMPLE NO.:</c:v>
            </c:pt>
            <c:pt idx="1">
              <c:v>6990.7ft;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21</c:v>
            </c:pt>
            <c:pt idx="6">
              <c:v>BVTot:</c:v>
            </c:pt>
            <c:pt idx="7">
              <c:v>27.85</c:v>
            </c:pt>
            <c:pt idx="8">
              <c:v>Perm:</c:v>
            </c:pt>
            <c:pt idx="9">
              <c:v>87.8</c:v>
            </c:pt>
            <c:pt idx="10">
              <c:v>Thomeer Perm:</c:v>
            </c:pt>
            <c:pt idx="11">
              <c:v>206.3</c:v>
            </c:pt>
            <c:pt idx="12">
              <c:v>PORE SYSTEM 1:</c:v>
            </c:pt>
            <c:pt idx="13">
              <c:v>G1:</c:v>
            </c:pt>
            <c:pt idx="14">
              <c:v>0.76</c:v>
            </c:pt>
            <c:pt idx="15">
              <c:v>Pd1:</c:v>
            </c:pt>
            <c:pt idx="16">
              <c:v>2.83</c:v>
            </c:pt>
            <c:pt idx="17">
              <c:v>BV1:</c:v>
            </c:pt>
            <c:pt idx="18">
              <c:v>17.41</c:v>
            </c:pt>
            <c:pt idx="19">
              <c:v>Closure Corr:</c:v>
            </c:pt>
            <c:pt idx="20">
              <c:v>0.25</c:v>
            </c:pt>
            <c:pt idx="21">
              <c:v>PORE SYSTEM 2:</c:v>
            </c:pt>
            <c:pt idx="22">
              <c:v>G2:</c:v>
            </c:pt>
            <c:pt idx="23">
              <c:v>0.13</c:v>
            </c:pt>
            <c:pt idx="24">
              <c:v>Pd2:</c:v>
            </c:pt>
            <c:pt idx="25">
              <c:v>249.33</c:v>
            </c:pt>
            <c:pt idx="26">
              <c:v>BV2:</c:v>
            </c:pt>
            <c:pt idx="27">
              <c:v>5.45</c:v>
            </c:pt>
            <c:pt idx="28">
              <c:v>PORE SYSTEM 3:</c:v>
            </c:pt>
            <c:pt idx="29">
              <c:v>G3:</c:v>
            </c:pt>
            <c:pt idx="30">
              <c:v>0.18</c:v>
            </c:pt>
            <c:pt idx="31">
              <c:v>Pd3:</c:v>
            </c:pt>
            <c:pt idx="32">
              <c:v>340.00</c:v>
            </c:pt>
            <c:pt idx="33">
              <c:v>BV3:</c:v>
            </c:pt>
            <c:pt idx="34">
              <c:v>5.00</c:v>
            </c:pt>
          </c:strCache>
        </c:strRef>
      </c:tx>
      <c:layout>
        <c:manualLayout>
          <c:xMode val="edge"/>
          <c:yMode val="edge"/>
          <c:x val="0.10979575239401321"/>
          <c:y val="2.88257270480061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153771952549827E-2"/>
          <c:y val="0.15299808971634013"/>
          <c:w val="0.86352875531507689"/>
          <c:h val="0.7317299942955397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'365e'!$Z$7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'365e'!$X$8:$X$125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2.407368620909049</c:v>
                </c:pt>
                <c:pt idx="38" formatCode="0.00E+00">
                  <c:v>2.1914433547670318</c:v>
                </c:pt>
                <c:pt idx="39" formatCode="0.00E+00">
                  <c:v>1.9877973777799107</c:v>
                </c:pt>
                <c:pt idx="40" formatCode="0.00E+00">
                  <c:v>1.8439685212952297</c:v>
                </c:pt>
                <c:pt idx="41" formatCode="0.00E+00">
                  <c:v>1.6723086573818748</c:v>
                </c:pt>
                <c:pt idx="42" formatCode="0.00E+00">
                  <c:v>1.5257241689376317</c:v>
                </c:pt>
                <c:pt idx="43" formatCode="0.00E+00">
                  <c:v>1.3957817279248617</c:v>
                </c:pt>
                <c:pt idx="44" formatCode="0.00E+00">
                  <c:v>1.2662077912186547</c:v>
                </c:pt>
                <c:pt idx="45" formatCode="0.00E+00">
                  <c:v>1.1614267496208615</c:v>
                </c:pt>
                <c:pt idx="46" formatCode="0.00E+00">
                  <c:v>1.0506564895475434</c:v>
                </c:pt>
                <c:pt idx="47" formatCode="0.00E+00">
                  <c:v>0.96543466988603788</c:v>
                </c:pt>
                <c:pt idx="48" formatCode="0.00E+00">
                  <c:v>0.87345081563812266</c:v>
                </c:pt>
                <c:pt idx="49" formatCode="0.00E+00">
                  <c:v>0.80058666372482667</c:v>
                </c:pt>
                <c:pt idx="50" formatCode="0.00E+00">
                  <c:v>0.73319610073112684</c:v>
                </c:pt>
                <c:pt idx="51" formatCode="0.00E+00">
                  <c:v>0.67614129784338572</c:v>
                </c:pt>
                <c:pt idx="52" formatCode="0.00E+00">
                  <c:v>0.61586437807264516</c:v>
                </c:pt>
                <c:pt idx="53" formatCode="0.00E+00">
                  <c:v>0.56560508375929397</c:v>
                </c:pt>
                <c:pt idx="54" formatCode="0.00E+00">
                  <c:v>0.51387390967306046</c:v>
                </c:pt>
                <c:pt idx="55" formatCode="0.00E+00">
                  <c:v>0.46810239256152142</c:v>
                </c:pt>
                <c:pt idx="56" formatCode="0.00E+00">
                  <c:v>0.42535562000968474</c:v>
                </c:pt>
                <c:pt idx="57" formatCode="0.00E+00">
                  <c:v>0.39100741989144561</c:v>
                </c:pt>
                <c:pt idx="58" formatCode="0.00E+00">
                  <c:v>0.35499220699555256</c:v>
                </c:pt>
                <c:pt idx="59" formatCode="0.00E+00">
                  <c:v>0.32539958296491872</c:v>
                </c:pt>
                <c:pt idx="60" formatCode="0.00E+00">
                  <c:v>0.2991968921335395</c:v>
                </c:pt>
                <c:pt idx="61" formatCode="0.00E+00">
                  <c:v>0.27273813680993758</c:v>
                </c:pt>
                <c:pt idx="62" formatCode="0.00E+00">
                  <c:v>0.24884615369843352</c:v>
                </c:pt>
                <c:pt idx="63" formatCode="0.00E+00">
                  <c:v>0.22748854608500529</c:v>
                </c:pt>
                <c:pt idx="64" formatCode="0.00E+00">
                  <c:v>0.20751156418666683</c:v>
                </c:pt>
                <c:pt idx="65" formatCode="0.00E+00">
                  <c:v>0.18908385366045199</c:v>
                </c:pt>
                <c:pt idx="66" formatCode="0.00E+00">
                  <c:v>0.1734528396568028</c:v>
                </c:pt>
                <c:pt idx="67" formatCode="0.00E+00">
                  <c:v>0.15937233356057723</c:v>
                </c:pt>
                <c:pt idx="68" formatCode="0.00E+00">
                  <c:v>0.14536853367252378</c:v>
                </c:pt>
                <c:pt idx="69" formatCode="0.00E+00">
                  <c:v>0.13283545087565829</c:v>
                </c:pt>
                <c:pt idx="70" formatCode="0.00E+00">
                  <c:v>0.12104684045637179</c:v>
                </c:pt>
                <c:pt idx="71" formatCode="0.00E+00">
                  <c:v>0.1108065172360542</c:v>
                </c:pt>
                <c:pt idx="72" formatCode="0.00E+00">
                  <c:v>0.10178297484733941</c:v>
                </c:pt>
                <c:pt idx="73" formatCode="0.00E+00">
                  <c:v>9.2734575418923174E-2</c:v>
                </c:pt>
                <c:pt idx="74" formatCode="0.00E+00">
                  <c:v>8.456664164044983E-2</c:v>
                </c:pt>
                <c:pt idx="75" formatCode="0.00E+00">
                  <c:v>7.7353109687631927E-2</c:v>
                </c:pt>
                <c:pt idx="76" formatCode="0.00E+00">
                  <c:v>7.0637813797345878E-2</c:v>
                </c:pt>
                <c:pt idx="77" formatCode="0.00E+00">
                  <c:v>6.462234687051116E-2</c:v>
                </c:pt>
                <c:pt idx="78" formatCode="0.00E+00">
                  <c:v>5.8890618214157607E-2</c:v>
                </c:pt>
                <c:pt idx="79" formatCode="0.00E+00">
                  <c:v>5.3897948571788375E-2</c:v>
                </c:pt>
                <c:pt idx="80" formatCode="0.00E+00">
                  <c:v>4.9341835102052589E-2</c:v>
                </c:pt>
                <c:pt idx="81" formatCode="0.00E+00">
                  <c:v>4.4985097940155074E-2</c:v>
                </c:pt>
                <c:pt idx="82" formatCode="0.00E+00">
                  <c:v>4.1185250192431272E-2</c:v>
                </c:pt>
                <c:pt idx="83" formatCode="0.00E+00">
                  <c:v>3.7643180998281005E-2</c:v>
                </c:pt>
                <c:pt idx="84" formatCode="0.00E+00">
                  <c:v>3.4393645181620337E-2</c:v>
                </c:pt>
                <c:pt idx="85" formatCode="0.00E+00">
                  <c:v>3.1457115534603348E-2</c:v>
                </c:pt>
                <c:pt idx="86" formatCode="0.00E+00">
                  <c:v>2.8737856565796402E-2</c:v>
                </c:pt>
                <c:pt idx="87" formatCode="0.00E+00">
                  <c:v>2.6259160473295035E-2</c:v>
                </c:pt>
                <c:pt idx="88" formatCode="0.00E+00">
                  <c:v>2.4034036837584417E-2</c:v>
                </c:pt>
                <c:pt idx="89" formatCode="0.00E+00">
                  <c:v>2.1996655153128528E-2</c:v>
                </c:pt>
                <c:pt idx="90" formatCode="0.00E+00">
                  <c:v>2.0081978802242866E-2</c:v>
                </c:pt>
                <c:pt idx="91" formatCode="0.00E+00">
                  <c:v>1.8354726689208241E-2</c:v>
                </c:pt>
                <c:pt idx="92" formatCode="0.00E+00">
                  <c:v>1.6759895197651579E-2</c:v>
                </c:pt>
                <c:pt idx="93" formatCode="0.00E+00">
                  <c:v>1.5341397450239127E-2</c:v>
                </c:pt>
                <c:pt idx="94" formatCode="0.00E+00">
                  <c:v>1.4004811937755679E-2</c:v>
                </c:pt>
                <c:pt idx="95" formatCode="0.00E+00">
                  <c:v>1.2808462515883468E-2</c:v>
                </c:pt>
                <c:pt idx="96" formatCode="0.00E+00">
                  <c:v>1.1709467561193152E-2</c:v>
                </c:pt>
                <c:pt idx="97" formatCode="0.00E+00">
                  <c:v>1.0699297883486076E-2</c:v>
                </c:pt>
                <c:pt idx="98" formatCode="0.00E+00">
                  <c:v>9.7756878450685168E-3</c:v>
                </c:pt>
                <c:pt idx="99" formatCode="0.00E+00">
                  <c:v>8.9543207245782984E-3</c:v>
                </c:pt>
                <c:pt idx="100" formatCode="0.00E+00">
                  <c:v>8.1969606700030336E-3</c:v>
                </c:pt>
                <c:pt idx="101" formatCode="0.00E+00">
                  <c:v>7.4510058128265432E-3</c:v>
                </c:pt>
                <c:pt idx="102" formatCode="0.00E+00">
                  <c:v>6.8304414062794827E-3</c:v>
                </c:pt>
                <c:pt idx="103" formatCode="0.00E+00">
                  <c:v>6.2309752556400175E-3</c:v>
                </c:pt>
                <c:pt idx="104" formatCode="0.00E+00">
                  <c:v>5.6976045682660334E-3</c:v>
                </c:pt>
                <c:pt idx="105" formatCode="0.00E+00">
                  <c:v>5.2224827283627829E-3</c:v>
                </c:pt>
                <c:pt idx="106" formatCode="0.00E+00">
                  <c:v>4.7778682947463682E-3</c:v>
                </c:pt>
                <c:pt idx="107" formatCode="0.00E+00">
                  <c:v>4.3665040104715301E-3</c:v>
                </c:pt>
                <c:pt idx="108" formatCode="0.00E+00">
                  <c:v>3.9899254300658693E-3</c:v>
                </c:pt>
                <c:pt idx="109" formatCode="0.00E+00">
                  <c:v>3.6356583274679459E-3</c:v>
                </c:pt>
                <c:pt idx="110" formatCode="0.00E+00">
                  <c:v>3.3290559380586265E-3</c:v>
                </c:pt>
                <c:pt idx="111" formatCode="0.00E+00">
                  <c:v>3.0451086502013402E-3</c:v>
                </c:pt>
                <c:pt idx="112" formatCode="0.00E+00">
                  <c:v>2.7814689684952441E-3</c:v>
                </c:pt>
                <c:pt idx="113" formatCode="0.00E+00">
                  <c:v>2.5424815488498962E-3</c:v>
                </c:pt>
                <c:pt idx="114" formatCode="0.00E+00">
                  <c:v>2.3259564651496572E-3</c:v>
                </c:pt>
                <c:pt idx="115" formatCode="0.00E+00">
                  <c:v>2.1262665700977428E-3</c:v>
                </c:pt>
                <c:pt idx="116" formatCode="0.00E+00">
                  <c:v>1.9441527981235837E-3</c:v>
                </c:pt>
                <c:pt idx="117" formatCode="0.00E+00">
                  <c:v>1.7755178072573648E-3</c:v>
                </c:pt>
              </c:numCache>
            </c:numRef>
          </c:xVal>
          <c:yVal>
            <c:numRef>
              <c:f>'365e'!$Z$8:$Z$125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5.5178842303436337E-2</c:v>
                </c:pt>
                <c:pt idx="7">
                  <c:v>0.10871619227589469</c:v>
                </c:pt>
                <c:pt idx="8">
                  <c:v>0.10871619227589474</c:v>
                </c:pt>
                <c:pt idx="9">
                  <c:v>0.17394590764143136</c:v>
                </c:pt>
                <c:pt idx="10">
                  <c:v>0.19568914609661037</c:v>
                </c:pt>
                <c:pt idx="11">
                  <c:v>0.21743238455178926</c:v>
                </c:pt>
                <c:pt idx="12">
                  <c:v>0.23917562300696837</c:v>
                </c:pt>
                <c:pt idx="13">
                  <c:v>0.23917562300696837</c:v>
                </c:pt>
                <c:pt idx="14">
                  <c:v>0.26091886146214671</c:v>
                </c:pt>
                <c:pt idx="15">
                  <c:v>0.28266209991732638</c:v>
                </c:pt>
                <c:pt idx="16">
                  <c:v>0.34789181528286273</c:v>
                </c:pt>
                <c:pt idx="17">
                  <c:v>0.39137829219322073</c:v>
                </c:pt>
                <c:pt idx="18">
                  <c:v>0.39137829219322073</c:v>
                </c:pt>
                <c:pt idx="19">
                  <c:v>0.4566080075587573</c:v>
                </c:pt>
                <c:pt idx="20">
                  <c:v>0.63055391520018889</c:v>
                </c:pt>
                <c:pt idx="21">
                  <c:v>0.47835124601393719</c:v>
                </c:pt>
                <c:pt idx="22">
                  <c:v>0.45660800755875819</c:v>
                </c:pt>
                <c:pt idx="23">
                  <c:v>0.39137829219322029</c:v>
                </c:pt>
                <c:pt idx="24">
                  <c:v>0.34789181528286228</c:v>
                </c:pt>
                <c:pt idx="25">
                  <c:v>0.30440533837250516</c:v>
                </c:pt>
                <c:pt idx="26">
                  <c:v>0.34789181528286406</c:v>
                </c:pt>
                <c:pt idx="27">
                  <c:v>0.34789181528286139</c:v>
                </c:pt>
                <c:pt idx="28">
                  <c:v>0.30440533837250427</c:v>
                </c:pt>
                <c:pt idx="29">
                  <c:v>0.23917562300696815</c:v>
                </c:pt>
                <c:pt idx="30">
                  <c:v>0.23917562300696815</c:v>
                </c:pt>
                <c:pt idx="31">
                  <c:v>0.23917562300696638</c:v>
                </c:pt>
                <c:pt idx="32">
                  <c:v>0.19568914609661192</c:v>
                </c:pt>
                <c:pt idx="33">
                  <c:v>0.23917562300696638</c:v>
                </c:pt>
                <c:pt idx="34">
                  <c:v>0.21743238455178826</c:v>
                </c:pt>
                <c:pt idx="35">
                  <c:v>0.16437888272115408</c:v>
                </c:pt>
                <c:pt idx="36">
                  <c:v>0.14611456241880205</c:v>
                </c:pt>
                <c:pt idx="37">
                  <c:v>0.14024388803590426</c:v>
                </c:pt>
                <c:pt idx="38">
                  <c:v>0.14024388803590249</c:v>
                </c:pt>
                <c:pt idx="39">
                  <c:v>0.16361786937522282</c:v>
                </c:pt>
                <c:pt idx="40">
                  <c:v>0.11686990669658925</c:v>
                </c:pt>
                <c:pt idx="41">
                  <c:v>0.14024388803590249</c:v>
                </c:pt>
                <c:pt idx="42">
                  <c:v>0.14024388803590604</c:v>
                </c:pt>
                <c:pt idx="43">
                  <c:v>0.14024388803590249</c:v>
                </c:pt>
                <c:pt idx="44">
                  <c:v>0.14024388803590426</c:v>
                </c:pt>
                <c:pt idx="45">
                  <c:v>0.14024388803590426</c:v>
                </c:pt>
                <c:pt idx="46">
                  <c:v>0.14024388803590426</c:v>
                </c:pt>
                <c:pt idx="47">
                  <c:v>0.16361786937522105</c:v>
                </c:pt>
                <c:pt idx="48">
                  <c:v>0.16361786937522282</c:v>
                </c:pt>
                <c:pt idx="49">
                  <c:v>0.18699185071453783</c:v>
                </c:pt>
                <c:pt idx="50">
                  <c:v>0.23373981339317496</c:v>
                </c:pt>
                <c:pt idx="51">
                  <c:v>0.25711379473248996</c:v>
                </c:pt>
                <c:pt idx="52">
                  <c:v>0.30386175741112709</c:v>
                </c:pt>
                <c:pt idx="53">
                  <c:v>0.30386175741112531</c:v>
                </c:pt>
                <c:pt idx="54">
                  <c:v>0.28048777607180853</c:v>
                </c:pt>
                <c:pt idx="55">
                  <c:v>0.25711379473248996</c:v>
                </c:pt>
                <c:pt idx="56">
                  <c:v>0.23373981339317496</c:v>
                </c:pt>
                <c:pt idx="57">
                  <c:v>0.25711379473249174</c:v>
                </c:pt>
                <c:pt idx="58">
                  <c:v>0.30386175741112531</c:v>
                </c:pt>
                <c:pt idx="59">
                  <c:v>0.37398370142907922</c:v>
                </c:pt>
                <c:pt idx="60">
                  <c:v>0.39735768276839423</c:v>
                </c:pt>
                <c:pt idx="61">
                  <c:v>0.46747962678634636</c:v>
                </c:pt>
                <c:pt idx="62">
                  <c:v>0.53760157080430027</c:v>
                </c:pt>
                <c:pt idx="63">
                  <c:v>0.49085360812566492</c:v>
                </c:pt>
                <c:pt idx="64">
                  <c:v>0.39735768276839245</c:v>
                </c:pt>
                <c:pt idx="65">
                  <c:v>0.37398370142907389</c:v>
                </c:pt>
                <c:pt idx="66">
                  <c:v>0.32723573875044565</c:v>
                </c:pt>
                <c:pt idx="67">
                  <c:v>0.28048777607180853</c:v>
                </c:pt>
                <c:pt idx="68">
                  <c:v>0.23373981339317851</c:v>
                </c:pt>
                <c:pt idx="69">
                  <c:v>0.2337398133931714</c:v>
                </c:pt>
                <c:pt idx="70">
                  <c:v>0.21036583205385284</c:v>
                </c:pt>
                <c:pt idx="71">
                  <c:v>0.18699185071454139</c:v>
                </c:pt>
                <c:pt idx="72">
                  <c:v>0.16361786937522282</c:v>
                </c:pt>
                <c:pt idx="73">
                  <c:v>0.16361786937522282</c:v>
                </c:pt>
                <c:pt idx="74">
                  <c:v>0.14024388803590426</c:v>
                </c:pt>
                <c:pt idx="75">
                  <c:v>0.1168699066965857</c:v>
                </c:pt>
                <c:pt idx="76">
                  <c:v>0.1168699066965857</c:v>
                </c:pt>
                <c:pt idx="77">
                  <c:v>9.349592535726714E-2</c:v>
                </c:pt>
                <c:pt idx="78">
                  <c:v>9.3495925357274245E-2</c:v>
                </c:pt>
                <c:pt idx="79">
                  <c:v>7.0121944017948579E-2</c:v>
                </c:pt>
                <c:pt idx="80">
                  <c:v>7.0121944017955684E-2</c:v>
                </c:pt>
                <c:pt idx="81">
                  <c:v>7.0121944017955684E-2</c:v>
                </c:pt>
                <c:pt idx="82">
                  <c:v>4.6747962678630017E-2</c:v>
                </c:pt>
                <c:pt idx="83">
                  <c:v>4.6747962678637123E-2</c:v>
                </c:pt>
                <c:pt idx="84">
                  <c:v>4.6747962678637123E-2</c:v>
                </c:pt>
                <c:pt idx="85">
                  <c:v>4.6747962678637123E-2</c:v>
                </c:pt>
                <c:pt idx="86">
                  <c:v>2.3373981339318561E-2</c:v>
                </c:pt>
                <c:pt idx="87">
                  <c:v>2.3373981339311456E-2</c:v>
                </c:pt>
                <c:pt idx="88">
                  <c:v>2.3373981339318561E-2</c:v>
                </c:pt>
                <c:pt idx="89">
                  <c:v>2.3373981339318561E-2</c:v>
                </c:pt>
                <c:pt idx="90">
                  <c:v>2.1743238455179892E-2</c:v>
                </c:pt>
                <c:pt idx="91">
                  <c:v>2.1743238455179892E-2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1E-8546-98FA-8D50E598BF0B}"/>
            </c:ext>
          </c:extLst>
        </c:ser>
        <c:ser>
          <c:idx val="1"/>
          <c:order val="1"/>
          <c:tx>
            <c:strRef>
              <c:f>'365e'!$AB$7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'365e'!$X$8:$X$125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2.407368620909049</c:v>
                </c:pt>
                <c:pt idx="38" formatCode="0.00E+00">
                  <c:v>2.1914433547670318</c:v>
                </c:pt>
                <c:pt idx="39" formatCode="0.00E+00">
                  <c:v>1.9877973777799107</c:v>
                </c:pt>
                <c:pt idx="40" formatCode="0.00E+00">
                  <c:v>1.8439685212952297</c:v>
                </c:pt>
                <c:pt idx="41" formatCode="0.00E+00">
                  <c:v>1.6723086573818748</c:v>
                </c:pt>
                <c:pt idx="42" formatCode="0.00E+00">
                  <c:v>1.5257241689376317</c:v>
                </c:pt>
                <c:pt idx="43" formatCode="0.00E+00">
                  <c:v>1.3957817279248617</c:v>
                </c:pt>
                <c:pt idx="44" formatCode="0.00E+00">
                  <c:v>1.2662077912186547</c:v>
                </c:pt>
                <c:pt idx="45" formatCode="0.00E+00">
                  <c:v>1.1614267496208615</c:v>
                </c:pt>
                <c:pt idx="46" formatCode="0.00E+00">
                  <c:v>1.0506564895475434</c:v>
                </c:pt>
                <c:pt idx="47" formatCode="0.00E+00">
                  <c:v>0.96543466988603788</c:v>
                </c:pt>
                <c:pt idx="48" formatCode="0.00E+00">
                  <c:v>0.87345081563812266</c:v>
                </c:pt>
                <c:pt idx="49" formatCode="0.00E+00">
                  <c:v>0.80058666372482667</c:v>
                </c:pt>
                <c:pt idx="50" formatCode="0.00E+00">
                  <c:v>0.73319610073112684</c:v>
                </c:pt>
                <c:pt idx="51" formatCode="0.00E+00">
                  <c:v>0.67614129784338572</c:v>
                </c:pt>
                <c:pt idx="52" formatCode="0.00E+00">
                  <c:v>0.61586437807264516</c:v>
                </c:pt>
                <c:pt idx="53" formatCode="0.00E+00">
                  <c:v>0.56560508375929397</c:v>
                </c:pt>
                <c:pt idx="54" formatCode="0.00E+00">
                  <c:v>0.51387390967306046</c:v>
                </c:pt>
                <c:pt idx="55" formatCode="0.00E+00">
                  <c:v>0.46810239256152142</c:v>
                </c:pt>
                <c:pt idx="56" formatCode="0.00E+00">
                  <c:v>0.42535562000968474</c:v>
                </c:pt>
                <c:pt idx="57" formatCode="0.00E+00">
                  <c:v>0.39100741989144561</c:v>
                </c:pt>
                <c:pt idx="58" formatCode="0.00E+00">
                  <c:v>0.35499220699555256</c:v>
                </c:pt>
                <c:pt idx="59" formatCode="0.00E+00">
                  <c:v>0.32539958296491872</c:v>
                </c:pt>
                <c:pt idx="60" formatCode="0.00E+00">
                  <c:v>0.2991968921335395</c:v>
                </c:pt>
                <c:pt idx="61" formatCode="0.00E+00">
                  <c:v>0.27273813680993758</c:v>
                </c:pt>
                <c:pt idx="62" formatCode="0.00E+00">
                  <c:v>0.24884615369843352</c:v>
                </c:pt>
                <c:pt idx="63" formatCode="0.00E+00">
                  <c:v>0.22748854608500529</c:v>
                </c:pt>
                <c:pt idx="64" formatCode="0.00E+00">
                  <c:v>0.20751156418666683</c:v>
                </c:pt>
                <c:pt idx="65" formatCode="0.00E+00">
                  <c:v>0.18908385366045199</c:v>
                </c:pt>
                <c:pt idx="66" formatCode="0.00E+00">
                  <c:v>0.1734528396568028</c:v>
                </c:pt>
                <c:pt idx="67" formatCode="0.00E+00">
                  <c:v>0.15937233356057723</c:v>
                </c:pt>
                <c:pt idx="68" formatCode="0.00E+00">
                  <c:v>0.14536853367252378</c:v>
                </c:pt>
                <c:pt idx="69" formatCode="0.00E+00">
                  <c:v>0.13283545087565829</c:v>
                </c:pt>
                <c:pt idx="70" formatCode="0.00E+00">
                  <c:v>0.12104684045637179</c:v>
                </c:pt>
                <c:pt idx="71" formatCode="0.00E+00">
                  <c:v>0.1108065172360542</c:v>
                </c:pt>
                <c:pt idx="72" formatCode="0.00E+00">
                  <c:v>0.10178297484733941</c:v>
                </c:pt>
                <c:pt idx="73" formatCode="0.00E+00">
                  <c:v>9.2734575418923174E-2</c:v>
                </c:pt>
                <c:pt idx="74" formatCode="0.00E+00">
                  <c:v>8.456664164044983E-2</c:v>
                </c:pt>
                <c:pt idx="75" formatCode="0.00E+00">
                  <c:v>7.7353109687631927E-2</c:v>
                </c:pt>
                <c:pt idx="76" formatCode="0.00E+00">
                  <c:v>7.0637813797345878E-2</c:v>
                </c:pt>
                <c:pt idx="77" formatCode="0.00E+00">
                  <c:v>6.462234687051116E-2</c:v>
                </c:pt>
                <c:pt idx="78" formatCode="0.00E+00">
                  <c:v>5.8890618214157607E-2</c:v>
                </c:pt>
                <c:pt idx="79" formatCode="0.00E+00">
                  <c:v>5.3897948571788375E-2</c:v>
                </c:pt>
                <c:pt idx="80" formatCode="0.00E+00">
                  <c:v>4.9341835102052589E-2</c:v>
                </c:pt>
                <c:pt idx="81" formatCode="0.00E+00">
                  <c:v>4.4985097940155074E-2</c:v>
                </c:pt>
                <c:pt idx="82" formatCode="0.00E+00">
                  <c:v>4.1185250192431272E-2</c:v>
                </c:pt>
                <c:pt idx="83" formatCode="0.00E+00">
                  <c:v>3.7643180998281005E-2</c:v>
                </c:pt>
                <c:pt idx="84" formatCode="0.00E+00">
                  <c:v>3.4393645181620337E-2</c:v>
                </c:pt>
                <c:pt idx="85" formatCode="0.00E+00">
                  <c:v>3.1457115534603348E-2</c:v>
                </c:pt>
                <c:pt idx="86" formatCode="0.00E+00">
                  <c:v>2.8737856565796402E-2</c:v>
                </c:pt>
                <c:pt idx="87" formatCode="0.00E+00">
                  <c:v>2.6259160473295035E-2</c:v>
                </c:pt>
                <c:pt idx="88" formatCode="0.00E+00">
                  <c:v>2.4034036837584417E-2</c:v>
                </c:pt>
                <c:pt idx="89" formatCode="0.00E+00">
                  <c:v>2.1996655153128528E-2</c:v>
                </c:pt>
                <c:pt idx="90" formatCode="0.00E+00">
                  <c:v>2.0081978802242866E-2</c:v>
                </c:pt>
                <c:pt idx="91" formatCode="0.00E+00">
                  <c:v>1.8354726689208241E-2</c:v>
                </c:pt>
                <c:pt idx="92" formatCode="0.00E+00">
                  <c:v>1.6759895197651579E-2</c:v>
                </c:pt>
                <c:pt idx="93" formatCode="0.00E+00">
                  <c:v>1.5341397450239127E-2</c:v>
                </c:pt>
                <c:pt idx="94" formatCode="0.00E+00">
                  <c:v>1.4004811937755679E-2</c:v>
                </c:pt>
                <c:pt idx="95" formatCode="0.00E+00">
                  <c:v>1.2808462515883468E-2</c:v>
                </c:pt>
                <c:pt idx="96" formatCode="0.00E+00">
                  <c:v>1.1709467561193152E-2</c:v>
                </c:pt>
                <c:pt idx="97" formatCode="0.00E+00">
                  <c:v>1.0699297883486076E-2</c:v>
                </c:pt>
                <c:pt idx="98" formatCode="0.00E+00">
                  <c:v>9.7756878450685168E-3</c:v>
                </c:pt>
                <c:pt idx="99" formatCode="0.00E+00">
                  <c:v>8.9543207245782984E-3</c:v>
                </c:pt>
                <c:pt idx="100" formatCode="0.00E+00">
                  <c:v>8.1969606700030336E-3</c:v>
                </c:pt>
                <c:pt idx="101" formatCode="0.00E+00">
                  <c:v>7.4510058128265432E-3</c:v>
                </c:pt>
                <c:pt idx="102" formatCode="0.00E+00">
                  <c:v>6.8304414062794827E-3</c:v>
                </c:pt>
                <c:pt idx="103" formatCode="0.00E+00">
                  <c:v>6.2309752556400175E-3</c:v>
                </c:pt>
                <c:pt idx="104" formatCode="0.00E+00">
                  <c:v>5.6976045682660334E-3</c:v>
                </c:pt>
                <c:pt idx="105" formatCode="0.00E+00">
                  <c:v>5.2224827283627829E-3</c:v>
                </c:pt>
                <c:pt idx="106" formatCode="0.00E+00">
                  <c:v>4.7778682947463682E-3</c:v>
                </c:pt>
                <c:pt idx="107" formatCode="0.00E+00">
                  <c:v>4.3665040104715301E-3</c:v>
                </c:pt>
                <c:pt idx="108" formatCode="0.00E+00">
                  <c:v>3.9899254300658693E-3</c:v>
                </c:pt>
                <c:pt idx="109" formatCode="0.00E+00">
                  <c:v>3.6356583274679459E-3</c:v>
                </c:pt>
                <c:pt idx="110" formatCode="0.00E+00">
                  <c:v>3.3290559380586265E-3</c:v>
                </c:pt>
                <c:pt idx="111" formatCode="0.00E+00">
                  <c:v>3.0451086502013402E-3</c:v>
                </c:pt>
                <c:pt idx="112" formatCode="0.00E+00">
                  <c:v>2.7814689684952441E-3</c:v>
                </c:pt>
                <c:pt idx="113" formatCode="0.00E+00">
                  <c:v>2.5424815488498962E-3</c:v>
                </c:pt>
                <c:pt idx="114" formatCode="0.00E+00">
                  <c:v>2.3259564651496572E-3</c:v>
                </c:pt>
                <c:pt idx="115" formatCode="0.00E+00">
                  <c:v>2.1262665700977428E-3</c:v>
                </c:pt>
                <c:pt idx="116" formatCode="0.00E+00">
                  <c:v>1.9441527981235837E-3</c:v>
                </c:pt>
                <c:pt idx="117" formatCode="0.00E+00">
                  <c:v>1.7755178072573648E-3</c:v>
                </c:pt>
              </c:numCache>
            </c:numRef>
          </c:xVal>
          <c:yVal>
            <c:numRef>
              <c:f>'365e'!$AB$8:$AB$125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7.6873050907462286E-4</c:v>
                </c:pt>
                <c:pt idx="9">
                  <c:v>2.1126201727965387E-2</c:v>
                </c:pt>
                <c:pt idx="10">
                  <c:v>0.10371333012409401</c:v>
                </c:pt>
                <c:pt idx="11">
                  <c:v>0.20651699055641642</c:v>
                </c:pt>
                <c:pt idx="12">
                  <c:v>0.31042108181351269</c:v>
                </c:pt>
                <c:pt idx="13">
                  <c:v>0.38859165955117481</c:v>
                </c:pt>
                <c:pt idx="14">
                  <c:v>0.44559461237195963</c:v>
                </c:pt>
                <c:pt idx="15">
                  <c:v>0.46735166626915348</c:v>
                </c:pt>
                <c:pt idx="16">
                  <c:v>0.47752768398594281</c:v>
                </c:pt>
                <c:pt idx="17">
                  <c:v>0.47991606458030178</c:v>
                </c:pt>
                <c:pt idx="18">
                  <c:v>0.47028063110301588</c:v>
                </c:pt>
                <c:pt idx="19">
                  <c:v>0.45827782542688356</c:v>
                </c:pt>
                <c:pt idx="20">
                  <c:v>0.43478268607778858</c:v>
                </c:pt>
                <c:pt idx="21">
                  <c:v>0.41347256596285487</c:v>
                </c:pt>
                <c:pt idx="22">
                  <c:v>0.39756300982006199</c:v>
                </c:pt>
                <c:pt idx="23">
                  <c:v>0.381461901161952</c:v>
                </c:pt>
                <c:pt idx="24">
                  <c:v>0.39316147878384289</c:v>
                </c:pt>
                <c:pt idx="25">
                  <c:v>0.3353893089365787</c:v>
                </c:pt>
                <c:pt idx="26">
                  <c:v>0.31772047437989492</c:v>
                </c:pt>
                <c:pt idx="27">
                  <c:v>0.31788672671964413</c:v>
                </c:pt>
                <c:pt idx="28">
                  <c:v>0.30774042886573394</c:v>
                </c:pt>
                <c:pt idx="29">
                  <c:v>0.28173652729054766</c:v>
                </c:pt>
                <c:pt idx="30">
                  <c:v>0.27072769530721974</c:v>
                </c:pt>
                <c:pt idx="31">
                  <c:v>0.25670652212663914</c:v>
                </c:pt>
                <c:pt idx="32">
                  <c:v>0.23481347078636716</c:v>
                </c:pt>
                <c:pt idx="33">
                  <c:v>0.23886158503457011</c:v>
                </c:pt>
                <c:pt idx="34">
                  <c:v>0.22267728955437782</c:v>
                </c:pt>
                <c:pt idx="35">
                  <c:v>0.20809505958473729</c:v>
                </c:pt>
                <c:pt idx="36">
                  <c:v>0.20339640134600678</c:v>
                </c:pt>
                <c:pt idx="37">
                  <c:v>0.13444508018490886</c:v>
                </c:pt>
                <c:pt idx="38">
                  <c:v>0.19610850875785246</c:v>
                </c:pt>
                <c:pt idx="39">
                  <c:v>0.19429036495587226</c:v>
                </c:pt>
                <c:pt idx="40">
                  <c:v>0.14357282435896579</c:v>
                </c:pt>
                <c:pt idx="41">
                  <c:v>0.17937795407485524</c:v>
                </c:pt>
                <c:pt idx="42">
                  <c:v>0.16120541832891178</c:v>
                </c:pt>
                <c:pt idx="43">
                  <c:v>0.15015165151780963</c:v>
                </c:pt>
                <c:pt idx="44">
                  <c:v>0.15767272476191252</c:v>
                </c:pt>
                <c:pt idx="45">
                  <c:v>0.13428379959841941</c:v>
                </c:pt>
                <c:pt idx="46">
                  <c:v>0.14971256880075146</c:v>
                </c:pt>
                <c:pt idx="47">
                  <c:v>0.12151563261585707</c:v>
                </c:pt>
                <c:pt idx="48">
                  <c:v>0.13843263005042239</c:v>
                </c:pt>
                <c:pt idx="49">
                  <c:v>0.11592228332113308</c:v>
                </c:pt>
                <c:pt idx="50">
                  <c:v>0.1129872222913999</c:v>
                </c:pt>
                <c:pt idx="51">
                  <c:v>0.10068224733000086</c:v>
                </c:pt>
                <c:pt idx="52">
                  <c:v>0.1121863696958183</c:v>
                </c:pt>
                <c:pt idx="53">
                  <c:v>9.8847745136424692E-2</c:v>
                </c:pt>
                <c:pt idx="54">
                  <c:v>0.10764456004053535</c:v>
                </c:pt>
                <c:pt idx="55">
                  <c:v>0.1010907773736669</c:v>
                </c:pt>
                <c:pt idx="56">
                  <c:v>0.10025491584494794</c:v>
                </c:pt>
                <c:pt idx="57">
                  <c:v>0.27611698039463128</c:v>
                </c:pt>
                <c:pt idx="58">
                  <c:v>0.99979305962495957</c:v>
                </c:pt>
                <c:pt idx="59">
                  <c:v>0.81633742431610479</c:v>
                </c:pt>
                <c:pt idx="60">
                  <c:v>0.61436333546844146</c:v>
                </c:pt>
                <c:pt idx="61">
                  <c:v>0.77864208846014549</c:v>
                </c:pt>
                <c:pt idx="62">
                  <c:v>0.98927966290617242</c:v>
                </c:pt>
                <c:pt idx="63">
                  <c:v>0.87429642330476653</c:v>
                </c:pt>
                <c:pt idx="64">
                  <c:v>0.74418548453194688</c:v>
                </c:pt>
                <c:pt idx="65">
                  <c:v>0.61945655927986465</c:v>
                </c:pt>
                <c:pt idx="66">
                  <c:v>0.48090974094501959</c:v>
                </c:pt>
                <c:pt idx="67">
                  <c:v>0.40370395614827714</c:v>
                </c:pt>
                <c:pt idx="68">
                  <c:v>0.37857755095485501</c:v>
                </c:pt>
                <c:pt idx="69">
                  <c:v>0.32312287014718422</c:v>
                </c:pt>
                <c:pt idx="70">
                  <c:v>0.29335453573621706</c:v>
                </c:pt>
                <c:pt idx="71">
                  <c:v>0.24862589399387147</c:v>
                </c:pt>
                <c:pt idx="72">
                  <c:v>0.21583989463259101</c:v>
                </c:pt>
                <c:pt idx="73">
                  <c:v>0.21480877549036137</c:v>
                </c:pt>
                <c:pt idx="74">
                  <c:v>0.19378113689241871</c:v>
                </c:pt>
                <c:pt idx="75">
                  <c:v>0.17211767893225982</c:v>
                </c:pt>
                <c:pt idx="76">
                  <c:v>0.16202984693016731</c:v>
                </c:pt>
                <c:pt idx="77">
                  <c:v>0.14748723952418885</c:v>
                </c:pt>
                <c:pt idx="78">
                  <c:v>0.14345802806903052</c:v>
                </c:pt>
                <c:pt idx="79">
                  <c:v>0.12806376775098016</c:v>
                </c:pt>
                <c:pt idx="80">
                  <c:v>0.12010607530357831</c:v>
                </c:pt>
                <c:pt idx="81">
                  <c:v>0.11847761145661551</c:v>
                </c:pt>
                <c:pt idx="82">
                  <c:v>0.10690630543362545</c:v>
                </c:pt>
                <c:pt idx="83">
                  <c:v>0.10331515563253291</c:v>
                </c:pt>
                <c:pt idx="84">
                  <c:v>9.8538891466773748E-2</c:v>
                </c:pt>
                <c:pt idx="85">
                  <c:v>9.2764148342872943E-2</c:v>
                </c:pt>
                <c:pt idx="86">
                  <c:v>8.9666094713006572E-2</c:v>
                </c:pt>
                <c:pt idx="87">
                  <c:v>8.5493670776827457E-2</c:v>
                </c:pt>
                <c:pt idx="88">
                  <c:v>8.0376062833973805E-2</c:v>
                </c:pt>
                <c:pt idx="89">
                  <c:v>7.7158248847897681E-2</c:v>
                </c:pt>
                <c:pt idx="90">
                  <c:v>7.6181996803615704E-2</c:v>
                </c:pt>
                <c:pt idx="91">
                  <c:v>7.2329786484733205E-2</c:v>
                </c:pt>
                <c:pt idx="92">
                  <c:v>7.0372619741245757E-2</c:v>
                </c:pt>
                <c:pt idx="93">
                  <c:v>6.6003707658282451E-2</c:v>
                </c:pt>
                <c:pt idx="94">
                  <c:v>6.5656574206126805E-2</c:v>
                </c:pt>
                <c:pt idx="95">
                  <c:v>6.2122397838951571E-2</c:v>
                </c:pt>
                <c:pt idx="96">
                  <c:v>6.0354224502599862E-2</c:v>
                </c:pt>
                <c:pt idx="97">
                  <c:v>5.8741014235970113E-2</c:v>
                </c:pt>
                <c:pt idx="98">
                  <c:v>5.6927027167784416E-2</c:v>
                </c:pt>
                <c:pt idx="99">
                  <c:v>5.3660194013112061E-2</c:v>
                </c:pt>
                <c:pt idx="100">
                  <c:v>5.2449027488155053E-2</c:v>
                </c:pt>
                <c:pt idx="101">
                  <c:v>5.4936980422599646E-2</c:v>
                </c:pt>
                <c:pt idx="102">
                  <c:v>4.8617515719755033E-2</c:v>
                </c:pt>
                <c:pt idx="103">
                  <c:v>4.9927551691482108E-2</c:v>
                </c:pt>
                <c:pt idx="104">
                  <c:v>4.7297019095939419E-2</c:v>
                </c:pt>
                <c:pt idx="105">
                  <c:v>4.4808826286477199E-2</c:v>
                </c:pt>
                <c:pt idx="106">
                  <c:v>4.461025097829463E-2</c:v>
                </c:pt>
                <c:pt idx="107">
                  <c:v>4.3979099856322534E-2</c:v>
                </c:pt>
                <c:pt idx="108">
                  <c:v>4.2938685457269088E-2</c:v>
                </c:pt>
                <c:pt idx="109">
                  <c:v>4.3147876238869287E-2</c:v>
                </c:pt>
                <c:pt idx="110">
                  <c:v>3.98781854712702E-2</c:v>
                </c:pt>
                <c:pt idx="111">
                  <c:v>3.9399759306903093E-2</c:v>
                </c:pt>
                <c:pt idx="112">
                  <c:v>3.907775735789798E-2</c:v>
                </c:pt>
                <c:pt idx="113">
                  <c:v>3.7865713456017858E-2</c:v>
                </c:pt>
                <c:pt idx="114">
                  <c:v>3.6664716154280796E-2</c:v>
                </c:pt>
                <c:pt idx="115">
                  <c:v>3.6149826758116177E-2</c:v>
                </c:pt>
                <c:pt idx="116">
                  <c:v>3.5265042181745088E-2</c:v>
                </c:pt>
                <c:pt idx="117">
                  <c:v>3.4954491443915714E-2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1E-8546-98FA-8D50E598B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257232"/>
        <c:axId val="1"/>
      </c:scatterChart>
      <c:valAx>
        <c:axId val="1976257232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40060612359977793"/>
              <c:y val="0.9357274472506599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5.9349055348115248E-3"/>
              <c:y val="0.38138654248131165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257232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'366e'!$AC$8:$AC$42</c:f>
          <c:strCache>
            <c:ptCount val="35"/>
            <c:pt idx="0">
              <c:v>SAMPLE NO.:</c:v>
            </c:pt>
            <c:pt idx="1">
              <c:v>6991.2ft;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18.4</c:v>
            </c:pt>
            <c:pt idx="6">
              <c:v>BVTot:</c:v>
            </c:pt>
            <c:pt idx="7">
              <c:v>24.49</c:v>
            </c:pt>
            <c:pt idx="8">
              <c:v>Perm:</c:v>
            </c:pt>
            <c:pt idx="9">
              <c:v>186</c:v>
            </c:pt>
            <c:pt idx="10">
              <c:v>Thomeer Perm:</c:v>
            </c:pt>
            <c:pt idx="11">
              <c:v>238.4</c:v>
            </c:pt>
            <c:pt idx="12">
              <c:v>PORE SYSTEM 1:</c:v>
            </c:pt>
            <c:pt idx="13">
              <c:v>G1:</c:v>
            </c:pt>
            <c:pt idx="14">
              <c:v>0.54</c:v>
            </c:pt>
            <c:pt idx="15">
              <c:v>Pd1:</c:v>
            </c:pt>
            <c:pt idx="16">
              <c:v>2.83</c:v>
            </c:pt>
            <c:pt idx="17">
              <c:v>BV1:</c:v>
            </c:pt>
            <c:pt idx="18">
              <c:v>14.83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0.27</c:v>
            </c:pt>
            <c:pt idx="24">
              <c:v>Pd2:</c:v>
            </c:pt>
            <c:pt idx="25">
              <c:v>259.75</c:v>
            </c:pt>
            <c:pt idx="26">
              <c:v>BV2:</c:v>
            </c:pt>
            <c:pt idx="27">
              <c:v>5.38</c:v>
            </c:pt>
            <c:pt idx="28">
              <c:v>PORE SYSTEM 3:</c:v>
            </c:pt>
            <c:pt idx="29">
              <c:v>G3:</c:v>
            </c:pt>
            <c:pt idx="30">
              <c:v>0.25</c:v>
            </c:pt>
            <c:pt idx="31">
              <c:v>Pd3:</c:v>
            </c:pt>
            <c:pt idx="32">
              <c:v>550.00</c:v>
            </c:pt>
            <c:pt idx="33">
              <c:v>BV3:</c:v>
            </c:pt>
            <c:pt idx="34">
              <c:v>4.27</c:v>
            </c:pt>
          </c:strCache>
        </c:strRef>
      </c:tx>
      <c:layout>
        <c:manualLayout>
          <c:xMode val="edge"/>
          <c:yMode val="edge"/>
          <c:x val="4.7394815588183486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7.6035416622002847E-2"/>
          <c:w val="0.75120782707270828"/>
          <c:h val="0.8099424814082911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'366e'!$B$224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'366e'!$A$225:$A$342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4.4999224315906299E-2</c:v>
                </c:pt>
                <c:pt idx="2">
                  <c:v>4.4999224315906299E-2</c:v>
                </c:pt>
                <c:pt idx="3">
                  <c:v>6.7498836473859444E-2</c:v>
                </c:pt>
                <c:pt idx="4">
                  <c:v>0.11249806078976574</c:v>
                </c:pt>
                <c:pt idx="5">
                  <c:v>0.15749728510567204</c:v>
                </c:pt>
                <c:pt idx="6">
                  <c:v>0.22499612157953147</c:v>
                </c:pt>
                <c:pt idx="7">
                  <c:v>0.29249495805339093</c:v>
                </c:pt>
                <c:pt idx="8">
                  <c:v>0.42749263100110974</c:v>
                </c:pt>
                <c:pt idx="9">
                  <c:v>0.58498991610678186</c:v>
                </c:pt>
                <c:pt idx="10">
                  <c:v>0.78748642552836023</c:v>
                </c:pt>
                <c:pt idx="11">
                  <c:v>1.0574817714237978</c:v>
                </c:pt>
                <c:pt idx="12">
                  <c:v>1.372476341635142</c:v>
                </c:pt>
                <c:pt idx="13">
                  <c:v>1.7549697483203452</c:v>
                </c:pt>
                <c:pt idx="14">
                  <c:v>2.317460052269174</c:v>
                </c:pt>
                <c:pt idx="15">
                  <c:v>3.239944150745254</c:v>
                </c:pt>
                <c:pt idx="16">
                  <c:v>3.9374321276418005</c:v>
                </c:pt>
                <c:pt idx="17">
                  <c:v>4.6124204923803953</c:v>
                </c:pt>
                <c:pt idx="18">
                  <c:v>5.1299115720133175</c:v>
                </c:pt>
                <c:pt idx="19">
                  <c:v>5.5799038151723801</c:v>
                </c:pt>
                <c:pt idx="20">
                  <c:v>5.9398976096996305</c:v>
                </c:pt>
                <c:pt idx="21">
                  <c:v>6.3223910163848336</c:v>
                </c:pt>
                <c:pt idx="22">
                  <c:v>6.592386362280271</c:v>
                </c:pt>
                <c:pt idx="23">
                  <c:v>6.8623817081757092</c:v>
                </c:pt>
                <c:pt idx="24">
                  <c:v>7.109877441913194</c:v>
                </c:pt>
                <c:pt idx="25">
                  <c:v>7.3573731756506779</c:v>
                </c:pt>
                <c:pt idx="26">
                  <c:v>7.5598696850722558</c:v>
                </c:pt>
                <c:pt idx="27">
                  <c:v>7.7623661944938345</c:v>
                </c:pt>
                <c:pt idx="28">
                  <c:v>7.9423630917574597</c:v>
                </c:pt>
                <c:pt idx="29">
                  <c:v>8.1223599890210849</c:v>
                </c:pt>
                <c:pt idx="30">
                  <c:v>8.2798572741267584</c:v>
                </c:pt>
                <c:pt idx="31">
                  <c:v>8.4373545592324284</c:v>
                </c:pt>
                <c:pt idx="32">
                  <c:v>8.5948518443381019</c:v>
                </c:pt>
                <c:pt idx="33">
                  <c:v>8.7523491294437719</c:v>
                </c:pt>
                <c:pt idx="34">
                  <c:v>8.8873468023914928</c:v>
                </c:pt>
                <c:pt idx="35">
                  <c:v>9.0223444753392119</c:v>
                </c:pt>
                <c:pt idx="36">
                  <c:v>9.157342148286931</c:v>
                </c:pt>
                <c:pt idx="37">
                  <c:v>9.2619653448214123</c:v>
                </c:pt>
                <c:pt idx="38">
                  <c:v>9.3665885413558971</c:v>
                </c:pt>
                <c:pt idx="39">
                  <c:v>9.4790866021456619</c:v>
                </c:pt>
                <c:pt idx="40">
                  <c:v>9.5915846629354284</c:v>
                </c:pt>
                <c:pt idx="41">
                  <c:v>9.6962078594699097</c:v>
                </c:pt>
                <c:pt idx="42">
                  <c:v>9.800831056004391</c:v>
                </c:pt>
                <c:pt idx="43">
                  <c:v>9.905454252538874</c:v>
                </c:pt>
                <c:pt idx="44">
                  <c:v>10.010077449073357</c:v>
                </c:pt>
                <c:pt idx="45">
                  <c:v>10.114700645607838</c:v>
                </c:pt>
                <c:pt idx="46">
                  <c:v>10.219323842142321</c:v>
                </c:pt>
                <c:pt idx="47">
                  <c:v>10.344871677983701</c:v>
                </c:pt>
                <c:pt idx="48">
                  <c:v>10.449494874518182</c:v>
                </c:pt>
                <c:pt idx="49">
                  <c:v>10.595967349666457</c:v>
                </c:pt>
                <c:pt idx="50">
                  <c:v>10.742439824814731</c:v>
                </c:pt>
                <c:pt idx="51">
                  <c:v>10.930761578576799</c:v>
                </c:pt>
                <c:pt idx="52">
                  <c:v>11.119083332338866</c:v>
                </c:pt>
                <c:pt idx="53">
                  <c:v>11.307405086100934</c:v>
                </c:pt>
                <c:pt idx="54">
                  <c:v>11.495726839863</c:v>
                </c:pt>
                <c:pt idx="55">
                  <c:v>11.663123954318174</c:v>
                </c:pt>
                <c:pt idx="56">
                  <c:v>11.809596429466447</c:v>
                </c:pt>
                <c:pt idx="57">
                  <c:v>11.935144265307825</c:v>
                </c:pt>
                <c:pt idx="58">
                  <c:v>12.0816167404561</c:v>
                </c:pt>
                <c:pt idx="59">
                  <c:v>12.269938494218168</c:v>
                </c:pt>
                <c:pt idx="60">
                  <c:v>12.479184887287133</c:v>
                </c:pt>
                <c:pt idx="61">
                  <c:v>12.709355919662993</c:v>
                </c:pt>
                <c:pt idx="62">
                  <c:v>12.939526952038857</c:v>
                </c:pt>
                <c:pt idx="63">
                  <c:v>13.232471902335405</c:v>
                </c:pt>
                <c:pt idx="64">
                  <c:v>13.525416852631956</c:v>
                </c:pt>
                <c:pt idx="65">
                  <c:v>13.839286442235402</c:v>
                </c:pt>
                <c:pt idx="66">
                  <c:v>14.132231392531949</c:v>
                </c:pt>
                <c:pt idx="67">
                  <c:v>14.4251763428285</c:v>
                </c:pt>
                <c:pt idx="68">
                  <c:v>14.697196653818153</c:v>
                </c:pt>
                <c:pt idx="69">
                  <c:v>14.948292325500914</c:v>
                </c:pt>
                <c:pt idx="70">
                  <c:v>15.178463357876772</c:v>
                </c:pt>
                <c:pt idx="71">
                  <c:v>15.408634390252631</c:v>
                </c:pt>
                <c:pt idx="72">
                  <c:v>15.596956144014701</c:v>
                </c:pt>
                <c:pt idx="73">
                  <c:v>15.785277897776769</c:v>
                </c:pt>
                <c:pt idx="74">
                  <c:v>15.973599651538839</c:v>
                </c:pt>
                <c:pt idx="75">
                  <c:v>16.140996765994011</c:v>
                </c:pt>
                <c:pt idx="76">
                  <c:v>16.287469241142283</c:v>
                </c:pt>
                <c:pt idx="77">
                  <c:v>16.433941716290558</c:v>
                </c:pt>
                <c:pt idx="78">
                  <c:v>16.559489552131936</c:v>
                </c:pt>
                <c:pt idx="79">
                  <c:v>16.685037387973317</c:v>
                </c:pt>
                <c:pt idx="80">
                  <c:v>16.7896605845078</c:v>
                </c:pt>
                <c:pt idx="81">
                  <c:v>16.894283781042276</c:v>
                </c:pt>
                <c:pt idx="82">
                  <c:v>16.977982338269864</c:v>
                </c:pt>
                <c:pt idx="83">
                  <c:v>17.061680895497446</c:v>
                </c:pt>
                <c:pt idx="84">
                  <c:v>17.145379452725031</c:v>
                </c:pt>
                <c:pt idx="85">
                  <c:v>17.208153370645725</c:v>
                </c:pt>
                <c:pt idx="86">
                  <c:v>17.270927288566412</c:v>
                </c:pt>
                <c:pt idx="87">
                  <c:v>17.312776567180208</c:v>
                </c:pt>
                <c:pt idx="88">
                  <c:v>17.354625845794004</c:v>
                </c:pt>
                <c:pt idx="89">
                  <c:v>17.375550485100895</c:v>
                </c:pt>
                <c:pt idx="90">
                  <c:v>17.39647512440779</c:v>
                </c:pt>
                <c:pt idx="91">
                  <c:v>17.417399763714688</c:v>
                </c:pt>
                <c:pt idx="92">
                  <c:v>17.438324403021582</c:v>
                </c:pt>
                <c:pt idx="93">
                  <c:v>17.45924904232848</c:v>
                </c:pt>
                <c:pt idx="94">
                  <c:v>17.481748654486434</c:v>
                </c:pt>
                <c:pt idx="95">
                  <c:v>17.481748654486434</c:v>
                </c:pt>
                <c:pt idx="96">
                  <c:v>17.481748654486434</c:v>
                </c:pt>
                <c:pt idx="97">
                  <c:v>17.481748654486434</c:v>
                </c:pt>
                <c:pt idx="98">
                  <c:v>17.481748654486434</c:v>
                </c:pt>
                <c:pt idx="99">
                  <c:v>17.481748654486434</c:v>
                </c:pt>
                <c:pt idx="100">
                  <c:v>17.481748654486434</c:v>
                </c:pt>
                <c:pt idx="101">
                  <c:v>17.481748654486434</c:v>
                </c:pt>
                <c:pt idx="102">
                  <c:v>17.481748654486434</c:v>
                </c:pt>
                <c:pt idx="103">
                  <c:v>17.481748654486434</c:v>
                </c:pt>
                <c:pt idx="104">
                  <c:v>17.481748654486434</c:v>
                </c:pt>
                <c:pt idx="105">
                  <c:v>17.481748654486434</c:v>
                </c:pt>
                <c:pt idx="106">
                  <c:v>17.481748654486434</c:v>
                </c:pt>
                <c:pt idx="107">
                  <c:v>17.481748654486434</c:v>
                </c:pt>
                <c:pt idx="108">
                  <c:v>17.481748654486434</c:v>
                </c:pt>
                <c:pt idx="109">
                  <c:v>17.481748654486434</c:v>
                </c:pt>
                <c:pt idx="110">
                  <c:v>17.481748654486434</c:v>
                </c:pt>
                <c:pt idx="111">
                  <c:v>17.481748654486434</c:v>
                </c:pt>
                <c:pt idx="112">
                  <c:v>17.481748654486434</c:v>
                </c:pt>
                <c:pt idx="113">
                  <c:v>17.481748654486434</c:v>
                </c:pt>
                <c:pt idx="114">
                  <c:v>17.481748654486434</c:v>
                </c:pt>
                <c:pt idx="115">
                  <c:v>17.481748654486434</c:v>
                </c:pt>
                <c:pt idx="116">
                  <c:v>17.481748654486434</c:v>
                </c:pt>
                <c:pt idx="117">
                  <c:v>17.481748654486434</c:v>
                </c:pt>
              </c:numCache>
            </c:numRef>
          </c:xVal>
          <c:yVal>
            <c:numRef>
              <c:f>'366e'!$B$225:$B$342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</c:v>
                </c:pt>
                <c:pt idx="38">
                  <c:v>48.3</c:v>
                </c:pt>
                <c:pt idx="39">
                  <c:v>51.95</c:v>
                </c:pt>
                <c:pt idx="40">
                  <c:v>56.83</c:v>
                </c:pt>
                <c:pt idx="41">
                  <c:v>63.52</c:v>
                </c:pt>
                <c:pt idx="42">
                  <c:v>68.959999999999994</c:v>
                </c:pt>
                <c:pt idx="43">
                  <c:v>75.569999999999993</c:v>
                </c:pt>
                <c:pt idx="44">
                  <c:v>83.04</c:v>
                </c:pt>
                <c:pt idx="45">
                  <c:v>91.84</c:v>
                </c:pt>
                <c:pt idx="46">
                  <c:v>99.64</c:v>
                </c:pt>
                <c:pt idx="47">
                  <c:v>109.36</c:v>
                </c:pt>
                <c:pt idx="48">
                  <c:v>119.53</c:v>
                </c:pt>
                <c:pt idx="49">
                  <c:v>131.47999999999999</c:v>
                </c:pt>
                <c:pt idx="50">
                  <c:v>143.41999999999999</c:v>
                </c:pt>
                <c:pt idx="51">
                  <c:v>157.22999999999999</c:v>
                </c:pt>
                <c:pt idx="52">
                  <c:v>172.29</c:v>
                </c:pt>
                <c:pt idx="53">
                  <c:v>188.95</c:v>
                </c:pt>
                <c:pt idx="54">
                  <c:v>207.9</c:v>
                </c:pt>
                <c:pt idx="55">
                  <c:v>227.89</c:v>
                </c:pt>
                <c:pt idx="56">
                  <c:v>250.52</c:v>
                </c:pt>
                <c:pt idx="57">
                  <c:v>274.2</c:v>
                </c:pt>
                <c:pt idx="58">
                  <c:v>296.33999999999997</c:v>
                </c:pt>
                <c:pt idx="59">
                  <c:v>325.68</c:v>
                </c:pt>
                <c:pt idx="60">
                  <c:v>356.1</c:v>
                </c:pt>
                <c:pt idx="61">
                  <c:v>392.36</c:v>
                </c:pt>
                <c:pt idx="62">
                  <c:v>427.62</c:v>
                </c:pt>
                <c:pt idx="63">
                  <c:v>467.88</c:v>
                </c:pt>
                <c:pt idx="64">
                  <c:v>510.21</c:v>
                </c:pt>
                <c:pt idx="65">
                  <c:v>562.65</c:v>
                </c:pt>
                <c:pt idx="66">
                  <c:v>610.29</c:v>
                </c:pt>
                <c:pt idx="67">
                  <c:v>670.04</c:v>
                </c:pt>
                <c:pt idx="68">
                  <c:v>734.7</c:v>
                </c:pt>
                <c:pt idx="69">
                  <c:v>801.94</c:v>
                </c:pt>
                <c:pt idx="70">
                  <c:v>879.36</c:v>
                </c:pt>
                <c:pt idx="71">
                  <c:v>960.65</c:v>
                </c:pt>
                <c:pt idx="72">
                  <c:v>1048.46</c:v>
                </c:pt>
                <c:pt idx="73">
                  <c:v>1146.6300000000001</c:v>
                </c:pt>
                <c:pt idx="74">
                  <c:v>1255.57</c:v>
                </c:pt>
                <c:pt idx="75">
                  <c:v>1375.68</c:v>
                </c:pt>
                <c:pt idx="76">
                  <c:v>1509.63</c:v>
                </c:pt>
                <c:pt idx="77">
                  <c:v>1646.85</c:v>
                </c:pt>
                <c:pt idx="78">
                  <c:v>1808.63</c:v>
                </c:pt>
                <c:pt idx="79">
                  <c:v>1978.2</c:v>
                </c:pt>
                <c:pt idx="80">
                  <c:v>2155.9</c:v>
                </c:pt>
                <c:pt idx="81">
                  <c:v>2367.5100000000002</c:v>
                </c:pt>
                <c:pt idx="82">
                  <c:v>2585.81</c:v>
                </c:pt>
                <c:pt idx="83">
                  <c:v>2827.72</c:v>
                </c:pt>
                <c:pt idx="84">
                  <c:v>3098.21</c:v>
                </c:pt>
                <c:pt idx="85">
                  <c:v>3387.8</c:v>
                </c:pt>
                <c:pt idx="86">
                  <c:v>3707.31</c:v>
                </c:pt>
                <c:pt idx="87">
                  <c:v>4056.62</c:v>
                </c:pt>
                <c:pt idx="88">
                  <c:v>4438.0200000000004</c:v>
                </c:pt>
                <c:pt idx="89">
                  <c:v>4842.6400000000003</c:v>
                </c:pt>
                <c:pt idx="90">
                  <c:v>5304.43</c:v>
                </c:pt>
                <c:pt idx="91">
                  <c:v>5805.71</c:v>
                </c:pt>
                <c:pt idx="92">
                  <c:v>6354.88</c:v>
                </c:pt>
                <c:pt idx="93">
                  <c:v>6946.89</c:v>
                </c:pt>
                <c:pt idx="94">
                  <c:v>7606.31</c:v>
                </c:pt>
                <c:pt idx="95">
                  <c:v>8312.84</c:v>
                </c:pt>
                <c:pt idx="96">
                  <c:v>9094.68</c:v>
                </c:pt>
                <c:pt idx="97">
                  <c:v>9953.2900000000009</c:v>
                </c:pt>
                <c:pt idx="98">
                  <c:v>10893.52</c:v>
                </c:pt>
                <c:pt idx="99">
                  <c:v>11894.41</c:v>
                </c:pt>
                <c:pt idx="100">
                  <c:v>12994.17</c:v>
                </c:pt>
                <c:pt idx="101">
                  <c:v>14293.33</c:v>
                </c:pt>
                <c:pt idx="102">
                  <c:v>15593.8</c:v>
                </c:pt>
                <c:pt idx="103">
                  <c:v>17093.43</c:v>
                </c:pt>
                <c:pt idx="104">
                  <c:v>18692.89</c:v>
                </c:pt>
                <c:pt idx="105">
                  <c:v>20393.349999999999</c:v>
                </c:pt>
                <c:pt idx="106">
                  <c:v>22294.18</c:v>
                </c:pt>
                <c:pt idx="107">
                  <c:v>24396.03</c:v>
                </c:pt>
                <c:pt idx="108">
                  <c:v>26695.81</c:v>
                </c:pt>
                <c:pt idx="109">
                  <c:v>29297.24</c:v>
                </c:pt>
                <c:pt idx="110">
                  <c:v>31998.04</c:v>
                </c:pt>
                <c:pt idx="111">
                  <c:v>34982.269999999997</c:v>
                </c:pt>
                <c:pt idx="112">
                  <c:v>38297.43</c:v>
                </c:pt>
                <c:pt idx="113">
                  <c:v>41897.86</c:v>
                </c:pt>
                <c:pt idx="114">
                  <c:v>45797.54</c:v>
                </c:pt>
                <c:pt idx="115">
                  <c:v>50092.87</c:v>
                </c:pt>
                <c:pt idx="116">
                  <c:v>54797.53</c:v>
                </c:pt>
                <c:pt idx="117">
                  <c:v>59996.08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4-D54D-89BC-EC441BD59CC4}"/>
            </c:ext>
          </c:extLst>
        </c:ser>
        <c:ser>
          <c:idx val="1"/>
          <c:order val="1"/>
          <c:tx>
            <c:strRef>
              <c:f>'366e'!$D$224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'366e'!$C$225:$C$342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5.0523154078904328E-2</c:v>
                </c:pt>
                <c:pt idx="6">
                  <c:v>0.11802199055276376</c:v>
                </c:pt>
                <c:pt idx="7">
                  <c:v>0.1855208270266232</c:v>
                </c:pt>
                <c:pt idx="8">
                  <c:v>0.32051849997434201</c:v>
                </c:pt>
                <c:pt idx="9">
                  <c:v>0.47801578508001413</c:v>
                </c:pt>
                <c:pt idx="10">
                  <c:v>0.68051229450159256</c:v>
                </c:pt>
                <c:pt idx="11">
                  <c:v>0.95050764039703017</c:v>
                </c:pt>
                <c:pt idx="12">
                  <c:v>1.2655022106083742</c:v>
                </c:pt>
                <c:pt idx="13">
                  <c:v>1.6479956172935775</c:v>
                </c:pt>
                <c:pt idx="14">
                  <c:v>2.2104859212424062</c:v>
                </c:pt>
                <c:pt idx="15">
                  <c:v>3.1329700197184862</c:v>
                </c:pt>
                <c:pt idx="16">
                  <c:v>3.8304579966150327</c:v>
                </c:pt>
                <c:pt idx="17">
                  <c:v>4.505446361353628</c:v>
                </c:pt>
                <c:pt idx="18">
                  <c:v>5.0229374409865502</c:v>
                </c:pt>
                <c:pt idx="19">
                  <c:v>5.4729296841456128</c:v>
                </c:pt>
                <c:pt idx="20">
                  <c:v>5.8329234786728632</c:v>
                </c:pt>
                <c:pt idx="21">
                  <c:v>6.2154168853580662</c:v>
                </c:pt>
                <c:pt idx="22">
                  <c:v>6.4854122312535036</c:v>
                </c:pt>
                <c:pt idx="23">
                  <c:v>6.7554075771489419</c:v>
                </c:pt>
                <c:pt idx="24">
                  <c:v>7.0029033108864267</c:v>
                </c:pt>
                <c:pt idx="25">
                  <c:v>7.2503990446239106</c:v>
                </c:pt>
                <c:pt idx="26">
                  <c:v>7.4528955540454884</c:v>
                </c:pt>
                <c:pt idx="27">
                  <c:v>7.6553920634670671</c:v>
                </c:pt>
                <c:pt idx="28">
                  <c:v>7.8353889607306924</c:v>
                </c:pt>
                <c:pt idx="29">
                  <c:v>8.0153858579943176</c:v>
                </c:pt>
                <c:pt idx="30">
                  <c:v>8.1728831430999911</c:v>
                </c:pt>
                <c:pt idx="31">
                  <c:v>8.330380428205661</c:v>
                </c:pt>
                <c:pt idx="32">
                  <c:v>8.4878777133113346</c:v>
                </c:pt>
                <c:pt idx="33">
                  <c:v>8.6453749984170045</c:v>
                </c:pt>
                <c:pt idx="34">
                  <c:v>8.7803726713647254</c:v>
                </c:pt>
                <c:pt idx="35">
                  <c:v>8.9153703443124446</c:v>
                </c:pt>
                <c:pt idx="36">
                  <c:v>9.0503680172601637</c:v>
                </c:pt>
                <c:pt idx="37">
                  <c:v>9.154991213794645</c:v>
                </c:pt>
                <c:pt idx="38">
                  <c:v>9.2596144103291298</c:v>
                </c:pt>
                <c:pt idx="39">
                  <c:v>9.3721124711188946</c:v>
                </c:pt>
                <c:pt idx="40">
                  <c:v>9.4846105319086611</c:v>
                </c:pt>
                <c:pt idx="41">
                  <c:v>9.5892337284431424</c:v>
                </c:pt>
                <c:pt idx="42">
                  <c:v>9.6938569249776236</c:v>
                </c:pt>
                <c:pt idx="43">
                  <c:v>9.7984801215121067</c:v>
                </c:pt>
                <c:pt idx="44">
                  <c:v>9.9031033180465897</c:v>
                </c:pt>
                <c:pt idx="45">
                  <c:v>10.007726514581071</c:v>
                </c:pt>
                <c:pt idx="46">
                  <c:v>10.112349711115554</c:v>
                </c:pt>
                <c:pt idx="47">
                  <c:v>10.237897546956933</c:v>
                </c:pt>
                <c:pt idx="48">
                  <c:v>10.342520743491415</c:v>
                </c:pt>
                <c:pt idx="49">
                  <c:v>10.48899321863969</c:v>
                </c:pt>
                <c:pt idx="50">
                  <c:v>10.635465693787964</c:v>
                </c:pt>
                <c:pt idx="51">
                  <c:v>10.823787447550032</c:v>
                </c:pt>
                <c:pt idx="52">
                  <c:v>11.012109201312098</c:v>
                </c:pt>
                <c:pt idx="53">
                  <c:v>11.200430955074166</c:v>
                </c:pt>
                <c:pt idx="54">
                  <c:v>11.388752708836233</c:v>
                </c:pt>
                <c:pt idx="55">
                  <c:v>11.556149823291406</c:v>
                </c:pt>
                <c:pt idx="56">
                  <c:v>11.70262229843968</c:v>
                </c:pt>
                <c:pt idx="57">
                  <c:v>11.828170134281057</c:v>
                </c:pt>
                <c:pt idx="58">
                  <c:v>11.974642609429333</c:v>
                </c:pt>
                <c:pt idx="59">
                  <c:v>12.162964363191401</c:v>
                </c:pt>
                <c:pt idx="60">
                  <c:v>12.372210756260365</c:v>
                </c:pt>
                <c:pt idx="61">
                  <c:v>12.602381788636226</c:v>
                </c:pt>
                <c:pt idx="62">
                  <c:v>12.83255282101209</c:v>
                </c:pt>
                <c:pt idx="63">
                  <c:v>13.125497771308638</c:v>
                </c:pt>
                <c:pt idx="64">
                  <c:v>13.418442721605189</c:v>
                </c:pt>
                <c:pt idx="65">
                  <c:v>13.732312311208634</c:v>
                </c:pt>
                <c:pt idx="66">
                  <c:v>14.025257261505182</c:v>
                </c:pt>
                <c:pt idx="67">
                  <c:v>14.318202211801733</c:v>
                </c:pt>
                <c:pt idx="68">
                  <c:v>14.590222522791386</c:v>
                </c:pt>
                <c:pt idx="69">
                  <c:v>14.841318194474146</c:v>
                </c:pt>
                <c:pt idx="70">
                  <c:v>15.071489226850005</c:v>
                </c:pt>
                <c:pt idx="71">
                  <c:v>15.301660259225864</c:v>
                </c:pt>
                <c:pt idx="72">
                  <c:v>15.489982012987934</c:v>
                </c:pt>
                <c:pt idx="73">
                  <c:v>15.678303766750002</c:v>
                </c:pt>
                <c:pt idx="74">
                  <c:v>15.866625520512072</c:v>
                </c:pt>
                <c:pt idx="75">
                  <c:v>16.034022634967243</c:v>
                </c:pt>
                <c:pt idx="76">
                  <c:v>16.180495110115515</c:v>
                </c:pt>
                <c:pt idx="77">
                  <c:v>16.326967585263791</c:v>
                </c:pt>
                <c:pt idx="78">
                  <c:v>16.452515421105169</c:v>
                </c:pt>
                <c:pt idx="79">
                  <c:v>16.57806325694655</c:v>
                </c:pt>
                <c:pt idx="80">
                  <c:v>16.682686453481033</c:v>
                </c:pt>
                <c:pt idx="81">
                  <c:v>16.787309650015509</c:v>
                </c:pt>
                <c:pt idx="82">
                  <c:v>16.871008207243097</c:v>
                </c:pt>
                <c:pt idx="83">
                  <c:v>16.954706764470679</c:v>
                </c:pt>
                <c:pt idx="84">
                  <c:v>17.038405321698264</c:v>
                </c:pt>
                <c:pt idx="85">
                  <c:v>17.101179239618958</c:v>
                </c:pt>
                <c:pt idx="86">
                  <c:v>17.163953157539645</c:v>
                </c:pt>
                <c:pt idx="87">
                  <c:v>17.205802436153441</c:v>
                </c:pt>
                <c:pt idx="88">
                  <c:v>17.247651714767237</c:v>
                </c:pt>
                <c:pt idx="89">
                  <c:v>17.268576354074128</c:v>
                </c:pt>
                <c:pt idx="90">
                  <c:v>17.289500993381022</c:v>
                </c:pt>
                <c:pt idx="91">
                  <c:v>17.31042563268792</c:v>
                </c:pt>
                <c:pt idx="92">
                  <c:v>17.331350271994815</c:v>
                </c:pt>
                <c:pt idx="93">
                  <c:v>17.352274911301713</c:v>
                </c:pt>
                <c:pt idx="94">
                  <c:v>17.374774523459667</c:v>
                </c:pt>
                <c:pt idx="95">
                  <c:v>17.374774523459667</c:v>
                </c:pt>
                <c:pt idx="96">
                  <c:v>17.374774523459667</c:v>
                </c:pt>
                <c:pt idx="97">
                  <c:v>17.374774523459667</c:v>
                </c:pt>
                <c:pt idx="98">
                  <c:v>17.374774523459667</c:v>
                </c:pt>
                <c:pt idx="99">
                  <c:v>17.374774523459667</c:v>
                </c:pt>
                <c:pt idx="100">
                  <c:v>17.374774523459667</c:v>
                </c:pt>
                <c:pt idx="101">
                  <c:v>17.374774523459667</c:v>
                </c:pt>
                <c:pt idx="102">
                  <c:v>17.374774523459667</c:v>
                </c:pt>
                <c:pt idx="103">
                  <c:v>17.374774523459667</c:v>
                </c:pt>
                <c:pt idx="104">
                  <c:v>17.374774523459667</c:v>
                </c:pt>
                <c:pt idx="105">
                  <c:v>17.374774523459667</c:v>
                </c:pt>
                <c:pt idx="106">
                  <c:v>17.374774523459667</c:v>
                </c:pt>
                <c:pt idx="107">
                  <c:v>17.374774523459667</c:v>
                </c:pt>
                <c:pt idx="108">
                  <c:v>17.374774523459667</c:v>
                </c:pt>
                <c:pt idx="109">
                  <c:v>17.374774523459667</c:v>
                </c:pt>
                <c:pt idx="110">
                  <c:v>17.374774523459667</c:v>
                </c:pt>
                <c:pt idx="111">
                  <c:v>17.374774523459667</c:v>
                </c:pt>
                <c:pt idx="112">
                  <c:v>17.374774523459667</c:v>
                </c:pt>
                <c:pt idx="113">
                  <c:v>17.374774523459667</c:v>
                </c:pt>
                <c:pt idx="114">
                  <c:v>17.374774523459667</c:v>
                </c:pt>
                <c:pt idx="115">
                  <c:v>17.374774523459667</c:v>
                </c:pt>
                <c:pt idx="116">
                  <c:v>17.374774523459667</c:v>
                </c:pt>
                <c:pt idx="117">
                  <c:v>17.374774523459667</c:v>
                </c:pt>
              </c:numCache>
            </c:numRef>
          </c:xVal>
          <c:yVal>
            <c:numRef>
              <c:f>'366e'!$D$225:$D$342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</c:v>
                </c:pt>
                <c:pt idx="38">
                  <c:v>48.3</c:v>
                </c:pt>
                <c:pt idx="39">
                  <c:v>51.95</c:v>
                </c:pt>
                <c:pt idx="40">
                  <c:v>56.83</c:v>
                </c:pt>
                <c:pt idx="41">
                  <c:v>63.52</c:v>
                </c:pt>
                <c:pt idx="42">
                  <c:v>68.959999999999994</c:v>
                </c:pt>
                <c:pt idx="43">
                  <c:v>75.569999999999993</c:v>
                </c:pt>
                <c:pt idx="44">
                  <c:v>83.04</c:v>
                </c:pt>
                <c:pt idx="45">
                  <c:v>91.84</c:v>
                </c:pt>
                <c:pt idx="46">
                  <c:v>99.64</c:v>
                </c:pt>
                <c:pt idx="47">
                  <c:v>109.36</c:v>
                </c:pt>
                <c:pt idx="48">
                  <c:v>119.53</c:v>
                </c:pt>
                <c:pt idx="49">
                  <c:v>131.47999999999999</c:v>
                </c:pt>
                <c:pt idx="50">
                  <c:v>143.41999999999999</c:v>
                </c:pt>
                <c:pt idx="51">
                  <c:v>157.22999999999999</c:v>
                </c:pt>
                <c:pt idx="52">
                  <c:v>172.29</c:v>
                </c:pt>
                <c:pt idx="53">
                  <c:v>188.95</c:v>
                </c:pt>
                <c:pt idx="54">
                  <c:v>207.9</c:v>
                </c:pt>
                <c:pt idx="55">
                  <c:v>227.89</c:v>
                </c:pt>
                <c:pt idx="56">
                  <c:v>250.52</c:v>
                </c:pt>
                <c:pt idx="57">
                  <c:v>274.2</c:v>
                </c:pt>
                <c:pt idx="58">
                  <c:v>296.33999999999997</c:v>
                </c:pt>
                <c:pt idx="59">
                  <c:v>325.68</c:v>
                </c:pt>
                <c:pt idx="60">
                  <c:v>356.1</c:v>
                </c:pt>
                <c:pt idx="61">
                  <c:v>392.36</c:v>
                </c:pt>
                <c:pt idx="62">
                  <c:v>427.62</c:v>
                </c:pt>
                <c:pt idx="63">
                  <c:v>467.88</c:v>
                </c:pt>
                <c:pt idx="64">
                  <c:v>510.21</c:v>
                </c:pt>
                <c:pt idx="65">
                  <c:v>562.65</c:v>
                </c:pt>
                <c:pt idx="66">
                  <c:v>610.29</c:v>
                </c:pt>
                <c:pt idx="67">
                  <c:v>670.04</c:v>
                </c:pt>
                <c:pt idx="68">
                  <c:v>734.7</c:v>
                </c:pt>
                <c:pt idx="69">
                  <c:v>801.94</c:v>
                </c:pt>
                <c:pt idx="70">
                  <c:v>879.36</c:v>
                </c:pt>
                <c:pt idx="71">
                  <c:v>960.65</c:v>
                </c:pt>
                <c:pt idx="72">
                  <c:v>1048.46</c:v>
                </c:pt>
                <c:pt idx="73">
                  <c:v>1146.6300000000001</c:v>
                </c:pt>
                <c:pt idx="74">
                  <c:v>1255.57</c:v>
                </c:pt>
                <c:pt idx="75">
                  <c:v>1375.68</c:v>
                </c:pt>
                <c:pt idx="76">
                  <c:v>1509.63</c:v>
                </c:pt>
                <c:pt idx="77">
                  <c:v>1646.85</c:v>
                </c:pt>
                <c:pt idx="78">
                  <c:v>1808.63</c:v>
                </c:pt>
                <c:pt idx="79">
                  <c:v>1978.2</c:v>
                </c:pt>
                <c:pt idx="80">
                  <c:v>2155.9</c:v>
                </c:pt>
                <c:pt idx="81">
                  <c:v>2367.5100000000002</c:v>
                </c:pt>
                <c:pt idx="82">
                  <c:v>2585.81</c:v>
                </c:pt>
                <c:pt idx="83">
                  <c:v>2827.72</c:v>
                </c:pt>
                <c:pt idx="84">
                  <c:v>3098.21</c:v>
                </c:pt>
                <c:pt idx="85">
                  <c:v>3387.8</c:v>
                </c:pt>
                <c:pt idx="86">
                  <c:v>3707.31</c:v>
                </c:pt>
                <c:pt idx="87">
                  <c:v>4056.62</c:v>
                </c:pt>
                <c:pt idx="88">
                  <c:v>4438.0200000000004</c:v>
                </c:pt>
                <c:pt idx="89">
                  <c:v>4842.6400000000003</c:v>
                </c:pt>
                <c:pt idx="90">
                  <c:v>5304.43</c:v>
                </c:pt>
                <c:pt idx="91">
                  <c:v>5805.71</c:v>
                </c:pt>
                <c:pt idx="92">
                  <c:v>6354.88</c:v>
                </c:pt>
                <c:pt idx="93">
                  <c:v>6946.89</c:v>
                </c:pt>
                <c:pt idx="94">
                  <c:v>7606.31</c:v>
                </c:pt>
                <c:pt idx="95">
                  <c:v>8312.84</c:v>
                </c:pt>
                <c:pt idx="96">
                  <c:v>9094.68</c:v>
                </c:pt>
                <c:pt idx="97">
                  <c:v>9953.2900000000009</c:v>
                </c:pt>
                <c:pt idx="98">
                  <c:v>10893.52</c:v>
                </c:pt>
                <c:pt idx="99">
                  <c:v>11894.41</c:v>
                </c:pt>
                <c:pt idx="100">
                  <c:v>12994.17</c:v>
                </c:pt>
                <c:pt idx="101">
                  <c:v>14293.33</c:v>
                </c:pt>
                <c:pt idx="102">
                  <c:v>15593.8</c:v>
                </c:pt>
                <c:pt idx="103">
                  <c:v>17093.43</c:v>
                </c:pt>
                <c:pt idx="104">
                  <c:v>18692.89</c:v>
                </c:pt>
                <c:pt idx="105">
                  <c:v>20393.349999999999</c:v>
                </c:pt>
                <c:pt idx="106">
                  <c:v>22294.18</c:v>
                </c:pt>
                <c:pt idx="107">
                  <c:v>24396.03</c:v>
                </c:pt>
                <c:pt idx="108">
                  <c:v>26695.81</c:v>
                </c:pt>
                <c:pt idx="109">
                  <c:v>29297.24</c:v>
                </c:pt>
                <c:pt idx="110">
                  <c:v>31998.04</c:v>
                </c:pt>
                <c:pt idx="111">
                  <c:v>34982.269999999997</c:v>
                </c:pt>
                <c:pt idx="112">
                  <c:v>38297.43</c:v>
                </c:pt>
                <c:pt idx="113">
                  <c:v>41897.86</c:v>
                </c:pt>
                <c:pt idx="114">
                  <c:v>45797.54</c:v>
                </c:pt>
                <c:pt idx="115">
                  <c:v>50092.87</c:v>
                </c:pt>
                <c:pt idx="116">
                  <c:v>54797.53</c:v>
                </c:pt>
                <c:pt idx="117">
                  <c:v>59996.08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94-D54D-89BC-EC441BD59CC4}"/>
            </c:ext>
          </c:extLst>
        </c:ser>
        <c:ser>
          <c:idx val="2"/>
          <c:order val="2"/>
          <c:tx>
            <c:strRef>
              <c:f>'366e'!$F$224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'366e'!$E$225:$E$342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1.2810510407694523E-2</c:v>
                </c:pt>
                <c:pt idx="9">
                  <c:v>0.1341743451294492</c:v>
                </c:pt>
                <c:pt idx="10">
                  <c:v>0.45812753959611002</c:v>
                </c:pt>
                <c:pt idx="11">
                  <c:v>0.90825139437896552</c:v>
                </c:pt>
                <c:pt idx="12">
                  <c:v>1.4457051116429103</c:v>
                </c:pt>
                <c:pt idx="13">
                  <c:v>2.0176279028600841</c:v>
                </c:pt>
                <c:pt idx="14">
                  <c:v>2.5990308085968503</c:v>
                </c:pt>
                <c:pt idx="15">
                  <c:v>3.1551718185816919</c:v>
                </c:pt>
                <c:pt idx="16">
                  <c:v>3.6839022615574919</c:v>
                </c:pt>
                <c:pt idx="17">
                  <c:v>4.185098798928637</c:v>
                </c:pt>
                <c:pt idx="18">
                  <c:v>4.6530422908633389</c:v>
                </c:pt>
                <c:pt idx="19">
                  <c:v>5.0908986421848841</c:v>
                </c:pt>
                <c:pt idx="20">
                  <c:v>5.4922740812147399</c:v>
                </c:pt>
                <c:pt idx="21">
                  <c:v>5.8629652972339805</c:v>
                </c:pt>
                <c:pt idx="22">
                  <c:v>6.2104250022641496</c:v>
                </c:pt>
                <c:pt idx="23">
                  <c:v>6.5363799617590654</c:v>
                </c:pt>
                <c:pt idx="24">
                  <c:v>6.8654144867101135</c:v>
                </c:pt>
                <c:pt idx="25">
                  <c:v>7.1410029282041316</c:v>
                </c:pt>
                <c:pt idx="26">
                  <c:v>7.3980593696698396</c:v>
                </c:pt>
                <c:pt idx="27">
                  <c:v>7.6515926722782295</c:v>
                </c:pt>
                <c:pt idx="28">
                  <c:v>7.8937553898311021</c:v>
                </c:pt>
                <c:pt idx="29">
                  <c:v>8.1127824535783457</c:v>
                </c:pt>
                <c:pt idx="30">
                  <c:v>8.3209639239744781</c:v>
                </c:pt>
                <c:pt idx="31">
                  <c:v>8.5163869306654636</c:v>
                </c:pt>
                <c:pt idx="32">
                  <c:v>8.6935281569581981</c:v>
                </c:pt>
                <c:pt idx="33">
                  <c:v>8.8722006485881604</c:v>
                </c:pt>
                <c:pt idx="34">
                  <c:v>9.0374332312335337</c:v>
                </c:pt>
                <c:pt idx="35">
                  <c:v>9.1907209079591858</c:v>
                </c:pt>
                <c:pt idx="36">
                  <c:v>9.3395299462425214</c:v>
                </c:pt>
                <c:pt idx="37">
                  <c:v>9.4460759808298196</c:v>
                </c:pt>
                <c:pt idx="38">
                  <c:v>9.5698684251041559</c:v>
                </c:pt>
                <c:pt idx="39">
                  <c:v>9.6753308021254654</c:v>
                </c:pt>
                <c:pt idx="40">
                  <c:v>9.7997308295353118</c:v>
                </c:pt>
                <c:pt idx="41">
                  <c:v>9.9459743128811819</c:v>
                </c:pt>
                <c:pt idx="42">
                  <c:v>10.048695296115687</c:v>
                </c:pt>
                <c:pt idx="43">
                  <c:v>10.158220641320252</c:v>
                </c:pt>
                <c:pt idx="44">
                  <c:v>10.265960285409029</c:v>
                </c:pt>
                <c:pt idx="45">
                  <c:v>10.375796016887149</c:v>
                </c:pt>
                <c:pt idx="46">
                  <c:v>10.46093496197512</c:v>
                </c:pt>
                <c:pt idx="47">
                  <c:v>10.554303928082245</c:v>
                </c:pt>
                <c:pt idx="48">
                  <c:v>10.639888513030522</c:v>
                </c:pt>
                <c:pt idx="49">
                  <c:v>10.727915321149402</c:v>
                </c:pt>
                <c:pt idx="50">
                  <c:v>10.805081161297453</c:v>
                </c:pt>
                <c:pt idx="51">
                  <c:v>10.883626343803773</c:v>
                </c:pt>
                <c:pt idx="52">
                  <c:v>10.958818462436417</c:v>
                </c:pt>
                <c:pt idx="53">
                  <c:v>11.031870783711984</c:v>
                </c:pt>
                <c:pt idx="54">
                  <c:v>11.104685879932767</c:v>
                </c:pt>
                <c:pt idx="55">
                  <c:v>11.17206840031742</c:v>
                </c:pt>
                <c:pt idx="56">
                  <c:v>11.23906972057687</c:v>
                </c:pt>
                <c:pt idx="57">
                  <c:v>11.300755590413727</c:v>
                </c:pt>
                <c:pt idx="58">
                  <c:v>11.352130552133197</c:v>
                </c:pt>
                <c:pt idx="59">
                  <c:v>11.412626543788797</c:v>
                </c:pt>
                <c:pt idx="60">
                  <c:v>11.467953798987287</c:v>
                </c:pt>
                <c:pt idx="61">
                  <c:v>11.526052763943794</c:v>
                </c:pt>
                <c:pt idx="62">
                  <c:v>11.575966553266401</c:v>
                </c:pt>
                <c:pt idx="63">
                  <c:v>11.626576329467644</c:v>
                </c:pt>
                <c:pt idx="64">
                  <c:v>11.673835556339601</c:v>
                </c:pt>
                <c:pt idx="65">
                  <c:v>11.725578611161053</c:v>
                </c:pt>
                <c:pt idx="66">
                  <c:v>11.767297697003224</c:v>
                </c:pt>
                <c:pt idx="67">
                  <c:v>11.813884424783319</c:v>
                </c:pt>
                <c:pt idx="68">
                  <c:v>11.85847228453083</c:v>
                </c:pt>
                <c:pt idx="69">
                  <c:v>11.899656673804534</c:v>
                </c:pt>
                <c:pt idx="70">
                  <c:v>11.941789479461491</c:v>
                </c:pt>
                <c:pt idx="71">
                  <c:v>11.981091875549103</c:v>
                </c:pt>
                <c:pt idx="72">
                  <c:v>12.018938592908491</c:v>
                </c:pt>
                <c:pt idx="73">
                  <c:v>12.056643957928884</c:v>
                </c:pt>
                <c:pt idx="74">
                  <c:v>12.093864073119095</c:v>
                </c:pt>
                <c:pt idx="75">
                  <c:v>12.130336958500282</c:v>
                </c:pt>
                <c:pt idx="76">
                  <c:v>12.166451399488434</c:v>
                </c:pt>
                <c:pt idx="77">
                  <c:v>12.199404213192993</c:v>
                </c:pt>
                <c:pt idx="78">
                  <c:v>12.233999928709515</c:v>
                </c:pt>
                <c:pt idx="79">
                  <c:v>12.266248654786981</c:v>
                </c:pt>
                <c:pt idx="80">
                  <c:v>12.296460801039283</c:v>
                </c:pt>
                <c:pt idx="81">
                  <c:v>12.328549045503124</c:v>
                </c:pt>
                <c:pt idx="82">
                  <c:v>12.358043791094644</c:v>
                </c:pt>
                <c:pt idx="83">
                  <c:v>12.387250824161653</c:v>
                </c:pt>
                <c:pt idx="84">
                  <c:v>12.416383497223791</c:v>
                </c:pt>
                <c:pt idx="85">
                  <c:v>12.444216554369001</c:v>
                </c:pt>
                <c:pt idx="86">
                  <c:v>12.471648366426106</c:v>
                </c:pt>
                <c:pt idx="87">
                  <c:v>12.498434048845931</c:v>
                </c:pt>
                <c:pt idx="88">
                  <c:v>12.524566419763056</c:v>
                </c:pt>
                <c:pt idx="89">
                  <c:v>12.549387704388533</c:v>
                </c:pt>
                <c:pt idx="90">
                  <c:v>12.574736302340524</c:v>
                </c:pt>
                <c:pt idx="91">
                  <c:v>12.599318255686342</c:v>
                </c:pt>
                <c:pt idx="92">
                  <c:v>12.623392875988184</c:v>
                </c:pt>
                <c:pt idx="93">
                  <c:v>12.646616679836558</c:v>
                </c:pt>
                <c:pt idx="94">
                  <c:v>12.669765328158423</c:v>
                </c:pt>
                <c:pt idx="95">
                  <c:v>12.691969051478829</c:v>
                </c:pt>
                <c:pt idx="96">
                  <c:v>12.713980169648524</c:v>
                </c:pt>
                <c:pt idx="97">
                  <c:v>12.735620887639552</c:v>
                </c:pt>
                <c:pt idx="98">
                  <c:v>12.75683634467104</c:v>
                </c:pt>
                <c:pt idx="99">
                  <c:v>12.77708786585614</c:v>
                </c:pt>
                <c:pt idx="100">
                  <c:v>12.797067359494095</c:v>
                </c:pt>
                <c:pt idx="101">
                  <c:v>12.818166785181106</c:v>
                </c:pt>
                <c:pt idx="102">
                  <c:v>12.837069324194298</c:v>
                </c:pt>
                <c:pt idx="103">
                  <c:v>12.856620625847125</c:v>
                </c:pt>
                <c:pt idx="104">
                  <c:v>12.875302223632755</c:v>
                </c:pt>
                <c:pt idx="105">
                  <c:v>12.893150061864416</c:v>
                </c:pt>
                <c:pt idx="106">
                  <c:v>12.911084567717133</c:v>
                </c:pt>
                <c:pt idx="107">
                  <c:v>12.928881990367689</c:v>
                </c:pt>
                <c:pt idx="108">
                  <c:v>12.946351241675625</c:v>
                </c:pt>
                <c:pt idx="109">
                  <c:v>12.964049959634867</c:v>
                </c:pt>
                <c:pt idx="110">
                  <c:v>12.980530014314944</c:v>
                </c:pt>
                <c:pt idx="111">
                  <c:v>12.996901326117746</c:v>
                </c:pt>
                <c:pt idx="112">
                  <c:v>13.013231587118863</c:v>
                </c:pt>
                <c:pt idx="113">
                  <c:v>13.029152824298309</c:v>
                </c:pt>
                <c:pt idx="114">
                  <c:v>13.044650042533194</c:v>
                </c:pt>
                <c:pt idx="115">
                  <c:v>13.059993978140476</c:v>
                </c:pt>
                <c:pt idx="116">
                  <c:v>13.075096519018302</c:v>
                </c:pt>
                <c:pt idx="117">
                  <c:v>13.090086183785472</c:v>
                </c:pt>
              </c:numCache>
            </c:numRef>
          </c:xVal>
          <c:yVal>
            <c:numRef>
              <c:f>'366e'!$F$225:$F$342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</c:v>
                </c:pt>
                <c:pt idx="38">
                  <c:v>48.3</c:v>
                </c:pt>
                <c:pt idx="39">
                  <c:v>51.95</c:v>
                </c:pt>
                <c:pt idx="40">
                  <c:v>56.83</c:v>
                </c:pt>
                <c:pt idx="41">
                  <c:v>63.52</c:v>
                </c:pt>
                <c:pt idx="42">
                  <c:v>68.959999999999994</c:v>
                </c:pt>
                <c:pt idx="43">
                  <c:v>75.569999999999993</c:v>
                </c:pt>
                <c:pt idx="44">
                  <c:v>83.04</c:v>
                </c:pt>
                <c:pt idx="45">
                  <c:v>91.84</c:v>
                </c:pt>
                <c:pt idx="46">
                  <c:v>99.64</c:v>
                </c:pt>
                <c:pt idx="47">
                  <c:v>109.36</c:v>
                </c:pt>
                <c:pt idx="48">
                  <c:v>119.53</c:v>
                </c:pt>
                <c:pt idx="49">
                  <c:v>131.47999999999999</c:v>
                </c:pt>
                <c:pt idx="50">
                  <c:v>143.41999999999999</c:v>
                </c:pt>
                <c:pt idx="51">
                  <c:v>157.22999999999999</c:v>
                </c:pt>
                <c:pt idx="52">
                  <c:v>172.29</c:v>
                </c:pt>
                <c:pt idx="53">
                  <c:v>188.95</c:v>
                </c:pt>
                <c:pt idx="54">
                  <c:v>207.9</c:v>
                </c:pt>
                <c:pt idx="55">
                  <c:v>227.89</c:v>
                </c:pt>
                <c:pt idx="56">
                  <c:v>250.52</c:v>
                </c:pt>
                <c:pt idx="57">
                  <c:v>274.2</c:v>
                </c:pt>
                <c:pt idx="58">
                  <c:v>296.33999999999997</c:v>
                </c:pt>
                <c:pt idx="59">
                  <c:v>325.68</c:v>
                </c:pt>
                <c:pt idx="60">
                  <c:v>356.1</c:v>
                </c:pt>
                <c:pt idx="61">
                  <c:v>392.36</c:v>
                </c:pt>
                <c:pt idx="62">
                  <c:v>427.62</c:v>
                </c:pt>
                <c:pt idx="63">
                  <c:v>467.88</c:v>
                </c:pt>
                <c:pt idx="64">
                  <c:v>510.21</c:v>
                </c:pt>
                <c:pt idx="65">
                  <c:v>562.65</c:v>
                </c:pt>
                <c:pt idx="66">
                  <c:v>610.29</c:v>
                </c:pt>
                <c:pt idx="67">
                  <c:v>670.04</c:v>
                </c:pt>
                <c:pt idx="68">
                  <c:v>734.7</c:v>
                </c:pt>
                <c:pt idx="69">
                  <c:v>801.94</c:v>
                </c:pt>
                <c:pt idx="70">
                  <c:v>879.36</c:v>
                </c:pt>
                <c:pt idx="71">
                  <c:v>960.65</c:v>
                </c:pt>
                <c:pt idx="72">
                  <c:v>1048.46</c:v>
                </c:pt>
                <c:pt idx="73">
                  <c:v>1146.6300000000001</c:v>
                </c:pt>
                <c:pt idx="74">
                  <c:v>1255.57</c:v>
                </c:pt>
                <c:pt idx="75">
                  <c:v>1375.68</c:v>
                </c:pt>
                <c:pt idx="76">
                  <c:v>1509.63</c:v>
                </c:pt>
                <c:pt idx="77">
                  <c:v>1646.85</c:v>
                </c:pt>
                <c:pt idx="78">
                  <c:v>1808.63</c:v>
                </c:pt>
                <c:pt idx="79">
                  <c:v>1978.2</c:v>
                </c:pt>
                <c:pt idx="80">
                  <c:v>2155.9</c:v>
                </c:pt>
                <c:pt idx="81">
                  <c:v>2367.5100000000002</c:v>
                </c:pt>
                <c:pt idx="82">
                  <c:v>2585.81</c:v>
                </c:pt>
                <c:pt idx="83">
                  <c:v>2827.72</c:v>
                </c:pt>
                <c:pt idx="84">
                  <c:v>3098.21</c:v>
                </c:pt>
                <c:pt idx="85">
                  <c:v>3387.8</c:v>
                </c:pt>
                <c:pt idx="86">
                  <c:v>3707.31</c:v>
                </c:pt>
                <c:pt idx="87">
                  <c:v>4056.62</c:v>
                </c:pt>
                <c:pt idx="88">
                  <c:v>4438.0200000000004</c:v>
                </c:pt>
                <c:pt idx="89">
                  <c:v>4842.6400000000003</c:v>
                </c:pt>
                <c:pt idx="90">
                  <c:v>5304.43</c:v>
                </c:pt>
                <c:pt idx="91">
                  <c:v>5805.71</c:v>
                </c:pt>
                <c:pt idx="92">
                  <c:v>6354.88</c:v>
                </c:pt>
                <c:pt idx="93">
                  <c:v>6946.89</c:v>
                </c:pt>
                <c:pt idx="94">
                  <c:v>7606.31</c:v>
                </c:pt>
                <c:pt idx="95">
                  <c:v>8312.84</c:v>
                </c:pt>
                <c:pt idx="96">
                  <c:v>9094.68</c:v>
                </c:pt>
                <c:pt idx="97">
                  <c:v>9953.2900000000009</c:v>
                </c:pt>
                <c:pt idx="98">
                  <c:v>10893.52</c:v>
                </c:pt>
                <c:pt idx="99">
                  <c:v>11894.41</c:v>
                </c:pt>
                <c:pt idx="100">
                  <c:v>12994.17</c:v>
                </c:pt>
                <c:pt idx="101">
                  <c:v>14293.33</c:v>
                </c:pt>
                <c:pt idx="102">
                  <c:v>15593.8</c:v>
                </c:pt>
                <c:pt idx="103">
                  <c:v>17093.43</c:v>
                </c:pt>
                <c:pt idx="104">
                  <c:v>18692.89</c:v>
                </c:pt>
                <c:pt idx="105">
                  <c:v>20393.349999999999</c:v>
                </c:pt>
                <c:pt idx="106">
                  <c:v>22294.18</c:v>
                </c:pt>
                <c:pt idx="107">
                  <c:v>24396.03</c:v>
                </c:pt>
                <c:pt idx="108">
                  <c:v>26695.81</c:v>
                </c:pt>
                <c:pt idx="109">
                  <c:v>29297.24</c:v>
                </c:pt>
                <c:pt idx="110">
                  <c:v>31998.04</c:v>
                </c:pt>
                <c:pt idx="111">
                  <c:v>34982.269999999997</c:v>
                </c:pt>
                <c:pt idx="112">
                  <c:v>38297.43</c:v>
                </c:pt>
                <c:pt idx="113">
                  <c:v>41897.86</c:v>
                </c:pt>
                <c:pt idx="114">
                  <c:v>45797.54</c:v>
                </c:pt>
                <c:pt idx="115">
                  <c:v>50092.87</c:v>
                </c:pt>
                <c:pt idx="116">
                  <c:v>54797.53</c:v>
                </c:pt>
                <c:pt idx="117">
                  <c:v>59996.08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94-D54D-89BC-EC441BD59CC4}"/>
            </c:ext>
          </c:extLst>
        </c:ser>
        <c:ser>
          <c:idx val="3"/>
          <c:order val="3"/>
          <c:tx>
            <c:strRef>
              <c:f>'366e'!$H$224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'366e'!$G$225:$G$342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5.0420723413693413E-2</c:v>
                </c:pt>
                <c:pt idx="59">
                  <c:v>0.35419467024995066</c:v>
                </c:pt>
                <c:pt idx="60">
                  <c:v>0.76511782625202485</c:v>
                </c:pt>
                <c:pt idx="61">
                  <c:v>1.2103652243364666</c:v>
                </c:pt>
                <c:pt idx="62">
                  <c:v>1.5659804030844005</c:v>
                </c:pt>
                <c:pt idx="63">
                  <c:v>1.8913223111886666</c:v>
                </c:pt>
                <c:pt idx="64">
                  <c:v>2.1628980309526566</c:v>
                </c:pt>
                <c:pt idx="65">
                  <c:v>2.4274537965964305</c:v>
                </c:pt>
                <c:pt idx="66">
                  <c:v>2.6185091118780668</c:v>
                </c:pt>
                <c:pt idx="67">
                  <c:v>2.8112286346855031</c:v>
                </c:pt>
                <c:pt idx="68">
                  <c:v>2.9777486017537216</c:v>
                </c:pt>
                <c:pt idx="69">
                  <c:v>3.1178681773373338</c:v>
                </c:pt>
                <c:pt idx="70">
                  <c:v>3.2491999712127457</c:v>
                </c:pt>
                <c:pt idx="71">
                  <c:v>3.3619678325195683</c:v>
                </c:pt>
                <c:pt idx="72">
                  <c:v>3.4626140837098092</c:v>
                </c:pt>
                <c:pt idx="73">
                  <c:v>3.5559087589793905</c:v>
                </c:pt>
                <c:pt idx="74">
                  <c:v>3.6418307525792524</c:v>
                </c:pt>
                <c:pt idx="75">
                  <c:v>3.7206319144679783</c:v>
                </c:pt>
                <c:pt idx="76">
                  <c:v>3.7938672052211597</c:v>
                </c:pt>
                <c:pt idx="77">
                  <c:v>3.8568818534495097</c:v>
                </c:pt>
                <c:pt idx="78">
                  <c:v>3.9194435924305564</c:v>
                </c:pt>
                <c:pt idx="79">
                  <c:v>3.9746984664890799</c:v>
                </c:pt>
                <c:pt idx="80">
                  <c:v>4.0239780458958636</c:v>
                </c:pt>
                <c:pt idx="81">
                  <c:v>4.0738673489060977</c:v>
                </c:pt>
                <c:pt idx="82">
                  <c:v>4.1176453798102424</c:v>
                </c:pt>
                <c:pt idx="83">
                  <c:v>4.1591600910930948</c:v>
                </c:pt>
                <c:pt idx="84">
                  <c:v>4.1988599441868839</c:v>
                </c:pt>
                <c:pt idx="85">
                  <c:v>4.2352881862612319</c:v>
                </c:pt>
                <c:pt idx="86">
                  <c:v>4.2698378153384384</c:v>
                </c:pt>
                <c:pt idx="87">
                  <c:v>4.302347428126259</c:v>
                </c:pt>
                <c:pt idx="88">
                  <c:v>4.332957495808949</c:v>
                </c:pt>
                <c:pt idx="89">
                  <c:v>4.3610701662290392</c:v>
                </c:pt>
                <c:pt idx="90">
                  <c:v>4.3888596721719653</c:v>
                </c:pt>
                <c:pt idx="91">
                  <c:v>4.4149617272581763</c:v>
                </c:pt>
                <c:pt idx="92">
                  <c:v>4.4397534505042842</c:v>
                </c:pt>
                <c:pt idx="93">
                  <c:v>4.4629769320788917</c:v>
                </c:pt>
                <c:pt idx="94">
                  <c:v>4.4854773985816587</c:v>
                </c:pt>
                <c:pt idx="95">
                  <c:v>4.5064762539286303</c:v>
                </c:pt>
                <c:pt idx="96">
                  <c:v>4.5267515057531389</c:v>
                </c:pt>
                <c:pt idx="97">
                  <c:v>4.5461799502483577</c:v>
                </c:pt>
                <c:pt idx="98">
                  <c:v>4.5647579388692607</c:v>
                </c:pt>
                <c:pt idx="99">
                  <c:v>4.5820743434584417</c:v>
                </c:pt>
                <c:pt idx="100">
                  <c:v>4.5987722326639471</c:v>
                </c:pt>
                <c:pt idx="101">
                  <c:v>4.6160040374275351</c:v>
                </c:pt>
                <c:pt idx="102">
                  <c:v>4.6311023736670114</c:v>
                </c:pt>
                <c:pt idx="103">
                  <c:v>4.6463924138470656</c:v>
                </c:pt>
                <c:pt idx="104">
                  <c:v>4.6607016082568915</c:v>
                </c:pt>
                <c:pt idx="105">
                  <c:v>4.6741058664571851</c:v>
                </c:pt>
                <c:pt idx="106">
                  <c:v>4.6873205770165933</c:v>
                </c:pt>
                <c:pt idx="107">
                  <c:v>4.700188983447763</c:v>
                </c:pt>
                <c:pt idx="108">
                  <c:v>4.7125889914566059</c:v>
                </c:pt>
                <c:pt idx="109">
                  <c:v>4.7249247104859888</c:v>
                </c:pt>
                <c:pt idx="110">
                  <c:v>4.7362108512612551</c:v>
                </c:pt>
                <c:pt idx="111">
                  <c:v>4.7472362391999026</c:v>
                </c:pt>
                <c:pt idx="112">
                  <c:v>4.7580535565013546</c:v>
                </c:pt>
                <c:pt idx="113">
                  <c:v>4.7684306281202513</c:v>
                </c:pt>
                <c:pt idx="114">
                  <c:v>4.7783745661857751</c:v>
                </c:pt>
                <c:pt idx="115">
                  <c:v>4.7880712623559996</c:v>
                </c:pt>
                <c:pt idx="116">
                  <c:v>4.7974739610834645</c:v>
                </c:pt>
                <c:pt idx="117">
                  <c:v>4.806670663520805</c:v>
                </c:pt>
              </c:numCache>
            </c:numRef>
          </c:xVal>
          <c:yVal>
            <c:numRef>
              <c:f>'366e'!$H$225:$H$342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</c:v>
                </c:pt>
                <c:pt idx="38">
                  <c:v>48.3</c:v>
                </c:pt>
                <c:pt idx="39">
                  <c:v>51.95</c:v>
                </c:pt>
                <c:pt idx="40">
                  <c:v>56.83</c:v>
                </c:pt>
                <c:pt idx="41">
                  <c:v>63.52</c:v>
                </c:pt>
                <c:pt idx="42">
                  <c:v>68.959999999999994</c:v>
                </c:pt>
                <c:pt idx="43">
                  <c:v>75.569999999999993</c:v>
                </c:pt>
                <c:pt idx="44">
                  <c:v>83.04</c:v>
                </c:pt>
                <c:pt idx="45">
                  <c:v>91.84</c:v>
                </c:pt>
                <c:pt idx="46">
                  <c:v>99.64</c:v>
                </c:pt>
                <c:pt idx="47">
                  <c:v>109.36</c:v>
                </c:pt>
                <c:pt idx="48">
                  <c:v>119.53</c:v>
                </c:pt>
                <c:pt idx="49">
                  <c:v>131.47999999999999</c:v>
                </c:pt>
                <c:pt idx="50">
                  <c:v>143.41999999999999</c:v>
                </c:pt>
                <c:pt idx="51">
                  <c:v>157.22999999999999</c:v>
                </c:pt>
                <c:pt idx="52">
                  <c:v>172.29</c:v>
                </c:pt>
                <c:pt idx="53">
                  <c:v>188.95</c:v>
                </c:pt>
                <c:pt idx="54">
                  <c:v>207.9</c:v>
                </c:pt>
                <c:pt idx="55">
                  <c:v>227.89</c:v>
                </c:pt>
                <c:pt idx="56">
                  <c:v>250.52</c:v>
                </c:pt>
                <c:pt idx="57">
                  <c:v>274.2</c:v>
                </c:pt>
                <c:pt idx="58">
                  <c:v>296.33999999999997</c:v>
                </c:pt>
                <c:pt idx="59">
                  <c:v>325.68</c:v>
                </c:pt>
                <c:pt idx="60">
                  <c:v>356.1</c:v>
                </c:pt>
                <c:pt idx="61">
                  <c:v>392.36</c:v>
                </c:pt>
                <c:pt idx="62">
                  <c:v>427.62</c:v>
                </c:pt>
                <c:pt idx="63">
                  <c:v>467.88</c:v>
                </c:pt>
                <c:pt idx="64">
                  <c:v>510.21</c:v>
                </c:pt>
                <c:pt idx="65">
                  <c:v>562.65</c:v>
                </c:pt>
                <c:pt idx="66">
                  <c:v>610.29</c:v>
                </c:pt>
                <c:pt idx="67">
                  <c:v>670.04</c:v>
                </c:pt>
                <c:pt idx="68">
                  <c:v>734.7</c:v>
                </c:pt>
                <c:pt idx="69">
                  <c:v>801.94</c:v>
                </c:pt>
                <c:pt idx="70">
                  <c:v>879.36</c:v>
                </c:pt>
                <c:pt idx="71">
                  <c:v>960.65</c:v>
                </c:pt>
                <c:pt idx="72">
                  <c:v>1048.46</c:v>
                </c:pt>
                <c:pt idx="73">
                  <c:v>1146.6300000000001</c:v>
                </c:pt>
                <c:pt idx="74">
                  <c:v>1255.57</c:v>
                </c:pt>
                <c:pt idx="75">
                  <c:v>1375.68</c:v>
                </c:pt>
                <c:pt idx="76">
                  <c:v>1509.63</c:v>
                </c:pt>
                <c:pt idx="77">
                  <c:v>1646.85</c:v>
                </c:pt>
                <c:pt idx="78">
                  <c:v>1808.63</c:v>
                </c:pt>
                <c:pt idx="79">
                  <c:v>1978.2</c:v>
                </c:pt>
                <c:pt idx="80">
                  <c:v>2155.9</c:v>
                </c:pt>
                <c:pt idx="81">
                  <c:v>2367.5100000000002</c:v>
                </c:pt>
                <c:pt idx="82">
                  <c:v>2585.81</c:v>
                </c:pt>
                <c:pt idx="83">
                  <c:v>2827.72</c:v>
                </c:pt>
                <c:pt idx="84">
                  <c:v>3098.21</c:v>
                </c:pt>
                <c:pt idx="85">
                  <c:v>3387.8</c:v>
                </c:pt>
                <c:pt idx="86">
                  <c:v>3707.31</c:v>
                </c:pt>
                <c:pt idx="87">
                  <c:v>4056.62</c:v>
                </c:pt>
                <c:pt idx="88">
                  <c:v>4438.0200000000004</c:v>
                </c:pt>
                <c:pt idx="89">
                  <c:v>4842.6400000000003</c:v>
                </c:pt>
                <c:pt idx="90">
                  <c:v>5304.43</c:v>
                </c:pt>
                <c:pt idx="91">
                  <c:v>5805.71</c:v>
                </c:pt>
                <c:pt idx="92">
                  <c:v>6354.88</c:v>
                </c:pt>
                <c:pt idx="93">
                  <c:v>6946.89</c:v>
                </c:pt>
                <c:pt idx="94">
                  <c:v>7606.31</c:v>
                </c:pt>
                <c:pt idx="95">
                  <c:v>8312.84</c:v>
                </c:pt>
                <c:pt idx="96">
                  <c:v>9094.68</c:v>
                </c:pt>
                <c:pt idx="97">
                  <c:v>9953.2900000000009</c:v>
                </c:pt>
                <c:pt idx="98">
                  <c:v>10893.52</c:v>
                </c:pt>
                <c:pt idx="99">
                  <c:v>11894.41</c:v>
                </c:pt>
                <c:pt idx="100">
                  <c:v>12994.17</c:v>
                </c:pt>
                <c:pt idx="101">
                  <c:v>14293.33</c:v>
                </c:pt>
                <c:pt idx="102">
                  <c:v>15593.8</c:v>
                </c:pt>
                <c:pt idx="103">
                  <c:v>17093.43</c:v>
                </c:pt>
                <c:pt idx="104">
                  <c:v>18692.89</c:v>
                </c:pt>
                <c:pt idx="105">
                  <c:v>20393.349999999999</c:v>
                </c:pt>
                <c:pt idx="106">
                  <c:v>22294.18</c:v>
                </c:pt>
                <c:pt idx="107">
                  <c:v>24396.03</c:v>
                </c:pt>
                <c:pt idx="108">
                  <c:v>26695.81</c:v>
                </c:pt>
                <c:pt idx="109">
                  <c:v>29297.24</c:v>
                </c:pt>
                <c:pt idx="110">
                  <c:v>31998.04</c:v>
                </c:pt>
                <c:pt idx="111">
                  <c:v>34982.269999999997</c:v>
                </c:pt>
                <c:pt idx="112">
                  <c:v>38297.43</c:v>
                </c:pt>
                <c:pt idx="113">
                  <c:v>41897.86</c:v>
                </c:pt>
                <c:pt idx="114">
                  <c:v>45797.54</c:v>
                </c:pt>
                <c:pt idx="115">
                  <c:v>50092.87</c:v>
                </c:pt>
                <c:pt idx="116">
                  <c:v>54797.53</c:v>
                </c:pt>
                <c:pt idx="117">
                  <c:v>59996.08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94-D54D-89BC-EC441BD59CC4}"/>
            </c:ext>
          </c:extLst>
        </c:ser>
        <c:ser>
          <c:idx val="4"/>
          <c:order val="4"/>
          <c:tx>
            <c:strRef>
              <c:f>'366e'!$J$224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'366e'!$I$225:$I$342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1.2810510407694523E-2</c:v>
                </c:pt>
                <c:pt idx="9">
                  <c:v>0.1341743451294492</c:v>
                </c:pt>
                <c:pt idx="10">
                  <c:v>0.45812753959611002</c:v>
                </c:pt>
                <c:pt idx="11">
                  <c:v>0.90825139437896552</c:v>
                </c:pt>
                <c:pt idx="12">
                  <c:v>1.4457051116429103</c:v>
                </c:pt>
                <c:pt idx="13">
                  <c:v>2.0176279028600841</c:v>
                </c:pt>
                <c:pt idx="14">
                  <c:v>2.5990308085968503</c:v>
                </c:pt>
                <c:pt idx="15">
                  <c:v>3.1551718185816919</c:v>
                </c:pt>
                <c:pt idx="16">
                  <c:v>3.6839022615574919</c:v>
                </c:pt>
                <c:pt idx="17">
                  <c:v>4.185098798928637</c:v>
                </c:pt>
                <c:pt idx="18">
                  <c:v>4.6530422908633389</c:v>
                </c:pt>
                <c:pt idx="19">
                  <c:v>5.0908986421848841</c:v>
                </c:pt>
                <c:pt idx="20">
                  <c:v>5.4922740812147399</c:v>
                </c:pt>
                <c:pt idx="21">
                  <c:v>5.8629652972339805</c:v>
                </c:pt>
                <c:pt idx="22">
                  <c:v>6.2104250022641496</c:v>
                </c:pt>
                <c:pt idx="23">
                  <c:v>6.5363799617590654</c:v>
                </c:pt>
                <c:pt idx="24">
                  <c:v>6.8654144867101135</c:v>
                </c:pt>
                <c:pt idx="25">
                  <c:v>7.1410029282041316</c:v>
                </c:pt>
                <c:pt idx="26">
                  <c:v>7.3980593696698396</c:v>
                </c:pt>
                <c:pt idx="27">
                  <c:v>7.6515926722782295</c:v>
                </c:pt>
                <c:pt idx="28">
                  <c:v>7.8937553898311021</c:v>
                </c:pt>
                <c:pt idx="29">
                  <c:v>8.1127824535783457</c:v>
                </c:pt>
                <c:pt idx="30">
                  <c:v>8.3209639239744781</c:v>
                </c:pt>
                <c:pt idx="31">
                  <c:v>8.5163869306654636</c:v>
                </c:pt>
                <c:pt idx="32">
                  <c:v>8.6935281569581981</c:v>
                </c:pt>
                <c:pt idx="33">
                  <c:v>8.8722006485881604</c:v>
                </c:pt>
                <c:pt idx="34">
                  <c:v>9.0374332312335337</c:v>
                </c:pt>
                <c:pt idx="35">
                  <c:v>9.1907209079591858</c:v>
                </c:pt>
                <c:pt idx="36">
                  <c:v>9.3395299462425214</c:v>
                </c:pt>
                <c:pt idx="37">
                  <c:v>9.4460759808298196</c:v>
                </c:pt>
                <c:pt idx="38">
                  <c:v>9.5698684251041559</c:v>
                </c:pt>
                <c:pt idx="39">
                  <c:v>9.6753308021254654</c:v>
                </c:pt>
                <c:pt idx="40">
                  <c:v>9.7997308295353118</c:v>
                </c:pt>
                <c:pt idx="41">
                  <c:v>9.9459743128811819</c:v>
                </c:pt>
                <c:pt idx="42">
                  <c:v>10.048695296115687</c:v>
                </c:pt>
                <c:pt idx="43">
                  <c:v>10.158220641320252</c:v>
                </c:pt>
                <c:pt idx="44">
                  <c:v>10.265960285409029</c:v>
                </c:pt>
                <c:pt idx="45">
                  <c:v>10.375796016887149</c:v>
                </c:pt>
                <c:pt idx="46">
                  <c:v>10.46093496197512</c:v>
                </c:pt>
                <c:pt idx="47">
                  <c:v>10.554303928082245</c:v>
                </c:pt>
                <c:pt idx="48">
                  <c:v>10.639888513030522</c:v>
                </c:pt>
                <c:pt idx="49">
                  <c:v>10.727915321149402</c:v>
                </c:pt>
                <c:pt idx="50">
                  <c:v>10.805081161297453</c:v>
                </c:pt>
                <c:pt idx="51">
                  <c:v>10.883626343803773</c:v>
                </c:pt>
                <c:pt idx="52">
                  <c:v>10.958818462436417</c:v>
                </c:pt>
                <c:pt idx="53">
                  <c:v>11.031870783711984</c:v>
                </c:pt>
                <c:pt idx="54">
                  <c:v>11.104685879932767</c:v>
                </c:pt>
                <c:pt idx="55">
                  <c:v>11.17206840031742</c:v>
                </c:pt>
                <c:pt idx="56">
                  <c:v>11.23906972057687</c:v>
                </c:pt>
                <c:pt idx="57">
                  <c:v>11.300817614763877</c:v>
                </c:pt>
                <c:pt idx="58">
                  <c:v>11.402551275546891</c:v>
                </c:pt>
                <c:pt idx="59">
                  <c:v>11.766821214038748</c:v>
                </c:pt>
                <c:pt idx="60">
                  <c:v>12.233071625239312</c:v>
                </c:pt>
                <c:pt idx="61">
                  <c:v>12.736417988280261</c:v>
                </c:pt>
                <c:pt idx="62">
                  <c:v>13.141946956350802</c:v>
                </c:pt>
                <c:pt idx="63">
                  <c:v>13.517898640656311</c:v>
                </c:pt>
                <c:pt idx="64">
                  <c:v>13.836733587292258</c:v>
                </c:pt>
                <c:pt idx="65">
                  <c:v>14.153032407757483</c:v>
                </c:pt>
                <c:pt idx="66">
                  <c:v>14.385806808881291</c:v>
                </c:pt>
                <c:pt idx="67">
                  <c:v>14.625113059468823</c:v>
                </c:pt>
                <c:pt idx="68">
                  <c:v>14.836220886284551</c:v>
                </c:pt>
                <c:pt idx="69">
                  <c:v>15.017524851141868</c:v>
                </c:pt>
                <c:pt idx="70">
                  <c:v>15.190989450674238</c:v>
                </c:pt>
                <c:pt idx="71">
                  <c:v>15.343059708068671</c:v>
                </c:pt>
                <c:pt idx="72">
                  <c:v>15.4815526766183</c:v>
                </c:pt>
                <c:pt idx="73">
                  <c:v>15.612552716908274</c:v>
                </c:pt>
                <c:pt idx="74">
                  <c:v>15.735694825698348</c:v>
                </c:pt>
                <c:pt idx="75">
                  <c:v>15.850968872968259</c:v>
                </c:pt>
                <c:pt idx="76">
                  <c:v>15.960318604709594</c:v>
                </c:pt>
                <c:pt idx="77">
                  <c:v>16.056286066642503</c:v>
                </c:pt>
                <c:pt idx="78">
                  <c:v>16.153443521140073</c:v>
                </c:pt>
                <c:pt idx="79">
                  <c:v>16.240947121276061</c:v>
                </c:pt>
                <c:pt idx="80">
                  <c:v>16.320438846935147</c:v>
                </c:pt>
                <c:pt idx="81">
                  <c:v>16.402416394409222</c:v>
                </c:pt>
                <c:pt idx="82">
                  <c:v>16.475689170904886</c:v>
                </c:pt>
                <c:pt idx="83">
                  <c:v>16.546410915254746</c:v>
                </c:pt>
                <c:pt idx="84">
                  <c:v>16.615243441410676</c:v>
                </c:pt>
                <c:pt idx="85">
                  <c:v>16.679504740630232</c:v>
                </c:pt>
                <c:pt idx="86">
                  <c:v>16.741486181764543</c:v>
                </c:pt>
                <c:pt idx="87">
                  <c:v>16.80078147697219</c:v>
                </c:pt>
                <c:pt idx="88">
                  <c:v>16.857523915572006</c:v>
                </c:pt>
                <c:pt idx="89">
                  <c:v>16.91045787061757</c:v>
                </c:pt>
                <c:pt idx="90">
                  <c:v>16.96359597451249</c:v>
                </c:pt>
                <c:pt idx="91">
                  <c:v>17.014279982944519</c:v>
                </c:pt>
                <c:pt idx="92">
                  <c:v>17.063146326492468</c:v>
                </c:pt>
                <c:pt idx="93">
                  <c:v>17.10959361191545</c:v>
                </c:pt>
                <c:pt idx="94">
                  <c:v>17.155242726740081</c:v>
                </c:pt>
                <c:pt idx="95">
                  <c:v>17.198445305407461</c:v>
                </c:pt>
                <c:pt idx="96">
                  <c:v>17.240731675401662</c:v>
                </c:pt>
                <c:pt idx="97">
                  <c:v>17.281800837887911</c:v>
                </c:pt>
                <c:pt idx="98">
                  <c:v>17.3215942835403</c:v>
                </c:pt>
                <c:pt idx="99">
                  <c:v>17.359162209314583</c:v>
                </c:pt>
                <c:pt idx="100">
                  <c:v>17.39583959215804</c:v>
                </c:pt>
                <c:pt idx="101">
                  <c:v>17.434170822608642</c:v>
                </c:pt>
                <c:pt idx="102">
                  <c:v>17.468171697861308</c:v>
                </c:pt>
                <c:pt idx="103">
                  <c:v>17.503013039694189</c:v>
                </c:pt>
                <c:pt idx="104">
                  <c:v>17.536003831889644</c:v>
                </c:pt>
                <c:pt idx="105">
                  <c:v>17.5672559283216</c:v>
                </c:pt>
                <c:pt idx="106">
                  <c:v>17.598405144733725</c:v>
                </c:pt>
                <c:pt idx="107">
                  <c:v>17.629070973815452</c:v>
                </c:pt>
                <c:pt idx="108">
                  <c:v>17.658940233132231</c:v>
                </c:pt>
                <c:pt idx="109">
                  <c:v>17.688974670120857</c:v>
                </c:pt>
                <c:pt idx="110">
                  <c:v>17.716740865576199</c:v>
                </c:pt>
                <c:pt idx="111">
                  <c:v>17.744137565317647</c:v>
                </c:pt>
                <c:pt idx="112">
                  <c:v>17.771285143620219</c:v>
                </c:pt>
                <c:pt idx="113">
                  <c:v>17.797583452418561</c:v>
                </c:pt>
                <c:pt idx="114">
                  <c:v>17.823024608718967</c:v>
                </c:pt>
                <c:pt idx="115">
                  <c:v>17.848065240496474</c:v>
                </c:pt>
                <c:pt idx="116">
                  <c:v>17.872570480101768</c:v>
                </c:pt>
                <c:pt idx="117">
                  <c:v>17.896756847306278</c:v>
                </c:pt>
              </c:numCache>
            </c:numRef>
          </c:xVal>
          <c:yVal>
            <c:numRef>
              <c:f>'366e'!$J$225:$J$342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</c:v>
                </c:pt>
                <c:pt idx="38">
                  <c:v>48.3</c:v>
                </c:pt>
                <c:pt idx="39">
                  <c:v>51.95</c:v>
                </c:pt>
                <c:pt idx="40">
                  <c:v>56.83</c:v>
                </c:pt>
                <c:pt idx="41">
                  <c:v>63.52</c:v>
                </c:pt>
                <c:pt idx="42">
                  <c:v>68.959999999999994</c:v>
                </c:pt>
                <c:pt idx="43">
                  <c:v>75.569999999999993</c:v>
                </c:pt>
                <c:pt idx="44">
                  <c:v>83.04</c:v>
                </c:pt>
                <c:pt idx="45">
                  <c:v>91.84</c:v>
                </c:pt>
                <c:pt idx="46">
                  <c:v>99.64</c:v>
                </c:pt>
                <c:pt idx="47">
                  <c:v>109.36</c:v>
                </c:pt>
                <c:pt idx="48">
                  <c:v>119.53</c:v>
                </c:pt>
                <c:pt idx="49">
                  <c:v>131.47999999999999</c:v>
                </c:pt>
                <c:pt idx="50">
                  <c:v>143.41999999999999</c:v>
                </c:pt>
                <c:pt idx="51">
                  <c:v>157.22999999999999</c:v>
                </c:pt>
                <c:pt idx="52">
                  <c:v>172.29</c:v>
                </c:pt>
                <c:pt idx="53">
                  <c:v>188.95</c:v>
                </c:pt>
                <c:pt idx="54">
                  <c:v>207.9</c:v>
                </c:pt>
                <c:pt idx="55">
                  <c:v>227.89</c:v>
                </c:pt>
                <c:pt idx="56">
                  <c:v>250.52</c:v>
                </c:pt>
                <c:pt idx="57">
                  <c:v>274.2</c:v>
                </c:pt>
                <c:pt idx="58">
                  <c:v>296.33999999999997</c:v>
                </c:pt>
                <c:pt idx="59">
                  <c:v>325.68</c:v>
                </c:pt>
                <c:pt idx="60">
                  <c:v>356.1</c:v>
                </c:pt>
                <c:pt idx="61">
                  <c:v>392.36</c:v>
                </c:pt>
                <c:pt idx="62">
                  <c:v>427.62</c:v>
                </c:pt>
                <c:pt idx="63">
                  <c:v>467.88</c:v>
                </c:pt>
                <c:pt idx="64">
                  <c:v>510.21</c:v>
                </c:pt>
                <c:pt idx="65">
                  <c:v>562.65</c:v>
                </c:pt>
                <c:pt idx="66">
                  <c:v>610.29</c:v>
                </c:pt>
                <c:pt idx="67">
                  <c:v>670.04</c:v>
                </c:pt>
                <c:pt idx="68">
                  <c:v>734.7</c:v>
                </c:pt>
                <c:pt idx="69">
                  <c:v>801.94</c:v>
                </c:pt>
                <c:pt idx="70">
                  <c:v>879.36</c:v>
                </c:pt>
                <c:pt idx="71">
                  <c:v>960.65</c:v>
                </c:pt>
                <c:pt idx="72">
                  <c:v>1048.46</c:v>
                </c:pt>
                <c:pt idx="73">
                  <c:v>1146.6300000000001</c:v>
                </c:pt>
                <c:pt idx="74">
                  <c:v>1255.57</c:v>
                </c:pt>
                <c:pt idx="75">
                  <c:v>1375.68</c:v>
                </c:pt>
                <c:pt idx="76">
                  <c:v>1509.63</c:v>
                </c:pt>
                <c:pt idx="77">
                  <c:v>1646.85</c:v>
                </c:pt>
                <c:pt idx="78">
                  <c:v>1808.63</c:v>
                </c:pt>
                <c:pt idx="79">
                  <c:v>1978.2</c:v>
                </c:pt>
                <c:pt idx="80">
                  <c:v>2155.9</c:v>
                </c:pt>
                <c:pt idx="81">
                  <c:v>2367.5100000000002</c:v>
                </c:pt>
                <c:pt idx="82">
                  <c:v>2585.81</c:v>
                </c:pt>
                <c:pt idx="83">
                  <c:v>2827.72</c:v>
                </c:pt>
                <c:pt idx="84">
                  <c:v>3098.21</c:v>
                </c:pt>
                <c:pt idx="85">
                  <c:v>3387.8</c:v>
                </c:pt>
                <c:pt idx="86">
                  <c:v>3707.31</c:v>
                </c:pt>
                <c:pt idx="87">
                  <c:v>4056.62</c:v>
                </c:pt>
                <c:pt idx="88">
                  <c:v>4438.0200000000004</c:v>
                </c:pt>
                <c:pt idx="89">
                  <c:v>4842.6400000000003</c:v>
                </c:pt>
                <c:pt idx="90">
                  <c:v>5304.43</c:v>
                </c:pt>
                <c:pt idx="91">
                  <c:v>5805.71</c:v>
                </c:pt>
                <c:pt idx="92">
                  <c:v>6354.88</c:v>
                </c:pt>
                <c:pt idx="93">
                  <c:v>6946.89</c:v>
                </c:pt>
                <c:pt idx="94">
                  <c:v>7606.31</c:v>
                </c:pt>
                <c:pt idx="95">
                  <c:v>8312.84</c:v>
                </c:pt>
                <c:pt idx="96">
                  <c:v>9094.68</c:v>
                </c:pt>
                <c:pt idx="97">
                  <c:v>9953.2900000000009</c:v>
                </c:pt>
                <c:pt idx="98">
                  <c:v>10893.52</c:v>
                </c:pt>
                <c:pt idx="99">
                  <c:v>11894.41</c:v>
                </c:pt>
                <c:pt idx="100">
                  <c:v>12994.17</c:v>
                </c:pt>
                <c:pt idx="101">
                  <c:v>14293.33</c:v>
                </c:pt>
                <c:pt idx="102">
                  <c:v>15593.8</c:v>
                </c:pt>
                <c:pt idx="103">
                  <c:v>17093.43</c:v>
                </c:pt>
                <c:pt idx="104">
                  <c:v>18692.89</c:v>
                </c:pt>
                <c:pt idx="105">
                  <c:v>20393.349999999999</c:v>
                </c:pt>
                <c:pt idx="106">
                  <c:v>22294.18</c:v>
                </c:pt>
                <c:pt idx="107">
                  <c:v>24396.03</c:v>
                </c:pt>
                <c:pt idx="108">
                  <c:v>26695.81</c:v>
                </c:pt>
                <c:pt idx="109">
                  <c:v>29297.24</c:v>
                </c:pt>
                <c:pt idx="110">
                  <c:v>31998.04</c:v>
                </c:pt>
                <c:pt idx="111">
                  <c:v>34982.269999999997</c:v>
                </c:pt>
                <c:pt idx="112">
                  <c:v>38297.43</c:v>
                </c:pt>
                <c:pt idx="113">
                  <c:v>41897.86</c:v>
                </c:pt>
                <c:pt idx="114">
                  <c:v>45797.54</c:v>
                </c:pt>
                <c:pt idx="115">
                  <c:v>50092.87</c:v>
                </c:pt>
                <c:pt idx="116">
                  <c:v>54797.53</c:v>
                </c:pt>
                <c:pt idx="117">
                  <c:v>59996.08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94-D54D-89BC-EC441BD59CC4}"/>
            </c:ext>
          </c:extLst>
        </c:ser>
        <c:ser>
          <c:idx val="5"/>
          <c:order val="5"/>
          <c:tx>
            <c:strRef>
              <c:f>'366e'!$P$257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'366e'!$P$252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{9E47B69A-CD2A-EE41-968E-1D2BD5B85FBA}</c15:txfldGUID>
                      <c15:f>'366e'!$P$252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E94-D54D-89BC-EC441BD59CC4}"/>
                </c:ext>
              </c:extLst>
            </c:dLbl>
            <c:dLbl>
              <c:idx val="1"/>
              <c:tx>
                <c:strRef>
                  <c:f>'366e'!$P$253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{0D64C71C-406B-8E43-A95E-A32D64BD4607}</c15:txfldGUID>
                      <c15:f>'366e'!$P$253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E94-D54D-89BC-EC441BD59CC4}"/>
                </c:ext>
              </c:extLst>
            </c:dLbl>
            <c:dLbl>
              <c:idx val="2"/>
              <c:tx>
                <c:strRef>
                  <c:f>'366e'!$P$254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{1DE8BC2A-5386-D242-8889-182CB0277D59}</c15:txfldGUID>
                      <c15:f>'366e'!$P$254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E94-D54D-89BC-EC441BD59CC4}"/>
                </c:ext>
              </c:extLst>
            </c:dLbl>
            <c:dLbl>
              <c:idx val="3"/>
              <c:tx>
                <c:strRef>
                  <c:f>'366e'!$P$255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{15AEAE86-4840-C943-87F1-9AC868DEAB92}</c15:txfldGUID>
                      <c15:f>'366e'!$P$255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E94-D54D-89BC-EC441BD59CC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'366e'!$O$258:$O$261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'366e'!$P$258:$P$261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94-D54D-89BC-EC441BD59CC4}"/>
            </c:ext>
          </c:extLst>
        </c:ser>
        <c:ser>
          <c:idx val="6"/>
          <c:order val="6"/>
          <c:tx>
            <c:strRef>
              <c:f>'366e'!$S$257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'366e'!$S$253</c:f>
                  <c:strCache>
                    <c:ptCount val="1"/>
                    <c:pt idx="0">
                      <c:v>4.08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{EA48670B-4FA9-AC43-9B7C-6BA3F03EBF1B}</c15:txfldGUID>
                      <c15:f>'366e'!$S$253</c15:f>
                      <c15:dlblFieldTableCache>
                        <c:ptCount val="1"/>
                        <c:pt idx="0">
                          <c:v>4.08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E94-D54D-89BC-EC441BD59CC4}"/>
                </c:ext>
              </c:extLst>
            </c:dLbl>
            <c:dLbl>
              <c:idx val="1"/>
              <c:tx>
                <c:strRef>
                  <c:f>'366e'!$S$254</c:f>
                  <c:strCache>
                    <c:ptCount val="1"/>
                    <c:pt idx="0">
                      <c:v>40.84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{ED91676A-7853-8F4B-BDB4-9CF18C8D9F99}</c15:txfldGUID>
                      <c15:f>'366e'!$S$254</c15:f>
                      <c15:dlblFieldTableCache>
                        <c:ptCount val="1"/>
                        <c:pt idx="0">
                          <c:v>40.84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E94-D54D-89BC-EC441BD59CC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'366e'!$R$258:$R$260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'366e'!$S$258:$S$260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E94-D54D-89BC-EC441BD59CC4}"/>
            </c:ext>
          </c:extLst>
        </c:ser>
        <c:ser>
          <c:idx val="7"/>
          <c:order val="7"/>
          <c:tx>
            <c:strRef>
              <c:f>'366e'!$L$224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'366e'!$K$225:$K$342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1.2810510407694523E-2</c:v>
                </c:pt>
                <c:pt idx="9">
                  <c:v>0.1341743451294492</c:v>
                </c:pt>
                <c:pt idx="10">
                  <c:v>0.45812753959611002</c:v>
                </c:pt>
                <c:pt idx="11">
                  <c:v>0.90825139437896552</c:v>
                </c:pt>
                <c:pt idx="12">
                  <c:v>1.4457051116429103</c:v>
                </c:pt>
                <c:pt idx="13">
                  <c:v>2.0176279028600841</c:v>
                </c:pt>
                <c:pt idx="14">
                  <c:v>2.5990308085968503</c:v>
                </c:pt>
                <c:pt idx="15">
                  <c:v>3.1551718185816919</c:v>
                </c:pt>
                <c:pt idx="16">
                  <c:v>3.6839022615574919</c:v>
                </c:pt>
                <c:pt idx="17">
                  <c:v>4.185098798928637</c:v>
                </c:pt>
                <c:pt idx="18">
                  <c:v>4.6530422908633389</c:v>
                </c:pt>
                <c:pt idx="19">
                  <c:v>5.0908986421848841</c:v>
                </c:pt>
                <c:pt idx="20">
                  <c:v>5.4922740812147399</c:v>
                </c:pt>
                <c:pt idx="21">
                  <c:v>5.8629652972339805</c:v>
                </c:pt>
                <c:pt idx="22">
                  <c:v>6.2104250022641496</c:v>
                </c:pt>
                <c:pt idx="23">
                  <c:v>6.5363799617590654</c:v>
                </c:pt>
                <c:pt idx="24">
                  <c:v>6.8654144867101135</c:v>
                </c:pt>
                <c:pt idx="25">
                  <c:v>7.1410029282041316</c:v>
                </c:pt>
                <c:pt idx="26">
                  <c:v>7.3980593696698396</c:v>
                </c:pt>
                <c:pt idx="27">
                  <c:v>7.6515926722782295</c:v>
                </c:pt>
                <c:pt idx="28">
                  <c:v>7.8937553898311021</c:v>
                </c:pt>
                <c:pt idx="29">
                  <c:v>8.1127824535783457</c:v>
                </c:pt>
                <c:pt idx="30">
                  <c:v>8.3209639239744781</c:v>
                </c:pt>
                <c:pt idx="31">
                  <c:v>8.5163869306654636</c:v>
                </c:pt>
                <c:pt idx="32">
                  <c:v>8.6935281569581981</c:v>
                </c:pt>
                <c:pt idx="33">
                  <c:v>8.8722006485881604</c:v>
                </c:pt>
                <c:pt idx="34">
                  <c:v>9.0374332312335337</c:v>
                </c:pt>
                <c:pt idx="35">
                  <c:v>9.1907209079591858</c:v>
                </c:pt>
                <c:pt idx="36">
                  <c:v>9.3395299462425214</c:v>
                </c:pt>
                <c:pt idx="37">
                  <c:v>9.4460759808298196</c:v>
                </c:pt>
                <c:pt idx="38">
                  <c:v>9.5698684251041559</c:v>
                </c:pt>
                <c:pt idx="39">
                  <c:v>9.6753308021254654</c:v>
                </c:pt>
                <c:pt idx="40">
                  <c:v>9.7997308295353118</c:v>
                </c:pt>
                <c:pt idx="41">
                  <c:v>9.9459743128811819</c:v>
                </c:pt>
                <c:pt idx="42">
                  <c:v>10.048695296115687</c:v>
                </c:pt>
                <c:pt idx="43">
                  <c:v>10.158220641320252</c:v>
                </c:pt>
                <c:pt idx="44">
                  <c:v>10.265960285409029</c:v>
                </c:pt>
                <c:pt idx="45">
                  <c:v>10.375796016887149</c:v>
                </c:pt>
                <c:pt idx="46">
                  <c:v>10.46093496197512</c:v>
                </c:pt>
                <c:pt idx="47">
                  <c:v>10.554303928082245</c:v>
                </c:pt>
                <c:pt idx="48">
                  <c:v>10.639888513030522</c:v>
                </c:pt>
                <c:pt idx="49">
                  <c:v>10.727915321149402</c:v>
                </c:pt>
                <c:pt idx="50">
                  <c:v>10.805081161297453</c:v>
                </c:pt>
                <c:pt idx="51">
                  <c:v>10.883626343803773</c:v>
                </c:pt>
                <c:pt idx="52">
                  <c:v>10.958818462436417</c:v>
                </c:pt>
                <c:pt idx="53">
                  <c:v>11.031870783711984</c:v>
                </c:pt>
                <c:pt idx="54">
                  <c:v>11.104685879932767</c:v>
                </c:pt>
                <c:pt idx="55">
                  <c:v>11.17206840031742</c:v>
                </c:pt>
                <c:pt idx="56">
                  <c:v>11.23906972057687</c:v>
                </c:pt>
                <c:pt idx="57">
                  <c:v>11.300817614763877</c:v>
                </c:pt>
                <c:pt idx="58">
                  <c:v>11.402551275546891</c:v>
                </c:pt>
                <c:pt idx="59">
                  <c:v>11.766821214038748</c:v>
                </c:pt>
                <c:pt idx="60">
                  <c:v>12.233071625239312</c:v>
                </c:pt>
                <c:pt idx="61">
                  <c:v>12.736417988280261</c:v>
                </c:pt>
                <c:pt idx="62">
                  <c:v>13.141946956350802</c:v>
                </c:pt>
                <c:pt idx="63">
                  <c:v>13.517898640656311</c:v>
                </c:pt>
                <c:pt idx="64">
                  <c:v>13.836733587292258</c:v>
                </c:pt>
                <c:pt idx="65">
                  <c:v>14.15303240780155</c:v>
                </c:pt>
                <c:pt idx="66">
                  <c:v>14.402746761383479</c:v>
                </c:pt>
                <c:pt idx="67">
                  <c:v>14.857000267565667</c:v>
                </c:pt>
                <c:pt idx="68">
                  <c:v>15.422248618675841</c:v>
                </c:pt>
                <c:pt idx="69">
                  <c:v>15.947094789749066</c:v>
                </c:pt>
                <c:pt idx="70">
                  <c:v>16.445242639579234</c:v>
                </c:pt>
                <c:pt idx="71">
                  <c:v>16.866365704850942</c:v>
                </c:pt>
                <c:pt idx="72">
                  <c:v>17.233499989175115</c:v>
                </c:pt>
                <c:pt idx="73">
                  <c:v>17.565536474510967</c:v>
                </c:pt>
                <c:pt idx="74">
                  <c:v>17.864280378208317</c:v>
                </c:pt>
                <c:pt idx="75">
                  <c:v>18.132636026858982</c:v>
                </c:pt>
                <c:pt idx="76">
                  <c:v>18.377612150391446</c:v>
                </c:pt>
                <c:pt idx="77">
                  <c:v>18.58533754514907</c:v>
                </c:pt>
                <c:pt idx="78">
                  <c:v>18.78910449910849</c:v>
                </c:pt>
                <c:pt idx="79">
                  <c:v>18.967306220624049</c:v>
                </c:pt>
                <c:pt idx="80">
                  <c:v>19.125055213710105</c:v>
                </c:pt>
                <c:pt idx="81">
                  <c:v>19.283823566026562</c:v>
                </c:pt>
                <c:pt idx="82">
                  <c:v>19.422533953399505</c:v>
                </c:pt>
                <c:pt idx="83">
                  <c:v>19.553686728557945</c:v>
                </c:pt>
                <c:pt idx="84">
                  <c:v>19.678877665875302</c:v>
                </c:pt>
                <c:pt idx="85">
                  <c:v>19.793659882606562</c:v>
                </c:pt>
                <c:pt idx="86">
                  <c:v>19.902532453149846</c:v>
                </c:pt>
                <c:pt idx="87">
                  <c:v>20.005064275290096</c:v>
                </c:pt>
                <c:pt idx="88">
                  <c:v>20.101752109480319</c:v>
                </c:pt>
                <c:pt idx="89">
                  <c:v>20.190734768941756</c:v>
                </c:pt>
                <c:pt idx="90">
                  <c:v>20.278920955114572</c:v>
                </c:pt>
                <c:pt idx="91">
                  <c:v>20.362005604217448</c:v>
                </c:pt>
                <c:pt idx="92">
                  <c:v>20.441190102311069</c:v>
                </c:pt>
                <c:pt idx="93">
                  <c:v>20.515642719384385</c:v>
                </c:pt>
                <c:pt idx="94">
                  <c:v>20.588067691764053</c:v>
                </c:pt>
                <c:pt idx="95">
                  <c:v>20.655947351292316</c:v>
                </c:pt>
                <c:pt idx="96">
                  <c:v>20.721779611515039</c:v>
                </c:pt>
                <c:pt idx="97">
                  <c:v>20.785156568398651</c:v>
                </c:pt>
                <c:pt idx="98">
                  <c:v>20.846051795471695</c:v>
                </c:pt>
                <c:pt idx="99">
                  <c:v>20.903089459442242</c:v>
                </c:pt>
                <c:pt idx="100">
                  <c:v>20.958361779420212</c:v>
                </c:pt>
                <c:pt idx="101">
                  <c:v>21.015700379667557</c:v>
                </c:pt>
                <c:pt idx="102">
                  <c:v>21.066205228996981</c:v>
                </c:pt>
                <c:pt idx="103">
                  <c:v>21.117619022070119</c:v>
                </c:pt>
                <c:pt idx="104">
                  <c:v>21.165992074123025</c:v>
                </c:pt>
                <c:pt idx="105">
                  <c:v>21.211543435621891</c:v>
                </c:pt>
                <c:pt idx="106">
                  <c:v>21.256686489165261</c:v>
                </c:pt>
                <c:pt idx="107">
                  <c:v>21.300881959507457</c:v>
                </c:pt>
                <c:pt idx="108">
                  <c:v>21.343698319469397</c:v>
                </c:pt>
                <c:pt idx="109">
                  <c:v>21.386525877681237</c:v>
                </c:pt>
                <c:pt idx="110">
                  <c:v>21.425921527451806</c:v>
                </c:pt>
                <c:pt idx="111">
                  <c:v>21.464610263851522</c:v>
                </c:pt>
                <c:pt idx="112">
                  <c:v>21.50277132758864</c:v>
                </c:pt>
                <c:pt idx="113">
                  <c:v>21.53957448244763</c:v>
                </c:pt>
                <c:pt idx="114">
                  <c:v>21.575026964531713</c:v>
                </c:pt>
                <c:pt idx="115">
                  <c:v>21.609778522089382</c:v>
                </c:pt>
                <c:pt idx="116">
                  <c:v>21.643652078404571</c:v>
                </c:pt>
                <c:pt idx="117">
                  <c:v>21.676955964735583</c:v>
                </c:pt>
              </c:numCache>
            </c:numRef>
          </c:xVal>
          <c:yVal>
            <c:numRef>
              <c:f>'366e'!$L$225:$L$342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44.5</c:v>
                </c:pt>
                <c:pt idx="38">
                  <c:v>48.3</c:v>
                </c:pt>
                <c:pt idx="39">
                  <c:v>51.95</c:v>
                </c:pt>
                <c:pt idx="40">
                  <c:v>56.83</c:v>
                </c:pt>
                <c:pt idx="41">
                  <c:v>63.52</c:v>
                </c:pt>
                <c:pt idx="42">
                  <c:v>68.959999999999994</c:v>
                </c:pt>
                <c:pt idx="43">
                  <c:v>75.569999999999993</c:v>
                </c:pt>
                <c:pt idx="44">
                  <c:v>83.04</c:v>
                </c:pt>
                <c:pt idx="45">
                  <c:v>91.84</c:v>
                </c:pt>
                <c:pt idx="46">
                  <c:v>99.64</c:v>
                </c:pt>
                <c:pt idx="47">
                  <c:v>109.36</c:v>
                </c:pt>
                <c:pt idx="48">
                  <c:v>119.53</c:v>
                </c:pt>
                <c:pt idx="49">
                  <c:v>131.47999999999999</c:v>
                </c:pt>
                <c:pt idx="50">
                  <c:v>143.41999999999999</c:v>
                </c:pt>
                <c:pt idx="51">
                  <c:v>157.22999999999999</c:v>
                </c:pt>
                <c:pt idx="52">
                  <c:v>172.29</c:v>
                </c:pt>
                <c:pt idx="53">
                  <c:v>188.95</c:v>
                </c:pt>
                <c:pt idx="54">
                  <c:v>207.9</c:v>
                </c:pt>
                <c:pt idx="55">
                  <c:v>227.89</c:v>
                </c:pt>
                <c:pt idx="56">
                  <c:v>250.52</c:v>
                </c:pt>
                <c:pt idx="57">
                  <c:v>274.2</c:v>
                </c:pt>
                <c:pt idx="58">
                  <c:v>296.33999999999997</c:v>
                </c:pt>
                <c:pt idx="59">
                  <c:v>325.68</c:v>
                </c:pt>
                <c:pt idx="60">
                  <c:v>356.1</c:v>
                </c:pt>
                <c:pt idx="61">
                  <c:v>392.36</c:v>
                </c:pt>
                <c:pt idx="62">
                  <c:v>427.62</c:v>
                </c:pt>
                <c:pt idx="63">
                  <c:v>467.88</c:v>
                </c:pt>
                <c:pt idx="64">
                  <c:v>510.21</c:v>
                </c:pt>
                <c:pt idx="65">
                  <c:v>562.65</c:v>
                </c:pt>
                <c:pt idx="66">
                  <c:v>610.29</c:v>
                </c:pt>
                <c:pt idx="67">
                  <c:v>670.04</c:v>
                </c:pt>
                <c:pt idx="68">
                  <c:v>734.7</c:v>
                </c:pt>
                <c:pt idx="69">
                  <c:v>801.94</c:v>
                </c:pt>
                <c:pt idx="70">
                  <c:v>879.36</c:v>
                </c:pt>
                <c:pt idx="71">
                  <c:v>960.65</c:v>
                </c:pt>
                <c:pt idx="72">
                  <c:v>1048.46</c:v>
                </c:pt>
                <c:pt idx="73">
                  <c:v>1146.6300000000001</c:v>
                </c:pt>
                <c:pt idx="74">
                  <c:v>1255.57</c:v>
                </c:pt>
                <c:pt idx="75">
                  <c:v>1375.68</c:v>
                </c:pt>
                <c:pt idx="76">
                  <c:v>1509.63</c:v>
                </c:pt>
                <c:pt idx="77">
                  <c:v>1646.85</c:v>
                </c:pt>
                <c:pt idx="78">
                  <c:v>1808.63</c:v>
                </c:pt>
                <c:pt idx="79">
                  <c:v>1978.2</c:v>
                </c:pt>
                <c:pt idx="80">
                  <c:v>2155.9</c:v>
                </c:pt>
                <c:pt idx="81">
                  <c:v>2367.5100000000002</c:v>
                </c:pt>
                <c:pt idx="82">
                  <c:v>2585.81</c:v>
                </c:pt>
                <c:pt idx="83">
                  <c:v>2827.72</c:v>
                </c:pt>
                <c:pt idx="84">
                  <c:v>3098.21</c:v>
                </c:pt>
                <c:pt idx="85">
                  <c:v>3387.8</c:v>
                </c:pt>
                <c:pt idx="86">
                  <c:v>3707.31</c:v>
                </c:pt>
                <c:pt idx="87">
                  <c:v>4056.62</c:v>
                </c:pt>
                <c:pt idx="88">
                  <c:v>4438.0200000000004</c:v>
                </c:pt>
                <c:pt idx="89">
                  <c:v>4842.6400000000003</c:v>
                </c:pt>
                <c:pt idx="90">
                  <c:v>5304.43</c:v>
                </c:pt>
                <c:pt idx="91">
                  <c:v>5805.71</c:v>
                </c:pt>
                <c:pt idx="92">
                  <c:v>6354.88</c:v>
                </c:pt>
                <c:pt idx="93">
                  <c:v>6946.89</c:v>
                </c:pt>
                <c:pt idx="94">
                  <c:v>7606.31</c:v>
                </c:pt>
                <c:pt idx="95">
                  <c:v>8312.84</c:v>
                </c:pt>
                <c:pt idx="96">
                  <c:v>9094.68</c:v>
                </c:pt>
                <c:pt idx="97">
                  <c:v>9953.2900000000009</c:v>
                </c:pt>
                <c:pt idx="98">
                  <c:v>10893.52</c:v>
                </c:pt>
                <c:pt idx="99">
                  <c:v>11894.41</c:v>
                </c:pt>
                <c:pt idx="100">
                  <c:v>12994.17</c:v>
                </c:pt>
                <c:pt idx="101">
                  <c:v>14293.33</c:v>
                </c:pt>
                <c:pt idx="102">
                  <c:v>15593.8</c:v>
                </c:pt>
                <c:pt idx="103">
                  <c:v>17093.43</c:v>
                </c:pt>
                <c:pt idx="104">
                  <c:v>18692.89</c:v>
                </c:pt>
                <c:pt idx="105">
                  <c:v>20393.349999999999</c:v>
                </c:pt>
                <c:pt idx="106">
                  <c:v>22294.18</c:v>
                </c:pt>
                <c:pt idx="107">
                  <c:v>24396.03</c:v>
                </c:pt>
                <c:pt idx="108">
                  <c:v>26695.81</c:v>
                </c:pt>
                <c:pt idx="109">
                  <c:v>29297.24</c:v>
                </c:pt>
                <c:pt idx="110">
                  <c:v>31998.04</c:v>
                </c:pt>
                <c:pt idx="111">
                  <c:v>34982.269999999997</c:v>
                </c:pt>
                <c:pt idx="112">
                  <c:v>38297.43</c:v>
                </c:pt>
                <c:pt idx="113">
                  <c:v>41897.86</c:v>
                </c:pt>
                <c:pt idx="114">
                  <c:v>45797.54</c:v>
                </c:pt>
                <c:pt idx="115">
                  <c:v>50092.87</c:v>
                </c:pt>
                <c:pt idx="116">
                  <c:v>54797.53</c:v>
                </c:pt>
                <c:pt idx="117">
                  <c:v>59996.08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E94-D54D-89BC-EC441BD59CC4}"/>
            </c:ext>
          </c:extLst>
        </c:ser>
        <c:ser>
          <c:idx val="8"/>
          <c:order val="8"/>
          <c:tx>
            <c:strRef>
              <c:f>'366e'!$D$3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'366e'!$D$4</c:f>
              <c:numCache>
                <c:formatCode>0.00</c:formatCode>
                <c:ptCount val="1"/>
                <c:pt idx="0">
                  <c:v>0.10697413102676771</c:v>
                </c:pt>
              </c:numCache>
            </c:numRef>
          </c:xVal>
          <c:yVal>
            <c:numRef>
              <c:f>'366e'!$D$5</c:f>
              <c:numCache>
                <c:formatCode>General</c:formatCode>
                <c:ptCount val="1"/>
                <c:pt idx="0">
                  <c:v>3.37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E94-D54D-89BC-EC441BD59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560703"/>
        <c:axId val="1"/>
      </c:scatterChart>
      <c:valAx>
        <c:axId val="303560703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03560703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70084818799411319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'366e'!$AC$8:$AC$42</c:f>
          <c:strCache>
            <c:ptCount val="35"/>
            <c:pt idx="0">
              <c:v>SAMPLE NO.:</c:v>
            </c:pt>
            <c:pt idx="1">
              <c:v>6991.2ft;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18.4</c:v>
            </c:pt>
            <c:pt idx="6">
              <c:v>BVTot:</c:v>
            </c:pt>
            <c:pt idx="7">
              <c:v>24.49</c:v>
            </c:pt>
            <c:pt idx="8">
              <c:v>Perm:</c:v>
            </c:pt>
            <c:pt idx="9">
              <c:v>186</c:v>
            </c:pt>
            <c:pt idx="10">
              <c:v>Thomeer Perm:</c:v>
            </c:pt>
            <c:pt idx="11">
              <c:v>238.4</c:v>
            </c:pt>
            <c:pt idx="12">
              <c:v>PORE SYSTEM 1:</c:v>
            </c:pt>
            <c:pt idx="13">
              <c:v>G1:</c:v>
            </c:pt>
            <c:pt idx="14">
              <c:v>0.54</c:v>
            </c:pt>
            <c:pt idx="15">
              <c:v>Pd1:</c:v>
            </c:pt>
            <c:pt idx="16">
              <c:v>2.83</c:v>
            </c:pt>
            <c:pt idx="17">
              <c:v>BV1:</c:v>
            </c:pt>
            <c:pt idx="18">
              <c:v>14.83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0.27</c:v>
            </c:pt>
            <c:pt idx="24">
              <c:v>Pd2:</c:v>
            </c:pt>
            <c:pt idx="25">
              <c:v>259.75</c:v>
            </c:pt>
            <c:pt idx="26">
              <c:v>BV2:</c:v>
            </c:pt>
            <c:pt idx="27">
              <c:v>5.38</c:v>
            </c:pt>
            <c:pt idx="28">
              <c:v>PORE SYSTEM 3:</c:v>
            </c:pt>
            <c:pt idx="29">
              <c:v>G3:</c:v>
            </c:pt>
            <c:pt idx="30">
              <c:v>0.25</c:v>
            </c:pt>
            <c:pt idx="31">
              <c:v>Pd3:</c:v>
            </c:pt>
            <c:pt idx="32">
              <c:v>550.00</c:v>
            </c:pt>
            <c:pt idx="33">
              <c:v>BV3:</c:v>
            </c:pt>
            <c:pt idx="34">
              <c:v>4.27</c:v>
            </c:pt>
          </c:strCache>
        </c:strRef>
      </c:tx>
      <c:layout>
        <c:manualLayout>
          <c:xMode val="edge"/>
          <c:yMode val="edge"/>
          <c:x val="0.11061300123272895"/>
          <c:y val="3.058201014746337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21671587065152"/>
          <c:y val="0.2507724832091997"/>
          <c:w val="0.7607465594985644"/>
          <c:h val="0.639164012081984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'366e'!$Z$7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'366e'!$X$8:$X$125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2.3938440780949533</c:v>
                </c:pt>
                <c:pt idx="38" formatCode="0.00E+00">
                  <c:v>2.2055085191558059</c:v>
                </c:pt>
                <c:pt idx="39" formatCode="0.00E+00">
                  <c:v>2.0505497877810477</c:v>
                </c:pt>
                <c:pt idx="40" formatCode="0.00E+00">
                  <c:v>1.8744687924551369</c:v>
                </c:pt>
                <c:pt idx="41" formatCode="0.00E+00">
                  <c:v>1.6770475673051859</c:v>
                </c:pt>
                <c:pt idx="42" formatCode="0.00E+00">
                  <c:v>1.5447514715084896</c:v>
                </c:pt>
                <c:pt idx="43" formatCode="0.00E+00">
                  <c:v>1.4096342659153824</c:v>
                </c:pt>
                <c:pt idx="44" formatCode="0.00E+00">
                  <c:v>1.2828282932951038</c:v>
                </c:pt>
                <c:pt idx="45" formatCode="0.00E+00">
                  <c:v>1.159909205958465</c:v>
                </c:pt>
                <c:pt idx="46" formatCode="0.00E+00">
                  <c:v>1.0691094086232982</c:v>
                </c:pt>
                <c:pt idx="47" formatCode="0.00E+00">
                  <c:v>0.97408615101705776</c:v>
                </c:pt>
                <c:pt idx="48" formatCode="0.00E+00">
                  <c:v>0.8912077426188022</c:v>
                </c:pt>
                <c:pt idx="49" formatCode="0.00E+00">
                  <c:v>0.81020734313374987</c:v>
                </c:pt>
                <c:pt idx="50" formatCode="0.00E+00">
                  <c:v>0.74275597179769515</c:v>
                </c:pt>
                <c:pt idx="51" formatCode="0.00E+00">
                  <c:v>0.67751740428178742</c:v>
                </c:pt>
                <c:pt idx="52" formatCode="0.00E+00">
                  <c:v>0.61829509243267411</c:v>
                </c:pt>
                <c:pt idx="53" formatCode="0.00E+00">
                  <c:v>0.56377910280616794</c:v>
                </c:pt>
                <c:pt idx="54" formatCode="0.00E+00">
                  <c:v>0.51239086808670242</c:v>
                </c:pt>
                <c:pt idx="55" formatCode="0.00E+00">
                  <c:v>0.46744508962756343</c:v>
                </c:pt>
                <c:pt idx="56" formatCode="0.00E+00">
                  <c:v>0.42521978874032185</c:v>
                </c:pt>
                <c:pt idx="57" formatCode="0.00E+00">
                  <c:v>0.38849767131737933</c:v>
                </c:pt>
                <c:pt idx="58" formatCode="0.00E+00">
                  <c:v>0.35947243529467987</c:v>
                </c:pt>
                <c:pt idx="59" formatCode="0.00E+00">
                  <c:v>0.32708812784090341</c:v>
                </c:pt>
                <c:pt idx="60" formatCode="0.00E+00">
                  <c:v>0.29914647985179843</c:v>
                </c:pt>
                <c:pt idx="61" formatCode="0.00E+00">
                  <c:v>0.27150081933740805</c:v>
                </c:pt>
                <c:pt idx="62" formatCode="0.00E+00">
                  <c:v>0.24911384283996404</c:v>
                </c:pt>
                <c:pt idx="63" formatCode="0.00E+00">
                  <c:v>0.22767816849454012</c:v>
                </c:pt>
                <c:pt idx="64" formatCode="0.00E+00">
                  <c:v>0.20878865854300271</c:v>
                </c:pt>
                <c:pt idx="65" formatCode="0.00E+00">
                  <c:v>0.18932917706429472</c:v>
                </c:pt>
                <c:pt idx="66" formatCode="0.00E+00">
                  <c:v>0.17454990492261946</c:v>
                </c:pt>
                <c:pt idx="67" formatCode="0.00E+00">
                  <c:v>0.15898462998511345</c:v>
                </c:pt>
                <c:pt idx="68" formatCode="0.00E+00">
                  <c:v>0.14499259762518774</c:v>
                </c:pt>
                <c:pt idx="69" formatCode="0.00E+00">
                  <c:v>0.13283545087565829</c:v>
                </c:pt>
                <c:pt idx="70" formatCode="0.00E+00">
                  <c:v>0.12114044472710314</c:v>
                </c:pt>
                <c:pt idx="71" formatCode="0.00E+00">
                  <c:v>0.11088956589311968</c:v>
                </c:pt>
                <c:pt idx="72" formatCode="0.00E+00">
                  <c:v>0.1016024087473298</c:v>
                </c:pt>
                <c:pt idx="73" formatCode="0.00E+00">
                  <c:v>9.2903605762299446E-2</c:v>
                </c:pt>
                <c:pt idx="74" formatCode="0.00E+00">
                  <c:v>8.4842789709235991E-2</c:v>
                </c:pt>
                <c:pt idx="75" formatCode="0.00E+00">
                  <c:v>7.7435204026536281E-2</c:v>
                </c:pt>
                <c:pt idx="76" formatCode="0.00E+00">
                  <c:v>7.056435118222705E-2</c:v>
                </c:pt>
                <c:pt idx="77" formatCode="0.00E+00">
                  <c:v>6.4684738425008603E-2</c:v>
                </c:pt>
                <c:pt idx="78" formatCode="0.00E+00">
                  <c:v>5.8898758438832383E-2</c:v>
                </c:pt>
                <c:pt idx="79" formatCode="0.00E+00">
                  <c:v>5.3849995690640695E-2</c:v>
                </c:pt>
                <c:pt idx="80" formatCode="0.00E+00">
                  <c:v>4.9411411232072648E-2</c:v>
                </c:pt>
                <c:pt idx="81" formatCode="0.00E+00">
                  <c:v>4.4994978469035156E-2</c:v>
                </c:pt>
                <c:pt idx="82" formatCode="0.00E+00">
                  <c:v>4.1196399377845021E-2</c:v>
                </c:pt>
                <c:pt idx="83" formatCode="0.00E+00">
                  <c:v>3.7672068477510305E-2</c:v>
                </c:pt>
                <c:pt idx="84" formatCode="0.00E+00">
                  <c:v>3.4383099104071523E-2</c:v>
                </c:pt>
                <c:pt idx="85" formatCode="0.00E+00">
                  <c:v>3.1444023105031416E-2</c:v>
                </c:pt>
                <c:pt idx="86" formatCode="0.00E+00">
                  <c:v>2.8734058245796935E-2</c:v>
                </c:pt>
                <c:pt idx="87" formatCode="0.00E+00">
                  <c:v>2.6259807789545345E-2</c:v>
                </c:pt>
                <c:pt idx="88" formatCode="0.00E+00">
                  <c:v>2.400306025552508E-2</c:v>
                </c:pt>
                <c:pt idx="89" formatCode="0.00E+00">
                  <c:v>2.1997518187440203E-2</c:v>
                </c:pt>
                <c:pt idx="90" formatCode="0.00E+00">
                  <c:v>2.0082470967705376E-2</c:v>
                </c:pt>
                <c:pt idx="91" formatCode="0.00E+00">
                  <c:v>1.8348498542852712E-2</c:v>
                </c:pt>
                <c:pt idx="92" formatCode="0.00E+00">
                  <c:v>1.6762875376911197E-2</c:v>
                </c:pt>
                <c:pt idx="93" formatCode="0.00E+00">
                  <c:v>1.5334352706783239E-2</c:v>
                </c:pt>
                <c:pt idx="94" formatCode="0.00E+00">
                  <c:v>1.4004959234533621E-2</c:v>
                </c:pt>
                <c:pt idx="95" formatCode="0.00E+00">
                  <c:v>1.2814641142524749E-2</c:v>
                </c:pt>
                <c:pt idx="96" formatCode="0.00E+00">
                  <c:v>1.1713008206470751E-2</c:v>
                </c:pt>
                <c:pt idx="97" formatCode="0.00E+00">
                  <c:v>1.0702597982699732E-2</c:v>
                </c:pt>
                <c:pt idx="98" formatCode="0.00E+00">
                  <c:v>9.778846642336492E-3</c:v>
                </c:pt>
                <c:pt idx="99" formatCode="0.00E+00">
                  <c:v>8.9559769232122836E-3</c:v>
                </c:pt>
                <c:pt idx="100" formatCode="0.00E+00">
                  <c:v>8.1979889038873138E-3</c:v>
                </c:pt>
                <c:pt idx="101" formatCode="0.00E+00">
                  <c:v>7.4528511882972987E-3</c:v>
                </c:pt>
                <c:pt idx="102" formatCode="0.00E+00">
                  <c:v>6.831308691609834E-3</c:v>
                </c:pt>
                <c:pt idx="103" formatCode="0.00E+00">
                  <c:v>6.2319886339503201E-3</c:v>
                </c:pt>
                <c:pt idx="104" formatCode="0.00E+00">
                  <c:v>5.6987475706124328E-3</c:v>
                </c:pt>
                <c:pt idx="105" formatCode="0.00E+00">
                  <c:v>5.223568539510449E-3</c:v>
                </c:pt>
                <c:pt idx="106" formatCode="0.00E+00">
                  <c:v>4.7782004754256683E-3</c:v>
                </c:pt>
                <c:pt idx="107" formatCode="0.00E+00">
                  <c:v>4.3665326479441708E-3</c:v>
                </c:pt>
                <c:pt idx="108" formatCode="0.00E+00">
                  <c:v>3.9903663337139952E-3</c:v>
                </c:pt>
                <c:pt idx="109" formatCode="0.00E+00">
                  <c:v>3.6360442647575481E-3</c:v>
                </c:pt>
                <c:pt idx="110" formatCode="0.00E+00">
                  <c:v>3.3291433311298264E-3</c:v>
                </c:pt>
                <c:pt idx="111" formatCode="0.00E+00">
                  <c:v>3.0451443395533061E-3</c:v>
                </c:pt>
                <c:pt idx="112" formatCode="0.00E+00">
                  <c:v>2.7815459542644351E-3</c:v>
                </c:pt>
                <c:pt idx="113" formatCode="0.00E+00">
                  <c:v>2.5425179585598268E-3</c:v>
                </c:pt>
                <c:pt idx="114" formatCode="0.00E+00">
                  <c:v>2.326021473538217E-3</c:v>
                </c:pt>
                <c:pt idx="115" formatCode="0.00E+00">
                  <c:v>2.126571335905198E-3</c:v>
                </c:pt>
                <c:pt idx="116" formatCode="0.00E+00">
                  <c:v>1.9439938529204771E-3</c:v>
                </c:pt>
                <c:pt idx="117" formatCode="0.00E+00">
                  <c:v>1.7755503605439791E-3</c:v>
                </c:pt>
              </c:numCache>
            </c:numRef>
          </c:xVal>
          <c:yVal>
            <c:numRef>
              <c:f>'366e'!$Z$8:$Z$125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5.0523154078904328E-2</c:v>
                </c:pt>
                <c:pt idx="6">
                  <c:v>6.749883647385943E-2</c:v>
                </c:pt>
                <c:pt idx="7">
                  <c:v>6.7498836473859444E-2</c:v>
                </c:pt>
                <c:pt idx="8">
                  <c:v>0.13499767294771881</c:v>
                </c:pt>
                <c:pt idx="9">
                  <c:v>0.15749728510567212</c:v>
                </c:pt>
                <c:pt idx="10">
                  <c:v>0.20249650942157843</c:v>
                </c:pt>
                <c:pt idx="11">
                  <c:v>0.26999534589543761</c:v>
                </c:pt>
                <c:pt idx="12">
                  <c:v>0.31499457021134403</c:v>
                </c:pt>
                <c:pt idx="13">
                  <c:v>0.38249340668520326</c:v>
                </c:pt>
                <c:pt idx="14">
                  <c:v>0.56249030394882871</c:v>
                </c:pt>
                <c:pt idx="15">
                  <c:v>0.92248409847608004</c:v>
                </c:pt>
                <c:pt idx="16">
                  <c:v>0.69748797689654651</c:v>
                </c:pt>
                <c:pt idx="17">
                  <c:v>0.67498836473859525</c:v>
                </c:pt>
                <c:pt idx="18">
                  <c:v>0.51749107963292218</c:v>
                </c:pt>
                <c:pt idx="19">
                  <c:v>0.44999224315906261</c:v>
                </c:pt>
                <c:pt idx="20">
                  <c:v>0.35999379452725044</c:v>
                </c:pt>
                <c:pt idx="21">
                  <c:v>0.38249340668520304</c:v>
                </c:pt>
                <c:pt idx="22">
                  <c:v>0.26999534589543739</c:v>
                </c:pt>
                <c:pt idx="23">
                  <c:v>0.26999534589543828</c:v>
                </c:pt>
                <c:pt idx="24">
                  <c:v>0.24749573373748479</c:v>
                </c:pt>
                <c:pt idx="25">
                  <c:v>0.2474957337374839</c:v>
                </c:pt>
                <c:pt idx="26">
                  <c:v>0.20249650942157782</c:v>
                </c:pt>
                <c:pt idx="27">
                  <c:v>0.20249650942157871</c:v>
                </c:pt>
                <c:pt idx="28">
                  <c:v>0.17999689726362522</c:v>
                </c:pt>
                <c:pt idx="29">
                  <c:v>0.17999689726362522</c:v>
                </c:pt>
                <c:pt idx="30">
                  <c:v>0.15749728510567351</c:v>
                </c:pt>
                <c:pt idx="31">
                  <c:v>0.15749728510566996</c:v>
                </c:pt>
                <c:pt idx="32">
                  <c:v>0.15749728510567351</c:v>
                </c:pt>
                <c:pt idx="33">
                  <c:v>0.15749728510566996</c:v>
                </c:pt>
                <c:pt idx="34">
                  <c:v>0.13499767294772091</c:v>
                </c:pt>
                <c:pt idx="35">
                  <c:v>0.13499767294771914</c:v>
                </c:pt>
                <c:pt idx="36">
                  <c:v>0.13499767294771914</c:v>
                </c:pt>
                <c:pt idx="37">
                  <c:v>0.10462319653448127</c:v>
                </c:pt>
                <c:pt idx="38">
                  <c:v>0.10462319653448482</c:v>
                </c:pt>
                <c:pt idx="39">
                  <c:v>0.11249806078976476</c:v>
                </c:pt>
                <c:pt idx="40">
                  <c:v>0.11249806078976654</c:v>
                </c:pt>
                <c:pt idx="41">
                  <c:v>0.10462319653448127</c:v>
                </c:pt>
                <c:pt idx="42">
                  <c:v>0.10462319653448127</c:v>
                </c:pt>
                <c:pt idx="43">
                  <c:v>0.10462319653448304</c:v>
                </c:pt>
                <c:pt idx="44">
                  <c:v>0.10462319653448304</c:v>
                </c:pt>
                <c:pt idx="45">
                  <c:v>0.10462319653448127</c:v>
                </c:pt>
                <c:pt idx="46">
                  <c:v>0.10462319653448304</c:v>
                </c:pt>
                <c:pt idx="47">
                  <c:v>0.1255478358413793</c:v>
                </c:pt>
                <c:pt idx="48">
                  <c:v>0.10462319653448127</c:v>
                </c:pt>
                <c:pt idx="49">
                  <c:v>0.14647247514827555</c:v>
                </c:pt>
                <c:pt idx="50">
                  <c:v>0.14647247514827377</c:v>
                </c:pt>
                <c:pt idx="51">
                  <c:v>0.18832175376206806</c:v>
                </c:pt>
                <c:pt idx="52">
                  <c:v>0.18832175376206628</c:v>
                </c:pt>
                <c:pt idx="53">
                  <c:v>0.18832175376206806</c:v>
                </c:pt>
                <c:pt idx="54">
                  <c:v>0.18832175376206628</c:v>
                </c:pt>
                <c:pt idx="55">
                  <c:v>0.16739711445517358</c:v>
                </c:pt>
                <c:pt idx="56">
                  <c:v>0.14647247514827377</c:v>
                </c:pt>
                <c:pt idx="57">
                  <c:v>0.12554783584137752</c:v>
                </c:pt>
                <c:pt idx="58">
                  <c:v>0.14647247514827555</c:v>
                </c:pt>
                <c:pt idx="59">
                  <c:v>0.18832175376206806</c:v>
                </c:pt>
                <c:pt idx="60">
                  <c:v>0.20924639306896431</c:v>
                </c:pt>
                <c:pt idx="61">
                  <c:v>0.23017103237586056</c:v>
                </c:pt>
                <c:pt idx="62">
                  <c:v>0.23017103237586412</c:v>
                </c:pt>
                <c:pt idx="63">
                  <c:v>0.29294495029654755</c:v>
                </c:pt>
                <c:pt idx="64">
                  <c:v>0.2929449502965511</c:v>
                </c:pt>
                <c:pt idx="65">
                  <c:v>0.31386958960344558</c:v>
                </c:pt>
                <c:pt idx="66">
                  <c:v>0.29294495029654755</c:v>
                </c:pt>
                <c:pt idx="67">
                  <c:v>0.2929449502965511</c:v>
                </c:pt>
                <c:pt idx="68">
                  <c:v>0.27202031098965307</c:v>
                </c:pt>
                <c:pt idx="69">
                  <c:v>0.25109567168276037</c:v>
                </c:pt>
                <c:pt idx="70">
                  <c:v>0.23017103237585879</c:v>
                </c:pt>
                <c:pt idx="71">
                  <c:v>0.23017103237585879</c:v>
                </c:pt>
                <c:pt idx="72">
                  <c:v>0.18832175376206983</c:v>
                </c:pt>
                <c:pt idx="73">
                  <c:v>0.18832175376206806</c:v>
                </c:pt>
                <c:pt idx="74">
                  <c:v>0.18832175376206983</c:v>
                </c:pt>
                <c:pt idx="75">
                  <c:v>0.1673971144551718</c:v>
                </c:pt>
                <c:pt idx="76">
                  <c:v>0.146472475148272</c:v>
                </c:pt>
                <c:pt idx="77">
                  <c:v>0.14647247514827555</c:v>
                </c:pt>
                <c:pt idx="78">
                  <c:v>0.12554783584137752</c:v>
                </c:pt>
                <c:pt idx="79">
                  <c:v>0.12554783584138107</c:v>
                </c:pt>
                <c:pt idx="80">
                  <c:v>0.10462319653448304</c:v>
                </c:pt>
                <c:pt idx="81">
                  <c:v>0.10462319653447594</c:v>
                </c:pt>
                <c:pt idx="82">
                  <c:v>8.3698557227588566E-2</c:v>
                </c:pt>
                <c:pt idx="83">
                  <c:v>8.369855722758146E-2</c:v>
                </c:pt>
                <c:pt idx="84">
                  <c:v>8.3698557227585013E-2</c:v>
                </c:pt>
                <c:pt idx="85">
                  <c:v>6.2773917920694089E-2</c:v>
                </c:pt>
                <c:pt idx="86">
                  <c:v>6.2773917920686984E-2</c:v>
                </c:pt>
                <c:pt idx="87">
                  <c:v>4.1849278613796059E-2</c:v>
                </c:pt>
                <c:pt idx="88">
                  <c:v>4.1849278613796059E-2</c:v>
                </c:pt>
                <c:pt idx="89">
                  <c:v>2.0924639306890924E-2</c:v>
                </c:pt>
                <c:pt idx="90">
                  <c:v>2.0924639306894477E-2</c:v>
                </c:pt>
                <c:pt idx="91">
                  <c:v>2.092463930689803E-2</c:v>
                </c:pt>
                <c:pt idx="92">
                  <c:v>2.0924639306894477E-2</c:v>
                </c:pt>
                <c:pt idx="93">
                  <c:v>2.092463930689803E-2</c:v>
                </c:pt>
                <c:pt idx="94">
                  <c:v>2.2499612157954374E-2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F-7C4A-956D-520EB55A093B}"/>
            </c:ext>
          </c:extLst>
        </c:ser>
        <c:ser>
          <c:idx val="1"/>
          <c:order val="1"/>
          <c:tx>
            <c:strRef>
              <c:f>'366e'!$AB$7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'366e'!$X$8:$X$125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2.3938440780949533</c:v>
                </c:pt>
                <c:pt idx="38" formatCode="0.00E+00">
                  <c:v>2.2055085191558059</c:v>
                </c:pt>
                <c:pt idx="39" formatCode="0.00E+00">
                  <c:v>2.0505497877810477</c:v>
                </c:pt>
                <c:pt idx="40" formatCode="0.00E+00">
                  <c:v>1.8744687924551369</c:v>
                </c:pt>
                <c:pt idx="41" formatCode="0.00E+00">
                  <c:v>1.6770475673051859</c:v>
                </c:pt>
                <c:pt idx="42" formatCode="0.00E+00">
                  <c:v>1.5447514715084896</c:v>
                </c:pt>
                <c:pt idx="43" formatCode="0.00E+00">
                  <c:v>1.4096342659153824</c:v>
                </c:pt>
                <c:pt idx="44" formatCode="0.00E+00">
                  <c:v>1.2828282932951038</c:v>
                </c:pt>
                <c:pt idx="45" formatCode="0.00E+00">
                  <c:v>1.159909205958465</c:v>
                </c:pt>
                <c:pt idx="46" formatCode="0.00E+00">
                  <c:v>1.0691094086232982</c:v>
                </c:pt>
                <c:pt idx="47" formatCode="0.00E+00">
                  <c:v>0.97408615101705776</c:v>
                </c:pt>
                <c:pt idx="48" formatCode="0.00E+00">
                  <c:v>0.8912077426188022</c:v>
                </c:pt>
                <c:pt idx="49" formatCode="0.00E+00">
                  <c:v>0.81020734313374987</c:v>
                </c:pt>
                <c:pt idx="50" formatCode="0.00E+00">
                  <c:v>0.74275597179769515</c:v>
                </c:pt>
                <c:pt idx="51" formatCode="0.00E+00">
                  <c:v>0.67751740428178742</c:v>
                </c:pt>
                <c:pt idx="52" formatCode="0.00E+00">
                  <c:v>0.61829509243267411</c:v>
                </c:pt>
                <c:pt idx="53" formatCode="0.00E+00">
                  <c:v>0.56377910280616794</c:v>
                </c:pt>
                <c:pt idx="54" formatCode="0.00E+00">
                  <c:v>0.51239086808670242</c:v>
                </c:pt>
                <c:pt idx="55" formatCode="0.00E+00">
                  <c:v>0.46744508962756343</c:v>
                </c:pt>
                <c:pt idx="56" formatCode="0.00E+00">
                  <c:v>0.42521978874032185</c:v>
                </c:pt>
                <c:pt idx="57" formatCode="0.00E+00">
                  <c:v>0.38849767131737933</c:v>
                </c:pt>
                <c:pt idx="58" formatCode="0.00E+00">
                  <c:v>0.35947243529467987</c:v>
                </c:pt>
                <c:pt idx="59" formatCode="0.00E+00">
                  <c:v>0.32708812784090341</c:v>
                </c:pt>
                <c:pt idx="60" formatCode="0.00E+00">
                  <c:v>0.29914647985179843</c:v>
                </c:pt>
                <c:pt idx="61" formatCode="0.00E+00">
                  <c:v>0.27150081933740805</c:v>
                </c:pt>
                <c:pt idx="62" formatCode="0.00E+00">
                  <c:v>0.24911384283996404</c:v>
                </c:pt>
                <c:pt idx="63" formatCode="0.00E+00">
                  <c:v>0.22767816849454012</c:v>
                </c:pt>
                <c:pt idx="64" formatCode="0.00E+00">
                  <c:v>0.20878865854300271</c:v>
                </c:pt>
                <c:pt idx="65" formatCode="0.00E+00">
                  <c:v>0.18932917706429472</c:v>
                </c:pt>
                <c:pt idx="66" formatCode="0.00E+00">
                  <c:v>0.17454990492261946</c:v>
                </c:pt>
                <c:pt idx="67" formatCode="0.00E+00">
                  <c:v>0.15898462998511345</c:v>
                </c:pt>
                <c:pt idx="68" formatCode="0.00E+00">
                  <c:v>0.14499259762518774</c:v>
                </c:pt>
                <c:pt idx="69" formatCode="0.00E+00">
                  <c:v>0.13283545087565829</c:v>
                </c:pt>
                <c:pt idx="70" formatCode="0.00E+00">
                  <c:v>0.12114044472710314</c:v>
                </c:pt>
                <c:pt idx="71" formatCode="0.00E+00">
                  <c:v>0.11088956589311968</c:v>
                </c:pt>
                <c:pt idx="72" formatCode="0.00E+00">
                  <c:v>0.1016024087473298</c:v>
                </c:pt>
                <c:pt idx="73" formatCode="0.00E+00">
                  <c:v>9.2903605762299446E-2</c:v>
                </c:pt>
                <c:pt idx="74" formatCode="0.00E+00">
                  <c:v>8.4842789709235991E-2</c:v>
                </c:pt>
                <c:pt idx="75" formatCode="0.00E+00">
                  <c:v>7.7435204026536281E-2</c:v>
                </c:pt>
                <c:pt idx="76" formatCode="0.00E+00">
                  <c:v>7.056435118222705E-2</c:v>
                </c:pt>
                <c:pt idx="77" formatCode="0.00E+00">
                  <c:v>6.4684738425008603E-2</c:v>
                </c:pt>
                <c:pt idx="78" formatCode="0.00E+00">
                  <c:v>5.8898758438832383E-2</c:v>
                </c:pt>
                <c:pt idx="79" formatCode="0.00E+00">
                  <c:v>5.3849995690640695E-2</c:v>
                </c:pt>
                <c:pt idx="80" formatCode="0.00E+00">
                  <c:v>4.9411411232072648E-2</c:v>
                </c:pt>
                <c:pt idx="81" formatCode="0.00E+00">
                  <c:v>4.4994978469035156E-2</c:v>
                </c:pt>
                <c:pt idx="82" formatCode="0.00E+00">
                  <c:v>4.1196399377845021E-2</c:v>
                </c:pt>
                <c:pt idx="83" formatCode="0.00E+00">
                  <c:v>3.7672068477510305E-2</c:v>
                </c:pt>
                <c:pt idx="84" formatCode="0.00E+00">
                  <c:v>3.4383099104071523E-2</c:v>
                </c:pt>
                <c:pt idx="85" formatCode="0.00E+00">
                  <c:v>3.1444023105031416E-2</c:v>
                </c:pt>
                <c:pt idx="86" formatCode="0.00E+00">
                  <c:v>2.8734058245796935E-2</c:v>
                </c:pt>
                <c:pt idx="87" formatCode="0.00E+00">
                  <c:v>2.6259807789545345E-2</c:v>
                </c:pt>
                <c:pt idx="88" formatCode="0.00E+00">
                  <c:v>2.400306025552508E-2</c:v>
                </c:pt>
                <c:pt idx="89" formatCode="0.00E+00">
                  <c:v>2.1997518187440203E-2</c:v>
                </c:pt>
                <c:pt idx="90" formatCode="0.00E+00">
                  <c:v>2.0082470967705376E-2</c:v>
                </c:pt>
                <c:pt idx="91" formatCode="0.00E+00">
                  <c:v>1.8348498542852712E-2</c:v>
                </c:pt>
                <c:pt idx="92" formatCode="0.00E+00">
                  <c:v>1.6762875376911197E-2</c:v>
                </c:pt>
                <c:pt idx="93" formatCode="0.00E+00">
                  <c:v>1.5334352706783239E-2</c:v>
                </c:pt>
                <c:pt idx="94" formatCode="0.00E+00">
                  <c:v>1.4004959234533621E-2</c:v>
                </c:pt>
                <c:pt idx="95" formatCode="0.00E+00">
                  <c:v>1.2814641142524749E-2</c:v>
                </c:pt>
                <c:pt idx="96" formatCode="0.00E+00">
                  <c:v>1.1713008206470751E-2</c:v>
                </c:pt>
                <c:pt idx="97" formatCode="0.00E+00">
                  <c:v>1.0702597982699732E-2</c:v>
                </c:pt>
                <c:pt idx="98" formatCode="0.00E+00">
                  <c:v>9.778846642336492E-3</c:v>
                </c:pt>
                <c:pt idx="99" formatCode="0.00E+00">
                  <c:v>8.9559769232122836E-3</c:v>
                </c:pt>
                <c:pt idx="100" formatCode="0.00E+00">
                  <c:v>8.1979889038873138E-3</c:v>
                </c:pt>
                <c:pt idx="101" formatCode="0.00E+00">
                  <c:v>7.4528511882972987E-3</c:v>
                </c:pt>
                <c:pt idx="102" formatCode="0.00E+00">
                  <c:v>6.831308691609834E-3</c:v>
                </c:pt>
                <c:pt idx="103" formatCode="0.00E+00">
                  <c:v>6.2319886339503201E-3</c:v>
                </c:pt>
                <c:pt idx="104" formatCode="0.00E+00">
                  <c:v>5.6987475706124328E-3</c:v>
                </c:pt>
                <c:pt idx="105" formatCode="0.00E+00">
                  <c:v>5.223568539510449E-3</c:v>
                </c:pt>
                <c:pt idx="106" formatCode="0.00E+00">
                  <c:v>4.7782004754256683E-3</c:v>
                </c:pt>
                <c:pt idx="107" formatCode="0.00E+00">
                  <c:v>4.3665326479441708E-3</c:v>
                </c:pt>
                <c:pt idx="108" formatCode="0.00E+00">
                  <c:v>3.9903663337139952E-3</c:v>
                </c:pt>
                <c:pt idx="109" formatCode="0.00E+00">
                  <c:v>3.6360442647575481E-3</c:v>
                </c:pt>
                <c:pt idx="110" formatCode="0.00E+00">
                  <c:v>3.3291433311298264E-3</c:v>
                </c:pt>
                <c:pt idx="111" formatCode="0.00E+00">
                  <c:v>3.0451443395533061E-3</c:v>
                </c:pt>
                <c:pt idx="112" formatCode="0.00E+00">
                  <c:v>2.7815459542644351E-3</c:v>
                </c:pt>
                <c:pt idx="113" formatCode="0.00E+00">
                  <c:v>2.5425179585598268E-3</c:v>
                </c:pt>
                <c:pt idx="114" formatCode="0.00E+00">
                  <c:v>2.326021473538217E-3</c:v>
                </c:pt>
                <c:pt idx="115" formatCode="0.00E+00">
                  <c:v>2.126571335905198E-3</c:v>
                </c:pt>
                <c:pt idx="116" formatCode="0.00E+00">
                  <c:v>1.9439938529204771E-3</c:v>
                </c:pt>
                <c:pt idx="117" formatCode="0.00E+00">
                  <c:v>1.7755503605439791E-3</c:v>
                </c:pt>
              </c:numCache>
            </c:numRef>
          </c:xVal>
          <c:yVal>
            <c:numRef>
              <c:f>'366e'!$AB$8:$AB$125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1.2802321960275828E-2</c:v>
                </c:pt>
                <c:pt idx="9">
                  <c:v>0.12136383472175467</c:v>
                </c:pt>
                <c:pt idx="10">
                  <c:v>0.32395319446666082</c:v>
                </c:pt>
                <c:pt idx="11">
                  <c:v>0.45012385478285549</c:v>
                </c:pt>
                <c:pt idx="12">
                  <c:v>0.53745371726394475</c:v>
                </c:pt>
                <c:pt idx="13">
                  <c:v>0.57192279121717382</c:v>
                </c:pt>
                <c:pt idx="14">
                  <c:v>0.58140290573676623</c:v>
                </c:pt>
                <c:pt idx="15">
                  <c:v>0.55614100998484162</c:v>
                </c:pt>
                <c:pt idx="16">
                  <c:v>0.52873044297579996</c:v>
                </c:pt>
                <c:pt idx="17">
                  <c:v>0.50119653737114511</c:v>
                </c:pt>
                <c:pt idx="18">
                  <c:v>0.46794349193470186</c:v>
                </c:pt>
                <c:pt idx="19">
                  <c:v>0.43785635132154521</c:v>
                </c:pt>
                <c:pt idx="20">
                  <c:v>0.40137543902985584</c:v>
                </c:pt>
                <c:pt idx="21">
                  <c:v>0.3706912160192406</c:v>
                </c:pt>
                <c:pt idx="22">
                  <c:v>0.3474597050301691</c:v>
                </c:pt>
                <c:pt idx="23">
                  <c:v>0.32595495949491582</c:v>
                </c:pt>
                <c:pt idx="24">
                  <c:v>0.32903452495104801</c:v>
                </c:pt>
                <c:pt idx="25">
                  <c:v>0.27558844149401818</c:v>
                </c:pt>
                <c:pt idx="26">
                  <c:v>0.25705644146570794</c:v>
                </c:pt>
                <c:pt idx="27">
                  <c:v>0.25353330260838991</c:v>
                </c:pt>
                <c:pt idx="28">
                  <c:v>0.24216271755287266</c:v>
                </c:pt>
                <c:pt idx="29">
                  <c:v>0.21902706374724357</c:v>
                </c:pt>
                <c:pt idx="30">
                  <c:v>0.20818147039613244</c:v>
                </c:pt>
                <c:pt idx="31">
                  <c:v>0.19542300669098545</c:v>
                </c:pt>
                <c:pt idx="32">
                  <c:v>0.17714122629273454</c:v>
                </c:pt>
                <c:pt idx="33">
                  <c:v>0.17867249162996224</c:v>
                </c:pt>
                <c:pt idx="34">
                  <c:v>0.16523258264537333</c:v>
                </c:pt>
                <c:pt idx="35">
                  <c:v>0.15328767672565213</c:v>
                </c:pt>
                <c:pt idx="36">
                  <c:v>0.14880903828333558</c:v>
                </c:pt>
                <c:pt idx="37">
                  <c:v>0.10654603458729817</c:v>
                </c:pt>
                <c:pt idx="38">
                  <c:v>0.12379244427433633</c:v>
                </c:pt>
                <c:pt idx="39">
                  <c:v>0.10546237702130945</c:v>
                </c:pt>
                <c:pt idx="40">
                  <c:v>0.12440002740984646</c:v>
                </c:pt>
                <c:pt idx="41">
                  <c:v>0.14624348334587012</c:v>
                </c:pt>
                <c:pt idx="42">
                  <c:v>0.10272098323450507</c:v>
                </c:pt>
                <c:pt idx="43">
                  <c:v>0.10952534520456503</c:v>
                </c:pt>
                <c:pt idx="44">
                  <c:v>0.10773964408877745</c:v>
                </c:pt>
                <c:pt idx="45">
                  <c:v>0.10983573147811931</c:v>
                </c:pt>
                <c:pt idx="46">
                  <c:v>8.5138945087971152E-2</c:v>
                </c:pt>
                <c:pt idx="47">
                  <c:v>9.3368966107124862E-2</c:v>
                </c:pt>
                <c:pt idx="48">
                  <c:v>8.5584584948277254E-2</c:v>
                </c:pt>
                <c:pt idx="49">
                  <c:v>8.8026808118879529E-2</c:v>
                </c:pt>
                <c:pt idx="50">
                  <c:v>7.7165840148051501E-2</c:v>
                </c:pt>
                <c:pt idx="51">
                  <c:v>7.8545182506319478E-2</c:v>
                </c:pt>
                <c:pt idx="52">
                  <c:v>7.5192118632644522E-2</c:v>
                </c:pt>
                <c:pt idx="53">
                  <c:v>7.3052321275566712E-2</c:v>
                </c:pt>
                <c:pt idx="54">
                  <c:v>7.2815096220782749E-2</c:v>
                </c:pt>
                <c:pt idx="55">
                  <c:v>6.7382520384652977E-2</c:v>
                </c:pt>
                <c:pt idx="56">
                  <c:v>6.7001320259450381E-2</c:v>
                </c:pt>
                <c:pt idx="57">
                  <c:v>6.1747894187007546E-2</c:v>
                </c:pt>
                <c:pt idx="58">
                  <c:v>0.10173366078301349</c:v>
                </c:pt>
                <c:pt idx="59">
                  <c:v>0.36426993849185685</c:v>
                </c:pt>
                <c:pt idx="60">
                  <c:v>0.46625041120056387</c:v>
                </c:pt>
                <c:pt idx="61">
                  <c:v>0.50334636304094893</c:v>
                </c:pt>
                <c:pt idx="62">
                  <c:v>0.4055289680705414</c:v>
                </c:pt>
                <c:pt idx="63">
                  <c:v>0.37595168430550885</c:v>
                </c:pt>
                <c:pt idx="64">
                  <c:v>0.31883494663594725</c:v>
                </c:pt>
                <c:pt idx="65">
                  <c:v>0.31629882050929226</c:v>
                </c:pt>
                <c:pt idx="66">
                  <c:v>0.24971435358192906</c:v>
                </c:pt>
                <c:pt idx="67">
                  <c:v>0.45425350618218729</c:v>
                </c:pt>
                <c:pt idx="68">
                  <c:v>0.56524835111017424</c:v>
                </c:pt>
                <c:pt idx="69">
                  <c:v>0.52484617107322507</c:v>
                </c:pt>
                <c:pt idx="70">
                  <c:v>0.49814784983016835</c:v>
                </c:pt>
                <c:pt idx="71">
                  <c:v>0.42112306527170773</c:v>
                </c:pt>
                <c:pt idx="72">
                  <c:v>0.36713428432417317</c:v>
                </c:pt>
                <c:pt idx="73">
                  <c:v>0.33203648533585195</c:v>
                </c:pt>
                <c:pt idx="74">
                  <c:v>0.29874390369734982</c:v>
                </c:pt>
                <c:pt idx="75">
                  <c:v>0.2683556486506653</c:v>
                </c:pt>
                <c:pt idx="76">
                  <c:v>0.24497612353246367</c:v>
                </c:pt>
                <c:pt idx="77">
                  <c:v>0.20772539475762386</c:v>
                </c:pt>
                <c:pt idx="78">
                  <c:v>0.20376695395941979</c:v>
                </c:pt>
                <c:pt idx="79">
                  <c:v>0.1782017215155598</c:v>
                </c:pt>
                <c:pt idx="80">
                  <c:v>0.15774899308605583</c:v>
                </c:pt>
                <c:pt idx="81">
                  <c:v>0.15876835231645714</c:v>
                </c:pt>
                <c:pt idx="82">
                  <c:v>0.13871038737294228</c:v>
                </c:pt>
                <c:pt idx="83">
                  <c:v>0.1311527751584407</c:v>
                </c:pt>
                <c:pt idx="84">
                  <c:v>0.12519093731735609</c:v>
                </c:pt>
                <c:pt idx="85">
                  <c:v>0.11478221673126043</c:v>
                </c:pt>
                <c:pt idx="86">
                  <c:v>0.10887257054328359</c:v>
                </c:pt>
                <c:pt idx="87">
                  <c:v>0.10253182214025003</c:v>
                </c:pt>
                <c:pt idx="88">
                  <c:v>9.6687834190223754E-2</c:v>
                </c:pt>
                <c:pt idx="89">
                  <c:v>8.8982659461436242E-2</c:v>
                </c:pt>
                <c:pt idx="90">
                  <c:v>8.818618617281615E-2</c:v>
                </c:pt>
                <c:pt idx="91">
                  <c:v>8.3084649102875829E-2</c:v>
                </c:pt>
                <c:pt idx="92">
                  <c:v>7.9184498093621158E-2</c:v>
                </c:pt>
                <c:pt idx="93">
                  <c:v>7.4452617073315963E-2</c:v>
                </c:pt>
                <c:pt idx="94">
                  <c:v>7.2424972379668162E-2</c:v>
                </c:pt>
                <c:pt idx="95">
                  <c:v>6.7879659528262692E-2</c:v>
                </c:pt>
                <c:pt idx="96">
                  <c:v>6.5832260222723704E-2</c:v>
                </c:pt>
                <c:pt idx="97">
                  <c:v>6.3376956883612223E-2</c:v>
                </c:pt>
                <c:pt idx="98">
                  <c:v>6.0895227073043401E-2</c:v>
                </c:pt>
                <c:pt idx="99">
                  <c:v>5.7037663970547214E-2</c:v>
                </c:pt>
                <c:pt idx="100">
                  <c:v>5.5272319977969886E-2</c:v>
                </c:pt>
                <c:pt idx="101">
                  <c:v>5.7338600247344829E-2</c:v>
                </c:pt>
                <c:pt idx="102">
                  <c:v>5.0504849329424673E-2</c:v>
                </c:pt>
                <c:pt idx="103">
                  <c:v>5.1413793073137981E-2</c:v>
                </c:pt>
                <c:pt idx="104">
                  <c:v>4.8373052052905763E-2</c:v>
                </c:pt>
                <c:pt idx="105">
                  <c:v>4.5551361498866072E-2</c:v>
                </c:pt>
                <c:pt idx="106">
                  <c:v>4.5143053543370115E-2</c:v>
                </c:pt>
                <c:pt idx="107">
                  <c:v>4.419547034219562E-2</c:v>
                </c:pt>
                <c:pt idx="108">
                  <c:v>4.2816359961939554E-2</c:v>
                </c:pt>
                <c:pt idx="109">
                  <c:v>4.2827558211840255E-2</c:v>
                </c:pt>
                <c:pt idx="110">
                  <c:v>3.9395649770568753E-2</c:v>
                </c:pt>
                <c:pt idx="111">
                  <c:v>3.8688736399716817E-2</c:v>
                </c:pt>
                <c:pt idx="112">
                  <c:v>3.8161063737117473E-2</c:v>
                </c:pt>
                <c:pt idx="113">
                  <c:v>3.6803154858990439E-2</c:v>
                </c:pt>
                <c:pt idx="114">
                  <c:v>3.5452482084082249E-2</c:v>
                </c:pt>
                <c:pt idx="115">
                  <c:v>3.4751557557669344E-2</c:v>
                </c:pt>
                <c:pt idx="116">
                  <c:v>3.387355631518929E-2</c:v>
                </c:pt>
                <c:pt idx="117">
                  <c:v>3.3303886331012222E-2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DF-7C4A-956D-520EB55A093B}"/>
            </c:ext>
          </c:extLst>
        </c:ser>
        <c:ser>
          <c:idx val="2"/>
          <c:order val="2"/>
          <c:tx>
            <c:strRef>
              <c:f>'366e'!$Y$7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'366e'!$X$8:$X$125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2.3938440780949533</c:v>
                </c:pt>
                <c:pt idx="38" formatCode="0.00E+00">
                  <c:v>2.2055085191558059</c:v>
                </c:pt>
                <c:pt idx="39" formatCode="0.00E+00">
                  <c:v>2.0505497877810477</c:v>
                </c:pt>
                <c:pt idx="40" formatCode="0.00E+00">
                  <c:v>1.8744687924551369</c:v>
                </c:pt>
                <c:pt idx="41" formatCode="0.00E+00">
                  <c:v>1.6770475673051859</c:v>
                </c:pt>
                <c:pt idx="42" formatCode="0.00E+00">
                  <c:v>1.5447514715084896</c:v>
                </c:pt>
                <c:pt idx="43" formatCode="0.00E+00">
                  <c:v>1.4096342659153824</c:v>
                </c:pt>
                <c:pt idx="44" formatCode="0.00E+00">
                  <c:v>1.2828282932951038</c:v>
                </c:pt>
                <c:pt idx="45" formatCode="0.00E+00">
                  <c:v>1.159909205958465</c:v>
                </c:pt>
                <c:pt idx="46" formatCode="0.00E+00">
                  <c:v>1.0691094086232982</c:v>
                </c:pt>
                <c:pt idx="47" formatCode="0.00E+00">
                  <c:v>0.97408615101705776</c:v>
                </c:pt>
                <c:pt idx="48" formatCode="0.00E+00">
                  <c:v>0.8912077426188022</c:v>
                </c:pt>
                <c:pt idx="49" formatCode="0.00E+00">
                  <c:v>0.81020734313374987</c:v>
                </c:pt>
                <c:pt idx="50" formatCode="0.00E+00">
                  <c:v>0.74275597179769515</c:v>
                </c:pt>
                <c:pt idx="51" formatCode="0.00E+00">
                  <c:v>0.67751740428178742</c:v>
                </c:pt>
                <c:pt idx="52" formatCode="0.00E+00">
                  <c:v>0.61829509243267411</c:v>
                </c:pt>
                <c:pt idx="53" formatCode="0.00E+00">
                  <c:v>0.56377910280616794</c:v>
                </c:pt>
                <c:pt idx="54" formatCode="0.00E+00">
                  <c:v>0.51239086808670242</c:v>
                </c:pt>
                <c:pt idx="55" formatCode="0.00E+00">
                  <c:v>0.46744508962756343</c:v>
                </c:pt>
                <c:pt idx="56" formatCode="0.00E+00">
                  <c:v>0.42521978874032185</c:v>
                </c:pt>
                <c:pt idx="57" formatCode="0.00E+00">
                  <c:v>0.38849767131737933</c:v>
                </c:pt>
                <c:pt idx="58" formatCode="0.00E+00">
                  <c:v>0.35947243529467987</c:v>
                </c:pt>
                <c:pt idx="59" formatCode="0.00E+00">
                  <c:v>0.32708812784090341</c:v>
                </c:pt>
                <c:pt idx="60" formatCode="0.00E+00">
                  <c:v>0.29914647985179843</c:v>
                </c:pt>
                <c:pt idx="61" formatCode="0.00E+00">
                  <c:v>0.27150081933740805</c:v>
                </c:pt>
                <c:pt idx="62" formatCode="0.00E+00">
                  <c:v>0.24911384283996404</c:v>
                </c:pt>
                <c:pt idx="63" formatCode="0.00E+00">
                  <c:v>0.22767816849454012</c:v>
                </c:pt>
                <c:pt idx="64" formatCode="0.00E+00">
                  <c:v>0.20878865854300271</c:v>
                </c:pt>
                <c:pt idx="65" formatCode="0.00E+00">
                  <c:v>0.18932917706429472</c:v>
                </c:pt>
                <c:pt idx="66" formatCode="0.00E+00">
                  <c:v>0.17454990492261946</c:v>
                </c:pt>
                <c:pt idx="67" formatCode="0.00E+00">
                  <c:v>0.15898462998511345</c:v>
                </c:pt>
                <c:pt idx="68" formatCode="0.00E+00">
                  <c:v>0.14499259762518774</c:v>
                </c:pt>
                <c:pt idx="69" formatCode="0.00E+00">
                  <c:v>0.13283545087565829</c:v>
                </c:pt>
                <c:pt idx="70" formatCode="0.00E+00">
                  <c:v>0.12114044472710314</c:v>
                </c:pt>
                <c:pt idx="71" formatCode="0.00E+00">
                  <c:v>0.11088956589311968</c:v>
                </c:pt>
                <c:pt idx="72" formatCode="0.00E+00">
                  <c:v>0.1016024087473298</c:v>
                </c:pt>
                <c:pt idx="73" formatCode="0.00E+00">
                  <c:v>9.2903605762299446E-2</c:v>
                </c:pt>
                <c:pt idx="74" formatCode="0.00E+00">
                  <c:v>8.4842789709235991E-2</c:v>
                </c:pt>
                <c:pt idx="75" formatCode="0.00E+00">
                  <c:v>7.7435204026536281E-2</c:v>
                </c:pt>
                <c:pt idx="76" formatCode="0.00E+00">
                  <c:v>7.056435118222705E-2</c:v>
                </c:pt>
                <c:pt idx="77" formatCode="0.00E+00">
                  <c:v>6.4684738425008603E-2</c:v>
                </c:pt>
                <c:pt idx="78" formatCode="0.00E+00">
                  <c:v>5.8898758438832383E-2</c:v>
                </c:pt>
                <c:pt idx="79" formatCode="0.00E+00">
                  <c:v>5.3849995690640695E-2</c:v>
                </c:pt>
                <c:pt idx="80" formatCode="0.00E+00">
                  <c:v>4.9411411232072648E-2</c:v>
                </c:pt>
                <c:pt idx="81" formatCode="0.00E+00">
                  <c:v>4.4994978469035156E-2</c:v>
                </c:pt>
                <c:pt idx="82" formatCode="0.00E+00">
                  <c:v>4.1196399377845021E-2</c:v>
                </c:pt>
                <c:pt idx="83" formatCode="0.00E+00">
                  <c:v>3.7672068477510305E-2</c:v>
                </c:pt>
                <c:pt idx="84" formatCode="0.00E+00">
                  <c:v>3.4383099104071523E-2</c:v>
                </c:pt>
                <c:pt idx="85" formatCode="0.00E+00">
                  <c:v>3.1444023105031416E-2</c:v>
                </c:pt>
                <c:pt idx="86" formatCode="0.00E+00">
                  <c:v>2.8734058245796935E-2</c:v>
                </c:pt>
                <c:pt idx="87" formatCode="0.00E+00">
                  <c:v>2.6259807789545345E-2</c:v>
                </c:pt>
                <c:pt idx="88" formatCode="0.00E+00">
                  <c:v>2.400306025552508E-2</c:v>
                </c:pt>
                <c:pt idx="89" formatCode="0.00E+00">
                  <c:v>2.1997518187440203E-2</c:v>
                </c:pt>
                <c:pt idx="90" formatCode="0.00E+00">
                  <c:v>2.0082470967705376E-2</c:v>
                </c:pt>
                <c:pt idx="91" formatCode="0.00E+00">
                  <c:v>1.8348498542852712E-2</c:v>
                </c:pt>
                <c:pt idx="92" formatCode="0.00E+00">
                  <c:v>1.6762875376911197E-2</c:v>
                </c:pt>
                <c:pt idx="93" formatCode="0.00E+00">
                  <c:v>1.5334352706783239E-2</c:v>
                </c:pt>
                <c:pt idx="94" formatCode="0.00E+00">
                  <c:v>1.4004959234533621E-2</c:v>
                </c:pt>
                <c:pt idx="95" formatCode="0.00E+00">
                  <c:v>1.2814641142524749E-2</c:v>
                </c:pt>
                <c:pt idx="96" formatCode="0.00E+00">
                  <c:v>1.1713008206470751E-2</c:v>
                </c:pt>
                <c:pt idx="97" formatCode="0.00E+00">
                  <c:v>1.0702597982699732E-2</c:v>
                </c:pt>
                <c:pt idx="98" formatCode="0.00E+00">
                  <c:v>9.778846642336492E-3</c:v>
                </c:pt>
                <c:pt idx="99" formatCode="0.00E+00">
                  <c:v>8.9559769232122836E-3</c:v>
                </c:pt>
                <c:pt idx="100" formatCode="0.00E+00">
                  <c:v>8.1979889038873138E-3</c:v>
                </c:pt>
                <c:pt idx="101" formatCode="0.00E+00">
                  <c:v>7.4528511882972987E-3</c:v>
                </c:pt>
                <c:pt idx="102" formatCode="0.00E+00">
                  <c:v>6.831308691609834E-3</c:v>
                </c:pt>
                <c:pt idx="103" formatCode="0.00E+00">
                  <c:v>6.2319886339503201E-3</c:v>
                </c:pt>
                <c:pt idx="104" formatCode="0.00E+00">
                  <c:v>5.6987475706124328E-3</c:v>
                </c:pt>
                <c:pt idx="105" formatCode="0.00E+00">
                  <c:v>5.223568539510449E-3</c:v>
                </c:pt>
                <c:pt idx="106" formatCode="0.00E+00">
                  <c:v>4.7782004754256683E-3</c:v>
                </c:pt>
                <c:pt idx="107" formatCode="0.00E+00">
                  <c:v>4.3665326479441708E-3</c:v>
                </c:pt>
                <c:pt idx="108" formatCode="0.00E+00">
                  <c:v>3.9903663337139952E-3</c:v>
                </c:pt>
                <c:pt idx="109" formatCode="0.00E+00">
                  <c:v>3.6360442647575481E-3</c:v>
                </c:pt>
                <c:pt idx="110" formatCode="0.00E+00">
                  <c:v>3.3291433311298264E-3</c:v>
                </c:pt>
                <c:pt idx="111" formatCode="0.00E+00">
                  <c:v>3.0451443395533061E-3</c:v>
                </c:pt>
                <c:pt idx="112" formatCode="0.00E+00">
                  <c:v>2.7815459542644351E-3</c:v>
                </c:pt>
                <c:pt idx="113" formatCode="0.00E+00">
                  <c:v>2.5425179585598268E-3</c:v>
                </c:pt>
                <c:pt idx="114" formatCode="0.00E+00">
                  <c:v>2.326021473538217E-3</c:v>
                </c:pt>
                <c:pt idx="115" formatCode="0.00E+00">
                  <c:v>2.126571335905198E-3</c:v>
                </c:pt>
                <c:pt idx="116" formatCode="0.00E+00">
                  <c:v>1.9439938529204771E-3</c:v>
                </c:pt>
                <c:pt idx="117" formatCode="0.00E+00">
                  <c:v>1.7755503605439791E-3</c:v>
                </c:pt>
              </c:numCache>
            </c:numRef>
          </c:xVal>
          <c:yVal>
            <c:numRef>
              <c:f>'366e'!$Y$8:$Y$125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4.4999224315906299E-2</c:v>
                </c:pt>
                <c:pt idx="2">
                  <c:v>1E-4</c:v>
                </c:pt>
                <c:pt idx="3">
                  <c:v>2.2499612157953146E-2</c:v>
                </c:pt>
                <c:pt idx="4">
                  <c:v>4.4999224315906292E-2</c:v>
                </c:pt>
                <c:pt idx="5">
                  <c:v>4.4999224315906305E-2</c:v>
                </c:pt>
                <c:pt idx="6">
                  <c:v>6.749883647385943E-2</c:v>
                </c:pt>
                <c:pt idx="7">
                  <c:v>6.7498836473859458E-2</c:v>
                </c:pt>
                <c:pt idx="8">
                  <c:v>0.13499767294771881</c:v>
                </c:pt>
                <c:pt idx="9">
                  <c:v>0.15749728510567212</c:v>
                </c:pt>
                <c:pt idx="10">
                  <c:v>0.20249650942157837</c:v>
                </c:pt>
                <c:pt idx="11">
                  <c:v>0.26999534589543761</c:v>
                </c:pt>
                <c:pt idx="12">
                  <c:v>0.31499457021134414</c:v>
                </c:pt>
                <c:pt idx="13">
                  <c:v>0.38249340668520326</c:v>
                </c:pt>
                <c:pt idx="14">
                  <c:v>0.56249030394882871</c:v>
                </c:pt>
                <c:pt idx="15">
                  <c:v>0.92248409847608004</c:v>
                </c:pt>
                <c:pt idx="16">
                  <c:v>0.69748797689654651</c:v>
                </c:pt>
                <c:pt idx="17">
                  <c:v>0.6749883647385948</c:v>
                </c:pt>
                <c:pt idx="18">
                  <c:v>0.51749107963292218</c:v>
                </c:pt>
                <c:pt idx="19">
                  <c:v>0.44999224315906261</c:v>
                </c:pt>
                <c:pt idx="20">
                  <c:v>0.35999379452725044</c:v>
                </c:pt>
                <c:pt idx="21">
                  <c:v>0.38249340668520304</c:v>
                </c:pt>
                <c:pt idx="22">
                  <c:v>0.26999534589543739</c:v>
                </c:pt>
                <c:pt idx="23">
                  <c:v>0.26999534589543828</c:v>
                </c:pt>
                <c:pt idx="24">
                  <c:v>0.24749573373748479</c:v>
                </c:pt>
                <c:pt idx="25">
                  <c:v>0.2474957337374839</c:v>
                </c:pt>
                <c:pt idx="26">
                  <c:v>0.20249650942157782</c:v>
                </c:pt>
                <c:pt idx="27">
                  <c:v>0.20249650942157871</c:v>
                </c:pt>
                <c:pt idx="28">
                  <c:v>0.17999689726362522</c:v>
                </c:pt>
                <c:pt idx="29">
                  <c:v>0.17999689726362522</c:v>
                </c:pt>
                <c:pt idx="30">
                  <c:v>0.15749728510567351</c:v>
                </c:pt>
                <c:pt idx="31">
                  <c:v>0.15749728510566996</c:v>
                </c:pt>
                <c:pt idx="32">
                  <c:v>0.15749728510567351</c:v>
                </c:pt>
                <c:pt idx="33">
                  <c:v>0.15749728510566996</c:v>
                </c:pt>
                <c:pt idx="34">
                  <c:v>0.13499767294772091</c:v>
                </c:pt>
                <c:pt idx="35">
                  <c:v>0.13499767294771914</c:v>
                </c:pt>
                <c:pt idx="36">
                  <c:v>0.13499767294771914</c:v>
                </c:pt>
                <c:pt idx="37">
                  <c:v>0.10462319653448127</c:v>
                </c:pt>
                <c:pt idx="38">
                  <c:v>0.10462319653448482</c:v>
                </c:pt>
                <c:pt idx="39">
                  <c:v>0.11249806078976476</c:v>
                </c:pt>
                <c:pt idx="40">
                  <c:v>0.11249806078976654</c:v>
                </c:pt>
                <c:pt idx="41">
                  <c:v>0.10462319653448127</c:v>
                </c:pt>
                <c:pt idx="42">
                  <c:v>0.10462319653448127</c:v>
                </c:pt>
                <c:pt idx="43">
                  <c:v>0.10462319653448304</c:v>
                </c:pt>
                <c:pt idx="44">
                  <c:v>0.10462319653448304</c:v>
                </c:pt>
                <c:pt idx="45">
                  <c:v>0.10462319653448127</c:v>
                </c:pt>
                <c:pt idx="46">
                  <c:v>0.10462319653448304</c:v>
                </c:pt>
                <c:pt idx="47">
                  <c:v>0.1255478358413793</c:v>
                </c:pt>
                <c:pt idx="48">
                  <c:v>0.10462319653448127</c:v>
                </c:pt>
                <c:pt idx="49">
                  <c:v>0.14647247514827555</c:v>
                </c:pt>
                <c:pt idx="50">
                  <c:v>0.14647247514827377</c:v>
                </c:pt>
                <c:pt idx="51">
                  <c:v>0.18832175376206806</c:v>
                </c:pt>
                <c:pt idx="52">
                  <c:v>0.18832175376206628</c:v>
                </c:pt>
                <c:pt idx="53">
                  <c:v>0.18832175376206806</c:v>
                </c:pt>
                <c:pt idx="54">
                  <c:v>0.18832175376206628</c:v>
                </c:pt>
                <c:pt idx="55">
                  <c:v>0.16739711445517358</c:v>
                </c:pt>
                <c:pt idx="56">
                  <c:v>0.14647247514827377</c:v>
                </c:pt>
                <c:pt idx="57">
                  <c:v>0.12554783584137752</c:v>
                </c:pt>
                <c:pt idx="58">
                  <c:v>0.14647247514827555</c:v>
                </c:pt>
                <c:pt idx="59">
                  <c:v>0.18832175376206806</c:v>
                </c:pt>
                <c:pt idx="60">
                  <c:v>0.20924639306896431</c:v>
                </c:pt>
                <c:pt idx="61">
                  <c:v>0.23017103237586056</c:v>
                </c:pt>
                <c:pt idx="62">
                  <c:v>0.23017103237586412</c:v>
                </c:pt>
                <c:pt idx="63">
                  <c:v>0.29294495029654755</c:v>
                </c:pt>
                <c:pt idx="64">
                  <c:v>0.2929449502965511</c:v>
                </c:pt>
                <c:pt idx="65">
                  <c:v>0.31386958960344558</c:v>
                </c:pt>
                <c:pt idx="66">
                  <c:v>0.29294495029654755</c:v>
                </c:pt>
                <c:pt idx="67">
                  <c:v>0.2929449502965511</c:v>
                </c:pt>
                <c:pt idx="68">
                  <c:v>0.27202031098965307</c:v>
                </c:pt>
                <c:pt idx="69">
                  <c:v>0.25109567168276037</c:v>
                </c:pt>
                <c:pt idx="70">
                  <c:v>0.23017103237585879</c:v>
                </c:pt>
                <c:pt idx="71">
                  <c:v>0.23017103237585879</c:v>
                </c:pt>
                <c:pt idx="72">
                  <c:v>0.18832175376206983</c:v>
                </c:pt>
                <c:pt idx="73">
                  <c:v>0.18832175376206806</c:v>
                </c:pt>
                <c:pt idx="74">
                  <c:v>0.18832175376206983</c:v>
                </c:pt>
                <c:pt idx="75">
                  <c:v>0.1673971144551718</c:v>
                </c:pt>
                <c:pt idx="76">
                  <c:v>0.146472475148272</c:v>
                </c:pt>
                <c:pt idx="77">
                  <c:v>0.14647247514827555</c:v>
                </c:pt>
                <c:pt idx="78">
                  <c:v>0.12554783584137752</c:v>
                </c:pt>
                <c:pt idx="79">
                  <c:v>0.12554783584138107</c:v>
                </c:pt>
                <c:pt idx="80">
                  <c:v>0.10462319653448304</c:v>
                </c:pt>
                <c:pt idx="81">
                  <c:v>0.10462319653447594</c:v>
                </c:pt>
                <c:pt idx="82">
                  <c:v>8.3698557227588566E-2</c:v>
                </c:pt>
                <c:pt idx="83">
                  <c:v>8.369855722758146E-2</c:v>
                </c:pt>
                <c:pt idx="84">
                  <c:v>8.3698557227585013E-2</c:v>
                </c:pt>
                <c:pt idx="85">
                  <c:v>6.2773917920694089E-2</c:v>
                </c:pt>
                <c:pt idx="86">
                  <c:v>6.2773917920686984E-2</c:v>
                </c:pt>
                <c:pt idx="87">
                  <c:v>4.1849278613796059E-2</c:v>
                </c:pt>
                <c:pt idx="88">
                  <c:v>4.1849278613796059E-2</c:v>
                </c:pt>
                <c:pt idx="89">
                  <c:v>2.0924639306890924E-2</c:v>
                </c:pt>
                <c:pt idx="90">
                  <c:v>2.0924639306894477E-2</c:v>
                </c:pt>
                <c:pt idx="91">
                  <c:v>2.092463930689803E-2</c:v>
                </c:pt>
                <c:pt idx="92">
                  <c:v>2.0924639306894477E-2</c:v>
                </c:pt>
                <c:pt idx="93">
                  <c:v>2.092463930689803E-2</c:v>
                </c:pt>
                <c:pt idx="94">
                  <c:v>2.2499612157954374E-2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DF-7C4A-956D-520EB55A093B}"/>
            </c:ext>
          </c:extLst>
        </c:ser>
        <c:ser>
          <c:idx val="3"/>
          <c:order val="3"/>
          <c:tx>
            <c:strRef>
              <c:f>'366e'!$X$3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'366e'!$X$6</c:f>
              <c:numCache>
                <c:formatCode>0.0000</c:formatCode>
                <c:ptCount val="1"/>
                <c:pt idx="0">
                  <c:v>31.61010726267817</c:v>
                </c:pt>
              </c:numCache>
            </c:numRef>
          </c:xVal>
          <c:yVal>
            <c:numRef>
              <c:f>'366e'!$X$4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DF-7C4A-956D-520EB55A0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066783"/>
        <c:axId val="1"/>
      </c:scatterChart>
      <c:valAx>
        <c:axId val="303066783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5667049377084026"/>
              <c:y val="0.9144021034091549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9.0296327536921583E-3"/>
              <c:y val="0.379216925828545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066783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'366e'!$AC$8:$AC$42</c:f>
          <c:strCache>
            <c:ptCount val="35"/>
            <c:pt idx="0">
              <c:v>SAMPLE NO.:</c:v>
            </c:pt>
            <c:pt idx="1">
              <c:v>6991.2ft;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18.4</c:v>
            </c:pt>
            <c:pt idx="6">
              <c:v>BVTot:</c:v>
            </c:pt>
            <c:pt idx="7">
              <c:v>24.49</c:v>
            </c:pt>
            <c:pt idx="8">
              <c:v>Perm:</c:v>
            </c:pt>
            <c:pt idx="9">
              <c:v>186</c:v>
            </c:pt>
            <c:pt idx="10">
              <c:v>Thomeer Perm:</c:v>
            </c:pt>
            <c:pt idx="11">
              <c:v>238.4</c:v>
            </c:pt>
            <c:pt idx="12">
              <c:v>PORE SYSTEM 1:</c:v>
            </c:pt>
            <c:pt idx="13">
              <c:v>G1:</c:v>
            </c:pt>
            <c:pt idx="14">
              <c:v>0.54</c:v>
            </c:pt>
            <c:pt idx="15">
              <c:v>Pd1:</c:v>
            </c:pt>
            <c:pt idx="16">
              <c:v>2.83</c:v>
            </c:pt>
            <c:pt idx="17">
              <c:v>BV1:</c:v>
            </c:pt>
            <c:pt idx="18">
              <c:v>14.83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0.27</c:v>
            </c:pt>
            <c:pt idx="24">
              <c:v>Pd2:</c:v>
            </c:pt>
            <c:pt idx="25">
              <c:v>259.75</c:v>
            </c:pt>
            <c:pt idx="26">
              <c:v>BV2:</c:v>
            </c:pt>
            <c:pt idx="27">
              <c:v>5.38</c:v>
            </c:pt>
            <c:pt idx="28">
              <c:v>PORE SYSTEM 3:</c:v>
            </c:pt>
            <c:pt idx="29">
              <c:v>G3:</c:v>
            </c:pt>
            <c:pt idx="30">
              <c:v>0.25</c:v>
            </c:pt>
            <c:pt idx="31">
              <c:v>Pd3:</c:v>
            </c:pt>
            <c:pt idx="32">
              <c:v>550.00</c:v>
            </c:pt>
            <c:pt idx="33">
              <c:v>BV3:</c:v>
            </c:pt>
            <c:pt idx="34">
              <c:v>4.27</c:v>
            </c:pt>
          </c:strCache>
        </c:strRef>
      </c:tx>
      <c:layout>
        <c:manualLayout>
          <c:xMode val="edge"/>
          <c:yMode val="edge"/>
          <c:x val="0.10987597796223174"/>
          <c:y val="2.82362125893485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97490318815688E-2"/>
          <c:y val="0.18353538183076526"/>
          <c:w val="0.85034452509901082"/>
          <c:h val="0.696493243870596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'366e'!$Z$7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'366e'!$X$8:$X$125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2.3938440780949533</c:v>
                </c:pt>
                <c:pt idx="38" formatCode="0.00E+00">
                  <c:v>2.2055085191558059</c:v>
                </c:pt>
                <c:pt idx="39" formatCode="0.00E+00">
                  <c:v>2.0505497877810477</c:v>
                </c:pt>
                <c:pt idx="40" formatCode="0.00E+00">
                  <c:v>1.8744687924551369</c:v>
                </c:pt>
                <c:pt idx="41" formatCode="0.00E+00">
                  <c:v>1.6770475673051859</c:v>
                </c:pt>
                <c:pt idx="42" formatCode="0.00E+00">
                  <c:v>1.5447514715084896</c:v>
                </c:pt>
                <c:pt idx="43" formatCode="0.00E+00">
                  <c:v>1.4096342659153824</c:v>
                </c:pt>
                <c:pt idx="44" formatCode="0.00E+00">
                  <c:v>1.2828282932951038</c:v>
                </c:pt>
                <c:pt idx="45" formatCode="0.00E+00">
                  <c:v>1.159909205958465</c:v>
                </c:pt>
                <c:pt idx="46" formatCode="0.00E+00">
                  <c:v>1.0691094086232982</c:v>
                </c:pt>
                <c:pt idx="47" formatCode="0.00E+00">
                  <c:v>0.97408615101705776</c:v>
                </c:pt>
                <c:pt idx="48" formatCode="0.00E+00">
                  <c:v>0.8912077426188022</c:v>
                </c:pt>
                <c:pt idx="49" formatCode="0.00E+00">
                  <c:v>0.81020734313374987</c:v>
                </c:pt>
                <c:pt idx="50" formatCode="0.00E+00">
                  <c:v>0.74275597179769515</c:v>
                </c:pt>
                <c:pt idx="51" formatCode="0.00E+00">
                  <c:v>0.67751740428178742</c:v>
                </c:pt>
                <c:pt idx="52" formatCode="0.00E+00">
                  <c:v>0.61829509243267411</c:v>
                </c:pt>
                <c:pt idx="53" formatCode="0.00E+00">
                  <c:v>0.56377910280616794</c:v>
                </c:pt>
                <c:pt idx="54" formatCode="0.00E+00">
                  <c:v>0.51239086808670242</c:v>
                </c:pt>
                <c:pt idx="55" formatCode="0.00E+00">
                  <c:v>0.46744508962756343</c:v>
                </c:pt>
                <c:pt idx="56" formatCode="0.00E+00">
                  <c:v>0.42521978874032185</c:v>
                </c:pt>
                <c:pt idx="57" formatCode="0.00E+00">
                  <c:v>0.38849767131737933</c:v>
                </c:pt>
                <c:pt idx="58" formatCode="0.00E+00">
                  <c:v>0.35947243529467987</c:v>
                </c:pt>
                <c:pt idx="59" formatCode="0.00E+00">
                  <c:v>0.32708812784090341</c:v>
                </c:pt>
                <c:pt idx="60" formatCode="0.00E+00">
                  <c:v>0.29914647985179843</c:v>
                </c:pt>
                <c:pt idx="61" formatCode="0.00E+00">
                  <c:v>0.27150081933740805</c:v>
                </c:pt>
                <c:pt idx="62" formatCode="0.00E+00">
                  <c:v>0.24911384283996404</c:v>
                </c:pt>
                <c:pt idx="63" formatCode="0.00E+00">
                  <c:v>0.22767816849454012</c:v>
                </c:pt>
                <c:pt idx="64" formatCode="0.00E+00">
                  <c:v>0.20878865854300271</c:v>
                </c:pt>
                <c:pt idx="65" formatCode="0.00E+00">
                  <c:v>0.18932917706429472</c:v>
                </c:pt>
                <c:pt idx="66" formatCode="0.00E+00">
                  <c:v>0.17454990492261946</c:v>
                </c:pt>
                <c:pt idx="67" formatCode="0.00E+00">
                  <c:v>0.15898462998511345</c:v>
                </c:pt>
                <c:pt idx="68" formatCode="0.00E+00">
                  <c:v>0.14499259762518774</c:v>
                </c:pt>
                <c:pt idx="69" formatCode="0.00E+00">
                  <c:v>0.13283545087565829</c:v>
                </c:pt>
                <c:pt idx="70" formatCode="0.00E+00">
                  <c:v>0.12114044472710314</c:v>
                </c:pt>
                <c:pt idx="71" formatCode="0.00E+00">
                  <c:v>0.11088956589311968</c:v>
                </c:pt>
                <c:pt idx="72" formatCode="0.00E+00">
                  <c:v>0.1016024087473298</c:v>
                </c:pt>
                <c:pt idx="73" formatCode="0.00E+00">
                  <c:v>9.2903605762299446E-2</c:v>
                </c:pt>
                <c:pt idx="74" formatCode="0.00E+00">
                  <c:v>8.4842789709235991E-2</c:v>
                </c:pt>
                <c:pt idx="75" formatCode="0.00E+00">
                  <c:v>7.7435204026536281E-2</c:v>
                </c:pt>
                <c:pt idx="76" formatCode="0.00E+00">
                  <c:v>7.056435118222705E-2</c:v>
                </c:pt>
                <c:pt idx="77" formatCode="0.00E+00">
                  <c:v>6.4684738425008603E-2</c:v>
                </c:pt>
                <c:pt idx="78" formatCode="0.00E+00">
                  <c:v>5.8898758438832383E-2</c:v>
                </c:pt>
                <c:pt idx="79" formatCode="0.00E+00">
                  <c:v>5.3849995690640695E-2</c:v>
                </c:pt>
                <c:pt idx="80" formatCode="0.00E+00">
                  <c:v>4.9411411232072648E-2</c:v>
                </c:pt>
                <c:pt idx="81" formatCode="0.00E+00">
                  <c:v>4.4994978469035156E-2</c:v>
                </c:pt>
                <c:pt idx="82" formatCode="0.00E+00">
                  <c:v>4.1196399377845021E-2</c:v>
                </c:pt>
                <c:pt idx="83" formatCode="0.00E+00">
                  <c:v>3.7672068477510305E-2</c:v>
                </c:pt>
                <c:pt idx="84" formatCode="0.00E+00">
                  <c:v>3.4383099104071523E-2</c:v>
                </c:pt>
                <c:pt idx="85" formatCode="0.00E+00">
                  <c:v>3.1444023105031416E-2</c:v>
                </c:pt>
                <c:pt idx="86" formatCode="0.00E+00">
                  <c:v>2.8734058245796935E-2</c:v>
                </c:pt>
                <c:pt idx="87" formatCode="0.00E+00">
                  <c:v>2.6259807789545345E-2</c:v>
                </c:pt>
                <c:pt idx="88" formatCode="0.00E+00">
                  <c:v>2.400306025552508E-2</c:v>
                </c:pt>
                <c:pt idx="89" formatCode="0.00E+00">
                  <c:v>2.1997518187440203E-2</c:v>
                </c:pt>
                <c:pt idx="90" formatCode="0.00E+00">
                  <c:v>2.0082470967705376E-2</c:v>
                </c:pt>
                <c:pt idx="91" formatCode="0.00E+00">
                  <c:v>1.8348498542852712E-2</c:v>
                </c:pt>
                <c:pt idx="92" formatCode="0.00E+00">
                  <c:v>1.6762875376911197E-2</c:v>
                </c:pt>
                <c:pt idx="93" formatCode="0.00E+00">
                  <c:v>1.5334352706783239E-2</c:v>
                </c:pt>
                <c:pt idx="94" formatCode="0.00E+00">
                  <c:v>1.4004959234533621E-2</c:v>
                </c:pt>
                <c:pt idx="95" formatCode="0.00E+00">
                  <c:v>1.2814641142524749E-2</c:v>
                </c:pt>
                <c:pt idx="96" formatCode="0.00E+00">
                  <c:v>1.1713008206470751E-2</c:v>
                </c:pt>
                <c:pt idx="97" formatCode="0.00E+00">
                  <c:v>1.0702597982699732E-2</c:v>
                </c:pt>
                <c:pt idx="98" formatCode="0.00E+00">
                  <c:v>9.778846642336492E-3</c:v>
                </c:pt>
                <c:pt idx="99" formatCode="0.00E+00">
                  <c:v>8.9559769232122836E-3</c:v>
                </c:pt>
                <c:pt idx="100" formatCode="0.00E+00">
                  <c:v>8.1979889038873138E-3</c:v>
                </c:pt>
                <c:pt idx="101" formatCode="0.00E+00">
                  <c:v>7.4528511882972987E-3</c:v>
                </c:pt>
                <c:pt idx="102" formatCode="0.00E+00">
                  <c:v>6.831308691609834E-3</c:v>
                </c:pt>
                <c:pt idx="103" formatCode="0.00E+00">
                  <c:v>6.2319886339503201E-3</c:v>
                </c:pt>
                <c:pt idx="104" formatCode="0.00E+00">
                  <c:v>5.6987475706124328E-3</c:v>
                </c:pt>
                <c:pt idx="105" formatCode="0.00E+00">
                  <c:v>5.223568539510449E-3</c:v>
                </c:pt>
                <c:pt idx="106" formatCode="0.00E+00">
                  <c:v>4.7782004754256683E-3</c:v>
                </c:pt>
                <c:pt idx="107" formatCode="0.00E+00">
                  <c:v>4.3665326479441708E-3</c:v>
                </c:pt>
                <c:pt idx="108" formatCode="0.00E+00">
                  <c:v>3.9903663337139952E-3</c:v>
                </c:pt>
                <c:pt idx="109" formatCode="0.00E+00">
                  <c:v>3.6360442647575481E-3</c:v>
                </c:pt>
                <c:pt idx="110" formatCode="0.00E+00">
                  <c:v>3.3291433311298264E-3</c:v>
                </c:pt>
                <c:pt idx="111" formatCode="0.00E+00">
                  <c:v>3.0451443395533061E-3</c:v>
                </c:pt>
                <c:pt idx="112" formatCode="0.00E+00">
                  <c:v>2.7815459542644351E-3</c:v>
                </c:pt>
                <c:pt idx="113" formatCode="0.00E+00">
                  <c:v>2.5425179585598268E-3</c:v>
                </c:pt>
                <c:pt idx="114" formatCode="0.00E+00">
                  <c:v>2.326021473538217E-3</c:v>
                </c:pt>
                <c:pt idx="115" formatCode="0.00E+00">
                  <c:v>2.126571335905198E-3</c:v>
                </c:pt>
                <c:pt idx="116" formatCode="0.00E+00">
                  <c:v>1.9439938529204771E-3</c:v>
                </c:pt>
                <c:pt idx="117" formatCode="0.00E+00">
                  <c:v>1.7755503605439791E-3</c:v>
                </c:pt>
              </c:numCache>
            </c:numRef>
          </c:xVal>
          <c:yVal>
            <c:numRef>
              <c:f>'366e'!$Z$8:$Z$125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5.0523154078904328E-2</c:v>
                </c:pt>
                <c:pt idx="6">
                  <c:v>6.749883647385943E-2</c:v>
                </c:pt>
                <c:pt idx="7">
                  <c:v>6.7498836473859444E-2</c:v>
                </c:pt>
                <c:pt idx="8">
                  <c:v>0.13499767294771881</c:v>
                </c:pt>
                <c:pt idx="9">
                  <c:v>0.15749728510567212</c:v>
                </c:pt>
                <c:pt idx="10">
                  <c:v>0.20249650942157843</c:v>
                </c:pt>
                <c:pt idx="11">
                  <c:v>0.26999534589543761</c:v>
                </c:pt>
                <c:pt idx="12">
                  <c:v>0.31499457021134403</c:v>
                </c:pt>
                <c:pt idx="13">
                  <c:v>0.38249340668520326</c:v>
                </c:pt>
                <c:pt idx="14">
                  <c:v>0.56249030394882871</c:v>
                </c:pt>
                <c:pt idx="15">
                  <c:v>0.92248409847608004</c:v>
                </c:pt>
                <c:pt idx="16">
                  <c:v>0.69748797689654651</c:v>
                </c:pt>
                <c:pt idx="17">
                  <c:v>0.67498836473859525</c:v>
                </c:pt>
                <c:pt idx="18">
                  <c:v>0.51749107963292218</c:v>
                </c:pt>
                <c:pt idx="19">
                  <c:v>0.44999224315906261</c:v>
                </c:pt>
                <c:pt idx="20">
                  <c:v>0.35999379452725044</c:v>
                </c:pt>
                <c:pt idx="21">
                  <c:v>0.38249340668520304</c:v>
                </c:pt>
                <c:pt idx="22">
                  <c:v>0.26999534589543739</c:v>
                </c:pt>
                <c:pt idx="23">
                  <c:v>0.26999534589543828</c:v>
                </c:pt>
                <c:pt idx="24">
                  <c:v>0.24749573373748479</c:v>
                </c:pt>
                <c:pt idx="25">
                  <c:v>0.2474957337374839</c:v>
                </c:pt>
                <c:pt idx="26">
                  <c:v>0.20249650942157782</c:v>
                </c:pt>
                <c:pt idx="27">
                  <c:v>0.20249650942157871</c:v>
                </c:pt>
                <c:pt idx="28">
                  <c:v>0.17999689726362522</c:v>
                </c:pt>
                <c:pt idx="29">
                  <c:v>0.17999689726362522</c:v>
                </c:pt>
                <c:pt idx="30">
                  <c:v>0.15749728510567351</c:v>
                </c:pt>
                <c:pt idx="31">
                  <c:v>0.15749728510566996</c:v>
                </c:pt>
                <c:pt idx="32">
                  <c:v>0.15749728510567351</c:v>
                </c:pt>
                <c:pt idx="33">
                  <c:v>0.15749728510566996</c:v>
                </c:pt>
                <c:pt idx="34">
                  <c:v>0.13499767294772091</c:v>
                </c:pt>
                <c:pt idx="35">
                  <c:v>0.13499767294771914</c:v>
                </c:pt>
                <c:pt idx="36">
                  <c:v>0.13499767294771914</c:v>
                </c:pt>
                <c:pt idx="37">
                  <c:v>0.10462319653448127</c:v>
                </c:pt>
                <c:pt idx="38">
                  <c:v>0.10462319653448482</c:v>
                </c:pt>
                <c:pt idx="39">
                  <c:v>0.11249806078976476</c:v>
                </c:pt>
                <c:pt idx="40">
                  <c:v>0.11249806078976654</c:v>
                </c:pt>
                <c:pt idx="41">
                  <c:v>0.10462319653448127</c:v>
                </c:pt>
                <c:pt idx="42">
                  <c:v>0.10462319653448127</c:v>
                </c:pt>
                <c:pt idx="43">
                  <c:v>0.10462319653448304</c:v>
                </c:pt>
                <c:pt idx="44">
                  <c:v>0.10462319653448304</c:v>
                </c:pt>
                <c:pt idx="45">
                  <c:v>0.10462319653448127</c:v>
                </c:pt>
                <c:pt idx="46">
                  <c:v>0.10462319653448304</c:v>
                </c:pt>
                <c:pt idx="47">
                  <c:v>0.1255478358413793</c:v>
                </c:pt>
                <c:pt idx="48">
                  <c:v>0.10462319653448127</c:v>
                </c:pt>
                <c:pt idx="49">
                  <c:v>0.14647247514827555</c:v>
                </c:pt>
                <c:pt idx="50">
                  <c:v>0.14647247514827377</c:v>
                </c:pt>
                <c:pt idx="51">
                  <c:v>0.18832175376206806</c:v>
                </c:pt>
                <c:pt idx="52">
                  <c:v>0.18832175376206628</c:v>
                </c:pt>
                <c:pt idx="53">
                  <c:v>0.18832175376206806</c:v>
                </c:pt>
                <c:pt idx="54">
                  <c:v>0.18832175376206628</c:v>
                </c:pt>
                <c:pt idx="55">
                  <c:v>0.16739711445517358</c:v>
                </c:pt>
                <c:pt idx="56">
                  <c:v>0.14647247514827377</c:v>
                </c:pt>
                <c:pt idx="57">
                  <c:v>0.12554783584137752</c:v>
                </c:pt>
                <c:pt idx="58">
                  <c:v>0.14647247514827555</c:v>
                </c:pt>
                <c:pt idx="59">
                  <c:v>0.18832175376206806</c:v>
                </c:pt>
                <c:pt idx="60">
                  <c:v>0.20924639306896431</c:v>
                </c:pt>
                <c:pt idx="61">
                  <c:v>0.23017103237586056</c:v>
                </c:pt>
                <c:pt idx="62">
                  <c:v>0.23017103237586412</c:v>
                </c:pt>
                <c:pt idx="63">
                  <c:v>0.29294495029654755</c:v>
                </c:pt>
                <c:pt idx="64">
                  <c:v>0.2929449502965511</c:v>
                </c:pt>
                <c:pt idx="65">
                  <c:v>0.31386958960344558</c:v>
                </c:pt>
                <c:pt idx="66">
                  <c:v>0.29294495029654755</c:v>
                </c:pt>
                <c:pt idx="67">
                  <c:v>0.2929449502965511</c:v>
                </c:pt>
                <c:pt idx="68">
                  <c:v>0.27202031098965307</c:v>
                </c:pt>
                <c:pt idx="69">
                  <c:v>0.25109567168276037</c:v>
                </c:pt>
                <c:pt idx="70">
                  <c:v>0.23017103237585879</c:v>
                </c:pt>
                <c:pt idx="71">
                  <c:v>0.23017103237585879</c:v>
                </c:pt>
                <c:pt idx="72">
                  <c:v>0.18832175376206983</c:v>
                </c:pt>
                <c:pt idx="73">
                  <c:v>0.18832175376206806</c:v>
                </c:pt>
                <c:pt idx="74">
                  <c:v>0.18832175376206983</c:v>
                </c:pt>
                <c:pt idx="75">
                  <c:v>0.1673971144551718</c:v>
                </c:pt>
                <c:pt idx="76">
                  <c:v>0.146472475148272</c:v>
                </c:pt>
                <c:pt idx="77">
                  <c:v>0.14647247514827555</c:v>
                </c:pt>
                <c:pt idx="78">
                  <c:v>0.12554783584137752</c:v>
                </c:pt>
                <c:pt idx="79">
                  <c:v>0.12554783584138107</c:v>
                </c:pt>
                <c:pt idx="80">
                  <c:v>0.10462319653448304</c:v>
                </c:pt>
                <c:pt idx="81">
                  <c:v>0.10462319653447594</c:v>
                </c:pt>
                <c:pt idx="82">
                  <c:v>8.3698557227588566E-2</c:v>
                </c:pt>
                <c:pt idx="83">
                  <c:v>8.369855722758146E-2</c:v>
                </c:pt>
                <c:pt idx="84">
                  <c:v>8.3698557227585013E-2</c:v>
                </c:pt>
                <c:pt idx="85">
                  <c:v>6.2773917920694089E-2</c:v>
                </c:pt>
                <c:pt idx="86">
                  <c:v>6.2773917920686984E-2</c:v>
                </c:pt>
                <c:pt idx="87">
                  <c:v>4.1849278613796059E-2</c:v>
                </c:pt>
                <c:pt idx="88">
                  <c:v>4.1849278613796059E-2</c:v>
                </c:pt>
                <c:pt idx="89">
                  <c:v>2.0924639306890924E-2</c:v>
                </c:pt>
                <c:pt idx="90">
                  <c:v>2.0924639306894477E-2</c:v>
                </c:pt>
                <c:pt idx="91">
                  <c:v>2.092463930689803E-2</c:v>
                </c:pt>
                <c:pt idx="92">
                  <c:v>2.0924639306894477E-2</c:v>
                </c:pt>
                <c:pt idx="93">
                  <c:v>2.092463930689803E-2</c:v>
                </c:pt>
                <c:pt idx="94">
                  <c:v>2.2499612157954374E-2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4-CE45-8136-AACC44A491D2}"/>
            </c:ext>
          </c:extLst>
        </c:ser>
        <c:ser>
          <c:idx val="1"/>
          <c:order val="1"/>
          <c:tx>
            <c:strRef>
              <c:f>'366e'!$AB$7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'366e'!$X$8:$X$125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2.3938440780949533</c:v>
                </c:pt>
                <c:pt idx="38" formatCode="0.00E+00">
                  <c:v>2.2055085191558059</c:v>
                </c:pt>
                <c:pt idx="39" formatCode="0.00E+00">
                  <c:v>2.0505497877810477</c:v>
                </c:pt>
                <c:pt idx="40" formatCode="0.00E+00">
                  <c:v>1.8744687924551369</c:v>
                </c:pt>
                <c:pt idx="41" formatCode="0.00E+00">
                  <c:v>1.6770475673051859</c:v>
                </c:pt>
                <c:pt idx="42" formatCode="0.00E+00">
                  <c:v>1.5447514715084896</c:v>
                </c:pt>
                <c:pt idx="43" formatCode="0.00E+00">
                  <c:v>1.4096342659153824</c:v>
                </c:pt>
                <c:pt idx="44" formatCode="0.00E+00">
                  <c:v>1.2828282932951038</c:v>
                </c:pt>
                <c:pt idx="45" formatCode="0.00E+00">
                  <c:v>1.159909205958465</c:v>
                </c:pt>
                <c:pt idx="46" formatCode="0.00E+00">
                  <c:v>1.0691094086232982</c:v>
                </c:pt>
                <c:pt idx="47" formatCode="0.00E+00">
                  <c:v>0.97408615101705776</c:v>
                </c:pt>
                <c:pt idx="48" formatCode="0.00E+00">
                  <c:v>0.8912077426188022</c:v>
                </c:pt>
                <c:pt idx="49" formatCode="0.00E+00">
                  <c:v>0.81020734313374987</c:v>
                </c:pt>
                <c:pt idx="50" formatCode="0.00E+00">
                  <c:v>0.74275597179769515</c:v>
                </c:pt>
                <c:pt idx="51" formatCode="0.00E+00">
                  <c:v>0.67751740428178742</c:v>
                </c:pt>
                <c:pt idx="52" formatCode="0.00E+00">
                  <c:v>0.61829509243267411</c:v>
                </c:pt>
                <c:pt idx="53" formatCode="0.00E+00">
                  <c:v>0.56377910280616794</c:v>
                </c:pt>
                <c:pt idx="54" formatCode="0.00E+00">
                  <c:v>0.51239086808670242</c:v>
                </c:pt>
                <c:pt idx="55" formatCode="0.00E+00">
                  <c:v>0.46744508962756343</c:v>
                </c:pt>
                <c:pt idx="56" formatCode="0.00E+00">
                  <c:v>0.42521978874032185</c:v>
                </c:pt>
                <c:pt idx="57" formatCode="0.00E+00">
                  <c:v>0.38849767131737933</c:v>
                </c:pt>
                <c:pt idx="58" formatCode="0.00E+00">
                  <c:v>0.35947243529467987</c:v>
                </c:pt>
                <c:pt idx="59" formatCode="0.00E+00">
                  <c:v>0.32708812784090341</c:v>
                </c:pt>
                <c:pt idx="60" formatCode="0.00E+00">
                  <c:v>0.29914647985179843</c:v>
                </c:pt>
                <c:pt idx="61" formatCode="0.00E+00">
                  <c:v>0.27150081933740805</c:v>
                </c:pt>
                <c:pt idx="62" formatCode="0.00E+00">
                  <c:v>0.24911384283996404</c:v>
                </c:pt>
                <c:pt idx="63" formatCode="0.00E+00">
                  <c:v>0.22767816849454012</c:v>
                </c:pt>
                <c:pt idx="64" formatCode="0.00E+00">
                  <c:v>0.20878865854300271</c:v>
                </c:pt>
                <c:pt idx="65" formatCode="0.00E+00">
                  <c:v>0.18932917706429472</c:v>
                </c:pt>
                <c:pt idx="66" formatCode="0.00E+00">
                  <c:v>0.17454990492261946</c:v>
                </c:pt>
                <c:pt idx="67" formatCode="0.00E+00">
                  <c:v>0.15898462998511345</c:v>
                </c:pt>
                <c:pt idx="68" formatCode="0.00E+00">
                  <c:v>0.14499259762518774</c:v>
                </c:pt>
                <c:pt idx="69" formatCode="0.00E+00">
                  <c:v>0.13283545087565829</c:v>
                </c:pt>
                <c:pt idx="70" formatCode="0.00E+00">
                  <c:v>0.12114044472710314</c:v>
                </c:pt>
                <c:pt idx="71" formatCode="0.00E+00">
                  <c:v>0.11088956589311968</c:v>
                </c:pt>
                <c:pt idx="72" formatCode="0.00E+00">
                  <c:v>0.1016024087473298</c:v>
                </c:pt>
                <c:pt idx="73" formatCode="0.00E+00">
                  <c:v>9.2903605762299446E-2</c:v>
                </c:pt>
                <c:pt idx="74" formatCode="0.00E+00">
                  <c:v>8.4842789709235991E-2</c:v>
                </c:pt>
                <c:pt idx="75" formatCode="0.00E+00">
                  <c:v>7.7435204026536281E-2</c:v>
                </c:pt>
                <c:pt idx="76" formatCode="0.00E+00">
                  <c:v>7.056435118222705E-2</c:v>
                </c:pt>
                <c:pt idx="77" formatCode="0.00E+00">
                  <c:v>6.4684738425008603E-2</c:v>
                </c:pt>
                <c:pt idx="78" formatCode="0.00E+00">
                  <c:v>5.8898758438832383E-2</c:v>
                </c:pt>
                <c:pt idx="79" formatCode="0.00E+00">
                  <c:v>5.3849995690640695E-2</c:v>
                </c:pt>
                <c:pt idx="80" formatCode="0.00E+00">
                  <c:v>4.9411411232072648E-2</c:v>
                </c:pt>
                <c:pt idx="81" formatCode="0.00E+00">
                  <c:v>4.4994978469035156E-2</c:v>
                </c:pt>
                <c:pt idx="82" formatCode="0.00E+00">
                  <c:v>4.1196399377845021E-2</c:v>
                </c:pt>
                <c:pt idx="83" formatCode="0.00E+00">
                  <c:v>3.7672068477510305E-2</c:v>
                </c:pt>
                <c:pt idx="84" formatCode="0.00E+00">
                  <c:v>3.4383099104071523E-2</c:v>
                </c:pt>
                <c:pt idx="85" formatCode="0.00E+00">
                  <c:v>3.1444023105031416E-2</c:v>
                </c:pt>
                <c:pt idx="86" formatCode="0.00E+00">
                  <c:v>2.8734058245796935E-2</c:v>
                </c:pt>
                <c:pt idx="87" formatCode="0.00E+00">
                  <c:v>2.6259807789545345E-2</c:v>
                </c:pt>
                <c:pt idx="88" formatCode="0.00E+00">
                  <c:v>2.400306025552508E-2</c:v>
                </c:pt>
                <c:pt idx="89" formatCode="0.00E+00">
                  <c:v>2.1997518187440203E-2</c:v>
                </c:pt>
                <c:pt idx="90" formatCode="0.00E+00">
                  <c:v>2.0082470967705376E-2</c:v>
                </c:pt>
                <c:pt idx="91" formatCode="0.00E+00">
                  <c:v>1.8348498542852712E-2</c:v>
                </c:pt>
                <c:pt idx="92" formatCode="0.00E+00">
                  <c:v>1.6762875376911197E-2</c:v>
                </c:pt>
                <c:pt idx="93" formatCode="0.00E+00">
                  <c:v>1.5334352706783239E-2</c:v>
                </c:pt>
                <c:pt idx="94" formatCode="0.00E+00">
                  <c:v>1.4004959234533621E-2</c:v>
                </c:pt>
                <c:pt idx="95" formatCode="0.00E+00">
                  <c:v>1.2814641142524749E-2</c:v>
                </c:pt>
                <c:pt idx="96" formatCode="0.00E+00">
                  <c:v>1.1713008206470751E-2</c:v>
                </c:pt>
                <c:pt idx="97" formatCode="0.00E+00">
                  <c:v>1.0702597982699732E-2</c:v>
                </c:pt>
                <c:pt idx="98" formatCode="0.00E+00">
                  <c:v>9.778846642336492E-3</c:v>
                </c:pt>
                <c:pt idx="99" formatCode="0.00E+00">
                  <c:v>8.9559769232122836E-3</c:v>
                </c:pt>
                <c:pt idx="100" formatCode="0.00E+00">
                  <c:v>8.1979889038873138E-3</c:v>
                </c:pt>
                <c:pt idx="101" formatCode="0.00E+00">
                  <c:v>7.4528511882972987E-3</c:v>
                </c:pt>
                <c:pt idx="102" formatCode="0.00E+00">
                  <c:v>6.831308691609834E-3</c:v>
                </c:pt>
                <c:pt idx="103" formatCode="0.00E+00">
                  <c:v>6.2319886339503201E-3</c:v>
                </c:pt>
                <c:pt idx="104" formatCode="0.00E+00">
                  <c:v>5.6987475706124328E-3</c:v>
                </c:pt>
                <c:pt idx="105" formatCode="0.00E+00">
                  <c:v>5.223568539510449E-3</c:v>
                </c:pt>
                <c:pt idx="106" formatCode="0.00E+00">
                  <c:v>4.7782004754256683E-3</c:v>
                </c:pt>
                <c:pt idx="107" formatCode="0.00E+00">
                  <c:v>4.3665326479441708E-3</c:v>
                </c:pt>
                <c:pt idx="108" formatCode="0.00E+00">
                  <c:v>3.9903663337139952E-3</c:v>
                </c:pt>
                <c:pt idx="109" formatCode="0.00E+00">
                  <c:v>3.6360442647575481E-3</c:v>
                </c:pt>
                <c:pt idx="110" formatCode="0.00E+00">
                  <c:v>3.3291433311298264E-3</c:v>
                </c:pt>
                <c:pt idx="111" formatCode="0.00E+00">
                  <c:v>3.0451443395533061E-3</c:v>
                </c:pt>
                <c:pt idx="112" formatCode="0.00E+00">
                  <c:v>2.7815459542644351E-3</c:v>
                </c:pt>
                <c:pt idx="113" formatCode="0.00E+00">
                  <c:v>2.5425179585598268E-3</c:v>
                </c:pt>
                <c:pt idx="114" formatCode="0.00E+00">
                  <c:v>2.326021473538217E-3</c:v>
                </c:pt>
                <c:pt idx="115" formatCode="0.00E+00">
                  <c:v>2.126571335905198E-3</c:v>
                </c:pt>
                <c:pt idx="116" formatCode="0.00E+00">
                  <c:v>1.9439938529204771E-3</c:v>
                </c:pt>
                <c:pt idx="117" formatCode="0.00E+00">
                  <c:v>1.7755503605439791E-3</c:v>
                </c:pt>
              </c:numCache>
            </c:numRef>
          </c:xVal>
          <c:yVal>
            <c:numRef>
              <c:f>'366e'!$AB$8:$AB$125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1.2802321960275828E-2</c:v>
                </c:pt>
                <c:pt idx="9">
                  <c:v>0.12136383472175467</c:v>
                </c:pt>
                <c:pt idx="10">
                  <c:v>0.32395319446666082</c:v>
                </c:pt>
                <c:pt idx="11">
                  <c:v>0.45012385478285549</c:v>
                </c:pt>
                <c:pt idx="12">
                  <c:v>0.53745371726394475</c:v>
                </c:pt>
                <c:pt idx="13">
                  <c:v>0.57192279121717382</c:v>
                </c:pt>
                <c:pt idx="14">
                  <c:v>0.58140290573676623</c:v>
                </c:pt>
                <c:pt idx="15">
                  <c:v>0.55614100998484162</c:v>
                </c:pt>
                <c:pt idx="16">
                  <c:v>0.52873044297579996</c:v>
                </c:pt>
                <c:pt idx="17">
                  <c:v>0.50119653737114511</c:v>
                </c:pt>
                <c:pt idx="18">
                  <c:v>0.46794349193470186</c:v>
                </c:pt>
                <c:pt idx="19">
                  <c:v>0.43785635132154521</c:v>
                </c:pt>
                <c:pt idx="20">
                  <c:v>0.40137543902985584</c:v>
                </c:pt>
                <c:pt idx="21">
                  <c:v>0.3706912160192406</c:v>
                </c:pt>
                <c:pt idx="22">
                  <c:v>0.3474597050301691</c:v>
                </c:pt>
                <c:pt idx="23">
                  <c:v>0.32595495949491582</c:v>
                </c:pt>
                <c:pt idx="24">
                  <c:v>0.32903452495104801</c:v>
                </c:pt>
                <c:pt idx="25">
                  <c:v>0.27558844149401818</c:v>
                </c:pt>
                <c:pt idx="26">
                  <c:v>0.25705644146570794</c:v>
                </c:pt>
                <c:pt idx="27">
                  <c:v>0.25353330260838991</c:v>
                </c:pt>
                <c:pt idx="28">
                  <c:v>0.24216271755287266</c:v>
                </c:pt>
                <c:pt idx="29">
                  <c:v>0.21902706374724357</c:v>
                </c:pt>
                <c:pt idx="30">
                  <c:v>0.20818147039613244</c:v>
                </c:pt>
                <c:pt idx="31">
                  <c:v>0.19542300669098545</c:v>
                </c:pt>
                <c:pt idx="32">
                  <c:v>0.17714122629273454</c:v>
                </c:pt>
                <c:pt idx="33">
                  <c:v>0.17867249162996224</c:v>
                </c:pt>
                <c:pt idx="34">
                  <c:v>0.16523258264537333</c:v>
                </c:pt>
                <c:pt idx="35">
                  <c:v>0.15328767672565213</c:v>
                </c:pt>
                <c:pt idx="36">
                  <c:v>0.14880903828333558</c:v>
                </c:pt>
                <c:pt idx="37">
                  <c:v>0.10654603458729817</c:v>
                </c:pt>
                <c:pt idx="38">
                  <c:v>0.12379244427433633</c:v>
                </c:pt>
                <c:pt idx="39">
                  <c:v>0.10546237702130945</c:v>
                </c:pt>
                <c:pt idx="40">
                  <c:v>0.12440002740984646</c:v>
                </c:pt>
                <c:pt idx="41">
                  <c:v>0.14624348334587012</c:v>
                </c:pt>
                <c:pt idx="42">
                  <c:v>0.10272098323450507</c:v>
                </c:pt>
                <c:pt idx="43">
                  <c:v>0.10952534520456503</c:v>
                </c:pt>
                <c:pt idx="44">
                  <c:v>0.10773964408877745</c:v>
                </c:pt>
                <c:pt idx="45">
                  <c:v>0.10983573147811931</c:v>
                </c:pt>
                <c:pt idx="46">
                  <c:v>8.5138945087971152E-2</c:v>
                </c:pt>
                <c:pt idx="47">
                  <c:v>9.3368966107124862E-2</c:v>
                </c:pt>
                <c:pt idx="48">
                  <c:v>8.5584584948277254E-2</c:v>
                </c:pt>
                <c:pt idx="49">
                  <c:v>8.8026808118879529E-2</c:v>
                </c:pt>
                <c:pt idx="50">
                  <c:v>7.7165840148051501E-2</c:v>
                </c:pt>
                <c:pt idx="51">
                  <c:v>7.8545182506319478E-2</c:v>
                </c:pt>
                <c:pt idx="52">
                  <c:v>7.5192118632644522E-2</c:v>
                </c:pt>
                <c:pt idx="53">
                  <c:v>7.3052321275566712E-2</c:v>
                </c:pt>
                <c:pt idx="54">
                  <c:v>7.2815096220782749E-2</c:v>
                </c:pt>
                <c:pt idx="55">
                  <c:v>6.7382520384652977E-2</c:v>
                </c:pt>
                <c:pt idx="56">
                  <c:v>6.7001320259450381E-2</c:v>
                </c:pt>
                <c:pt idx="57">
                  <c:v>6.1747894187007546E-2</c:v>
                </c:pt>
                <c:pt idx="58">
                  <c:v>0.10173366078301349</c:v>
                </c:pt>
                <c:pt idx="59">
                  <c:v>0.36426993849185685</c:v>
                </c:pt>
                <c:pt idx="60">
                  <c:v>0.46625041120056387</c:v>
                </c:pt>
                <c:pt idx="61">
                  <c:v>0.50334636304094893</c:v>
                </c:pt>
                <c:pt idx="62">
                  <c:v>0.4055289680705414</c:v>
                </c:pt>
                <c:pt idx="63">
                  <c:v>0.37595168430550885</c:v>
                </c:pt>
                <c:pt idx="64">
                  <c:v>0.31883494663594725</c:v>
                </c:pt>
                <c:pt idx="65">
                  <c:v>0.31629882050929226</c:v>
                </c:pt>
                <c:pt idx="66">
                  <c:v>0.24971435358192906</c:v>
                </c:pt>
                <c:pt idx="67">
                  <c:v>0.45425350618218729</c:v>
                </c:pt>
                <c:pt idx="68">
                  <c:v>0.56524835111017424</c:v>
                </c:pt>
                <c:pt idx="69">
                  <c:v>0.52484617107322507</c:v>
                </c:pt>
                <c:pt idx="70">
                  <c:v>0.49814784983016835</c:v>
                </c:pt>
                <c:pt idx="71">
                  <c:v>0.42112306527170773</c:v>
                </c:pt>
                <c:pt idx="72">
                  <c:v>0.36713428432417317</c:v>
                </c:pt>
                <c:pt idx="73">
                  <c:v>0.33203648533585195</c:v>
                </c:pt>
                <c:pt idx="74">
                  <c:v>0.29874390369734982</c:v>
                </c:pt>
                <c:pt idx="75">
                  <c:v>0.2683556486506653</c:v>
                </c:pt>
                <c:pt idx="76">
                  <c:v>0.24497612353246367</c:v>
                </c:pt>
                <c:pt idx="77">
                  <c:v>0.20772539475762386</c:v>
                </c:pt>
                <c:pt idx="78">
                  <c:v>0.20376695395941979</c:v>
                </c:pt>
                <c:pt idx="79">
                  <c:v>0.1782017215155598</c:v>
                </c:pt>
                <c:pt idx="80">
                  <c:v>0.15774899308605583</c:v>
                </c:pt>
                <c:pt idx="81">
                  <c:v>0.15876835231645714</c:v>
                </c:pt>
                <c:pt idx="82">
                  <c:v>0.13871038737294228</c:v>
                </c:pt>
                <c:pt idx="83">
                  <c:v>0.1311527751584407</c:v>
                </c:pt>
                <c:pt idx="84">
                  <c:v>0.12519093731735609</c:v>
                </c:pt>
                <c:pt idx="85">
                  <c:v>0.11478221673126043</c:v>
                </c:pt>
                <c:pt idx="86">
                  <c:v>0.10887257054328359</c:v>
                </c:pt>
                <c:pt idx="87">
                  <c:v>0.10253182214025003</c:v>
                </c:pt>
                <c:pt idx="88">
                  <c:v>9.6687834190223754E-2</c:v>
                </c:pt>
                <c:pt idx="89">
                  <c:v>8.8982659461436242E-2</c:v>
                </c:pt>
                <c:pt idx="90">
                  <c:v>8.818618617281615E-2</c:v>
                </c:pt>
                <c:pt idx="91">
                  <c:v>8.3084649102875829E-2</c:v>
                </c:pt>
                <c:pt idx="92">
                  <c:v>7.9184498093621158E-2</c:v>
                </c:pt>
                <c:pt idx="93">
                  <c:v>7.4452617073315963E-2</c:v>
                </c:pt>
                <c:pt idx="94">
                  <c:v>7.2424972379668162E-2</c:v>
                </c:pt>
                <c:pt idx="95">
                  <c:v>6.7879659528262692E-2</c:v>
                </c:pt>
                <c:pt idx="96">
                  <c:v>6.5832260222723704E-2</c:v>
                </c:pt>
                <c:pt idx="97">
                  <c:v>6.3376956883612223E-2</c:v>
                </c:pt>
                <c:pt idx="98">
                  <c:v>6.0895227073043401E-2</c:v>
                </c:pt>
                <c:pt idx="99">
                  <c:v>5.7037663970547214E-2</c:v>
                </c:pt>
                <c:pt idx="100">
                  <c:v>5.5272319977969886E-2</c:v>
                </c:pt>
                <c:pt idx="101">
                  <c:v>5.7338600247344829E-2</c:v>
                </c:pt>
                <c:pt idx="102">
                  <c:v>5.0504849329424673E-2</c:v>
                </c:pt>
                <c:pt idx="103">
                  <c:v>5.1413793073137981E-2</c:v>
                </c:pt>
                <c:pt idx="104">
                  <c:v>4.8373052052905763E-2</c:v>
                </c:pt>
                <c:pt idx="105">
                  <c:v>4.5551361498866072E-2</c:v>
                </c:pt>
                <c:pt idx="106">
                  <c:v>4.5143053543370115E-2</c:v>
                </c:pt>
                <c:pt idx="107">
                  <c:v>4.419547034219562E-2</c:v>
                </c:pt>
                <c:pt idx="108">
                  <c:v>4.2816359961939554E-2</c:v>
                </c:pt>
                <c:pt idx="109">
                  <c:v>4.2827558211840255E-2</c:v>
                </c:pt>
                <c:pt idx="110">
                  <c:v>3.9395649770568753E-2</c:v>
                </c:pt>
                <c:pt idx="111">
                  <c:v>3.8688736399716817E-2</c:v>
                </c:pt>
                <c:pt idx="112">
                  <c:v>3.8161063737117473E-2</c:v>
                </c:pt>
                <c:pt idx="113">
                  <c:v>3.6803154858990439E-2</c:v>
                </c:pt>
                <c:pt idx="114">
                  <c:v>3.5452482084082249E-2</c:v>
                </c:pt>
                <c:pt idx="115">
                  <c:v>3.4751557557669344E-2</c:v>
                </c:pt>
                <c:pt idx="116">
                  <c:v>3.387355631518929E-2</c:v>
                </c:pt>
                <c:pt idx="117">
                  <c:v>3.3303886331012222E-2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94-CE45-8136-AACC44A49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04031"/>
        <c:axId val="1"/>
      </c:scatterChart>
      <c:valAx>
        <c:axId val="303104031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332415299523532"/>
              <c:y val="0.9341480331642796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9620273885675167E-3"/>
              <c:y val="0.3858949053877628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104031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'398e'!$AC$8:$AC$42</c:f>
          <c:strCache>
            <c:ptCount val="35"/>
            <c:pt idx="0">
              <c:v>SAMPLE NO.:</c:v>
            </c:pt>
            <c:pt idx="1">
              <c:v>7007.2ft;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4.8</c:v>
            </c:pt>
            <c:pt idx="6">
              <c:v>BVTot:</c:v>
            </c:pt>
            <c:pt idx="7">
              <c:v>4.29</c:v>
            </c:pt>
            <c:pt idx="8">
              <c:v>Perm:</c:v>
            </c:pt>
            <c:pt idx="9">
              <c:v>0.0049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0.17</c:v>
            </c:pt>
            <c:pt idx="15">
              <c:v>Pd1:</c:v>
            </c:pt>
            <c:pt idx="16">
              <c:v>793.67</c:v>
            </c:pt>
            <c:pt idx="17">
              <c:v>BV1:</c:v>
            </c:pt>
            <c:pt idx="18">
              <c:v>4.29</c:v>
            </c:pt>
            <c:pt idx="19">
              <c:v>Closure Corr:</c:v>
            </c:pt>
            <c:pt idx="20">
              <c:v>0.21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3033574286750458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8.925896733887291E-2"/>
          <c:w val="0.75120782707270828"/>
          <c:h val="0.798371874531029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'398e'!$B$224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'398e'!$A$225:$A$342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2.6459299536222614E-2</c:v>
                </c:pt>
                <c:pt idx="2">
                  <c:v>2.6459299536222614E-2</c:v>
                </c:pt>
                <c:pt idx="3">
                  <c:v>5.2918599072445227E-2</c:v>
                </c:pt>
                <c:pt idx="4">
                  <c:v>7.9377898608667827E-2</c:v>
                </c:pt>
                <c:pt idx="5">
                  <c:v>7.9377898608667827E-2</c:v>
                </c:pt>
                <c:pt idx="6">
                  <c:v>0.10583719814489045</c:v>
                </c:pt>
                <c:pt idx="7">
                  <c:v>0.10583719814489045</c:v>
                </c:pt>
                <c:pt idx="8">
                  <c:v>0.10583719814489045</c:v>
                </c:pt>
                <c:pt idx="9">
                  <c:v>0.10583719814489045</c:v>
                </c:pt>
                <c:pt idx="10">
                  <c:v>0.10583719814489045</c:v>
                </c:pt>
                <c:pt idx="11">
                  <c:v>0.10583719814489045</c:v>
                </c:pt>
                <c:pt idx="12">
                  <c:v>0.10583719814489045</c:v>
                </c:pt>
                <c:pt idx="13">
                  <c:v>0.13229649768111304</c:v>
                </c:pt>
                <c:pt idx="14">
                  <c:v>0.13229649768111304</c:v>
                </c:pt>
                <c:pt idx="15">
                  <c:v>0.13229649768111304</c:v>
                </c:pt>
                <c:pt idx="16">
                  <c:v>0.13229649768111304</c:v>
                </c:pt>
                <c:pt idx="17">
                  <c:v>0.13229649768111304</c:v>
                </c:pt>
                <c:pt idx="18">
                  <c:v>0.13229649768111304</c:v>
                </c:pt>
                <c:pt idx="19">
                  <c:v>0.13229649768111304</c:v>
                </c:pt>
                <c:pt idx="20">
                  <c:v>0.13229649768111304</c:v>
                </c:pt>
                <c:pt idx="21">
                  <c:v>0.13229649768111304</c:v>
                </c:pt>
                <c:pt idx="22">
                  <c:v>0.13229649768111304</c:v>
                </c:pt>
                <c:pt idx="23">
                  <c:v>0.13229649768111304</c:v>
                </c:pt>
                <c:pt idx="24">
                  <c:v>0.13229649768111304</c:v>
                </c:pt>
                <c:pt idx="25">
                  <c:v>0.13229649768111304</c:v>
                </c:pt>
                <c:pt idx="26">
                  <c:v>0.13229649768111304</c:v>
                </c:pt>
                <c:pt idx="27">
                  <c:v>0.15875579721733565</c:v>
                </c:pt>
                <c:pt idx="28">
                  <c:v>0.15875579721733565</c:v>
                </c:pt>
                <c:pt idx="29">
                  <c:v>0.15875579721733565</c:v>
                </c:pt>
                <c:pt idx="30">
                  <c:v>0.15875579721733565</c:v>
                </c:pt>
                <c:pt idx="31">
                  <c:v>0.15875579721733565</c:v>
                </c:pt>
                <c:pt idx="32">
                  <c:v>0.15875579721733565</c:v>
                </c:pt>
                <c:pt idx="33">
                  <c:v>0.15875579721733565</c:v>
                </c:pt>
                <c:pt idx="34">
                  <c:v>0.15875579721733565</c:v>
                </c:pt>
                <c:pt idx="35">
                  <c:v>0.15875579721733565</c:v>
                </c:pt>
                <c:pt idx="36">
                  <c:v>0.15875579721733565</c:v>
                </c:pt>
                <c:pt idx="37">
                  <c:v>0.15875579721733565</c:v>
                </c:pt>
                <c:pt idx="38">
                  <c:v>0.15875579721733565</c:v>
                </c:pt>
                <c:pt idx="39">
                  <c:v>0.15875579721733565</c:v>
                </c:pt>
                <c:pt idx="40">
                  <c:v>0.15875579721733565</c:v>
                </c:pt>
                <c:pt idx="41">
                  <c:v>0.15875579721733565</c:v>
                </c:pt>
                <c:pt idx="42">
                  <c:v>0.15875579721733565</c:v>
                </c:pt>
                <c:pt idx="43">
                  <c:v>0.15875579721733565</c:v>
                </c:pt>
                <c:pt idx="44">
                  <c:v>0.15875579721733565</c:v>
                </c:pt>
                <c:pt idx="45">
                  <c:v>0.15875579721733565</c:v>
                </c:pt>
                <c:pt idx="46">
                  <c:v>0.15875579721733565</c:v>
                </c:pt>
                <c:pt idx="47">
                  <c:v>0.15875579721733565</c:v>
                </c:pt>
                <c:pt idx="48">
                  <c:v>0.18521509675355827</c:v>
                </c:pt>
                <c:pt idx="49">
                  <c:v>0.18521509675355827</c:v>
                </c:pt>
                <c:pt idx="50">
                  <c:v>0.18521509675355827</c:v>
                </c:pt>
                <c:pt idx="51">
                  <c:v>0.18521509675355827</c:v>
                </c:pt>
                <c:pt idx="52">
                  <c:v>0.18521509675355827</c:v>
                </c:pt>
                <c:pt idx="53">
                  <c:v>0.18521509675355827</c:v>
                </c:pt>
                <c:pt idx="54">
                  <c:v>0.18521509675355827</c:v>
                </c:pt>
                <c:pt idx="55">
                  <c:v>0.18521509675355827</c:v>
                </c:pt>
                <c:pt idx="56">
                  <c:v>0.18521509675355827</c:v>
                </c:pt>
                <c:pt idx="57">
                  <c:v>0.18521509675355827</c:v>
                </c:pt>
                <c:pt idx="58">
                  <c:v>0.18521509675355827</c:v>
                </c:pt>
                <c:pt idx="59">
                  <c:v>0.18521509675355827</c:v>
                </c:pt>
                <c:pt idx="60">
                  <c:v>0.18521509675355827</c:v>
                </c:pt>
                <c:pt idx="61">
                  <c:v>0.21167439628978091</c:v>
                </c:pt>
                <c:pt idx="62">
                  <c:v>0.21167439628978091</c:v>
                </c:pt>
                <c:pt idx="63">
                  <c:v>0.21167439628978091</c:v>
                </c:pt>
                <c:pt idx="64">
                  <c:v>0.23813369582600347</c:v>
                </c:pt>
                <c:pt idx="65">
                  <c:v>0.26459299536222608</c:v>
                </c:pt>
                <c:pt idx="66">
                  <c:v>0.29105229489844875</c:v>
                </c:pt>
                <c:pt idx="67">
                  <c:v>0.34397089397089392</c:v>
                </c:pt>
                <c:pt idx="68">
                  <c:v>0.39688949304333926</c:v>
                </c:pt>
                <c:pt idx="69">
                  <c:v>0.50272669118822966</c:v>
                </c:pt>
                <c:pt idx="70">
                  <c:v>0.66148248840556523</c:v>
                </c:pt>
                <c:pt idx="71">
                  <c:v>0.87315688469534625</c:v>
                </c:pt>
                <c:pt idx="72">
                  <c:v>1.1112905805213495</c:v>
                </c:pt>
                <c:pt idx="73">
                  <c:v>1.4023428754197982</c:v>
                </c:pt>
                <c:pt idx="74">
                  <c:v>1.7198544698544693</c:v>
                </c:pt>
                <c:pt idx="75">
                  <c:v>2.0638253638253632</c:v>
                </c:pt>
                <c:pt idx="76">
                  <c:v>2.4077962577962575</c:v>
                </c:pt>
                <c:pt idx="77">
                  <c:v>2.7517671517671514</c:v>
                </c:pt>
                <c:pt idx="78">
                  <c:v>3.0428194466656002</c:v>
                </c:pt>
                <c:pt idx="79">
                  <c:v>3.2015752438829357</c:v>
                </c:pt>
                <c:pt idx="80">
                  <c:v>3.3074124420278266</c:v>
                </c:pt>
                <c:pt idx="81">
                  <c:v>3.3867903406364945</c:v>
                </c:pt>
                <c:pt idx="82">
                  <c:v>3.466168239245162</c:v>
                </c:pt>
                <c:pt idx="83">
                  <c:v>3.5190868383176075</c:v>
                </c:pt>
                <c:pt idx="84">
                  <c:v>3.5720054373900521</c:v>
                </c:pt>
                <c:pt idx="85">
                  <c:v>3.6249240364624979</c:v>
                </c:pt>
                <c:pt idx="86">
                  <c:v>3.6778426355349425</c:v>
                </c:pt>
                <c:pt idx="87">
                  <c:v>3.7043019350711659</c:v>
                </c:pt>
                <c:pt idx="88">
                  <c:v>3.7572205341436105</c:v>
                </c:pt>
                <c:pt idx="89">
                  <c:v>3.783679833679833</c:v>
                </c:pt>
                <c:pt idx="90">
                  <c:v>3.8101391332160555</c:v>
                </c:pt>
                <c:pt idx="91">
                  <c:v>3.8365984327522793</c:v>
                </c:pt>
                <c:pt idx="92">
                  <c:v>3.8630577322885018</c:v>
                </c:pt>
                <c:pt idx="93">
                  <c:v>3.8630577322885018</c:v>
                </c:pt>
                <c:pt idx="94">
                  <c:v>3.8895170318247234</c:v>
                </c:pt>
                <c:pt idx="95">
                  <c:v>3.8895170318247234</c:v>
                </c:pt>
                <c:pt idx="96">
                  <c:v>3.8895170318247234</c:v>
                </c:pt>
                <c:pt idx="97">
                  <c:v>3.9159763313609464</c:v>
                </c:pt>
                <c:pt idx="98">
                  <c:v>3.9159763313609464</c:v>
                </c:pt>
                <c:pt idx="99">
                  <c:v>3.9159763313609464</c:v>
                </c:pt>
                <c:pt idx="100">
                  <c:v>3.9159763313609464</c:v>
                </c:pt>
                <c:pt idx="101">
                  <c:v>3.9159763313609464</c:v>
                </c:pt>
                <c:pt idx="102">
                  <c:v>3.9159763313609464</c:v>
                </c:pt>
                <c:pt idx="103">
                  <c:v>3.9159763313609464</c:v>
                </c:pt>
                <c:pt idx="104">
                  <c:v>3.9159763313609464</c:v>
                </c:pt>
                <c:pt idx="105">
                  <c:v>3.9159763313609464</c:v>
                </c:pt>
                <c:pt idx="106">
                  <c:v>3.9159763313609464</c:v>
                </c:pt>
                <c:pt idx="107">
                  <c:v>3.9159763313609464</c:v>
                </c:pt>
                <c:pt idx="108">
                  <c:v>3.9159763313609464</c:v>
                </c:pt>
                <c:pt idx="109">
                  <c:v>3.9159763313609464</c:v>
                </c:pt>
                <c:pt idx="110">
                  <c:v>3.9159763313609464</c:v>
                </c:pt>
                <c:pt idx="111">
                  <c:v>3.9159763313609464</c:v>
                </c:pt>
                <c:pt idx="112">
                  <c:v>3.9159763313609464</c:v>
                </c:pt>
                <c:pt idx="113">
                  <c:v>3.9159763313609464</c:v>
                </c:pt>
                <c:pt idx="114">
                  <c:v>3.9159763313609464</c:v>
                </c:pt>
                <c:pt idx="115">
                  <c:v>3.9159763313609464</c:v>
                </c:pt>
                <c:pt idx="116">
                  <c:v>3.9159763313609464</c:v>
                </c:pt>
                <c:pt idx="117">
                  <c:v>3.9159763313609464</c:v>
                </c:pt>
              </c:numCache>
            </c:numRef>
          </c:xVal>
          <c:yVal>
            <c:numRef>
              <c:f>'398e'!$B$225:$B$342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44.46</c:v>
                </c:pt>
                <c:pt idx="38">
                  <c:v>48.8</c:v>
                </c:pt>
                <c:pt idx="39">
                  <c:v>54.12</c:v>
                </c:pt>
                <c:pt idx="40">
                  <c:v>58.44</c:v>
                </c:pt>
                <c:pt idx="41">
                  <c:v>64.459999999999994</c:v>
                </c:pt>
                <c:pt idx="42">
                  <c:v>69.400000000000006</c:v>
                </c:pt>
                <c:pt idx="43">
                  <c:v>78.319999999999993</c:v>
                </c:pt>
                <c:pt idx="44">
                  <c:v>84.35</c:v>
                </c:pt>
                <c:pt idx="45">
                  <c:v>93.66</c:v>
                </c:pt>
                <c:pt idx="46">
                  <c:v>101.83</c:v>
                </c:pt>
                <c:pt idx="47">
                  <c:v>110.57</c:v>
                </c:pt>
                <c:pt idx="48">
                  <c:v>122.43</c:v>
                </c:pt>
                <c:pt idx="49">
                  <c:v>134.63999999999999</c:v>
                </c:pt>
                <c:pt idx="50">
                  <c:v>144.80000000000001</c:v>
                </c:pt>
                <c:pt idx="51">
                  <c:v>160.22</c:v>
                </c:pt>
                <c:pt idx="52">
                  <c:v>173.19</c:v>
                </c:pt>
                <c:pt idx="53">
                  <c:v>191.07</c:v>
                </c:pt>
                <c:pt idx="54">
                  <c:v>208.04</c:v>
                </c:pt>
                <c:pt idx="55">
                  <c:v>228.29</c:v>
                </c:pt>
                <c:pt idx="56">
                  <c:v>249.68</c:v>
                </c:pt>
                <c:pt idx="57">
                  <c:v>276.10000000000002</c:v>
                </c:pt>
                <c:pt idx="58">
                  <c:v>299.39999999999998</c:v>
                </c:pt>
                <c:pt idx="59">
                  <c:v>325.77</c:v>
                </c:pt>
                <c:pt idx="60">
                  <c:v>358.03</c:v>
                </c:pt>
                <c:pt idx="61">
                  <c:v>392.12</c:v>
                </c:pt>
                <c:pt idx="62">
                  <c:v>429.05</c:v>
                </c:pt>
                <c:pt idx="63">
                  <c:v>468.42</c:v>
                </c:pt>
                <c:pt idx="64">
                  <c:v>514.04</c:v>
                </c:pt>
                <c:pt idx="65">
                  <c:v>561</c:v>
                </c:pt>
                <c:pt idx="66">
                  <c:v>611.73</c:v>
                </c:pt>
                <c:pt idx="67">
                  <c:v>671.11</c:v>
                </c:pt>
                <c:pt idx="68">
                  <c:v>735.22</c:v>
                </c:pt>
                <c:pt idx="69">
                  <c:v>805.36</c:v>
                </c:pt>
                <c:pt idx="70">
                  <c:v>878.46</c:v>
                </c:pt>
                <c:pt idx="71">
                  <c:v>962.62</c:v>
                </c:pt>
                <c:pt idx="72">
                  <c:v>1047.32</c:v>
                </c:pt>
                <c:pt idx="73">
                  <c:v>1148.73</c:v>
                </c:pt>
                <c:pt idx="74">
                  <c:v>1257.79</c:v>
                </c:pt>
                <c:pt idx="75">
                  <c:v>1379.97</c:v>
                </c:pt>
                <c:pt idx="76">
                  <c:v>1506.3</c:v>
                </c:pt>
                <c:pt idx="77">
                  <c:v>1646.43</c:v>
                </c:pt>
                <c:pt idx="78">
                  <c:v>1810.37</c:v>
                </c:pt>
                <c:pt idx="79">
                  <c:v>1977.23</c:v>
                </c:pt>
                <c:pt idx="80">
                  <c:v>2157.7399999999998</c:v>
                </c:pt>
                <c:pt idx="81">
                  <c:v>2367.87</c:v>
                </c:pt>
                <c:pt idx="82">
                  <c:v>2588.8200000000002</c:v>
                </c:pt>
                <c:pt idx="83">
                  <c:v>2830.28</c:v>
                </c:pt>
                <c:pt idx="84">
                  <c:v>3098.63</c:v>
                </c:pt>
                <c:pt idx="85">
                  <c:v>3386.7</c:v>
                </c:pt>
                <c:pt idx="86">
                  <c:v>3706.75</c:v>
                </c:pt>
                <c:pt idx="87">
                  <c:v>4059.18</c:v>
                </c:pt>
                <c:pt idx="88">
                  <c:v>4436.5200000000004</c:v>
                </c:pt>
                <c:pt idx="89">
                  <c:v>4843.3100000000004</c:v>
                </c:pt>
                <c:pt idx="90">
                  <c:v>5303.09</c:v>
                </c:pt>
                <c:pt idx="91">
                  <c:v>5803.1</c:v>
                </c:pt>
                <c:pt idx="92">
                  <c:v>6355.23</c:v>
                </c:pt>
                <c:pt idx="93">
                  <c:v>6942.38</c:v>
                </c:pt>
                <c:pt idx="94">
                  <c:v>7603.15</c:v>
                </c:pt>
                <c:pt idx="95">
                  <c:v>8313.0499999999993</c:v>
                </c:pt>
                <c:pt idx="96">
                  <c:v>9093.76</c:v>
                </c:pt>
                <c:pt idx="97">
                  <c:v>9954.16</c:v>
                </c:pt>
                <c:pt idx="98">
                  <c:v>10892.84</c:v>
                </c:pt>
                <c:pt idx="99">
                  <c:v>11894.93</c:v>
                </c:pt>
                <c:pt idx="100">
                  <c:v>12992.98</c:v>
                </c:pt>
                <c:pt idx="101">
                  <c:v>14294.23</c:v>
                </c:pt>
                <c:pt idx="102">
                  <c:v>15593.44</c:v>
                </c:pt>
                <c:pt idx="103">
                  <c:v>17094.29</c:v>
                </c:pt>
                <c:pt idx="104">
                  <c:v>18693.37</c:v>
                </c:pt>
                <c:pt idx="105">
                  <c:v>20393.96</c:v>
                </c:pt>
                <c:pt idx="106">
                  <c:v>22295.41</c:v>
                </c:pt>
                <c:pt idx="107">
                  <c:v>24397.58</c:v>
                </c:pt>
                <c:pt idx="108">
                  <c:v>26696.92</c:v>
                </c:pt>
                <c:pt idx="109">
                  <c:v>29297.72</c:v>
                </c:pt>
                <c:pt idx="110">
                  <c:v>31999.38</c:v>
                </c:pt>
                <c:pt idx="111">
                  <c:v>34997.78</c:v>
                </c:pt>
                <c:pt idx="112">
                  <c:v>38299.18</c:v>
                </c:pt>
                <c:pt idx="113">
                  <c:v>41897.730000000003</c:v>
                </c:pt>
                <c:pt idx="114">
                  <c:v>45798.1</c:v>
                </c:pt>
                <c:pt idx="115">
                  <c:v>50099.97</c:v>
                </c:pt>
                <c:pt idx="116">
                  <c:v>54801.1</c:v>
                </c:pt>
                <c:pt idx="117">
                  <c:v>59990.16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1-2047-A865-D7FA0B980794}"/>
            </c:ext>
          </c:extLst>
        </c:ser>
        <c:ser>
          <c:idx val="1"/>
          <c:order val="1"/>
          <c:tx>
            <c:strRef>
              <c:f>'398e'!$D$224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'398e'!$C$225:$C$342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5.2077866563886938E-2</c:v>
                </c:pt>
                <c:pt idx="66">
                  <c:v>7.8537166100109607E-2</c:v>
                </c:pt>
                <c:pt idx="67">
                  <c:v>0.13145576517255478</c:v>
                </c:pt>
                <c:pt idx="68">
                  <c:v>0.18437436424500012</c:v>
                </c:pt>
                <c:pt idx="69">
                  <c:v>0.29021156238989054</c:v>
                </c:pt>
                <c:pt idx="70">
                  <c:v>0.44896735960722611</c:v>
                </c:pt>
                <c:pt idx="71">
                  <c:v>0.66064175589700713</c:v>
                </c:pt>
                <c:pt idx="72">
                  <c:v>0.89877545172301043</c:v>
                </c:pt>
                <c:pt idx="73">
                  <c:v>1.1898277466214591</c:v>
                </c:pt>
                <c:pt idx="74">
                  <c:v>1.5073393410561302</c:v>
                </c:pt>
                <c:pt idx="75">
                  <c:v>1.8513102350270241</c:v>
                </c:pt>
                <c:pt idx="76">
                  <c:v>2.1952811289979182</c:v>
                </c:pt>
                <c:pt idx="77">
                  <c:v>2.539252022968812</c:v>
                </c:pt>
                <c:pt idx="78">
                  <c:v>2.8303043178672609</c:v>
                </c:pt>
                <c:pt idx="79">
                  <c:v>2.9890601150845963</c:v>
                </c:pt>
                <c:pt idx="80">
                  <c:v>3.0948973132294872</c:v>
                </c:pt>
                <c:pt idx="81">
                  <c:v>3.1742752118381552</c:v>
                </c:pt>
                <c:pt idx="82">
                  <c:v>3.2536531104468227</c:v>
                </c:pt>
                <c:pt idx="83">
                  <c:v>3.3065717095192682</c:v>
                </c:pt>
                <c:pt idx="84">
                  <c:v>3.3594903085917127</c:v>
                </c:pt>
                <c:pt idx="85">
                  <c:v>3.4124089076641586</c:v>
                </c:pt>
                <c:pt idx="86">
                  <c:v>3.4653275067366032</c:v>
                </c:pt>
                <c:pt idx="87">
                  <c:v>3.4917868062728266</c:v>
                </c:pt>
                <c:pt idx="88">
                  <c:v>3.5447054053452711</c:v>
                </c:pt>
                <c:pt idx="89">
                  <c:v>3.5711647048814936</c:v>
                </c:pt>
                <c:pt idx="90">
                  <c:v>3.5976240044177161</c:v>
                </c:pt>
                <c:pt idx="91">
                  <c:v>3.62408330395394</c:v>
                </c:pt>
                <c:pt idx="92">
                  <c:v>3.6505426034901625</c:v>
                </c:pt>
                <c:pt idx="93">
                  <c:v>3.6505426034901625</c:v>
                </c:pt>
                <c:pt idx="94">
                  <c:v>3.6770019030263841</c:v>
                </c:pt>
                <c:pt idx="95">
                  <c:v>3.6770019030263841</c:v>
                </c:pt>
                <c:pt idx="96">
                  <c:v>3.6770019030263841</c:v>
                </c:pt>
                <c:pt idx="97">
                  <c:v>3.703461202562607</c:v>
                </c:pt>
                <c:pt idx="98">
                  <c:v>3.703461202562607</c:v>
                </c:pt>
                <c:pt idx="99">
                  <c:v>3.703461202562607</c:v>
                </c:pt>
                <c:pt idx="100">
                  <c:v>3.703461202562607</c:v>
                </c:pt>
                <c:pt idx="101">
                  <c:v>3.703461202562607</c:v>
                </c:pt>
                <c:pt idx="102">
                  <c:v>3.703461202562607</c:v>
                </c:pt>
                <c:pt idx="103">
                  <c:v>3.703461202562607</c:v>
                </c:pt>
                <c:pt idx="104">
                  <c:v>3.703461202562607</c:v>
                </c:pt>
                <c:pt idx="105">
                  <c:v>3.703461202562607</c:v>
                </c:pt>
                <c:pt idx="106">
                  <c:v>3.703461202562607</c:v>
                </c:pt>
                <c:pt idx="107">
                  <c:v>3.703461202562607</c:v>
                </c:pt>
                <c:pt idx="108">
                  <c:v>3.703461202562607</c:v>
                </c:pt>
                <c:pt idx="109">
                  <c:v>3.703461202562607</c:v>
                </c:pt>
                <c:pt idx="110">
                  <c:v>3.703461202562607</c:v>
                </c:pt>
                <c:pt idx="111">
                  <c:v>3.703461202562607</c:v>
                </c:pt>
                <c:pt idx="112">
                  <c:v>3.703461202562607</c:v>
                </c:pt>
                <c:pt idx="113">
                  <c:v>3.703461202562607</c:v>
                </c:pt>
                <c:pt idx="114">
                  <c:v>3.703461202562607</c:v>
                </c:pt>
                <c:pt idx="115">
                  <c:v>3.703461202562607</c:v>
                </c:pt>
                <c:pt idx="116">
                  <c:v>3.703461202562607</c:v>
                </c:pt>
                <c:pt idx="117">
                  <c:v>3.703461202562607</c:v>
                </c:pt>
              </c:numCache>
            </c:numRef>
          </c:xVal>
          <c:yVal>
            <c:numRef>
              <c:f>'398e'!$D$225:$D$342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44.46</c:v>
                </c:pt>
                <c:pt idx="38">
                  <c:v>48.8</c:v>
                </c:pt>
                <c:pt idx="39">
                  <c:v>54.12</c:v>
                </c:pt>
                <c:pt idx="40">
                  <c:v>58.44</c:v>
                </c:pt>
                <c:pt idx="41">
                  <c:v>64.459999999999994</c:v>
                </c:pt>
                <c:pt idx="42">
                  <c:v>69.400000000000006</c:v>
                </c:pt>
                <c:pt idx="43">
                  <c:v>78.319999999999993</c:v>
                </c:pt>
                <c:pt idx="44">
                  <c:v>84.35</c:v>
                </c:pt>
                <c:pt idx="45">
                  <c:v>93.66</c:v>
                </c:pt>
                <c:pt idx="46">
                  <c:v>101.83</c:v>
                </c:pt>
                <c:pt idx="47">
                  <c:v>110.57</c:v>
                </c:pt>
                <c:pt idx="48">
                  <c:v>122.43</c:v>
                </c:pt>
                <c:pt idx="49">
                  <c:v>134.63999999999999</c:v>
                </c:pt>
                <c:pt idx="50">
                  <c:v>144.80000000000001</c:v>
                </c:pt>
                <c:pt idx="51">
                  <c:v>160.22</c:v>
                </c:pt>
                <c:pt idx="52">
                  <c:v>173.19</c:v>
                </c:pt>
                <c:pt idx="53">
                  <c:v>191.07</c:v>
                </c:pt>
                <c:pt idx="54">
                  <c:v>208.04</c:v>
                </c:pt>
                <c:pt idx="55">
                  <c:v>228.29</c:v>
                </c:pt>
                <c:pt idx="56">
                  <c:v>249.68</c:v>
                </c:pt>
                <c:pt idx="57">
                  <c:v>276.10000000000002</c:v>
                </c:pt>
                <c:pt idx="58">
                  <c:v>299.39999999999998</c:v>
                </c:pt>
                <c:pt idx="59">
                  <c:v>325.77</c:v>
                </c:pt>
                <c:pt idx="60">
                  <c:v>358.03</c:v>
                </c:pt>
                <c:pt idx="61">
                  <c:v>392.12</c:v>
                </c:pt>
                <c:pt idx="62">
                  <c:v>429.05</c:v>
                </c:pt>
                <c:pt idx="63">
                  <c:v>468.42</c:v>
                </c:pt>
                <c:pt idx="64">
                  <c:v>514.04</c:v>
                </c:pt>
                <c:pt idx="65">
                  <c:v>561</c:v>
                </c:pt>
                <c:pt idx="66">
                  <c:v>611.73</c:v>
                </c:pt>
                <c:pt idx="67">
                  <c:v>671.11</c:v>
                </c:pt>
                <c:pt idx="68">
                  <c:v>735.22</c:v>
                </c:pt>
                <c:pt idx="69">
                  <c:v>805.36</c:v>
                </c:pt>
                <c:pt idx="70">
                  <c:v>878.46</c:v>
                </c:pt>
                <c:pt idx="71">
                  <c:v>962.62</c:v>
                </c:pt>
                <c:pt idx="72">
                  <c:v>1047.32</c:v>
                </c:pt>
                <c:pt idx="73">
                  <c:v>1148.73</c:v>
                </c:pt>
                <c:pt idx="74">
                  <c:v>1257.79</c:v>
                </c:pt>
                <c:pt idx="75">
                  <c:v>1379.97</c:v>
                </c:pt>
                <c:pt idx="76">
                  <c:v>1506.3</c:v>
                </c:pt>
                <c:pt idx="77">
                  <c:v>1646.43</c:v>
                </c:pt>
                <c:pt idx="78">
                  <c:v>1810.37</c:v>
                </c:pt>
                <c:pt idx="79">
                  <c:v>1977.23</c:v>
                </c:pt>
                <c:pt idx="80">
                  <c:v>2157.7399999999998</c:v>
                </c:pt>
                <c:pt idx="81">
                  <c:v>2367.87</c:v>
                </c:pt>
                <c:pt idx="82">
                  <c:v>2588.8200000000002</c:v>
                </c:pt>
                <c:pt idx="83">
                  <c:v>2830.28</c:v>
                </c:pt>
                <c:pt idx="84">
                  <c:v>3098.63</c:v>
                </c:pt>
                <c:pt idx="85">
                  <c:v>3386.7</c:v>
                </c:pt>
                <c:pt idx="86">
                  <c:v>3706.75</c:v>
                </c:pt>
                <c:pt idx="87">
                  <c:v>4059.18</c:v>
                </c:pt>
                <c:pt idx="88">
                  <c:v>4436.5200000000004</c:v>
                </c:pt>
                <c:pt idx="89">
                  <c:v>4843.3100000000004</c:v>
                </c:pt>
                <c:pt idx="90">
                  <c:v>5303.09</c:v>
                </c:pt>
                <c:pt idx="91">
                  <c:v>5803.1</c:v>
                </c:pt>
                <c:pt idx="92">
                  <c:v>6355.23</c:v>
                </c:pt>
                <c:pt idx="93">
                  <c:v>6942.38</c:v>
                </c:pt>
                <c:pt idx="94">
                  <c:v>7603.15</c:v>
                </c:pt>
                <c:pt idx="95">
                  <c:v>8313.0499999999993</c:v>
                </c:pt>
                <c:pt idx="96">
                  <c:v>9093.76</c:v>
                </c:pt>
                <c:pt idx="97">
                  <c:v>9954.16</c:v>
                </c:pt>
                <c:pt idx="98">
                  <c:v>10892.84</c:v>
                </c:pt>
                <c:pt idx="99">
                  <c:v>11894.93</c:v>
                </c:pt>
                <c:pt idx="100">
                  <c:v>12992.98</c:v>
                </c:pt>
                <c:pt idx="101">
                  <c:v>14294.23</c:v>
                </c:pt>
                <c:pt idx="102">
                  <c:v>15593.44</c:v>
                </c:pt>
                <c:pt idx="103">
                  <c:v>17094.29</c:v>
                </c:pt>
                <c:pt idx="104">
                  <c:v>18693.37</c:v>
                </c:pt>
                <c:pt idx="105">
                  <c:v>20393.96</c:v>
                </c:pt>
                <c:pt idx="106">
                  <c:v>22295.41</c:v>
                </c:pt>
                <c:pt idx="107">
                  <c:v>24397.58</c:v>
                </c:pt>
                <c:pt idx="108">
                  <c:v>26696.92</c:v>
                </c:pt>
                <c:pt idx="109">
                  <c:v>29297.72</c:v>
                </c:pt>
                <c:pt idx="110">
                  <c:v>31999.38</c:v>
                </c:pt>
                <c:pt idx="111">
                  <c:v>34997.78</c:v>
                </c:pt>
                <c:pt idx="112">
                  <c:v>38299.18</c:v>
                </c:pt>
                <c:pt idx="113">
                  <c:v>41897.730000000003</c:v>
                </c:pt>
                <c:pt idx="114">
                  <c:v>45798.1</c:v>
                </c:pt>
                <c:pt idx="115">
                  <c:v>50099.97</c:v>
                </c:pt>
                <c:pt idx="116">
                  <c:v>54801.1</c:v>
                </c:pt>
                <c:pt idx="117">
                  <c:v>59990.16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1-2047-A865-D7FA0B980794}"/>
            </c:ext>
          </c:extLst>
        </c:ser>
        <c:ser>
          <c:idx val="2"/>
          <c:order val="2"/>
          <c:tx>
            <c:strRef>
              <c:f>'398e'!$F$224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'398e'!$E$225:$E$342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8.1609193207193523E-2</c:v>
                </c:pt>
                <c:pt idx="71">
                  <c:v>0.53391200151581575</c:v>
                </c:pt>
                <c:pt idx="72">
                  <c:v>1.0061628276233705</c:v>
                </c:pt>
                <c:pt idx="73">
                  <c:v>1.4457402242604711</c:v>
                </c:pt>
                <c:pt idx="74">
                  <c:v>1.7911660833011593</c:v>
                </c:pt>
                <c:pt idx="75">
                  <c:v>2.0735107208631676</c:v>
                </c:pt>
                <c:pt idx="76">
                  <c:v>2.2901811511749885</c:v>
                </c:pt>
                <c:pt idx="77">
                  <c:v>2.4722789662341857</c:v>
                </c:pt>
                <c:pt idx="78">
                  <c:v>2.6341977754943913</c:v>
                </c:pt>
                <c:pt idx="79">
                  <c:v>2.7612478431623977</c:v>
                </c:pt>
                <c:pt idx="80">
                  <c:v>2.8695832704722459</c:v>
                </c:pt>
                <c:pt idx="81">
                  <c:v>2.9693714746831956</c:v>
                </c:pt>
                <c:pt idx="82">
                  <c:v>3.0529568183904354</c:v>
                </c:pt>
                <c:pt idx="83">
                  <c:v>3.1266618966133999</c:v>
                </c:pt>
                <c:pt idx="84">
                  <c:v>3.1931267572169464</c:v>
                </c:pt>
                <c:pt idx="85">
                  <c:v>3.2514131158344948</c:v>
                </c:pt>
                <c:pt idx="86">
                  <c:v>3.3046416247018811</c:v>
                </c:pt>
                <c:pt idx="87">
                  <c:v>3.3529760941887146</c:v>
                </c:pt>
                <c:pt idx="88">
                  <c:v>3.3959213433640034</c:v>
                </c:pt>
                <c:pt idx="89">
                  <c:v>3.4346295889879461</c:v>
                </c:pt>
                <c:pt idx="90">
                  <c:v>3.471286465470472</c:v>
                </c:pt>
                <c:pt idx="91">
                  <c:v>3.5047319643292449</c:v>
                </c:pt>
                <c:pt idx="92">
                  <c:v>3.5358181582088508</c:v>
                </c:pt>
                <c:pt idx="93">
                  <c:v>3.5637770759027636</c:v>
                </c:pt>
                <c:pt idx="94">
                  <c:v>3.5904647554870994</c:v>
                </c:pt>
                <c:pt idx="95">
                  <c:v>3.6148296332600367</c:v>
                </c:pt>
                <c:pt idx="96">
                  <c:v>3.6376805742205489</c:v>
                </c:pt>
                <c:pt idx="97">
                  <c:v>3.6591857795938978</c:v>
                </c:pt>
                <c:pt idx="98">
                  <c:v>3.6792590061296022</c:v>
                </c:pt>
                <c:pt idx="99">
                  <c:v>3.6976687631878886</c:v>
                </c:pt>
                <c:pt idx="100">
                  <c:v>3.7150583704381157</c:v>
                </c:pt>
                <c:pt idx="101">
                  <c:v>3.7327446297395519</c:v>
                </c:pt>
                <c:pt idx="102">
                  <c:v>3.7479439035333817</c:v>
                </c:pt>
                <c:pt idx="103">
                  <c:v>3.7631250611074352</c:v>
                </c:pt>
                <c:pt idx="104">
                  <c:v>3.7771044010621204</c:v>
                </c:pt>
                <c:pt idx="105">
                  <c:v>3.7900215670720927</c:v>
                </c:pt>
                <c:pt idx="106">
                  <c:v>3.8025896845944795</c:v>
                </c:pt>
                <c:pt idx="107">
                  <c:v>3.8146676572360727</c:v>
                </c:pt>
                <c:pt idx="108">
                  <c:v>3.8261571604032287</c:v>
                </c:pt>
                <c:pt idx="109">
                  <c:v>3.8374483416298775</c:v>
                </c:pt>
                <c:pt idx="110">
                  <c:v>3.8476655706615772</c:v>
                </c:pt>
                <c:pt idx="111">
                  <c:v>3.8575792649308975</c:v>
                </c:pt>
                <c:pt idx="112">
                  <c:v>3.8671181615804477</c:v>
                </c:pt>
                <c:pt idx="113">
                  <c:v>3.8762117556790345</c:v>
                </c:pt>
                <c:pt idx="114">
                  <c:v>3.8848474247945064</c:v>
                </c:pt>
                <c:pt idx="115">
                  <c:v>3.8932000481405256</c:v>
                </c:pt>
                <c:pt idx="116">
                  <c:v>3.901207665449332</c:v>
                </c:pt>
                <c:pt idx="117">
                  <c:v>3.9089641724639126</c:v>
                </c:pt>
              </c:numCache>
            </c:numRef>
          </c:xVal>
          <c:yVal>
            <c:numRef>
              <c:f>'398e'!$F$225:$F$342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44.46</c:v>
                </c:pt>
                <c:pt idx="38">
                  <c:v>48.8</c:v>
                </c:pt>
                <c:pt idx="39">
                  <c:v>54.12</c:v>
                </c:pt>
                <c:pt idx="40">
                  <c:v>58.44</c:v>
                </c:pt>
                <c:pt idx="41">
                  <c:v>64.459999999999994</c:v>
                </c:pt>
                <c:pt idx="42">
                  <c:v>69.400000000000006</c:v>
                </c:pt>
                <c:pt idx="43">
                  <c:v>78.319999999999993</c:v>
                </c:pt>
                <c:pt idx="44">
                  <c:v>84.35</c:v>
                </c:pt>
                <c:pt idx="45">
                  <c:v>93.66</c:v>
                </c:pt>
                <c:pt idx="46">
                  <c:v>101.83</c:v>
                </c:pt>
                <c:pt idx="47">
                  <c:v>110.57</c:v>
                </c:pt>
                <c:pt idx="48">
                  <c:v>122.43</c:v>
                </c:pt>
                <c:pt idx="49">
                  <c:v>134.63999999999999</c:v>
                </c:pt>
                <c:pt idx="50">
                  <c:v>144.80000000000001</c:v>
                </c:pt>
                <c:pt idx="51">
                  <c:v>160.22</c:v>
                </c:pt>
                <c:pt idx="52">
                  <c:v>173.19</c:v>
                </c:pt>
                <c:pt idx="53">
                  <c:v>191.07</c:v>
                </c:pt>
                <c:pt idx="54">
                  <c:v>208.04</c:v>
                </c:pt>
                <c:pt idx="55">
                  <c:v>228.29</c:v>
                </c:pt>
                <c:pt idx="56">
                  <c:v>249.68</c:v>
                </c:pt>
                <c:pt idx="57">
                  <c:v>276.10000000000002</c:v>
                </c:pt>
                <c:pt idx="58">
                  <c:v>299.39999999999998</c:v>
                </c:pt>
                <c:pt idx="59">
                  <c:v>325.77</c:v>
                </c:pt>
                <c:pt idx="60">
                  <c:v>358.03</c:v>
                </c:pt>
                <c:pt idx="61">
                  <c:v>392.12</c:v>
                </c:pt>
                <c:pt idx="62">
                  <c:v>429.05</c:v>
                </c:pt>
                <c:pt idx="63">
                  <c:v>468.42</c:v>
                </c:pt>
                <c:pt idx="64">
                  <c:v>514.04</c:v>
                </c:pt>
                <c:pt idx="65">
                  <c:v>561</c:v>
                </c:pt>
                <c:pt idx="66">
                  <c:v>611.73</c:v>
                </c:pt>
                <c:pt idx="67">
                  <c:v>671.11</c:v>
                </c:pt>
                <c:pt idx="68">
                  <c:v>735.22</c:v>
                </c:pt>
                <c:pt idx="69">
                  <c:v>805.36</c:v>
                </c:pt>
                <c:pt idx="70">
                  <c:v>878.46</c:v>
                </c:pt>
                <c:pt idx="71">
                  <c:v>962.62</c:v>
                </c:pt>
                <c:pt idx="72">
                  <c:v>1047.32</c:v>
                </c:pt>
                <c:pt idx="73">
                  <c:v>1148.73</c:v>
                </c:pt>
                <c:pt idx="74">
                  <c:v>1257.79</c:v>
                </c:pt>
                <c:pt idx="75">
                  <c:v>1379.97</c:v>
                </c:pt>
                <c:pt idx="76">
                  <c:v>1506.3</c:v>
                </c:pt>
                <c:pt idx="77">
                  <c:v>1646.43</c:v>
                </c:pt>
                <c:pt idx="78">
                  <c:v>1810.37</c:v>
                </c:pt>
                <c:pt idx="79">
                  <c:v>1977.23</c:v>
                </c:pt>
                <c:pt idx="80">
                  <c:v>2157.7399999999998</c:v>
                </c:pt>
                <c:pt idx="81">
                  <c:v>2367.87</c:v>
                </c:pt>
                <c:pt idx="82">
                  <c:v>2588.8200000000002</c:v>
                </c:pt>
                <c:pt idx="83">
                  <c:v>2830.28</c:v>
                </c:pt>
                <c:pt idx="84">
                  <c:v>3098.63</c:v>
                </c:pt>
                <c:pt idx="85">
                  <c:v>3386.7</c:v>
                </c:pt>
                <c:pt idx="86">
                  <c:v>3706.75</c:v>
                </c:pt>
                <c:pt idx="87">
                  <c:v>4059.18</c:v>
                </c:pt>
                <c:pt idx="88">
                  <c:v>4436.5200000000004</c:v>
                </c:pt>
                <c:pt idx="89">
                  <c:v>4843.3100000000004</c:v>
                </c:pt>
                <c:pt idx="90">
                  <c:v>5303.09</c:v>
                </c:pt>
                <c:pt idx="91">
                  <c:v>5803.1</c:v>
                </c:pt>
                <c:pt idx="92">
                  <c:v>6355.23</c:v>
                </c:pt>
                <c:pt idx="93">
                  <c:v>6942.38</c:v>
                </c:pt>
                <c:pt idx="94">
                  <c:v>7603.15</c:v>
                </c:pt>
                <c:pt idx="95">
                  <c:v>8313.0499999999993</c:v>
                </c:pt>
                <c:pt idx="96">
                  <c:v>9093.76</c:v>
                </c:pt>
                <c:pt idx="97">
                  <c:v>9954.16</c:v>
                </c:pt>
                <c:pt idx="98">
                  <c:v>10892.84</c:v>
                </c:pt>
                <c:pt idx="99">
                  <c:v>11894.93</c:v>
                </c:pt>
                <c:pt idx="100">
                  <c:v>12992.98</c:v>
                </c:pt>
                <c:pt idx="101">
                  <c:v>14294.23</c:v>
                </c:pt>
                <c:pt idx="102">
                  <c:v>15593.44</c:v>
                </c:pt>
                <c:pt idx="103">
                  <c:v>17094.29</c:v>
                </c:pt>
                <c:pt idx="104">
                  <c:v>18693.37</c:v>
                </c:pt>
                <c:pt idx="105">
                  <c:v>20393.96</c:v>
                </c:pt>
                <c:pt idx="106">
                  <c:v>22295.41</c:v>
                </c:pt>
                <c:pt idx="107">
                  <c:v>24397.58</c:v>
                </c:pt>
                <c:pt idx="108">
                  <c:v>26696.92</c:v>
                </c:pt>
                <c:pt idx="109">
                  <c:v>29297.72</c:v>
                </c:pt>
                <c:pt idx="110">
                  <c:v>31999.38</c:v>
                </c:pt>
                <c:pt idx="111">
                  <c:v>34997.78</c:v>
                </c:pt>
                <c:pt idx="112">
                  <c:v>38299.18</c:v>
                </c:pt>
                <c:pt idx="113">
                  <c:v>41897.730000000003</c:v>
                </c:pt>
                <c:pt idx="114">
                  <c:v>45798.1</c:v>
                </c:pt>
                <c:pt idx="115">
                  <c:v>50099.97</c:v>
                </c:pt>
                <c:pt idx="116">
                  <c:v>54801.1</c:v>
                </c:pt>
                <c:pt idx="117">
                  <c:v>59990.16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E1-2047-A865-D7FA0B980794}"/>
            </c:ext>
          </c:extLst>
        </c:ser>
        <c:ser>
          <c:idx val="3"/>
          <c:order val="3"/>
          <c:tx>
            <c:strRef>
              <c:f>'398e'!$H$224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'398e'!$G$225:$G$342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9.9974740278425673E-4</c:v>
                </c:pt>
                <c:pt idx="20">
                  <c:v>9.9974990040858501E-4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9.9975692040838978E-4</c:v>
                </c:pt>
                <c:pt idx="24">
                  <c:v>9.9975934346928862E-4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9.997760822670447E-4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9.9978502128316707E-4</c:v>
                </c:pt>
                <c:pt idx="38">
                  <c:v>9.9978687586122785E-4</c:v>
                </c:pt>
                <c:pt idx="39">
                  <c:v>9.9978889902422219E-4</c:v>
                </c:pt>
                <c:pt idx="40">
                  <c:v>9.9979037593176594E-4</c:v>
                </c:pt>
                <c:pt idx="41">
                  <c:v>9.9979223169106455E-4</c:v>
                </c:pt>
                <c:pt idx="42">
                  <c:v>9.9979360780648625E-4</c:v>
                </c:pt>
                <c:pt idx="43">
                  <c:v>9.9979582225104236E-4</c:v>
                </c:pt>
                <c:pt idx="44">
                  <c:v>9.9979715726449979E-4</c:v>
                </c:pt>
                <c:pt idx="45">
                  <c:v>9.9979901224638793E-4</c:v>
                </c:pt>
                <c:pt idx="46">
                  <c:v>9.9980046984375365E-4</c:v>
                </c:pt>
                <c:pt idx="47">
                  <c:v>9.9980188445854528E-4</c:v>
                </c:pt>
                <c:pt idx="48">
                  <c:v>9.9980360734611942E-4</c:v>
                </c:pt>
                <c:pt idx="49">
                  <c:v>9.9980518801522545E-4</c:v>
                </c:pt>
                <c:pt idx="50">
                  <c:v>9.9980638054755289E-4</c:v>
                </c:pt>
                <c:pt idx="51">
                  <c:v>9.9980801529605395E-4</c:v>
                </c:pt>
                <c:pt idx="52">
                  <c:v>9.9980925412470625E-4</c:v>
                </c:pt>
                <c:pt idx="53">
                  <c:v>9.9981079512091123E-4</c:v>
                </c:pt>
                <c:pt idx="54">
                  <c:v>9.9981210973012005E-4</c:v>
                </c:pt>
                <c:pt idx="55">
                  <c:v>9.9981352408364497E-4</c:v>
                </c:pt>
                <c:pt idx="56">
                  <c:v>9.9981486781940631E-4</c:v>
                </c:pt>
                <c:pt idx="57">
                  <c:v>9.9981635398428714E-4</c:v>
                </c:pt>
                <c:pt idx="58">
                  <c:v>9.9981753381809591E-4</c:v>
                </c:pt>
                <c:pt idx="59">
                  <c:v>9.998187470563768E-4</c:v>
                </c:pt>
                <c:pt idx="60">
                  <c:v>9.9982008524863368E-4</c:v>
                </c:pt>
                <c:pt idx="61">
                  <c:v>9.9982135565614204E-4</c:v>
                </c:pt>
                <c:pt idx="62">
                  <c:v>9.998225953159461E-4</c:v>
                </c:pt>
                <c:pt idx="63">
                  <c:v>9.9982378802271669E-4</c:v>
                </c:pt>
                <c:pt idx="64">
                  <c:v>9.998250332615042E-4</c:v>
                </c:pt>
                <c:pt idx="65">
                  <c:v>9.9982618863520153E-4</c:v>
                </c:pt>
                <c:pt idx="66">
                  <c:v>9.9982731783936443E-4</c:v>
                </c:pt>
                <c:pt idx="67">
                  <c:v>9.9982851010507441E-4</c:v>
                </c:pt>
                <c:pt idx="68">
                  <c:v>9.9982966830237051E-4</c:v>
                </c:pt>
                <c:pt idx="69">
                  <c:v>9.9983080950345597E-4</c:v>
                </c:pt>
                <c:pt idx="70">
                  <c:v>9.9983188346826238E-4</c:v>
                </c:pt>
                <c:pt idx="71">
                  <c:v>9.9983299974605393E-4</c:v>
                </c:pt>
                <c:pt idx="72">
                  <c:v>9.9983401564559897E-4</c:v>
                </c:pt>
                <c:pt idx="73">
                  <c:v>9.998351149170645E-4</c:v>
                </c:pt>
                <c:pt idx="74">
                  <c:v>9.9983617962810865E-4</c:v>
                </c:pt>
                <c:pt idx="75">
                  <c:v>9.9983725377443176E-4</c:v>
                </c:pt>
                <c:pt idx="76">
                  <c:v>9.9983825583859431E-4</c:v>
                </c:pt>
                <c:pt idx="77">
                  <c:v>9.9983926089313433E-4</c:v>
                </c:pt>
                <c:pt idx="78">
                  <c:v>9.998403197039353E-4</c:v>
                </c:pt>
                <c:pt idx="79">
                  <c:v>9.9984129073210659E-4</c:v>
                </c:pt>
                <c:pt idx="80">
                  <c:v>9.9984224135736348E-4</c:v>
                </c:pt>
                <c:pt idx="81">
                  <c:v>9.9984324011544038E-4</c:v>
                </c:pt>
                <c:pt idx="82">
                  <c:v>9.9984418708804379E-4</c:v>
                </c:pt>
                <c:pt idx="83">
                  <c:v>9.9984512229327714E-4</c:v>
                </c:pt>
                <c:pt idx="84">
                  <c:v>9.9984606087131773E-4</c:v>
                </c:pt>
                <c:pt idx="85">
                  <c:v>9.9984697095973794E-4</c:v>
                </c:pt>
                <c:pt idx="86">
                  <c:v>9.9984788446613022E-4</c:v>
                </c:pt>
                <c:pt idx="87">
                  <c:v>9.9984879235773738E-4</c:v>
                </c:pt>
                <c:pt idx="88">
                  <c:v>9.9984967046274362E-4</c:v>
                </c:pt>
                <c:pt idx="89">
                  <c:v>9.9985052715367904E-4</c:v>
                </c:pt>
                <c:pt idx="90">
                  <c:v>9.9985140257696347E-4</c:v>
                </c:pt>
                <c:pt idx="91">
                  <c:v>9.9985226222168259E-4</c:v>
                </c:pt>
                <c:pt idx="92">
                  <c:v>9.9985311932138522E-4</c:v>
                </c:pt>
                <c:pt idx="93">
                  <c:v>9.998539431812475E-4</c:v>
                </c:pt>
                <c:pt idx="94">
                  <c:v>9.9985478123762982E-4</c:v>
                </c:pt>
                <c:pt idx="95">
                  <c:v>9.9985559474342206E-4</c:v>
                </c:pt>
                <c:pt idx="96">
                  <c:v>9.9985640364803744E-4</c:v>
                </c:pt>
                <c:pt idx="97">
                  <c:v>9.9985720921371888E-4</c:v>
                </c:pt>
                <c:pt idx="98">
                  <c:v>9.9985800327707149E-4</c:v>
                </c:pt>
                <c:pt idx="99">
                  <c:v>9.9985877028240053E-4</c:v>
                </c:pt>
                <c:pt idx="100">
                  <c:v>9.9985953153630203E-4</c:v>
                </c:pt>
                <c:pt idx="101">
                  <c:v>9.9986034525548413E-4</c:v>
                </c:pt>
                <c:pt idx="102">
                  <c:v>9.9986107874573921E-4</c:v>
                </c:pt>
                <c:pt idx="103">
                  <c:v>9.9986184522687991E-4</c:v>
                </c:pt>
                <c:pt idx="104">
                  <c:v>9.99862583031399E-4</c:v>
                </c:pt>
                <c:pt idx="105">
                  <c:v>9.9986329387668116E-4</c:v>
                </c:pt>
                <c:pt idx="106">
                  <c:v>9.9986401406069753E-4</c:v>
                </c:pt>
                <c:pt idx="107">
                  <c:v>9.9986473433891958E-4</c:v>
                </c:pt>
                <c:pt idx="108">
                  <c:v>9.9986544672135279E-4</c:v>
                </c:pt>
                <c:pt idx="109">
                  <c:v>9.9986617419312094E-4</c:v>
                </c:pt>
                <c:pt idx="110">
                  <c:v>9.9986685722126085E-4</c:v>
                </c:pt>
                <c:pt idx="111">
                  <c:v>9.9986754369278913E-4</c:v>
                </c:pt>
                <c:pt idx="112">
                  <c:v>9.9986822746674911E-4</c:v>
                </c:pt>
                <c:pt idx="113">
                  <c:v>9.9986890167268346E-4</c:v>
                </c:pt>
                <c:pt idx="114">
                  <c:v>9.9986956315736212E-4</c:v>
                </c:pt>
                <c:pt idx="115">
                  <c:v>9.998702236132639E-4</c:v>
                </c:pt>
                <c:pt idx="116">
                  <c:v>9.9987087677729566E-4</c:v>
                </c:pt>
                <c:pt idx="117">
                  <c:v>9.9987152899758732E-4</c:v>
                </c:pt>
              </c:numCache>
            </c:numRef>
          </c:xVal>
          <c:yVal>
            <c:numRef>
              <c:f>'398e'!$H$225:$H$342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44.46</c:v>
                </c:pt>
                <c:pt idx="38">
                  <c:v>48.8</c:v>
                </c:pt>
                <c:pt idx="39">
                  <c:v>54.12</c:v>
                </c:pt>
                <c:pt idx="40">
                  <c:v>58.44</c:v>
                </c:pt>
                <c:pt idx="41">
                  <c:v>64.459999999999994</c:v>
                </c:pt>
                <c:pt idx="42">
                  <c:v>69.400000000000006</c:v>
                </c:pt>
                <c:pt idx="43">
                  <c:v>78.319999999999993</c:v>
                </c:pt>
                <c:pt idx="44">
                  <c:v>84.35</c:v>
                </c:pt>
                <c:pt idx="45">
                  <c:v>93.66</c:v>
                </c:pt>
                <c:pt idx="46">
                  <c:v>101.83</c:v>
                </c:pt>
                <c:pt idx="47">
                  <c:v>110.57</c:v>
                </c:pt>
                <c:pt idx="48">
                  <c:v>122.43</c:v>
                </c:pt>
                <c:pt idx="49">
                  <c:v>134.63999999999999</c:v>
                </c:pt>
                <c:pt idx="50">
                  <c:v>144.80000000000001</c:v>
                </c:pt>
                <c:pt idx="51">
                  <c:v>160.22</c:v>
                </c:pt>
                <c:pt idx="52">
                  <c:v>173.19</c:v>
                </c:pt>
                <c:pt idx="53">
                  <c:v>191.07</c:v>
                </c:pt>
                <c:pt idx="54">
                  <c:v>208.04</c:v>
                </c:pt>
                <c:pt idx="55">
                  <c:v>228.29</c:v>
                </c:pt>
                <c:pt idx="56">
                  <c:v>249.68</c:v>
                </c:pt>
                <c:pt idx="57">
                  <c:v>276.10000000000002</c:v>
                </c:pt>
                <c:pt idx="58">
                  <c:v>299.39999999999998</c:v>
                </c:pt>
                <c:pt idx="59">
                  <c:v>325.77</c:v>
                </c:pt>
                <c:pt idx="60">
                  <c:v>358.03</c:v>
                </c:pt>
                <c:pt idx="61">
                  <c:v>392.12</c:v>
                </c:pt>
                <c:pt idx="62">
                  <c:v>429.05</c:v>
                </c:pt>
                <c:pt idx="63">
                  <c:v>468.42</c:v>
                </c:pt>
                <c:pt idx="64">
                  <c:v>514.04</c:v>
                </c:pt>
                <c:pt idx="65">
                  <c:v>561</c:v>
                </c:pt>
                <c:pt idx="66">
                  <c:v>611.73</c:v>
                </c:pt>
                <c:pt idx="67">
                  <c:v>671.11</c:v>
                </c:pt>
                <c:pt idx="68">
                  <c:v>735.22</c:v>
                </c:pt>
                <c:pt idx="69">
                  <c:v>805.36</c:v>
                </c:pt>
                <c:pt idx="70">
                  <c:v>878.46</c:v>
                </c:pt>
                <c:pt idx="71">
                  <c:v>962.62</c:v>
                </c:pt>
                <c:pt idx="72">
                  <c:v>1047.32</c:v>
                </c:pt>
                <c:pt idx="73">
                  <c:v>1148.73</c:v>
                </c:pt>
                <c:pt idx="74">
                  <c:v>1257.79</c:v>
                </c:pt>
                <c:pt idx="75">
                  <c:v>1379.97</c:v>
                </c:pt>
                <c:pt idx="76">
                  <c:v>1506.3</c:v>
                </c:pt>
                <c:pt idx="77">
                  <c:v>1646.43</c:v>
                </c:pt>
                <c:pt idx="78">
                  <c:v>1810.37</c:v>
                </c:pt>
                <c:pt idx="79">
                  <c:v>1977.23</c:v>
                </c:pt>
                <c:pt idx="80">
                  <c:v>2157.7399999999998</c:v>
                </c:pt>
                <c:pt idx="81">
                  <c:v>2367.87</c:v>
                </c:pt>
                <c:pt idx="82">
                  <c:v>2588.8200000000002</c:v>
                </c:pt>
                <c:pt idx="83">
                  <c:v>2830.28</c:v>
                </c:pt>
                <c:pt idx="84">
                  <c:v>3098.63</c:v>
                </c:pt>
                <c:pt idx="85">
                  <c:v>3386.7</c:v>
                </c:pt>
                <c:pt idx="86">
                  <c:v>3706.75</c:v>
                </c:pt>
                <c:pt idx="87">
                  <c:v>4059.18</c:v>
                </c:pt>
                <c:pt idx="88">
                  <c:v>4436.5200000000004</c:v>
                </c:pt>
                <c:pt idx="89">
                  <c:v>4843.3100000000004</c:v>
                </c:pt>
                <c:pt idx="90">
                  <c:v>5303.09</c:v>
                </c:pt>
                <c:pt idx="91">
                  <c:v>5803.1</c:v>
                </c:pt>
                <c:pt idx="92">
                  <c:v>6355.23</c:v>
                </c:pt>
                <c:pt idx="93">
                  <c:v>6942.38</c:v>
                </c:pt>
                <c:pt idx="94">
                  <c:v>7603.15</c:v>
                </c:pt>
                <c:pt idx="95">
                  <c:v>8313.0499999999993</c:v>
                </c:pt>
                <c:pt idx="96">
                  <c:v>9093.76</c:v>
                </c:pt>
                <c:pt idx="97">
                  <c:v>9954.16</c:v>
                </c:pt>
                <c:pt idx="98">
                  <c:v>10892.84</c:v>
                </c:pt>
                <c:pt idx="99">
                  <c:v>11894.93</c:v>
                </c:pt>
                <c:pt idx="100">
                  <c:v>12992.98</c:v>
                </c:pt>
                <c:pt idx="101">
                  <c:v>14294.23</c:v>
                </c:pt>
                <c:pt idx="102">
                  <c:v>15593.44</c:v>
                </c:pt>
                <c:pt idx="103">
                  <c:v>17094.29</c:v>
                </c:pt>
                <c:pt idx="104">
                  <c:v>18693.37</c:v>
                </c:pt>
                <c:pt idx="105">
                  <c:v>20393.96</c:v>
                </c:pt>
                <c:pt idx="106">
                  <c:v>22295.41</c:v>
                </c:pt>
                <c:pt idx="107">
                  <c:v>24397.58</c:v>
                </c:pt>
                <c:pt idx="108">
                  <c:v>26696.92</c:v>
                </c:pt>
                <c:pt idx="109">
                  <c:v>29297.72</c:v>
                </c:pt>
                <c:pt idx="110">
                  <c:v>31999.38</c:v>
                </c:pt>
                <c:pt idx="111">
                  <c:v>34997.78</c:v>
                </c:pt>
                <c:pt idx="112">
                  <c:v>38299.18</c:v>
                </c:pt>
                <c:pt idx="113">
                  <c:v>41897.730000000003</c:v>
                </c:pt>
                <c:pt idx="114">
                  <c:v>45798.1</c:v>
                </c:pt>
                <c:pt idx="115">
                  <c:v>50099.97</c:v>
                </c:pt>
                <c:pt idx="116">
                  <c:v>54801.1</c:v>
                </c:pt>
                <c:pt idx="117">
                  <c:v>59990.16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E1-2047-A865-D7FA0B980794}"/>
            </c:ext>
          </c:extLst>
        </c:ser>
        <c:ser>
          <c:idx val="4"/>
          <c:order val="4"/>
          <c:tx>
            <c:strRef>
              <c:f>'398e'!$J$224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'398e'!$I$225:$I$342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9.9974740278425673E-4</c:v>
                </c:pt>
                <c:pt idx="20">
                  <c:v>9.9974990040858501E-4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9.9975692040838978E-4</c:v>
                </c:pt>
                <c:pt idx="24">
                  <c:v>9.9975934346928862E-4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9.997760822670447E-4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9.9978502128316707E-4</c:v>
                </c:pt>
                <c:pt idx="38">
                  <c:v>9.9978687586122785E-4</c:v>
                </c:pt>
                <c:pt idx="39">
                  <c:v>9.9978889902422219E-4</c:v>
                </c:pt>
                <c:pt idx="40">
                  <c:v>9.9979037593176594E-4</c:v>
                </c:pt>
                <c:pt idx="41">
                  <c:v>9.9979223169106455E-4</c:v>
                </c:pt>
                <c:pt idx="42">
                  <c:v>9.9979360780648625E-4</c:v>
                </c:pt>
                <c:pt idx="43">
                  <c:v>9.9979582225104236E-4</c:v>
                </c:pt>
                <c:pt idx="44">
                  <c:v>9.9979715726449979E-4</c:v>
                </c:pt>
                <c:pt idx="45">
                  <c:v>9.9979901224638793E-4</c:v>
                </c:pt>
                <c:pt idx="46">
                  <c:v>9.9980046984375365E-4</c:v>
                </c:pt>
                <c:pt idx="47">
                  <c:v>9.9980188445854528E-4</c:v>
                </c:pt>
                <c:pt idx="48">
                  <c:v>9.9980360734611942E-4</c:v>
                </c:pt>
                <c:pt idx="49">
                  <c:v>9.9980518801522545E-4</c:v>
                </c:pt>
                <c:pt idx="50">
                  <c:v>9.9980638054755289E-4</c:v>
                </c:pt>
                <c:pt idx="51">
                  <c:v>9.9980801529605395E-4</c:v>
                </c:pt>
                <c:pt idx="52">
                  <c:v>9.9980925412470625E-4</c:v>
                </c:pt>
                <c:pt idx="53">
                  <c:v>9.9981079512091123E-4</c:v>
                </c:pt>
                <c:pt idx="54">
                  <c:v>9.9981210973012005E-4</c:v>
                </c:pt>
                <c:pt idx="55">
                  <c:v>9.9981352408364497E-4</c:v>
                </c:pt>
                <c:pt idx="56">
                  <c:v>9.9981486781940631E-4</c:v>
                </c:pt>
                <c:pt idx="57">
                  <c:v>9.9981635398428714E-4</c:v>
                </c:pt>
                <c:pt idx="58">
                  <c:v>9.9981753381809591E-4</c:v>
                </c:pt>
                <c:pt idx="59">
                  <c:v>9.998187470563768E-4</c:v>
                </c:pt>
                <c:pt idx="60">
                  <c:v>9.9982008524863368E-4</c:v>
                </c:pt>
                <c:pt idx="61">
                  <c:v>9.9982135565614204E-4</c:v>
                </c:pt>
                <c:pt idx="62">
                  <c:v>9.998225953159461E-4</c:v>
                </c:pt>
                <c:pt idx="63">
                  <c:v>9.9982378802271669E-4</c:v>
                </c:pt>
                <c:pt idx="64">
                  <c:v>9.998250332615042E-4</c:v>
                </c:pt>
                <c:pt idx="65">
                  <c:v>9.9982618863520153E-4</c:v>
                </c:pt>
                <c:pt idx="66">
                  <c:v>9.9982731783936443E-4</c:v>
                </c:pt>
                <c:pt idx="67">
                  <c:v>9.9982851010507441E-4</c:v>
                </c:pt>
                <c:pt idx="68">
                  <c:v>9.9982966830237051E-4</c:v>
                </c:pt>
                <c:pt idx="69">
                  <c:v>9.9983081432859539E-4</c:v>
                </c:pt>
                <c:pt idx="70">
                  <c:v>8.2609025090661786E-2</c:v>
                </c:pt>
                <c:pt idx="71">
                  <c:v>0.53491183451556179</c:v>
                </c:pt>
                <c:pt idx="72">
                  <c:v>1.0071626616390161</c:v>
                </c:pt>
                <c:pt idx="73">
                  <c:v>1.4467400593753881</c:v>
                </c:pt>
                <c:pt idx="74">
                  <c:v>1.7921659194807875</c:v>
                </c:pt>
                <c:pt idx="75">
                  <c:v>2.0745105581169421</c:v>
                </c:pt>
                <c:pt idx="76">
                  <c:v>2.2911809894308273</c:v>
                </c:pt>
                <c:pt idx="77">
                  <c:v>2.4732788054950787</c:v>
                </c:pt>
                <c:pt idx="78">
                  <c:v>2.6351976158140951</c:v>
                </c:pt>
                <c:pt idx="79">
                  <c:v>2.7622476844531296</c:v>
                </c:pt>
                <c:pt idx="80">
                  <c:v>2.8705831127136032</c:v>
                </c:pt>
                <c:pt idx="81">
                  <c:v>2.9703713179233109</c:v>
                </c:pt>
                <c:pt idx="82">
                  <c:v>3.0539566625775234</c:v>
                </c:pt>
                <c:pt idx="83">
                  <c:v>3.1276617417356931</c:v>
                </c:pt>
                <c:pt idx="84">
                  <c:v>3.1941266032778177</c:v>
                </c:pt>
                <c:pt idx="85">
                  <c:v>3.2524129628054546</c:v>
                </c:pt>
                <c:pt idx="86">
                  <c:v>3.305641472586347</c:v>
                </c:pt>
                <c:pt idx="87">
                  <c:v>3.3539759429810725</c:v>
                </c:pt>
                <c:pt idx="88">
                  <c:v>3.396921193034466</c:v>
                </c:pt>
                <c:pt idx="89">
                  <c:v>3.4356294395150999</c:v>
                </c:pt>
                <c:pt idx="90">
                  <c:v>3.4722863168730491</c:v>
                </c:pt>
                <c:pt idx="91">
                  <c:v>3.5057318165914668</c:v>
                </c:pt>
                <c:pt idx="92">
                  <c:v>3.5368180113281724</c:v>
                </c:pt>
                <c:pt idx="93">
                  <c:v>3.5647769298459449</c:v>
                </c:pt>
                <c:pt idx="94">
                  <c:v>3.591464610268337</c:v>
                </c:pt>
                <c:pt idx="95">
                  <c:v>3.6158294888547799</c:v>
                </c:pt>
                <c:pt idx="96">
                  <c:v>3.6386804306241971</c:v>
                </c:pt>
                <c:pt idx="97">
                  <c:v>3.6601856368031114</c:v>
                </c:pt>
                <c:pt idx="98">
                  <c:v>3.6802588641328793</c:v>
                </c:pt>
                <c:pt idx="99">
                  <c:v>3.6986686219581708</c:v>
                </c:pt>
                <c:pt idx="100">
                  <c:v>3.7160582299696521</c:v>
                </c:pt>
                <c:pt idx="101">
                  <c:v>3.7337444900848076</c:v>
                </c:pt>
                <c:pt idx="102">
                  <c:v>3.7489437646121275</c:v>
                </c:pt>
                <c:pt idx="103">
                  <c:v>3.7641249229526621</c:v>
                </c:pt>
                <c:pt idx="104">
                  <c:v>3.7781042636451518</c:v>
                </c:pt>
                <c:pt idx="105">
                  <c:v>3.7910214303659693</c:v>
                </c:pt>
                <c:pt idx="106">
                  <c:v>3.80358954860854</c:v>
                </c:pt>
                <c:pt idx="107">
                  <c:v>3.8156675219704117</c:v>
                </c:pt>
                <c:pt idx="108">
                  <c:v>3.8271570258499499</c:v>
                </c:pt>
                <c:pt idx="109">
                  <c:v>3.8384482078040705</c:v>
                </c:pt>
                <c:pt idx="110">
                  <c:v>3.8486654375187985</c:v>
                </c:pt>
                <c:pt idx="111">
                  <c:v>3.8585791324745902</c:v>
                </c:pt>
                <c:pt idx="112">
                  <c:v>3.8681180298079143</c:v>
                </c:pt>
                <c:pt idx="113">
                  <c:v>3.8772116245807071</c:v>
                </c:pt>
                <c:pt idx="114">
                  <c:v>3.8858472943576636</c:v>
                </c:pt>
                <c:pt idx="115">
                  <c:v>3.8941999183641389</c:v>
                </c:pt>
                <c:pt idx="116">
                  <c:v>3.9022075363261091</c:v>
                </c:pt>
                <c:pt idx="117">
                  <c:v>3.9099640439929102</c:v>
                </c:pt>
              </c:numCache>
            </c:numRef>
          </c:xVal>
          <c:yVal>
            <c:numRef>
              <c:f>'398e'!$J$225:$J$342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44.46</c:v>
                </c:pt>
                <c:pt idx="38">
                  <c:v>48.8</c:v>
                </c:pt>
                <c:pt idx="39">
                  <c:v>54.12</c:v>
                </c:pt>
                <c:pt idx="40">
                  <c:v>58.44</c:v>
                </c:pt>
                <c:pt idx="41">
                  <c:v>64.459999999999994</c:v>
                </c:pt>
                <c:pt idx="42">
                  <c:v>69.400000000000006</c:v>
                </c:pt>
                <c:pt idx="43">
                  <c:v>78.319999999999993</c:v>
                </c:pt>
                <c:pt idx="44">
                  <c:v>84.35</c:v>
                </c:pt>
                <c:pt idx="45">
                  <c:v>93.66</c:v>
                </c:pt>
                <c:pt idx="46">
                  <c:v>101.83</c:v>
                </c:pt>
                <c:pt idx="47">
                  <c:v>110.57</c:v>
                </c:pt>
                <c:pt idx="48">
                  <c:v>122.43</c:v>
                </c:pt>
                <c:pt idx="49">
                  <c:v>134.63999999999999</c:v>
                </c:pt>
                <c:pt idx="50">
                  <c:v>144.80000000000001</c:v>
                </c:pt>
                <c:pt idx="51">
                  <c:v>160.22</c:v>
                </c:pt>
                <c:pt idx="52">
                  <c:v>173.19</c:v>
                </c:pt>
                <c:pt idx="53">
                  <c:v>191.07</c:v>
                </c:pt>
                <c:pt idx="54">
                  <c:v>208.04</c:v>
                </c:pt>
                <c:pt idx="55">
                  <c:v>228.29</c:v>
                </c:pt>
                <c:pt idx="56">
                  <c:v>249.68</c:v>
                </c:pt>
                <c:pt idx="57">
                  <c:v>276.10000000000002</c:v>
                </c:pt>
                <c:pt idx="58">
                  <c:v>299.39999999999998</c:v>
                </c:pt>
                <c:pt idx="59">
                  <c:v>325.77</c:v>
                </c:pt>
                <c:pt idx="60">
                  <c:v>358.03</c:v>
                </c:pt>
                <c:pt idx="61">
                  <c:v>392.12</c:v>
                </c:pt>
                <c:pt idx="62">
                  <c:v>429.05</c:v>
                </c:pt>
                <c:pt idx="63">
                  <c:v>468.42</c:v>
                </c:pt>
                <c:pt idx="64">
                  <c:v>514.04</c:v>
                </c:pt>
                <c:pt idx="65">
                  <c:v>561</c:v>
                </c:pt>
                <c:pt idx="66">
                  <c:v>611.73</c:v>
                </c:pt>
                <c:pt idx="67">
                  <c:v>671.11</c:v>
                </c:pt>
                <c:pt idx="68">
                  <c:v>735.22</c:v>
                </c:pt>
                <c:pt idx="69">
                  <c:v>805.36</c:v>
                </c:pt>
                <c:pt idx="70">
                  <c:v>878.46</c:v>
                </c:pt>
                <c:pt idx="71">
                  <c:v>962.62</c:v>
                </c:pt>
                <c:pt idx="72">
                  <c:v>1047.32</c:v>
                </c:pt>
                <c:pt idx="73">
                  <c:v>1148.73</c:v>
                </c:pt>
                <c:pt idx="74">
                  <c:v>1257.79</c:v>
                </c:pt>
                <c:pt idx="75">
                  <c:v>1379.97</c:v>
                </c:pt>
                <c:pt idx="76">
                  <c:v>1506.3</c:v>
                </c:pt>
                <c:pt idx="77">
                  <c:v>1646.43</c:v>
                </c:pt>
                <c:pt idx="78">
                  <c:v>1810.37</c:v>
                </c:pt>
                <c:pt idx="79">
                  <c:v>1977.23</c:v>
                </c:pt>
                <c:pt idx="80">
                  <c:v>2157.7399999999998</c:v>
                </c:pt>
                <c:pt idx="81">
                  <c:v>2367.87</c:v>
                </c:pt>
                <c:pt idx="82">
                  <c:v>2588.8200000000002</c:v>
                </c:pt>
                <c:pt idx="83">
                  <c:v>2830.28</c:v>
                </c:pt>
                <c:pt idx="84">
                  <c:v>3098.63</c:v>
                </c:pt>
                <c:pt idx="85">
                  <c:v>3386.7</c:v>
                </c:pt>
                <c:pt idx="86">
                  <c:v>3706.75</c:v>
                </c:pt>
                <c:pt idx="87">
                  <c:v>4059.18</c:v>
                </c:pt>
                <c:pt idx="88">
                  <c:v>4436.5200000000004</c:v>
                </c:pt>
                <c:pt idx="89">
                  <c:v>4843.3100000000004</c:v>
                </c:pt>
                <c:pt idx="90">
                  <c:v>5303.09</c:v>
                </c:pt>
                <c:pt idx="91">
                  <c:v>5803.1</c:v>
                </c:pt>
                <c:pt idx="92">
                  <c:v>6355.23</c:v>
                </c:pt>
                <c:pt idx="93">
                  <c:v>6942.38</c:v>
                </c:pt>
                <c:pt idx="94">
                  <c:v>7603.15</c:v>
                </c:pt>
                <c:pt idx="95">
                  <c:v>8313.0499999999993</c:v>
                </c:pt>
                <c:pt idx="96">
                  <c:v>9093.76</c:v>
                </c:pt>
                <c:pt idx="97">
                  <c:v>9954.16</c:v>
                </c:pt>
                <c:pt idx="98">
                  <c:v>10892.84</c:v>
                </c:pt>
                <c:pt idx="99">
                  <c:v>11894.93</c:v>
                </c:pt>
                <c:pt idx="100">
                  <c:v>12992.98</c:v>
                </c:pt>
                <c:pt idx="101">
                  <c:v>14294.23</c:v>
                </c:pt>
                <c:pt idx="102">
                  <c:v>15593.44</c:v>
                </c:pt>
                <c:pt idx="103">
                  <c:v>17094.29</c:v>
                </c:pt>
                <c:pt idx="104">
                  <c:v>18693.37</c:v>
                </c:pt>
                <c:pt idx="105">
                  <c:v>20393.96</c:v>
                </c:pt>
                <c:pt idx="106">
                  <c:v>22295.41</c:v>
                </c:pt>
                <c:pt idx="107">
                  <c:v>24397.58</c:v>
                </c:pt>
                <c:pt idx="108">
                  <c:v>26696.92</c:v>
                </c:pt>
                <c:pt idx="109">
                  <c:v>29297.72</c:v>
                </c:pt>
                <c:pt idx="110">
                  <c:v>31999.38</c:v>
                </c:pt>
                <c:pt idx="111">
                  <c:v>34997.78</c:v>
                </c:pt>
                <c:pt idx="112">
                  <c:v>38299.18</c:v>
                </c:pt>
                <c:pt idx="113">
                  <c:v>41897.730000000003</c:v>
                </c:pt>
                <c:pt idx="114">
                  <c:v>45798.1</c:v>
                </c:pt>
                <c:pt idx="115">
                  <c:v>50099.97</c:v>
                </c:pt>
                <c:pt idx="116">
                  <c:v>54801.1</c:v>
                </c:pt>
                <c:pt idx="117">
                  <c:v>59990.16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E1-2047-A865-D7FA0B980794}"/>
            </c:ext>
          </c:extLst>
        </c:ser>
        <c:ser>
          <c:idx val="5"/>
          <c:order val="5"/>
          <c:tx>
            <c:strRef>
              <c:f>'398e'!$P$257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'398e'!$P$252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{239FD989-30C9-4245-B968-739966310986}</c15:txfldGUID>
                      <c15:f>'398e'!$P$252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FE1-2047-A865-D7FA0B980794}"/>
                </c:ext>
              </c:extLst>
            </c:dLbl>
            <c:dLbl>
              <c:idx val="1"/>
              <c:tx>
                <c:strRef>
                  <c:f>'398e'!$P$253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{7E7743BF-7E0A-584D-9B44-903CCBF24A0B}</c15:txfldGUID>
                      <c15:f>'398e'!$P$253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E1-2047-A865-D7FA0B980794}"/>
                </c:ext>
              </c:extLst>
            </c:dLbl>
            <c:dLbl>
              <c:idx val="2"/>
              <c:tx>
                <c:strRef>
                  <c:f>'398e'!$P$254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{6519C443-F2C0-C047-A193-5186399C0888}</c15:txfldGUID>
                      <c15:f>'398e'!$P$254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FE1-2047-A865-D7FA0B980794}"/>
                </c:ext>
              </c:extLst>
            </c:dLbl>
            <c:dLbl>
              <c:idx val="3"/>
              <c:tx>
                <c:strRef>
                  <c:f>'398e'!$P$255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{6E78D399-10DF-4444-9382-DB8F9BFAC89B}</c15:txfldGUID>
                      <c15:f>'398e'!$P$255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E1-2047-A865-D7FA0B98079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'398e'!$O$258:$O$261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'398e'!$P$258:$P$261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E1-2047-A865-D7FA0B980794}"/>
            </c:ext>
          </c:extLst>
        </c:ser>
        <c:ser>
          <c:idx val="6"/>
          <c:order val="6"/>
          <c:tx>
            <c:strRef>
              <c:f>'398e'!$S$257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'398e'!$S$253</c:f>
                  <c:strCache>
                    <c:ptCount val="1"/>
                    <c:pt idx="0">
                      <c:v>23.31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{54E3D1A3-4F75-EA4E-B10F-7039D2382874}</c15:txfldGUID>
                      <c15:f>'398e'!$S$253</c15:f>
                      <c15:dlblFieldTableCache>
                        <c:ptCount val="1"/>
                        <c:pt idx="0">
                          <c:v>23.31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E1-2047-A865-D7FA0B980794}"/>
                </c:ext>
              </c:extLst>
            </c:dLbl>
            <c:dLbl>
              <c:idx val="1"/>
              <c:tx>
                <c:strRef>
                  <c:f>'398e'!$S$254</c:f>
                  <c:strCache>
                    <c:ptCount val="1"/>
                    <c:pt idx="0">
                      <c:v>233.06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{E1F941A2-9D12-604D-8963-ED38B39C74A6}</c15:txfldGUID>
                      <c15:f>'398e'!$S$254</c15:f>
                      <c15:dlblFieldTableCache>
                        <c:ptCount val="1"/>
                        <c:pt idx="0">
                          <c:v>233.06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FE1-2047-A865-D7FA0B98079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'398e'!$R$258:$R$260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'398e'!$S$258:$S$260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FE1-2047-A865-D7FA0B980794}"/>
            </c:ext>
          </c:extLst>
        </c:ser>
        <c:ser>
          <c:idx val="7"/>
          <c:order val="7"/>
          <c:tx>
            <c:strRef>
              <c:f>'398e'!$L$224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'398e'!$K$225:$K$342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9.9974740278425673E-4</c:v>
                </c:pt>
                <c:pt idx="20">
                  <c:v>9.9974990040858501E-4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9.9975692040838978E-4</c:v>
                </c:pt>
                <c:pt idx="24">
                  <c:v>9.9975934346928862E-4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9.997760822670447E-4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9.9978502128316707E-4</c:v>
                </c:pt>
                <c:pt idx="38">
                  <c:v>9.9978687586122785E-4</c:v>
                </c:pt>
                <c:pt idx="39">
                  <c:v>9.9978889902422219E-4</c:v>
                </c:pt>
                <c:pt idx="40">
                  <c:v>9.9979037593176594E-4</c:v>
                </c:pt>
                <c:pt idx="41">
                  <c:v>9.9979223169106455E-4</c:v>
                </c:pt>
                <c:pt idx="42">
                  <c:v>9.9979360780648625E-4</c:v>
                </c:pt>
                <c:pt idx="43">
                  <c:v>9.9979582225104236E-4</c:v>
                </c:pt>
                <c:pt idx="44">
                  <c:v>9.9979715726449979E-4</c:v>
                </c:pt>
                <c:pt idx="45">
                  <c:v>9.9979901224638793E-4</c:v>
                </c:pt>
                <c:pt idx="46">
                  <c:v>9.9980046984375365E-4</c:v>
                </c:pt>
                <c:pt idx="47">
                  <c:v>9.9980188445854528E-4</c:v>
                </c:pt>
                <c:pt idx="48">
                  <c:v>9.9980360734611942E-4</c:v>
                </c:pt>
                <c:pt idx="49">
                  <c:v>9.9980518801522545E-4</c:v>
                </c:pt>
                <c:pt idx="50">
                  <c:v>9.9980638054755289E-4</c:v>
                </c:pt>
                <c:pt idx="51">
                  <c:v>9.9980801529605395E-4</c:v>
                </c:pt>
                <c:pt idx="52">
                  <c:v>9.9980925412470625E-4</c:v>
                </c:pt>
                <c:pt idx="53">
                  <c:v>9.9981079512091123E-4</c:v>
                </c:pt>
                <c:pt idx="54">
                  <c:v>9.9981210973012005E-4</c:v>
                </c:pt>
                <c:pt idx="55">
                  <c:v>9.9981352408364497E-4</c:v>
                </c:pt>
                <c:pt idx="56">
                  <c:v>9.9981486781940631E-4</c:v>
                </c:pt>
                <c:pt idx="57">
                  <c:v>9.9981635398428714E-4</c:v>
                </c:pt>
                <c:pt idx="58">
                  <c:v>9.9981753381809591E-4</c:v>
                </c:pt>
                <c:pt idx="59">
                  <c:v>9.998187470563768E-4</c:v>
                </c:pt>
                <c:pt idx="60">
                  <c:v>9.9982008524863368E-4</c:v>
                </c:pt>
                <c:pt idx="61">
                  <c:v>9.9982135565614204E-4</c:v>
                </c:pt>
                <c:pt idx="62">
                  <c:v>9.998225953159461E-4</c:v>
                </c:pt>
                <c:pt idx="63">
                  <c:v>9.9982378802271669E-4</c:v>
                </c:pt>
                <c:pt idx="64">
                  <c:v>9.998250332615042E-4</c:v>
                </c:pt>
                <c:pt idx="65">
                  <c:v>9.9982618863520153E-4</c:v>
                </c:pt>
                <c:pt idx="66">
                  <c:v>9.9982731783936443E-4</c:v>
                </c:pt>
                <c:pt idx="67">
                  <c:v>9.9982851010507441E-4</c:v>
                </c:pt>
                <c:pt idx="68">
                  <c:v>9.9982966830237051E-4</c:v>
                </c:pt>
                <c:pt idx="69">
                  <c:v>9.9983081432859539E-4</c:v>
                </c:pt>
                <c:pt idx="70">
                  <c:v>8.2609025090661786E-2</c:v>
                </c:pt>
                <c:pt idx="71">
                  <c:v>0.53491183451556179</c:v>
                </c:pt>
                <c:pt idx="72">
                  <c:v>1.0071626616390161</c:v>
                </c:pt>
                <c:pt idx="73">
                  <c:v>1.4467400593753881</c:v>
                </c:pt>
                <c:pt idx="74">
                  <c:v>1.7921659194807875</c:v>
                </c:pt>
                <c:pt idx="75">
                  <c:v>2.0745105581169421</c:v>
                </c:pt>
                <c:pt idx="76">
                  <c:v>2.2911809894308273</c:v>
                </c:pt>
                <c:pt idx="77">
                  <c:v>2.4732788054950787</c:v>
                </c:pt>
                <c:pt idx="78">
                  <c:v>2.6351976158140951</c:v>
                </c:pt>
                <c:pt idx="79">
                  <c:v>2.7622476844531296</c:v>
                </c:pt>
                <c:pt idx="80">
                  <c:v>2.8705831127136032</c:v>
                </c:pt>
                <c:pt idx="81">
                  <c:v>2.9703713179233109</c:v>
                </c:pt>
                <c:pt idx="82">
                  <c:v>3.0539566625775234</c:v>
                </c:pt>
                <c:pt idx="83">
                  <c:v>3.1276617417356931</c:v>
                </c:pt>
                <c:pt idx="84">
                  <c:v>3.1941266032778177</c:v>
                </c:pt>
                <c:pt idx="85">
                  <c:v>3.2524129628054546</c:v>
                </c:pt>
                <c:pt idx="86">
                  <c:v>3.305641472586347</c:v>
                </c:pt>
                <c:pt idx="87">
                  <c:v>3.3539759429810725</c:v>
                </c:pt>
                <c:pt idx="88">
                  <c:v>3.396921193034466</c:v>
                </c:pt>
                <c:pt idx="89">
                  <c:v>3.4356294395150999</c:v>
                </c:pt>
                <c:pt idx="90">
                  <c:v>3.4722863168730491</c:v>
                </c:pt>
                <c:pt idx="91">
                  <c:v>3.5057318165914668</c:v>
                </c:pt>
                <c:pt idx="92">
                  <c:v>3.5368180113281724</c:v>
                </c:pt>
                <c:pt idx="93">
                  <c:v>3.5647769298459449</c:v>
                </c:pt>
                <c:pt idx="94">
                  <c:v>3.591464610268337</c:v>
                </c:pt>
                <c:pt idx="95">
                  <c:v>3.6158294888547799</c:v>
                </c:pt>
                <c:pt idx="96">
                  <c:v>3.6386804306241971</c:v>
                </c:pt>
                <c:pt idx="97">
                  <c:v>3.6601856368031114</c:v>
                </c:pt>
                <c:pt idx="98">
                  <c:v>3.6802588641328793</c:v>
                </c:pt>
                <c:pt idx="99">
                  <c:v>3.6986686219581708</c:v>
                </c:pt>
                <c:pt idx="100">
                  <c:v>3.7160582299696521</c:v>
                </c:pt>
                <c:pt idx="101">
                  <c:v>3.7337444900848076</c:v>
                </c:pt>
                <c:pt idx="102">
                  <c:v>3.7489437646121275</c:v>
                </c:pt>
                <c:pt idx="103">
                  <c:v>3.7641249229526621</c:v>
                </c:pt>
                <c:pt idx="104">
                  <c:v>3.7781042636451518</c:v>
                </c:pt>
                <c:pt idx="105">
                  <c:v>3.7910214303659693</c:v>
                </c:pt>
                <c:pt idx="106">
                  <c:v>3.80358954860854</c:v>
                </c:pt>
                <c:pt idx="107">
                  <c:v>3.8156675219704117</c:v>
                </c:pt>
                <c:pt idx="108">
                  <c:v>3.8271570258499499</c:v>
                </c:pt>
                <c:pt idx="109">
                  <c:v>3.8384482078040705</c:v>
                </c:pt>
                <c:pt idx="110">
                  <c:v>3.8486654375187985</c:v>
                </c:pt>
                <c:pt idx="111">
                  <c:v>3.8585791324745902</c:v>
                </c:pt>
                <c:pt idx="112">
                  <c:v>3.8681180298079143</c:v>
                </c:pt>
                <c:pt idx="113">
                  <c:v>3.8772116245807071</c:v>
                </c:pt>
                <c:pt idx="114">
                  <c:v>3.8858472943576636</c:v>
                </c:pt>
                <c:pt idx="115">
                  <c:v>3.8941999183641389</c:v>
                </c:pt>
                <c:pt idx="116">
                  <c:v>3.9022075363261091</c:v>
                </c:pt>
                <c:pt idx="117">
                  <c:v>3.9099640439929102</c:v>
                </c:pt>
              </c:numCache>
            </c:numRef>
          </c:xVal>
          <c:yVal>
            <c:numRef>
              <c:f>'398e'!$L$225:$L$342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44.46</c:v>
                </c:pt>
                <c:pt idx="38">
                  <c:v>48.8</c:v>
                </c:pt>
                <c:pt idx="39">
                  <c:v>54.12</c:v>
                </c:pt>
                <c:pt idx="40">
                  <c:v>58.44</c:v>
                </c:pt>
                <c:pt idx="41">
                  <c:v>64.459999999999994</c:v>
                </c:pt>
                <c:pt idx="42">
                  <c:v>69.400000000000006</c:v>
                </c:pt>
                <c:pt idx="43">
                  <c:v>78.319999999999993</c:v>
                </c:pt>
                <c:pt idx="44">
                  <c:v>84.35</c:v>
                </c:pt>
                <c:pt idx="45">
                  <c:v>93.66</c:v>
                </c:pt>
                <c:pt idx="46">
                  <c:v>101.83</c:v>
                </c:pt>
                <c:pt idx="47">
                  <c:v>110.57</c:v>
                </c:pt>
                <c:pt idx="48">
                  <c:v>122.43</c:v>
                </c:pt>
                <c:pt idx="49">
                  <c:v>134.63999999999999</c:v>
                </c:pt>
                <c:pt idx="50">
                  <c:v>144.80000000000001</c:v>
                </c:pt>
                <c:pt idx="51">
                  <c:v>160.22</c:v>
                </c:pt>
                <c:pt idx="52">
                  <c:v>173.19</c:v>
                </c:pt>
                <c:pt idx="53">
                  <c:v>191.07</c:v>
                </c:pt>
                <c:pt idx="54">
                  <c:v>208.04</c:v>
                </c:pt>
                <c:pt idx="55">
                  <c:v>228.29</c:v>
                </c:pt>
                <c:pt idx="56">
                  <c:v>249.68</c:v>
                </c:pt>
                <c:pt idx="57">
                  <c:v>276.10000000000002</c:v>
                </c:pt>
                <c:pt idx="58">
                  <c:v>299.39999999999998</c:v>
                </c:pt>
                <c:pt idx="59">
                  <c:v>325.77</c:v>
                </c:pt>
                <c:pt idx="60">
                  <c:v>358.03</c:v>
                </c:pt>
                <c:pt idx="61">
                  <c:v>392.12</c:v>
                </c:pt>
                <c:pt idx="62">
                  <c:v>429.05</c:v>
                </c:pt>
                <c:pt idx="63">
                  <c:v>468.42</c:v>
                </c:pt>
                <c:pt idx="64">
                  <c:v>514.04</c:v>
                </c:pt>
                <c:pt idx="65">
                  <c:v>561</c:v>
                </c:pt>
                <c:pt idx="66">
                  <c:v>611.73</c:v>
                </c:pt>
                <c:pt idx="67">
                  <c:v>671.11</c:v>
                </c:pt>
                <c:pt idx="68">
                  <c:v>735.22</c:v>
                </c:pt>
                <c:pt idx="69">
                  <c:v>805.36</c:v>
                </c:pt>
                <c:pt idx="70">
                  <c:v>878.46</c:v>
                </c:pt>
                <c:pt idx="71">
                  <c:v>962.62</c:v>
                </c:pt>
                <c:pt idx="72">
                  <c:v>1047.32</c:v>
                </c:pt>
                <c:pt idx="73">
                  <c:v>1148.73</c:v>
                </c:pt>
                <c:pt idx="74">
                  <c:v>1257.79</c:v>
                </c:pt>
                <c:pt idx="75">
                  <c:v>1379.97</c:v>
                </c:pt>
                <c:pt idx="76">
                  <c:v>1506.3</c:v>
                </c:pt>
                <c:pt idx="77">
                  <c:v>1646.43</c:v>
                </c:pt>
                <c:pt idx="78">
                  <c:v>1810.37</c:v>
                </c:pt>
                <c:pt idx="79">
                  <c:v>1977.23</c:v>
                </c:pt>
                <c:pt idx="80">
                  <c:v>2157.7399999999998</c:v>
                </c:pt>
                <c:pt idx="81">
                  <c:v>2367.87</c:v>
                </c:pt>
                <c:pt idx="82">
                  <c:v>2588.8200000000002</c:v>
                </c:pt>
                <c:pt idx="83">
                  <c:v>2830.28</c:v>
                </c:pt>
                <c:pt idx="84">
                  <c:v>3098.63</c:v>
                </c:pt>
                <c:pt idx="85">
                  <c:v>3386.7</c:v>
                </c:pt>
                <c:pt idx="86">
                  <c:v>3706.75</c:v>
                </c:pt>
                <c:pt idx="87">
                  <c:v>4059.18</c:v>
                </c:pt>
                <c:pt idx="88">
                  <c:v>4436.5200000000004</c:v>
                </c:pt>
                <c:pt idx="89">
                  <c:v>4843.3100000000004</c:v>
                </c:pt>
                <c:pt idx="90">
                  <c:v>5303.09</c:v>
                </c:pt>
                <c:pt idx="91">
                  <c:v>5803.1</c:v>
                </c:pt>
                <c:pt idx="92">
                  <c:v>6355.23</c:v>
                </c:pt>
                <c:pt idx="93">
                  <c:v>6942.38</c:v>
                </c:pt>
                <c:pt idx="94">
                  <c:v>7603.15</c:v>
                </c:pt>
                <c:pt idx="95">
                  <c:v>8313.0499999999993</c:v>
                </c:pt>
                <c:pt idx="96">
                  <c:v>9093.76</c:v>
                </c:pt>
                <c:pt idx="97">
                  <c:v>9954.16</c:v>
                </c:pt>
                <c:pt idx="98">
                  <c:v>10892.84</c:v>
                </c:pt>
                <c:pt idx="99">
                  <c:v>11894.93</c:v>
                </c:pt>
                <c:pt idx="100">
                  <c:v>12992.98</c:v>
                </c:pt>
                <c:pt idx="101">
                  <c:v>14294.23</c:v>
                </c:pt>
                <c:pt idx="102">
                  <c:v>15593.44</c:v>
                </c:pt>
                <c:pt idx="103">
                  <c:v>17094.29</c:v>
                </c:pt>
                <c:pt idx="104">
                  <c:v>18693.37</c:v>
                </c:pt>
                <c:pt idx="105">
                  <c:v>20393.96</c:v>
                </c:pt>
                <c:pt idx="106">
                  <c:v>22295.41</c:v>
                </c:pt>
                <c:pt idx="107">
                  <c:v>24397.58</c:v>
                </c:pt>
                <c:pt idx="108">
                  <c:v>26696.92</c:v>
                </c:pt>
                <c:pt idx="109">
                  <c:v>29297.72</c:v>
                </c:pt>
                <c:pt idx="110">
                  <c:v>31999.38</c:v>
                </c:pt>
                <c:pt idx="111">
                  <c:v>34997.78</c:v>
                </c:pt>
                <c:pt idx="112">
                  <c:v>38299.18</c:v>
                </c:pt>
                <c:pt idx="113">
                  <c:v>41897.730000000003</c:v>
                </c:pt>
                <c:pt idx="114">
                  <c:v>45798.1</c:v>
                </c:pt>
                <c:pt idx="115">
                  <c:v>50099.97</c:v>
                </c:pt>
                <c:pt idx="116">
                  <c:v>54801.1</c:v>
                </c:pt>
                <c:pt idx="117">
                  <c:v>59990.16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FE1-2047-A865-D7FA0B980794}"/>
            </c:ext>
          </c:extLst>
        </c:ser>
        <c:ser>
          <c:idx val="8"/>
          <c:order val="8"/>
          <c:tx>
            <c:strRef>
              <c:f>'398e'!$D$3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'398e'!$D$4</c:f>
              <c:numCache>
                <c:formatCode>0.00</c:formatCode>
                <c:ptCount val="1"/>
                <c:pt idx="0">
                  <c:v>0.21251512879833914</c:v>
                </c:pt>
              </c:numCache>
            </c:numRef>
          </c:xVal>
          <c:yVal>
            <c:numRef>
              <c:f>'398e'!$D$5</c:f>
              <c:numCache>
                <c:formatCode>General</c:formatCode>
                <c:ptCount val="1"/>
                <c:pt idx="0">
                  <c:v>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FE1-2047-A865-D7FA0B98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02016"/>
        <c:axId val="1"/>
      </c:scatterChart>
      <c:valAx>
        <c:axId val="1976302016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63020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70250113183372198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'398e'!$AC$8:$AC$42</c:f>
          <c:strCache>
            <c:ptCount val="35"/>
            <c:pt idx="0">
              <c:v>SAMPLE NO.:</c:v>
            </c:pt>
            <c:pt idx="1">
              <c:v>7007.2ft;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4.8</c:v>
            </c:pt>
            <c:pt idx="6">
              <c:v>BVTot:</c:v>
            </c:pt>
            <c:pt idx="7">
              <c:v>4.29</c:v>
            </c:pt>
            <c:pt idx="8">
              <c:v>Perm:</c:v>
            </c:pt>
            <c:pt idx="9">
              <c:v>0.0049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0.17</c:v>
            </c:pt>
            <c:pt idx="15">
              <c:v>Pd1:</c:v>
            </c:pt>
            <c:pt idx="16">
              <c:v>793.67</c:v>
            </c:pt>
            <c:pt idx="17">
              <c:v>BV1:</c:v>
            </c:pt>
            <c:pt idx="18">
              <c:v>4.29</c:v>
            </c:pt>
            <c:pt idx="19">
              <c:v>Closure Corr:</c:v>
            </c:pt>
            <c:pt idx="20">
              <c:v>0.21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2641485855169021"/>
          <c:y val="3.064160623604564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3956164875453867"/>
          <c:w val="0.74945951855644921"/>
          <c:h val="0.660187334358438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'398e'!$Z$7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'398e'!$X$8:$X$125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2.3959977839681832</c:v>
                </c:pt>
                <c:pt idx="38" formatCode="0.00E+00">
                  <c:v>2.1829110958037998</c:v>
                </c:pt>
                <c:pt idx="39" formatCode="0.00E+00">
                  <c:v>1.9683307737476983</c:v>
                </c:pt>
                <c:pt idx="40" formatCode="0.00E+00">
                  <c:v>1.8228278828751783</c:v>
                </c:pt>
                <c:pt idx="41" formatCode="0.00E+00">
                  <c:v>1.6525917076516512</c:v>
                </c:pt>
                <c:pt idx="42" formatCode="0.00E+00">
                  <c:v>1.5349576581444586</c:v>
                </c:pt>
                <c:pt idx="43" formatCode="0.00E+00">
                  <c:v>1.3601386807357694</c:v>
                </c:pt>
                <c:pt idx="44" formatCode="0.00E+00">
                  <c:v>1.2629052931265612</c:v>
                </c:pt>
                <c:pt idx="45" formatCode="0.00E+00">
                  <c:v>1.1373698641386443</c:v>
                </c:pt>
                <c:pt idx="46" formatCode="0.00E+00">
                  <c:v>1.0461166795170915</c:v>
                </c:pt>
                <c:pt idx="47" formatCode="0.00E+00">
                  <c:v>0.96342644004002387</c:v>
                </c:pt>
                <c:pt idx="48" formatCode="0.00E+00">
                  <c:v>0.87009770052458879</c:v>
                </c:pt>
                <c:pt idx="49" formatCode="0.00E+00">
                  <c:v>0.79119178160446713</c:v>
                </c:pt>
                <c:pt idx="50" formatCode="0.00E+00">
                  <c:v>0.73567722013277237</c:v>
                </c:pt>
                <c:pt idx="51" formatCode="0.00E+00">
                  <c:v>0.664873682906163</c:v>
                </c:pt>
                <c:pt idx="52" formatCode="0.00E+00">
                  <c:v>0.61508205713508535</c:v>
                </c:pt>
                <c:pt idx="53" formatCode="0.00E+00">
                  <c:v>0.55752374247775904</c:v>
                </c:pt>
                <c:pt idx="54" formatCode="0.00E+00">
                  <c:v>0.51204605592782848</c:v>
                </c:pt>
                <c:pt idx="55" formatCode="0.00E+00">
                  <c:v>0.4666260522809822</c:v>
                </c:pt>
                <c:pt idx="56" formatCode="0.00E+00">
                  <c:v>0.42665035835960197</c:v>
                </c:pt>
                <c:pt idx="57" formatCode="0.00E+00">
                  <c:v>0.38582419947564445</c:v>
                </c:pt>
                <c:pt idx="58" formatCode="0.00E+00">
                  <c:v>0.35579846852112701</c:v>
                </c:pt>
                <c:pt idx="59" formatCode="0.00E+00">
                  <c:v>0.32699776368365852</c:v>
                </c:pt>
                <c:pt idx="60" formatCode="0.00E+00">
                  <c:v>0.29753389792817764</c:v>
                </c:pt>
                <c:pt idx="61" formatCode="0.00E+00">
                  <c:v>0.27166699345921003</c:v>
                </c:pt>
                <c:pt idx="62" formatCode="0.00E+00">
                  <c:v>0.24828356013337707</c:v>
                </c:pt>
                <c:pt idx="63" formatCode="0.00E+00">
                  <c:v>0.227415698465534</c:v>
                </c:pt>
                <c:pt idx="64" formatCode="0.00E+00">
                  <c:v>0.20723301975571051</c:v>
                </c:pt>
                <c:pt idx="65" formatCode="0.00E+00">
                  <c:v>0.18988602758507206</c:v>
                </c:pt>
                <c:pt idx="66" formatCode="0.00E+00">
                  <c:v>0.17413901799033138</c:v>
                </c:pt>
                <c:pt idx="67" formatCode="0.00E+00">
                  <c:v>0.15873114910405958</c:v>
                </c:pt>
                <c:pt idx="68" formatCode="0.00E+00">
                  <c:v>0.1448900485231977</c:v>
                </c:pt>
                <c:pt idx="69" formatCode="0.00E+00">
                  <c:v>0.13227135874047063</c:v>
                </c:pt>
                <c:pt idx="70" formatCode="0.00E+00">
                  <c:v>0.12126455555770943</c:v>
                </c:pt>
                <c:pt idx="71" formatCode="0.00E+00">
                  <c:v>0.11066263060732731</c:v>
                </c:pt>
                <c:pt idx="72" formatCode="0.00E+00">
                  <c:v>0.10171300221061894</c:v>
                </c:pt>
                <c:pt idx="73" formatCode="0.00E+00">
                  <c:v>9.2733768139793879E-2</c:v>
                </c:pt>
                <c:pt idx="74" formatCode="0.00E+00">
                  <c:v>8.4693042141554181E-2</c:v>
                </c:pt>
                <c:pt idx="75" formatCode="0.00E+00">
                  <c:v>7.7194476311242585E-2</c:v>
                </c:pt>
                <c:pt idx="76" formatCode="0.00E+00">
                  <c:v>7.0720348851640066E-2</c:v>
                </c:pt>
                <c:pt idx="77" formatCode="0.00E+00">
                  <c:v>6.4701239333117971E-2</c:v>
                </c:pt>
                <c:pt idx="78" formatCode="0.00E+00">
                  <c:v>5.8842149105003641E-2</c:v>
                </c:pt>
                <c:pt idx="79" formatCode="0.00E+00">
                  <c:v>5.3876413707674584E-2</c:v>
                </c:pt>
                <c:pt idx="80" formatCode="0.00E+00">
                  <c:v>4.9369275943916061E-2</c:v>
                </c:pt>
                <c:pt idx="81" formatCode="0.00E+00">
                  <c:v>4.4988137640675128E-2</c:v>
                </c:pt>
                <c:pt idx="82" formatCode="0.00E+00">
                  <c:v>4.1148500658688289E-2</c:v>
                </c:pt>
                <c:pt idx="83" formatCode="0.00E+00">
                  <c:v>3.7637993935308672E-2</c:v>
                </c:pt>
                <c:pt idx="84" formatCode="0.00E+00">
                  <c:v>3.437843868910629E-2</c:v>
                </c:pt>
                <c:pt idx="85" formatCode="0.00E+00">
                  <c:v>3.1454236122250401E-2</c:v>
                </c:pt>
                <c:pt idx="86" formatCode="0.00E+00">
                  <c:v>2.8738399264915473E-2</c:v>
                </c:pt>
                <c:pt idx="87" formatCode="0.00E+00">
                  <c:v>2.6243246536301772E-2</c:v>
                </c:pt>
                <c:pt idx="88" formatCode="0.00E+00">
                  <c:v>2.401117575830277E-2</c:v>
                </c:pt>
                <c:pt idx="89" formatCode="0.00E+00">
                  <c:v>2.1994475157531813E-2</c:v>
                </c:pt>
                <c:pt idx="90" formatCode="0.00E+00">
                  <c:v>2.008754546410214E-2</c:v>
                </c:pt>
                <c:pt idx="91" formatCode="0.00E+00">
                  <c:v>1.8356750956424226E-2</c:v>
                </c:pt>
                <c:pt idx="92" formatCode="0.00E+00">
                  <c:v>1.6761952199247775E-2</c:v>
                </c:pt>
                <c:pt idx="93" formatCode="0.00E+00">
                  <c:v>1.5344314410220331E-2</c:v>
                </c:pt>
                <c:pt idx="94" formatCode="0.00E+00">
                  <c:v>1.4010779936634871E-2</c:v>
                </c:pt>
                <c:pt idx="95" formatCode="0.00E+00">
                  <c:v>1.2814317425641063E-2</c:v>
                </c:pt>
                <c:pt idx="96" formatCode="0.00E+00">
                  <c:v>1.1714193191290008E-2</c:v>
                </c:pt>
                <c:pt idx="97" formatCode="0.00E+00">
                  <c:v>1.0701662568737636E-2</c:v>
                </c:pt>
                <c:pt idx="98" formatCode="0.00E+00">
                  <c:v>9.7794570998220327E-3</c:v>
                </c:pt>
                <c:pt idx="99" formatCode="0.00E+00">
                  <c:v>8.9555854027913925E-3</c:v>
                </c:pt>
                <c:pt idx="100" formatCode="0.00E+00">
                  <c:v>8.1987397406311276E-3</c:v>
                </c:pt>
                <c:pt idx="101" formatCode="0.00E+00">
                  <c:v>7.4523819383923041E-3</c:v>
                </c:pt>
                <c:pt idx="102" formatCode="0.00E+00">
                  <c:v>6.8314664035149025E-3</c:v>
                </c:pt>
                <c:pt idx="103" formatCode="0.00E+00">
                  <c:v>6.2316751076075937E-3</c:v>
                </c:pt>
                <c:pt idx="104" formatCode="0.00E+00">
                  <c:v>5.6986012407193257E-3</c:v>
                </c:pt>
                <c:pt idx="105" formatCode="0.00E+00">
                  <c:v>5.223412298309177E-3</c:v>
                </c:pt>
                <c:pt idx="106" formatCode="0.00E+00">
                  <c:v>4.7779368701999841E-3</c:v>
                </c:pt>
                <c:pt idx="107" formatCode="0.00E+00">
                  <c:v>4.3662552382336866E-3</c:v>
                </c:pt>
                <c:pt idx="108" formatCode="0.00E+00">
                  <c:v>3.9902004229411276E-3</c:v>
                </c:pt>
                <c:pt idx="109" formatCode="0.00E+00">
                  <c:v>3.6359846935265076E-3</c:v>
                </c:pt>
                <c:pt idx="110" formatCode="0.00E+00">
                  <c:v>3.3290039205517547E-3</c:v>
                </c:pt>
                <c:pt idx="111" formatCode="0.00E+00">
                  <c:v>3.0437948199921665E-3</c:v>
                </c:pt>
                <c:pt idx="112" formatCode="0.00E+00">
                  <c:v>2.7814188574070103E-3</c:v>
                </c:pt>
                <c:pt idx="113" formatCode="0.00E+00">
                  <c:v>2.5425258474677604E-3</c:v>
                </c:pt>
                <c:pt idx="114" formatCode="0.00E+00">
                  <c:v>2.3259930319210935E-3</c:v>
                </c:pt>
                <c:pt idx="115" formatCode="0.00E+00">
                  <c:v>2.1262699653358161E-3</c:v>
                </c:pt>
                <c:pt idx="116" formatCode="0.00E+00">
                  <c:v>1.9438672120673751E-3</c:v>
                </c:pt>
                <c:pt idx="117" formatCode="0.00E+00">
                  <c:v>1.7757255769150376E-3</c:v>
                </c:pt>
              </c:numCache>
            </c:numRef>
          </c:xVal>
          <c:yVal>
            <c:numRef>
              <c:f>'398e'!$Z$8:$Z$125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5.2077866563886938E-2</c:v>
                </c:pt>
                <c:pt idx="66">
                  <c:v>2.6459299536222669E-2</c:v>
                </c:pt>
                <c:pt idx="67">
                  <c:v>5.2918599072445172E-2</c:v>
                </c:pt>
                <c:pt idx="68">
                  <c:v>5.2918599072445338E-2</c:v>
                </c:pt>
                <c:pt idx="69">
                  <c:v>0.10583719814489043</c:v>
                </c:pt>
                <c:pt idx="70">
                  <c:v>0.15875579721733557</c:v>
                </c:pt>
                <c:pt idx="71">
                  <c:v>0.21167439628978102</c:v>
                </c:pt>
                <c:pt idx="72">
                  <c:v>0.2381336958260033</c:v>
                </c:pt>
                <c:pt idx="73">
                  <c:v>0.29105229489844864</c:v>
                </c:pt>
                <c:pt idx="74">
                  <c:v>0.31751159443467114</c:v>
                </c:pt>
                <c:pt idx="75">
                  <c:v>0.34397089397089387</c:v>
                </c:pt>
                <c:pt idx="76">
                  <c:v>0.34397089397089409</c:v>
                </c:pt>
                <c:pt idx="77">
                  <c:v>0.34397089397089387</c:v>
                </c:pt>
                <c:pt idx="78">
                  <c:v>0.29105229489844886</c:v>
                </c:pt>
                <c:pt idx="79">
                  <c:v>0.15875579721733546</c:v>
                </c:pt>
                <c:pt idx="80">
                  <c:v>0.1058371981448909</c:v>
                </c:pt>
                <c:pt idx="81">
                  <c:v>7.9377898608667952E-2</c:v>
                </c:pt>
                <c:pt idx="82">
                  <c:v>7.9377898608667508E-2</c:v>
                </c:pt>
                <c:pt idx="83">
                  <c:v>5.2918599072445449E-2</c:v>
                </c:pt>
                <c:pt idx="84">
                  <c:v>5.2918599072444561E-2</c:v>
                </c:pt>
                <c:pt idx="85">
                  <c:v>5.2918599072445893E-2</c:v>
                </c:pt>
                <c:pt idx="86">
                  <c:v>5.2918599072444561E-2</c:v>
                </c:pt>
                <c:pt idx="87">
                  <c:v>2.6459299536223391E-2</c:v>
                </c:pt>
                <c:pt idx="88">
                  <c:v>5.2918599072444561E-2</c:v>
                </c:pt>
                <c:pt idx="89">
                  <c:v>2.6459299536222503E-2</c:v>
                </c:pt>
                <c:pt idx="90">
                  <c:v>2.6459299536222503E-2</c:v>
                </c:pt>
                <c:pt idx="91">
                  <c:v>2.6459299536223835E-2</c:v>
                </c:pt>
                <c:pt idx="92">
                  <c:v>2.6459299536222503E-2</c:v>
                </c:pt>
                <c:pt idx="93">
                  <c:v>1E-4</c:v>
                </c:pt>
                <c:pt idx="94">
                  <c:v>2.6459299536221614E-2</c:v>
                </c:pt>
                <c:pt idx="95">
                  <c:v>1E-4</c:v>
                </c:pt>
                <c:pt idx="96">
                  <c:v>1E-4</c:v>
                </c:pt>
                <c:pt idx="97">
                  <c:v>2.6459299536222947E-2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4-134D-A281-1C2438283613}"/>
            </c:ext>
          </c:extLst>
        </c:ser>
        <c:ser>
          <c:idx val="1"/>
          <c:order val="1"/>
          <c:tx>
            <c:strRef>
              <c:f>'398e'!$AB$7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'398e'!$X$8:$X$125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2.3959977839681832</c:v>
                </c:pt>
                <c:pt idx="38" formatCode="0.00E+00">
                  <c:v>2.1829110958037998</c:v>
                </c:pt>
                <c:pt idx="39" formatCode="0.00E+00">
                  <c:v>1.9683307737476983</c:v>
                </c:pt>
                <c:pt idx="40" formatCode="0.00E+00">
                  <c:v>1.8228278828751783</c:v>
                </c:pt>
                <c:pt idx="41" formatCode="0.00E+00">
                  <c:v>1.6525917076516512</c:v>
                </c:pt>
                <c:pt idx="42" formatCode="0.00E+00">
                  <c:v>1.5349576581444586</c:v>
                </c:pt>
                <c:pt idx="43" formatCode="0.00E+00">
                  <c:v>1.3601386807357694</c:v>
                </c:pt>
                <c:pt idx="44" formatCode="0.00E+00">
                  <c:v>1.2629052931265612</c:v>
                </c:pt>
                <c:pt idx="45" formatCode="0.00E+00">
                  <c:v>1.1373698641386443</c:v>
                </c:pt>
                <c:pt idx="46" formatCode="0.00E+00">
                  <c:v>1.0461166795170915</c:v>
                </c:pt>
                <c:pt idx="47" formatCode="0.00E+00">
                  <c:v>0.96342644004002387</c:v>
                </c:pt>
                <c:pt idx="48" formatCode="0.00E+00">
                  <c:v>0.87009770052458879</c:v>
                </c:pt>
                <c:pt idx="49" formatCode="0.00E+00">
                  <c:v>0.79119178160446713</c:v>
                </c:pt>
                <c:pt idx="50" formatCode="0.00E+00">
                  <c:v>0.73567722013277237</c:v>
                </c:pt>
                <c:pt idx="51" formatCode="0.00E+00">
                  <c:v>0.664873682906163</c:v>
                </c:pt>
                <c:pt idx="52" formatCode="0.00E+00">
                  <c:v>0.61508205713508535</c:v>
                </c:pt>
                <c:pt idx="53" formatCode="0.00E+00">
                  <c:v>0.55752374247775904</c:v>
                </c:pt>
                <c:pt idx="54" formatCode="0.00E+00">
                  <c:v>0.51204605592782848</c:v>
                </c:pt>
                <c:pt idx="55" formatCode="0.00E+00">
                  <c:v>0.4666260522809822</c:v>
                </c:pt>
                <c:pt idx="56" formatCode="0.00E+00">
                  <c:v>0.42665035835960197</c:v>
                </c:pt>
                <c:pt idx="57" formatCode="0.00E+00">
                  <c:v>0.38582419947564445</c:v>
                </c:pt>
                <c:pt idx="58" formatCode="0.00E+00">
                  <c:v>0.35579846852112701</c:v>
                </c:pt>
                <c:pt idx="59" formatCode="0.00E+00">
                  <c:v>0.32699776368365852</c:v>
                </c:pt>
                <c:pt idx="60" formatCode="0.00E+00">
                  <c:v>0.29753389792817764</c:v>
                </c:pt>
                <c:pt idx="61" formatCode="0.00E+00">
                  <c:v>0.27166699345921003</c:v>
                </c:pt>
                <c:pt idx="62" formatCode="0.00E+00">
                  <c:v>0.24828356013337707</c:v>
                </c:pt>
                <c:pt idx="63" formatCode="0.00E+00">
                  <c:v>0.227415698465534</c:v>
                </c:pt>
                <c:pt idx="64" formatCode="0.00E+00">
                  <c:v>0.20723301975571051</c:v>
                </c:pt>
                <c:pt idx="65" formatCode="0.00E+00">
                  <c:v>0.18988602758507206</c:v>
                </c:pt>
                <c:pt idx="66" formatCode="0.00E+00">
                  <c:v>0.17413901799033138</c:v>
                </c:pt>
                <c:pt idx="67" formatCode="0.00E+00">
                  <c:v>0.15873114910405958</c:v>
                </c:pt>
                <c:pt idx="68" formatCode="0.00E+00">
                  <c:v>0.1448900485231977</c:v>
                </c:pt>
                <c:pt idx="69" formatCode="0.00E+00">
                  <c:v>0.13227135874047063</c:v>
                </c:pt>
                <c:pt idx="70" formatCode="0.00E+00">
                  <c:v>0.12126455555770943</c:v>
                </c:pt>
                <c:pt idx="71" formatCode="0.00E+00">
                  <c:v>0.11066263060732731</c:v>
                </c:pt>
                <c:pt idx="72" formatCode="0.00E+00">
                  <c:v>0.10171300221061894</c:v>
                </c:pt>
                <c:pt idx="73" formatCode="0.00E+00">
                  <c:v>9.2733768139793879E-2</c:v>
                </c:pt>
                <c:pt idx="74" formatCode="0.00E+00">
                  <c:v>8.4693042141554181E-2</c:v>
                </c:pt>
                <c:pt idx="75" formatCode="0.00E+00">
                  <c:v>7.7194476311242585E-2</c:v>
                </c:pt>
                <c:pt idx="76" formatCode="0.00E+00">
                  <c:v>7.0720348851640066E-2</c:v>
                </c:pt>
                <c:pt idx="77" formatCode="0.00E+00">
                  <c:v>6.4701239333117971E-2</c:v>
                </c:pt>
                <c:pt idx="78" formatCode="0.00E+00">
                  <c:v>5.8842149105003641E-2</c:v>
                </c:pt>
                <c:pt idx="79" formatCode="0.00E+00">
                  <c:v>5.3876413707674584E-2</c:v>
                </c:pt>
                <c:pt idx="80" formatCode="0.00E+00">
                  <c:v>4.9369275943916061E-2</c:v>
                </c:pt>
                <c:pt idx="81" formatCode="0.00E+00">
                  <c:v>4.4988137640675128E-2</c:v>
                </c:pt>
                <c:pt idx="82" formatCode="0.00E+00">
                  <c:v>4.1148500658688289E-2</c:v>
                </c:pt>
                <c:pt idx="83" formatCode="0.00E+00">
                  <c:v>3.7637993935308672E-2</c:v>
                </c:pt>
                <c:pt idx="84" formatCode="0.00E+00">
                  <c:v>3.437843868910629E-2</c:v>
                </c:pt>
                <c:pt idx="85" formatCode="0.00E+00">
                  <c:v>3.1454236122250401E-2</c:v>
                </c:pt>
                <c:pt idx="86" formatCode="0.00E+00">
                  <c:v>2.8738399264915473E-2</c:v>
                </c:pt>
                <c:pt idx="87" formatCode="0.00E+00">
                  <c:v>2.6243246536301772E-2</c:v>
                </c:pt>
                <c:pt idx="88" formatCode="0.00E+00">
                  <c:v>2.401117575830277E-2</c:v>
                </c:pt>
                <c:pt idx="89" formatCode="0.00E+00">
                  <c:v>2.1994475157531813E-2</c:v>
                </c:pt>
                <c:pt idx="90" formatCode="0.00E+00">
                  <c:v>2.008754546410214E-2</c:v>
                </c:pt>
                <c:pt idx="91" formatCode="0.00E+00">
                  <c:v>1.8356750956424226E-2</c:v>
                </c:pt>
                <c:pt idx="92" formatCode="0.00E+00">
                  <c:v>1.6761952199247775E-2</c:v>
                </c:pt>
                <c:pt idx="93" formatCode="0.00E+00">
                  <c:v>1.5344314410220331E-2</c:v>
                </c:pt>
                <c:pt idx="94" formatCode="0.00E+00">
                  <c:v>1.4010779936634871E-2</c:v>
                </c:pt>
                <c:pt idx="95" formatCode="0.00E+00">
                  <c:v>1.2814317425641063E-2</c:v>
                </c:pt>
                <c:pt idx="96" formatCode="0.00E+00">
                  <c:v>1.1714193191290008E-2</c:v>
                </c:pt>
                <c:pt idx="97" formatCode="0.00E+00">
                  <c:v>1.0701662568737636E-2</c:v>
                </c:pt>
                <c:pt idx="98" formatCode="0.00E+00">
                  <c:v>9.7794570998220327E-3</c:v>
                </c:pt>
                <c:pt idx="99" formatCode="0.00E+00">
                  <c:v>8.9555854027913925E-3</c:v>
                </c:pt>
                <c:pt idx="100" formatCode="0.00E+00">
                  <c:v>8.1987397406311276E-3</c:v>
                </c:pt>
                <c:pt idx="101" formatCode="0.00E+00">
                  <c:v>7.4523819383923041E-3</c:v>
                </c:pt>
                <c:pt idx="102" formatCode="0.00E+00">
                  <c:v>6.8314664035149025E-3</c:v>
                </c:pt>
                <c:pt idx="103" formatCode="0.00E+00">
                  <c:v>6.2316751076075937E-3</c:v>
                </c:pt>
                <c:pt idx="104" formatCode="0.00E+00">
                  <c:v>5.6986012407193257E-3</c:v>
                </c:pt>
                <c:pt idx="105" formatCode="0.00E+00">
                  <c:v>5.223412298309177E-3</c:v>
                </c:pt>
                <c:pt idx="106" formatCode="0.00E+00">
                  <c:v>4.7779368701999841E-3</c:v>
                </c:pt>
                <c:pt idx="107" formatCode="0.00E+00">
                  <c:v>4.3662552382336866E-3</c:v>
                </c:pt>
                <c:pt idx="108" formatCode="0.00E+00">
                  <c:v>3.9902004229411276E-3</c:v>
                </c:pt>
                <c:pt idx="109" formatCode="0.00E+00">
                  <c:v>3.6359846935265076E-3</c:v>
                </c:pt>
                <c:pt idx="110" formatCode="0.00E+00">
                  <c:v>3.3290039205517547E-3</c:v>
                </c:pt>
                <c:pt idx="111" formatCode="0.00E+00">
                  <c:v>3.0437948199921665E-3</c:v>
                </c:pt>
                <c:pt idx="112" formatCode="0.00E+00">
                  <c:v>2.7814188574070103E-3</c:v>
                </c:pt>
                <c:pt idx="113" formatCode="0.00E+00">
                  <c:v>2.5425258474677604E-3</c:v>
                </c:pt>
                <c:pt idx="114" formatCode="0.00E+00">
                  <c:v>2.3259930319210935E-3</c:v>
                </c:pt>
                <c:pt idx="115" formatCode="0.00E+00">
                  <c:v>2.1262699653358161E-3</c:v>
                </c:pt>
                <c:pt idx="116" formatCode="0.00E+00">
                  <c:v>1.9438672120673751E-3</c:v>
                </c:pt>
                <c:pt idx="117" formatCode="0.00E+00">
                  <c:v>1.7757255769150376E-3</c:v>
                </c:pt>
              </c:numCache>
            </c:numRef>
          </c:xVal>
          <c:yVal>
            <c:numRef>
              <c:f>'398e'!$AB$8:$AB$125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8.1609194276333188E-2</c:v>
                </c:pt>
                <c:pt idx="71">
                  <c:v>0.45230280942489998</c:v>
                </c:pt>
                <c:pt idx="72">
                  <c:v>0.47225082712345434</c:v>
                </c:pt>
                <c:pt idx="73">
                  <c:v>0.43957739773637194</c:v>
                </c:pt>
                <c:pt idx="74">
                  <c:v>0.34542586010539944</c:v>
                </c:pt>
                <c:pt idx="75">
                  <c:v>0.28234463863615455</c:v>
                </c:pt>
                <c:pt idx="76">
                  <c:v>0.21667043131388519</c:v>
                </c:pt>
                <c:pt idx="77">
                  <c:v>0.18209781606425146</c:v>
                </c:pt>
                <c:pt idx="78">
                  <c:v>0.16191881031901634</c:v>
                </c:pt>
                <c:pt idx="79">
                  <c:v>0.12705006863903456</c:v>
                </c:pt>
                <c:pt idx="80">
                  <c:v>0.1083354282604736</c:v>
                </c:pt>
                <c:pt idx="81">
                  <c:v>9.9788205209707659E-2</c:v>
                </c:pt>
                <c:pt idx="82">
                  <c:v>8.3585344654212523E-2</c:v>
                </c:pt>
                <c:pt idx="83">
                  <c:v>7.3705079158169706E-2</c:v>
                </c:pt>
                <c:pt idx="84">
                  <c:v>6.6464861542124609E-2</c:v>
                </c:pt>
                <c:pt idx="85">
                  <c:v>5.8286359527636833E-2</c:v>
                </c:pt>
                <c:pt idx="86">
                  <c:v>5.3228509780892441E-2</c:v>
                </c:pt>
                <c:pt idx="87">
                  <c:v>4.8334470394725493E-2</c:v>
                </c:pt>
                <c:pt idx="88">
                  <c:v>4.2945250053393558E-2</c:v>
                </c:pt>
                <c:pt idx="89">
                  <c:v>3.8708246480633868E-2</c:v>
                </c:pt>
                <c:pt idx="90">
                  <c:v>3.6656877357949202E-2</c:v>
                </c:pt>
                <c:pt idx="91">
                  <c:v>3.3445499718417704E-2</c:v>
                </c:pt>
                <c:pt idx="92">
                  <c:v>3.1086194736705597E-2</c:v>
                </c:pt>
                <c:pt idx="93">
                  <c:v>2.7958918517772435E-2</c:v>
                </c:pt>
                <c:pt idx="94">
                  <c:v>2.6687680422392113E-2</c:v>
                </c:pt>
                <c:pt idx="95">
                  <c:v>2.4364878586442984E-2</c:v>
                </c:pt>
                <c:pt idx="96">
                  <c:v>2.2850941769417155E-2</c:v>
                </c:pt>
                <c:pt idx="97">
                  <c:v>2.1505206178914271E-2</c:v>
                </c:pt>
                <c:pt idx="98">
                  <c:v>2.0073227329767906E-2</c:v>
                </c:pt>
                <c:pt idx="99">
                  <c:v>1.8409757825291528E-2</c:v>
                </c:pt>
                <c:pt idx="100">
                  <c:v>1.7389608011481261E-2</c:v>
                </c:pt>
                <c:pt idx="101">
                  <c:v>1.7686260115155505E-2</c:v>
                </c:pt>
                <c:pt idx="102">
                  <c:v>1.519927452731995E-2</c:v>
                </c:pt>
                <c:pt idx="103">
                  <c:v>1.5181158340534573E-2</c:v>
                </c:pt>
                <c:pt idx="104">
                  <c:v>1.3979340692489739E-2</c:v>
                </c:pt>
                <c:pt idx="105">
                  <c:v>1.2917166720817441E-2</c:v>
                </c:pt>
                <c:pt idx="106">
                  <c:v>1.2568118242570758E-2</c:v>
                </c:pt>
                <c:pt idx="107">
                  <c:v>1.2077973361871663E-2</c:v>
                </c:pt>
                <c:pt idx="108">
                  <c:v>1.1489503879538177E-2</c:v>
                </c:pt>
                <c:pt idx="109">
                  <c:v>1.1291181954120599E-2</c:v>
                </c:pt>
                <c:pt idx="110">
                  <c:v>1.0217229714728049E-2</c:v>
                </c:pt>
                <c:pt idx="111">
                  <c:v>9.913694955791641E-3</c:v>
                </c:pt>
                <c:pt idx="112">
                  <c:v>9.5388973333241367E-3</c:v>
                </c:pt>
                <c:pt idx="113">
                  <c:v>9.0935947727928124E-3</c:v>
                </c:pt>
                <c:pt idx="114">
                  <c:v>8.6356697769565116E-3</c:v>
                </c:pt>
                <c:pt idx="115">
                  <c:v>8.3526240064752955E-3</c:v>
                </c:pt>
                <c:pt idx="116">
                  <c:v>8.0076179619701371E-3</c:v>
                </c:pt>
                <c:pt idx="117">
                  <c:v>7.7565076668011379E-3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54-134D-A281-1C2438283613}"/>
            </c:ext>
          </c:extLst>
        </c:ser>
        <c:ser>
          <c:idx val="2"/>
          <c:order val="2"/>
          <c:tx>
            <c:strRef>
              <c:f>'398e'!$Y$7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'398e'!$X$8:$X$125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2.3959977839681832</c:v>
                </c:pt>
                <c:pt idx="38" formatCode="0.00E+00">
                  <c:v>2.1829110958037998</c:v>
                </c:pt>
                <c:pt idx="39" formatCode="0.00E+00">
                  <c:v>1.9683307737476983</c:v>
                </c:pt>
                <c:pt idx="40" formatCode="0.00E+00">
                  <c:v>1.8228278828751783</c:v>
                </c:pt>
                <c:pt idx="41" formatCode="0.00E+00">
                  <c:v>1.6525917076516512</c:v>
                </c:pt>
                <c:pt idx="42" formatCode="0.00E+00">
                  <c:v>1.5349576581444586</c:v>
                </c:pt>
                <c:pt idx="43" formatCode="0.00E+00">
                  <c:v>1.3601386807357694</c:v>
                </c:pt>
                <c:pt idx="44" formatCode="0.00E+00">
                  <c:v>1.2629052931265612</c:v>
                </c:pt>
                <c:pt idx="45" formatCode="0.00E+00">
                  <c:v>1.1373698641386443</c:v>
                </c:pt>
                <c:pt idx="46" formatCode="0.00E+00">
                  <c:v>1.0461166795170915</c:v>
                </c:pt>
                <c:pt idx="47" formatCode="0.00E+00">
                  <c:v>0.96342644004002387</c:v>
                </c:pt>
                <c:pt idx="48" formatCode="0.00E+00">
                  <c:v>0.87009770052458879</c:v>
                </c:pt>
                <c:pt idx="49" formatCode="0.00E+00">
                  <c:v>0.79119178160446713</c:v>
                </c:pt>
                <c:pt idx="50" formatCode="0.00E+00">
                  <c:v>0.73567722013277237</c:v>
                </c:pt>
                <c:pt idx="51" formatCode="0.00E+00">
                  <c:v>0.664873682906163</c:v>
                </c:pt>
                <c:pt idx="52" formatCode="0.00E+00">
                  <c:v>0.61508205713508535</c:v>
                </c:pt>
                <c:pt idx="53" formatCode="0.00E+00">
                  <c:v>0.55752374247775904</c:v>
                </c:pt>
                <c:pt idx="54" formatCode="0.00E+00">
                  <c:v>0.51204605592782848</c:v>
                </c:pt>
                <c:pt idx="55" formatCode="0.00E+00">
                  <c:v>0.4666260522809822</c:v>
                </c:pt>
                <c:pt idx="56" formatCode="0.00E+00">
                  <c:v>0.42665035835960197</c:v>
                </c:pt>
                <c:pt idx="57" formatCode="0.00E+00">
                  <c:v>0.38582419947564445</c:v>
                </c:pt>
                <c:pt idx="58" formatCode="0.00E+00">
                  <c:v>0.35579846852112701</c:v>
                </c:pt>
                <c:pt idx="59" formatCode="0.00E+00">
                  <c:v>0.32699776368365852</c:v>
                </c:pt>
                <c:pt idx="60" formatCode="0.00E+00">
                  <c:v>0.29753389792817764</c:v>
                </c:pt>
                <c:pt idx="61" formatCode="0.00E+00">
                  <c:v>0.27166699345921003</c:v>
                </c:pt>
                <c:pt idx="62" formatCode="0.00E+00">
                  <c:v>0.24828356013337707</c:v>
                </c:pt>
                <c:pt idx="63" formatCode="0.00E+00">
                  <c:v>0.227415698465534</c:v>
                </c:pt>
                <c:pt idx="64" formatCode="0.00E+00">
                  <c:v>0.20723301975571051</c:v>
                </c:pt>
                <c:pt idx="65" formatCode="0.00E+00">
                  <c:v>0.18988602758507206</c:v>
                </c:pt>
                <c:pt idx="66" formatCode="0.00E+00">
                  <c:v>0.17413901799033138</c:v>
                </c:pt>
                <c:pt idx="67" formatCode="0.00E+00">
                  <c:v>0.15873114910405958</c:v>
                </c:pt>
                <c:pt idx="68" formatCode="0.00E+00">
                  <c:v>0.1448900485231977</c:v>
                </c:pt>
                <c:pt idx="69" formatCode="0.00E+00">
                  <c:v>0.13227135874047063</c:v>
                </c:pt>
                <c:pt idx="70" formatCode="0.00E+00">
                  <c:v>0.12126455555770943</c:v>
                </c:pt>
                <c:pt idx="71" formatCode="0.00E+00">
                  <c:v>0.11066263060732731</c:v>
                </c:pt>
                <c:pt idx="72" formatCode="0.00E+00">
                  <c:v>0.10171300221061894</c:v>
                </c:pt>
                <c:pt idx="73" formatCode="0.00E+00">
                  <c:v>9.2733768139793879E-2</c:v>
                </c:pt>
                <c:pt idx="74" formatCode="0.00E+00">
                  <c:v>8.4693042141554181E-2</c:v>
                </c:pt>
                <c:pt idx="75" formatCode="0.00E+00">
                  <c:v>7.7194476311242585E-2</c:v>
                </c:pt>
                <c:pt idx="76" formatCode="0.00E+00">
                  <c:v>7.0720348851640066E-2</c:v>
                </c:pt>
                <c:pt idx="77" formatCode="0.00E+00">
                  <c:v>6.4701239333117971E-2</c:v>
                </c:pt>
                <c:pt idx="78" formatCode="0.00E+00">
                  <c:v>5.8842149105003641E-2</c:v>
                </c:pt>
                <c:pt idx="79" formatCode="0.00E+00">
                  <c:v>5.3876413707674584E-2</c:v>
                </c:pt>
                <c:pt idx="80" formatCode="0.00E+00">
                  <c:v>4.9369275943916061E-2</c:v>
                </c:pt>
                <c:pt idx="81" formatCode="0.00E+00">
                  <c:v>4.4988137640675128E-2</c:v>
                </c:pt>
                <c:pt idx="82" formatCode="0.00E+00">
                  <c:v>4.1148500658688289E-2</c:v>
                </c:pt>
                <c:pt idx="83" formatCode="0.00E+00">
                  <c:v>3.7637993935308672E-2</c:v>
                </c:pt>
                <c:pt idx="84" formatCode="0.00E+00">
                  <c:v>3.437843868910629E-2</c:v>
                </c:pt>
                <c:pt idx="85" formatCode="0.00E+00">
                  <c:v>3.1454236122250401E-2</c:v>
                </c:pt>
                <c:pt idx="86" formatCode="0.00E+00">
                  <c:v>2.8738399264915473E-2</c:v>
                </c:pt>
                <c:pt idx="87" formatCode="0.00E+00">
                  <c:v>2.6243246536301772E-2</c:v>
                </c:pt>
                <c:pt idx="88" formatCode="0.00E+00">
                  <c:v>2.401117575830277E-2</c:v>
                </c:pt>
                <c:pt idx="89" formatCode="0.00E+00">
                  <c:v>2.1994475157531813E-2</c:v>
                </c:pt>
                <c:pt idx="90" formatCode="0.00E+00">
                  <c:v>2.008754546410214E-2</c:v>
                </c:pt>
                <c:pt idx="91" formatCode="0.00E+00">
                  <c:v>1.8356750956424226E-2</c:v>
                </c:pt>
                <c:pt idx="92" formatCode="0.00E+00">
                  <c:v>1.6761952199247775E-2</c:v>
                </c:pt>
                <c:pt idx="93" formatCode="0.00E+00">
                  <c:v>1.5344314410220331E-2</c:v>
                </c:pt>
                <c:pt idx="94" formatCode="0.00E+00">
                  <c:v>1.4010779936634871E-2</c:v>
                </c:pt>
                <c:pt idx="95" formatCode="0.00E+00">
                  <c:v>1.2814317425641063E-2</c:v>
                </c:pt>
                <c:pt idx="96" formatCode="0.00E+00">
                  <c:v>1.1714193191290008E-2</c:v>
                </c:pt>
                <c:pt idx="97" formatCode="0.00E+00">
                  <c:v>1.0701662568737636E-2</c:v>
                </c:pt>
                <c:pt idx="98" formatCode="0.00E+00">
                  <c:v>9.7794570998220327E-3</c:v>
                </c:pt>
                <c:pt idx="99" formatCode="0.00E+00">
                  <c:v>8.9555854027913925E-3</c:v>
                </c:pt>
                <c:pt idx="100" formatCode="0.00E+00">
                  <c:v>8.1987397406311276E-3</c:v>
                </c:pt>
                <c:pt idx="101" formatCode="0.00E+00">
                  <c:v>7.4523819383923041E-3</c:v>
                </c:pt>
                <c:pt idx="102" formatCode="0.00E+00">
                  <c:v>6.8314664035149025E-3</c:v>
                </c:pt>
                <c:pt idx="103" formatCode="0.00E+00">
                  <c:v>6.2316751076075937E-3</c:v>
                </c:pt>
                <c:pt idx="104" formatCode="0.00E+00">
                  <c:v>5.6986012407193257E-3</c:v>
                </c:pt>
                <c:pt idx="105" formatCode="0.00E+00">
                  <c:v>5.223412298309177E-3</c:v>
                </c:pt>
                <c:pt idx="106" formatCode="0.00E+00">
                  <c:v>4.7779368701999841E-3</c:v>
                </c:pt>
                <c:pt idx="107" formatCode="0.00E+00">
                  <c:v>4.3662552382336866E-3</c:v>
                </c:pt>
                <c:pt idx="108" formatCode="0.00E+00">
                  <c:v>3.9902004229411276E-3</c:v>
                </c:pt>
                <c:pt idx="109" formatCode="0.00E+00">
                  <c:v>3.6359846935265076E-3</c:v>
                </c:pt>
                <c:pt idx="110" formatCode="0.00E+00">
                  <c:v>3.3290039205517547E-3</c:v>
                </c:pt>
                <c:pt idx="111" formatCode="0.00E+00">
                  <c:v>3.0437948199921665E-3</c:v>
                </c:pt>
                <c:pt idx="112" formatCode="0.00E+00">
                  <c:v>2.7814188574070103E-3</c:v>
                </c:pt>
                <c:pt idx="113" formatCode="0.00E+00">
                  <c:v>2.5425258474677604E-3</c:v>
                </c:pt>
                <c:pt idx="114" formatCode="0.00E+00">
                  <c:v>2.3259930319210935E-3</c:v>
                </c:pt>
                <c:pt idx="115" formatCode="0.00E+00">
                  <c:v>2.1262699653358161E-3</c:v>
                </c:pt>
                <c:pt idx="116" formatCode="0.00E+00">
                  <c:v>1.9438672120673751E-3</c:v>
                </c:pt>
                <c:pt idx="117" formatCode="0.00E+00">
                  <c:v>1.7757255769150376E-3</c:v>
                </c:pt>
              </c:numCache>
            </c:numRef>
          </c:xVal>
          <c:yVal>
            <c:numRef>
              <c:f>'398e'!$Y$8:$Y$125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2.6459299536222614E-2</c:v>
                </c:pt>
                <c:pt idx="2">
                  <c:v>1E-4</c:v>
                </c:pt>
                <c:pt idx="3">
                  <c:v>2.6459299536222614E-2</c:v>
                </c:pt>
                <c:pt idx="4">
                  <c:v>2.64592995362226E-2</c:v>
                </c:pt>
                <c:pt idx="5">
                  <c:v>1E-4</c:v>
                </c:pt>
                <c:pt idx="6">
                  <c:v>2.6459299536222627E-2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2.6459299536222586E-2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2.6459299536222614E-2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2.6459299536222614E-2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2.6459299536222641E-2</c:v>
                </c:pt>
                <c:pt idx="62">
                  <c:v>1E-4</c:v>
                </c:pt>
                <c:pt idx="63">
                  <c:v>1E-4</c:v>
                </c:pt>
                <c:pt idx="64">
                  <c:v>2.6459299536222558E-2</c:v>
                </c:pt>
                <c:pt idx="65">
                  <c:v>2.6459299536222614E-2</c:v>
                </c:pt>
                <c:pt idx="66">
                  <c:v>2.6459299536222669E-2</c:v>
                </c:pt>
                <c:pt idx="67">
                  <c:v>5.2918599072445172E-2</c:v>
                </c:pt>
                <c:pt idx="68">
                  <c:v>5.2918599072445338E-2</c:v>
                </c:pt>
                <c:pt idx="69">
                  <c:v>0.1058371981448904</c:v>
                </c:pt>
                <c:pt idx="70">
                  <c:v>0.15875579721733557</c:v>
                </c:pt>
                <c:pt idx="71">
                  <c:v>0.21167439628978102</c:v>
                </c:pt>
                <c:pt idx="72">
                  <c:v>0.2381336958260033</c:v>
                </c:pt>
                <c:pt idx="73">
                  <c:v>0.29105229489844864</c:v>
                </c:pt>
                <c:pt idx="74">
                  <c:v>0.31751159443467114</c:v>
                </c:pt>
                <c:pt idx="75">
                  <c:v>0.34397089397089387</c:v>
                </c:pt>
                <c:pt idx="76">
                  <c:v>0.34397089397089431</c:v>
                </c:pt>
                <c:pt idx="77">
                  <c:v>0.34397089397089387</c:v>
                </c:pt>
                <c:pt idx="78">
                  <c:v>0.29105229489844886</c:v>
                </c:pt>
                <c:pt idx="79">
                  <c:v>0.15875579721733546</c:v>
                </c:pt>
                <c:pt idx="80">
                  <c:v>0.1058371981448909</c:v>
                </c:pt>
                <c:pt idx="81">
                  <c:v>7.9377898608667952E-2</c:v>
                </c:pt>
                <c:pt idx="82">
                  <c:v>7.9377898608667508E-2</c:v>
                </c:pt>
                <c:pt idx="83">
                  <c:v>5.2918599072445449E-2</c:v>
                </c:pt>
                <c:pt idx="84">
                  <c:v>5.2918599072444561E-2</c:v>
                </c:pt>
                <c:pt idx="85">
                  <c:v>5.2918599072445893E-2</c:v>
                </c:pt>
                <c:pt idx="86">
                  <c:v>5.2918599072444561E-2</c:v>
                </c:pt>
                <c:pt idx="87">
                  <c:v>2.6459299536223391E-2</c:v>
                </c:pt>
                <c:pt idx="88">
                  <c:v>5.2918599072444561E-2</c:v>
                </c:pt>
                <c:pt idx="89">
                  <c:v>2.6459299536222503E-2</c:v>
                </c:pt>
                <c:pt idx="90">
                  <c:v>2.6459299536222503E-2</c:v>
                </c:pt>
                <c:pt idx="91">
                  <c:v>2.6459299536223835E-2</c:v>
                </c:pt>
                <c:pt idx="92">
                  <c:v>2.6459299536222503E-2</c:v>
                </c:pt>
                <c:pt idx="93">
                  <c:v>1E-4</c:v>
                </c:pt>
                <c:pt idx="94">
                  <c:v>2.6459299536221614E-2</c:v>
                </c:pt>
                <c:pt idx="95">
                  <c:v>1E-4</c:v>
                </c:pt>
                <c:pt idx="96">
                  <c:v>1E-4</c:v>
                </c:pt>
                <c:pt idx="97">
                  <c:v>2.6459299536222947E-2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54-134D-A281-1C2438283613}"/>
            </c:ext>
          </c:extLst>
        </c:ser>
        <c:ser>
          <c:idx val="3"/>
          <c:order val="3"/>
          <c:tx>
            <c:strRef>
              <c:f>'398e'!$X$3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'398e'!$X$6</c:f>
              <c:numCache>
                <c:formatCode>0.0000</c:formatCode>
                <c:ptCount val="1"/>
                <c:pt idx="0">
                  <c:v>0.14493341697309581</c:v>
                </c:pt>
              </c:numCache>
            </c:numRef>
          </c:xVal>
          <c:yVal>
            <c:numRef>
              <c:f>'398e'!$X$4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54-134D-A281-1C2438283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54672"/>
        <c:axId val="1"/>
      </c:scatterChart>
      <c:valAx>
        <c:axId val="19763546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20337876482825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5555280501680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354672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'398e'!$AC$8:$AC$42</c:f>
          <c:strCache>
            <c:ptCount val="35"/>
            <c:pt idx="0">
              <c:v>SAMPLE NO.:</c:v>
            </c:pt>
            <c:pt idx="1">
              <c:v>7007.2ft;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4.8</c:v>
            </c:pt>
            <c:pt idx="6">
              <c:v>BVTot:</c:v>
            </c:pt>
            <c:pt idx="7">
              <c:v>4.29</c:v>
            </c:pt>
            <c:pt idx="8">
              <c:v>Perm:</c:v>
            </c:pt>
            <c:pt idx="9">
              <c:v>0.0049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0.17</c:v>
            </c:pt>
            <c:pt idx="15">
              <c:v>Pd1:</c:v>
            </c:pt>
            <c:pt idx="16">
              <c:v>793.67</c:v>
            </c:pt>
            <c:pt idx="17">
              <c:v>BV1:</c:v>
            </c:pt>
            <c:pt idx="18">
              <c:v>4.29</c:v>
            </c:pt>
            <c:pt idx="19">
              <c:v>Closure Corr:</c:v>
            </c:pt>
            <c:pt idx="20">
              <c:v>0.21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828357248451824"/>
          <c:y val="2.95576178145804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97490318815688E-2"/>
          <c:y val="0.1921245157947731"/>
          <c:w val="0.85034452509901082"/>
          <c:h val="0.6798252097353509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'398e'!$Z$7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'398e'!$X$8:$X$125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2.3959977839681832</c:v>
                </c:pt>
                <c:pt idx="38" formatCode="0.00E+00">
                  <c:v>2.1829110958037998</c:v>
                </c:pt>
                <c:pt idx="39" formatCode="0.00E+00">
                  <c:v>1.9683307737476983</c:v>
                </c:pt>
                <c:pt idx="40" formatCode="0.00E+00">
                  <c:v>1.8228278828751783</c:v>
                </c:pt>
                <c:pt idx="41" formatCode="0.00E+00">
                  <c:v>1.6525917076516512</c:v>
                </c:pt>
                <c:pt idx="42" formatCode="0.00E+00">
                  <c:v>1.5349576581444586</c:v>
                </c:pt>
                <c:pt idx="43" formatCode="0.00E+00">
                  <c:v>1.3601386807357694</c:v>
                </c:pt>
                <c:pt idx="44" formatCode="0.00E+00">
                  <c:v>1.2629052931265612</c:v>
                </c:pt>
                <c:pt idx="45" formatCode="0.00E+00">
                  <c:v>1.1373698641386443</c:v>
                </c:pt>
                <c:pt idx="46" formatCode="0.00E+00">
                  <c:v>1.0461166795170915</c:v>
                </c:pt>
                <c:pt idx="47" formatCode="0.00E+00">
                  <c:v>0.96342644004002387</c:v>
                </c:pt>
                <c:pt idx="48" formatCode="0.00E+00">
                  <c:v>0.87009770052458879</c:v>
                </c:pt>
                <c:pt idx="49" formatCode="0.00E+00">
                  <c:v>0.79119178160446713</c:v>
                </c:pt>
                <c:pt idx="50" formatCode="0.00E+00">
                  <c:v>0.73567722013277237</c:v>
                </c:pt>
                <c:pt idx="51" formatCode="0.00E+00">
                  <c:v>0.664873682906163</c:v>
                </c:pt>
                <c:pt idx="52" formatCode="0.00E+00">
                  <c:v>0.61508205713508535</c:v>
                </c:pt>
                <c:pt idx="53" formatCode="0.00E+00">
                  <c:v>0.55752374247775904</c:v>
                </c:pt>
                <c:pt idx="54" formatCode="0.00E+00">
                  <c:v>0.51204605592782848</c:v>
                </c:pt>
                <c:pt idx="55" formatCode="0.00E+00">
                  <c:v>0.4666260522809822</c:v>
                </c:pt>
                <c:pt idx="56" formatCode="0.00E+00">
                  <c:v>0.42665035835960197</c:v>
                </c:pt>
                <c:pt idx="57" formatCode="0.00E+00">
                  <c:v>0.38582419947564445</c:v>
                </c:pt>
                <c:pt idx="58" formatCode="0.00E+00">
                  <c:v>0.35579846852112701</c:v>
                </c:pt>
                <c:pt idx="59" formatCode="0.00E+00">
                  <c:v>0.32699776368365852</c:v>
                </c:pt>
                <c:pt idx="60" formatCode="0.00E+00">
                  <c:v>0.29753389792817764</c:v>
                </c:pt>
                <c:pt idx="61" formatCode="0.00E+00">
                  <c:v>0.27166699345921003</c:v>
                </c:pt>
                <c:pt idx="62" formatCode="0.00E+00">
                  <c:v>0.24828356013337707</c:v>
                </c:pt>
                <c:pt idx="63" formatCode="0.00E+00">
                  <c:v>0.227415698465534</c:v>
                </c:pt>
                <c:pt idx="64" formatCode="0.00E+00">
                  <c:v>0.20723301975571051</c:v>
                </c:pt>
                <c:pt idx="65" formatCode="0.00E+00">
                  <c:v>0.18988602758507206</c:v>
                </c:pt>
                <c:pt idx="66" formatCode="0.00E+00">
                  <c:v>0.17413901799033138</c:v>
                </c:pt>
                <c:pt idx="67" formatCode="0.00E+00">
                  <c:v>0.15873114910405958</c:v>
                </c:pt>
                <c:pt idx="68" formatCode="0.00E+00">
                  <c:v>0.1448900485231977</c:v>
                </c:pt>
                <c:pt idx="69" formatCode="0.00E+00">
                  <c:v>0.13227135874047063</c:v>
                </c:pt>
                <c:pt idx="70" formatCode="0.00E+00">
                  <c:v>0.12126455555770943</c:v>
                </c:pt>
                <c:pt idx="71" formatCode="0.00E+00">
                  <c:v>0.11066263060732731</c:v>
                </c:pt>
                <c:pt idx="72" formatCode="0.00E+00">
                  <c:v>0.10171300221061894</c:v>
                </c:pt>
                <c:pt idx="73" formatCode="0.00E+00">
                  <c:v>9.2733768139793879E-2</c:v>
                </c:pt>
                <c:pt idx="74" formatCode="0.00E+00">
                  <c:v>8.4693042141554181E-2</c:v>
                </c:pt>
                <c:pt idx="75" formatCode="0.00E+00">
                  <c:v>7.7194476311242585E-2</c:v>
                </c:pt>
                <c:pt idx="76" formatCode="0.00E+00">
                  <c:v>7.0720348851640066E-2</c:v>
                </c:pt>
                <c:pt idx="77" formatCode="0.00E+00">
                  <c:v>6.4701239333117971E-2</c:v>
                </c:pt>
                <c:pt idx="78" formatCode="0.00E+00">
                  <c:v>5.8842149105003641E-2</c:v>
                </c:pt>
                <c:pt idx="79" formatCode="0.00E+00">
                  <c:v>5.3876413707674584E-2</c:v>
                </c:pt>
                <c:pt idx="80" formatCode="0.00E+00">
                  <c:v>4.9369275943916061E-2</c:v>
                </c:pt>
                <c:pt idx="81" formatCode="0.00E+00">
                  <c:v>4.4988137640675128E-2</c:v>
                </c:pt>
                <c:pt idx="82" formatCode="0.00E+00">
                  <c:v>4.1148500658688289E-2</c:v>
                </c:pt>
                <c:pt idx="83" formatCode="0.00E+00">
                  <c:v>3.7637993935308672E-2</c:v>
                </c:pt>
                <c:pt idx="84" formatCode="0.00E+00">
                  <c:v>3.437843868910629E-2</c:v>
                </c:pt>
                <c:pt idx="85" formatCode="0.00E+00">
                  <c:v>3.1454236122250401E-2</c:v>
                </c:pt>
                <c:pt idx="86" formatCode="0.00E+00">
                  <c:v>2.8738399264915473E-2</c:v>
                </c:pt>
                <c:pt idx="87" formatCode="0.00E+00">
                  <c:v>2.6243246536301772E-2</c:v>
                </c:pt>
                <c:pt idx="88" formatCode="0.00E+00">
                  <c:v>2.401117575830277E-2</c:v>
                </c:pt>
                <c:pt idx="89" formatCode="0.00E+00">
                  <c:v>2.1994475157531813E-2</c:v>
                </c:pt>
                <c:pt idx="90" formatCode="0.00E+00">
                  <c:v>2.008754546410214E-2</c:v>
                </c:pt>
                <c:pt idx="91" formatCode="0.00E+00">
                  <c:v>1.8356750956424226E-2</c:v>
                </c:pt>
                <c:pt idx="92" formatCode="0.00E+00">
                  <c:v>1.6761952199247775E-2</c:v>
                </c:pt>
                <c:pt idx="93" formatCode="0.00E+00">
                  <c:v>1.5344314410220331E-2</c:v>
                </c:pt>
                <c:pt idx="94" formatCode="0.00E+00">
                  <c:v>1.4010779936634871E-2</c:v>
                </c:pt>
                <c:pt idx="95" formatCode="0.00E+00">
                  <c:v>1.2814317425641063E-2</c:v>
                </c:pt>
                <c:pt idx="96" formatCode="0.00E+00">
                  <c:v>1.1714193191290008E-2</c:v>
                </c:pt>
                <c:pt idx="97" formatCode="0.00E+00">
                  <c:v>1.0701662568737636E-2</c:v>
                </c:pt>
                <c:pt idx="98" formatCode="0.00E+00">
                  <c:v>9.7794570998220327E-3</c:v>
                </c:pt>
                <c:pt idx="99" formatCode="0.00E+00">
                  <c:v>8.9555854027913925E-3</c:v>
                </c:pt>
                <c:pt idx="100" formatCode="0.00E+00">
                  <c:v>8.1987397406311276E-3</c:v>
                </c:pt>
                <c:pt idx="101" formatCode="0.00E+00">
                  <c:v>7.4523819383923041E-3</c:v>
                </c:pt>
                <c:pt idx="102" formatCode="0.00E+00">
                  <c:v>6.8314664035149025E-3</c:v>
                </c:pt>
                <c:pt idx="103" formatCode="0.00E+00">
                  <c:v>6.2316751076075937E-3</c:v>
                </c:pt>
                <c:pt idx="104" formatCode="0.00E+00">
                  <c:v>5.6986012407193257E-3</c:v>
                </c:pt>
                <c:pt idx="105" formatCode="0.00E+00">
                  <c:v>5.223412298309177E-3</c:v>
                </c:pt>
                <c:pt idx="106" formatCode="0.00E+00">
                  <c:v>4.7779368701999841E-3</c:v>
                </c:pt>
                <c:pt idx="107" formatCode="0.00E+00">
                  <c:v>4.3662552382336866E-3</c:v>
                </c:pt>
                <c:pt idx="108" formatCode="0.00E+00">
                  <c:v>3.9902004229411276E-3</c:v>
                </c:pt>
                <c:pt idx="109" formatCode="0.00E+00">
                  <c:v>3.6359846935265076E-3</c:v>
                </c:pt>
                <c:pt idx="110" formatCode="0.00E+00">
                  <c:v>3.3290039205517547E-3</c:v>
                </c:pt>
                <c:pt idx="111" formatCode="0.00E+00">
                  <c:v>3.0437948199921665E-3</c:v>
                </c:pt>
                <c:pt idx="112" formatCode="0.00E+00">
                  <c:v>2.7814188574070103E-3</c:v>
                </c:pt>
                <c:pt idx="113" formatCode="0.00E+00">
                  <c:v>2.5425258474677604E-3</c:v>
                </c:pt>
                <c:pt idx="114" formatCode="0.00E+00">
                  <c:v>2.3259930319210935E-3</c:v>
                </c:pt>
                <c:pt idx="115" formatCode="0.00E+00">
                  <c:v>2.1262699653358161E-3</c:v>
                </c:pt>
                <c:pt idx="116" formatCode="0.00E+00">
                  <c:v>1.9438672120673751E-3</c:v>
                </c:pt>
                <c:pt idx="117" formatCode="0.00E+00">
                  <c:v>1.7757255769150376E-3</c:v>
                </c:pt>
              </c:numCache>
            </c:numRef>
          </c:xVal>
          <c:yVal>
            <c:numRef>
              <c:f>'398e'!$Z$8:$Z$125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5.2077866563886938E-2</c:v>
                </c:pt>
                <c:pt idx="66">
                  <c:v>2.6459299536222669E-2</c:v>
                </c:pt>
                <c:pt idx="67">
                  <c:v>5.2918599072445172E-2</c:v>
                </c:pt>
                <c:pt idx="68">
                  <c:v>5.2918599072445338E-2</c:v>
                </c:pt>
                <c:pt idx="69">
                  <c:v>0.10583719814489043</c:v>
                </c:pt>
                <c:pt idx="70">
                  <c:v>0.15875579721733557</c:v>
                </c:pt>
                <c:pt idx="71">
                  <c:v>0.21167439628978102</c:v>
                </c:pt>
                <c:pt idx="72">
                  <c:v>0.2381336958260033</c:v>
                </c:pt>
                <c:pt idx="73">
                  <c:v>0.29105229489844864</c:v>
                </c:pt>
                <c:pt idx="74">
                  <c:v>0.31751159443467114</c:v>
                </c:pt>
                <c:pt idx="75">
                  <c:v>0.34397089397089387</c:v>
                </c:pt>
                <c:pt idx="76">
                  <c:v>0.34397089397089409</c:v>
                </c:pt>
                <c:pt idx="77">
                  <c:v>0.34397089397089387</c:v>
                </c:pt>
                <c:pt idx="78">
                  <c:v>0.29105229489844886</c:v>
                </c:pt>
                <c:pt idx="79">
                  <c:v>0.15875579721733546</c:v>
                </c:pt>
                <c:pt idx="80">
                  <c:v>0.1058371981448909</c:v>
                </c:pt>
                <c:pt idx="81">
                  <c:v>7.9377898608667952E-2</c:v>
                </c:pt>
                <c:pt idx="82">
                  <c:v>7.9377898608667508E-2</c:v>
                </c:pt>
                <c:pt idx="83">
                  <c:v>5.2918599072445449E-2</c:v>
                </c:pt>
                <c:pt idx="84">
                  <c:v>5.2918599072444561E-2</c:v>
                </c:pt>
                <c:pt idx="85">
                  <c:v>5.2918599072445893E-2</c:v>
                </c:pt>
                <c:pt idx="86">
                  <c:v>5.2918599072444561E-2</c:v>
                </c:pt>
                <c:pt idx="87">
                  <c:v>2.6459299536223391E-2</c:v>
                </c:pt>
                <c:pt idx="88">
                  <c:v>5.2918599072444561E-2</c:v>
                </c:pt>
                <c:pt idx="89">
                  <c:v>2.6459299536222503E-2</c:v>
                </c:pt>
                <c:pt idx="90">
                  <c:v>2.6459299536222503E-2</c:v>
                </c:pt>
                <c:pt idx="91">
                  <c:v>2.6459299536223835E-2</c:v>
                </c:pt>
                <c:pt idx="92">
                  <c:v>2.6459299536222503E-2</c:v>
                </c:pt>
                <c:pt idx="93">
                  <c:v>1E-4</c:v>
                </c:pt>
                <c:pt idx="94">
                  <c:v>2.6459299536221614E-2</c:v>
                </c:pt>
                <c:pt idx="95">
                  <c:v>1E-4</c:v>
                </c:pt>
                <c:pt idx="96">
                  <c:v>1E-4</c:v>
                </c:pt>
                <c:pt idx="97">
                  <c:v>2.6459299536222947E-2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DE-4E47-91F3-27DE9648CE08}"/>
            </c:ext>
          </c:extLst>
        </c:ser>
        <c:ser>
          <c:idx val="1"/>
          <c:order val="1"/>
          <c:tx>
            <c:strRef>
              <c:f>'398e'!$AB$7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'398e'!$X$8:$X$125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2.3959977839681832</c:v>
                </c:pt>
                <c:pt idx="38" formatCode="0.00E+00">
                  <c:v>2.1829110958037998</c:v>
                </c:pt>
                <c:pt idx="39" formatCode="0.00E+00">
                  <c:v>1.9683307737476983</c:v>
                </c:pt>
                <c:pt idx="40" formatCode="0.00E+00">
                  <c:v>1.8228278828751783</c:v>
                </c:pt>
                <c:pt idx="41" formatCode="0.00E+00">
                  <c:v>1.6525917076516512</c:v>
                </c:pt>
                <c:pt idx="42" formatCode="0.00E+00">
                  <c:v>1.5349576581444586</c:v>
                </c:pt>
                <c:pt idx="43" formatCode="0.00E+00">
                  <c:v>1.3601386807357694</c:v>
                </c:pt>
                <c:pt idx="44" formatCode="0.00E+00">
                  <c:v>1.2629052931265612</c:v>
                </c:pt>
                <c:pt idx="45" formatCode="0.00E+00">
                  <c:v>1.1373698641386443</c:v>
                </c:pt>
                <c:pt idx="46" formatCode="0.00E+00">
                  <c:v>1.0461166795170915</c:v>
                </c:pt>
                <c:pt idx="47" formatCode="0.00E+00">
                  <c:v>0.96342644004002387</c:v>
                </c:pt>
                <c:pt idx="48" formatCode="0.00E+00">
                  <c:v>0.87009770052458879</c:v>
                </c:pt>
                <c:pt idx="49" formatCode="0.00E+00">
                  <c:v>0.79119178160446713</c:v>
                </c:pt>
                <c:pt idx="50" formatCode="0.00E+00">
                  <c:v>0.73567722013277237</c:v>
                </c:pt>
                <c:pt idx="51" formatCode="0.00E+00">
                  <c:v>0.664873682906163</c:v>
                </c:pt>
                <c:pt idx="52" formatCode="0.00E+00">
                  <c:v>0.61508205713508535</c:v>
                </c:pt>
                <c:pt idx="53" formatCode="0.00E+00">
                  <c:v>0.55752374247775904</c:v>
                </c:pt>
                <c:pt idx="54" formatCode="0.00E+00">
                  <c:v>0.51204605592782848</c:v>
                </c:pt>
                <c:pt idx="55" formatCode="0.00E+00">
                  <c:v>0.4666260522809822</c:v>
                </c:pt>
                <c:pt idx="56" formatCode="0.00E+00">
                  <c:v>0.42665035835960197</c:v>
                </c:pt>
                <c:pt idx="57" formatCode="0.00E+00">
                  <c:v>0.38582419947564445</c:v>
                </c:pt>
                <c:pt idx="58" formatCode="0.00E+00">
                  <c:v>0.35579846852112701</c:v>
                </c:pt>
                <c:pt idx="59" formatCode="0.00E+00">
                  <c:v>0.32699776368365852</c:v>
                </c:pt>
                <c:pt idx="60" formatCode="0.00E+00">
                  <c:v>0.29753389792817764</c:v>
                </c:pt>
                <c:pt idx="61" formatCode="0.00E+00">
                  <c:v>0.27166699345921003</c:v>
                </c:pt>
                <c:pt idx="62" formatCode="0.00E+00">
                  <c:v>0.24828356013337707</c:v>
                </c:pt>
                <c:pt idx="63" formatCode="0.00E+00">
                  <c:v>0.227415698465534</c:v>
                </c:pt>
                <c:pt idx="64" formatCode="0.00E+00">
                  <c:v>0.20723301975571051</c:v>
                </c:pt>
                <c:pt idx="65" formatCode="0.00E+00">
                  <c:v>0.18988602758507206</c:v>
                </c:pt>
                <c:pt idx="66" formatCode="0.00E+00">
                  <c:v>0.17413901799033138</c:v>
                </c:pt>
                <c:pt idx="67" formatCode="0.00E+00">
                  <c:v>0.15873114910405958</c:v>
                </c:pt>
                <c:pt idx="68" formatCode="0.00E+00">
                  <c:v>0.1448900485231977</c:v>
                </c:pt>
                <c:pt idx="69" formatCode="0.00E+00">
                  <c:v>0.13227135874047063</c:v>
                </c:pt>
                <c:pt idx="70" formatCode="0.00E+00">
                  <c:v>0.12126455555770943</c:v>
                </c:pt>
                <c:pt idx="71" formatCode="0.00E+00">
                  <c:v>0.11066263060732731</c:v>
                </c:pt>
                <c:pt idx="72" formatCode="0.00E+00">
                  <c:v>0.10171300221061894</c:v>
                </c:pt>
                <c:pt idx="73" formatCode="0.00E+00">
                  <c:v>9.2733768139793879E-2</c:v>
                </c:pt>
                <c:pt idx="74" formatCode="0.00E+00">
                  <c:v>8.4693042141554181E-2</c:v>
                </c:pt>
                <c:pt idx="75" formatCode="0.00E+00">
                  <c:v>7.7194476311242585E-2</c:v>
                </c:pt>
                <c:pt idx="76" formatCode="0.00E+00">
                  <c:v>7.0720348851640066E-2</c:v>
                </c:pt>
                <c:pt idx="77" formatCode="0.00E+00">
                  <c:v>6.4701239333117971E-2</c:v>
                </c:pt>
                <c:pt idx="78" formatCode="0.00E+00">
                  <c:v>5.8842149105003641E-2</c:v>
                </c:pt>
                <c:pt idx="79" formatCode="0.00E+00">
                  <c:v>5.3876413707674584E-2</c:v>
                </c:pt>
                <c:pt idx="80" formatCode="0.00E+00">
                  <c:v>4.9369275943916061E-2</c:v>
                </c:pt>
                <c:pt idx="81" formatCode="0.00E+00">
                  <c:v>4.4988137640675128E-2</c:v>
                </c:pt>
                <c:pt idx="82" formatCode="0.00E+00">
                  <c:v>4.1148500658688289E-2</c:v>
                </c:pt>
                <c:pt idx="83" formatCode="0.00E+00">
                  <c:v>3.7637993935308672E-2</c:v>
                </c:pt>
                <c:pt idx="84" formatCode="0.00E+00">
                  <c:v>3.437843868910629E-2</c:v>
                </c:pt>
                <c:pt idx="85" formatCode="0.00E+00">
                  <c:v>3.1454236122250401E-2</c:v>
                </c:pt>
                <c:pt idx="86" formatCode="0.00E+00">
                  <c:v>2.8738399264915473E-2</c:v>
                </c:pt>
                <c:pt idx="87" formatCode="0.00E+00">
                  <c:v>2.6243246536301772E-2</c:v>
                </c:pt>
                <c:pt idx="88" formatCode="0.00E+00">
                  <c:v>2.401117575830277E-2</c:v>
                </c:pt>
                <c:pt idx="89" formatCode="0.00E+00">
                  <c:v>2.1994475157531813E-2</c:v>
                </c:pt>
                <c:pt idx="90" formatCode="0.00E+00">
                  <c:v>2.008754546410214E-2</c:v>
                </c:pt>
                <c:pt idx="91" formatCode="0.00E+00">
                  <c:v>1.8356750956424226E-2</c:v>
                </c:pt>
                <c:pt idx="92" formatCode="0.00E+00">
                  <c:v>1.6761952199247775E-2</c:v>
                </c:pt>
                <c:pt idx="93" formatCode="0.00E+00">
                  <c:v>1.5344314410220331E-2</c:v>
                </c:pt>
                <c:pt idx="94" formatCode="0.00E+00">
                  <c:v>1.4010779936634871E-2</c:v>
                </c:pt>
                <c:pt idx="95" formatCode="0.00E+00">
                  <c:v>1.2814317425641063E-2</c:v>
                </c:pt>
                <c:pt idx="96" formatCode="0.00E+00">
                  <c:v>1.1714193191290008E-2</c:v>
                </c:pt>
                <c:pt idx="97" formatCode="0.00E+00">
                  <c:v>1.0701662568737636E-2</c:v>
                </c:pt>
                <c:pt idx="98" formatCode="0.00E+00">
                  <c:v>9.7794570998220327E-3</c:v>
                </c:pt>
                <c:pt idx="99" formatCode="0.00E+00">
                  <c:v>8.9555854027913925E-3</c:v>
                </c:pt>
                <c:pt idx="100" formatCode="0.00E+00">
                  <c:v>8.1987397406311276E-3</c:v>
                </c:pt>
                <c:pt idx="101" formatCode="0.00E+00">
                  <c:v>7.4523819383923041E-3</c:v>
                </c:pt>
                <c:pt idx="102" formatCode="0.00E+00">
                  <c:v>6.8314664035149025E-3</c:v>
                </c:pt>
                <c:pt idx="103" formatCode="0.00E+00">
                  <c:v>6.2316751076075937E-3</c:v>
                </c:pt>
                <c:pt idx="104" formatCode="0.00E+00">
                  <c:v>5.6986012407193257E-3</c:v>
                </c:pt>
                <c:pt idx="105" formatCode="0.00E+00">
                  <c:v>5.223412298309177E-3</c:v>
                </c:pt>
                <c:pt idx="106" formatCode="0.00E+00">
                  <c:v>4.7779368701999841E-3</c:v>
                </c:pt>
                <c:pt idx="107" formatCode="0.00E+00">
                  <c:v>4.3662552382336866E-3</c:v>
                </c:pt>
                <c:pt idx="108" formatCode="0.00E+00">
                  <c:v>3.9902004229411276E-3</c:v>
                </c:pt>
                <c:pt idx="109" formatCode="0.00E+00">
                  <c:v>3.6359846935265076E-3</c:v>
                </c:pt>
                <c:pt idx="110" formatCode="0.00E+00">
                  <c:v>3.3290039205517547E-3</c:v>
                </c:pt>
                <c:pt idx="111" formatCode="0.00E+00">
                  <c:v>3.0437948199921665E-3</c:v>
                </c:pt>
                <c:pt idx="112" formatCode="0.00E+00">
                  <c:v>2.7814188574070103E-3</c:v>
                </c:pt>
                <c:pt idx="113" formatCode="0.00E+00">
                  <c:v>2.5425258474677604E-3</c:v>
                </c:pt>
                <c:pt idx="114" formatCode="0.00E+00">
                  <c:v>2.3259930319210935E-3</c:v>
                </c:pt>
                <c:pt idx="115" formatCode="0.00E+00">
                  <c:v>2.1262699653358161E-3</c:v>
                </c:pt>
                <c:pt idx="116" formatCode="0.00E+00">
                  <c:v>1.9438672120673751E-3</c:v>
                </c:pt>
                <c:pt idx="117" formatCode="0.00E+00">
                  <c:v>1.7757255769150376E-3</c:v>
                </c:pt>
              </c:numCache>
            </c:numRef>
          </c:xVal>
          <c:yVal>
            <c:numRef>
              <c:f>'398e'!$AB$8:$AB$125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8.1609194276333188E-2</c:v>
                </c:pt>
                <c:pt idx="71">
                  <c:v>0.45230280942489998</c:v>
                </c:pt>
                <c:pt idx="72">
                  <c:v>0.47225082712345434</c:v>
                </c:pt>
                <c:pt idx="73">
                  <c:v>0.43957739773637194</c:v>
                </c:pt>
                <c:pt idx="74">
                  <c:v>0.34542586010539944</c:v>
                </c:pt>
                <c:pt idx="75">
                  <c:v>0.28234463863615455</c:v>
                </c:pt>
                <c:pt idx="76">
                  <c:v>0.21667043131388519</c:v>
                </c:pt>
                <c:pt idx="77">
                  <c:v>0.18209781606425146</c:v>
                </c:pt>
                <c:pt idx="78">
                  <c:v>0.16191881031901634</c:v>
                </c:pt>
                <c:pt idx="79">
                  <c:v>0.12705006863903456</c:v>
                </c:pt>
                <c:pt idx="80">
                  <c:v>0.1083354282604736</c:v>
                </c:pt>
                <c:pt idx="81">
                  <c:v>9.9788205209707659E-2</c:v>
                </c:pt>
                <c:pt idx="82">
                  <c:v>8.3585344654212523E-2</c:v>
                </c:pt>
                <c:pt idx="83">
                  <c:v>7.3705079158169706E-2</c:v>
                </c:pt>
                <c:pt idx="84">
                  <c:v>6.6464861542124609E-2</c:v>
                </c:pt>
                <c:pt idx="85">
                  <c:v>5.8286359527636833E-2</c:v>
                </c:pt>
                <c:pt idx="86">
                  <c:v>5.3228509780892441E-2</c:v>
                </c:pt>
                <c:pt idx="87">
                  <c:v>4.8334470394725493E-2</c:v>
                </c:pt>
                <c:pt idx="88">
                  <c:v>4.2945250053393558E-2</c:v>
                </c:pt>
                <c:pt idx="89">
                  <c:v>3.8708246480633868E-2</c:v>
                </c:pt>
                <c:pt idx="90">
                  <c:v>3.6656877357949202E-2</c:v>
                </c:pt>
                <c:pt idx="91">
                  <c:v>3.3445499718417704E-2</c:v>
                </c:pt>
                <c:pt idx="92">
                  <c:v>3.1086194736705597E-2</c:v>
                </c:pt>
                <c:pt idx="93">
                  <c:v>2.7958918517772435E-2</c:v>
                </c:pt>
                <c:pt idx="94">
                  <c:v>2.6687680422392113E-2</c:v>
                </c:pt>
                <c:pt idx="95">
                  <c:v>2.4364878586442984E-2</c:v>
                </c:pt>
                <c:pt idx="96">
                  <c:v>2.2850941769417155E-2</c:v>
                </c:pt>
                <c:pt idx="97">
                  <c:v>2.1505206178914271E-2</c:v>
                </c:pt>
                <c:pt idx="98">
                  <c:v>2.0073227329767906E-2</c:v>
                </c:pt>
                <c:pt idx="99">
                  <c:v>1.8409757825291528E-2</c:v>
                </c:pt>
                <c:pt idx="100">
                  <c:v>1.7389608011481261E-2</c:v>
                </c:pt>
                <c:pt idx="101">
                  <c:v>1.7686260115155505E-2</c:v>
                </c:pt>
                <c:pt idx="102">
                  <c:v>1.519927452731995E-2</c:v>
                </c:pt>
                <c:pt idx="103">
                  <c:v>1.5181158340534573E-2</c:v>
                </c:pt>
                <c:pt idx="104">
                  <c:v>1.3979340692489739E-2</c:v>
                </c:pt>
                <c:pt idx="105">
                  <c:v>1.2917166720817441E-2</c:v>
                </c:pt>
                <c:pt idx="106">
                  <c:v>1.2568118242570758E-2</c:v>
                </c:pt>
                <c:pt idx="107">
                  <c:v>1.2077973361871663E-2</c:v>
                </c:pt>
                <c:pt idx="108">
                  <c:v>1.1489503879538177E-2</c:v>
                </c:pt>
                <c:pt idx="109">
                  <c:v>1.1291181954120599E-2</c:v>
                </c:pt>
                <c:pt idx="110">
                  <c:v>1.0217229714728049E-2</c:v>
                </c:pt>
                <c:pt idx="111">
                  <c:v>9.913694955791641E-3</c:v>
                </c:pt>
                <c:pt idx="112">
                  <c:v>9.5388973333241367E-3</c:v>
                </c:pt>
                <c:pt idx="113">
                  <c:v>9.0935947727928124E-3</c:v>
                </c:pt>
                <c:pt idx="114">
                  <c:v>8.6356697769565116E-3</c:v>
                </c:pt>
                <c:pt idx="115">
                  <c:v>8.3526240064752955E-3</c:v>
                </c:pt>
                <c:pt idx="116">
                  <c:v>8.0076179619701371E-3</c:v>
                </c:pt>
                <c:pt idx="117">
                  <c:v>7.7565076668011379E-3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DE-4E47-91F3-27DE9648C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91248"/>
        <c:axId val="1"/>
      </c:scatterChart>
      <c:valAx>
        <c:axId val="1976391248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332415299523532"/>
              <c:y val="0.928601826341403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9620273885675167E-3"/>
              <c:y val="0.379322761953782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391248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'401e'!$AC$8:$AC$42</c:f>
          <c:strCache>
            <c:ptCount val="35"/>
            <c:pt idx="0">
              <c:v>SAMPLE NO.:</c:v>
            </c:pt>
            <c:pt idx="1">
              <c:v>7008.7ft;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7.7</c:v>
            </c:pt>
            <c:pt idx="6">
              <c:v>BVTot:</c:v>
            </c:pt>
            <c:pt idx="7">
              <c:v>9.47</c:v>
            </c:pt>
            <c:pt idx="8">
              <c:v>Perm:</c:v>
            </c:pt>
            <c:pt idx="9">
              <c:v>0.148</c:v>
            </c:pt>
            <c:pt idx="10">
              <c:v>Thomeer Perm:</c:v>
            </c:pt>
            <c:pt idx="11">
              <c:v>0.5</c:v>
            </c:pt>
            <c:pt idx="12">
              <c:v>PORE SYSTEM 1:</c:v>
            </c:pt>
            <c:pt idx="13">
              <c:v>G1:</c:v>
            </c:pt>
            <c:pt idx="14">
              <c:v>0.60</c:v>
            </c:pt>
            <c:pt idx="15">
              <c:v>Pd1:</c:v>
            </c:pt>
            <c:pt idx="16">
              <c:v>31.08</c:v>
            </c:pt>
            <c:pt idx="17">
              <c:v>BV1:</c:v>
            </c:pt>
            <c:pt idx="18">
              <c:v>8.06</c:v>
            </c:pt>
            <c:pt idx="19">
              <c:v>Closure Corr:</c:v>
            </c:pt>
            <c:pt idx="20">
              <c:v>1.00</c:v>
            </c:pt>
            <c:pt idx="21">
              <c:v>PORE SYSTEM 2:</c:v>
            </c:pt>
            <c:pt idx="22">
              <c:v>G2:</c:v>
            </c:pt>
            <c:pt idx="23">
              <c:v>0.25</c:v>
            </c:pt>
            <c:pt idx="24">
              <c:v>Pd2:</c:v>
            </c:pt>
            <c:pt idx="25">
              <c:v>781.59</c:v>
            </c:pt>
            <c:pt idx="26">
              <c:v>BV2:</c:v>
            </c:pt>
            <c:pt idx="27">
              <c:v>1.41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3049048693911314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8.7606023499264149E-2"/>
          <c:w val="0.75091343847689662"/>
          <c:h val="0.80002481837063866"/>
        </c:manualLayout>
      </c:layout>
      <c:scatterChart>
        <c:scatterStyle val="lineMarker"/>
        <c:varyColors val="0"/>
        <c:ser>
          <c:idx val="0"/>
          <c:order val="0"/>
          <c:tx>
            <c:strRef>
              <c:f>'401e'!$B$224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'401e'!$A$225:$A$342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3.2496462911096362E-2</c:v>
                </c:pt>
                <c:pt idx="2">
                  <c:v>3.2496462911096362E-2</c:v>
                </c:pt>
                <c:pt idx="3">
                  <c:v>6.4992925822192724E-2</c:v>
                </c:pt>
                <c:pt idx="4">
                  <c:v>9.7489388733289051E-2</c:v>
                </c:pt>
                <c:pt idx="5">
                  <c:v>0.12998585164438545</c:v>
                </c:pt>
                <c:pt idx="6">
                  <c:v>0.12998585164438545</c:v>
                </c:pt>
                <c:pt idx="7">
                  <c:v>0.12998585164438545</c:v>
                </c:pt>
                <c:pt idx="8">
                  <c:v>0.16248231455548179</c:v>
                </c:pt>
                <c:pt idx="9">
                  <c:v>0.16248231455548179</c:v>
                </c:pt>
                <c:pt idx="10">
                  <c:v>0.1949787774665781</c:v>
                </c:pt>
                <c:pt idx="11">
                  <c:v>0.1949787774665781</c:v>
                </c:pt>
                <c:pt idx="12">
                  <c:v>0.1949787774665781</c:v>
                </c:pt>
                <c:pt idx="13">
                  <c:v>0.22747524037767447</c:v>
                </c:pt>
                <c:pt idx="14">
                  <c:v>0.22747524037767447</c:v>
                </c:pt>
                <c:pt idx="15">
                  <c:v>0.22747524037767447</c:v>
                </c:pt>
                <c:pt idx="16">
                  <c:v>0.25997170328877089</c:v>
                </c:pt>
                <c:pt idx="17">
                  <c:v>0.25997170328877089</c:v>
                </c:pt>
                <c:pt idx="18">
                  <c:v>0.29246816619986721</c:v>
                </c:pt>
                <c:pt idx="19">
                  <c:v>0.32496462911096358</c:v>
                </c:pt>
                <c:pt idx="20">
                  <c:v>0.35746109202205989</c:v>
                </c:pt>
                <c:pt idx="21">
                  <c:v>0.3899575549331562</c:v>
                </c:pt>
                <c:pt idx="22">
                  <c:v>0.42245401784425263</c:v>
                </c:pt>
                <c:pt idx="23">
                  <c:v>0.45495048075534894</c:v>
                </c:pt>
                <c:pt idx="24">
                  <c:v>0.48744694366644536</c:v>
                </c:pt>
                <c:pt idx="25">
                  <c:v>0.51994340657754179</c:v>
                </c:pt>
                <c:pt idx="26">
                  <c:v>0.55243986948863799</c:v>
                </c:pt>
                <c:pt idx="27">
                  <c:v>0.58493633239973442</c:v>
                </c:pt>
                <c:pt idx="28">
                  <c:v>0.61743279531083073</c:v>
                </c:pt>
                <c:pt idx="29">
                  <c:v>0.64992925822192715</c:v>
                </c:pt>
                <c:pt idx="30">
                  <c:v>0.68242572113302336</c:v>
                </c:pt>
                <c:pt idx="31">
                  <c:v>0.7474186469552162</c:v>
                </c:pt>
                <c:pt idx="32">
                  <c:v>0.81241157277740883</c:v>
                </c:pt>
                <c:pt idx="33">
                  <c:v>0.87740449859960157</c:v>
                </c:pt>
                <c:pt idx="34">
                  <c:v>0.97489388733289073</c:v>
                </c:pt>
                <c:pt idx="35">
                  <c:v>1.0723832760661798</c:v>
                </c:pt>
                <c:pt idx="36">
                  <c:v>1.1698726647994688</c:v>
                </c:pt>
                <c:pt idx="37">
                  <c:v>1.2673620535327577</c:v>
                </c:pt>
                <c:pt idx="38">
                  <c:v>1.4623408309993358</c:v>
                </c:pt>
                <c:pt idx="39">
                  <c:v>1.6573196084659143</c:v>
                </c:pt>
                <c:pt idx="40">
                  <c:v>2.0147807004879743</c:v>
                </c:pt>
                <c:pt idx="41">
                  <c:v>2.2422559408656486</c:v>
                </c:pt>
                <c:pt idx="42">
                  <c:v>2.5347241070655153</c:v>
                </c:pt>
                <c:pt idx="43">
                  <c:v>2.7297028845320934</c:v>
                </c:pt>
                <c:pt idx="44">
                  <c:v>2.9896745878208648</c:v>
                </c:pt>
                <c:pt idx="45">
                  <c:v>3.2171498281985391</c:v>
                </c:pt>
                <c:pt idx="46">
                  <c:v>3.4771215314873101</c:v>
                </c:pt>
                <c:pt idx="47">
                  <c:v>3.6396038460427915</c:v>
                </c:pt>
                <c:pt idx="48">
                  <c:v>3.8345826235093701</c:v>
                </c:pt>
                <c:pt idx="49">
                  <c:v>4.094554326798141</c:v>
                </c:pt>
                <c:pt idx="50">
                  <c:v>4.2895331042647191</c:v>
                </c:pt>
                <c:pt idx="51">
                  <c:v>4.4845118817312972</c:v>
                </c:pt>
                <c:pt idx="52">
                  <c:v>4.6794906591978753</c:v>
                </c:pt>
                <c:pt idx="53">
                  <c:v>4.8419729737533572</c:v>
                </c:pt>
                <c:pt idx="54">
                  <c:v>5.0044552883088382</c:v>
                </c:pt>
                <c:pt idx="55">
                  <c:v>5.1344411399532239</c:v>
                </c:pt>
                <c:pt idx="56">
                  <c:v>5.2319305286865134</c:v>
                </c:pt>
                <c:pt idx="57">
                  <c:v>5.329419917419802</c:v>
                </c:pt>
                <c:pt idx="58">
                  <c:v>5.3944128432419953</c:v>
                </c:pt>
                <c:pt idx="59">
                  <c:v>5.4594057690641868</c:v>
                </c:pt>
                <c:pt idx="60">
                  <c:v>5.524398694886381</c:v>
                </c:pt>
                <c:pt idx="61">
                  <c:v>5.5893916207085734</c:v>
                </c:pt>
                <c:pt idx="62">
                  <c:v>5.686881009441862</c:v>
                </c:pt>
                <c:pt idx="63">
                  <c:v>5.7518739352640544</c:v>
                </c:pt>
                <c:pt idx="64">
                  <c:v>5.849363323997343</c:v>
                </c:pt>
                <c:pt idx="65">
                  <c:v>5.9468527127306334</c:v>
                </c:pt>
                <c:pt idx="66">
                  <c:v>6.0768385643750182</c:v>
                </c:pt>
                <c:pt idx="67">
                  <c:v>6.1743279531083077</c:v>
                </c:pt>
                <c:pt idx="68">
                  <c:v>6.3043138047526925</c:v>
                </c:pt>
                <c:pt idx="69">
                  <c:v>6.401803193485982</c:v>
                </c:pt>
                <c:pt idx="70">
                  <c:v>6.4992925822192706</c:v>
                </c:pt>
                <c:pt idx="71">
                  <c:v>6.5967819709525601</c:v>
                </c:pt>
                <c:pt idx="72">
                  <c:v>6.6942713596858496</c:v>
                </c:pt>
                <c:pt idx="73">
                  <c:v>6.8242572113302353</c:v>
                </c:pt>
                <c:pt idx="74">
                  <c:v>6.921746600063523</c:v>
                </c:pt>
                <c:pt idx="75">
                  <c:v>7.0192359887968125</c:v>
                </c:pt>
                <c:pt idx="76">
                  <c:v>7.1492218404411974</c:v>
                </c:pt>
                <c:pt idx="77">
                  <c:v>7.2467112291744868</c:v>
                </c:pt>
                <c:pt idx="78">
                  <c:v>7.3442006179077772</c:v>
                </c:pt>
                <c:pt idx="79">
                  <c:v>7.4416900066410649</c:v>
                </c:pt>
                <c:pt idx="80">
                  <c:v>7.5391793953743527</c:v>
                </c:pt>
                <c:pt idx="81">
                  <c:v>7.636668784107643</c:v>
                </c:pt>
                <c:pt idx="82">
                  <c:v>7.7341581728409325</c:v>
                </c:pt>
                <c:pt idx="83">
                  <c:v>7.831647561574222</c:v>
                </c:pt>
                <c:pt idx="84">
                  <c:v>7.8966404873964144</c:v>
                </c:pt>
                <c:pt idx="85">
                  <c:v>7.9616334132186068</c:v>
                </c:pt>
                <c:pt idx="86">
                  <c:v>8.0266263390407993</c:v>
                </c:pt>
                <c:pt idx="87">
                  <c:v>8.0916192648629917</c:v>
                </c:pt>
                <c:pt idx="88">
                  <c:v>8.1566121906851841</c:v>
                </c:pt>
                <c:pt idx="89">
                  <c:v>8.2216051165073765</c:v>
                </c:pt>
                <c:pt idx="90">
                  <c:v>8.2865980423295689</c:v>
                </c:pt>
                <c:pt idx="91">
                  <c:v>8.3190945052406686</c:v>
                </c:pt>
                <c:pt idx="92">
                  <c:v>8.384087431062861</c:v>
                </c:pt>
                <c:pt idx="93">
                  <c:v>8.4165838939739555</c:v>
                </c:pt>
                <c:pt idx="94">
                  <c:v>8.4815768197961496</c:v>
                </c:pt>
                <c:pt idx="95">
                  <c:v>8.5140732827072441</c:v>
                </c:pt>
                <c:pt idx="96">
                  <c:v>8.5465697456183403</c:v>
                </c:pt>
                <c:pt idx="97">
                  <c:v>8.6115626714405344</c:v>
                </c:pt>
                <c:pt idx="98">
                  <c:v>8.6440591343516306</c:v>
                </c:pt>
                <c:pt idx="99">
                  <c:v>8.6765555972627286</c:v>
                </c:pt>
                <c:pt idx="100">
                  <c:v>8.7090520601738231</c:v>
                </c:pt>
                <c:pt idx="101">
                  <c:v>8.7415485230849193</c:v>
                </c:pt>
                <c:pt idx="102">
                  <c:v>8.7415485230849193</c:v>
                </c:pt>
                <c:pt idx="103">
                  <c:v>8.7415485230849193</c:v>
                </c:pt>
                <c:pt idx="104">
                  <c:v>8.7415485230849193</c:v>
                </c:pt>
                <c:pt idx="105">
                  <c:v>8.7415485230849193</c:v>
                </c:pt>
                <c:pt idx="106">
                  <c:v>8.7415485230849193</c:v>
                </c:pt>
                <c:pt idx="107">
                  <c:v>8.7415485230849193</c:v>
                </c:pt>
                <c:pt idx="108">
                  <c:v>8.7415485230849193</c:v>
                </c:pt>
                <c:pt idx="109">
                  <c:v>8.7415485230849193</c:v>
                </c:pt>
                <c:pt idx="110">
                  <c:v>8.7415485230849193</c:v>
                </c:pt>
                <c:pt idx="111">
                  <c:v>8.7415485230849193</c:v>
                </c:pt>
                <c:pt idx="112">
                  <c:v>8.7415485230849193</c:v>
                </c:pt>
                <c:pt idx="113">
                  <c:v>8.7415485230849193</c:v>
                </c:pt>
                <c:pt idx="114">
                  <c:v>8.7415485230849193</c:v>
                </c:pt>
                <c:pt idx="115">
                  <c:v>8.7415485230849193</c:v>
                </c:pt>
                <c:pt idx="116">
                  <c:v>8.7415485230849193</c:v>
                </c:pt>
                <c:pt idx="117">
                  <c:v>8.7415485230849193</c:v>
                </c:pt>
              </c:numCache>
            </c:numRef>
          </c:xVal>
          <c:yVal>
            <c:numRef>
              <c:f>'401e'!$B$225:$B$342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48.58</c:v>
                </c:pt>
                <c:pt idx="39">
                  <c:v>53.3</c:v>
                </c:pt>
                <c:pt idx="40">
                  <c:v>58.65</c:v>
                </c:pt>
                <c:pt idx="41">
                  <c:v>64.47</c:v>
                </c:pt>
                <c:pt idx="42">
                  <c:v>70.819999999999993</c:v>
                </c:pt>
                <c:pt idx="43">
                  <c:v>76.790000000000006</c:v>
                </c:pt>
                <c:pt idx="44">
                  <c:v>84.88</c:v>
                </c:pt>
                <c:pt idx="45">
                  <c:v>92.66</c:v>
                </c:pt>
                <c:pt idx="46">
                  <c:v>100.62</c:v>
                </c:pt>
                <c:pt idx="47">
                  <c:v>109.49</c:v>
                </c:pt>
                <c:pt idx="48">
                  <c:v>121.21</c:v>
                </c:pt>
                <c:pt idx="49">
                  <c:v>133.22999999999999</c:v>
                </c:pt>
                <c:pt idx="50">
                  <c:v>144.72</c:v>
                </c:pt>
                <c:pt idx="51">
                  <c:v>158.61000000000001</c:v>
                </c:pt>
                <c:pt idx="52">
                  <c:v>173.11</c:v>
                </c:pt>
                <c:pt idx="53">
                  <c:v>190.16</c:v>
                </c:pt>
                <c:pt idx="54">
                  <c:v>206.58</c:v>
                </c:pt>
                <c:pt idx="55">
                  <c:v>226.26</c:v>
                </c:pt>
                <c:pt idx="56">
                  <c:v>250.96</c:v>
                </c:pt>
                <c:pt idx="57">
                  <c:v>272.18</c:v>
                </c:pt>
                <c:pt idx="58">
                  <c:v>298.39999999999998</c:v>
                </c:pt>
                <c:pt idx="59">
                  <c:v>326.75</c:v>
                </c:pt>
                <c:pt idx="60">
                  <c:v>357.74</c:v>
                </c:pt>
                <c:pt idx="61">
                  <c:v>391.63</c:v>
                </c:pt>
                <c:pt idx="62">
                  <c:v>429.24</c:v>
                </c:pt>
                <c:pt idx="63">
                  <c:v>469.11</c:v>
                </c:pt>
                <c:pt idx="64">
                  <c:v>510.29</c:v>
                </c:pt>
                <c:pt idx="65">
                  <c:v>561.58000000000004</c:v>
                </c:pt>
                <c:pt idx="66">
                  <c:v>616.52</c:v>
                </c:pt>
                <c:pt idx="67">
                  <c:v>672.86</c:v>
                </c:pt>
                <c:pt idx="68">
                  <c:v>736.55</c:v>
                </c:pt>
                <c:pt idx="69">
                  <c:v>805.28</c:v>
                </c:pt>
                <c:pt idx="70">
                  <c:v>882.05</c:v>
                </c:pt>
                <c:pt idx="71">
                  <c:v>964.85</c:v>
                </c:pt>
                <c:pt idx="72">
                  <c:v>1048.58</c:v>
                </c:pt>
                <c:pt idx="73">
                  <c:v>1146.06</c:v>
                </c:pt>
                <c:pt idx="74">
                  <c:v>1259.57</c:v>
                </c:pt>
                <c:pt idx="75">
                  <c:v>1379.44</c:v>
                </c:pt>
                <c:pt idx="76">
                  <c:v>1508.21</c:v>
                </c:pt>
                <c:pt idx="77">
                  <c:v>1649.23</c:v>
                </c:pt>
                <c:pt idx="78">
                  <c:v>1806.8</c:v>
                </c:pt>
                <c:pt idx="79">
                  <c:v>1979.08</c:v>
                </c:pt>
                <c:pt idx="80">
                  <c:v>2160.17</c:v>
                </c:pt>
                <c:pt idx="81">
                  <c:v>2374.79</c:v>
                </c:pt>
                <c:pt idx="82">
                  <c:v>2588.19</c:v>
                </c:pt>
                <c:pt idx="83">
                  <c:v>2828.55</c:v>
                </c:pt>
                <c:pt idx="84">
                  <c:v>3097.78</c:v>
                </c:pt>
                <c:pt idx="85">
                  <c:v>3387.7</c:v>
                </c:pt>
                <c:pt idx="86">
                  <c:v>3708.03</c:v>
                </c:pt>
                <c:pt idx="87">
                  <c:v>4058.37</c:v>
                </c:pt>
                <c:pt idx="88">
                  <c:v>4434.45</c:v>
                </c:pt>
                <c:pt idx="89">
                  <c:v>4849.29</c:v>
                </c:pt>
                <c:pt idx="90">
                  <c:v>5303.46</c:v>
                </c:pt>
                <c:pt idx="91">
                  <c:v>5804.88</c:v>
                </c:pt>
                <c:pt idx="92">
                  <c:v>6355.26</c:v>
                </c:pt>
                <c:pt idx="93">
                  <c:v>6946.07</c:v>
                </c:pt>
                <c:pt idx="94">
                  <c:v>7603.6</c:v>
                </c:pt>
                <c:pt idx="95">
                  <c:v>8314.25</c:v>
                </c:pt>
                <c:pt idx="96">
                  <c:v>9095.2000000000007</c:v>
                </c:pt>
                <c:pt idx="97">
                  <c:v>9953.6299999999992</c:v>
                </c:pt>
                <c:pt idx="98">
                  <c:v>10892.88</c:v>
                </c:pt>
                <c:pt idx="99">
                  <c:v>11895.66</c:v>
                </c:pt>
                <c:pt idx="100">
                  <c:v>12994.63</c:v>
                </c:pt>
                <c:pt idx="101">
                  <c:v>14294.05</c:v>
                </c:pt>
                <c:pt idx="102">
                  <c:v>15595.35</c:v>
                </c:pt>
                <c:pt idx="103">
                  <c:v>17093.54</c:v>
                </c:pt>
                <c:pt idx="104">
                  <c:v>18693.419999999998</c:v>
                </c:pt>
                <c:pt idx="105">
                  <c:v>20394.32</c:v>
                </c:pt>
                <c:pt idx="106">
                  <c:v>22294.31</c:v>
                </c:pt>
                <c:pt idx="107">
                  <c:v>24396.2</c:v>
                </c:pt>
                <c:pt idx="108">
                  <c:v>26696.82</c:v>
                </c:pt>
                <c:pt idx="109">
                  <c:v>29296.76</c:v>
                </c:pt>
                <c:pt idx="110">
                  <c:v>32000.06</c:v>
                </c:pt>
                <c:pt idx="111">
                  <c:v>34998.449999999997</c:v>
                </c:pt>
                <c:pt idx="112">
                  <c:v>38300</c:v>
                </c:pt>
                <c:pt idx="113">
                  <c:v>41888.22</c:v>
                </c:pt>
                <c:pt idx="114">
                  <c:v>45789.95</c:v>
                </c:pt>
                <c:pt idx="115">
                  <c:v>50098.35</c:v>
                </c:pt>
                <c:pt idx="116">
                  <c:v>54797.69</c:v>
                </c:pt>
                <c:pt idx="117">
                  <c:v>59993.7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F6-F94E-8E81-CC15F8DDC80E}"/>
            </c:ext>
          </c:extLst>
        </c:ser>
        <c:ser>
          <c:idx val="1"/>
          <c:order val="1"/>
          <c:tx>
            <c:strRef>
              <c:f>'401e'!$D$224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'401e'!$C$225:$C$342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7.6657397346768796E-2</c:v>
                </c:pt>
                <c:pt idx="36">
                  <c:v>0.17414678608005785</c:v>
                </c:pt>
                <c:pt idx="37">
                  <c:v>0.27163617481334668</c:v>
                </c:pt>
                <c:pt idx="38">
                  <c:v>0.46661495227992478</c:v>
                </c:pt>
                <c:pt idx="39">
                  <c:v>0.66159372974650332</c:v>
                </c:pt>
                <c:pt idx="40">
                  <c:v>1.0190548217685633</c:v>
                </c:pt>
                <c:pt idx="41">
                  <c:v>1.2465300621462376</c:v>
                </c:pt>
                <c:pt idx="42">
                  <c:v>1.5389982283461043</c:v>
                </c:pt>
                <c:pt idx="43">
                  <c:v>1.7339770058126824</c:v>
                </c:pt>
                <c:pt idx="44">
                  <c:v>1.9939487091014538</c:v>
                </c:pt>
                <c:pt idx="45">
                  <c:v>2.2214239494791279</c:v>
                </c:pt>
                <c:pt idx="46">
                  <c:v>2.4813956527678993</c:v>
                </c:pt>
                <c:pt idx="47">
                  <c:v>2.6438779673233803</c:v>
                </c:pt>
                <c:pt idx="48">
                  <c:v>2.8388567447899593</c:v>
                </c:pt>
                <c:pt idx="49">
                  <c:v>3.0988284480787298</c:v>
                </c:pt>
                <c:pt idx="50">
                  <c:v>3.2938072255453079</c:v>
                </c:pt>
                <c:pt idx="51">
                  <c:v>3.488786003011886</c:v>
                </c:pt>
                <c:pt idx="52">
                  <c:v>3.6837647804784641</c:v>
                </c:pt>
                <c:pt idx="53">
                  <c:v>3.846247095033946</c:v>
                </c:pt>
                <c:pt idx="54">
                  <c:v>4.008729409589427</c:v>
                </c:pt>
                <c:pt idx="55">
                  <c:v>4.1387152612338127</c:v>
                </c:pt>
                <c:pt idx="56">
                  <c:v>4.2362046499671022</c:v>
                </c:pt>
                <c:pt idx="57">
                  <c:v>4.3336940387003908</c:v>
                </c:pt>
                <c:pt idx="58">
                  <c:v>4.3986869645225841</c:v>
                </c:pt>
                <c:pt idx="59">
                  <c:v>4.4636798903447756</c:v>
                </c:pt>
                <c:pt idx="60">
                  <c:v>4.5286728161669698</c:v>
                </c:pt>
                <c:pt idx="61">
                  <c:v>4.5936657419891622</c:v>
                </c:pt>
                <c:pt idx="62">
                  <c:v>4.6911551307224508</c:v>
                </c:pt>
                <c:pt idx="63">
                  <c:v>4.7561480565446432</c:v>
                </c:pt>
                <c:pt idx="64">
                  <c:v>4.8536374452779318</c:v>
                </c:pt>
                <c:pt idx="65">
                  <c:v>4.9511268340112222</c:v>
                </c:pt>
                <c:pt idx="66">
                  <c:v>5.081112685655607</c:v>
                </c:pt>
                <c:pt idx="67">
                  <c:v>5.1786020743888965</c:v>
                </c:pt>
                <c:pt idx="68">
                  <c:v>5.3085879260332813</c:v>
                </c:pt>
                <c:pt idx="69">
                  <c:v>5.4060773147665708</c:v>
                </c:pt>
                <c:pt idx="70">
                  <c:v>5.5035667034998594</c:v>
                </c:pt>
                <c:pt idx="71">
                  <c:v>5.6010560922331489</c:v>
                </c:pt>
                <c:pt idx="72">
                  <c:v>5.6985454809664384</c:v>
                </c:pt>
                <c:pt idx="73">
                  <c:v>5.8285313326108241</c:v>
                </c:pt>
                <c:pt idx="74">
                  <c:v>5.9260207213441118</c:v>
                </c:pt>
                <c:pt idx="75">
                  <c:v>6.0235101100774013</c:v>
                </c:pt>
                <c:pt idx="76">
                  <c:v>6.1534959617217861</c:v>
                </c:pt>
                <c:pt idx="77">
                  <c:v>6.2509853504550756</c:v>
                </c:pt>
                <c:pt idx="78">
                  <c:v>6.348474739188366</c:v>
                </c:pt>
                <c:pt idx="79">
                  <c:v>6.4459641279216537</c:v>
                </c:pt>
                <c:pt idx="80">
                  <c:v>6.5434535166549415</c:v>
                </c:pt>
                <c:pt idx="81">
                  <c:v>6.6409429053882318</c:v>
                </c:pt>
                <c:pt idx="82">
                  <c:v>6.7384322941215213</c:v>
                </c:pt>
                <c:pt idx="83">
                  <c:v>6.8359216828548108</c:v>
                </c:pt>
                <c:pt idx="84">
                  <c:v>6.9009146086770032</c:v>
                </c:pt>
                <c:pt idx="85">
                  <c:v>6.9659075344991956</c:v>
                </c:pt>
                <c:pt idx="86">
                  <c:v>7.030900460321388</c:v>
                </c:pt>
                <c:pt idx="87">
                  <c:v>7.0958933861435805</c:v>
                </c:pt>
                <c:pt idx="88">
                  <c:v>7.1608863119657729</c:v>
                </c:pt>
                <c:pt idx="89">
                  <c:v>7.2258792377879653</c:v>
                </c:pt>
                <c:pt idx="90">
                  <c:v>7.2908721636101577</c:v>
                </c:pt>
                <c:pt idx="91">
                  <c:v>7.3233686265212574</c:v>
                </c:pt>
                <c:pt idx="92">
                  <c:v>7.3883615523434498</c:v>
                </c:pt>
                <c:pt idx="93">
                  <c:v>7.4208580152545442</c:v>
                </c:pt>
                <c:pt idx="94">
                  <c:v>7.4858509410767384</c:v>
                </c:pt>
                <c:pt idx="95">
                  <c:v>7.5183474039878329</c:v>
                </c:pt>
                <c:pt idx="96">
                  <c:v>7.5508438668989291</c:v>
                </c:pt>
                <c:pt idx="97">
                  <c:v>7.6158367927211232</c:v>
                </c:pt>
                <c:pt idx="98">
                  <c:v>7.6483332556322194</c:v>
                </c:pt>
                <c:pt idx="99">
                  <c:v>7.6808297185433174</c:v>
                </c:pt>
                <c:pt idx="100">
                  <c:v>7.7133261814544118</c:v>
                </c:pt>
                <c:pt idx="101">
                  <c:v>7.745822644365508</c:v>
                </c:pt>
                <c:pt idx="102">
                  <c:v>7.745822644365508</c:v>
                </c:pt>
                <c:pt idx="103">
                  <c:v>7.745822644365508</c:v>
                </c:pt>
                <c:pt idx="104">
                  <c:v>7.745822644365508</c:v>
                </c:pt>
                <c:pt idx="105">
                  <c:v>7.745822644365508</c:v>
                </c:pt>
                <c:pt idx="106">
                  <c:v>7.745822644365508</c:v>
                </c:pt>
                <c:pt idx="107">
                  <c:v>7.745822644365508</c:v>
                </c:pt>
                <c:pt idx="108">
                  <c:v>7.745822644365508</c:v>
                </c:pt>
                <c:pt idx="109">
                  <c:v>7.745822644365508</c:v>
                </c:pt>
                <c:pt idx="110">
                  <c:v>7.745822644365508</c:v>
                </c:pt>
                <c:pt idx="111">
                  <c:v>7.745822644365508</c:v>
                </c:pt>
                <c:pt idx="112">
                  <c:v>7.745822644365508</c:v>
                </c:pt>
                <c:pt idx="113">
                  <c:v>7.745822644365508</c:v>
                </c:pt>
                <c:pt idx="114">
                  <c:v>7.745822644365508</c:v>
                </c:pt>
                <c:pt idx="115">
                  <c:v>7.745822644365508</c:v>
                </c:pt>
                <c:pt idx="116">
                  <c:v>7.745822644365508</c:v>
                </c:pt>
                <c:pt idx="117">
                  <c:v>7.745822644365508</c:v>
                </c:pt>
              </c:numCache>
            </c:numRef>
          </c:xVal>
          <c:yVal>
            <c:numRef>
              <c:f>'401e'!$D$225:$D$342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48.58</c:v>
                </c:pt>
                <c:pt idx="39">
                  <c:v>53.3</c:v>
                </c:pt>
                <c:pt idx="40">
                  <c:v>58.65</c:v>
                </c:pt>
                <c:pt idx="41">
                  <c:v>64.47</c:v>
                </c:pt>
                <c:pt idx="42">
                  <c:v>70.819999999999993</c:v>
                </c:pt>
                <c:pt idx="43">
                  <c:v>76.790000000000006</c:v>
                </c:pt>
                <c:pt idx="44">
                  <c:v>84.88</c:v>
                </c:pt>
                <c:pt idx="45">
                  <c:v>92.66</c:v>
                </c:pt>
                <c:pt idx="46">
                  <c:v>100.62</c:v>
                </c:pt>
                <c:pt idx="47">
                  <c:v>109.49</c:v>
                </c:pt>
                <c:pt idx="48">
                  <c:v>121.21</c:v>
                </c:pt>
                <c:pt idx="49">
                  <c:v>133.22999999999999</c:v>
                </c:pt>
                <c:pt idx="50">
                  <c:v>144.72</c:v>
                </c:pt>
                <c:pt idx="51">
                  <c:v>158.61000000000001</c:v>
                </c:pt>
                <c:pt idx="52">
                  <c:v>173.11</c:v>
                </c:pt>
                <c:pt idx="53">
                  <c:v>190.16</c:v>
                </c:pt>
                <c:pt idx="54">
                  <c:v>206.58</c:v>
                </c:pt>
                <c:pt idx="55">
                  <c:v>226.26</c:v>
                </c:pt>
                <c:pt idx="56">
                  <c:v>250.96</c:v>
                </c:pt>
                <c:pt idx="57">
                  <c:v>272.18</c:v>
                </c:pt>
                <c:pt idx="58">
                  <c:v>298.39999999999998</c:v>
                </c:pt>
                <c:pt idx="59">
                  <c:v>326.75</c:v>
                </c:pt>
                <c:pt idx="60">
                  <c:v>357.74</c:v>
                </c:pt>
                <c:pt idx="61">
                  <c:v>391.63</c:v>
                </c:pt>
                <c:pt idx="62">
                  <c:v>429.24</c:v>
                </c:pt>
                <c:pt idx="63">
                  <c:v>469.11</c:v>
                </c:pt>
                <c:pt idx="64">
                  <c:v>510.29</c:v>
                </c:pt>
                <c:pt idx="65">
                  <c:v>561.58000000000004</c:v>
                </c:pt>
                <c:pt idx="66">
                  <c:v>616.52</c:v>
                </c:pt>
                <c:pt idx="67">
                  <c:v>672.86</c:v>
                </c:pt>
                <c:pt idx="68">
                  <c:v>736.55</c:v>
                </c:pt>
                <c:pt idx="69">
                  <c:v>805.28</c:v>
                </c:pt>
                <c:pt idx="70">
                  <c:v>882.05</c:v>
                </c:pt>
                <c:pt idx="71">
                  <c:v>964.85</c:v>
                </c:pt>
                <c:pt idx="72">
                  <c:v>1048.58</c:v>
                </c:pt>
                <c:pt idx="73">
                  <c:v>1146.06</c:v>
                </c:pt>
                <c:pt idx="74">
                  <c:v>1259.57</c:v>
                </c:pt>
                <c:pt idx="75">
                  <c:v>1379.44</c:v>
                </c:pt>
                <c:pt idx="76">
                  <c:v>1508.21</c:v>
                </c:pt>
                <c:pt idx="77">
                  <c:v>1649.23</c:v>
                </c:pt>
                <c:pt idx="78">
                  <c:v>1806.8</c:v>
                </c:pt>
                <c:pt idx="79">
                  <c:v>1979.08</c:v>
                </c:pt>
                <c:pt idx="80">
                  <c:v>2160.17</c:v>
                </c:pt>
                <c:pt idx="81">
                  <c:v>2374.79</c:v>
                </c:pt>
                <c:pt idx="82">
                  <c:v>2588.19</c:v>
                </c:pt>
                <c:pt idx="83">
                  <c:v>2828.55</c:v>
                </c:pt>
                <c:pt idx="84">
                  <c:v>3097.78</c:v>
                </c:pt>
                <c:pt idx="85">
                  <c:v>3387.7</c:v>
                </c:pt>
                <c:pt idx="86">
                  <c:v>3708.03</c:v>
                </c:pt>
                <c:pt idx="87">
                  <c:v>4058.37</c:v>
                </c:pt>
                <c:pt idx="88">
                  <c:v>4434.45</c:v>
                </c:pt>
                <c:pt idx="89">
                  <c:v>4849.29</c:v>
                </c:pt>
                <c:pt idx="90">
                  <c:v>5303.46</c:v>
                </c:pt>
                <c:pt idx="91">
                  <c:v>5804.88</c:v>
                </c:pt>
                <c:pt idx="92">
                  <c:v>6355.26</c:v>
                </c:pt>
                <c:pt idx="93">
                  <c:v>6946.07</c:v>
                </c:pt>
                <c:pt idx="94">
                  <c:v>7603.6</c:v>
                </c:pt>
                <c:pt idx="95">
                  <c:v>8314.25</c:v>
                </c:pt>
                <c:pt idx="96">
                  <c:v>9095.2000000000007</c:v>
                </c:pt>
                <c:pt idx="97">
                  <c:v>9953.6299999999992</c:v>
                </c:pt>
                <c:pt idx="98">
                  <c:v>10892.88</c:v>
                </c:pt>
                <c:pt idx="99">
                  <c:v>11895.66</c:v>
                </c:pt>
                <c:pt idx="100">
                  <c:v>12994.63</c:v>
                </c:pt>
                <c:pt idx="101">
                  <c:v>14294.05</c:v>
                </c:pt>
                <c:pt idx="102">
                  <c:v>15595.35</c:v>
                </c:pt>
                <c:pt idx="103">
                  <c:v>17093.54</c:v>
                </c:pt>
                <c:pt idx="104">
                  <c:v>18693.419999999998</c:v>
                </c:pt>
                <c:pt idx="105">
                  <c:v>20394.32</c:v>
                </c:pt>
                <c:pt idx="106">
                  <c:v>22294.31</c:v>
                </c:pt>
                <c:pt idx="107">
                  <c:v>24396.2</c:v>
                </c:pt>
                <c:pt idx="108">
                  <c:v>26696.82</c:v>
                </c:pt>
                <c:pt idx="109">
                  <c:v>29296.76</c:v>
                </c:pt>
                <c:pt idx="110">
                  <c:v>32000.06</c:v>
                </c:pt>
                <c:pt idx="111">
                  <c:v>34998.449999999997</c:v>
                </c:pt>
                <c:pt idx="112">
                  <c:v>38300</c:v>
                </c:pt>
                <c:pt idx="113">
                  <c:v>41888.22</c:v>
                </c:pt>
                <c:pt idx="114">
                  <c:v>45789.95</c:v>
                </c:pt>
                <c:pt idx="115">
                  <c:v>50098.35</c:v>
                </c:pt>
                <c:pt idx="116">
                  <c:v>54797.69</c:v>
                </c:pt>
                <c:pt idx="117">
                  <c:v>59993.7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F6-F94E-8E81-CC15F8DDC80E}"/>
            </c:ext>
          </c:extLst>
        </c:ser>
        <c:ser>
          <c:idx val="2"/>
          <c:order val="2"/>
          <c:tx>
            <c:strRef>
              <c:f>'401e'!$F$224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'401e'!$E$225:$E$342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8.6380078370744979E-3</c:v>
                </c:pt>
                <c:pt idx="36">
                  <c:v>7.1970309043547856E-2</c:v>
                </c:pt>
                <c:pt idx="37">
                  <c:v>0.18319659594012425</c:v>
                </c:pt>
                <c:pt idx="38">
                  <c:v>0.37163318106548271</c:v>
                </c:pt>
                <c:pt idx="39">
                  <c:v>0.63081522723614725</c:v>
                </c:pt>
                <c:pt idx="40">
                  <c:v>0.92601179274075773</c:v>
                </c:pt>
                <c:pt idx="41">
                  <c:v>1.2260659720666311</c:v>
                </c:pt>
                <c:pt idx="42">
                  <c:v>1.519965814898008</c:v>
                </c:pt>
                <c:pt idx="43">
                  <c:v>1.7647618528098628</c:v>
                </c:pt>
                <c:pt idx="44">
                  <c:v>2.053428122774466</c:v>
                </c:pt>
                <c:pt idx="45">
                  <c:v>2.2918024694667465</c:v>
                </c:pt>
                <c:pt idx="46">
                  <c:v>2.5032819611578372</c:v>
                </c:pt>
                <c:pt idx="47">
                  <c:v>2.7076716594898547</c:v>
                </c:pt>
                <c:pt idx="48">
                  <c:v>2.9377349510137147</c:v>
                </c:pt>
                <c:pt idx="49">
                  <c:v>3.1369146102290979</c:v>
                </c:pt>
                <c:pt idx="50">
                  <c:v>3.3003186938833911</c:v>
                </c:pt>
                <c:pt idx="51">
                  <c:v>3.4703558357734532</c:v>
                </c:pt>
                <c:pt idx="52">
                  <c:v>3.6226587318628924</c:v>
                </c:pt>
                <c:pt idx="53">
                  <c:v>3.7761732153465917</c:v>
                </c:pt>
                <c:pt idx="54">
                  <c:v>3.9035550535693844</c:v>
                </c:pt>
                <c:pt idx="55">
                  <c:v>4.035568433712033</c:v>
                </c:pt>
                <c:pt idx="56">
                  <c:v>4.1765596397046867</c:v>
                </c:pt>
                <c:pt idx="57">
                  <c:v>4.2806302266363385</c:v>
                </c:pt>
                <c:pt idx="58">
                  <c:v>4.3922998333574936</c:v>
                </c:pt>
                <c:pt idx="59">
                  <c:v>4.4964701503087694</c:v>
                </c:pt>
                <c:pt idx="60">
                  <c:v>4.5949440842483531</c:v>
                </c:pt>
                <c:pt idx="61">
                  <c:v>4.6882042068447616</c:v>
                </c:pt>
                <c:pt idx="62">
                  <c:v>4.7778633894455629</c:v>
                </c:pt>
                <c:pt idx="63">
                  <c:v>4.8604081296277251</c:v>
                </c:pt>
                <c:pt idx="64">
                  <c:v>4.9349672765901431</c:v>
                </c:pt>
                <c:pt idx="65">
                  <c:v>5.0158213306251982</c:v>
                </c:pt>
                <c:pt idx="66">
                  <c:v>5.0907848464240537</c:v>
                </c:pt>
                <c:pt idx="67">
                  <c:v>5.157817571268092</c:v>
                </c:pt>
                <c:pt idx="68">
                  <c:v>5.2240999384194895</c:v>
                </c:pt>
                <c:pt idx="69">
                  <c:v>5.2866405410097155</c:v>
                </c:pt>
                <c:pt idx="70">
                  <c:v>5.3477459912308571</c:v>
                </c:pt>
                <c:pt idx="71">
                  <c:v>5.4054244212384317</c:v>
                </c:pt>
                <c:pt idx="72">
                  <c:v>5.4568080675079891</c:v>
                </c:pt>
                <c:pt idx="73">
                  <c:v>5.5095773476156573</c:v>
                </c:pt>
                <c:pt idx="74">
                  <c:v>5.5633810308305742</c:v>
                </c:pt>
                <c:pt idx="75">
                  <c:v>5.6131014837642788</c:v>
                </c:pt>
                <c:pt idx="76">
                  <c:v>5.6600507238686788</c:v>
                </c:pt>
                <c:pt idx="77">
                  <c:v>5.7053255106570608</c:v>
                </c:pt>
                <c:pt idx="78">
                  <c:v>5.7498382775597046</c:v>
                </c:pt>
                <c:pt idx="79">
                  <c:v>5.7926398251325422</c:v>
                </c:pt>
                <c:pt idx="80">
                  <c:v>5.8323358824768352</c:v>
                </c:pt>
                <c:pt idx="81">
                  <c:v>5.873763204344864</c:v>
                </c:pt>
                <c:pt idx="82">
                  <c:v>5.9100989753631481</c:v>
                </c:pt>
                <c:pt idx="83">
                  <c:v>5.9463668552500195</c:v>
                </c:pt>
                <c:pt idx="84">
                  <c:v>5.9822659022296287</c:v>
                </c:pt>
                <c:pt idx="85">
                  <c:v>6.016431300459578</c:v>
                </c:pt>
                <c:pt idx="86">
                  <c:v>6.0498237498744638</c:v>
                </c:pt>
                <c:pt idx="87">
                  <c:v>6.0821285851833649</c:v>
                </c:pt>
                <c:pt idx="88">
                  <c:v>6.1128551021920812</c:v>
                </c:pt>
                <c:pt idx="89">
                  <c:v>6.1429171477478937</c:v>
                </c:pt>
                <c:pt idx="90">
                  <c:v>6.1721047996472107</c:v>
                </c:pt>
                <c:pt idx="91">
                  <c:v>6.2006777428709805</c:v>
                </c:pt>
                <c:pt idx="92">
                  <c:v>6.2284798097687215</c:v>
                </c:pt>
                <c:pt idx="93">
                  <c:v>6.254972970196488</c:v>
                </c:pt>
                <c:pt idx="94">
                  <c:v>6.2811598976309542</c:v>
                </c:pt>
                <c:pt idx="95">
                  <c:v>6.3062996168041909</c:v>
                </c:pt>
                <c:pt idx="96">
                  <c:v>6.3308592556485062</c:v>
                </c:pt>
                <c:pt idx="97">
                  <c:v>6.3548544815896912</c:v>
                </c:pt>
                <c:pt idx="98">
                  <c:v>6.378193071560319</c:v>
                </c:pt>
                <c:pt idx="99">
                  <c:v>6.4003820801371685</c:v>
                </c:pt>
                <c:pt idx="100">
                  <c:v>6.4220696629560763</c:v>
                </c:pt>
                <c:pt idx="101">
                  <c:v>6.4448396168808459</c:v>
                </c:pt>
                <c:pt idx="102">
                  <c:v>6.4651126707942881</c:v>
                </c:pt>
                <c:pt idx="103">
                  <c:v>6.4859166641431765</c:v>
                </c:pt>
                <c:pt idx="104">
                  <c:v>6.5056960079726034</c:v>
                </c:pt>
                <c:pt idx="105">
                  <c:v>6.5244794132283159</c:v>
                </c:pt>
                <c:pt idx="106">
                  <c:v>6.5432312330575559</c:v>
                </c:pt>
                <c:pt idx="107">
                  <c:v>6.5617407547549744</c:v>
                </c:pt>
                <c:pt idx="108">
                  <c:v>6.579811053410265</c:v>
                </c:pt>
                <c:pt idx="109">
                  <c:v>6.5979978609269638</c:v>
                </c:pt>
                <c:pt idx="110">
                  <c:v>6.6148640146223396</c:v>
                </c:pt>
                <c:pt idx="111">
                  <c:v>6.6315888198180266</c:v>
                </c:pt>
                <c:pt idx="112">
                  <c:v>6.6480379626765176</c:v>
                </c:pt>
                <c:pt idx="113">
                  <c:v>6.6640105918924739</c:v>
                </c:pt>
                <c:pt idx="114">
                  <c:v>6.6795427384883546</c:v>
                </c:pt>
                <c:pt idx="115">
                  <c:v>6.6948807903074403</c:v>
                </c:pt>
                <c:pt idx="116">
                  <c:v>6.7098402920382343</c:v>
                </c:pt>
                <c:pt idx="117">
                  <c:v>6.7246278358813791</c:v>
                </c:pt>
              </c:numCache>
            </c:numRef>
          </c:xVal>
          <c:yVal>
            <c:numRef>
              <c:f>'401e'!$F$225:$F$342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48.58</c:v>
                </c:pt>
                <c:pt idx="39">
                  <c:v>53.3</c:v>
                </c:pt>
                <c:pt idx="40">
                  <c:v>58.65</c:v>
                </c:pt>
                <c:pt idx="41">
                  <c:v>64.47</c:v>
                </c:pt>
                <c:pt idx="42">
                  <c:v>70.819999999999993</c:v>
                </c:pt>
                <c:pt idx="43">
                  <c:v>76.790000000000006</c:v>
                </c:pt>
                <c:pt idx="44">
                  <c:v>84.88</c:v>
                </c:pt>
                <c:pt idx="45">
                  <c:v>92.66</c:v>
                </c:pt>
                <c:pt idx="46">
                  <c:v>100.62</c:v>
                </c:pt>
                <c:pt idx="47">
                  <c:v>109.49</c:v>
                </c:pt>
                <c:pt idx="48">
                  <c:v>121.21</c:v>
                </c:pt>
                <c:pt idx="49">
                  <c:v>133.22999999999999</c:v>
                </c:pt>
                <c:pt idx="50">
                  <c:v>144.72</c:v>
                </c:pt>
                <c:pt idx="51">
                  <c:v>158.61000000000001</c:v>
                </c:pt>
                <c:pt idx="52">
                  <c:v>173.11</c:v>
                </c:pt>
                <c:pt idx="53">
                  <c:v>190.16</c:v>
                </c:pt>
                <c:pt idx="54">
                  <c:v>206.58</c:v>
                </c:pt>
                <c:pt idx="55">
                  <c:v>226.26</c:v>
                </c:pt>
                <c:pt idx="56">
                  <c:v>250.96</c:v>
                </c:pt>
                <c:pt idx="57">
                  <c:v>272.18</c:v>
                </c:pt>
                <c:pt idx="58">
                  <c:v>298.39999999999998</c:v>
                </c:pt>
                <c:pt idx="59">
                  <c:v>326.75</c:v>
                </c:pt>
                <c:pt idx="60">
                  <c:v>357.74</c:v>
                </c:pt>
                <c:pt idx="61">
                  <c:v>391.63</c:v>
                </c:pt>
                <c:pt idx="62">
                  <c:v>429.24</c:v>
                </c:pt>
                <c:pt idx="63">
                  <c:v>469.11</c:v>
                </c:pt>
                <c:pt idx="64">
                  <c:v>510.29</c:v>
                </c:pt>
                <c:pt idx="65">
                  <c:v>561.58000000000004</c:v>
                </c:pt>
                <c:pt idx="66">
                  <c:v>616.52</c:v>
                </c:pt>
                <c:pt idx="67">
                  <c:v>672.86</c:v>
                </c:pt>
                <c:pt idx="68">
                  <c:v>736.55</c:v>
                </c:pt>
                <c:pt idx="69">
                  <c:v>805.28</c:v>
                </c:pt>
                <c:pt idx="70">
                  <c:v>882.05</c:v>
                </c:pt>
                <c:pt idx="71">
                  <c:v>964.85</c:v>
                </c:pt>
                <c:pt idx="72">
                  <c:v>1048.58</c:v>
                </c:pt>
                <c:pt idx="73">
                  <c:v>1146.06</c:v>
                </c:pt>
                <c:pt idx="74">
                  <c:v>1259.57</c:v>
                </c:pt>
                <c:pt idx="75">
                  <c:v>1379.44</c:v>
                </c:pt>
                <c:pt idx="76">
                  <c:v>1508.21</c:v>
                </c:pt>
                <c:pt idx="77">
                  <c:v>1649.23</c:v>
                </c:pt>
                <c:pt idx="78">
                  <c:v>1806.8</c:v>
                </c:pt>
                <c:pt idx="79">
                  <c:v>1979.08</c:v>
                </c:pt>
                <c:pt idx="80">
                  <c:v>2160.17</c:v>
                </c:pt>
                <c:pt idx="81">
                  <c:v>2374.79</c:v>
                </c:pt>
                <c:pt idx="82">
                  <c:v>2588.19</c:v>
                </c:pt>
                <c:pt idx="83">
                  <c:v>2828.55</c:v>
                </c:pt>
                <c:pt idx="84">
                  <c:v>3097.78</c:v>
                </c:pt>
                <c:pt idx="85">
                  <c:v>3387.7</c:v>
                </c:pt>
                <c:pt idx="86">
                  <c:v>3708.03</c:v>
                </c:pt>
                <c:pt idx="87">
                  <c:v>4058.37</c:v>
                </c:pt>
                <c:pt idx="88">
                  <c:v>4434.45</c:v>
                </c:pt>
                <c:pt idx="89">
                  <c:v>4849.29</c:v>
                </c:pt>
                <c:pt idx="90">
                  <c:v>5303.46</c:v>
                </c:pt>
                <c:pt idx="91">
                  <c:v>5804.88</c:v>
                </c:pt>
                <c:pt idx="92">
                  <c:v>6355.26</c:v>
                </c:pt>
                <c:pt idx="93">
                  <c:v>6946.07</c:v>
                </c:pt>
                <c:pt idx="94">
                  <c:v>7603.6</c:v>
                </c:pt>
                <c:pt idx="95">
                  <c:v>8314.25</c:v>
                </c:pt>
                <c:pt idx="96">
                  <c:v>9095.2000000000007</c:v>
                </c:pt>
                <c:pt idx="97">
                  <c:v>9953.6299999999992</c:v>
                </c:pt>
                <c:pt idx="98">
                  <c:v>10892.88</c:v>
                </c:pt>
                <c:pt idx="99">
                  <c:v>11895.66</c:v>
                </c:pt>
                <c:pt idx="100">
                  <c:v>12994.63</c:v>
                </c:pt>
                <c:pt idx="101">
                  <c:v>14294.05</c:v>
                </c:pt>
                <c:pt idx="102">
                  <c:v>15595.35</c:v>
                </c:pt>
                <c:pt idx="103">
                  <c:v>17093.54</c:v>
                </c:pt>
                <c:pt idx="104">
                  <c:v>18693.419999999998</c:v>
                </c:pt>
                <c:pt idx="105">
                  <c:v>20394.32</c:v>
                </c:pt>
                <c:pt idx="106">
                  <c:v>22294.31</c:v>
                </c:pt>
                <c:pt idx="107">
                  <c:v>24396.2</c:v>
                </c:pt>
                <c:pt idx="108">
                  <c:v>26696.82</c:v>
                </c:pt>
                <c:pt idx="109">
                  <c:v>29296.76</c:v>
                </c:pt>
                <c:pt idx="110">
                  <c:v>32000.06</c:v>
                </c:pt>
                <c:pt idx="111">
                  <c:v>34998.449999999997</c:v>
                </c:pt>
                <c:pt idx="112">
                  <c:v>38300</c:v>
                </c:pt>
                <c:pt idx="113">
                  <c:v>41888.22</c:v>
                </c:pt>
                <c:pt idx="114">
                  <c:v>45789.95</c:v>
                </c:pt>
                <c:pt idx="115">
                  <c:v>50098.35</c:v>
                </c:pt>
                <c:pt idx="116">
                  <c:v>54797.69</c:v>
                </c:pt>
                <c:pt idx="117">
                  <c:v>59993.7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F6-F94E-8E81-CC15F8DDC80E}"/>
            </c:ext>
          </c:extLst>
        </c:ser>
        <c:ser>
          <c:idx val="3"/>
          <c:order val="3"/>
          <c:tx>
            <c:strRef>
              <c:f>'401e'!$H$224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'401e'!$G$225:$G$342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1.2020396838604853E-2</c:v>
                </c:pt>
                <c:pt idx="71">
                  <c:v>9.1386527411724275E-2</c:v>
                </c:pt>
                <c:pt idx="72">
                  <c:v>0.19819900380746286</c:v>
                </c:pt>
                <c:pt idx="73">
                  <c:v>0.31242680467514766</c:v>
                </c:pt>
                <c:pt idx="74">
                  <c:v>0.42078140574707901</c:v>
                </c:pt>
                <c:pt idx="75">
                  <c:v>0.51040819014259098</c:v>
                </c:pt>
                <c:pt idx="76">
                  <c:v>0.58571070435178452</c:v>
                </c:pt>
                <c:pt idx="77">
                  <c:v>0.6504630743655242</c:v>
                </c:pt>
                <c:pt idx="78">
                  <c:v>0.70744161929438842</c:v>
                </c:pt>
                <c:pt idx="79">
                  <c:v>0.75673873797326763</c:v>
                </c:pt>
                <c:pt idx="80">
                  <c:v>0.79823144327688</c:v>
                </c:pt>
                <c:pt idx="81">
                  <c:v>0.83771408337559394</c:v>
                </c:pt>
                <c:pt idx="82">
                  <c:v>0.8694958992635019</c:v>
                </c:pt>
                <c:pt idx="83">
                  <c:v>0.89885205687015046</c:v>
                </c:pt>
                <c:pt idx="84">
                  <c:v>0.92581800897271427</c:v>
                </c:pt>
                <c:pt idx="85">
                  <c:v>0.94973786815189176</c:v>
                </c:pt>
                <c:pt idx="86">
                  <c:v>0.97162627823615344</c:v>
                </c:pt>
                <c:pt idx="87">
                  <c:v>0.99152326986890127</c:v>
                </c:pt>
                <c:pt idx="88">
                  <c:v>1.009378763444432</c:v>
                </c:pt>
                <c:pt idx="89">
                  <c:v>1.025918719042435</c:v>
                </c:pt>
                <c:pt idx="90">
                  <c:v>1.0411638308872313</c:v>
                </c:pt>
                <c:pt idx="91">
                  <c:v>1.055366864881903</c:v>
                </c:pt>
                <c:pt idx="92">
                  <c:v>1.0685488423827956</c:v>
                </c:pt>
                <c:pt idx="93">
                  <c:v>1.0805629120431053</c:v>
                </c:pt>
                <c:pt idx="94">
                  <c:v>1.0919458229719408</c:v>
                </c:pt>
                <c:pt idx="95">
                  <c:v>1.1024402619833986</c:v>
                </c:pt>
                <c:pt idx="96">
                  <c:v>1.1123059082960614</c:v>
                </c:pt>
                <c:pt idx="97">
                  <c:v>1.1215957505408516</c:v>
                </c:pt>
                <c:pt idx="98">
                  <c:v>1.1303175987722485</c:v>
                </c:pt>
                <c:pt idx="99">
                  <c:v>1.1383371242690781</c:v>
                </c:pt>
                <c:pt idx="100">
                  <c:v>1.145930679015039</c:v>
                </c:pt>
                <c:pt idx="101">
                  <c:v>1.1536548663895119</c:v>
                </c:pt>
                <c:pt idx="102">
                  <c:v>1.1603274400309291</c:v>
                </c:pt>
                <c:pt idx="103">
                  <c:v>1.166983033208884</c:v>
                </c:pt>
                <c:pt idx="104">
                  <c:v>1.173138031411957</c:v>
                </c:pt>
                <c:pt idx="105">
                  <c:v>1.1788332902915708</c:v>
                </c:pt>
                <c:pt idx="106">
                  <c:v>1.1843788250483323</c:v>
                </c:pt>
                <c:pt idx="107">
                  <c:v>1.1897203347604595</c:v>
                </c:pt>
                <c:pt idx="108">
                  <c:v>1.194812700348763</c:v>
                </c:pt>
                <c:pt idx="109">
                  <c:v>1.1998200183956094</c:v>
                </c:pt>
                <c:pt idx="110">
                  <c:v>1.2043615379840382</c:v>
                </c:pt>
                <c:pt idx="111">
                  <c:v>1.2087709990245399</c:v>
                </c:pt>
                <c:pt idx="112">
                  <c:v>1.2130192769479604</c:v>
                </c:pt>
                <c:pt idx="113">
                  <c:v>1.2170629967191169</c:v>
                </c:pt>
                <c:pt idx="114">
                  <c:v>1.2209204184760774</c:v>
                </c:pt>
                <c:pt idx="115">
                  <c:v>1.2246592945050783</c:v>
                </c:pt>
                <c:pt idx="116">
                  <c:v>1.2282403823941968</c:v>
                </c:pt>
                <c:pt idx="117">
                  <c:v>1.2317184036219877</c:v>
                </c:pt>
              </c:numCache>
            </c:numRef>
          </c:xVal>
          <c:yVal>
            <c:numRef>
              <c:f>'401e'!$H$225:$H$342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48.58</c:v>
                </c:pt>
                <c:pt idx="39">
                  <c:v>53.3</c:v>
                </c:pt>
                <c:pt idx="40">
                  <c:v>58.65</c:v>
                </c:pt>
                <c:pt idx="41">
                  <c:v>64.47</c:v>
                </c:pt>
                <c:pt idx="42">
                  <c:v>70.819999999999993</c:v>
                </c:pt>
                <c:pt idx="43">
                  <c:v>76.790000000000006</c:v>
                </c:pt>
                <c:pt idx="44">
                  <c:v>84.88</c:v>
                </c:pt>
                <c:pt idx="45">
                  <c:v>92.66</c:v>
                </c:pt>
                <c:pt idx="46">
                  <c:v>100.62</c:v>
                </c:pt>
                <c:pt idx="47">
                  <c:v>109.49</c:v>
                </c:pt>
                <c:pt idx="48">
                  <c:v>121.21</c:v>
                </c:pt>
                <c:pt idx="49">
                  <c:v>133.22999999999999</c:v>
                </c:pt>
                <c:pt idx="50">
                  <c:v>144.72</c:v>
                </c:pt>
                <c:pt idx="51">
                  <c:v>158.61000000000001</c:v>
                </c:pt>
                <c:pt idx="52">
                  <c:v>173.11</c:v>
                </c:pt>
                <c:pt idx="53">
                  <c:v>190.16</c:v>
                </c:pt>
                <c:pt idx="54">
                  <c:v>206.58</c:v>
                </c:pt>
                <c:pt idx="55">
                  <c:v>226.26</c:v>
                </c:pt>
                <c:pt idx="56">
                  <c:v>250.96</c:v>
                </c:pt>
                <c:pt idx="57">
                  <c:v>272.18</c:v>
                </c:pt>
                <c:pt idx="58">
                  <c:v>298.39999999999998</c:v>
                </c:pt>
                <c:pt idx="59">
                  <c:v>326.75</c:v>
                </c:pt>
                <c:pt idx="60">
                  <c:v>357.74</c:v>
                </c:pt>
                <c:pt idx="61">
                  <c:v>391.63</c:v>
                </c:pt>
                <c:pt idx="62">
                  <c:v>429.24</c:v>
                </c:pt>
                <c:pt idx="63">
                  <c:v>469.11</c:v>
                </c:pt>
                <c:pt idx="64">
                  <c:v>510.29</c:v>
                </c:pt>
                <c:pt idx="65">
                  <c:v>561.58000000000004</c:v>
                </c:pt>
                <c:pt idx="66">
                  <c:v>616.52</c:v>
                </c:pt>
                <c:pt idx="67">
                  <c:v>672.86</c:v>
                </c:pt>
                <c:pt idx="68">
                  <c:v>736.55</c:v>
                </c:pt>
                <c:pt idx="69">
                  <c:v>805.28</c:v>
                </c:pt>
                <c:pt idx="70">
                  <c:v>882.05</c:v>
                </c:pt>
                <c:pt idx="71">
                  <c:v>964.85</c:v>
                </c:pt>
                <c:pt idx="72">
                  <c:v>1048.58</c:v>
                </c:pt>
                <c:pt idx="73">
                  <c:v>1146.06</c:v>
                </c:pt>
                <c:pt idx="74">
                  <c:v>1259.57</c:v>
                </c:pt>
                <c:pt idx="75">
                  <c:v>1379.44</c:v>
                </c:pt>
                <c:pt idx="76">
                  <c:v>1508.21</c:v>
                </c:pt>
                <c:pt idx="77">
                  <c:v>1649.23</c:v>
                </c:pt>
                <c:pt idx="78">
                  <c:v>1806.8</c:v>
                </c:pt>
                <c:pt idx="79">
                  <c:v>1979.08</c:v>
                </c:pt>
                <c:pt idx="80">
                  <c:v>2160.17</c:v>
                </c:pt>
                <c:pt idx="81">
                  <c:v>2374.79</c:v>
                </c:pt>
                <c:pt idx="82">
                  <c:v>2588.19</c:v>
                </c:pt>
                <c:pt idx="83">
                  <c:v>2828.55</c:v>
                </c:pt>
                <c:pt idx="84">
                  <c:v>3097.78</c:v>
                </c:pt>
                <c:pt idx="85">
                  <c:v>3387.7</c:v>
                </c:pt>
                <c:pt idx="86">
                  <c:v>3708.03</c:v>
                </c:pt>
                <c:pt idx="87">
                  <c:v>4058.37</c:v>
                </c:pt>
                <c:pt idx="88">
                  <c:v>4434.45</c:v>
                </c:pt>
                <c:pt idx="89">
                  <c:v>4849.29</c:v>
                </c:pt>
                <c:pt idx="90">
                  <c:v>5303.46</c:v>
                </c:pt>
                <c:pt idx="91">
                  <c:v>5804.88</c:v>
                </c:pt>
                <c:pt idx="92">
                  <c:v>6355.26</c:v>
                </c:pt>
                <c:pt idx="93">
                  <c:v>6946.07</c:v>
                </c:pt>
                <c:pt idx="94">
                  <c:v>7603.6</c:v>
                </c:pt>
                <c:pt idx="95">
                  <c:v>8314.25</c:v>
                </c:pt>
                <c:pt idx="96">
                  <c:v>9095.2000000000007</c:v>
                </c:pt>
                <c:pt idx="97">
                  <c:v>9953.6299999999992</c:v>
                </c:pt>
                <c:pt idx="98">
                  <c:v>10892.88</c:v>
                </c:pt>
                <c:pt idx="99">
                  <c:v>11895.66</c:v>
                </c:pt>
                <c:pt idx="100">
                  <c:v>12994.63</c:v>
                </c:pt>
                <c:pt idx="101">
                  <c:v>14294.05</c:v>
                </c:pt>
                <c:pt idx="102">
                  <c:v>15595.35</c:v>
                </c:pt>
                <c:pt idx="103">
                  <c:v>17093.54</c:v>
                </c:pt>
                <c:pt idx="104">
                  <c:v>18693.419999999998</c:v>
                </c:pt>
                <c:pt idx="105">
                  <c:v>20394.32</c:v>
                </c:pt>
                <c:pt idx="106">
                  <c:v>22294.31</c:v>
                </c:pt>
                <c:pt idx="107">
                  <c:v>24396.2</c:v>
                </c:pt>
                <c:pt idx="108">
                  <c:v>26696.82</c:v>
                </c:pt>
                <c:pt idx="109">
                  <c:v>29296.76</c:v>
                </c:pt>
                <c:pt idx="110">
                  <c:v>32000.06</c:v>
                </c:pt>
                <c:pt idx="111">
                  <c:v>34998.449999999997</c:v>
                </c:pt>
                <c:pt idx="112">
                  <c:v>38300</c:v>
                </c:pt>
                <c:pt idx="113">
                  <c:v>41888.22</c:v>
                </c:pt>
                <c:pt idx="114">
                  <c:v>45789.95</c:v>
                </c:pt>
                <c:pt idx="115">
                  <c:v>50098.35</c:v>
                </c:pt>
                <c:pt idx="116">
                  <c:v>54797.69</c:v>
                </c:pt>
                <c:pt idx="117">
                  <c:v>59993.7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F6-F94E-8E81-CC15F8DDC80E}"/>
            </c:ext>
          </c:extLst>
        </c:ser>
        <c:ser>
          <c:idx val="4"/>
          <c:order val="4"/>
          <c:tx>
            <c:strRef>
              <c:f>'401e'!$J$224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'401e'!$I$225:$I$342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8.6380078370744979E-3</c:v>
                </c:pt>
                <c:pt idx="36">
                  <c:v>7.1970309043547856E-2</c:v>
                </c:pt>
                <c:pt idx="37">
                  <c:v>0.18319659594012425</c:v>
                </c:pt>
                <c:pt idx="38">
                  <c:v>0.37163318106548271</c:v>
                </c:pt>
                <c:pt idx="39">
                  <c:v>0.63081522723614725</c:v>
                </c:pt>
                <c:pt idx="40">
                  <c:v>0.92601179274075773</c:v>
                </c:pt>
                <c:pt idx="41">
                  <c:v>1.2260659720666311</c:v>
                </c:pt>
                <c:pt idx="42">
                  <c:v>1.519965814898008</c:v>
                </c:pt>
                <c:pt idx="43">
                  <c:v>1.7647618528098628</c:v>
                </c:pt>
                <c:pt idx="44">
                  <c:v>2.053428122774466</c:v>
                </c:pt>
                <c:pt idx="45">
                  <c:v>2.2918024694667465</c:v>
                </c:pt>
                <c:pt idx="46">
                  <c:v>2.5032819611578372</c:v>
                </c:pt>
                <c:pt idx="47">
                  <c:v>2.7076716594898547</c:v>
                </c:pt>
                <c:pt idx="48">
                  <c:v>2.9377349510137147</c:v>
                </c:pt>
                <c:pt idx="49">
                  <c:v>3.1369146102290979</c:v>
                </c:pt>
                <c:pt idx="50">
                  <c:v>3.3003186938833911</c:v>
                </c:pt>
                <c:pt idx="51">
                  <c:v>3.4703558357734532</c:v>
                </c:pt>
                <c:pt idx="52">
                  <c:v>3.6226587318628924</c:v>
                </c:pt>
                <c:pt idx="53">
                  <c:v>3.7761732153465917</c:v>
                </c:pt>
                <c:pt idx="54">
                  <c:v>3.9035550535693844</c:v>
                </c:pt>
                <c:pt idx="55">
                  <c:v>4.035568433712033</c:v>
                </c:pt>
                <c:pt idx="56">
                  <c:v>4.1765596397046867</c:v>
                </c:pt>
                <c:pt idx="57">
                  <c:v>4.2806302266363385</c:v>
                </c:pt>
                <c:pt idx="58">
                  <c:v>4.3922998333574936</c:v>
                </c:pt>
                <c:pt idx="59">
                  <c:v>4.4964701503087694</c:v>
                </c:pt>
                <c:pt idx="60">
                  <c:v>4.5949440842483531</c:v>
                </c:pt>
                <c:pt idx="61">
                  <c:v>4.6882042068447616</c:v>
                </c:pt>
                <c:pt idx="62">
                  <c:v>4.7778633894455629</c:v>
                </c:pt>
                <c:pt idx="63">
                  <c:v>4.8604081296277251</c:v>
                </c:pt>
                <c:pt idx="64">
                  <c:v>4.9349672765901431</c:v>
                </c:pt>
                <c:pt idx="65">
                  <c:v>5.0158213306251982</c:v>
                </c:pt>
                <c:pt idx="66">
                  <c:v>5.0907848464240537</c:v>
                </c:pt>
                <c:pt idx="67">
                  <c:v>5.157817571268092</c:v>
                </c:pt>
                <c:pt idx="68">
                  <c:v>5.2240999384194895</c:v>
                </c:pt>
                <c:pt idx="69">
                  <c:v>5.286640546934545</c:v>
                </c:pt>
                <c:pt idx="70">
                  <c:v>5.3597663880694624</c:v>
                </c:pt>
                <c:pt idx="71">
                  <c:v>5.4968109486501557</c:v>
                </c:pt>
                <c:pt idx="72">
                  <c:v>5.6550070713154517</c:v>
                </c:pt>
                <c:pt idx="73">
                  <c:v>5.8220041522908046</c:v>
                </c:pt>
                <c:pt idx="74">
                  <c:v>5.9841624365776536</c:v>
                </c:pt>
                <c:pt idx="75">
                  <c:v>6.1235096739068702</c:v>
                </c:pt>
                <c:pt idx="76">
                  <c:v>6.2457614282204634</c:v>
                </c:pt>
                <c:pt idx="77">
                  <c:v>6.3557885850225855</c:v>
                </c:pt>
                <c:pt idx="78">
                  <c:v>6.457279896854093</c:v>
                </c:pt>
                <c:pt idx="79">
                  <c:v>6.5493785631058099</c:v>
                </c:pt>
                <c:pt idx="80">
                  <c:v>6.6305673257537148</c:v>
                </c:pt>
                <c:pt idx="81">
                  <c:v>6.7114772877204576</c:v>
                </c:pt>
                <c:pt idx="82">
                  <c:v>6.7795948746266497</c:v>
                </c:pt>
                <c:pt idx="83">
                  <c:v>6.8452189121201696</c:v>
                </c:pt>
                <c:pt idx="84">
                  <c:v>6.9080839112023433</c:v>
                </c:pt>
                <c:pt idx="85">
                  <c:v>6.9661691686114695</c:v>
                </c:pt>
                <c:pt idx="86">
                  <c:v>7.0214500281106176</c:v>
                </c:pt>
                <c:pt idx="87">
                  <c:v>7.0736518550522662</c:v>
                </c:pt>
                <c:pt idx="88">
                  <c:v>7.1222338656365132</c:v>
                </c:pt>
                <c:pt idx="89">
                  <c:v>7.1688358667903289</c:v>
                </c:pt>
                <c:pt idx="90">
                  <c:v>7.2132686305344418</c:v>
                </c:pt>
                <c:pt idx="91">
                  <c:v>7.2560446077528837</c:v>
                </c:pt>
                <c:pt idx="92">
                  <c:v>7.2970286521515169</c:v>
                </c:pt>
                <c:pt idx="93">
                  <c:v>7.3355358822395935</c:v>
                </c:pt>
                <c:pt idx="94">
                  <c:v>7.3731057206028954</c:v>
                </c:pt>
                <c:pt idx="95">
                  <c:v>7.4087398787875891</c:v>
                </c:pt>
                <c:pt idx="96">
                  <c:v>7.4431651639445677</c:v>
                </c:pt>
                <c:pt idx="97">
                  <c:v>7.476450232130543</c:v>
                </c:pt>
                <c:pt idx="98">
                  <c:v>7.5085106703325675</c:v>
                </c:pt>
                <c:pt idx="99">
                  <c:v>7.538719204406247</c:v>
                </c:pt>
                <c:pt idx="100">
                  <c:v>7.568000341971115</c:v>
                </c:pt>
                <c:pt idx="101">
                  <c:v>7.5984944832703576</c:v>
                </c:pt>
                <c:pt idx="102">
                  <c:v>7.6254401108252168</c:v>
                </c:pt>
                <c:pt idx="103">
                  <c:v>7.6528996973520602</c:v>
                </c:pt>
                <c:pt idx="104">
                  <c:v>7.6788340393845607</c:v>
                </c:pt>
                <c:pt idx="105">
                  <c:v>7.7033127035198863</c:v>
                </c:pt>
                <c:pt idx="106">
                  <c:v>7.7276100581058884</c:v>
                </c:pt>
                <c:pt idx="107">
                  <c:v>7.7514610895154341</c:v>
                </c:pt>
                <c:pt idx="108">
                  <c:v>7.7746237537590277</c:v>
                </c:pt>
                <c:pt idx="109">
                  <c:v>7.7978178793225732</c:v>
                </c:pt>
                <c:pt idx="110">
                  <c:v>7.8192255526063779</c:v>
                </c:pt>
                <c:pt idx="111">
                  <c:v>7.8403598188425665</c:v>
                </c:pt>
                <c:pt idx="112">
                  <c:v>7.8610572396244782</c:v>
                </c:pt>
                <c:pt idx="113">
                  <c:v>7.8810735886115904</c:v>
                </c:pt>
                <c:pt idx="114">
                  <c:v>7.9004631569644319</c:v>
                </c:pt>
                <c:pt idx="115">
                  <c:v>7.9195400848125184</c:v>
                </c:pt>
                <c:pt idx="116">
                  <c:v>7.938080674432431</c:v>
                </c:pt>
                <c:pt idx="117">
                  <c:v>7.9563462395033664</c:v>
                </c:pt>
              </c:numCache>
            </c:numRef>
          </c:xVal>
          <c:yVal>
            <c:numRef>
              <c:f>'401e'!$J$225:$J$342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48.58</c:v>
                </c:pt>
                <c:pt idx="39">
                  <c:v>53.3</c:v>
                </c:pt>
                <c:pt idx="40">
                  <c:v>58.65</c:v>
                </c:pt>
                <c:pt idx="41">
                  <c:v>64.47</c:v>
                </c:pt>
                <c:pt idx="42">
                  <c:v>70.819999999999993</c:v>
                </c:pt>
                <c:pt idx="43">
                  <c:v>76.790000000000006</c:v>
                </c:pt>
                <c:pt idx="44">
                  <c:v>84.88</c:v>
                </c:pt>
                <c:pt idx="45">
                  <c:v>92.66</c:v>
                </c:pt>
                <c:pt idx="46">
                  <c:v>100.62</c:v>
                </c:pt>
                <c:pt idx="47">
                  <c:v>109.49</c:v>
                </c:pt>
                <c:pt idx="48">
                  <c:v>121.21</c:v>
                </c:pt>
                <c:pt idx="49">
                  <c:v>133.22999999999999</c:v>
                </c:pt>
                <c:pt idx="50">
                  <c:v>144.72</c:v>
                </c:pt>
                <c:pt idx="51">
                  <c:v>158.61000000000001</c:v>
                </c:pt>
                <c:pt idx="52">
                  <c:v>173.11</c:v>
                </c:pt>
                <c:pt idx="53">
                  <c:v>190.16</c:v>
                </c:pt>
                <c:pt idx="54">
                  <c:v>206.58</c:v>
                </c:pt>
                <c:pt idx="55">
                  <c:v>226.26</c:v>
                </c:pt>
                <c:pt idx="56">
                  <c:v>250.96</c:v>
                </c:pt>
                <c:pt idx="57">
                  <c:v>272.18</c:v>
                </c:pt>
                <c:pt idx="58">
                  <c:v>298.39999999999998</c:v>
                </c:pt>
                <c:pt idx="59">
                  <c:v>326.75</c:v>
                </c:pt>
                <c:pt idx="60">
                  <c:v>357.74</c:v>
                </c:pt>
                <c:pt idx="61">
                  <c:v>391.63</c:v>
                </c:pt>
                <c:pt idx="62">
                  <c:v>429.24</c:v>
                </c:pt>
                <c:pt idx="63">
                  <c:v>469.11</c:v>
                </c:pt>
                <c:pt idx="64">
                  <c:v>510.29</c:v>
                </c:pt>
                <c:pt idx="65">
                  <c:v>561.58000000000004</c:v>
                </c:pt>
                <c:pt idx="66">
                  <c:v>616.52</c:v>
                </c:pt>
                <c:pt idx="67">
                  <c:v>672.86</c:v>
                </c:pt>
                <c:pt idx="68">
                  <c:v>736.55</c:v>
                </c:pt>
                <c:pt idx="69">
                  <c:v>805.28</c:v>
                </c:pt>
                <c:pt idx="70">
                  <c:v>882.05</c:v>
                </c:pt>
                <c:pt idx="71">
                  <c:v>964.85</c:v>
                </c:pt>
                <c:pt idx="72">
                  <c:v>1048.58</c:v>
                </c:pt>
                <c:pt idx="73">
                  <c:v>1146.06</c:v>
                </c:pt>
                <c:pt idx="74">
                  <c:v>1259.57</c:v>
                </c:pt>
                <c:pt idx="75">
                  <c:v>1379.44</c:v>
                </c:pt>
                <c:pt idx="76">
                  <c:v>1508.21</c:v>
                </c:pt>
                <c:pt idx="77">
                  <c:v>1649.23</c:v>
                </c:pt>
                <c:pt idx="78">
                  <c:v>1806.8</c:v>
                </c:pt>
                <c:pt idx="79">
                  <c:v>1979.08</c:v>
                </c:pt>
                <c:pt idx="80">
                  <c:v>2160.17</c:v>
                </c:pt>
                <c:pt idx="81">
                  <c:v>2374.79</c:v>
                </c:pt>
                <c:pt idx="82">
                  <c:v>2588.19</c:v>
                </c:pt>
                <c:pt idx="83">
                  <c:v>2828.55</c:v>
                </c:pt>
                <c:pt idx="84">
                  <c:v>3097.78</c:v>
                </c:pt>
                <c:pt idx="85">
                  <c:v>3387.7</c:v>
                </c:pt>
                <c:pt idx="86">
                  <c:v>3708.03</c:v>
                </c:pt>
                <c:pt idx="87">
                  <c:v>4058.37</c:v>
                </c:pt>
                <c:pt idx="88">
                  <c:v>4434.45</c:v>
                </c:pt>
                <c:pt idx="89">
                  <c:v>4849.29</c:v>
                </c:pt>
                <c:pt idx="90">
                  <c:v>5303.46</c:v>
                </c:pt>
                <c:pt idx="91">
                  <c:v>5804.88</c:v>
                </c:pt>
                <c:pt idx="92">
                  <c:v>6355.26</c:v>
                </c:pt>
                <c:pt idx="93">
                  <c:v>6946.07</c:v>
                </c:pt>
                <c:pt idx="94">
                  <c:v>7603.6</c:v>
                </c:pt>
                <c:pt idx="95">
                  <c:v>8314.25</c:v>
                </c:pt>
                <c:pt idx="96">
                  <c:v>9095.2000000000007</c:v>
                </c:pt>
                <c:pt idx="97">
                  <c:v>9953.6299999999992</c:v>
                </c:pt>
                <c:pt idx="98">
                  <c:v>10892.88</c:v>
                </c:pt>
                <c:pt idx="99">
                  <c:v>11895.66</c:v>
                </c:pt>
                <c:pt idx="100">
                  <c:v>12994.63</c:v>
                </c:pt>
                <c:pt idx="101">
                  <c:v>14294.05</c:v>
                </c:pt>
                <c:pt idx="102">
                  <c:v>15595.35</c:v>
                </c:pt>
                <c:pt idx="103">
                  <c:v>17093.54</c:v>
                </c:pt>
                <c:pt idx="104">
                  <c:v>18693.419999999998</c:v>
                </c:pt>
                <c:pt idx="105">
                  <c:v>20394.32</c:v>
                </c:pt>
                <c:pt idx="106">
                  <c:v>22294.31</c:v>
                </c:pt>
                <c:pt idx="107">
                  <c:v>24396.2</c:v>
                </c:pt>
                <c:pt idx="108">
                  <c:v>26696.82</c:v>
                </c:pt>
                <c:pt idx="109">
                  <c:v>29296.76</c:v>
                </c:pt>
                <c:pt idx="110">
                  <c:v>32000.06</c:v>
                </c:pt>
                <c:pt idx="111">
                  <c:v>34998.449999999997</c:v>
                </c:pt>
                <c:pt idx="112">
                  <c:v>38300</c:v>
                </c:pt>
                <c:pt idx="113">
                  <c:v>41888.22</c:v>
                </c:pt>
                <c:pt idx="114">
                  <c:v>45789.95</c:v>
                </c:pt>
                <c:pt idx="115">
                  <c:v>50098.35</c:v>
                </c:pt>
                <c:pt idx="116">
                  <c:v>54797.69</c:v>
                </c:pt>
                <c:pt idx="117">
                  <c:v>59993.7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F6-F94E-8E81-CC15F8DDC80E}"/>
            </c:ext>
          </c:extLst>
        </c:ser>
        <c:ser>
          <c:idx val="5"/>
          <c:order val="5"/>
          <c:tx>
            <c:strRef>
              <c:f>'401e'!$P$257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'401e'!$P$252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{BA5466E0-35E3-DB40-85B5-30BE78BF9991}</c15:txfldGUID>
                      <c15:f>'401e'!$P$252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AF6-F94E-8E81-CC15F8DDC80E}"/>
                </c:ext>
              </c:extLst>
            </c:dLbl>
            <c:dLbl>
              <c:idx val="1"/>
              <c:tx>
                <c:strRef>
                  <c:f>'401e'!$P$253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{0F5095AC-5CE9-FB4C-A61D-FF094E9169CD}</c15:txfldGUID>
                      <c15:f>'401e'!$P$253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AF6-F94E-8E81-CC15F8DDC80E}"/>
                </c:ext>
              </c:extLst>
            </c:dLbl>
            <c:dLbl>
              <c:idx val="2"/>
              <c:tx>
                <c:strRef>
                  <c:f>'401e'!$P$254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{AB8850B0-B175-5649-8C01-9DF4F0BCC163}</c15:txfldGUID>
                      <c15:f>'401e'!$P$254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AF6-F94E-8E81-CC15F8DDC80E}"/>
                </c:ext>
              </c:extLst>
            </c:dLbl>
            <c:dLbl>
              <c:idx val="3"/>
              <c:tx>
                <c:strRef>
                  <c:f>'401e'!$P$255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{069A2180-D841-0745-B719-52DC5E610C57}</c15:txfldGUID>
                      <c15:f>'401e'!$P$255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AF6-F94E-8E81-CC15F8DDC80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'401e'!$O$258:$O$261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'401e'!$P$258:$P$261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F6-F94E-8E81-CC15F8DDC80E}"/>
            </c:ext>
          </c:extLst>
        </c:ser>
        <c:ser>
          <c:idx val="6"/>
          <c:order val="6"/>
          <c:tx>
            <c:strRef>
              <c:f>'401e'!$S$257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'401e'!$S$253</c:f>
                  <c:strCache>
                    <c:ptCount val="1"/>
                    <c:pt idx="0">
                      <c:v>10.56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{B1E53B45-E8E8-2B46-B872-F2838B661C00}</c15:txfldGUID>
                      <c15:f>'401e'!$S$253</c15:f>
                      <c15:dlblFieldTableCache>
                        <c:ptCount val="1"/>
                        <c:pt idx="0">
                          <c:v>10.56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AF6-F94E-8E81-CC15F8DDC80E}"/>
                </c:ext>
              </c:extLst>
            </c:dLbl>
            <c:dLbl>
              <c:idx val="1"/>
              <c:tx>
                <c:strRef>
                  <c:f>'401e'!$S$254</c:f>
                  <c:strCache>
                    <c:ptCount val="1"/>
                    <c:pt idx="0">
                      <c:v>105.59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{9B40456C-2CD0-C141-880A-B468AF9203F8}</c15:txfldGUID>
                      <c15:f>'401e'!$S$254</c15:f>
                      <c15:dlblFieldTableCache>
                        <c:ptCount val="1"/>
                        <c:pt idx="0">
                          <c:v>105.59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AF6-F94E-8E81-CC15F8DDC80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'401e'!$R$258:$R$260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'401e'!$S$258:$S$260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AF6-F94E-8E81-CC15F8DDC80E}"/>
            </c:ext>
          </c:extLst>
        </c:ser>
        <c:ser>
          <c:idx val="7"/>
          <c:order val="7"/>
          <c:tx>
            <c:strRef>
              <c:f>'401e'!$L$224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'401e'!$K$225:$K$342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8.6380078370744979E-3</c:v>
                </c:pt>
                <c:pt idx="36">
                  <c:v>7.1970309043547856E-2</c:v>
                </c:pt>
                <c:pt idx="37">
                  <c:v>0.18319659594012425</c:v>
                </c:pt>
                <c:pt idx="38">
                  <c:v>0.37163318106548271</c:v>
                </c:pt>
                <c:pt idx="39">
                  <c:v>0.63081522723614725</c:v>
                </c:pt>
                <c:pt idx="40">
                  <c:v>0.92601179274075773</c:v>
                </c:pt>
                <c:pt idx="41">
                  <c:v>1.2260659720666311</c:v>
                </c:pt>
                <c:pt idx="42">
                  <c:v>1.519965814898008</c:v>
                </c:pt>
                <c:pt idx="43">
                  <c:v>1.7647618528098628</c:v>
                </c:pt>
                <c:pt idx="44">
                  <c:v>2.053428122774466</c:v>
                </c:pt>
                <c:pt idx="45">
                  <c:v>2.2918024694667465</c:v>
                </c:pt>
                <c:pt idx="46">
                  <c:v>2.5032819611578372</c:v>
                </c:pt>
                <c:pt idx="47">
                  <c:v>2.7076716594898547</c:v>
                </c:pt>
                <c:pt idx="48">
                  <c:v>2.9377349510137147</c:v>
                </c:pt>
                <c:pt idx="49">
                  <c:v>3.1369146102290979</c:v>
                </c:pt>
                <c:pt idx="50">
                  <c:v>3.3003186938833911</c:v>
                </c:pt>
                <c:pt idx="51">
                  <c:v>3.4703558357734532</c:v>
                </c:pt>
                <c:pt idx="52">
                  <c:v>3.6226587318628924</c:v>
                </c:pt>
                <c:pt idx="53">
                  <c:v>3.7761732153465917</c:v>
                </c:pt>
                <c:pt idx="54">
                  <c:v>3.9035550535693844</c:v>
                </c:pt>
                <c:pt idx="55">
                  <c:v>4.035568433712033</c:v>
                </c:pt>
                <c:pt idx="56">
                  <c:v>4.1765596397046867</c:v>
                </c:pt>
                <c:pt idx="57">
                  <c:v>4.2806302266363385</c:v>
                </c:pt>
                <c:pt idx="58">
                  <c:v>4.3922998333574936</c:v>
                </c:pt>
                <c:pt idx="59">
                  <c:v>4.4964701503087694</c:v>
                </c:pt>
                <c:pt idx="60">
                  <c:v>4.5949440842483531</c:v>
                </c:pt>
                <c:pt idx="61">
                  <c:v>4.6882042068447616</c:v>
                </c:pt>
                <c:pt idx="62">
                  <c:v>4.7778633894455629</c:v>
                </c:pt>
                <c:pt idx="63">
                  <c:v>4.8604081296277251</c:v>
                </c:pt>
                <c:pt idx="64">
                  <c:v>4.9349672765901431</c:v>
                </c:pt>
                <c:pt idx="65">
                  <c:v>5.0158213306251982</c:v>
                </c:pt>
                <c:pt idx="66">
                  <c:v>5.0907848464240537</c:v>
                </c:pt>
                <c:pt idx="67">
                  <c:v>5.157817571268092</c:v>
                </c:pt>
                <c:pt idx="68">
                  <c:v>5.2240999384194895</c:v>
                </c:pt>
                <c:pt idx="69">
                  <c:v>5.286640546934545</c:v>
                </c:pt>
                <c:pt idx="70">
                  <c:v>5.3597663880694624</c:v>
                </c:pt>
                <c:pt idx="71">
                  <c:v>5.4968109486501557</c:v>
                </c:pt>
                <c:pt idx="72">
                  <c:v>5.6550070713154517</c:v>
                </c:pt>
                <c:pt idx="73">
                  <c:v>5.8220041522908046</c:v>
                </c:pt>
                <c:pt idx="74">
                  <c:v>5.9841624365776536</c:v>
                </c:pt>
                <c:pt idx="75">
                  <c:v>6.1235096739068702</c:v>
                </c:pt>
                <c:pt idx="76">
                  <c:v>6.2457614282204634</c:v>
                </c:pt>
                <c:pt idx="77">
                  <c:v>6.3557885850225855</c:v>
                </c:pt>
                <c:pt idx="78">
                  <c:v>6.457279896854093</c:v>
                </c:pt>
                <c:pt idx="79">
                  <c:v>6.5493785631058099</c:v>
                </c:pt>
                <c:pt idx="80">
                  <c:v>6.6305673257537148</c:v>
                </c:pt>
                <c:pt idx="81">
                  <c:v>6.7114772877204576</c:v>
                </c:pt>
                <c:pt idx="82">
                  <c:v>6.7795948746266497</c:v>
                </c:pt>
                <c:pt idx="83">
                  <c:v>6.8452189121201696</c:v>
                </c:pt>
                <c:pt idx="84">
                  <c:v>6.9080839112023433</c:v>
                </c:pt>
                <c:pt idx="85">
                  <c:v>6.9661691686114695</c:v>
                </c:pt>
                <c:pt idx="86">
                  <c:v>7.0214500281106176</c:v>
                </c:pt>
                <c:pt idx="87">
                  <c:v>7.0736518550522662</c:v>
                </c:pt>
                <c:pt idx="88">
                  <c:v>7.1222338656365132</c:v>
                </c:pt>
                <c:pt idx="89">
                  <c:v>7.1688358667903289</c:v>
                </c:pt>
                <c:pt idx="90">
                  <c:v>7.2132686305344418</c:v>
                </c:pt>
                <c:pt idx="91">
                  <c:v>7.2560446077528837</c:v>
                </c:pt>
                <c:pt idx="92">
                  <c:v>7.2970286521515169</c:v>
                </c:pt>
                <c:pt idx="93">
                  <c:v>7.3355358822395935</c:v>
                </c:pt>
                <c:pt idx="94">
                  <c:v>7.3731057206028954</c:v>
                </c:pt>
                <c:pt idx="95">
                  <c:v>7.4087398787875891</c:v>
                </c:pt>
                <c:pt idx="96">
                  <c:v>7.4431651639445677</c:v>
                </c:pt>
                <c:pt idx="97">
                  <c:v>7.476450232130543</c:v>
                </c:pt>
                <c:pt idx="98">
                  <c:v>7.5085106703325675</c:v>
                </c:pt>
                <c:pt idx="99">
                  <c:v>7.538719204406247</c:v>
                </c:pt>
                <c:pt idx="100">
                  <c:v>7.568000341971115</c:v>
                </c:pt>
                <c:pt idx="101">
                  <c:v>7.5984944832703576</c:v>
                </c:pt>
                <c:pt idx="102">
                  <c:v>7.6254401108252168</c:v>
                </c:pt>
                <c:pt idx="103">
                  <c:v>7.6528996973520602</c:v>
                </c:pt>
                <c:pt idx="104">
                  <c:v>7.6788340393845607</c:v>
                </c:pt>
                <c:pt idx="105">
                  <c:v>7.7033127035198863</c:v>
                </c:pt>
                <c:pt idx="106">
                  <c:v>7.7276100581058884</c:v>
                </c:pt>
                <c:pt idx="107">
                  <c:v>7.7514610895154341</c:v>
                </c:pt>
                <c:pt idx="108">
                  <c:v>7.7746237537590277</c:v>
                </c:pt>
                <c:pt idx="109">
                  <c:v>7.7978178793225732</c:v>
                </c:pt>
                <c:pt idx="110">
                  <c:v>7.8192255526063779</c:v>
                </c:pt>
                <c:pt idx="111">
                  <c:v>7.8403598188425665</c:v>
                </c:pt>
                <c:pt idx="112">
                  <c:v>7.8610572396244782</c:v>
                </c:pt>
                <c:pt idx="113">
                  <c:v>7.8810735886115904</c:v>
                </c:pt>
                <c:pt idx="114">
                  <c:v>7.9004631569644319</c:v>
                </c:pt>
                <c:pt idx="115">
                  <c:v>7.9195400848125184</c:v>
                </c:pt>
                <c:pt idx="116">
                  <c:v>7.938080674432431</c:v>
                </c:pt>
                <c:pt idx="117">
                  <c:v>7.9563462395033664</c:v>
                </c:pt>
              </c:numCache>
            </c:numRef>
          </c:xVal>
          <c:yVal>
            <c:numRef>
              <c:f>'401e'!$L$225:$L$342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9.0299999999999994</c:v>
                </c:pt>
                <c:pt idx="20">
                  <c:v>9.89</c:v>
                </c:pt>
                <c:pt idx="21">
                  <c:v>10.8</c:v>
                </c:pt>
                <c:pt idx="22">
                  <c:v>11.79</c:v>
                </c:pt>
                <c:pt idx="23">
                  <c:v>12.9</c:v>
                </c:pt>
                <c:pt idx="24">
                  <c:v>14.19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26.59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44.69</c:v>
                </c:pt>
                <c:pt idx="38">
                  <c:v>48.58</c:v>
                </c:pt>
                <c:pt idx="39">
                  <c:v>53.3</c:v>
                </c:pt>
                <c:pt idx="40">
                  <c:v>58.65</c:v>
                </c:pt>
                <c:pt idx="41">
                  <c:v>64.47</c:v>
                </c:pt>
                <c:pt idx="42">
                  <c:v>70.819999999999993</c:v>
                </c:pt>
                <c:pt idx="43">
                  <c:v>76.790000000000006</c:v>
                </c:pt>
                <c:pt idx="44">
                  <c:v>84.88</c:v>
                </c:pt>
                <c:pt idx="45">
                  <c:v>92.66</c:v>
                </c:pt>
                <c:pt idx="46">
                  <c:v>100.62</c:v>
                </c:pt>
                <c:pt idx="47">
                  <c:v>109.49</c:v>
                </c:pt>
                <c:pt idx="48">
                  <c:v>121.21</c:v>
                </c:pt>
                <c:pt idx="49">
                  <c:v>133.22999999999999</c:v>
                </c:pt>
                <c:pt idx="50">
                  <c:v>144.72</c:v>
                </c:pt>
                <c:pt idx="51">
                  <c:v>158.61000000000001</c:v>
                </c:pt>
                <c:pt idx="52">
                  <c:v>173.11</c:v>
                </c:pt>
                <c:pt idx="53">
                  <c:v>190.16</c:v>
                </c:pt>
                <c:pt idx="54">
                  <c:v>206.58</c:v>
                </c:pt>
                <c:pt idx="55">
                  <c:v>226.26</c:v>
                </c:pt>
                <c:pt idx="56">
                  <c:v>250.96</c:v>
                </c:pt>
                <c:pt idx="57">
                  <c:v>272.18</c:v>
                </c:pt>
                <c:pt idx="58">
                  <c:v>298.39999999999998</c:v>
                </c:pt>
                <c:pt idx="59">
                  <c:v>326.75</c:v>
                </c:pt>
                <c:pt idx="60">
                  <c:v>357.74</c:v>
                </c:pt>
                <c:pt idx="61">
                  <c:v>391.63</c:v>
                </c:pt>
                <c:pt idx="62">
                  <c:v>429.24</c:v>
                </c:pt>
                <c:pt idx="63">
                  <c:v>469.11</c:v>
                </c:pt>
                <c:pt idx="64">
                  <c:v>510.29</c:v>
                </c:pt>
                <c:pt idx="65">
                  <c:v>561.58000000000004</c:v>
                </c:pt>
                <c:pt idx="66">
                  <c:v>616.52</c:v>
                </c:pt>
                <c:pt idx="67">
                  <c:v>672.86</c:v>
                </c:pt>
                <c:pt idx="68">
                  <c:v>736.55</c:v>
                </c:pt>
                <c:pt idx="69">
                  <c:v>805.28</c:v>
                </c:pt>
                <c:pt idx="70">
                  <c:v>882.05</c:v>
                </c:pt>
                <c:pt idx="71">
                  <c:v>964.85</c:v>
                </c:pt>
                <c:pt idx="72">
                  <c:v>1048.58</c:v>
                </c:pt>
                <c:pt idx="73">
                  <c:v>1146.06</c:v>
                </c:pt>
                <c:pt idx="74">
                  <c:v>1259.57</c:v>
                </c:pt>
                <c:pt idx="75">
                  <c:v>1379.44</c:v>
                </c:pt>
                <c:pt idx="76">
                  <c:v>1508.21</c:v>
                </c:pt>
                <c:pt idx="77">
                  <c:v>1649.23</c:v>
                </c:pt>
                <c:pt idx="78">
                  <c:v>1806.8</c:v>
                </c:pt>
                <c:pt idx="79">
                  <c:v>1979.08</c:v>
                </c:pt>
                <c:pt idx="80">
                  <c:v>2160.17</c:v>
                </c:pt>
                <c:pt idx="81">
                  <c:v>2374.79</c:v>
                </c:pt>
                <c:pt idx="82">
                  <c:v>2588.19</c:v>
                </c:pt>
                <c:pt idx="83">
                  <c:v>2828.55</c:v>
                </c:pt>
                <c:pt idx="84">
                  <c:v>3097.78</c:v>
                </c:pt>
                <c:pt idx="85">
                  <c:v>3387.7</c:v>
                </c:pt>
                <c:pt idx="86">
                  <c:v>3708.03</c:v>
                </c:pt>
                <c:pt idx="87">
                  <c:v>4058.37</c:v>
                </c:pt>
                <c:pt idx="88">
                  <c:v>4434.45</c:v>
                </c:pt>
                <c:pt idx="89">
                  <c:v>4849.29</c:v>
                </c:pt>
                <c:pt idx="90">
                  <c:v>5303.46</c:v>
                </c:pt>
                <c:pt idx="91">
                  <c:v>5804.88</c:v>
                </c:pt>
                <c:pt idx="92">
                  <c:v>6355.26</c:v>
                </c:pt>
                <c:pt idx="93">
                  <c:v>6946.07</c:v>
                </c:pt>
                <c:pt idx="94">
                  <c:v>7603.6</c:v>
                </c:pt>
                <c:pt idx="95">
                  <c:v>8314.25</c:v>
                </c:pt>
                <c:pt idx="96">
                  <c:v>9095.2000000000007</c:v>
                </c:pt>
                <c:pt idx="97">
                  <c:v>9953.6299999999992</c:v>
                </c:pt>
                <c:pt idx="98">
                  <c:v>10892.88</c:v>
                </c:pt>
                <c:pt idx="99">
                  <c:v>11895.66</c:v>
                </c:pt>
                <c:pt idx="100">
                  <c:v>12994.63</c:v>
                </c:pt>
                <c:pt idx="101">
                  <c:v>14294.05</c:v>
                </c:pt>
                <c:pt idx="102">
                  <c:v>15595.35</c:v>
                </c:pt>
                <c:pt idx="103">
                  <c:v>17093.54</c:v>
                </c:pt>
                <c:pt idx="104">
                  <c:v>18693.419999999998</c:v>
                </c:pt>
                <c:pt idx="105">
                  <c:v>20394.32</c:v>
                </c:pt>
                <c:pt idx="106">
                  <c:v>22294.31</c:v>
                </c:pt>
                <c:pt idx="107">
                  <c:v>24396.2</c:v>
                </c:pt>
                <c:pt idx="108">
                  <c:v>26696.82</c:v>
                </c:pt>
                <c:pt idx="109">
                  <c:v>29296.76</c:v>
                </c:pt>
                <c:pt idx="110">
                  <c:v>32000.06</c:v>
                </c:pt>
                <c:pt idx="111">
                  <c:v>34998.449999999997</c:v>
                </c:pt>
                <c:pt idx="112">
                  <c:v>38300</c:v>
                </c:pt>
                <c:pt idx="113">
                  <c:v>41888.22</c:v>
                </c:pt>
                <c:pt idx="114">
                  <c:v>45789.95</c:v>
                </c:pt>
                <c:pt idx="115">
                  <c:v>50098.35</c:v>
                </c:pt>
                <c:pt idx="116">
                  <c:v>54797.69</c:v>
                </c:pt>
                <c:pt idx="117">
                  <c:v>59993.7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AF6-F94E-8E81-CC15F8DDC80E}"/>
            </c:ext>
          </c:extLst>
        </c:ser>
        <c:ser>
          <c:idx val="8"/>
          <c:order val="8"/>
          <c:tx>
            <c:strRef>
              <c:f>'401e'!$D$3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'401e'!$D$4</c:f>
              <c:numCache>
                <c:formatCode>0.00</c:formatCode>
                <c:ptCount val="1"/>
                <c:pt idx="0">
                  <c:v>0.99572587871941098</c:v>
                </c:pt>
              </c:numCache>
            </c:numRef>
          </c:xVal>
          <c:yVal>
            <c:numRef>
              <c:f>'401e'!$D$5</c:f>
              <c:numCache>
                <c:formatCode>General</c:formatCode>
                <c:ptCount val="1"/>
                <c:pt idx="0">
                  <c:v>44.7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AF6-F94E-8E81-CC15F8DDC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52559"/>
        <c:axId val="1"/>
      </c:scatterChart>
      <c:valAx>
        <c:axId val="303152559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0315255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69588935647528694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'401e'!$AC$8:$AC$42</c:f>
          <c:strCache>
            <c:ptCount val="35"/>
            <c:pt idx="0">
              <c:v>SAMPLE NO.:</c:v>
            </c:pt>
            <c:pt idx="1">
              <c:v>7008.7ft;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7.7</c:v>
            </c:pt>
            <c:pt idx="6">
              <c:v>BVTot:</c:v>
            </c:pt>
            <c:pt idx="7">
              <c:v>9.47</c:v>
            </c:pt>
            <c:pt idx="8">
              <c:v>Perm:</c:v>
            </c:pt>
            <c:pt idx="9">
              <c:v>0.148</c:v>
            </c:pt>
            <c:pt idx="10">
              <c:v>Thomeer Perm:</c:v>
            </c:pt>
            <c:pt idx="11">
              <c:v>0.5</c:v>
            </c:pt>
            <c:pt idx="12">
              <c:v>PORE SYSTEM 1:</c:v>
            </c:pt>
            <c:pt idx="13">
              <c:v>G1:</c:v>
            </c:pt>
            <c:pt idx="14">
              <c:v>0.60</c:v>
            </c:pt>
            <c:pt idx="15">
              <c:v>Pd1:</c:v>
            </c:pt>
            <c:pt idx="16">
              <c:v>31.08</c:v>
            </c:pt>
            <c:pt idx="17">
              <c:v>BV1:</c:v>
            </c:pt>
            <c:pt idx="18">
              <c:v>8.06</c:v>
            </c:pt>
            <c:pt idx="19">
              <c:v>Closure Corr:</c:v>
            </c:pt>
            <c:pt idx="20">
              <c:v>1.00</c:v>
            </c:pt>
            <c:pt idx="21">
              <c:v>PORE SYSTEM 2:</c:v>
            </c:pt>
            <c:pt idx="22">
              <c:v>G2:</c:v>
            </c:pt>
            <c:pt idx="23">
              <c:v>0.25</c:v>
            </c:pt>
            <c:pt idx="24">
              <c:v>Pd2:</c:v>
            </c:pt>
            <c:pt idx="25">
              <c:v>781.59</c:v>
            </c:pt>
            <c:pt idx="26">
              <c:v>BV2:</c:v>
            </c:pt>
            <c:pt idx="27">
              <c:v>1.41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835559304430591"/>
          <c:y val="3.142954565460032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5143636523680263"/>
          <c:w val="0.74945951855644921"/>
          <c:h val="0.645734301630879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'401e'!$Z$7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'401e'!$X$8:$X$125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2.1927966544920841</c:v>
                </c:pt>
                <c:pt idx="39" formatCode="0.00E+00">
                  <c:v>1.9986127856515088</c:v>
                </c:pt>
                <c:pt idx="40" formatCode="0.00E+00">
                  <c:v>1.8163011334224286</c:v>
                </c:pt>
                <c:pt idx="41" formatCode="0.00E+00">
                  <c:v>1.6523353726574441</c:v>
                </c:pt>
                <c:pt idx="42" formatCode="0.00E+00">
                  <c:v>1.5041804783285151</c:v>
                </c:pt>
                <c:pt idx="43" formatCode="0.00E+00">
                  <c:v>1.3872387221672797</c:v>
                </c:pt>
                <c:pt idx="44" formatCode="0.00E+00">
                  <c:v>1.2550195744018078</c:v>
                </c:pt>
                <c:pt idx="45" formatCode="0.00E+00">
                  <c:v>1.1496445227198946</c:v>
                </c:pt>
                <c:pt idx="46" formatCode="0.00E+00">
                  <c:v>1.0586966952417554</c:v>
                </c:pt>
                <c:pt idx="47" formatCode="0.00E+00">
                  <c:v>0.97292959608389296</c:v>
                </c:pt>
                <c:pt idx="48" formatCode="0.00E+00">
                  <c:v>0.87885538713988476</c:v>
                </c:pt>
                <c:pt idx="49" formatCode="0.00E+00">
                  <c:v>0.7995651240353181</c:v>
                </c:pt>
                <c:pt idx="50" formatCode="0.00E+00">
                  <c:v>0.73608389631858373</c:v>
                </c:pt>
                <c:pt idx="51" formatCode="0.00E+00">
                  <c:v>0.67162260560636411</c:v>
                </c:pt>
                <c:pt idx="52" formatCode="0.00E+00">
                  <c:v>0.61536630740699794</c:v>
                </c:pt>
                <c:pt idx="53" formatCode="0.00E+00">
                  <c:v>0.56019174103505165</c:v>
                </c:pt>
                <c:pt idx="54" formatCode="0.00E+00">
                  <c:v>0.51566493114156942</c:v>
                </c:pt>
                <c:pt idx="55" formatCode="0.00E+00">
                  <c:v>0.47081261148778147</c:v>
                </c:pt>
                <c:pt idx="56" formatCode="0.00E+00">
                  <c:v>0.42447426472436017</c:v>
                </c:pt>
                <c:pt idx="57" formatCode="0.00E+00">
                  <c:v>0.39138092980830858</c:v>
                </c:pt>
                <c:pt idx="58" formatCode="0.00E+00">
                  <c:v>0.3569908226381549</c:v>
                </c:pt>
                <c:pt idx="59" formatCode="0.00E+00">
                  <c:v>0.32601702058217424</c:v>
                </c:pt>
                <c:pt idx="60" formatCode="0.00E+00">
                  <c:v>0.29777509217651205</c:v>
                </c:pt>
                <c:pt idx="61" formatCode="0.00E+00">
                  <c:v>0.27200689802932726</c:v>
                </c:pt>
                <c:pt idx="62" formatCode="0.00E+00">
                  <c:v>0.24817365920050652</c:v>
                </c:pt>
                <c:pt idx="63" formatCode="0.00E+00">
                  <c:v>0.22708119945263461</c:v>
                </c:pt>
                <c:pt idx="64" formatCode="0.00E+00">
                  <c:v>0.20875592599350454</c:v>
                </c:pt>
                <c:pt idx="65" formatCode="0.00E+00">
                  <c:v>0.18968991323627163</c:v>
                </c:pt>
                <c:pt idx="66" formatCode="0.00E+00">
                  <c:v>0.17278605961724749</c:v>
                </c:pt>
                <c:pt idx="67" formatCode="0.00E+00">
                  <c:v>0.15831831506587615</c:v>
                </c:pt>
                <c:pt idx="68" formatCode="0.00E+00">
                  <c:v>0.14462841826790501</c:v>
                </c:pt>
                <c:pt idx="69" formatCode="0.00E+00">
                  <c:v>0.13228449914964416</c:v>
                </c:pt>
                <c:pt idx="70" formatCode="0.00E+00">
                  <c:v>0.12077100104894894</c:v>
                </c:pt>
                <c:pt idx="71" formatCode="0.00E+00">
                  <c:v>0.11040686269909875</c:v>
                </c:pt>
                <c:pt idx="72" formatCode="0.00E+00">
                  <c:v>0.10159078131876007</c:v>
                </c:pt>
                <c:pt idx="73" formatCode="0.00E+00">
                  <c:v>9.2949811942852414E-2</c:v>
                </c:pt>
                <c:pt idx="74" formatCode="0.00E+00">
                  <c:v>8.4573355569936906E-2</c:v>
                </c:pt>
                <c:pt idx="75" formatCode="0.00E+00">
                  <c:v>7.7224135500801344E-2</c:v>
                </c:pt>
                <c:pt idx="76" formatCode="0.00E+00">
                  <c:v>7.0630788467935773E-2</c:v>
                </c:pt>
                <c:pt idx="77" formatCode="0.00E+00">
                  <c:v>6.4591392028537822E-2</c:v>
                </c:pt>
                <c:pt idx="78" formatCode="0.00E+00">
                  <c:v>5.8958413479757263E-2</c:v>
                </c:pt>
                <c:pt idx="79" formatCode="0.00E+00">
                  <c:v>5.382605123351529E-2</c:v>
                </c:pt>
                <c:pt idx="80" formatCode="0.00E+00">
                  <c:v>4.9313739879373111E-2</c:v>
                </c:pt>
                <c:pt idx="81" formatCode="0.00E+00">
                  <c:v>4.4857044823005579E-2</c:v>
                </c:pt>
                <c:pt idx="82" formatCode="0.00E+00">
                  <c:v>4.1158516753107541E-2</c:v>
                </c:pt>
                <c:pt idx="83" formatCode="0.00E+00">
                  <c:v>3.7661014115085621E-2</c:v>
                </c:pt>
                <c:pt idx="84" formatCode="0.00E+00">
                  <c:v>3.438787179051625E-2</c:v>
                </c:pt>
                <c:pt idx="85" formatCode="0.00E+00">
                  <c:v>3.1444951287075432E-2</c:v>
                </c:pt>
                <c:pt idx="86" formatCode="0.00E+00">
                  <c:v>2.8728478862151987E-2</c:v>
                </c:pt>
                <c:pt idx="87" formatCode="0.00E+00">
                  <c:v>2.6248484360771797E-2</c:v>
                </c:pt>
                <c:pt idx="88" formatCode="0.00E+00">
                  <c:v>2.4022384168324237E-2</c:v>
                </c:pt>
                <c:pt idx="89" formatCode="0.00E+00">
                  <c:v>2.1967352225836245E-2</c:v>
                </c:pt>
                <c:pt idx="90" formatCode="0.00E+00">
                  <c:v>2.0086144040913936E-2</c:v>
                </c:pt>
                <c:pt idx="91" formatCode="0.00E+00">
                  <c:v>1.8351122068884358E-2</c:v>
                </c:pt>
                <c:pt idx="92" formatCode="0.00E+00">
                  <c:v>1.6761873074465156E-2</c:v>
                </c:pt>
                <c:pt idx="93" formatCode="0.00E+00">
                  <c:v>1.5336162963405987E-2</c:v>
                </c:pt>
                <c:pt idx="94" formatCode="0.00E+00">
                  <c:v>1.4009950743756303E-2</c:v>
                </c:pt>
                <c:pt idx="95" formatCode="0.00E+00">
                  <c:v>1.2812467928583508E-2</c:v>
                </c:pt>
                <c:pt idx="96" formatCode="0.00E+00">
                  <c:v>1.1712338538484631E-2</c:v>
                </c:pt>
                <c:pt idx="97" formatCode="0.00E+00">
                  <c:v>1.0702232399157437E-2</c:v>
                </c:pt>
                <c:pt idx="98" formatCode="0.00E+00">
                  <c:v>9.7794211884483645E-3</c:v>
                </c:pt>
                <c:pt idx="99" formatCode="0.00E+00">
                  <c:v>8.9550358261101456E-3</c:v>
                </c:pt>
                <c:pt idx="100" formatCode="0.00E+00">
                  <c:v>8.1976987013270431E-3</c:v>
                </c:pt>
                <c:pt idx="101" formatCode="0.00E+00">
                  <c:v>7.4524757836460223E-3</c:v>
                </c:pt>
                <c:pt idx="102" formatCode="0.00E+00">
                  <c:v>6.830629737404126E-3</c:v>
                </c:pt>
                <c:pt idx="103" formatCode="0.00E+00">
                  <c:v>6.2319485299841592E-3</c:v>
                </c:pt>
                <c:pt idx="104" formatCode="0.00E+00">
                  <c:v>5.6985859984542931E-3</c:v>
                </c:pt>
                <c:pt idx="105" formatCode="0.00E+00">
                  <c:v>5.2233200947727322E-3</c:v>
                </c:pt>
                <c:pt idx="106" formatCode="0.00E+00">
                  <c:v>4.7781726133361117E-3</c:v>
                </c:pt>
                <c:pt idx="107" formatCode="0.00E+00">
                  <c:v>4.3665022206419617E-3</c:v>
                </c:pt>
                <c:pt idx="108" formatCode="0.00E+00">
                  <c:v>3.9902153692921265E-3</c:v>
                </c:pt>
                <c:pt idx="109" formatCode="0.00E+00">
                  <c:v>3.6361038379406265E-3</c:v>
                </c:pt>
                <c:pt idx="110" formatCode="0.00E+00">
                  <c:v>3.3289331793510835E-3</c:v>
                </c:pt>
                <c:pt idx="111" formatCode="0.00E+00">
                  <c:v>3.0437365504822479E-3</c:v>
                </c:pt>
                <c:pt idx="112" formatCode="0.00E+00">
                  <c:v>2.7813593074471391E-3</c:v>
                </c:pt>
                <c:pt idx="113" formatCode="0.00E+00">
                  <c:v>2.5431030842376547E-3</c:v>
                </c:pt>
                <c:pt idx="114" formatCode="0.00E+00">
                  <c:v>2.3264070276387159E-3</c:v>
                </c:pt>
                <c:pt idx="115" formatCode="0.00E+00">
                  <c:v>2.1263387212398298E-3</c:v>
                </c:pt>
                <c:pt idx="116" formatCode="0.00E+00">
                  <c:v>1.9439881767867482E-3</c:v>
                </c:pt>
                <c:pt idx="117" formatCode="0.00E+00">
                  <c:v>1.7756207981042247E-3</c:v>
                </c:pt>
              </c:numCache>
            </c:numRef>
          </c:xVal>
          <c:yVal>
            <c:numRef>
              <c:f>'401e'!$Z$8:$Z$125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7.6657397346768796E-2</c:v>
                </c:pt>
                <c:pt idx="36">
                  <c:v>9.7489388733289051E-2</c:v>
                </c:pt>
                <c:pt idx="37">
                  <c:v>9.7489388733288829E-2</c:v>
                </c:pt>
                <c:pt idx="38">
                  <c:v>0.1949787774665781</c:v>
                </c:pt>
                <c:pt idx="39">
                  <c:v>0.19497877746657855</c:v>
                </c:pt>
                <c:pt idx="40">
                  <c:v>0.35746109202206</c:v>
                </c:pt>
                <c:pt idx="41">
                  <c:v>0.2274752403776743</c:v>
                </c:pt>
                <c:pt idx="42">
                  <c:v>0.29246816619986671</c:v>
                </c:pt>
                <c:pt idx="43">
                  <c:v>0.1949787774665781</c:v>
                </c:pt>
                <c:pt idx="44">
                  <c:v>0.25997170328877139</c:v>
                </c:pt>
                <c:pt idx="45">
                  <c:v>0.22747524037767408</c:v>
                </c:pt>
                <c:pt idx="46">
                  <c:v>0.25997170328877139</c:v>
                </c:pt>
                <c:pt idx="47">
                  <c:v>0.16248231455548101</c:v>
                </c:pt>
                <c:pt idx="48">
                  <c:v>0.19497877746657899</c:v>
                </c:pt>
                <c:pt idx="49">
                  <c:v>0.25997170328877051</c:v>
                </c:pt>
                <c:pt idx="50">
                  <c:v>0.1949787774665781</c:v>
                </c:pt>
                <c:pt idx="51">
                  <c:v>0.1949787774665781</c:v>
                </c:pt>
                <c:pt idx="52">
                  <c:v>0.1949787774665781</c:v>
                </c:pt>
                <c:pt idx="53">
                  <c:v>0.1624823145554819</c:v>
                </c:pt>
                <c:pt idx="54">
                  <c:v>0.16248231455548101</c:v>
                </c:pt>
                <c:pt idx="55">
                  <c:v>0.1299858516443857</c:v>
                </c:pt>
                <c:pt idx="56">
                  <c:v>9.7489388733289495E-2</c:v>
                </c:pt>
                <c:pt idx="57">
                  <c:v>9.7489388733288607E-2</c:v>
                </c:pt>
                <c:pt idx="58">
                  <c:v>6.4992925822193293E-2</c:v>
                </c:pt>
                <c:pt idx="59">
                  <c:v>6.4992925822191516E-2</c:v>
                </c:pt>
                <c:pt idx="60">
                  <c:v>6.4992925822194181E-2</c:v>
                </c:pt>
                <c:pt idx="61">
                  <c:v>6.4992925822192404E-2</c:v>
                </c:pt>
                <c:pt idx="62">
                  <c:v>9.7489388733288607E-2</c:v>
                </c:pt>
                <c:pt idx="63">
                  <c:v>6.4992925822192404E-2</c:v>
                </c:pt>
                <c:pt idx="64">
                  <c:v>9.7489388733288607E-2</c:v>
                </c:pt>
                <c:pt idx="65">
                  <c:v>9.7489388733290383E-2</c:v>
                </c:pt>
                <c:pt idx="66">
                  <c:v>0.12998585164438481</c:v>
                </c:pt>
                <c:pt idx="67">
                  <c:v>9.7489388733289495E-2</c:v>
                </c:pt>
                <c:pt idx="68">
                  <c:v>0.12998585164438481</c:v>
                </c:pt>
                <c:pt idx="69">
                  <c:v>9.7489388733289495E-2</c:v>
                </c:pt>
                <c:pt idx="70">
                  <c:v>9.7489388733288607E-2</c:v>
                </c:pt>
                <c:pt idx="71">
                  <c:v>9.7489388733289495E-2</c:v>
                </c:pt>
                <c:pt idx="72">
                  <c:v>9.7489388733289495E-2</c:v>
                </c:pt>
                <c:pt idx="73">
                  <c:v>0.1299858516443857</c:v>
                </c:pt>
                <c:pt idx="74">
                  <c:v>9.7489388733287718E-2</c:v>
                </c:pt>
                <c:pt idx="75">
                  <c:v>9.7489388733289495E-2</c:v>
                </c:pt>
                <c:pt idx="76">
                  <c:v>0.12998585164438481</c:v>
                </c:pt>
                <c:pt idx="77">
                  <c:v>9.7489388733289495E-2</c:v>
                </c:pt>
                <c:pt idx="78">
                  <c:v>9.7489388733290383E-2</c:v>
                </c:pt>
                <c:pt idx="79">
                  <c:v>9.7489388733287718E-2</c:v>
                </c:pt>
                <c:pt idx="80">
                  <c:v>9.7489388733287718E-2</c:v>
                </c:pt>
                <c:pt idx="81">
                  <c:v>9.7489388733290383E-2</c:v>
                </c:pt>
                <c:pt idx="82">
                  <c:v>9.7489388733289495E-2</c:v>
                </c:pt>
                <c:pt idx="83">
                  <c:v>9.7489388733289495E-2</c:v>
                </c:pt>
                <c:pt idx="84">
                  <c:v>6.4992925822192404E-2</c:v>
                </c:pt>
                <c:pt idx="85">
                  <c:v>6.4992925822192404E-2</c:v>
                </c:pt>
                <c:pt idx="86">
                  <c:v>6.4992925822192404E-2</c:v>
                </c:pt>
                <c:pt idx="87">
                  <c:v>6.4992925822192404E-2</c:v>
                </c:pt>
                <c:pt idx="88">
                  <c:v>6.4992925822192404E-2</c:v>
                </c:pt>
                <c:pt idx="89">
                  <c:v>6.4992925822192404E-2</c:v>
                </c:pt>
                <c:pt idx="90">
                  <c:v>6.4992925822192404E-2</c:v>
                </c:pt>
                <c:pt idx="91">
                  <c:v>3.2496462911099755E-2</c:v>
                </c:pt>
                <c:pt idx="92">
                  <c:v>6.4992925822192404E-2</c:v>
                </c:pt>
                <c:pt idx="93">
                  <c:v>3.2496462911094426E-2</c:v>
                </c:pt>
                <c:pt idx="94">
                  <c:v>6.4992925822194181E-2</c:v>
                </c:pt>
                <c:pt idx="95">
                  <c:v>3.2496462911094426E-2</c:v>
                </c:pt>
                <c:pt idx="96">
                  <c:v>3.2496462911096202E-2</c:v>
                </c:pt>
                <c:pt idx="97">
                  <c:v>6.4992925822194181E-2</c:v>
                </c:pt>
                <c:pt idx="98">
                  <c:v>3.2496462911096202E-2</c:v>
                </c:pt>
                <c:pt idx="99">
                  <c:v>3.2496462911097979E-2</c:v>
                </c:pt>
                <c:pt idx="100">
                  <c:v>3.2496462911094426E-2</c:v>
                </c:pt>
                <c:pt idx="101">
                  <c:v>3.2496462911096202E-2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E-9A45-90EF-411073AA0D9D}"/>
            </c:ext>
          </c:extLst>
        </c:ser>
        <c:ser>
          <c:idx val="1"/>
          <c:order val="1"/>
          <c:tx>
            <c:strRef>
              <c:f>'401e'!$AB$7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'401e'!$X$8:$X$125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2.1927966544920841</c:v>
                </c:pt>
                <c:pt idx="39" formatCode="0.00E+00">
                  <c:v>1.9986127856515088</c:v>
                </c:pt>
                <c:pt idx="40" formatCode="0.00E+00">
                  <c:v>1.8163011334224286</c:v>
                </c:pt>
                <c:pt idx="41" formatCode="0.00E+00">
                  <c:v>1.6523353726574441</c:v>
                </c:pt>
                <c:pt idx="42" formatCode="0.00E+00">
                  <c:v>1.5041804783285151</c:v>
                </c:pt>
                <c:pt idx="43" formatCode="0.00E+00">
                  <c:v>1.3872387221672797</c:v>
                </c:pt>
                <c:pt idx="44" formatCode="0.00E+00">
                  <c:v>1.2550195744018078</c:v>
                </c:pt>
                <c:pt idx="45" formatCode="0.00E+00">
                  <c:v>1.1496445227198946</c:v>
                </c:pt>
                <c:pt idx="46" formatCode="0.00E+00">
                  <c:v>1.0586966952417554</c:v>
                </c:pt>
                <c:pt idx="47" formatCode="0.00E+00">
                  <c:v>0.97292959608389296</c:v>
                </c:pt>
                <c:pt idx="48" formatCode="0.00E+00">
                  <c:v>0.87885538713988476</c:v>
                </c:pt>
                <c:pt idx="49" formatCode="0.00E+00">
                  <c:v>0.7995651240353181</c:v>
                </c:pt>
                <c:pt idx="50" formatCode="0.00E+00">
                  <c:v>0.73608389631858373</c:v>
                </c:pt>
                <c:pt idx="51" formatCode="0.00E+00">
                  <c:v>0.67162260560636411</c:v>
                </c:pt>
                <c:pt idx="52" formatCode="0.00E+00">
                  <c:v>0.61536630740699794</c:v>
                </c:pt>
                <c:pt idx="53" formatCode="0.00E+00">
                  <c:v>0.56019174103505165</c:v>
                </c:pt>
                <c:pt idx="54" formatCode="0.00E+00">
                  <c:v>0.51566493114156942</c:v>
                </c:pt>
                <c:pt idx="55" formatCode="0.00E+00">
                  <c:v>0.47081261148778147</c:v>
                </c:pt>
                <c:pt idx="56" formatCode="0.00E+00">
                  <c:v>0.42447426472436017</c:v>
                </c:pt>
                <c:pt idx="57" formatCode="0.00E+00">
                  <c:v>0.39138092980830858</c:v>
                </c:pt>
                <c:pt idx="58" formatCode="0.00E+00">
                  <c:v>0.3569908226381549</c:v>
                </c:pt>
                <c:pt idx="59" formatCode="0.00E+00">
                  <c:v>0.32601702058217424</c:v>
                </c:pt>
                <c:pt idx="60" formatCode="0.00E+00">
                  <c:v>0.29777509217651205</c:v>
                </c:pt>
                <c:pt idx="61" formatCode="0.00E+00">
                  <c:v>0.27200689802932726</c:v>
                </c:pt>
                <c:pt idx="62" formatCode="0.00E+00">
                  <c:v>0.24817365920050652</c:v>
                </c:pt>
                <c:pt idx="63" formatCode="0.00E+00">
                  <c:v>0.22708119945263461</c:v>
                </c:pt>
                <c:pt idx="64" formatCode="0.00E+00">
                  <c:v>0.20875592599350454</c:v>
                </c:pt>
                <c:pt idx="65" formatCode="0.00E+00">
                  <c:v>0.18968991323627163</c:v>
                </c:pt>
                <c:pt idx="66" formatCode="0.00E+00">
                  <c:v>0.17278605961724749</c:v>
                </c:pt>
                <c:pt idx="67" formatCode="0.00E+00">
                  <c:v>0.15831831506587615</c:v>
                </c:pt>
                <c:pt idx="68" formatCode="0.00E+00">
                  <c:v>0.14462841826790501</c:v>
                </c:pt>
                <c:pt idx="69" formatCode="0.00E+00">
                  <c:v>0.13228449914964416</c:v>
                </c:pt>
                <c:pt idx="70" formatCode="0.00E+00">
                  <c:v>0.12077100104894894</c:v>
                </c:pt>
                <c:pt idx="71" formatCode="0.00E+00">
                  <c:v>0.11040686269909875</c:v>
                </c:pt>
                <c:pt idx="72" formatCode="0.00E+00">
                  <c:v>0.10159078131876007</c:v>
                </c:pt>
                <c:pt idx="73" formatCode="0.00E+00">
                  <c:v>9.2949811942852414E-2</c:v>
                </c:pt>
                <c:pt idx="74" formatCode="0.00E+00">
                  <c:v>8.4573355569936906E-2</c:v>
                </c:pt>
                <c:pt idx="75" formatCode="0.00E+00">
                  <c:v>7.7224135500801344E-2</c:v>
                </c:pt>
                <c:pt idx="76" formatCode="0.00E+00">
                  <c:v>7.0630788467935773E-2</c:v>
                </c:pt>
                <c:pt idx="77" formatCode="0.00E+00">
                  <c:v>6.4591392028537822E-2</c:v>
                </c:pt>
                <c:pt idx="78" formatCode="0.00E+00">
                  <c:v>5.8958413479757263E-2</c:v>
                </c:pt>
                <c:pt idx="79" formatCode="0.00E+00">
                  <c:v>5.382605123351529E-2</c:v>
                </c:pt>
                <c:pt idx="80" formatCode="0.00E+00">
                  <c:v>4.9313739879373111E-2</c:v>
                </c:pt>
                <c:pt idx="81" formatCode="0.00E+00">
                  <c:v>4.4857044823005579E-2</c:v>
                </c:pt>
                <c:pt idx="82" formatCode="0.00E+00">
                  <c:v>4.1158516753107541E-2</c:v>
                </c:pt>
                <c:pt idx="83" formatCode="0.00E+00">
                  <c:v>3.7661014115085621E-2</c:v>
                </c:pt>
                <c:pt idx="84" formatCode="0.00E+00">
                  <c:v>3.438787179051625E-2</c:v>
                </c:pt>
                <c:pt idx="85" formatCode="0.00E+00">
                  <c:v>3.1444951287075432E-2</c:v>
                </c:pt>
                <c:pt idx="86" formatCode="0.00E+00">
                  <c:v>2.8728478862151987E-2</c:v>
                </c:pt>
                <c:pt idx="87" formatCode="0.00E+00">
                  <c:v>2.6248484360771797E-2</c:v>
                </c:pt>
                <c:pt idx="88" formatCode="0.00E+00">
                  <c:v>2.4022384168324237E-2</c:v>
                </c:pt>
                <c:pt idx="89" formatCode="0.00E+00">
                  <c:v>2.1967352225836245E-2</c:v>
                </c:pt>
                <c:pt idx="90" formatCode="0.00E+00">
                  <c:v>2.0086144040913936E-2</c:v>
                </c:pt>
                <c:pt idx="91" formatCode="0.00E+00">
                  <c:v>1.8351122068884358E-2</c:v>
                </c:pt>
                <c:pt idx="92" formatCode="0.00E+00">
                  <c:v>1.6761873074465156E-2</c:v>
                </c:pt>
                <c:pt idx="93" formatCode="0.00E+00">
                  <c:v>1.5336162963405987E-2</c:v>
                </c:pt>
                <c:pt idx="94" formatCode="0.00E+00">
                  <c:v>1.4009950743756303E-2</c:v>
                </c:pt>
                <c:pt idx="95" formatCode="0.00E+00">
                  <c:v>1.2812467928583508E-2</c:v>
                </c:pt>
                <c:pt idx="96" formatCode="0.00E+00">
                  <c:v>1.1712338538484631E-2</c:v>
                </c:pt>
                <c:pt idx="97" formatCode="0.00E+00">
                  <c:v>1.0702232399157437E-2</c:v>
                </c:pt>
                <c:pt idx="98" formatCode="0.00E+00">
                  <c:v>9.7794211884483645E-3</c:v>
                </c:pt>
                <c:pt idx="99" formatCode="0.00E+00">
                  <c:v>8.9550358261101456E-3</c:v>
                </c:pt>
                <c:pt idx="100" formatCode="0.00E+00">
                  <c:v>8.1976987013270431E-3</c:v>
                </c:pt>
                <c:pt idx="101" formatCode="0.00E+00">
                  <c:v>7.4524757836460223E-3</c:v>
                </c:pt>
                <c:pt idx="102" formatCode="0.00E+00">
                  <c:v>6.830629737404126E-3</c:v>
                </c:pt>
                <c:pt idx="103" formatCode="0.00E+00">
                  <c:v>6.2319485299841592E-3</c:v>
                </c:pt>
                <c:pt idx="104" formatCode="0.00E+00">
                  <c:v>5.6985859984542931E-3</c:v>
                </c:pt>
                <c:pt idx="105" formatCode="0.00E+00">
                  <c:v>5.2233200947727322E-3</c:v>
                </c:pt>
                <c:pt idx="106" formatCode="0.00E+00">
                  <c:v>4.7781726133361117E-3</c:v>
                </c:pt>
                <c:pt idx="107" formatCode="0.00E+00">
                  <c:v>4.3665022206419617E-3</c:v>
                </c:pt>
                <c:pt idx="108" formatCode="0.00E+00">
                  <c:v>3.9902153692921265E-3</c:v>
                </c:pt>
                <c:pt idx="109" formatCode="0.00E+00">
                  <c:v>3.6361038379406265E-3</c:v>
                </c:pt>
                <c:pt idx="110" formatCode="0.00E+00">
                  <c:v>3.3289331793510835E-3</c:v>
                </c:pt>
                <c:pt idx="111" formatCode="0.00E+00">
                  <c:v>3.0437365504822479E-3</c:v>
                </c:pt>
                <c:pt idx="112" formatCode="0.00E+00">
                  <c:v>2.7813593074471391E-3</c:v>
                </c:pt>
                <c:pt idx="113" formatCode="0.00E+00">
                  <c:v>2.5431030842376547E-3</c:v>
                </c:pt>
                <c:pt idx="114" formatCode="0.00E+00">
                  <c:v>2.3264070276387159E-3</c:v>
                </c:pt>
                <c:pt idx="115" formatCode="0.00E+00">
                  <c:v>2.1263387212398298E-3</c:v>
                </c:pt>
                <c:pt idx="116" formatCode="0.00E+00">
                  <c:v>1.9439881767867482E-3</c:v>
                </c:pt>
                <c:pt idx="117" formatCode="0.00E+00">
                  <c:v>1.7756207981042247E-3</c:v>
                </c:pt>
              </c:numCache>
            </c:numRef>
          </c:xVal>
          <c:yVal>
            <c:numRef>
              <c:f>'401e'!$AB$8:$AB$125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8.5972705679863808E-3</c:v>
                </c:pt>
                <c:pt idx="36">
                  <c:v>6.333230120647336E-2</c:v>
                </c:pt>
                <c:pt idx="37">
                  <c:v>0.11122628689657639</c:v>
                </c:pt>
                <c:pt idx="38">
                  <c:v>0.18843658512535846</c:v>
                </c:pt>
                <c:pt idx="39">
                  <c:v>0.25918204617066454</c:v>
                </c:pt>
                <c:pt idx="40">
                  <c:v>0.29519656550461049</c:v>
                </c:pt>
                <c:pt idx="41">
                  <c:v>0.30005417932587342</c:v>
                </c:pt>
                <c:pt idx="42">
                  <c:v>0.29389984283137682</c:v>
                </c:pt>
                <c:pt idx="43">
                  <c:v>0.24479603791185478</c:v>
                </c:pt>
                <c:pt idx="44">
                  <c:v>0.28866626996460321</c:v>
                </c:pt>
                <c:pt idx="45">
                  <c:v>0.23837434669228053</c:v>
                </c:pt>
                <c:pt idx="46">
                  <c:v>0.2114794916910907</c:v>
                </c:pt>
                <c:pt idx="47">
                  <c:v>0.20438969833201748</c:v>
                </c:pt>
                <c:pt idx="48">
                  <c:v>0.23006329152386007</c:v>
                </c:pt>
                <c:pt idx="49">
                  <c:v>0.19917965921538316</c:v>
                </c:pt>
                <c:pt idx="50">
                  <c:v>0.16340408365429315</c:v>
                </c:pt>
                <c:pt idx="51">
                  <c:v>0.17003714189006214</c:v>
                </c:pt>
                <c:pt idx="52">
                  <c:v>0.15230289608943925</c:v>
                </c:pt>
                <c:pt idx="53">
                  <c:v>0.15351448348369923</c:v>
                </c:pt>
                <c:pt idx="54">
                  <c:v>0.1273818382227927</c:v>
                </c:pt>
                <c:pt idx="55">
                  <c:v>0.13201338014264863</c:v>
                </c:pt>
                <c:pt idx="56">
                  <c:v>0.14099120599265369</c:v>
                </c:pt>
                <c:pt idx="57">
                  <c:v>0.10407058693165183</c:v>
                </c:pt>
                <c:pt idx="58">
                  <c:v>0.11166960672115511</c:v>
                </c:pt>
                <c:pt idx="59">
                  <c:v>0.10417031695127577</c:v>
                </c:pt>
                <c:pt idx="60">
                  <c:v>9.8473933939583702E-2</c:v>
                </c:pt>
                <c:pt idx="61">
                  <c:v>9.3260122596408479E-2</c:v>
                </c:pt>
                <c:pt idx="62">
                  <c:v>8.9659182600801302E-2</c:v>
                </c:pt>
                <c:pt idx="63">
                  <c:v>8.254474018216218E-2</c:v>
                </c:pt>
                <c:pt idx="64">
                  <c:v>7.4559146962418055E-2</c:v>
                </c:pt>
                <c:pt idx="65">
                  <c:v>8.0854054035055078E-2</c:v>
                </c:pt>
                <c:pt idx="66">
                  <c:v>7.4963515798855518E-2</c:v>
                </c:pt>
                <c:pt idx="67">
                  <c:v>6.7032724844038327E-2</c:v>
                </c:pt>
                <c:pt idx="68">
                  <c:v>6.6282367151397459E-2</c:v>
                </c:pt>
                <c:pt idx="69">
                  <c:v>6.2540608515055496E-2</c:v>
                </c:pt>
                <c:pt idx="70">
                  <c:v>7.312584113491738E-2</c:v>
                </c:pt>
                <c:pt idx="71">
                  <c:v>0.13704456058069336</c:v>
                </c:pt>
                <c:pt idx="72">
                  <c:v>0.15819612266529592</c:v>
                </c:pt>
                <c:pt idx="73">
                  <c:v>0.16699708097535293</c:v>
                </c:pt>
                <c:pt idx="74">
                  <c:v>0.16215828428684897</c:v>
                </c:pt>
                <c:pt idx="75">
                  <c:v>0.13934723732921661</c:v>
                </c:pt>
                <c:pt idx="76">
                  <c:v>0.12225175431359325</c:v>
                </c:pt>
                <c:pt idx="77">
                  <c:v>0.11002715680212205</c:v>
                </c:pt>
                <c:pt idx="78">
                  <c:v>0.1014913118315075</c:v>
                </c:pt>
                <c:pt idx="79">
                  <c:v>9.2098666251716921E-2</c:v>
                </c:pt>
                <c:pt idx="80">
                  <c:v>8.1188762647904866E-2</c:v>
                </c:pt>
                <c:pt idx="81">
                  <c:v>8.0909961966742827E-2</c:v>
                </c:pt>
                <c:pt idx="82">
                  <c:v>6.8117586906192074E-2</c:v>
                </c:pt>
                <c:pt idx="83">
                  <c:v>6.5624037493519971E-2</c:v>
                </c:pt>
                <c:pt idx="84">
                  <c:v>6.2864999082173689E-2</c:v>
                </c:pt>
                <c:pt idx="85">
                  <c:v>5.8085257409126179E-2</c:v>
                </c:pt>
                <c:pt idx="86">
                  <c:v>5.5280859499148072E-2</c:v>
                </c:pt>
                <c:pt idx="87">
                  <c:v>5.2201826941648655E-2</c:v>
                </c:pt>
                <c:pt idx="88">
                  <c:v>4.8582010584246937E-2</c:v>
                </c:pt>
                <c:pt idx="89">
                  <c:v>4.6602001153815742E-2</c:v>
                </c:pt>
                <c:pt idx="90">
                  <c:v>4.4432763744112869E-2</c:v>
                </c:pt>
                <c:pt idx="91">
                  <c:v>4.2775977218441952E-2</c:v>
                </c:pt>
                <c:pt idx="92">
                  <c:v>4.0984044398633124E-2</c:v>
                </c:pt>
                <c:pt idx="93">
                  <c:v>3.850723008807666E-2</c:v>
                </c:pt>
                <c:pt idx="94">
                  <c:v>3.7569838363301855E-2</c:v>
                </c:pt>
                <c:pt idx="95">
                  <c:v>3.5634158184693732E-2</c:v>
                </c:pt>
                <c:pt idx="96">
                  <c:v>3.4425285156978624E-2</c:v>
                </c:pt>
                <c:pt idx="97">
                  <c:v>3.3285068185975319E-2</c:v>
                </c:pt>
                <c:pt idx="98">
                  <c:v>3.2060438202024422E-2</c:v>
                </c:pt>
                <c:pt idx="99">
                  <c:v>3.0208534073679516E-2</c:v>
                </c:pt>
                <c:pt idx="100">
                  <c:v>2.9281137564868054E-2</c:v>
                </c:pt>
                <c:pt idx="101">
                  <c:v>3.049414129924255E-2</c:v>
                </c:pt>
                <c:pt idx="102">
                  <c:v>2.6945627554859186E-2</c:v>
                </c:pt>
                <c:pt idx="103">
                  <c:v>2.7459586526843438E-2</c:v>
                </c:pt>
                <c:pt idx="104">
                  <c:v>2.5934342032500446E-2</c:v>
                </c:pt>
                <c:pt idx="105">
                  <c:v>2.4478664135325623E-2</c:v>
                </c:pt>
                <c:pt idx="106">
                  <c:v>2.4297354586002129E-2</c:v>
                </c:pt>
                <c:pt idx="107">
                  <c:v>2.3851031409545698E-2</c:v>
                </c:pt>
                <c:pt idx="108">
                  <c:v>2.3162664243593589E-2</c:v>
                </c:pt>
                <c:pt idx="109">
                  <c:v>2.3194125563545498E-2</c:v>
                </c:pt>
                <c:pt idx="110">
                  <c:v>2.1407673283804662E-2</c:v>
                </c:pt>
                <c:pt idx="111">
                  <c:v>2.1134266236188637E-2</c:v>
                </c:pt>
                <c:pt idx="112">
                  <c:v>2.0697420781911724E-2</c:v>
                </c:pt>
                <c:pt idx="113">
                  <c:v>2.0016348987112131E-2</c:v>
                </c:pt>
                <c:pt idx="114">
                  <c:v>1.9389568352841557E-2</c:v>
                </c:pt>
                <c:pt idx="115">
                  <c:v>1.9076927848086456E-2</c:v>
                </c:pt>
                <c:pt idx="116">
                  <c:v>1.8540589619912673E-2</c:v>
                </c:pt>
                <c:pt idx="117">
                  <c:v>1.8265565070935352E-2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CE-9A45-90EF-411073AA0D9D}"/>
            </c:ext>
          </c:extLst>
        </c:ser>
        <c:ser>
          <c:idx val="2"/>
          <c:order val="2"/>
          <c:tx>
            <c:strRef>
              <c:f>'401e'!$Y$7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'401e'!$X$8:$X$125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2.1927966544920841</c:v>
                </c:pt>
                <c:pt idx="39" formatCode="0.00E+00">
                  <c:v>1.9986127856515088</c:v>
                </c:pt>
                <c:pt idx="40" formatCode="0.00E+00">
                  <c:v>1.8163011334224286</c:v>
                </c:pt>
                <c:pt idx="41" formatCode="0.00E+00">
                  <c:v>1.6523353726574441</c:v>
                </c:pt>
                <c:pt idx="42" formatCode="0.00E+00">
                  <c:v>1.5041804783285151</c:v>
                </c:pt>
                <c:pt idx="43" formatCode="0.00E+00">
                  <c:v>1.3872387221672797</c:v>
                </c:pt>
                <c:pt idx="44" formatCode="0.00E+00">
                  <c:v>1.2550195744018078</c:v>
                </c:pt>
                <c:pt idx="45" formatCode="0.00E+00">
                  <c:v>1.1496445227198946</c:v>
                </c:pt>
                <c:pt idx="46" formatCode="0.00E+00">
                  <c:v>1.0586966952417554</c:v>
                </c:pt>
                <c:pt idx="47" formatCode="0.00E+00">
                  <c:v>0.97292959608389296</c:v>
                </c:pt>
                <c:pt idx="48" formatCode="0.00E+00">
                  <c:v>0.87885538713988476</c:v>
                </c:pt>
                <c:pt idx="49" formatCode="0.00E+00">
                  <c:v>0.7995651240353181</c:v>
                </c:pt>
                <c:pt idx="50" formatCode="0.00E+00">
                  <c:v>0.73608389631858373</c:v>
                </c:pt>
                <c:pt idx="51" formatCode="0.00E+00">
                  <c:v>0.67162260560636411</c:v>
                </c:pt>
                <c:pt idx="52" formatCode="0.00E+00">
                  <c:v>0.61536630740699794</c:v>
                </c:pt>
                <c:pt idx="53" formatCode="0.00E+00">
                  <c:v>0.56019174103505165</c:v>
                </c:pt>
                <c:pt idx="54" formatCode="0.00E+00">
                  <c:v>0.51566493114156942</c:v>
                </c:pt>
                <c:pt idx="55" formatCode="0.00E+00">
                  <c:v>0.47081261148778147</c:v>
                </c:pt>
                <c:pt idx="56" formatCode="0.00E+00">
                  <c:v>0.42447426472436017</c:v>
                </c:pt>
                <c:pt idx="57" formatCode="0.00E+00">
                  <c:v>0.39138092980830858</c:v>
                </c:pt>
                <c:pt idx="58" formatCode="0.00E+00">
                  <c:v>0.3569908226381549</c:v>
                </c:pt>
                <c:pt idx="59" formatCode="0.00E+00">
                  <c:v>0.32601702058217424</c:v>
                </c:pt>
                <c:pt idx="60" formatCode="0.00E+00">
                  <c:v>0.29777509217651205</c:v>
                </c:pt>
                <c:pt idx="61" formatCode="0.00E+00">
                  <c:v>0.27200689802932726</c:v>
                </c:pt>
                <c:pt idx="62" formatCode="0.00E+00">
                  <c:v>0.24817365920050652</c:v>
                </c:pt>
                <c:pt idx="63" formatCode="0.00E+00">
                  <c:v>0.22708119945263461</c:v>
                </c:pt>
                <c:pt idx="64" formatCode="0.00E+00">
                  <c:v>0.20875592599350454</c:v>
                </c:pt>
                <c:pt idx="65" formatCode="0.00E+00">
                  <c:v>0.18968991323627163</c:v>
                </c:pt>
                <c:pt idx="66" formatCode="0.00E+00">
                  <c:v>0.17278605961724749</c:v>
                </c:pt>
                <c:pt idx="67" formatCode="0.00E+00">
                  <c:v>0.15831831506587615</c:v>
                </c:pt>
                <c:pt idx="68" formatCode="0.00E+00">
                  <c:v>0.14462841826790501</c:v>
                </c:pt>
                <c:pt idx="69" formatCode="0.00E+00">
                  <c:v>0.13228449914964416</c:v>
                </c:pt>
                <c:pt idx="70" formatCode="0.00E+00">
                  <c:v>0.12077100104894894</c:v>
                </c:pt>
                <c:pt idx="71" formatCode="0.00E+00">
                  <c:v>0.11040686269909875</c:v>
                </c:pt>
                <c:pt idx="72" formatCode="0.00E+00">
                  <c:v>0.10159078131876007</c:v>
                </c:pt>
                <c:pt idx="73" formatCode="0.00E+00">
                  <c:v>9.2949811942852414E-2</c:v>
                </c:pt>
                <c:pt idx="74" formatCode="0.00E+00">
                  <c:v>8.4573355569936906E-2</c:v>
                </c:pt>
                <c:pt idx="75" formatCode="0.00E+00">
                  <c:v>7.7224135500801344E-2</c:v>
                </c:pt>
                <c:pt idx="76" formatCode="0.00E+00">
                  <c:v>7.0630788467935773E-2</c:v>
                </c:pt>
                <c:pt idx="77" formatCode="0.00E+00">
                  <c:v>6.4591392028537822E-2</c:v>
                </c:pt>
                <c:pt idx="78" formatCode="0.00E+00">
                  <c:v>5.8958413479757263E-2</c:v>
                </c:pt>
                <c:pt idx="79" formatCode="0.00E+00">
                  <c:v>5.382605123351529E-2</c:v>
                </c:pt>
                <c:pt idx="80" formatCode="0.00E+00">
                  <c:v>4.9313739879373111E-2</c:v>
                </c:pt>
                <c:pt idx="81" formatCode="0.00E+00">
                  <c:v>4.4857044823005579E-2</c:v>
                </c:pt>
                <c:pt idx="82" formatCode="0.00E+00">
                  <c:v>4.1158516753107541E-2</c:v>
                </c:pt>
                <c:pt idx="83" formatCode="0.00E+00">
                  <c:v>3.7661014115085621E-2</c:v>
                </c:pt>
                <c:pt idx="84" formatCode="0.00E+00">
                  <c:v>3.438787179051625E-2</c:v>
                </c:pt>
                <c:pt idx="85" formatCode="0.00E+00">
                  <c:v>3.1444951287075432E-2</c:v>
                </c:pt>
                <c:pt idx="86" formatCode="0.00E+00">
                  <c:v>2.8728478862151987E-2</c:v>
                </c:pt>
                <c:pt idx="87" formatCode="0.00E+00">
                  <c:v>2.6248484360771797E-2</c:v>
                </c:pt>
                <c:pt idx="88" formatCode="0.00E+00">
                  <c:v>2.4022384168324237E-2</c:v>
                </c:pt>
                <c:pt idx="89" formatCode="0.00E+00">
                  <c:v>2.1967352225836245E-2</c:v>
                </c:pt>
                <c:pt idx="90" formatCode="0.00E+00">
                  <c:v>2.0086144040913936E-2</c:v>
                </c:pt>
                <c:pt idx="91" formatCode="0.00E+00">
                  <c:v>1.8351122068884358E-2</c:v>
                </c:pt>
                <c:pt idx="92" formatCode="0.00E+00">
                  <c:v>1.6761873074465156E-2</c:v>
                </c:pt>
                <c:pt idx="93" formatCode="0.00E+00">
                  <c:v>1.5336162963405987E-2</c:v>
                </c:pt>
                <c:pt idx="94" formatCode="0.00E+00">
                  <c:v>1.4009950743756303E-2</c:v>
                </c:pt>
                <c:pt idx="95" formatCode="0.00E+00">
                  <c:v>1.2812467928583508E-2</c:v>
                </c:pt>
                <c:pt idx="96" formatCode="0.00E+00">
                  <c:v>1.1712338538484631E-2</c:v>
                </c:pt>
                <c:pt idx="97" formatCode="0.00E+00">
                  <c:v>1.0702232399157437E-2</c:v>
                </c:pt>
                <c:pt idx="98" formatCode="0.00E+00">
                  <c:v>9.7794211884483645E-3</c:v>
                </c:pt>
                <c:pt idx="99" formatCode="0.00E+00">
                  <c:v>8.9550358261101456E-3</c:v>
                </c:pt>
                <c:pt idx="100" formatCode="0.00E+00">
                  <c:v>8.1976987013270431E-3</c:v>
                </c:pt>
                <c:pt idx="101" formatCode="0.00E+00">
                  <c:v>7.4524757836460223E-3</c:v>
                </c:pt>
                <c:pt idx="102" formatCode="0.00E+00">
                  <c:v>6.830629737404126E-3</c:v>
                </c:pt>
                <c:pt idx="103" formatCode="0.00E+00">
                  <c:v>6.2319485299841592E-3</c:v>
                </c:pt>
                <c:pt idx="104" formatCode="0.00E+00">
                  <c:v>5.6985859984542931E-3</c:v>
                </c:pt>
                <c:pt idx="105" formatCode="0.00E+00">
                  <c:v>5.2233200947727322E-3</c:v>
                </c:pt>
                <c:pt idx="106" formatCode="0.00E+00">
                  <c:v>4.7781726133361117E-3</c:v>
                </c:pt>
                <c:pt idx="107" formatCode="0.00E+00">
                  <c:v>4.3665022206419617E-3</c:v>
                </c:pt>
                <c:pt idx="108" formatCode="0.00E+00">
                  <c:v>3.9902153692921265E-3</c:v>
                </c:pt>
                <c:pt idx="109" formatCode="0.00E+00">
                  <c:v>3.6361038379406265E-3</c:v>
                </c:pt>
                <c:pt idx="110" formatCode="0.00E+00">
                  <c:v>3.3289331793510835E-3</c:v>
                </c:pt>
                <c:pt idx="111" formatCode="0.00E+00">
                  <c:v>3.0437365504822479E-3</c:v>
                </c:pt>
                <c:pt idx="112" formatCode="0.00E+00">
                  <c:v>2.7813593074471391E-3</c:v>
                </c:pt>
                <c:pt idx="113" formatCode="0.00E+00">
                  <c:v>2.5431030842376547E-3</c:v>
                </c:pt>
                <c:pt idx="114" formatCode="0.00E+00">
                  <c:v>2.3264070276387159E-3</c:v>
                </c:pt>
                <c:pt idx="115" formatCode="0.00E+00">
                  <c:v>2.1263387212398298E-3</c:v>
                </c:pt>
                <c:pt idx="116" formatCode="0.00E+00">
                  <c:v>1.9439881767867482E-3</c:v>
                </c:pt>
                <c:pt idx="117" formatCode="0.00E+00">
                  <c:v>1.7756207981042247E-3</c:v>
                </c:pt>
              </c:numCache>
            </c:numRef>
          </c:xVal>
          <c:yVal>
            <c:numRef>
              <c:f>'401e'!$Y$8:$Y$125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3.2496462911096362E-2</c:v>
                </c:pt>
                <c:pt idx="2">
                  <c:v>1E-4</c:v>
                </c:pt>
                <c:pt idx="3">
                  <c:v>3.2496462911096362E-2</c:v>
                </c:pt>
                <c:pt idx="4">
                  <c:v>3.2496462911096327E-2</c:v>
                </c:pt>
                <c:pt idx="5">
                  <c:v>3.2496462911096397E-2</c:v>
                </c:pt>
                <c:pt idx="6">
                  <c:v>1E-4</c:v>
                </c:pt>
                <c:pt idx="7">
                  <c:v>1E-4</c:v>
                </c:pt>
                <c:pt idx="8">
                  <c:v>3.2496462911096341E-2</c:v>
                </c:pt>
                <c:pt idx="9">
                  <c:v>1E-4</c:v>
                </c:pt>
                <c:pt idx="10">
                  <c:v>3.2496462911096313E-2</c:v>
                </c:pt>
                <c:pt idx="11">
                  <c:v>1E-4</c:v>
                </c:pt>
                <c:pt idx="12">
                  <c:v>1E-4</c:v>
                </c:pt>
                <c:pt idx="13">
                  <c:v>3.2496462911096369E-2</c:v>
                </c:pt>
                <c:pt idx="14">
                  <c:v>1E-4</c:v>
                </c:pt>
                <c:pt idx="15">
                  <c:v>1E-4</c:v>
                </c:pt>
                <c:pt idx="16">
                  <c:v>3.2496462911096424E-2</c:v>
                </c:pt>
                <c:pt idx="17">
                  <c:v>1E-4</c:v>
                </c:pt>
                <c:pt idx="18">
                  <c:v>3.2496462911096313E-2</c:v>
                </c:pt>
                <c:pt idx="19">
                  <c:v>3.2496462911096369E-2</c:v>
                </c:pt>
                <c:pt idx="20">
                  <c:v>3.2496462911096313E-2</c:v>
                </c:pt>
                <c:pt idx="21">
                  <c:v>3.2496462911096313E-2</c:v>
                </c:pt>
                <c:pt idx="22">
                  <c:v>3.2496462911096424E-2</c:v>
                </c:pt>
                <c:pt idx="23">
                  <c:v>3.2496462911096313E-2</c:v>
                </c:pt>
                <c:pt idx="24">
                  <c:v>3.2496462911096424E-2</c:v>
                </c:pt>
                <c:pt idx="25">
                  <c:v>3.2496462911096424E-2</c:v>
                </c:pt>
                <c:pt idx="26">
                  <c:v>3.2496462911096202E-2</c:v>
                </c:pt>
                <c:pt idx="27">
                  <c:v>3.2496462911096424E-2</c:v>
                </c:pt>
                <c:pt idx="28">
                  <c:v>3.2496462911096313E-2</c:v>
                </c:pt>
                <c:pt idx="29">
                  <c:v>3.2496462911096424E-2</c:v>
                </c:pt>
                <c:pt idx="30">
                  <c:v>3.2496462911096202E-2</c:v>
                </c:pt>
                <c:pt idx="31">
                  <c:v>6.4992925822192849E-2</c:v>
                </c:pt>
                <c:pt idx="32">
                  <c:v>6.4992925822192626E-2</c:v>
                </c:pt>
                <c:pt idx="33">
                  <c:v>6.4992925822192738E-2</c:v>
                </c:pt>
                <c:pt idx="34">
                  <c:v>9.7489388733289162E-2</c:v>
                </c:pt>
                <c:pt idx="35">
                  <c:v>9.7489388733289051E-2</c:v>
                </c:pt>
                <c:pt idx="36">
                  <c:v>9.7489388733289051E-2</c:v>
                </c:pt>
                <c:pt idx="37">
                  <c:v>9.7489388733288829E-2</c:v>
                </c:pt>
                <c:pt idx="38">
                  <c:v>0.1949787774665781</c:v>
                </c:pt>
                <c:pt idx="39">
                  <c:v>0.19497877746657855</c:v>
                </c:pt>
                <c:pt idx="40">
                  <c:v>0.35746109202206</c:v>
                </c:pt>
                <c:pt idx="41">
                  <c:v>0.2274752403776743</c:v>
                </c:pt>
                <c:pt idx="42">
                  <c:v>0.29246816619986671</c:v>
                </c:pt>
                <c:pt idx="43">
                  <c:v>0.1949787774665781</c:v>
                </c:pt>
                <c:pt idx="44">
                  <c:v>0.25997170328877139</c:v>
                </c:pt>
                <c:pt idx="45">
                  <c:v>0.2274752403776743</c:v>
                </c:pt>
                <c:pt idx="46">
                  <c:v>0.25997170328877095</c:v>
                </c:pt>
                <c:pt idx="47">
                  <c:v>0.16248231455548146</c:v>
                </c:pt>
                <c:pt idx="48">
                  <c:v>0.19497877746657855</c:v>
                </c:pt>
                <c:pt idx="49">
                  <c:v>0.25997170328877095</c:v>
                </c:pt>
                <c:pt idx="50">
                  <c:v>0.1949787774665781</c:v>
                </c:pt>
                <c:pt idx="51">
                  <c:v>0.1949787774665781</c:v>
                </c:pt>
                <c:pt idx="52">
                  <c:v>0.1949787774665781</c:v>
                </c:pt>
                <c:pt idx="53">
                  <c:v>0.1624823145554819</c:v>
                </c:pt>
                <c:pt idx="54">
                  <c:v>0.16248231455548101</c:v>
                </c:pt>
                <c:pt idx="55">
                  <c:v>0.1299858516443857</c:v>
                </c:pt>
                <c:pt idx="56">
                  <c:v>9.7489388733289495E-2</c:v>
                </c:pt>
                <c:pt idx="57">
                  <c:v>9.7489388733288607E-2</c:v>
                </c:pt>
                <c:pt idx="58">
                  <c:v>6.4992925822193293E-2</c:v>
                </c:pt>
                <c:pt idx="59">
                  <c:v>6.4992925822191516E-2</c:v>
                </c:pt>
                <c:pt idx="60">
                  <c:v>6.4992925822194181E-2</c:v>
                </c:pt>
                <c:pt idx="61">
                  <c:v>6.4992925822192404E-2</c:v>
                </c:pt>
                <c:pt idx="62">
                  <c:v>9.7489388733288607E-2</c:v>
                </c:pt>
                <c:pt idx="63">
                  <c:v>6.4992925822192404E-2</c:v>
                </c:pt>
                <c:pt idx="64">
                  <c:v>9.7489388733288607E-2</c:v>
                </c:pt>
                <c:pt idx="65">
                  <c:v>9.7489388733290383E-2</c:v>
                </c:pt>
                <c:pt idx="66">
                  <c:v>0.12998585164438481</c:v>
                </c:pt>
                <c:pt idx="67">
                  <c:v>9.7489388733289495E-2</c:v>
                </c:pt>
                <c:pt idx="68">
                  <c:v>0.12998585164438481</c:v>
                </c:pt>
                <c:pt idx="69">
                  <c:v>9.7489388733289495E-2</c:v>
                </c:pt>
                <c:pt idx="70">
                  <c:v>9.7489388733288607E-2</c:v>
                </c:pt>
                <c:pt idx="71">
                  <c:v>9.7489388733289495E-2</c:v>
                </c:pt>
                <c:pt idx="72">
                  <c:v>9.7489388733289495E-2</c:v>
                </c:pt>
                <c:pt idx="73">
                  <c:v>0.1299858516443857</c:v>
                </c:pt>
                <c:pt idx="74">
                  <c:v>9.7489388733287718E-2</c:v>
                </c:pt>
                <c:pt idx="75">
                  <c:v>9.7489388733289495E-2</c:v>
                </c:pt>
                <c:pt idx="76">
                  <c:v>0.12998585164438481</c:v>
                </c:pt>
                <c:pt idx="77">
                  <c:v>9.7489388733289495E-2</c:v>
                </c:pt>
                <c:pt idx="78">
                  <c:v>9.7489388733290383E-2</c:v>
                </c:pt>
                <c:pt idx="79">
                  <c:v>9.7489388733287718E-2</c:v>
                </c:pt>
                <c:pt idx="80">
                  <c:v>9.7489388733287718E-2</c:v>
                </c:pt>
                <c:pt idx="81">
                  <c:v>9.7489388733290383E-2</c:v>
                </c:pt>
                <c:pt idx="82">
                  <c:v>9.7489388733289495E-2</c:v>
                </c:pt>
                <c:pt idx="83">
                  <c:v>9.7489388733289495E-2</c:v>
                </c:pt>
                <c:pt idx="84">
                  <c:v>6.4992925822192404E-2</c:v>
                </c:pt>
                <c:pt idx="85">
                  <c:v>6.4992925822192404E-2</c:v>
                </c:pt>
                <c:pt idx="86">
                  <c:v>6.4992925822192404E-2</c:v>
                </c:pt>
                <c:pt idx="87">
                  <c:v>6.4992925822192404E-2</c:v>
                </c:pt>
                <c:pt idx="88">
                  <c:v>6.4992925822192404E-2</c:v>
                </c:pt>
                <c:pt idx="89">
                  <c:v>6.4992925822192404E-2</c:v>
                </c:pt>
                <c:pt idx="90">
                  <c:v>6.4992925822192404E-2</c:v>
                </c:pt>
                <c:pt idx="91">
                  <c:v>3.2496462911099755E-2</c:v>
                </c:pt>
                <c:pt idx="92">
                  <c:v>6.4992925822192404E-2</c:v>
                </c:pt>
                <c:pt idx="93">
                  <c:v>3.2496462911094426E-2</c:v>
                </c:pt>
                <c:pt idx="94">
                  <c:v>6.4992925822194181E-2</c:v>
                </c:pt>
                <c:pt idx="95">
                  <c:v>3.2496462911094426E-2</c:v>
                </c:pt>
                <c:pt idx="96">
                  <c:v>3.2496462911096202E-2</c:v>
                </c:pt>
                <c:pt idx="97">
                  <c:v>6.4992925822194181E-2</c:v>
                </c:pt>
                <c:pt idx="98">
                  <c:v>3.2496462911096202E-2</c:v>
                </c:pt>
                <c:pt idx="99">
                  <c:v>3.2496462911097979E-2</c:v>
                </c:pt>
                <c:pt idx="100">
                  <c:v>3.2496462911094426E-2</c:v>
                </c:pt>
                <c:pt idx="101">
                  <c:v>3.2496462911096202E-2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CE-9A45-90EF-411073AA0D9D}"/>
            </c:ext>
          </c:extLst>
        </c:ser>
        <c:ser>
          <c:idx val="3"/>
          <c:order val="3"/>
          <c:tx>
            <c:strRef>
              <c:f>'401e'!$X$3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'401e'!$X$6</c:f>
              <c:numCache>
                <c:formatCode>0.0000</c:formatCode>
                <c:ptCount val="1"/>
                <c:pt idx="0">
                  <c:v>2.3831333663361391</c:v>
                </c:pt>
              </c:numCache>
            </c:numRef>
          </c:xVal>
          <c:yVal>
            <c:numRef>
              <c:f>'401e'!$X$4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CE-9A45-90EF-411073AA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82719"/>
        <c:axId val="1"/>
      </c:scatterChart>
      <c:valAx>
        <c:axId val="303182719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00285182528459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71551678172222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182719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'401e'!$AC$8:$AC$42</c:f>
          <c:strCache>
            <c:ptCount val="35"/>
            <c:pt idx="0">
              <c:v>SAMPLE NO.:</c:v>
            </c:pt>
            <c:pt idx="1">
              <c:v>7008.7ft;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7.7</c:v>
            </c:pt>
            <c:pt idx="6">
              <c:v>BVTot:</c:v>
            </c:pt>
            <c:pt idx="7">
              <c:v>9.47</c:v>
            </c:pt>
            <c:pt idx="8">
              <c:v>Perm:</c:v>
            </c:pt>
            <c:pt idx="9">
              <c:v>0.148</c:v>
            </c:pt>
            <c:pt idx="10">
              <c:v>Thomeer Perm:</c:v>
            </c:pt>
            <c:pt idx="11">
              <c:v>0.5</c:v>
            </c:pt>
            <c:pt idx="12">
              <c:v>PORE SYSTEM 1:</c:v>
            </c:pt>
            <c:pt idx="13">
              <c:v>G1:</c:v>
            </c:pt>
            <c:pt idx="14">
              <c:v>0.60</c:v>
            </c:pt>
            <c:pt idx="15">
              <c:v>Pd1:</c:v>
            </c:pt>
            <c:pt idx="16">
              <c:v>31.08</c:v>
            </c:pt>
            <c:pt idx="17">
              <c:v>BV1:</c:v>
            </c:pt>
            <c:pt idx="18">
              <c:v>8.06</c:v>
            </c:pt>
            <c:pt idx="19">
              <c:v>Closure Corr:</c:v>
            </c:pt>
            <c:pt idx="20">
              <c:v>1.00</c:v>
            </c:pt>
            <c:pt idx="21">
              <c:v>PORE SYSTEM 2:</c:v>
            </c:pt>
            <c:pt idx="22">
              <c:v>G2:</c:v>
            </c:pt>
            <c:pt idx="23">
              <c:v>0.25</c:v>
            </c:pt>
            <c:pt idx="24">
              <c:v>Pd2:</c:v>
            </c:pt>
            <c:pt idx="25">
              <c:v>781.59</c:v>
            </c:pt>
            <c:pt idx="26">
              <c:v>BV2:</c:v>
            </c:pt>
            <c:pt idx="27">
              <c:v>1.41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853055684319617"/>
          <c:y val="2.84368980931239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173135895562813E-2"/>
          <c:y val="0.16114242252770233"/>
          <c:w val="0.85584096253491826"/>
          <c:h val="0.715661935343619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'401e'!$Z$7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'401e'!$X$8:$X$125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2.1927966544920841</c:v>
                </c:pt>
                <c:pt idx="39" formatCode="0.00E+00">
                  <c:v>1.9986127856515088</c:v>
                </c:pt>
                <c:pt idx="40" formatCode="0.00E+00">
                  <c:v>1.8163011334224286</c:v>
                </c:pt>
                <c:pt idx="41" formatCode="0.00E+00">
                  <c:v>1.6523353726574441</c:v>
                </c:pt>
                <c:pt idx="42" formatCode="0.00E+00">
                  <c:v>1.5041804783285151</c:v>
                </c:pt>
                <c:pt idx="43" formatCode="0.00E+00">
                  <c:v>1.3872387221672797</c:v>
                </c:pt>
                <c:pt idx="44" formatCode="0.00E+00">
                  <c:v>1.2550195744018078</c:v>
                </c:pt>
                <c:pt idx="45" formatCode="0.00E+00">
                  <c:v>1.1496445227198946</c:v>
                </c:pt>
                <c:pt idx="46" formatCode="0.00E+00">
                  <c:v>1.0586966952417554</c:v>
                </c:pt>
                <c:pt idx="47" formatCode="0.00E+00">
                  <c:v>0.97292959608389296</c:v>
                </c:pt>
                <c:pt idx="48" formatCode="0.00E+00">
                  <c:v>0.87885538713988476</c:v>
                </c:pt>
                <c:pt idx="49" formatCode="0.00E+00">
                  <c:v>0.7995651240353181</c:v>
                </c:pt>
                <c:pt idx="50" formatCode="0.00E+00">
                  <c:v>0.73608389631858373</c:v>
                </c:pt>
                <c:pt idx="51" formatCode="0.00E+00">
                  <c:v>0.67162260560636411</c:v>
                </c:pt>
                <c:pt idx="52" formatCode="0.00E+00">
                  <c:v>0.61536630740699794</c:v>
                </c:pt>
                <c:pt idx="53" formatCode="0.00E+00">
                  <c:v>0.56019174103505165</c:v>
                </c:pt>
                <c:pt idx="54" formatCode="0.00E+00">
                  <c:v>0.51566493114156942</c:v>
                </c:pt>
                <c:pt idx="55" formatCode="0.00E+00">
                  <c:v>0.47081261148778147</c:v>
                </c:pt>
                <c:pt idx="56" formatCode="0.00E+00">
                  <c:v>0.42447426472436017</c:v>
                </c:pt>
                <c:pt idx="57" formatCode="0.00E+00">
                  <c:v>0.39138092980830858</c:v>
                </c:pt>
                <c:pt idx="58" formatCode="0.00E+00">
                  <c:v>0.3569908226381549</c:v>
                </c:pt>
                <c:pt idx="59" formatCode="0.00E+00">
                  <c:v>0.32601702058217424</c:v>
                </c:pt>
                <c:pt idx="60" formatCode="0.00E+00">
                  <c:v>0.29777509217651205</c:v>
                </c:pt>
                <c:pt idx="61" formatCode="0.00E+00">
                  <c:v>0.27200689802932726</c:v>
                </c:pt>
                <c:pt idx="62" formatCode="0.00E+00">
                  <c:v>0.24817365920050652</c:v>
                </c:pt>
                <c:pt idx="63" formatCode="0.00E+00">
                  <c:v>0.22708119945263461</c:v>
                </c:pt>
                <c:pt idx="64" formatCode="0.00E+00">
                  <c:v>0.20875592599350454</c:v>
                </c:pt>
                <c:pt idx="65" formatCode="0.00E+00">
                  <c:v>0.18968991323627163</c:v>
                </c:pt>
                <c:pt idx="66" formatCode="0.00E+00">
                  <c:v>0.17278605961724749</c:v>
                </c:pt>
                <c:pt idx="67" formatCode="0.00E+00">
                  <c:v>0.15831831506587615</c:v>
                </c:pt>
                <c:pt idx="68" formatCode="0.00E+00">
                  <c:v>0.14462841826790501</c:v>
                </c:pt>
                <c:pt idx="69" formatCode="0.00E+00">
                  <c:v>0.13228449914964416</c:v>
                </c:pt>
                <c:pt idx="70" formatCode="0.00E+00">
                  <c:v>0.12077100104894894</c:v>
                </c:pt>
                <c:pt idx="71" formatCode="0.00E+00">
                  <c:v>0.11040686269909875</c:v>
                </c:pt>
                <c:pt idx="72" formatCode="0.00E+00">
                  <c:v>0.10159078131876007</c:v>
                </c:pt>
                <c:pt idx="73" formatCode="0.00E+00">
                  <c:v>9.2949811942852414E-2</c:v>
                </c:pt>
                <c:pt idx="74" formatCode="0.00E+00">
                  <c:v>8.4573355569936906E-2</c:v>
                </c:pt>
                <c:pt idx="75" formatCode="0.00E+00">
                  <c:v>7.7224135500801344E-2</c:v>
                </c:pt>
                <c:pt idx="76" formatCode="0.00E+00">
                  <c:v>7.0630788467935773E-2</c:v>
                </c:pt>
                <c:pt idx="77" formatCode="0.00E+00">
                  <c:v>6.4591392028537822E-2</c:v>
                </c:pt>
                <c:pt idx="78" formatCode="0.00E+00">
                  <c:v>5.8958413479757263E-2</c:v>
                </c:pt>
                <c:pt idx="79" formatCode="0.00E+00">
                  <c:v>5.382605123351529E-2</c:v>
                </c:pt>
                <c:pt idx="80" formatCode="0.00E+00">
                  <c:v>4.9313739879373111E-2</c:v>
                </c:pt>
                <c:pt idx="81" formatCode="0.00E+00">
                  <c:v>4.4857044823005579E-2</c:v>
                </c:pt>
                <c:pt idx="82" formatCode="0.00E+00">
                  <c:v>4.1158516753107541E-2</c:v>
                </c:pt>
                <c:pt idx="83" formatCode="0.00E+00">
                  <c:v>3.7661014115085621E-2</c:v>
                </c:pt>
                <c:pt idx="84" formatCode="0.00E+00">
                  <c:v>3.438787179051625E-2</c:v>
                </c:pt>
                <c:pt idx="85" formatCode="0.00E+00">
                  <c:v>3.1444951287075432E-2</c:v>
                </c:pt>
                <c:pt idx="86" formatCode="0.00E+00">
                  <c:v>2.8728478862151987E-2</c:v>
                </c:pt>
                <c:pt idx="87" formatCode="0.00E+00">
                  <c:v>2.6248484360771797E-2</c:v>
                </c:pt>
                <c:pt idx="88" formatCode="0.00E+00">
                  <c:v>2.4022384168324237E-2</c:v>
                </c:pt>
                <c:pt idx="89" formatCode="0.00E+00">
                  <c:v>2.1967352225836245E-2</c:v>
                </c:pt>
                <c:pt idx="90" formatCode="0.00E+00">
                  <c:v>2.0086144040913936E-2</c:v>
                </c:pt>
                <c:pt idx="91" formatCode="0.00E+00">
                  <c:v>1.8351122068884358E-2</c:v>
                </c:pt>
                <c:pt idx="92" formatCode="0.00E+00">
                  <c:v>1.6761873074465156E-2</c:v>
                </c:pt>
                <c:pt idx="93" formatCode="0.00E+00">
                  <c:v>1.5336162963405987E-2</c:v>
                </c:pt>
                <c:pt idx="94" formatCode="0.00E+00">
                  <c:v>1.4009950743756303E-2</c:v>
                </c:pt>
                <c:pt idx="95" formatCode="0.00E+00">
                  <c:v>1.2812467928583508E-2</c:v>
                </c:pt>
                <c:pt idx="96" formatCode="0.00E+00">
                  <c:v>1.1712338538484631E-2</c:v>
                </c:pt>
                <c:pt idx="97" formatCode="0.00E+00">
                  <c:v>1.0702232399157437E-2</c:v>
                </c:pt>
                <c:pt idx="98" formatCode="0.00E+00">
                  <c:v>9.7794211884483645E-3</c:v>
                </c:pt>
                <c:pt idx="99" formatCode="0.00E+00">
                  <c:v>8.9550358261101456E-3</c:v>
                </c:pt>
                <c:pt idx="100" formatCode="0.00E+00">
                  <c:v>8.1976987013270431E-3</c:v>
                </c:pt>
                <c:pt idx="101" formatCode="0.00E+00">
                  <c:v>7.4524757836460223E-3</c:v>
                </c:pt>
                <c:pt idx="102" formatCode="0.00E+00">
                  <c:v>6.830629737404126E-3</c:v>
                </c:pt>
                <c:pt idx="103" formatCode="0.00E+00">
                  <c:v>6.2319485299841592E-3</c:v>
                </c:pt>
                <c:pt idx="104" formatCode="0.00E+00">
                  <c:v>5.6985859984542931E-3</c:v>
                </c:pt>
                <c:pt idx="105" formatCode="0.00E+00">
                  <c:v>5.2233200947727322E-3</c:v>
                </c:pt>
                <c:pt idx="106" formatCode="0.00E+00">
                  <c:v>4.7781726133361117E-3</c:v>
                </c:pt>
                <c:pt idx="107" formatCode="0.00E+00">
                  <c:v>4.3665022206419617E-3</c:v>
                </c:pt>
                <c:pt idx="108" formatCode="0.00E+00">
                  <c:v>3.9902153692921265E-3</c:v>
                </c:pt>
                <c:pt idx="109" formatCode="0.00E+00">
                  <c:v>3.6361038379406265E-3</c:v>
                </c:pt>
                <c:pt idx="110" formatCode="0.00E+00">
                  <c:v>3.3289331793510835E-3</c:v>
                </c:pt>
                <c:pt idx="111" formatCode="0.00E+00">
                  <c:v>3.0437365504822479E-3</c:v>
                </c:pt>
                <c:pt idx="112" formatCode="0.00E+00">
                  <c:v>2.7813593074471391E-3</c:v>
                </c:pt>
                <c:pt idx="113" formatCode="0.00E+00">
                  <c:v>2.5431030842376547E-3</c:v>
                </c:pt>
                <c:pt idx="114" formatCode="0.00E+00">
                  <c:v>2.3264070276387159E-3</c:v>
                </c:pt>
                <c:pt idx="115" formatCode="0.00E+00">
                  <c:v>2.1263387212398298E-3</c:v>
                </c:pt>
                <c:pt idx="116" formatCode="0.00E+00">
                  <c:v>1.9439881767867482E-3</c:v>
                </c:pt>
                <c:pt idx="117" formatCode="0.00E+00">
                  <c:v>1.7756207981042247E-3</c:v>
                </c:pt>
              </c:numCache>
            </c:numRef>
          </c:xVal>
          <c:yVal>
            <c:numRef>
              <c:f>'401e'!$Z$8:$Z$125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7.6657397346768796E-2</c:v>
                </c:pt>
                <c:pt idx="36">
                  <c:v>9.7489388733289051E-2</c:v>
                </c:pt>
                <c:pt idx="37">
                  <c:v>9.7489388733288829E-2</c:v>
                </c:pt>
                <c:pt idx="38">
                  <c:v>0.1949787774665781</c:v>
                </c:pt>
                <c:pt idx="39">
                  <c:v>0.19497877746657855</c:v>
                </c:pt>
                <c:pt idx="40">
                  <c:v>0.35746109202206</c:v>
                </c:pt>
                <c:pt idx="41">
                  <c:v>0.2274752403776743</c:v>
                </c:pt>
                <c:pt idx="42">
                  <c:v>0.29246816619986671</c:v>
                </c:pt>
                <c:pt idx="43">
                  <c:v>0.1949787774665781</c:v>
                </c:pt>
                <c:pt idx="44">
                  <c:v>0.25997170328877139</c:v>
                </c:pt>
                <c:pt idx="45">
                  <c:v>0.22747524037767408</c:v>
                </c:pt>
                <c:pt idx="46">
                  <c:v>0.25997170328877139</c:v>
                </c:pt>
                <c:pt idx="47">
                  <c:v>0.16248231455548101</c:v>
                </c:pt>
                <c:pt idx="48">
                  <c:v>0.19497877746657899</c:v>
                </c:pt>
                <c:pt idx="49">
                  <c:v>0.25997170328877051</c:v>
                </c:pt>
                <c:pt idx="50">
                  <c:v>0.1949787774665781</c:v>
                </c:pt>
                <c:pt idx="51">
                  <c:v>0.1949787774665781</c:v>
                </c:pt>
                <c:pt idx="52">
                  <c:v>0.1949787774665781</c:v>
                </c:pt>
                <c:pt idx="53">
                  <c:v>0.1624823145554819</c:v>
                </c:pt>
                <c:pt idx="54">
                  <c:v>0.16248231455548101</c:v>
                </c:pt>
                <c:pt idx="55">
                  <c:v>0.1299858516443857</c:v>
                </c:pt>
                <c:pt idx="56">
                  <c:v>9.7489388733289495E-2</c:v>
                </c:pt>
                <c:pt idx="57">
                  <c:v>9.7489388733288607E-2</c:v>
                </c:pt>
                <c:pt idx="58">
                  <c:v>6.4992925822193293E-2</c:v>
                </c:pt>
                <c:pt idx="59">
                  <c:v>6.4992925822191516E-2</c:v>
                </c:pt>
                <c:pt idx="60">
                  <c:v>6.4992925822194181E-2</c:v>
                </c:pt>
                <c:pt idx="61">
                  <c:v>6.4992925822192404E-2</c:v>
                </c:pt>
                <c:pt idx="62">
                  <c:v>9.7489388733288607E-2</c:v>
                </c:pt>
                <c:pt idx="63">
                  <c:v>6.4992925822192404E-2</c:v>
                </c:pt>
                <c:pt idx="64">
                  <c:v>9.7489388733288607E-2</c:v>
                </c:pt>
                <c:pt idx="65">
                  <c:v>9.7489388733290383E-2</c:v>
                </c:pt>
                <c:pt idx="66">
                  <c:v>0.12998585164438481</c:v>
                </c:pt>
                <c:pt idx="67">
                  <c:v>9.7489388733289495E-2</c:v>
                </c:pt>
                <c:pt idx="68">
                  <c:v>0.12998585164438481</c:v>
                </c:pt>
                <c:pt idx="69">
                  <c:v>9.7489388733289495E-2</c:v>
                </c:pt>
                <c:pt idx="70">
                  <c:v>9.7489388733288607E-2</c:v>
                </c:pt>
                <c:pt idx="71">
                  <c:v>9.7489388733289495E-2</c:v>
                </c:pt>
                <c:pt idx="72">
                  <c:v>9.7489388733289495E-2</c:v>
                </c:pt>
                <c:pt idx="73">
                  <c:v>0.1299858516443857</c:v>
                </c:pt>
                <c:pt idx="74">
                  <c:v>9.7489388733287718E-2</c:v>
                </c:pt>
                <c:pt idx="75">
                  <c:v>9.7489388733289495E-2</c:v>
                </c:pt>
                <c:pt idx="76">
                  <c:v>0.12998585164438481</c:v>
                </c:pt>
                <c:pt idx="77">
                  <c:v>9.7489388733289495E-2</c:v>
                </c:pt>
                <c:pt idx="78">
                  <c:v>9.7489388733290383E-2</c:v>
                </c:pt>
                <c:pt idx="79">
                  <c:v>9.7489388733287718E-2</c:v>
                </c:pt>
                <c:pt idx="80">
                  <c:v>9.7489388733287718E-2</c:v>
                </c:pt>
                <c:pt idx="81">
                  <c:v>9.7489388733290383E-2</c:v>
                </c:pt>
                <c:pt idx="82">
                  <c:v>9.7489388733289495E-2</c:v>
                </c:pt>
                <c:pt idx="83">
                  <c:v>9.7489388733289495E-2</c:v>
                </c:pt>
                <c:pt idx="84">
                  <c:v>6.4992925822192404E-2</c:v>
                </c:pt>
                <c:pt idx="85">
                  <c:v>6.4992925822192404E-2</c:v>
                </c:pt>
                <c:pt idx="86">
                  <c:v>6.4992925822192404E-2</c:v>
                </c:pt>
                <c:pt idx="87">
                  <c:v>6.4992925822192404E-2</c:v>
                </c:pt>
                <c:pt idx="88">
                  <c:v>6.4992925822192404E-2</c:v>
                </c:pt>
                <c:pt idx="89">
                  <c:v>6.4992925822192404E-2</c:v>
                </c:pt>
                <c:pt idx="90">
                  <c:v>6.4992925822192404E-2</c:v>
                </c:pt>
                <c:pt idx="91">
                  <c:v>3.2496462911099755E-2</c:v>
                </c:pt>
                <c:pt idx="92">
                  <c:v>6.4992925822192404E-2</c:v>
                </c:pt>
                <c:pt idx="93">
                  <c:v>3.2496462911094426E-2</c:v>
                </c:pt>
                <c:pt idx="94">
                  <c:v>6.4992925822194181E-2</c:v>
                </c:pt>
                <c:pt idx="95">
                  <c:v>3.2496462911094426E-2</c:v>
                </c:pt>
                <c:pt idx="96">
                  <c:v>3.2496462911096202E-2</c:v>
                </c:pt>
                <c:pt idx="97">
                  <c:v>6.4992925822194181E-2</c:v>
                </c:pt>
                <c:pt idx="98">
                  <c:v>3.2496462911096202E-2</c:v>
                </c:pt>
                <c:pt idx="99">
                  <c:v>3.2496462911097979E-2</c:v>
                </c:pt>
                <c:pt idx="100">
                  <c:v>3.2496462911094426E-2</c:v>
                </c:pt>
                <c:pt idx="101">
                  <c:v>3.2496462911096202E-2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B0-694A-85BC-0FCA9B6E46C9}"/>
            </c:ext>
          </c:extLst>
        </c:ser>
        <c:ser>
          <c:idx val="1"/>
          <c:order val="1"/>
          <c:tx>
            <c:strRef>
              <c:f>'401e'!$AB$7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'401e'!$X$8:$X$125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11.796906032693848</c:v>
                </c:pt>
                <c:pt idx="20">
                  <c:v>10.771088116807423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8.2578342228856929</c:v>
                </c:pt>
                <c:pt idx="24" formatCode="0.00E+00">
                  <c:v>7.5071220208051743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2.3836666250889555</c:v>
                </c:pt>
                <c:pt idx="38" formatCode="0.00E+00">
                  <c:v>2.1927966544920841</c:v>
                </c:pt>
                <c:pt idx="39" formatCode="0.00E+00">
                  <c:v>1.9986127856515088</c:v>
                </c:pt>
                <c:pt idx="40" formatCode="0.00E+00">
                  <c:v>1.8163011334224286</c:v>
                </c:pt>
                <c:pt idx="41" formatCode="0.00E+00">
                  <c:v>1.6523353726574441</c:v>
                </c:pt>
                <c:pt idx="42" formatCode="0.00E+00">
                  <c:v>1.5041804783285151</c:v>
                </c:pt>
                <c:pt idx="43" formatCode="0.00E+00">
                  <c:v>1.3872387221672797</c:v>
                </c:pt>
                <c:pt idx="44" formatCode="0.00E+00">
                  <c:v>1.2550195744018078</c:v>
                </c:pt>
                <c:pt idx="45" formatCode="0.00E+00">
                  <c:v>1.1496445227198946</c:v>
                </c:pt>
                <c:pt idx="46" formatCode="0.00E+00">
                  <c:v>1.0586966952417554</c:v>
                </c:pt>
                <c:pt idx="47" formatCode="0.00E+00">
                  <c:v>0.97292959608389296</c:v>
                </c:pt>
                <c:pt idx="48" formatCode="0.00E+00">
                  <c:v>0.87885538713988476</c:v>
                </c:pt>
                <c:pt idx="49" formatCode="0.00E+00">
                  <c:v>0.7995651240353181</c:v>
                </c:pt>
                <c:pt idx="50" formatCode="0.00E+00">
                  <c:v>0.73608389631858373</c:v>
                </c:pt>
                <c:pt idx="51" formatCode="0.00E+00">
                  <c:v>0.67162260560636411</c:v>
                </c:pt>
                <c:pt idx="52" formatCode="0.00E+00">
                  <c:v>0.61536630740699794</c:v>
                </c:pt>
                <c:pt idx="53" formatCode="0.00E+00">
                  <c:v>0.56019174103505165</c:v>
                </c:pt>
                <c:pt idx="54" formatCode="0.00E+00">
                  <c:v>0.51566493114156942</c:v>
                </c:pt>
                <c:pt idx="55" formatCode="0.00E+00">
                  <c:v>0.47081261148778147</c:v>
                </c:pt>
                <c:pt idx="56" formatCode="0.00E+00">
                  <c:v>0.42447426472436017</c:v>
                </c:pt>
                <c:pt idx="57" formatCode="0.00E+00">
                  <c:v>0.39138092980830858</c:v>
                </c:pt>
                <c:pt idx="58" formatCode="0.00E+00">
                  <c:v>0.3569908226381549</c:v>
                </c:pt>
                <c:pt idx="59" formatCode="0.00E+00">
                  <c:v>0.32601702058217424</c:v>
                </c:pt>
                <c:pt idx="60" formatCode="0.00E+00">
                  <c:v>0.29777509217651205</c:v>
                </c:pt>
                <c:pt idx="61" formatCode="0.00E+00">
                  <c:v>0.27200689802932726</c:v>
                </c:pt>
                <c:pt idx="62" formatCode="0.00E+00">
                  <c:v>0.24817365920050652</c:v>
                </c:pt>
                <c:pt idx="63" formatCode="0.00E+00">
                  <c:v>0.22708119945263461</c:v>
                </c:pt>
                <c:pt idx="64" formatCode="0.00E+00">
                  <c:v>0.20875592599350454</c:v>
                </c:pt>
                <c:pt idx="65" formatCode="0.00E+00">
                  <c:v>0.18968991323627163</c:v>
                </c:pt>
                <c:pt idx="66" formatCode="0.00E+00">
                  <c:v>0.17278605961724749</c:v>
                </c:pt>
                <c:pt idx="67" formatCode="0.00E+00">
                  <c:v>0.15831831506587615</c:v>
                </c:pt>
                <c:pt idx="68" formatCode="0.00E+00">
                  <c:v>0.14462841826790501</c:v>
                </c:pt>
                <c:pt idx="69" formatCode="0.00E+00">
                  <c:v>0.13228449914964416</c:v>
                </c:pt>
                <c:pt idx="70" formatCode="0.00E+00">
                  <c:v>0.12077100104894894</c:v>
                </c:pt>
                <c:pt idx="71" formatCode="0.00E+00">
                  <c:v>0.11040686269909875</c:v>
                </c:pt>
                <c:pt idx="72" formatCode="0.00E+00">
                  <c:v>0.10159078131876007</c:v>
                </c:pt>
                <c:pt idx="73" formatCode="0.00E+00">
                  <c:v>9.2949811942852414E-2</c:v>
                </c:pt>
                <c:pt idx="74" formatCode="0.00E+00">
                  <c:v>8.4573355569936906E-2</c:v>
                </c:pt>
                <c:pt idx="75" formatCode="0.00E+00">
                  <c:v>7.7224135500801344E-2</c:v>
                </c:pt>
                <c:pt idx="76" formatCode="0.00E+00">
                  <c:v>7.0630788467935773E-2</c:v>
                </c:pt>
                <c:pt idx="77" formatCode="0.00E+00">
                  <c:v>6.4591392028537822E-2</c:v>
                </c:pt>
                <c:pt idx="78" formatCode="0.00E+00">
                  <c:v>5.8958413479757263E-2</c:v>
                </c:pt>
                <c:pt idx="79" formatCode="0.00E+00">
                  <c:v>5.382605123351529E-2</c:v>
                </c:pt>
                <c:pt idx="80" formatCode="0.00E+00">
                  <c:v>4.9313739879373111E-2</c:v>
                </c:pt>
                <c:pt idx="81" formatCode="0.00E+00">
                  <c:v>4.4857044823005579E-2</c:v>
                </c:pt>
                <c:pt idx="82" formatCode="0.00E+00">
                  <c:v>4.1158516753107541E-2</c:v>
                </c:pt>
                <c:pt idx="83" formatCode="0.00E+00">
                  <c:v>3.7661014115085621E-2</c:v>
                </c:pt>
                <c:pt idx="84" formatCode="0.00E+00">
                  <c:v>3.438787179051625E-2</c:v>
                </c:pt>
                <c:pt idx="85" formatCode="0.00E+00">
                  <c:v>3.1444951287075432E-2</c:v>
                </c:pt>
                <c:pt idx="86" formatCode="0.00E+00">
                  <c:v>2.8728478862151987E-2</c:v>
                </c:pt>
                <c:pt idx="87" formatCode="0.00E+00">
                  <c:v>2.6248484360771797E-2</c:v>
                </c:pt>
                <c:pt idx="88" formatCode="0.00E+00">
                  <c:v>2.4022384168324237E-2</c:v>
                </c:pt>
                <c:pt idx="89" formatCode="0.00E+00">
                  <c:v>2.1967352225836245E-2</c:v>
                </c:pt>
                <c:pt idx="90" formatCode="0.00E+00">
                  <c:v>2.0086144040913936E-2</c:v>
                </c:pt>
                <c:pt idx="91" formatCode="0.00E+00">
                  <c:v>1.8351122068884358E-2</c:v>
                </c:pt>
                <c:pt idx="92" formatCode="0.00E+00">
                  <c:v>1.6761873074465156E-2</c:v>
                </c:pt>
                <c:pt idx="93" formatCode="0.00E+00">
                  <c:v>1.5336162963405987E-2</c:v>
                </c:pt>
                <c:pt idx="94" formatCode="0.00E+00">
                  <c:v>1.4009950743756303E-2</c:v>
                </c:pt>
                <c:pt idx="95" formatCode="0.00E+00">
                  <c:v>1.2812467928583508E-2</c:v>
                </c:pt>
                <c:pt idx="96" formatCode="0.00E+00">
                  <c:v>1.1712338538484631E-2</c:v>
                </c:pt>
                <c:pt idx="97" formatCode="0.00E+00">
                  <c:v>1.0702232399157437E-2</c:v>
                </c:pt>
                <c:pt idx="98" formatCode="0.00E+00">
                  <c:v>9.7794211884483645E-3</c:v>
                </c:pt>
                <c:pt idx="99" formatCode="0.00E+00">
                  <c:v>8.9550358261101456E-3</c:v>
                </c:pt>
                <c:pt idx="100" formatCode="0.00E+00">
                  <c:v>8.1976987013270431E-3</c:v>
                </c:pt>
                <c:pt idx="101" formatCode="0.00E+00">
                  <c:v>7.4524757836460223E-3</c:v>
                </c:pt>
                <c:pt idx="102" formatCode="0.00E+00">
                  <c:v>6.830629737404126E-3</c:v>
                </c:pt>
                <c:pt idx="103" formatCode="0.00E+00">
                  <c:v>6.2319485299841592E-3</c:v>
                </c:pt>
                <c:pt idx="104" formatCode="0.00E+00">
                  <c:v>5.6985859984542931E-3</c:v>
                </c:pt>
                <c:pt idx="105" formatCode="0.00E+00">
                  <c:v>5.2233200947727322E-3</c:v>
                </c:pt>
                <c:pt idx="106" formatCode="0.00E+00">
                  <c:v>4.7781726133361117E-3</c:v>
                </c:pt>
                <c:pt idx="107" formatCode="0.00E+00">
                  <c:v>4.3665022206419617E-3</c:v>
                </c:pt>
                <c:pt idx="108" formatCode="0.00E+00">
                  <c:v>3.9902153692921265E-3</c:v>
                </c:pt>
                <c:pt idx="109" formatCode="0.00E+00">
                  <c:v>3.6361038379406265E-3</c:v>
                </c:pt>
                <c:pt idx="110" formatCode="0.00E+00">
                  <c:v>3.3289331793510835E-3</c:v>
                </c:pt>
                <c:pt idx="111" formatCode="0.00E+00">
                  <c:v>3.0437365504822479E-3</c:v>
                </c:pt>
                <c:pt idx="112" formatCode="0.00E+00">
                  <c:v>2.7813593074471391E-3</c:v>
                </c:pt>
                <c:pt idx="113" formatCode="0.00E+00">
                  <c:v>2.5431030842376547E-3</c:v>
                </c:pt>
                <c:pt idx="114" formatCode="0.00E+00">
                  <c:v>2.3264070276387159E-3</c:v>
                </c:pt>
                <c:pt idx="115" formatCode="0.00E+00">
                  <c:v>2.1263387212398298E-3</c:v>
                </c:pt>
                <c:pt idx="116" formatCode="0.00E+00">
                  <c:v>1.9439881767867482E-3</c:v>
                </c:pt>
                <c:pt idx="117" formatCode="0.00E+00">
                  <c:v>1.7756207981042247E-3</c:v>
                </c:pt>
              </c:numCache>
            </c:numRef>
          </c:xVal>
          <c:yVal>
            <c:numRef>
              <c:f>'401e'!$AB$8:$AB$125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8.5972705679863808E-3</c:v>
                </c:pt>
                <c:pt idx="36">
                  <c:v>6.333230120647336E-2</c:v>
                </c:pt>
                <c:pt idx="37">
                  <c:v>0.11122628689657639</c:v>
                </c:pt>
                <c:pt idx="38">
                  <c:v>0.18843658512535846</c:v>
                </c:pt>
                <c:pt idx="39">
                  <c:v>0.25918204617066454</c:v>
                </c:pt>
                <c:pt idx="40">
                  <c:v>0.29519656550461049</c:v>
                </c:pt>
                <c:pt idx="41">
                  <c:v>0.30005417932587342</c:v>
                </c:pt>
                <c:pt idx="42">
                  <c:v>0.29389984283137682</c:v>
                </c:pt>
                <c:pt idx="43">
                  <c:v>0.24479603791185478</c:v>
                </c:pt>
                <c:pt idx="44">
                  <c:v>0.28866626996460321</c:v>
                </c:pt>
                <c:pt idx="45">
                  <c:v>0.23837434669228053</c:v>
                </c:pt>
                <c:pt idx="46">
                  <c:v>0.2114794916910907</c:v>
                </c:pt>
                <c:pt idx="47">
                  <c:v>0.20438969833201748</c:v>
                </c:pt>
                <c:pt idx="48">
                  <c:v>0.23006329152386007</c:v>
                </c:pt>
                <c:pt idx="49">
                  <c:v>0.19917965921538316</c:v>
                </c:pt>
                <c:pt idx="50">
                  <c:v>0.16340408365429315</c:v>
                </c:pt>
                <c:pt idx="51">
                  <c:v>0.17003714189006214</c:v>
                </c:pt>
                <c:pt idx="52">
                  <c:v>0.15230289608943925</c:v>
                </c:pt>
                <c:pt idx="53">
                  <c:v>0.15351448348369923</c:v>
                </c:pt>
                <c:pt idx="54">
                  <c:v>0.1273818382227927</c:v>
                </c:pt>
                <c:pt idx="55">
                  <c:v>0.13201338014264863</c:v>
                </c:pt>
                <c:pt idx="56">
                  <c:v>0.14099120599265369</c:v>
                </c:pt>
                <c:pt idx="57">
                  <c:v>0.10407058693165183</c:v>
                </c:pt>
                <c:pt idx="58">
                  <c:v>0.11166960672115511</c:v>
                </c:pt>
                <c:pt idx="59">
                  <c:v>0.10417031695127577</c:v>
                </c:pt>
                <c:pt idx="60">
                  <c:v>9.8473933939583702E-2</c:v>
                </c:pt>
                <c:pt idx="61">
                  <c:v>9.3260122596408479E-2</c:v>
                </c:pt>
                <c:pt idx="62">
                  <c:v>8.9659182600801302E-2</c:v>
                </c:pt>
                <c:pt idx="63">
                  <c:v>8.254474018216218E-2</c:v>
                </c:pt>
                <c:pt idx="64">
                  <c:v>7.4559146962418055E-2</c:v>
                </c:pt>
                <c:pt idx="65">
                  <c:v>8.0854054035055078E-2</c:v>
                </c:pt>
                <c:pt idx="66">
                  <c:v>7.4963515798855518E-2</c:v>
                </c:pt>
                <c:pt idx="67">
                  <c:v>6.7032724844038327E-2</c:v>
                </c:pt>
                <c:pt idx="68">
                  <c:v>6.6282367151397459E-2</c:v>
                </c:pt>
                <c:pt idx="69">
                  <c:v>6.2540608515055496E-2</c:v>
                </c:pt>
                <c:pt idx="70">
                  <c:v>7.312584113491738E-2</c:v>
                </c:pt>
                <c:pt idx="71">
                  <c:v>0.13704456058069336</c:v>
                </c:pt>
                <c:pt idx="72">
                  <c:v>0.15819612266529592</c:v>
                </c:pt>
                <c:pt idx="73">
                  <c:v>0.16699708097535293</c:v>
                </c:pt>
                <c:pt idx="74">
                  <c:v>0.16215828428684897</c:v>
                </c:pt>
                <c:pt idx="75">
                  <c:v>0.13934723732921661</c:v>
                </c:pt>
                <c:pt idx="76">
                  <c:v>0.12225175431359325</c:v>
                </c:pt>
                <c:pt idx="77">
                  <c:v>0.11002715680212205</c:v>
                </c:pt>
                <c:pt idx="78">
                  <c:v>0.1014913118315075</c:v>
                </c:pt>
                <c:pt idx="79">
                  <c:v>9.2098666251716921E-2</c:v>
                </c:pt>
                <c:pt idx="80">
                  <c:v>8.1188762647904866E-2</c:v>
                </c:pt>
                <c:pt idx="81">
                  <c:v>8.0909961966742827E-2</c:v>
                </c:pt>
                <c:pt idx="82">
                  <c:v>6.8117586906192074E-2</c:v>
                </c:pt>
                <c:pt idx="83">
                  <c:v>6.5624037493519971E-2</c:v>
                </c:pt>
                <c:pt idx="84">
                  <c:v>6.2864999082173689E-2</c:v>
                </c:pt>
                <c:pt idx="85">
                  <c:v>5.8085257409126179E-2</c:v>
                </c:pt>
                <c:pt idx="86">
                  <c:v>5.5280859499148072E-2</c:v>
                </c:pt>
                <c:pt idx="87">
                  <c:v>5.2201826941648655E-2</c:v>
                </c:pt>
                <c:pt idx="88">
                  <c:v>4.8582010584246937E-2</c:v>
                </c:pt>
                <c:pt idx="89">
                  <c:v>4.6602001153815742E-2</c:v>
                </c:pt>
                <c:pt idx="90">
                  <c:v>4.4432763744112869E-2</c:v>
                </c:pt>
                <c:pt idx="91">
                  <c:v>4.2775977218441952E-2</c:v>
                </c:pt>
                <c:pt idx="92">
                  <c:v>4.0984044398633124E-2</c:v>
                </c:pt>
                <c:pt idx="93">
                  <c:v>3.850723008807666E-2</c:v>
                </c:pt>
                <c:pt idx="94">
                  <c:v>3.7569838363301855E-2</c:v>
                </c:pt>
                <c:pt idx="95">
                  <c:v>3.5634158184693732E-2</c:v>
                </c:pt>
                <c:pt idx="96">
                  <c:v>3.4425285156978624E-2</c:v>
                </c:pt>
                <c:pt idx="97">
                  <c:v>3.3285068185975319E-2</c:v>
                </c:pt>
                <c:pt idx="98">
                  <c:v>3.2060438202024422E-2</c:v>
                </c:pt>
                <c:pt idx="99">
                  <c:v>3.0208534073679516E-2</c:v>
                </c:pt>
                <c:pt idx="100">
                  <c:v>2.9281137564868054E-2</c:v>
                </c:pt>
                <c:pt idx="101">
                  <c:v>3.049414129924255E-2</c:v>
                </c:pt>
                <c:pt idx="102">
                  <c:v>2.6945627554859186E-2</c:v>
                </c:pt>
                <c:pt idx="103">
                  <c:v>2.7459586526843438E-2</c:v>
                </c:pt>
                <c:pt idx="104">
                  <c:v>2.5934342032500446E-2</c:v>
                </c:pt>
                <c:pt idx="105">
                  <c:v>2.4478664135325623E-2</c:v>
                </c:pt>
                <c:pt idx="106">
                  <c:v>2.4297354586002129E-2</c:v>
                </c:pt>
                <c:pt idx="107">
                  <c:v>2.3851031409545698E-2</c:v>
                </c:pt>
                <c:pt idx="108">
                  <c:v>2.3162664243593589E-2</c:v>
                </c:pt>
                <c:pt idx="109">
                  <c:v>2.3194125563545498E-2</c:v>
                </c:pt>
                <c:pt idx="110">
                  <c:v>2.1407673283804662E-2</c:v>
                </c:pt>
                <c:pt idx="111">
                  <c:v>2.1134266236188637E-2</c:v>
                </c:pt>
                <c:pt idx="112">
                  <c:v>2.0697420781911724E-2</c:v>
                </c:pt>
                <c:pt idx="113">
                  <c:v>2.0016348987112131E-2</c:v>
                </c:pt>
                <c:pt idx="114">
                  <c:v>1.9389568352841557E-2</c:v>
                </c:pt>
                <c:pt idx="115">
                  <c:v>1.9076927848086456E-2</c:v>
                </c:pt>
                <c:pt idx="116">
                  <c:v>1.8540589619912673E-2</c:v>
                </c:pt>
                <c:pt idx="117">
                  <c:v>1.8265565070935352E-2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B0-694A-85BC-0FCA9B6E4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219551"/>
        <c:axId val="1"/>
      </c:scatterChart>
      <c:valAx>
        <c:axId val="303219551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691175074083168"/>
              <c:y val="0.9313084125498091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752182631656869E-3"/>
              <c:y val="0.37204941671837155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219551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'407e'!$AC$8:$AC$42</c:f>
          <c:strCache>
            <c:ptCount val="35"/>
            <c:pt idx="0">
              <c:v>SAMPLE NO.:</c:v>
            </c:pt>
            <c:pt idx="1">
              <c:v>7011.7ft;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18.4</c:v>
            </c:pt>
            <c:pt idx="6">
              <c:v>BVTot:</c:v>
            </c:pt>
            <c:pt idx="7">
              <c:v>15.29</c:v>
            </c:pt>
            <c:pt idx="8">
              <c:v>Perm:</c:v>
            </c:pt>
            <c:pt idx="9">
              <c:v>1027</c:v>
            </c:pt>
            <c:pt idx="10">
              <c:v>Thomeer Perm:</c:v>
            </c:pt>
            <c:pt idx="11">
              <c:v>670.0</c:v>
            </c:pt>
            <c:pt idx="12">
              <c:v>PORE SYSTEM 1:</c:v>
            </c:pt>
            <c:pt idx="13">
              <c:v>G1:</c:v>
            </c:pt>
            <c:pt idx="14">
              <c:v>0.60</c:v>
            </c:pt>
            <c:pt idx="15">
              <c:v>Pd1:</c:v>
            </c:pt>
            <c:pt idx="16">
              <c:v>1.55</c:v>
            </c:pt>
            <c:pt idx="17">
              <c:v>BV1:</c:v>
            </c:pt>
            <c:pt idx="18">
              <c:v>14.58</c:v>
            </c:pt>
            <c:pt idx="19">
              <c:v>Closure Corr:</c:v>
            </c:pt>
            <c:pt idx="20">
              <c:v>0.20</c:v>
            </c:pt>
            <c:pt idx="21">
              <c:v>PORE SYSTEM 2:</c:v>
            </c:pt>
            <c:pt idx="22">
              <c:v>G2:</c:v>
            </c:pt>
            <c:pt idx="23">
              <c:v>0.09</c:v>
            </c:pt>
            <c:pt idx="24">
              <c:v>Pd2:</c:v>
            </c:pt>
            <c:pt idx="25">
              <c:v>1700.00</c:v>
            </c:pt>
            <c:pt idx="26">
              <c:v>BV2:</c:v>
            </c:pt>
            <c:pt idx="27">
              <c:v>0.72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4.7394815588183486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9.0911911178481672E-2"/>
          <c:w val="0.75120782707270828"/>
          <c:h val="0.796718930691421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'407e'!$B$224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'407e'!$A$225:$A$342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0.28114966788751622</c:v>
                </c:pt>
                <c:pt idx="2">
                  <c:v>0.58572847476565881</c:v>
                </c:pt>
                <c:pt idx="3">
                  <c:v>0.89030728164380146</c:v>
                </c:pt>
                <c:pt idx="4">
                  <c:v>1.2183152275125702</c:v>
                </c:pt>
                <c:pt idx="5">
                  <c:v>1.5228940343907129</c:v>
                </c:pt>
                <c:pt idx="6">
                  <c:v>1.921189397231361</c:v>
                </c:pt>
                <c:pt idx="7">
                  <c:v>2.272626482090756</c:v>
                </c:pt>
                <c:pt idx="8">
                  <c:v>2.6709218449314043</c:v>
                </c:pt>
                <c:pt idx="9">
                  <c:v>3.0457880687814258</c:v>
                </c:pt>
                <c:pt idx="10">
                  <c:v>3.3972251536408211</c:v>
                </c:pt>
                <c:pt idx="11">
                  <c:v>3.701803960518963</c:v>
                </c:pt>
                <c:pt idx="12">
                  <c:v>4.1235284623502375</c:v>
                </c:pt>
                <c:pt idx="13">
                  <c:v>4.6155403811533917</c:v>
                </c:pt>
                <c:pt idx="14">
                  <c:v>4.9669774660127866</c:v>
                </c:pt>
                <c:pt idx="15">
                  <c:v>5.2949854118815551</c:v>
                </c:pt>
                <c:pt idx="16">
                  <c:v>5.669851635731578</c:v>
                </c:pt>
                <c:pt idx="17">
                  <c:v>6.0681469985722254</c:v>
                </c:pt>
                <c:pt idx="18">
                  <c:v>6.3961549444409949</c:v>
                </c:pt>
                <c:pt idx="19">
                  <c:v>6.7241628903097626</c:v>
                </c:pt>
                <c:pt idx="20">
                  <c:v>6.9818834192066523</c:v>
                </c:pt>
                <c:pt idx="21">
                  <c:v>7.30989136507542</c:v>
                </c:pt>
                <c:pt idx="22">
                  <c:v>7.6378993109441904</c:v>
                </c:pt>
                <c:pt idx="23">
                  <c:v>7.9424781178223336</c:v>
                </c:pt>
                <c:pt idx="24">
                  <c:v>8.2001986467192225</c:v>
                </c:pt>
                <c:pt idx="25">
                  <c:v>8.411060897634858</c:v>
                </c:pt>
                <c:pt idx="26">
                  <c:v>8.6453522875411242</c:v>
                </c:pt>
                <c:pt idx="27">
                  <c:v>8.8093562604755071</c:v>
                </c:pt>
                <c:pt idx="28">
                  <c:v>8.996789372400519</c:v>
                </c:pt>
                <c:pt idx="29">
                  <c:v>9.2076516233161563</c:v>
                </c:pt>
                <c:pt idx="30">
                  <c:v>9.3482264572599139</c:v>
                </c:pt>
                <c:pt idx="31">
                  <c:v>9.488801291203675</c:v>
                </c:pt>
                <c:pt idx="32">
                  <c:v>9.6293761251474326</c:v>
                </c:pt>
                <c:pt idx="33">
                  <c:v>9.7699509590911919</c:v>
                </c:pt>
                <c:pt idx="34">
                  <c:v>9.8870966540443224</c:v>
                </c:pt>
                <c:pt idx="35">
                  <c:v>10.004242348997455</c:v>
                </c:pt>
                <c:pt idx="36">
                  <c:v>10.121388043950587</c:v>
                </c:pt>
                <c:pt idx="37">
                  <c:v>10.238533738903719</c:v>
                </c:pt>
                <c:pt idx="38">
                  <c:v>10.332250294866224</c:v>
                </c:pt>
                <c:pt idx="39">
                  <c:v>10.425966850828729</c:v>
                </c:pt>
                <c:pt idx="40">
                  <c:v>10.496254267800609</c:v>
                </c:pt>
                <c:pt idx="41">
                  <c:v>10.589970823763112</c:v>
                </c:pt>
                <c:pt idx="42">
                  <c:v>10.660258240734994</c:v>
                </c:pt>
                <c:pt idx="43">
                  <c:v>10.730545657706871</c:v>
                </c:pt>
                <c:pt idx="44">
                  <c:v>10.777403935688124</c:v>
                </c:pt>
                <c:pt idx="45">
                  <c:v>10.824262213669376</c:v>
                </c:pt>
                <c:pt idx="46">
                  <c:v>10.894549630641256</c:v>
                </c:pt>
                <c:pt idx="47">
                  <c:v>10.941407908622509</c:v>
                </c:pt>
                <c:pt idx="48">
                  <c:v>10.988266186603761</c:v>
                </c:pt>
                <c:pt idx="49">
                  <c:v>11.035124464585014</c:v>
                </c:pt>
                <c:pt idx="50">
                  <c:v>11.081982742566264</c:v>
                </c:pt>
                <c:pt idx="51">
                  <c:v>11.128841020547519</c:v>
                </c:pt>
                <c:pt idx="52">
                  <c:v>11.175699298528771</c:v>
                </c:pt>
                <c:pt idx="53">
                  <c:v>11.199128437519398</c:v>
                </c:pt>
                <c:pt idx="54">
                  <c:v>11.222557576510024</c:v>
                </c:pt>
                <c:pt idx="55">
                  <c:v>11.245986715500651</c:v>
                </c:pt>
                <c:pt idx="56">
                  <c:v>11.269415854491278</c:v>
                </c:pt>
                <c:pt idx="57">
                  <c:v>11.292844993481905</c:v>
                </c:pt>
                <c:pt idx="58">
                  <c:v>11.316274132472532</c:v>
                </c:pt>
                <c:pt idx="59">
                  <c:v>11.33970327146316</c:v>
                </c:pt>
                <c:pt idx="60">
                  <c:v>11.363132410453787</c:v>
                </c:pt>
                <c:pt idx="61">
                  <c:v>11.386561549444414</c:v>
                </c:pt>
                <c:pt idx="62">
                  <c:v>11.409990688435041</c:v>
                </c:pt>
                <c:pt idx="63">
                  <c:v>11.433419827425668</c:v>
                </c:pt>
                <c:pt idx="64">
                  <c:v>11.456848966416294</c:v>
                </c:pt>
                <c:pt idx="65">
                  <c:v>11.480278105406921</c:v>
                </c:pt>
                <c:pt idx="66">
                  <c:v>11.50370724439755</c:v>
                </c:pt>
                <c:pt idx="67">
                  <c:v>11.527136383388175</c:v>
                </c:pt>
                <c:pt idx="68">
                  <c:v>11.550565522378802</c:v>
                </c:pt>
                <c:pt idx="69">
                  <c:v>11.573994661369429</c:v>
                </c:pt>
                <c:pt idx="70">
                  <c:v>11.620852939350682</c:v>
                </c:pt>
                <c:pt idx="71">
                  <c:v>11.644282078341311</c:v>
                </c:pt>
                <c:pt idx="72">
                  <c:v>11.691140356322562</c:v>
                </c:pt>
                <c:pt idx="73">
                  <c:v>11.737998634303814</c:v>
                </c:pt>
                <c:pt idx="74">
                  <c:v>11.784856912285067</c:v>
                </c:pt>
                <c:pt idx="75">
                  <c:v>11.855144329256946</c:v>
                </c:pt>
                <c:pt idx="76">
                  <c:v>11.925431746228824</c:v>
                </c:pt>
                <c:pt idx="77">
                  <c:v>12.019148302191331</c:v>
                </c:pt>
                <c:pt idx="78">
                  <c:v>12.112864858153834</c:v>
                </c:pt>
                <c:pt idx="79">
                  <c:v>12.230010553106966</c:v>
                </c:pt>
                <c:pt idx="80">
                  <c:v>12.3471562480601</c:v>
                </c:pt>
                <c:pt idx="81">
                  <c:v>12.464301943013231</c:v>
                </c:pt>
                <c:pt idx="82">
                  <c:v>12.581447637966361</c:v>
                </c:pt>
                <c:pt idx="83">
                  <c:v>12.675164193928868</c:v>
                </c:pt>
                <c:pt idx="84">
                  <c:v>12.768880749891373</c:v>
                </c:pt>
                <c:pt idx="85">
                  <c:v>12.839168166863251</c:v>
                </c:pt>
                <c:pt idx="86">
                  <c:v>12.909455583835131</c:v>
                </c:pt>
                <c:pt idx="87">
                  <c:v>12.979743000807012</c:v>
                </c:pt>
                <c:pt idx="88">
                  <c:v>13.050030417778888</c:v>
                </c:pt>
                <c:pt idx="89">
                  <c:v>13.096888695760143</c:v>
                </c:pt>
                <c:pt idx="90">
                  <c:v>13.143746973741397</c:v>
                </c:pt>
                <c:pt idx="91">
                  <c:v>13.214034390713273</c:v>
                </c:pt>
                <c:pt idx="92">
                  <c:v>13.284321807685155</c:v>
                </c:pt>
                <c:pt idx="93">
                  <c:v>13.331180085666409</c:v>
                </c:pt>
                <c:pt idx="94">
                  <c:v>13.378038363647656</c:v>
                </c:pt>
                <c:pt idx="95">
                  <c:v>13.401467502638283</c:v>
                </c:pt>
                <c:pt idx="96">
                  <c:v>13.424896641628914</c:v>
                </c:pt>
                <c:pt idx="97">
                  <c:v>13.448325780619541</c:v>
                </c:pt>
                <c:pt idx="98">
                  <c:v>13.471754919610168</c:v>
                </c:pt>
                <c:pt idx="99">
                  <c:v>13.495184058600795</c:v>
                </c:pt>
                <c:pt idx="100">
                  <c:v>13.495184058600795</c:v>
                </c:pt>
                <c:pt idx="101">
                  <c:v>13.495184058600795</c:v>
                </c:pt>
                <c:pt idx="102">
                  <c:v>13.495184058600795</c:v>
                </c:pt>
                <c:pt idx="103">
                  <c:v>13.495184058600795</c:v>
                </c:pt>
                <c:pt idx="104">
                  <c:v>13.495184058600795</c:v>
                </c:pt>
                <c:pt idx="105">
                  <c:v>13.495184058600795</c:v>
                </c:pt>
                <c:pt idx="106">
                  <c:v>13.495184058600795</c:v>
                </c:pt>
                <c:pt idx="107">
                  <c:v>13.495184058600795</c:v>
                </c:pt>
                <c:pt idx="108">
                  <c:v>13.495184058600795</c:v>
                </c:pt>
                <c:pt idx="109">
                  <c:v>13.495184058600795</c:v>
                </c:pt>
                <c:pt idx="110">
                  <c:v>13.495184058600795</c:v>
                </c:pt>
                <c:pt idx="111">
                  <c:v>13.495184058600795</c:v>
                </c:pt>
                <c:pt idx="112">
                  <c:v>13.495184058600795</c:v>
                </c:pt>
                <c:pt idx="113">
                  <c:v>13.495184058600795</c:v>
                </c:pt>
                <c:pt idx="114">
                  <c:v>13.495184058600795</c:v>
                </c:pt>
                <c:pt idx="115">
                  <c:v>13.495184058600795</c:v>
                </c:pt>
                <c:pt idx="116">
                  <c:v>13.495184058600795</c:v>
                </c:pt>
                <c:pt idx="117">
                  <c:v>13.495184058600795</c:v>
                </c:pt>
              </c:numCache>
            </c:numRef>
          </c:xVal>
          <c:yVal>
            <c:numRef>
              <c:f>'407e'!$B$225:$B$342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44.5</c:v>
                </c:pt>
                <c:pt idx="38">
                  <c:v>48.4</c:v>
                </c:pt>
                <c:pt idx="39">
                  <c:v>52.08</c:v>
                </c:pt>
                <c:pt idx="40">
                  <c:v>56.92</c:v>
                </c:pt>
                <c:pt idx="41">
                  <c:v>62.11</c:v>
                </c:pt>
                <c:pt idx="42">
                  <c:v>68.94</c:v>
                </c:pt>
                <c:pt idx="43">
                  <c:v>75.260000000000005</c:v>
                </c:pt>
                <c:pt idx="44">
                  <c:v>82.07</c:v>
                </c:pt>
                <c:pt idx="45">
                  <c:v>91.32</c:v>
                </c:pt>
                <c:pt idx="46">
                  <c:v>100.16</c:v>
                </c:pt>
                <c:pt idx="47">
                  <c:v>110.67</c:v>
                </c:pt>
                <c:pt idx="48">
                  <c:v>119.91</c:v>
                </c:pt>
                <c:pt idx="49">
                  <c:v>131.06</c:v>
                </c:pt>
                <c:pt idx="50">
                  <c:v>145.38999999999999</c:v>
                </c:pt>
                <c:pt idx="51">
                  <c:v>157.26</c:v>
                </c:pt>
                <c:pt idx="52">
                  <c:v>172.74</c:v>
                </c:pt>
                <c:pt idx="53">
                  <c:v>188.01</c:v>
                </c:pt>
                <c:pt idx="54">
                  <c:v>206.47</c:v>
                </c:pt>
                <c:pt idx="55">
                  <c:v>226.61</c:v>
                </c:pt>
                <c:pt idx="56">
                  <c:v>248.87</c:v>
                </c:pt>
                <c:pt idx="57">
                  <c:v>269.8</c:v>
                </c:pt>
                <c:pt idx="58">
                  <c:v>296</c:v>
                </c:pt>
                <c:pt idx="59">
                  <c:v>325.26</c:v>
                </c:pt>
                <c:pt idx="60">
                  <c:v>356.01</c:v>
                </c:pt>
                <c:pt idx="61">
                  <c:v>389.23</c:v>
                </c:pt>
                <c:pt idx="62">
                  <c:v>427.82</c:v>
                </c:pt>
                <c:pt idx="63">
                  <c:v>465.9</c:v>
                </c:pt>
                <c:pt idx="64">
                  <c:v>512.58000000000004</c:v>
                </c:pt>
                <c:pt idx="65">
                  <c:v>562.65</c:v>
                </c:pt>
                <c:pt idx="66">
                  <c:v>615.62</c:v>
                </c:pt>
                <c:pt idx="67">
                  <c:v>672.38</c:v>
                </c:pt>
                <c:pt idx="68">
                  <c:v>731.72</c:v>
                </c:pt>
                <c:pt idx="69">
                  <c:v>801.95</c:v>
                </c:pt>
                <c:pt idx="70">
                  <c:v>881.17</c:v>
                </c:pt>
                <c:pt idx="71">
                  <c:v>961.37</c:v>
                </c:pt>
                <c:pt idx="72">
                  <c:v>1050.02</c:v>
                </c:pt>
                <c:pt idx="73">
                  <c:v>1148.05</c:v>
                </c:pt>
                <c:pt idx="74">
                  <c:v>1258.17</c:v>
                </c:pt>
                <c:pt idx="75">
                  <c:v>1376.13</c:v>
                </c:pt>
                <c:pt idx="76">
                  <c:v>1508.64</c:v>
                </c:pt>
                <c:pt idx="77">
                  <c:v>1646.87</c:v>
                </c:pt>
                <c:pt idx="78">
                  <c:v>1806.79</c:v>
                </c:pt>
                <c:pt idx="79">
                  <c:v>1979.32</c:v>
                </c:pt>
                <c:pt idx="80">
                  <c:v>2158.61</c:v>
                </c:pt>
                <c:pt idx="81">
                  <c:v>2366.67</c:v>
                </c:pt>
                <c:pt idx="82">
                  <c:v>2588.67</c:v>
                </c:pt>
                <c:pt idx="83">
                  <c:v>2825.76</c:v>
                </c:pt>
                <c:pt idx="84">
                  <c:v>3097.39</c:v>
                </c:pt>
                <c:pt idx="85">
                  <c:v>3389.26</c:v>
                </c:pt>
                <c:pt idx="86">
                  <c:v>3707.8</c:v>
                </c:pt>
                <c:pt idx="87">
                  <c:v>4056.64</c:v>
                </c:pt>
                <c:pt idx="88">
                  <c:v>4434.8599999999997</c:v>
                </c:pt>
                <c:pt idx="89">
                  <c:v>4845.05</c:v>
                </c:pt>
                <c:pt idx="90">
                  <c:v>5301.8</c:v>
                </c:pt>
                <c:pt idx="91">
                  <c:v>5803.46</c:v>
                </c:pt>
                <c:pt idx="92">
                  <c:v>6357.13</c:v>
                </c:pt>
                <c:pt idx="93">
                  <c:v>6943.9</c:v>
                </c:pt>
                <c:pt idx="94">
                  <c:v>7606.56</c:v>
                </c:pt>
                <c:pt idx="95">
                  <c:v>8316.19</c:v>
                </c:pt>
                <c:pt idx="96">
                  <c:v>9095.99</c:v>
                </c:pt>
                <c:pt idx="97">
                  <c:v>9955.33</c:v>
                </c:pt>
                <c:pt idx="98">
                  <c:v>10894.74</c:v>
                </c:pt>
                <c:pt idx="99">
                  <c:v>11893.03</c:v>
                </c:pt>
                <c:pt idx="100">
                  <c:v>12994.58</c:v>
                </c:pt>
                <c:pt idx="101">
                  <c:v>14293.37</c:v>
                </c:pt>
                <c:pt idx="102">
                  <c:v>15593.62</c:v>
                </c:pt>
                <c:pt idx="103">
                  <c:v>17092.91</c:v>
                </c:pt>
                <c:pt idx="104">
                  <c:v>18690.88</c:v>
                </c:pt>
                <c:pt idx="105">
                  <c:v>20391.89</c:v>
                </c:pt>
                <c:pt idx="106">
                  <c:v>22293.54</c:v>
                </c:pt>
                <c:pt idx="107">
                  <c:v>24395.05</c:v>
                </c:pt>
                <c:pt idx="108">
                  <c:v>26696.080000000002</c:v>
                </c:pt>
                <c:pt idx="109">
                  <c:v>29296.73</c:v>
                </c:pt>
                <c:pt idx="110">
                  <c:v>32003.1</c:v>
                </c:pt>
                <c:pt idx="111">
                  <c:v>34997.86</c:v>
                </c:pt>
                <c:pt idx="112">
                  <c:v>38297.17</c:v>
                </c:pt>
                <c:pt idx="113">
                  <c:v>41878.61</c:v>
                </c:pt>
                <c:pt idx="114">
                  <c:v>45801.94</c:v>
                </c:pt>
                <c:pt idx="115">
                  <c:v>50096.17</c:v>
                </c:pt>
                <c:pt idx="116">
                  <c:v>54797.25</c:v>
                </c:pt>
                <c:pt idx="117">
                  <c:v>59997.64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6-5549-813D-2BABF42E0AE3}"/>
            </c:ext>
          </c:extLst>
        </c:ser>
        <c:ser>
          <c:idx val="1"/>
          <c:order val="1"/>
          <c:tx>
            <c:strRef>
              <c:f>'407e'!$D$224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'407e'!$C$225:$C$342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8.1268079756357192E-2</c:v>
                </c:pt>
                <c:pt idx="2">
                  <c:v>0.38584688663449979</c:v>
                </c:pt>
                <c:pt idx="3">
                  <c:v>0.69042569351264249</c:v>
                </c:pt>
                <c:pt idx="4">
                  <c:v>1.0184336393814111</c:v>
                </c:pt>
                <c:pt idx="5">
                  <c:v>1.3230124462595538</c:v>
                </c:pt>
                <c:pt idx="6">
                  <c:v>1.7213078091002019</c:v>
                </c:pt>
                <c:pt idx="7">
                  <c:v>2.0727448939595972</c:v>
                </c:pt>
                <c:pt idx="8">
                  <c:v>2.4710402568002454</c:v>
                </c:pt>
                <c:pt idx="9">
                  <c:v>2.845906480650267</c:v>
                </c:pt>
                <c:pt idx="10">
                  <c:v>3.1973435655096623</c:v>
                </c:pt>
                <c:pt idx="11">
                  <c:v>3.5019223723878041</c:v>
                </c:pt>
                <c:pt idx="12">
                  <c:v>3.9236468742190787</c:v>
                </c:pt>
                <c:pt idx="13">
                  <c:v>4.4156587930222324</c:v>
                </c:pt>
                <c:pt idx="14">
                  <c:v>4.7670958778816273</c:v>
                </c:pt>
                <c:pt idx="15">
                  <c:v>5.0951038237503958</c:v>
                </c:pt>
                <c:pt idx="16">
                  <c:v>5.4699700476004187</c:v>
                </c:pt>
                <c:pt idx="17">
                  <c:v>5.8682654104410661</c:v>
                </c:pt>
                <c:pt idx="18">
                  <c:v>6.1962733563098356</c:v>
                </c:pt>
                <c:pt idx="19">
                  <c:v>6.5242813021786032</c:v>
                </c:pt>
                <c:pt idx="20">
                  <c:v>6.782001831075493</c:v>
                </c:pt>
                <c:pt idx="21">
                  <c:v>7.1100097769442607</c:v>
                </c:pt>
                <c:pt idx="22">
                  <c:v>7.4380177228130311</c:v>
                </c:pt>
                <c:pt idx="23">
                  <c:v>7.7425965296911743</c:v>
                </c:pt>
                <c:pt idx="24">
                  <c:v>8.0003170585880632</c:v>
                </c:pt>
                <c:pt idx="25">
                  <c:v>8.2111793095036987</c:v>
                </c:pt>
                <c:pt idx="26">
                  <c:v>8.4454706994099649</c:v>
                </c:pt>
                <c:pt idx="27">
                  <c:v>8.6094746723443478</c:v>
                </c:pt>
                <c:pt idx="28">
                  <c:v>8.7969077842693597</c:v>
                </c:pt>
                <c:pt idx="29">
                  <c:v>9.007770035184997</c:v>
                </c:pt>
                <c:pt idx="30">
                  <c:v>9.1483448691287546</c:v>
                </c:pt>
                <c:pt idx="31">
                  <c:v>9.2889197030725157</c:v>
                </c:pt>
                <c:pt idx="32">
                  <c:v>9.4294945370162733</c:v>
                </c:pt>
                <c:pt idx="33">
                  <c:v>9.5700693709600326</c:v>
                </c:pt>
                <c:pt idx="34">
                  <c:v>9.6872150659131631</c:v>
                </c:pt>
                <c:pt idx="35">
                  <c:v>9.8043607608662953</c:v>
                </c:pt>
                <c:pt idx="36">
                  <c:v>9.9215064558194275</c:v>
                </c:pt>
                <c:pt idx="37">
                  <c:v>10.03865215077256</c:v>
                </c:pt>
                <c:pt idx="38">
                  <c:v>10.132368706735065</c:v>
                </c:pt>
                <c:pt idx="39">
                  <c:v>10.22608526269757</c:v>
                </c:pt>
                <c:pt idx="40">
                  <c:v>10.296372679669449</c:v>
                </c:pt>
                <c:pt idx="41">
                  <c:v>10.390089235631953</c:v>
                </c:pt>
                <c:pt idx="42">
                  <c:v>10.460376652603834</c:v>
                </c:pt>
                <c:pt idx="43">
                  <c:v>10.530664069575712</c:v>
                </c:pt>
                <c:pt idx="44">
                  <c:v>10.577522347556965</c:v>
                </c:pt>
                <c:pt idx="45">
                  <c:v>10.624380625538217</c:v>
                </c:pt>
                <c:pt idx="46">
                  <c:v>10.694668042510097</c:v>
                </c:pt>
                <c:pt idx="47">
                  <c:v>10.741526320491349</c:v>
                </c:pt>
                <c:pt idx="48">
                  <c:v>10.788384598472602</c:v>
                </c:pt>
                <c:pt idx="49">
                  <c:v>10.835242876453854</c:v>
                </c:pt>
                <c:pt idx="50">
                  <c:v>10.882101154435105</c:v>
                </c:pt>
                <c:pt idx="51">
                  <c:v>10.928959432416359</c:v>
                </c:pt>
                <c:pt idx="52">
                  <c:v>10.975817710397612</c:v>
                </c:pt>
                <c:pt idx="53">
                  <c:v>10.999246849388239</c:v>
                </c:pt>
                <c:pt idx="54">
                  <c:v>11.022675988378865</c:v>
                </c:pt>
                <c:pt idx="55">
                  <c:v>11.046105127369492</c:v>
                </c:pt>
                <c:pt idx="56">
                  <c:v>11.069534266360119</c:v>
                </c:pt>
                <c:pt idx="57">
                  <c:v>11.092963405350746</c:v>
                </c:pt>
                <c:pt idx="58">
                  <c:v>11.116392544341373</c:v>
                </c:pt>
                <c:pt idx="59">
                  <c:v>11.139821683332</c:v>
                </c:pt>
                <c:pt idx="60">
                  <c:v>11.163250822322627</c:v>
                </c:pt>
                <c:pt idx="61">
                  <c:v>11.186679961313255</c:v>
                </c:pt>
                <c:pt idx="62">
                  <c:v>11.210109100303882</c:v>
                </c:pt>
                <c:pt idx="63">
                  <c:v>11.233538239294509</c:v>
                </c:pt>
                <c:pt idx="64">
                  <c:v>11.256967378285134</c:v>
                </c:pt>
                <c:pt idx="65">
                  <c:v>11.280396517275761</c:v>
                </c:pt>
                <c:pt idx="66">
                  <c:v>11.30382565626639</c:v>
                </c:pt>
                <c:pt idx="67">
                  <c:v>11.327254795257016</c:v>
                </c:pt>
                <c:pt idx="68">
                  <c:v>11.350683934247643</c:v>
                </c:pt>
                <c:pt idx="69">
                  <c:v>11.37411307323827</c:v>
                </c:pt>
                <c:pt idx="70">
                  <c:v>11.420971351219523</c:v>
                </c:pt>
                <c:pt idx="71">
                  <c:v>11.444400490210151</c:v>
                </c:pt>
                <c:pt idx="72">
                  <c:v>11.491258768191402</c:v>
                </c:pt>
                <c:pt idx="73">
                  <c:v>11.538117046172655</c:v>
                </c:pt>
                <c:pt idx="74">
                  <c:v>11.584975324153907</c:v>
                </c:pt>
                <c:pt idx="75">
                  <c:v>11.655262741125787</c:v>
                </c:pt>
                <c:pt idx="76">
                  <c:v>11.725550158097665</c:v>
                </c:pt>
                <c:pt idx="77">
                  <c:v>11.819266714060172</c:v>
                </c:pt>
                <c:pt idx="78">
                  <c:v>11.912983270022675</c:v>
                </c:pt>
                <c:pt idx="79">
                  <c:v>12.030128964975807</c:v>
                </c:pt>
                <c:pt idx="80">
                  <c:v>12.147274659928941</c:v>
                </c:pt>
                <c:pt idx="81">
                  <c:v>12.264420354882072</c:v>
                </c:pt>
                <c:pt idx="82">
                  <c:v>12.381566049835202</c:v>
                </c:pt>
                <c:pt idx="83">
                  <c:v>12.475282605797709</c:v>
                </c:pt>
                <c:pt idx="84">
                  <c:v>12.568999161760214</c:v>
                </c:pt>
                <c:pt idx="85">
                  <c:v>12.639286578732092</c:v>
                </c:pt>
                <c:pt idx="86">
                  <c:v>12.709573995703972</c:v>
                </c:pt>
                <c:pt idx="87">
                  <c:v>12.779861412675853</c:v>
                </c:pt>
                <c:pt idx="88">
                  <c:v>12.850148829647729</c:v>
                </c:pt>
                <c:pt idx="89">
                  <c:v>12.897007107628983</c:v>
                </c:pt>
                <c:pt idx="90">
                  <c:v>12.943865385610238</c:v>
                </c:pt>
                <c:pt idx="91">
                  <c:v>13.014152802582114</c:v>
                </c:pt>
                <c:pt idx="92">
                  <c:v>13.084440219553995</c:v>
                </c:pt>
                <c:pt idx="93">
                  <c:v>13.13129849753525</c:v>
                </c:pt>
                <c:pt idx="94">
                  <c:v>13.178156775516497</c:v>
                </c:pt>
                <c:pt idx="95">
                  <c:v>13.201585914507124</c:v>
                </c:pt>
                <c:pt idx="96">
                  <c:v>13.225015053497755</c:v>
                </c:pt>
                <c:pt idx="97">
                  <c:v>13.248444192488382</c:v>
                </c:pt>
                <c:pt idx="98">
                  <c:v>13.271873331479009</c:v>
                </c:pt>
                <c:pt idx="99">
                  <c:v>13.295302470469636</c:v>
                </c:pt>
                <c:pt idx="100">
                  <c:v>13.295302470469636</c:v>
                </c:pt>
                <c:pt idx="101">
                  <c:v>13.295302470469636</c:v>
                </c:pt>
                <c:pt idx="102">
                  <c:v>13.295302470469636</c:v>
                </c:pt>
                <c:pt idx="103">
                  <c:v>13.295302470469636</c:v>
                </c:pt>
                <c:pt idx="104">
                  <c:v>13.295302470469636</c:v>
                </c:pt>
                <c:pt idx="105">
                  <c:v>13.295302470469636</c:v>
                </c:pt>
                <c:pt idx="106">
                  <c:v>13.295302470469636</c:v>
                </c:pt>
                <c:pt idx="107">
                  <c:v>13.295302470469636</c:v>
                </c:pt>
                <c:pt idx="108">
                  <c:v>13.295302470469636</c:v>
                </c:pt>
                <c:pt idx="109">
                  <c:v>13.295302470469636</c:v>
                </c:pt>
                <c:pt idx="110">
                  <c:v>13.295302470469636</c:v>
                </c:pt>
                <c:pt idx="111">
                  <c:v>13.295302470469636</c:v>
                </c:pt>
                <c:pt idx="112">
                  <c:v>13.295302470469636</c:v>
                </c:pt>
                <c:pt idx="113">
                  <c:v>13.295302470469636</c:v>
                </c:pt>
                <c:pt idx="114">
                  <c:v>13.295302470469636</c:v>
                </c:pt>
                <c:pt idx="115">
                  <c:v>13.295302470469636</c:v>
                </c:pt>
                <c:pt idx="116">
                  <c:v>13.295302470469636</c:v>
                </c:pt>
                <c:pt idx="117">
                  <c:v>13.295302470469636</c:v>
                </c:pt>
              </c:numCache>
            </c:numRef>
          </c:xVal>
          <c:yVal>
            <c:numRef>
              <c:f>'407e'!$D$225:$D$342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44.5</c:v>
                </c:pt>
                <c:pt idx="38">
                  <c:v>48.4</c:v>
                </c:pt>
                <c:pt idx="39">
                  <c:v>52.08</c:v>
                </c:pt>
                <c:pt idx="40">
                  <c:v>56.92</c:v>
                </c:pt>
                <c:pt idx="41">
                  <c:v>62.11</c:v>
                </c:pt>
                <c:pt idx="42">
                  <c:v>68.94</c:v>
                </c:pt>
                <c:pt idx="43">
                  <c:v>75.260000000000005</c:v>
                </c:pt>
                <c:pt idx="44">
                  <c:v>82.07</c:v>
                </c:pt>
                <c:pt idx="45">
                  <c:v>91.32</c:v>
                </c:pt>
                <c:pt idx="46">
                  <c:v>100.16</c:v>
                </c:pt>
                <c:pt idx="47">
                  <c:v>110.67</c:v>
                </c:pt>
                <c:pt idx="48">
                  <c:v>119.91</c:v>
                </c:pt>
                <c:pt idx="49">
                  <c:v>131.06</c:v>
                </c:pt>
                <c:pt idx="50">
                  <c:v>145.38999999999999</c:v>
                </c:pt>
                <c:pt idx="51">
                  <c:v>157.26</c:v>
                </c:pt>
                <c:pt idx="52">
                  <c:v>172.74</c:v>
                </c:pt>
                <c:pt idx="53">
                  <c:v>188.01</c:v>
                </c:pt>
                <c:pt idx="54">
                  <c:v>206.47</c:v>
                </c:pt>
                <c:pt idx="55">
                  <c:v>226.61</c:v>
                </c:pt>
                <c:pt idx="56">
                  <c:v>248.87</c:v>
                </c:pt>
                <c:pt idx="57">
                  <c:v>269.8</c:v>
                </c:pt>
                <c:pt idx="58">
                  <c:v>296</c:v>
                </c:pt>
                <c:pt idx="59">
                  <c:v>325.26</c:v>
                </c:pt>
                <c:pt idx="60">
                  <c:v>356.01</c:v>
                </c:pt>
                <c:pt idx="61">
                  <c:v>389.23</c:v>
                </c:pt>
                <c:pt idx="62">
                  <c:v>427.82</c:v>
                </c:pt>
                <c:pt idx="63">
                  <c:v>465.9</c:v>
                </c:pt>
                <c:pt idx="64">
                  <c:v>512.58000000000004</c:v>
                </c:pt>
                <c:pt idx="65">
                  <c:v>562.65</c:v>
                </c:pt>
                <c:pt idx="66">
                  <c:v>615.62</c:v>
                </c:pt>
                <c:pt idx="67">
                  <c:v>672.38</c:v>
                </c:pt>
                <c:pt idx="68">
                  <c:v>731.72</c:v>
                </c:pt>
                <c:pt idx="69">
                  <c:v>801.95</c:v>
                </c:pt>
                <c:pt idx="70">
                  <c:v>881.17</c:v>
                </c:pt>
                <c:pt idx="71">
                  <c:v>961.37</c:v>
                </c:pt>
                <c:pt idx="72">
                  <c:v>1050.02</c:v>
                </c:pt>
                <c:pt idx="73">
                  <c:v>1148.05</c:v>
                </c:pt>
                <c:pt idx="74">
                  <c:v>1258.17</c:v>
                </c:pt>
                <c:pt idx="75">
                  <c:v>1376.13</c:v>
                </c:pt>
                <c:pt idx="76">
                  <c:v>1508.64</c:v>
                </c:pt>
                <c:pt idx="77">
                  <c:v>1646.87</c:v>
                </c:pt>
                <c:pt idx="78">
                  <c:v>1806.79</c:v>
                </c:pt>
                <c:pt idx="79">
                  <c:v>1979.32</c:v>
                </c:pt>
                <c:pt idx="80">
                  <c:v>2158.61</c:v>
                </c:pt>
                <c:pt idx="81">
                  <c:v>2366.67</c:v>
                </c:pt>
                <c:pt idx="82">
                  <c:v>2588.67</c:v>
                </c:pt>
                <c:pt idx="83">
                  <c:v>2825.76</c:v>
                </c:pt>
                <c:pt idx="84">
                  <c:v>3097.39</c:v>
                </c:pt>
                <c:pt idx="85">
                  <c:v>3389.26</c:v>
                </c:pt>
                <c:pt idx="86">
                  <c:v>3707.8</c:v>
                </c:pt>
                <c:pt idx="87">
                  <c:v>4056.64</c:v>
                </c:pt>
                <c:pt idx="88">
                  <c:v>4434.8599999999997</c:v>
                </c:pt>
                <c:pt idx="89">
                  <c:v>4845.05</c:v>
                </c:pt>
                <c:pt idx="90">
                  <c:v>5301.8</c:v>
                </c:pt>
                <c:pt idx="91">
                  <c:v>5803.46</c:v>
                </c:pt>
                <c:pt idx="92">
                  <c:v>6357.13</c:v>
                </c:pt>
                <c:pt idx="93">
                  <c:v>6943.9</c:v>
                </c:pt>
                <c:pt idx="94">
                  <c:v>7606.56</c:v>
                </c:pt>
                <c:pt idx="95">
                  <c:v>8316.19</c:v>
                </c:pt>
                <c:pt idx="96">
                  <c:v>9095.99</c:v>
                </c:pt>
                <c:pt idx="97">
                  <c:v>9955.33</c:v>
                </c:pt>
                <c:pt idx="98">
                  <c:v>10894.74</c:v>
                </c:pt>
                <c:pt idx="99">
                  <c:v>11893.03</c:v>
                </c:pt>
                <c:pt idx="100">
                  <c:v>12994.58</c:v>
                </c:pt>
                <c:pt idx="101">
                  <c:v>14293.37</c:v>
                </c:pt>
                <c:pt idx="102">
                  <c:v>15593.62</c:v>
                </c:pt>
                <c:pt idx="103">
                  <c:v>17092.91</c:v>
                </c:pt>
                <c:pt idx="104">
                  <c:v>18690.88</c:v>
                </c:pt>
                <c:pt idx="105">
                  <c:v>20391.89</c:v>
                </c:pt>
                <c:pt idx="106">
                  <c:v>22293.54</c:v>
                </c:pt>
                <c:pt idx="107">
                  <c:v>24395.05</c:v>
                </c:pt>
                <c:pt idx="108">
                  <c:v>26696.080000000002</c:v>
                </c:pt>
                <c:pt idx="109">
                  <c:v>29296.73</c:v>
                </c:pt>
                <c:pt idx="110">
                  <c:v>32003.1</c:v>
                </c:pt>
                <c:pt idx="111">
                  <c:v>34997.86</c:v>
                </c:pt>
                <c:pt idx="112">
                  <c:v>38297.17</c:v>
                </c:pt>
                <c:pt idx="113">
                  <c:v>41878.61</c:v>
                </c:pt>
                <c:pt idx="114">
                  <c:v>45801.94</c:v>
                </c:pt>
                <c:pt idx="115">
                  <c:v>50096.17</c:v>
                </c:pt>
                <c:pt idx="116">
                  <c:v>54797.25</c:v>
                </c:pt>
                <c:pt idx="117">
                  <c:v>59997.64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56-5549-813D-2BABF42E0AE3}"/>
            </c:ext>
          </c:extLst>
        </c:ser>
        <c:ser>
          <c:idx val="2"/>
          <c:order val="2"/>
          <c:tx>
            <c:strRef>
              <c:f>'407e'!$F$224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'407e'!$E$225:$E$342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2.3236276362165113E-3</c:v>
                </c:pt>
                <c:pt idx="2">
                  <c:v>4.3651415961162975E-2</c:v>
                </c:pt>
                <c:pt idx="3">
                  <c:v>0.22275763953498393</c:v>
                </c:pt>
                <c:pt idx="4">
                  <c:v>0.55952893853314822</c:v>
                </c:pt>
                <c:pt idx="5">
                  <c:v>0.98671767279406142</c:v>
                </c:pt>
                <c:pt idx="6">
                  <c:v>1.4697078484277077</c:v>
                </c:pt>
                <c:pt idx="7">
                  <c:v>1.9711162155545259</c:v>
                </c:pt>
                <c:pt idx="8">
                  <c:v>2.4833835721586457</c:v>
                </c:pt>
                <c:pt idx="9">
                  <c:v>2.9718635217576139</c:v>
                </c:pt>
                <c:pt idx="10">
                  <c:v>3.4683805718050316</c:v>
                </c:pt>
                <c:pt idx="11">
                  <c:v>3.9106606903543573</c:v>
                </c:pt>
                <c:pt idx="12">
                  <c:v>4.3343100298268382</c:v>
                </c:pt>
                <c:pt idx="13">
                  <c:v>4.7342846084600483</c:v>
                </c:pt>
                <c:pt idx="14">
                  <c:v>5.1152446114142363</c:v>
                </c:pt>
                <c:pt idx="15">
                  <c:v>5.4675599920617062</c:v>
                </c:pt>
                <c:pt idx="16">
                  <c:v>5.7974910794506433</c:v>
                </c:pt>
                <c:pt idx="17">
                  <c:v>6.108993492779744</c:v>
                </c:pt>
                <c:pt idx="18">
                  <c:v>6.4006720000140405</c:v>
                </c:pt>
                <c:pt idx="19">
                  <c:v>6.675565460994064</c:v>
                </c:pt>
                <c:pt idx="20">
                  <c:v>6.9300247938765924</c:v>
                </c:pt>
                <c:pt idx="21">
                  <c:v>7.1700925894883456</c:v>
                </c:pt>
                <c:pt idx="22">
                  <c:v>7.3951959534629514</c:v>
                </c:pt>
                <c:pt idx="23">
                  <c:v>7.6072354751572542</c:v>
                </c:pt>
                <c:pt idx="24">
                  <c:v>7.8262492647549262</c:v>
                </c:pt>
                <c:pt idx="25">
                  <c:v>8.0134122402337606</c:v>
                </c:pt>
                <c:pt idx="26">
                  <c:v>8.1886464679701305</c:v>
                </c:pt>
                <c:pt idx="27">
                  <c:v>8.3625558556159607</c:v>
                </c:pt>
                <c:pt idx="28">
                  <c:v>8.5309220430623629</c:v>
                </c:pt>
                <c:pt idx="29">
                  <c:v>8.6866350055025023</c:v>
                </c:pt>
                <c:pt idx="30">
                  <c:v>8.8354195209906887</c:v>
                </c:pt>
                <c:pt idx="31">
                  <c:v>8.9765637330135899</c:v>
                </c:pt>
                <c:pt idx="32">
                  <c:v>9.1057772481052304</c:v>
                </c:pt>
                <c:pt idx="33">
                  <c:v>9.2373676052177487</c:v>
                </c:pt>
                <c:pt idx="34">
                  <c:v>9.360213768900115</c:v>
                </c:pt>
                <c:pt idx="35">
                  <c:v>9.4751938335887527</c:v>
                </c:pt>
                <c:pt idx="36">
                  <c:v>9.5880618357521801</c:v>
                </c:pt>
                <c:pt idx="37">
                  <c:v>9.6689589989262963</c:v>
                </c:pt>
                <c:pt idx="38">
                  <c:v>9.7662680281898098</c:v>
                </c:pt>
                <c:pt idx="39">
                  <c:v>9.8481008483482206</c:v>
                </c:pt>
                <c:pt idx="40">
                  <c:v>9.9437320449984554</c:v>
                </c:pt>
                <c:pt idx="41">
                  <c:v>10.033997446695142</c:v>
                </c:pt>
                <c:pt idx="42">
                  <c:v>10.137468958932075</c:v>
                </c:pt>
                <c:pt idx="43">
                  <c:v>10.220926669628856</c:v>
                </c:pt>
                <c:pt idx="44">
                  <c:v>10.300361669069906</c:v>
                </c:pt>
                <c:pt idx="45">
                  <c:v>10.394440468311521</c:v>
                </c:pt>
                <c:pt idx="46">
                  <c:v>10.47259392030808</c:v>
                </c:pt>
                <c:pt idx="47">
                  <c:v>10.55381141156087</c:v>
                </c:pt>
                <c:pt idx="48">
                  <c:v>10.616809320666004</c:v>
                </c:pt>
                <c:pt idx="49">
                  <c:v>10.684415976994536</c:v>
                </c:pt>
                <c:pt idx="50">
                  <c:v>10.760478468211542</c:v>
                </c:pt>
                <c:pt idx="51">
                  <c:v>10.816078329435472</c:v>
                </c:pt>
                <c:pt idx="52">
                  <c:v>10.880518387749213</c:v>
                </c:pt>
                <c:pt idx="53">
                  <c:v>10.936806736746634</c:v>
                </c:pt>
                <c:pt idx="54">
                  <c:v>10.997096338700425</c:v>
                </c:pt>
                <c:pt idx="55">
                  <c:v>11.055077466562059</c:v>
                </c:pt>
                <c:pt idx="56">
                  <c:v>11.111594242780521</c:v>
                </c:pt>
                <c:pt idx="57">
                  <c:v>11.158874467021633</c:v>
                </c:pt>
                <c:pt idx="58">
                  <c:v>11.21158344377036</c:v>
                </c:pt>
                <c:pt idx="59">
                  <c:v>11.263563387218191</c:v>
                </c:pt>
                <c:pt idx="60">
                  <c:v>11.311899740745817</c:v>
                </c:pt>
                <c:pt idx="61">
                  <c:v>11.358279056828129</c:v>
                </c:pt>
                <c:pt idx="62">
                  <c:v>11.40601585795805</c:v>
                </c:pt>
                <c:pt idx="63">
                  <c:v>11.447882615138868</c:v>
                </c:pt>
                <c:pt idx="64">
                  <c:v>11.493479764261538</c:v>
                </c:pt>
                <c:pt idx="65">
                  <c:v>11.53672865596965</c:v>
                </c:pt>
                <c:pt idx="66">
                  <c:v>11.577349279176127</c:v>
                </c:pt>
                <c:pt idx="67">
                  <c:v>11.616132068021157</c:v>
                </c:pt>
                <c:pt idx="68">
                  <c:v>11.652397046411167</c:v>
                </c:pt>
                <c:pt idx="69">
                  <c:v>11.690709963386931</c:v>
                </c:pt>
                <c:pt idx="70">
                  <c:v>11.729063530709597</c:v>
                </c:pt>
                <c:pt idx="71">
                  <c:v>11.763636004554915</c:v>
                </c:pt>
                <c:pt idx="72">
                  <c:v>11.797802122020355</c:v>
                </c:pt>
                <c:pt idx="73">
                  <c:v>11.831543958398782</c:v>
                </c:pt>
                <c:pt idx="74">
                  <c:v>11.865331475587235</c:v>
                </c:pt>
                <c:pt idx="75">
                  <c:v>11.897597509028557</c:v>
                </c:pt>
                <c:pt idx="76">
                  <c:v>11.929912127084085</c:v>
                </c:pt>
                <c:pt idx="77">
                  <c:v>11.960012160654907</c:v>
                </c:pt>
                <c:pt idx="78">
                  <c:v>11.991098459169605</c:v>
                </c:pt>
                <c:pt idx="79">
                  <c:v>12.020980104939015</c:v>
                </c:pt>
                <c:pt idx="80">
                  <c:v>12.048759052886</c:v>
                </c:pt>
                <c:pt idx="81">
                  <c:v>12.077587751811974</c:v>
                </c:pt>
                <c:pt idx="82">
                  <c:v>12.105053843416641</c:v>
                </c:pt>
                <c:pt idx="83">
                  <c:v>12.131323507040467</c:v>
                </c:pt>
                <c:pt idx="84">
                  <c:v>12.158246685721636</c:v>
                </c:pt>
                <c:pt idx="85">
                  <c:v>12.184093842026718</c:v>
                </c:pt>
                <c:pt idx="86">
                  <c:v>12.209333453465886</c:v>
                </c:pt>
                <c:pt idx="87">
                  <c:v>12.234071882789097</c:v>
                </c:pt>
                <c:pt idx="88">
                  <c:v>12.258093251420746</c:v>
                </c:pt>
                <c:pt idx="89">
                  <c:v>12.281450689663609</c:v>
                </c:pt>
                <c:pt idx="90">
                  <c:v>12.304760290905266</c:v>
                </c:pt>
                <c:pt idx="91">
                  <c:v>12.327682486494849</c:v>
                </c:pt>
                <c:pt idx="92">
                  <c:v>12.350323743375746</c:v>
                </c:pt>
                <c:pt idx="93">
                  <c:v>12.371830737452177</c:v>
                </c:pt>
                <c:pt idx="94">
                  <c:v>12.393604052512815</c:v>
                </c:pt>
                <c:pt idx="95">
                  <c:v>12.414499175125737</c:v>
                </c:pt>
                <c:pt idx="96">
                  <c:v>12.435098315039232</c:v>
                </c:pt>
                <c:pt idx="97">
                  <c:v>12.455453593069628</c:v>
                </c:pt>
                <c:pt idx="98">
                  <c:v>12.47540396003548</c:v>
                </c:pt>
                <c:pt idx="99">
                  <c:v>12.494445505671056</c:v>
                </c:pt>
                <c:pt idx="100">
                  <c:v>12.513337559785271</c:v>
                </c:pt>
                <c:pt idx="101">
                  <c:v>12.533276959442526</c:v>
                </c:pt>
                <c:pt idx="102">
                  <c:v>12.551167143976794</c:v>
                </c:pt>
                <c:pt idx="103">
                  <c:v>12.569694922083748</c:v>
                </c:pt>
                <c:pt idx="104">
                  <c:v>12.587410159073096</c:v>
                </c:pt>
                <c:pt idx="105">
                  <c:v>12.604377572997771</c:v>
                </c:pt>
                <c:pt idx="106">
                  <c:v>12.621449267392626</c:v>
                </c:pt>
                <c:pt idx="107">
                  <c:v>12.638400808885971</c:v>
                </c:pt>
                <c:pt idx="108">
                  <c:v>12.655071217456729</c:v>
                </c:pt>
                <c:pt idx="109">
                  <c:v>12.671966468044308</c:v>
                </c:pt>
                <c:pt idx="110">
                  <c:v>12.687752610366381</c:v>
                </c:pt>
                <c:pt idx="111">
                  <c:v>12.703470895586804</c:v>
                </c:pt>
                <c:pt idx="112">
                  <c:v>12.719038995264201</c:v>
                </c:pt>
                <c:pt idx="113">
                  <c:v>12.734234574369918</c:v>
                </c:pt>
                <c:pt idx="114">
                  <c:v>12.749209183988537</c:v>
                </c:pt>
                <c:pt idx="115">
                  <c:v>12.763953630596053</c:v>
                </c:pt>
                <c:pt idx="116">
                  <c:v>12.778474842528533</c:v>
                </c:pt>
                <c:pt idx="117">
                  <c:v>12.792918870749682</c:v>
                </c:pt>
              </c:numCache>
            </c:numRef>
          </c:xVal>
          <c:yVal>
            <c:numRef>
              <c:f>'407e'!$F$225:$F$342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44.5</c:v>
                </c:pt>
                <c:pt idx="38">
                  <c:v>48.4</c:v>
                </c:pt>
                <c:pt idx="39">
                  <c:v>52.08</c:v>
                </c:pt>
                <c:pt idx="40">
                  <c:v>56.92</c:v>
                </c:pt>
                <c:pt idx="41">
                  <c:v>62.11</c:v>
                </c:pt>
                <c:pt idx="42">
                  <c:v>68.94</c:v>
                </c:pt>
                <c:pt idx="43">
                  <c:v>75.260000000000005</c:v>
                </c:pt>
                <c:pt idx="44">
                  <c:v>82.07</c:v>
                </c:pt>
                <c:pt idx="45">
                  <c:v>91.32</c:v>
                </c:pt>
                <c:pt idx="46">
                  <c:v>100.16</c:v>
                </c:pt>
                <c:pt idx="47">
                  <c:v>110.67</c:v>
                </c:pt>
                <c:pt idx="48">
                  <c:v>119.91</c:v>
                </c:pt>
                <c:pt idx="49">
                  <c:v>131.06</c:v>
                </c:pt>
                <c:pt idx="50">
                  <c:v>145.38999999999999</c:v>
                </c:pt>
                <c:pt idx="51">
                  <c:v>157.26</c:v>
                </c:pt>
                <c:pt idx="52">
                  <c:v>172.74</c:v>
                </c:pt>
                <c:pt idx="53">
                  <c:v>188.01</c:v>
                </c:pt>
                <c:pt idx="54">
                  <c:v>206.47</c:v>
                </c:pt>
                <c:pt idx="55">
                  <c:v>226.61</c:v>
                </c:pt>
                <c:pt idx="56">
                  <c:v>248.87</c:v>
                </c:pt>
                <c:pt idx="57">
                  <c:v>269.8</c:v>
                </c:pt>
                <c:pt idx="58">
                  <c:v>296</c:v>
                </c:pt>
                <c:pt idx="59">
                  <c:v>325.26</c:v>
                </c:pt>
                <c:pt idx="60">
                  <c:v>356.01</c:v>
                </c:pt>
                <c:pt idx="61">
                  <c:v>389.23</c:v>
                </c:pt>
                <c:pt idx="62">
                  <c:v>427.82</c:v>
                </c:pt>
                <c:pt idx="63">
                  <c:v>465.9</c:v>
                </c:pt>
                <c:pt idx="64">
                  <c:v>512.58000000000004</c:v>
                </c:pt>
                <c:pt idx="65">
                  <c:v>562.65</c:v>
                </c:pt>
                <c:pt idx="66">
                  <c:v>615.62</c:v>
                </c:pt>
                <c:pt idx="67">
                  <c:v>672.38</c:v>
                </c:pt>
                <c:pt idx="68">
                  <c:v>731.72</c:v>
                </c:pt>
                <c:pt idx="69">
                  <c:v>801.95</c:v>
                </c:pt>
                <c:pt idx="70">
                  <c:v>881.17</c:v>
                </c:pt>
                <c:pt idx="71">
                  <c:v>961.37</c:v>
                </c:pt>
                <c:pt idx="72">
                  <c:v>1050.02</c:v>
                </c:pt>
                <c:pt idx="73">
                  <c:v>1148.05</c:v>
                </c:pt>
                <c:pt idx="74">
                  <c:v>1258.17</c:v>
                </c:pt>
                <c:pt idx="75">
                  <c:v>1376.13</c:v>
                </c:pt>
                <c:pt idx="76">
                  <c:v>1508.64</c:v>
                </c:pt>
                <c:pt idx="77">
                  <c:v>1646.87</c:v>
                </c:pt>
                <c:pt idx="78">
                  <c:v>1806.79</c:v>
                </c:pt>
                <c:pt idx="79">
                  <c:v>1979.32</c:v>
                </c:pt>
                <c:pt idx="80">
                  <c:v>2158.61</c:v>
                </c:pt>
                <c:pt idx="81">
                  <c:v>2366.67</c:v>
                </c:pt>
                <c:pt idx="82">
                  <c:v>2588.67</c:v>
                </c:pt>
                <c:pt idx="83">
                  <c:v>2825.76</c:v>
                </c:pt>
                <c:pt idx="84">
                  <c:v>3097.39</c:v>
                </c:pt>
                <c:pt idx="85">
                  <c:v>3389.26</c:v>
                </c:pt>
                <c:pt idx="86">
                  <c:v>3707.8</c:v>
                </c:pt>
                <c:pt idx="87">
                  <c:v>4056.64</c:v>
                </c:pt>
                <c:pt idx="88">
                  <c:v>4434.8599999999997</c:v>
                </c:pt>
                <c:pt idx="89">
                  <c:v>4845.05</c:v>
                </c:pt>
                <c:pt idx="90">
                  <c:v>5301.8</c:v>
                </c:pt>
                <c:pt idx="91">
                  <c:v>5803.46</c:v>
                </c:pt>
                <c:pt idx="92">
                  <c:v>6357.13</c:v>
                </c:pt>
                <c:pt idx="93">
                  <c:v>6943.9</c:v>
                </c:pt>
                <c:pt idx="94">
                  <c:v>7606.56</c:v>
                </c:pt>
                <c:pt idx="95">
                  <c:v>8316.19</c:v>
                </c:pt>
                <c:pt idx="96">
                  <c:v>9095.99</c:v>
                </c:pt>
                <c:pt idx="97">
                  <c:v>9955.33</c:v>
                </c:pt>
                <c:pt idx="98">
                  <c:v>10894.74</c:v>
                </c:pt>
                <c:pt idx="99">
                  <c:v>11893.03</c:v>
                </c:pt>
                <c:pt idx="100">
                  <c:v>12994.58</c:v>
                </c:pt>
                <c:pt idx="101">
                  <c:v>14293.37</c:v>
                </c:pt>
                <c:pt idx="102">
                  <c:v>15593.62</c:v>
                </c:pt>
                <c:pt idx="103">
                  <c:v>17092.91</c:v>
                </c:pt>
                <c:pt idx="104">
                  <c:v>18690.88</c:v>
                </c:pt>
                <c:pt idx="105">
                  <c:v>20391.89</c:v>
                </c:pt>
                <c:pt idx="106">
                  <c:v>22293.54</c:v>
                </c:pt>
                <c:pt idx="107">
                  <c:v>24395.05</c:v>
                </c:pt>
                <c:pt idx="108">
                  <c:v>26696.080000000002</c:v>
                </c:pt>
                <c:pt idx="109">
                  <c:v>29296.73</c:v>
                </c:pt>
                <c:pt idx="110">
                  <c:v>32003.1</c:v>
                </c:pt>
                <c:pt idx="111">
                  <c:v>34997.86</c:v>
                </c:pt>
                <c:pt idx="112">
                  <c:v>38297.17</c:v>
                </c:pt>
                <c:pt idx="113">
                  <c:v>41878.61</c:v>
                </c:pt>
                <c:pt idx="114">
                  <c:v>45801.94</c:v>
                </c:pt>
                <c:pt idx="115">
                  <c:v>50096.17</c:v>
                </c:pt>
                <c:pt idx="116">
                  <c:v>54797.25</c:v>
                </c:pt>
                <c:pt idx="117">
                  <c:v>59997.64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56-5549-813D-2BABF42E0AE3}"/>
            </c:ext>
          </c:extLst>
        </c:ser>
        <c:ser>
          <c:idx val="3"/>
          <c:order val="3"/>
          <c:tx>
            <c:strRef>
              <c:f>'407e'!$H$224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'407e'!$G$225:$G$342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2.3911636550677028E-2</c:v>
                </c:pt>
                <c:pt idx="79">
                  <c:v>0.18350671030894133</c:v>
                </c:pt>
                <c:pt idx="80">
                  <c:v>0.3008135697654849</c:v>
                </c:pt>
                <c:pt idx="81">
                  <c:v>0.3828526302712103</c:v>
                </c:pt>
                <c:pt idx="82">
                  <c:v>0.43751351745573064</c:v>
                </c:pt>
                <c:pt idx="83">
                  <c:v>0.47629482349356578</c:v>
                </c:pt>
                <c:pt idx="84">
                  <c:v>0.50693671761989134</c:v>
                </c:pt>
                <c:pt idx="85">
                  <c:v>0.53029758957293971</c:v>
                </c:pt>
                <c:pt idx="86">
                  <c:v>0.54895245623426148</c:v>
                </c:pt>
                <c:pt idx="87">
                  <c:v>0.56423306249616678</c:v>
                </c:pt>
                <c:pt idx="88">
                  <c:v>0.57686220097867613</c:v>
                </c:pt>
                <c:pt idx="89">
                  <c:v>0.5874819766560907</c:v>
                </c:pt>
                <c:pt idx="90">
                  <c:v>0.59675520446179331</c:v>
                </c:pt>
                <c:pt idx="91">
                  <c:v>0.60480942791379311</c:v>
                </c:pt>
                <c:pt idx="92">
                  <c:v>0.61189829625251901</c:v>
                </c:pt>
                <c:pt idx="93">
                  <c:v>0.61795565904201577</c:v>
                </c:pt>
                <c:pt idx="94">
                  <c:v>0.62351241505251631</c:v>
                </c:pt>
                <c:pt idx="95">
                  <c:v>0.62837279619885211</c:v>
                </c:pt>
                <c:pt idx="96">
                  <c:v>0.63276847055952756</c:v>
                </c:pt>
                <c:pt idx="97">
                  <c:v>0.63677162765191486</c:v>
                </c:pt>
                <c:pt idx="98">
                  <c:v>0.64040354463358085</c:v>
                </c:pt>
                <c:pt idx="99">
                  <c:v>0.64362918107838196</c:v>
                </c:pt>
                <c:pt idx="100">
                  <c:v>0.64662019810385529</c:v>
                </c:pt>
                <c:pt idx="101">
                  <c:v>0.64957268842342331</c:v>
                </c:pt>
                <c:pt idx="102">
                  <c:v>0.65205951161637987</c:v>
                </c:pt>
                <c:pt idx="103">
                  <c:v>0.65448752919265707</c:v>
                </c:pt>
                <c:pt idx="104">
                  <c:v>0.65668037657658551</c:v>
                </c:pt>
                <c:pt idx="105">
                  <c:v>0.65867205384409144</c:v>
                </c:pt>
                <c:pt idx="106">
                  <c:v>0.66057679213505527</c:v>
                </c:pt>
                <c:pt idx="107">
                  <c:v>0.66237680573785351</c:v>
                </c:pt>
                <c:pt idx="108">
                  <c:v>0.66406445400776948</c:v>
                </c:pt>
                <c:pt idx="109">
                  <c:v>0.66569708794364502</c:v>
                </c:pt>
                <c:pt idx="110">
                  <c:v>0.66715641818066629</c:v>
                </c:pt>
                <c:pt idx="111">
                  <c:v>0.66854999269982307</c:v>
                </c:pt>
                <c:pt idx="112">
                  <c:v>0.66987525098481915</c:v>
                </c:pt>
                <c:pt idx="113">
                  <c:v>0.67111907439121554</c:v>
                </c:pt>
                <c:pt idx="114">
                  <c:v>0.6722994501474413</c:v>
                </c:pt>
                <c:pt idx="115">
                  <c:v>0.6734200677680342</c:v>
                </c:pt>
                <c:pt idx="116">
                  <c:v>0.67448547234038647</c:v>
                </c:pt>
                <c:pt idx="117">
                  <c:v>0.67550947669985217</c:v>
                </c:pt>
              </c:numCache>
            </c:numRef>
          </c:xVal>
          <c:yVal>
            <c:numRef>
              <c:f>'407e'!$H$225:$H$342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44.5</c:v>
                </c:pt>
                <c:pt idx="38">
                  <c:v>48.4</c:v>
                </c:pt>
                <c:pt idx="39">
                  <c:v>52.08</c:v>
                </c:pt>
                <c:pt idx="40">
                  <c:v>56.92</c:v>
                </c:pt>
                <c:pt idx="41">
                  <c:v>62.11</c:v>
                </c:pt>
                <c:pt idx="42">
                  <c:v>68.94</c:v>
                </c:pt>
                <c:pt idx="43">
                  <c:v>75.260000000000005</c:v>
                </c:pt>
                <c:pt idx="44">
                  <c:v>82.07</c:v>
                </c:pt>
                <c:pt idx="45">
                  <c:v>91.32</c:v>
                </c:pt>
                <c:pt idx="46">
                  <c:v>100.16</c:v>
                </c:pt>
                <c:pt idx="47">
                  <c:v>110.67</c:v>
                </c:pt>
                <c:pt idx="48">
                  <c:v>119.91</c:v>
                </c:pt>
                <c:pt idx="49">
                  <c:v>131.06</c:v>
                </c:pt>
                <c:pt idx="50">
                  <c:v>145.38999999999999</c:v>
                </c:pt>
                <c:pt idx="51">
                  <c:v>157.26</c:v>
                </c:pt>
                <c:pt idx="52">
                  <c:v>172.74</c:v>
                </c:pt>
                <c:pt idx="53">
                  <c:v>188.01</c:v>
                </c:pt>
                <c:pt idx="54">
                  <c:v>206.47</c:v>
                </c:pt>
                <c:pt idx="55">
                  <c:v>226.61</c:v>
                </c:pt>
                <c:pt idx="56">
                  <c:v>248.87</c:v>
                </c:pt>
                <c:pt idx="57">
                  <c:v>269.8</c:v>
                </c:pt>
                <c:pt idx="58">
                  <c:v>296</c:v>
                </c:pt>
                <c:pt idx="59">
                  <c:v>325.26</c:v>
                </c:pt>
                <c:pt idx="60">
                  <c:v>356.01</c:v>
                </c:pt>
                <c:pt idx="61">
                  <c:v>389.23</c:v>
                </c:pt>
                <c:pt idx="62">
                  <c:v>427.82</c:v>
                </c:pt>
                <c:pt idx="63">
                  <c:v>465.9</c:v>
                </c:pt>
                <c:pt idx="64">
                  <c:v>512.58000000000004</c:v>
                </c:pt>
                <c:pt idx="65">
                  <c:v>562.65</c:v>
                </c:pt>
                <c:pt idx="66">
                  <c:v>615.62</c:v>
                </c:pt>
                <c:pt idx="67">
                  <c:v>672.38</c:v>
                </c:pt>
                <c:pt idx="68">
                  <c:v>731.72</c:v>
                </c:pt>
                <c:pt idx="69">
                  <c:v>801.95</c:v>
                </c:pt>
                <c:pt idx="70">
                  <c:v>881.17</c:v>
                </c:pt>
                <c:pt idx="71">
                  <c:v>961.37</c:v>
                </c:pt>
                <c:pt idx="72">
                  <c:v>1050.02</c:v>
                </c:pt>
                <c:pt idx="73">
                  <c:v>1148.05</c:v>
                </c:pt>
                <c:pt idx="74">
                  <c:v>1258.17</c:v>
                </c:pt>
                <c:pt idx="75">
                  <c:v>1376.13</c:v>
                </c:pt>
                <c:pt idx="76">
                  <c:v>1508.64</c:v>
                </c:pt>
                <c:pt idx="77">
                  <c:v>1646.87</c:v>
                </c:pt>
                <c:pt idx="78">
                  <c:v>1806.79</c:v>
                </c:pt>
                <c:pt idx="79">
                  <c:v>1979.32</c:v>
                </c:pt>
                <c:pt idx="80">
                  <c:v>2158.61</c:v>
                </c:pt>
                <c:pt idx="81">
                  <c:v>2366.67</c:v>
                </c:pt>
                <c:pt idx="82">
                  <c:v>2588.67</c:v>
                </c:pt>
                <c:pt idx="83">
                  <c:v>2825.76</c:v>
                </c:pt>
                <c:pt idx="84">
                  <c:v>3097.39</c:v>
                </c:pt>
                <c:pt idx="85">
                  <c:v>3389.26</c:v>
                </c:pt>
                <c:pt idx="86">
                  <c:v>3707.8</c:v>
                </c:pt>
                <c:pt idx="87">
                  <c:v>4056.64</c:v>
                </c:pt>
                <c:pt idx="88">
                  <c:v>4434.8599999999997</c:v>
                </c:pt>
                <c:pt idx="89">
                  <c:v>4845.05</c:v>
                </c:pt>
                <c:pt idx="90">
                  <c:v>5301.8</c:v>
                </c:pt>
                <c:pt idx="91">
                  <c:v>5803.46</c:v>
                </c:pt>
                <c:pt idx="92">
                  <c:v>6357.13</c:v>
                </c:pt>
                <c:pt idx="93">
                  <c:v>6943.9</c:v>
                </c:pt>
                <c:pt idx="94">
                  <c:v>7606.56</c:v>
                </c:pt>
                <c:pt idx="95">
                  <c:v>8316.19</c:v>
                </c:pt>
                <c:pt idx="96">
                  <c:v>9095.99</c:v>
                </c:pt>
                <c:pt idx="97">
                  <c:v>9955.33</c:v>
                </c:pt>
                <c:pt idx="98">
                  <c:v>10894.74</c:v>
                </c:pt>
                <c:pt idx="99">
                  <c:v>11893.03</c:v>
                </c:pt>
                <c:pt idx="100">
                  <c:v>12994.58</c:v>
                </c:pt>
                <c:pt idx="101">
                  <c:v>14293.37</c:v>
                </c:pt>
                <c:pt idx="102">
                  <c:v>15593.62</c:v>
                </c:pt>
                <c:pt idx="103">
                  <c:v>17092.91</c:v>
                </c:pt>
                <c:pt idx="104">
                  <c:v>18690.88</c:v>
                </c:pt>
                <c:pt idx="105">
                  <c:v>20391.89</c:v>
                </c:pt>
                <c:pt idx="106">
                  <c:v>22293.54</c:v>
                </c:pt>
                <c:pt idx="107">
                  <c:v>24395.05</c:v>
                </c:pt>
                <c:pt idx="108">
                  <c:v>26696.080000000002</c:v>
                </c:pt>
                <c:pt idx="109">
                  <c:v>29296.73</c:v>
                </c:pt>
                <c:pt idx="110">
                  <c:v>32003.1</c:v>
                </c:pt>
                <c:pt idx="111">
                  <c:v>34997.86</c:v>
                </c:pt>
                <c:pt idx="112">
                  <c:v>38297.17</c:v>
                </c:pt>
                <c:pt idx="113">
                  <c:v>41878.61</c:v>
                </c:pt>
                <c:pt idx="114">
                  <c:v>45801.94</c:v>
                </c:pt>
                <c:pt idx="115">
                  <c:v>50096.17</c:v>
                </c:pt>
                <c:pt idx="116">
                  <c:v>54797.25</c:v>
                </c:pt>
                <c:pt idx="117">
                  <c:v>59997.64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56-5549-813D-2BABF42E0AE3}"/>
            </c:ext>
          </c:extLst>
        </c:ser>
        <c:ser>
          <c:idx val="4"/>
          <c:order val="4"/>
          <c:tx>
            <c:strRef>
              <c:f>'407e'!$J$224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'407e'!$I$225:$I$342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2.3236276362165113E-3</c:v>
                </c:pt>
                <c:pt idx="2">
                  <c:v>4.3651415961162975E-2</c:v>
                </c:pt>
                <c:pt idx="3">
                  <c:v>0.22275763953498393</c:v>
                </c:pt>
                <c:pt idx="4">
                  <c:v>0.55952893853314822</c:v>
                </c:pt>
                <c:pt idx="5">
                  <c:v>0.98671767279406142</c:v>
                </c:pt>
                <c:pt idx="6">
                  <c:v>1.4697078484277077</c:v>
                </c:pt>
                <c:pt idx="7">
                  <c:v>1.9711162155545259</c:v>
                </c:pt>
                <c:pt idx="8">
                  <c:v>2.4833835721586457</c:v>
                </c:pt>
                <c:pt idx="9">
                  <c:v>2.9718635217576139</c:v>
                </c:pt>
                <c:pt idx="10">
                  <c:v>3.4683805718050316</c:v>
                </c:pt>
                <c:pt idx="11">
                  <c:v>3.9106606903543573</c:v>
                </c:pt>
                <c:pt idx="12">
                  <c:v>4.3343100298268382</c:v>
                </c:pt>
                <c:pt idx="13">
                  <c:v>4.7342846084600483</c:v>
                </c:pt>
                <c:pt idx="14">
                  <c:v>5.1152446114142363</c:v>
                </c:pt>
                <c:pt idx="15">
                  <c:v>5.4675599920617062</c:v>
                </c:pt>
                <c:pt idx="16">
                  <c:v>5.7974910794506433</c:v>
                </c:pt>
                <c:pt idx="17">
                  <c:v>6.108993492779744</c:v>
                </c:pt>
                <c:pt idx="18">
                  <c:v>6.4006720000140405</c:v>
                </c:pt>
                <c:pt idx="19">
                  <c:v>6.675565460994064</c:v>
                </c:pt>
                <c:pt idx="20">
                  <c:v>6.9300247938765924</c:v>
                </c:pt>
                <c:pt idx="21">
                  <c:v>7.1700925894883456</c:v>
                </c:pt>
                <c:pt idx="22">
                  <c:v>7.3951959534629514</c:v>
                </c:pt>
                <c:pt idx="23">
                  <c:v>7.6072354751572542</c:v>
                </c:pt>
                <c:pt idx="24">
                  <c:v>7.8262492647549262</c:v>
                </c:pt>
                <c:pt idx="25">
                  <c:v>8.0134122402337606</c:v>
                </c:pt>
                <c:pt idx="26">
                  <c:v>8.1886464679701305</c:v>
                </c:pt>
                <c:pt idx="27">
                  <c:v>8.3625558556159607</c:v>
                </c:pt>
                <c:pt idx="28">
                  <c:v>8.5309220430623629</c:v>
                </c:pt>
                <c:pt idx="29">
                  <c:v>8.6866350055025023</c:v>
                </c:pt>
                <c:pt idx="30">
                  <c:v>8.8354195209906887</c:v>
                </c:pt>
                <c:pt idx="31">
                  <c:v>8.9765637330135899</c:v>
                </c:pt>
                <c:pt idx="32">
                  <c:v>9.1057772481052304</c:v>
                </c:pt>
                <c:pt idx="33">
                  <c:v>9.2373676052177487</c:v>
                </c:pt>
                <c:pt idx="34">
                  <c:v>9.360213768900115</c:v>
                </c:pt>
                <c:pt idx="35">
                  <c:v>9.4751938335887527</c:v>
                </c:pt>
                <c:pt idx="36">
                  <c:v>9.5880618357521801</c:v>
                </c:pt>
                <c:pt idx="37">
                  <c:v>9.6689589989262963</c:v>
                </c:pt>
                <c:pt idx="38">
                  <c:v>9.7662680281898098</c:v>
                </c:pt>
                <c:pt idx="39">
                  <c:v>9.8481008483482206</c:v>
                </c:pt>
                <c:pt idx="40">
                  <c:v>9.9437320449984554</c:v>
                </c:pt>
                <c:pt idx="41">
                  <c:v>10.033997446695142</c:v>
                </c:pt>
                <c:pt idx="42">
                  <c:v>10.137468958932075</c:v>
                </c:pt>
                <c:pt idx="43">
                  <c:v>10.220926669628856</c:v>
                </c:pt>
                <c:pt idx="44">
                  <c:v>10.300361669069906</c:v>
                </c:pt>
                <c:pt idx="45">
                  <c:v>10.394440468311521</c:v>
                </c:pt>
                <c:pt idx="46">
                  <c:v>10.47259392030808</c:v>
                </c:pt>
                <c:pt idx="47">
                  <c:v>10.55381141156087</c:v>
                </c:pt>
                <c:pt idx="48">
                  <c:v>10.616809320666004</c:v>
                </c:pt>
                <c:pt idx="49">
                  <c:v>10.684415976994536</c:v>
                </c:pt>
                <c:pt idx="50">
                  <c:v>10.760478468211542</c:v>
                </c:pt>
                <c:pt idx="51">
                  <c:v>10.816078329435472</c:v>
                </c:pt>
                <c:pt idx="52">
                  <c:v>10.880518387749213</c:v>
                </c:pt>
                <c:pt idx="53">
                  <c:v>10.936806736746634</c:v>
                </c:pt>
                <c:pt idx="54">
                  <c:v>10.997096338700425</c:v>
                </c:pt>
                <c:pt idx="55">
                  <c:v>11.055077466562059</c:v>
                </c:pt>
                <c:pt idx="56">
                  <c:v>11.111594242780521</c:v>
                </c:pt>
                <c:pt idx="57">
                  <c:v>11.158874467021633</c:v>
                </c:pt>
                <c:pt idx="58">
                  <c:v>11.21158344377036</c:v>
                </c:pt>
                <c:pt idx="59">
                  <c:v>11.263563387218191</c:v>
                </c:pt>
                <c:pt idx="60">
                  <c:v>11.311899740745817</c:v>
                </c:pt>
                <c:pt idx="61">
                  <c:v>11.358279056828129</c:v>
                </c:pt>
                <c:pt idx="62">
                  <c:v>11.40601585795805</c:v>
                </c:pt>
                <c:pt idx="63">
                  <c:v>11.447882615138868</c:v>
                </c:pt>
                <c:pt idx="64">
                  <c:v>11.493479764261538</c:v>
                </c:pt>
                <c:pt idx="65">
                  <c:v>11.53672865596965</c:v>
                </c:pt>
                <c:pt idx="66">
                  <c:v>11.577349279176127</c:v>
                </c:pt>
                <c:pt idx="67">
                  <c:v>11.616132068021157</c:v>
                </c:pt>
                <c:pt idx="68">
                  <c:v>11.652397046411167</c:v>
                </c:pt>
                <c:pt idx="69">
                  <c:v>11.690709963386931</c:v>
                </c:pt>
                <c:pt idx="70">
                  <c:v>11.729063530709597</c:v>
                </c:pt>
                <c:pt idx="71">
                  <c:v>11.763636004554915</c:v>
                </c:pt>
                <c:pt idx="72">
                  <c:v>11.797802122020355</c:v>
                </c:pt>
                <c:pt idx="73">
                  <c:v>11.831543958398782</c:v>
                </c:pt>
                <c:pt idx="74">
                  <c:v>11.865331475587235</c:v>
                </c:pt>
                <c:pt idx="75">
                  <c:v>11.897597509028557</c:v>
                </c:pt>
                <c:pt idx="76">
                  <c:v>11.929912127084085</c:v>
                </c:pt>
                <c:pt idx="77">
                  <c:v>11.960012160654907</c:v>
                </c:pt>
                <c:pt idx="78">
                  <c:v>12.015010095720282</c:v>
                </c:pt>
                <c:pt idx="79">
                  <c:v>12.204486815247957</c:v>
                </c:pt>
                <c:pt idx="80">
                  <c:v>12.349572622651484</c:v>
                </c:pt>
                <c:pt idx="81">
                  <c:v>12.460440382083185</c:v>
                </c:pt>
                <c:pt idx="82">
                  <c:v>12.542567360872372</c:v>
                </c:pt>
                <c:pt idx="83">
                  <c:v>12.607618330534033</c:v>
                </c:pt>
                <c:pt idx="84">
                  <c:v>12.665183403341528</c:v>
                </c:pt>
                <c:pt idx="85">
                  <c:v>12.714391431599656</c:v>
                </c:pt>
                <c:pt idx="86">
                  <c:v>12.758285909700147</c:v>
                </c:pt>
                <c:pt idx="87">
                  <c:v>12.798304945285263</c:v>
                </c:pt>
                <c:pt idx="88">
                  <c:v>12.834955452399422</c:v>
                </c:pt>
                <c:pt idx="89">
                  <c:v>12.868932666319701</c:v>
                </c:pt>
                <c:pt idx="90">
                  <c:v>12.901515495367059</c:v>
                </c:pt>
                <c:pt idx="91">
                  <c:v>12.932491914408642</c:v>
                </c:pt>
                <c:pt idx="92">
                  <c:v>12.962222039628266</c:v>
                </c:pt>
                <c:pt idx="93">
                  <c:v>12.989786396494193</c:v>
                </c:pt>
                <c:pt idx="94">
                  <c:v>13.017116467565332</c:v>
                </c:pt>
                <c:pt idx="95">
                  <c:v>13.042871971324589</c:v>
                </c:pt>
                <c:pt idx="96">
                  <c:v>13.06786678559876</c:v>
                </c:pt>
                <c:pt idx="97">
                  <c:v>13.092225220721541</c:v>
                </c:pt>
                <c:pt idx="98">
                  <c:v>13.115807504669061</c:v>
                </c:pt>
                <c:pt idx="99">
                  <c:v>13.138074686749437</c:v>
                </c:pt>
                <c:pt idx="100">
                  <c:v>13.159957757889126</c:v>
                </c:pt>
                <c:pt idx="101">
                  <c:v>13.18284964786595</c:v>
                </c:pt>
                <c:pt idx="102">
                  <c:v>13.203226655593173</c:v>
                </c:pt>
                <c:pt idx="103">
                  <c:v>13.224182451276405</c:v>
                </c:pt>
                <c:pt idx="104">
                  <c:v>13.244090535649681</c:v>
                </c:pt>
                <c:pt idx="105">
                  <c:v>13.263049626841863</c:v>
                </c:pt>
                <c:pt idx="106">
                  <c:v>13.282026059527681</c:v>
                </c:pt>
                <c:pt idx="107">
                  <c:v>13.300777614623824</c:v>
                </c:pt>
                <c:pt idx="108">
                  <c:v>13.319135671464499</c:v>
                </c:pt>
                <c:pt idx="109">
                  <c:v>13.337663555987954</c:v>
                </c:pt>
                <c:pt idx="110">
                  <c:v>13.354909028547047</c:v>
                </c:pt>
                <c:pt idx="111">
                  <c:v>13.372020888286627</c:v>
                </c:pt>
                <c:pt idx="112">
                  <c:v>13.388914246249021</c:v>
                </c:pt>
                <c:pt idx="113">
                  <c:v>13.405353648761134</c:v>
                </c:pt>
                <c:pt idx="114">
                  <c:v>13.421508634135979</c:v>
                </c:pt>
                <c:pt idx="115">
                  <c:v>13.437373698364087</c:v>
                </c:pt>
                <c:pt idx="116">
                  <c:v>13.452960314868919</c:v>
                </c:pt>
                <c:pt idx="117">
                  <c:v>13.468428347449535</c:v>
                </c:pt>
              </c:numCache>
            </c:numRef>
          </c:xVal>
          <c:yVal>
            <c:numRef>
              <c:f>'407e'!$J$225:$J$342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44.5</c:v>
                </c:pt>
                <c:pt idx="38">
                  <c:v>48.4</c:v>
                </c:pt>
                <c:pt idx="39">
                  <c:v>52.08</c:v>
                </c:pt>
                <c:pt idx="40">
                  <c:v>56.92</c:v>
                </c:pt>
                <c:pt idx="41">
                  <c:v>62.11</c:v>
                </c:pt>
                <c:pt idx="42">
                  <c:v>68.94</c:v>
                </c:pt>
                <c:pt idx="43">
                  <c:v>75.260000000000005</c:v>
                </c:pt>
                <c:pt idx="44">
                  <c:v>82.07</c:v>
                </c:pt>
                <c:pt idx="45">
                  <c:v>91.32</c:v>
                </c:pt>
                <c:pt idx="46">
                  <c:v>100.16</c:v>
                </c:pt>
                <c:pt idx="47">
                  <c:v>110.67</c:v>
                </c:pt>
                <c:pt idx="48">
                  <c:v>119.91</c:v>
                </c:pt>
                <c:pt idx="49">
                  <c:v>131.06</c:v>
                </c:pt>
                <c:pt idx="50">
                  <c:v>145.38999999999999</c:v>
                </c:pt>
                <c:pt idx="51">
                  <c:v>157.26</c:v>
                </c:pt>
                <c:pt idx="52">
                  <c:v>172.74</c:v>
                </c:pt>
                <c:pt idx="53">
                  <c:v>188.01</c:v>
                </c:pt>
                <c:pt idx="54">
                  <c:v>206.47</c:v>
                </c:pt>
                <c:pt idx="55">
                  <c:v>226.61</c:v>
                </c:pt>
                <c:pt idx="56">
                  <c:v>248.87</c:v>
                </c:pt>
                <c:pt idx="57">
                  <c:v>269.8</c:v>
                </c:pt>
                <c:pt idx="58">
                  <c:v>296</c:v>
                </c:pt>
                <c:pt idx="59">
                  <c:v>325.26</c:v>
                </c:pt>
                <c:pt idx="60">
                  <c:v>356.01</c:v>
                </c:pt>
                <c:pt idx="61">
                  <c:v>389.23</c:v>
                </c:pt>
                <c:pt idx="62">
                  <c:v>427.82</c:v>
                </c:pt>
                <c:pt idx="63">
                  <c:v>465.9</c:v>
                </c:pt>
                <c:pt idx="64">
                  <c:v>512.58000000000004</c:v>
                </c:pt>
                <c:pt idx="65">
                  <c:v>562.65</c:v>
                </c:pt>
                <c:pt idx="66">
                  <c:v>615.62</c:v>
                </c:pt>
                <c:pt idx="67">
                  <c:v>672.38</c:v>
                </c:pt>
                <c:pt idx="68">
                  <c:v>731.72</c:v>
                </c:pt>
                <c:pt idx="69">
                  <c:v>801.95</c:v>
                </c:pt>
                <c:pt idx="70">
                  <c:v>881.17</c:v>
                </c:pt>
                <c:pt idx="71">
                  <c:v>961.37</c:v>
                </c:pt>
                <c:pt idx="72">
                  <c:v>1050.02</c:v>
                </c:pt>
                <c:pt idx="73">
                  <c:v>1148.05</c:v>
                </c:pt>
                <c:pt idx="74">
                  <c:v>1258.17</c:v>
                </c:pt>
                <c:pt idx="75">
                  <c:v>1376.13</c:v>
                </c:pt>
                <c:pt idx="76">
                  <c:v>1508.64</c:v>
                </c:pt>
                <c:pt idx="77">
                  <c:v>1646.87</c:v>
                </c:pt>
                <c:pt idx="78">
                  <c:v>1806.79</c:v>
                </c:pt>
                <c:pt idx="79">
                  <c:v>1979.32</c:v>
                </c:pt>
                <c:pt idx="80">
                  <c:v>2158.61</c:v>
                </c:pt>
                <c:pt idx="81">
                  <c:v>2366.67</c:v>
                </c:pt>
                <c:pt idx="82">
                  <c:v>2588.67</c:v>
                </c:pt>
                <c:pt idx="83">
                  <c:v>2825.76</c:v>
                </c:pt>
                <c:pt idx="84">
                  <c:v>3097.39</c:v>
                </c:pt>
                <c:pt idx="85">
                  <c:v>3389.26</c:v>
                </c:pt>
                <c:pt idx="86">
                  <c:v>3707.8</c:v>
                </c:pt>
                <c:pt idx="87">
                  <c:v>4056.64</c:v>
                </c:pt>
                <c:pt idx="88">
                  <c:v>4434.8599999999997</c:v>
                </c:pt>
                <c:pt idx="89">
                  <c:v>4845.05</c:v>
                </c:pt>
                <c:pt idx="90">
                  <c:v>5301.8</c:v>
                </c:pt>
                <c:pt idx="91">
                  <c:v>5803.46</c:v>
                </c:pt>
                <c:pt idx="92">
                  <c:v>6357.13</c:v>
                </c:pt>
                <c:pt idx="93">
                  <c:v>6943.9</c:v>
                </c:pt>
                <c:pt idx="94">
                  <c:v>7606.56</c:v>
                </c:pt>
                <c:pt idx="95">
                  <c:v>8316.19</c:v>
                </c:pt>
                <c:pt idx="96">
                  <c:v>9095.99</c:v>
                </c:pt>
                <c:pt idx="97">
                  <c:v>9955.33</c:v>
                </c:pt>
                <c:pt idx="98">
                  <c:v>10894.74</c:v>
                </c:pt>
                <c:pt idx="99">
                  <c:v>11893.03</c:v>
                </c:pt>
                <c:pt idx="100">
                  <c:v>12994.58</c:v>
                </c:pt>
                <c:pt idx="101">
                  <c:v>14293.37</c:v>
                </c:pt>
                <c:pt idx="102">
                  <c:v>15593.62</c:v>
                </c:pt>
                <c:pt idx="103">
                  <c:v>17092.91</c:v>
                </c:pt>
                <c:pt idx="104">
                  <c:v>18690.88</c:v>
                </c:pt>
                <c:pt idx="105">
                  <c:v>20391.89</c:v>
                </c:pt>
                <c:pt idx="106">
                  <c:v>22293.54</c:v>
                </c:pt>
                <c:pt idx="107">
                  <c:v>24395.05</c:v>
                </c:pt>
                <c:pt idx="108">
                  <c:v>26696.080000000002</c:v>
                </c:pt>
                <c:pt idx="109">
                  <c:v>29296.73</c:v>
                </c:pt>
                <c:pt idx="110">
                  <c:v>32003.1</c:v>
                </c:pt>
                <c:pt idx="111">
                  <c:v>34997.86</c:v>
                </c:pt>
                <c:pt idx="112">
                  <c:v>38297.17</c:v>
                </c:pt>
                <c:pt idx="113">
                  <c:v>41878.61</c:v>
                </c:pt>
                <c:pt idx="114">
                  <c:v>45801.94</c:v>
                </c:pt>
                <c:pt idx="115">
                  <c:v>50096.17</c:v>
                </c:pt>
                <c:pt idx="116">
                  <c:v>54797.25</c:v>
                </c:pt>
                <c:pt idx="117">
                  <c:v>59997.64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56-5549-813D-2BABF42E0AE3}"/>
            </c:ext>
          </c:extLst>
        </c:ser>
        <c:ser>
          <c:idx val="5"/>
          <c:order val="5"/>
          <c:tx>
            <c:strRef>
              <c:f>'407e'!$P$257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'407e'!$P$252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{CE7DFDB9-E7ED-5A48-9414-6F6CC7C9C735}</c15:txfldGUID>
                      <c15:f>'407e'!$P$252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256-5549-813D-2BABF42E0AE3}"/>
                </c:ext>
              </c:extLst>
            </c:dLbl>
            <c:dLbl>
              <c:idx val="1"/>
              <c:tx>
                <c:strRef>
                  <c:f>'407e'!$P$253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{B44FF8C4-0ABA-D448-84ED-8A402F30E590}</c15:txfldGUID>
                      <c15:f>'407e'!$P$253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256-5549-813D-2BABF42E0AE3}"/>
                </c:ext>
              </c:extLst>
            </c:dLbl>
            <c:dLbl>
              <c:idx val="2"/>
              <c:tx>
                <c:strRef>
                  <c:f>'407e'!$P$254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{7432C449-4D7D-1740-8455-CD9559BFA4C9}</c15:txfldGUID>
                      <c15:f>'407e'!$P$254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256-5549-813D-2BABF42E0AE3}"/>
                </c:ext>
              </c:extLst>
            </c:dLbl>
            <c:dLbl>
              <c:idx val="3"/>
              <c:tx>
                <c:strRef>
                  <c:f>'407e'!$P$255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{98A3BF14-62A2-7640-8EBC-11F227840717}</c15:txfldGUID>
                      <c15:f>'407e'!$P$255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256-5549-813D-2BABF42E0A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'407e'!$O$258:$O$261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'407e'!$P$258:$P$261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56-5549-813D-2BABF42E0AE3}"/>
            </c:ext>
          </c:extLst>
        </c:ser>
        <c:ser>
          <c:idx val="6"/>
          <c:order val="6"/>
          <c:tx>
            <c:strRef>
              <c:f>'407e'!$S$257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'407e'!$S$253</c:f>
                  <c:strCache>
                    <c:ptCount val="1"/>
                    <c:pt idx="0">
                      <c:v>6.54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{409352FE-CCFA-164E-BF3E-F4F83615C3BC}</c15:txfldGUID>
                      <c15:f>'407e'!$S$253</c15:f>
                      <c15:dlblFieldTableCache>
                        <c:ptCount val="1"/>
                        <c:pt idx="0">
                          <c:v>6.54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256-5549-813D-2BABF42E0AE3}"/>
                </c:ext>
              </c:extLst>
            </c:dLbl>
            <c:dLbl>
              <c:idx val="1"/>
              <c:tx>
                <c:strRef>
                  <c:f>'407e'!$S$254</c:f>
                  <c:strCache>
                    <c:ptCount val="1"/>
                    <c:pt idx="0">
                      <c:v>65.39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{6B5CF28D-A7B3-E741-92B4-B445621CD2C1}</c15:txfldGUID>
                      <c15:f>'407e'!$S$254</c15:f>
                      <c15:dlblFieldTableCache>
                        <c:ptCount val="1"/>
                        <c:pt idx="0">
                          <c:v>65.39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256-5549-813D-2BABF42E0A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'407e'!$R$258:$R$260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'407e'!$S$258:$S$260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256-5549-813D-2BABF42E0AE3}"/>
            </c:ext>
          </c:extLst>
        </c:ser>
        <c:ser>
          <c:idx val="7"/>
          <c:order val="7"/>
          <c:tx>
            <c:strRef>
              <c:f>'407e'!$L$224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'407e'!$K$225:$K$342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2.3236276362165113E-3</c:v>
                </c:pt>
                <c:pt idx="2">
                  <c:v>4.3651415961162975E-2</c:v>
                </c:pt>
                <c:pt idx="3">
                  <c:v>0.22275763953498393</c:v>
                </c:pt>
                <c:pt idx="4">
                  <c:v>0.55952893853314822</c:v>
                </c:pt>
                <c:pt idx="5">
                  <c:v>0.98671767279406142</c:v>
                </c:pt>
                <c:pt idx="6">
                  <c:v>1.4697078484277077</c:v>
                </c:pt>
                <c:pt idx="7">
                  <c:v>1.9711162155545259</c:v>
                </c:pt>
                <c:pt idx="8">
                  <c:v>2.4833835721586457</c:v>
                </c:pt>
                <c:pt idx="9">
                  <c:v>2.9718635217576139</c:v>
                </c:pt>
                <c:pt idx="10">
                  <c:v>3.4683805718050316</c:v>
                </c:pt>
                <c:pt idx="11">
                  <c:v>3.9106606903543573</c:v>
                </c:pt>
                <c:pt idx="12">
                  <c:v>4.3343100298268382</c:v>
                </c:pt>
                <c:pt idx="13">
                  <c:v>4.7342846084600483</c:v>
                </c:pt>
                <c:pt idx="14">
                  <c:v>5.1152446114142363</c:v>
                </c:pt>
                <c:pt idx="15">
                  <c:v>5.4675599920617062</c:v>
                </c:pt>
                <c:pt idx="16">
                  <c:v>5.7974910794506433</c:v>
                </c:pt>
                <c:pt idx="17">
                  <c:v>6.108993492779744</c:v>
                </c:pt>
                <c:pt idx="18">
                  <c:v>6.4006720000140405</c:v>
                </c:pt>
                <c:pt idx="19">
                  <c:v>6.675565460994064</c:v>
                </c:pt>
                <c:pt idx="20">
                  <c:v>6.9300247938765924</c:v>
                </c:pt>
                <c:pt idx="21">
                  <c:v>7.1700925894883456</c:v>
                </c:pt>
                <c:pt idx="22">
                  <c:v>7.3951959534629514</c:v>
                </c:pt>
                <c:pt idx="23">
                  <c:v>7.6072354751572542</c:v>
                </c:pt>
                <c:pt idx="24">
                  <c:v>7.8262492647549262</c:v>
                </c:pt>
                <c:pt idx="25">
                  <c:v>8.0134122402337606</c:v>
                </c:pt>
                <c:pt idx="26">
                  <c:v>8.1886464679701305</c:v>
                </c:pt>
                <c:pt idx="27">
                  <c:v>8.3625558556159607</c:v>
                </c:pt>
                <c:pt idx="28">
                  <c:v>8.5309220430623629</c:v>
                </c:pt>
                <c:pt idx="29">
                  <c:v>8.6866350055025023</c:v>
                </c:pt>
                <c:pt idx="30">
                  <c:v>8.8354195209906887</c:v>
                </c:pt>
                <c:pt idx="31">
                  <c:v>8.9765637330135899</c:v>
                </c:pt>
                <c:pt idx="32">
                  <c:v>9.1057772481052304</c:v>
                </c:pt>
                <c:pt idx="33">
                  <c:v>9.2373676052177487</c:v>
                </c:pt>
                <c:pt idx="34">
                  <c:v>9.360213768900115</c:v>
                </c:pt>
                <c:pt idx="35">
                  <c:v>9.4751938335887527</c:v>
                </c:pt>
                <c:pt idx="36">
                  <c:v>9.5880618357521801</c:v>
                </c:pt>
                <c:pt idx="37">
                  <c:v>9.6689589989262963</c:v>
                </c:pt>
                <c:pt idx="38">
                  <c:v>9.7662680281898098</c:v>
                </c:pt>
                <c:pt idx="39">
                  <c:v>9.8481008483482206</c:v>
                </c:pt>
                <c:pt idx="40">
                  <c:v>9.9437320449984554</c:v>
                </c:pt>
                <c:pt idx="41">
                  <c:v>10.033997446695142</c:v>
                </c:pt>
                <c:pt idx="42">
                  <c:v>10.137468958932075</c:v>
                </c:pt>
                <c:pt idx="43">
                  <c:v>10.220926669628856</c:v>
                </c:pt>
                <c:pt idx="44">
                  <c:v>10.300361669069906</c:v>
                </c:pt>
                <c:pt idx="45">
                  <c:v>10.394440468311521</c:v>
                </c:pt>
                <c:pt idx="46">
                  <c:v>10.47259392030808</c:v>
                </c:pt>
                <c:pt idx="47">
                  <c:v>10.55381141156087</c:v>
                </c:pt>
                <c:pt idx="48">
                  <c:v>10.616809320666004</c:v>
                </c:pt>
                <c:pt idx="49">
                  <c:v>10.684415976994536</c:v>
                </c:pt>
                <c:pt idx="50">
                  <c:v>10.760478468211542</c:v>
                </c:pt>
                <c:pt idx="51">
                  <c:v>10.816078329435472</c:v>
                </c:pt>
                <c:pt idx="52">
                  <c:v>10.880518387749213</c:v>
                </c:pt>
                <c:pt idx="53">
                  <c:v>10.936806736746634</c:v>
                </c:pt>
                <c:pt idx="54">
                  <c:v>10.997096338700425</c:v>
                </c:pt>
                <c:pt idx="55">
                  <c:v>11.055077466562059</c:v>
                </c:pt>
                <c:pt idx="56">
                  <c:v>11.111594242780521</c:v>
                </c:pt>
                <c:pt idx="57">
                  <c:v>11.158874467021633</c:v>
                </c:pt>
                <c:pt idx="58">
                  <c:v>11.21158344377036</c:v>
                </c:pt>
                <c:pt idx="59">
                  <c:v>11.263563387218191</c:v>
                </c:pt>
                <c:pt idx="60">
                  <c:v>11.311899740745817</c:v>
                </c:pt>
                <c:pt idx="61">
                  <c:v>11.358279056828129</c:v>
                </c:pt>
                <c:pt idx="62">
                  <c:v>11.40601585795805</c:v>
                </c:pt>
                <c:pt idx="63">
                  <c:v>11.447882615138868</c:v>
                </c:pt>
                <c:pt idx="64">
                  <c:v>11.493479764261538</c:v>
                </c:pt>
                <c:pt idx="65">
                  <c:v>11.53672865596965</c:v>
                </c:pt>
                <c:pt idx="66">
                  <c:v>11.577349279176127</c:v>
                </c:pt>
                <c:pt idx="67">
                  <c:v>11.616132068021157</c:v>
                </c:pt>
                <c:pt idx="68">
                  <c:v>11.652397046411167</c:v>
                </c:pt>
                <c:pt idx="69">
                  <c:v>11.690709963386931</c:v>
                </c:pt>
                <c:pt idx="70">
                  <c:v>11.729063530709597</c:v>
                </c:pt>
                <c:pt idx="71">
                  <c:v>11.763636004554915</c:v>
                </c:pt>
                <c:pt idx="72">
                  <c:v>11.797802122020355</c:v>
                </c:pt>
                <c:pt idx="73">
                  <c:v>11.831543958398782</c:v>
                </c:pt>
                <c:pt idx="74">
                  <c:v>11.865331475587235</c:v>
                </c:pt>
                <c:pt idx="75">
                  <c:v>11.897597509028557</c:v>
                </c:pt>
                <c:pt idx="76">
                  <c:v>11.929912127084085</c:v>
                </c:pt>
                <c:pt idx="77">
                  <c:v>11.960012160654907</c:v>
                </c:pt>
                <c:pt idx="78">
                  <c:v>12.015010095720282</c:v>
                </c:pt>
                <c:pt idx="79">
                  <c:v>12.204486815247957</c:v>
                </c:pt>
                <c:pt idx="80">
                  <c:v>12.349572622651484</c:v>
                </c:pt>
                <c:pt idx="81">
                  <c:v>12.460440382083185</c:v>
                </c:pt>
                <c:pt idx="82">
                  <c:v>12.542567360872372</c:v>
                </c:pt>
                <c:pt idx="83">
                  <c:v>12.607618330534033</c:v>
                </c:pt>
                <c:pt idx="84">
                  <c:v>12.665183403341528</c:v>
                </c:pt>
                <c:pt idx="85">
                  <c:v>12.714391431599656</c:v>
                </c:pt>
                <c:pt idx="86">
                  <c:v>12.758285909700147</c:v>
                </c:pt>
                <c:pt idx="87">
                  <c:v>12.798304945285263</c:v>
                </c:pt>
                <c:pt idx="88">
                  <c:v>12.834955452399422</c:v>
                </c:pt>
                <c:pt idx="89">
                  <c:v>12.868932666319701</c:v>
                </c:pt>
                <c:pt idx="90">
                  <c:v>12.901515495367059</c:v>
                </c:pt>
                <c:pt idx="91">
                  <c:v>12.932491914408642</c:v>
                </c:pt>
                <c:pt idx="92">
                  <c:v>12.962222039628266</c:v>
                </c:pt>
                <c:pt idx="93">
                  <c:v>12.989786396494193</c:v>
                </c:pt>
                <c:pt idx="94">
                  <c:v>13.017116467565332</c:v>
                </c:pt>
                <c:pt idx="95">
                  <c:v>13.042871971324589</c:v>
                </c:pt>
                <c:pt idx="96">
                  <c:v>13.06786678559876</c:v>
                </c:pt>
                <c:pt idx="97">
                  <c:v>13.092225220721541</c:v>
                </c:pt>
                <c:pt idx="98">
                  <c:v>13.115807504669061</c:v>
                </c:pt>
                <c:pt idx="99">
                  <c:v>13.138074686749437</c:v>
                </c:pt>
                <c:pt idx="100">
                  <c:v>13.159957757889126</c:v>
                </c:pt>
                <c:pt idx="101">
                  <c:v>13.18284964786595</c:v>
                </c:pt>
                <c:pt idx="102">
                  <c:v>13.203226655593173</c:v>
                </c:pt>
                <c:pt idx="103">
                  <c:v>13.224182451276405</c:v>
                </c:pt>
                <c:pt idx="104">
                  <c:v>13.244090535649681</c:v>
                </c:pt>
                <c:pt idx="105">
                  <c:v>13.263049626841863</c:v>
                </c:pt>
                <c:pt idx="106">
                  <c:v>13.282026059527681</c:v>
                </c:pt>
                <c:pt idx="107">
                  <c:v>13.300777614623824</c:v>
                </c:pt>
                <c:pt idx="108">
                  <c:v>13.319135671464499</c:v>
                </c:pt>
                <c:pt idx="109">
                  <c:v>13.337663555987954</c:v>
                </c:pt>
                <c:pt idx="110">
                  <c:v>13.354909028547047</c:v>
                </c:pt>
                <c:pt idx="111">
                  <c:v>13.372020888286627</c:v>
                </c:pt>
                <c:pt idx="112">
                  <c:v>13.388914246249021</c:v>
                </c:pt>
                <c:pt idx="113">
                  <c:v>13.405353648761134</c:v>
                </c:pt>
                <c:pt idx="114">
                  <c:v>13.421508634135979</c:v>
                </c:pt>
                <c:pt idx="115">
                  <c:v>13.437373698364087</c:v>
                </c:pt>
                <c:pt idx="116">
                  <c:v>13.452960314868919</c:v>
                </c:pt>
                <c:pt idx="117">
                  <c:v>13.468428347449535</c:v>
                </c:pt>
              </c:numCache>
            </c:numRef>
          </c:xVal>
          <c:yVal>
            <c:numRef>
              <c:f>'407e'!$L$225:$L$342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44.5</c:v>
                </c:pt>
                <c:pt idx="38">
                  <c:v>48.4</c:v>
                </c:pt>
                <c:pt idx="39">
                  <c:v>52.08</c:v>
                </c:pt>
                <c:pt idx="40">
                  <c:v>56.92</c:v>
                </c:pt>
                <c:pt idx="41">
                  <c:v>62.11</c:v>
                </c:pt>
                <c:pt idx="42">
                  <c:v>68.94</c:v>
                </c:pt>
                <c:pt idx="43">
                  <c:v>75.260000000000005</c:v>
                </c:pt>
                <c:pt idx="44">
                  <c:v>82.07</c:v>
                </c:pt>
                <c:pt idx="45">
                  <c:v>91.32</c:v>
                </c:pt>
                <c:pt idx="46">
                  <c:v>100.16</c:v>
                </c:pt>
                <c:pt idx="47">
                  <c:v>110.67</c:v>
                </c:pt>
                <c:pt idx="48">
                  <c:v>119.91</c:v>
                </c:pt>
                <c:pt idx="49">
                  <c:v>131.06</c:v>
                </c:pt>
                <c:pt idx="50">
                  <c:v>145.38999999999999</c:v>
                </c:pt>
                <c:pt idx="51">
                  <c:v>157.26</c:v>
                </c:pt>
                <c:pt idx="52">
                  <c:v>172.74</c:v>
                </c:pt>
                <c:pt idx="53">
                  <c:v>188.01</c:v>
                </c:pt>
                <c:pt idx="54">
                  <c:v>206.47</c:v>
                </c:pt>
                <c:pt idx="55">
                  <c:v>226.61</c:v>
                </c:pt>
                <c:pt idx="56">
                  <c:v>248.87</c:v>
                </c:pt>
                <c:pt idx="57">
                  <c:v>269.8</c:v>
                </c:pt>
                <c:pt idx="58">
                  <c:v>296</c:v>
                </c:pt>
                <c:pt idx="59">
                  <c:v>325.26</c:v>
                </c:pt>
                <c:pt idx="60">
                  <c:v>356.01</c:v>
                </c:pt>
                <c:pt idx="61">
                  <c:v>389.23</c:v>
                </c:pt>
                <c:pt idx="62">
                  <c:v>427.82</c:v>
                </c:pt>
                <c:pt idx="63">
                  <c:v>465.9</c:v>
                </c:pt>
                <c:pt idx="64">
                  <c:v>512.58000000000004</c:v>
                </c:pt>
                <c:pt idx="65">
                  <c:v>562.65</c:v>
                </c:pt>
                <c:pt idx="66">
                  <c:v>615.62</c:v>
                </c:pt>
                <c:pt idx="67">
                  <c:v>672.38</c:v>
                </c:pt>
                <c:pt idx="68">
                  <c:v>731.72</c:v>
                </c:pt>
                <c:pt idx="69">
                  <c:v>801.95</c:v>
                </c:pt>
                <c:pt idx="70">
                  <c:v>881.17</c:v>
                </c:pt>
                <c:pt idx="71">
                  <c:v>961.37</c:v>
                </c:pt>
                <c:pt idx="72">
                  <c:v>1050.02</c:v>
                </c:pt>
                <c:pt idx="73">
                  <c:v>1148.05</c:v>
                </c:pt>
                <c:pt idx="74">
                  <c:v>1258.17</c:v>
                </c:pt>
                <c:pt idx="75">
                  <c:v>1376.13</c:v>
                </c:pt>
                <c:pt idx="76">
                  <c:v>1508.64</c:v>
                </c:pt>
                <c:pt idx="77">
                  <c:v>1646.87</c:v>
                </c:pt>
                <c:pt idx="78">
                  <c:v>1806.79</c:v>
                </c:pt>
                <c:pt idx="79">
                  <c:v>1979.32</c:v>
                </c:pt>
                <c:pt idx="80">
                  <c:v>2158.61</c:v>
                </c:pt>
                <c:pt idx="81">
                  <c:v>2366.67</c:v>
                </c:pt>
                <c:pt idx="82">
                  <c:v>2588.67</c:v>
                </c:pt>
                <c:pt idx="83">
                  <c:v>2825.76</c:v>
                </c:pt>
                <c:pt idx="84">
                  <c:v>3097.39</c:v>
                </c:pt>
                <c:pt idx="85">
                  <c:v>3389.26</c:v>
                </c:pt>
                <c:pt idx="86">
                  <c:v>3707.8</c:v>
                </c:pt>
                <c:pt idx="87">
                  <c:v>4056.64</c:v>
                </c:pt>
                <c:pt idx="88">
                  <c:v>4434.8599999999997</c:v>
                </c:pt>
                <c:pt idx="89">
                  <c:v>4845.05</c:v>
                </c:pt>
                <c:pt idx="90">
                  <c:v>5301.8</c:v>
                </c:pt>
                <c:pt idx="91">
                  <c:v>5803.46</c:v>
                </c:pt>
                <c:pt idx="92">
                  <c:v>6357.13</c:v>
                </c:pt>
                <c:pt idx="93">
                  <c:v>6943.9</c:v>
                </c:pt>
                <c:pt idx="94">
                  <c:v>7606.56</c:v>
                </c:pt>
                <c:pt idx="95">
                  <c:v>8316.19</c:v>
                </c:pt>
                <c:pt idx="96">
                  <c:v>9095.99</c:v>
                </c:pt>
                <c:pt idx="97">
                  <c:v>9955.33</c:v>
                </c:pt>
                <c:pt idx="98">
                  <c:v>10894.74</c:v>
                </c:pt>
                <c:pt idx="99">
                  <c:v>11893.03</c:v>
                </c:pt>
                <c:pt idx="100">
                  <c:v>12994.58</c:v>
                </c:pt>
                <c:pt idx="101">
                  <c:v>14293.37</c:v>
                </c:pt>
                <c:pt idx="102">
                  <c:v>15593.62</c:v>
                </c:pt>
                <c:pt idx="103">
                  <c:v>17092.91</c:v>
                </c:pt>
                <c:pt idx="104">
                  <c:v>18690.88</c:v>
                </c:pt>
                <c:pt idx="105">
                  <c:v>20391.89</c:v>
                </c:pt>
                <c:pt idx="106">
                  <c:v>22293.54</c:v>
                </c:pt>
                <c:pt idx="107">
                  <c:v>24395.05</c:v>
                </c:pt>
                <c:pt idx="108">
                  <c:v>26696.080000000002</c:v>
                </c:pt>
                <c:pt idx="109">
                  <c:v>29296.73</c:v>
                </c:pt>
                <c:pt idx="110">
                  <c:v>32003.1</c:v>
                </c:pt>
                <c:pt idx="111">
                  <c:v>34997.86</c:v>
                </c:pt>
                <c:pt idx="112">
                  <c:v>38297.17</c:v>
                </c:pt>
                <c:pt idx="113">
                  <c:v>41878.61</c:v>
                </c:pt>
                <c:pt idx="114">
                  <c:v>45801.94</c:v>
                </c:pt>
                <c:pt idx="115">
                  <c:v>50096.17</c:v>
                </c:pt>
                <c:pt idx="116">
                  <c:v>54797.25</c:v>
                </c:pt>
                <c:pt idx="117">
                  <c:v>59997.64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256-5549-813D-2BABF42E0AE3}"/>
            </c:ext>
          </c:extLst>
        </c:ser>
        <c:ser>
          <c:idx val="8"/>
          <c:order val="8"/>
          <c:tx>
            <c:strRef>
              <c:f>'407e'!$D$3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'407e'!$D$4</c:f>
              <c:numCache>
                <c:formatCode>0.00</c:formatCode>
                <c:ptCount val="1"/>
                <c:pt idx="0">
                  <c:v>0.19988158813115903</c:v>
                </c:pt>
              </c:numCache>
            </c:numRef>
          </c:xVal>
          <c:yVal>
            <c:numRef>
              <c:f>'407e'!$D$5</c:f>
              <c:numCache>
                <c:formatCode>General</c:formatCode>
                <c:ptCount val="1"/>
                <c:pt idx="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256-5549-813D-2BABF42E0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30000"/>
        <c:axId val="1"/>
      </c:scatterChart>
      <c:valAx>
        <c:axId val="1976430000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64300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70250113183372198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'407e'!$AC$8:$AC$42</c:f>
          <c:strCache>
            <c:ptCount val="35"/>
            <c:pt idx="0">
              <c:v>SAMPLE NO.:</c:v>
            </c:pt>
            <c:pt idx="1">
              <c:v>7011.7ft;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18.4</c:v>
            </c:pt>
            <c:pt idx="6">
              <c:v>BVTot:</c:v>
            </c:pt>
            <c:pt idx="7">
              <c:v>15.29</c:v>
            </c:pt>
            <c:pt idx="8">
              <c:v>Perm:</c:v>
            </c:pt>
            <c:pt idx="9">
              <c:v>1027</c:v>
            </c:pt>
            <c:pt idx="10">
              <c:v>Thomeer Perm:</c:v>
            </c:pt>
            <c:pt idx="11">
              <c:v>670.0</c:v>
            </c:pt>
            <c:pt idx="12">
              <c:v>PORE SYSTEM 1:</c:v>
            </c:pt>
            <c:pt idx="13">
              <c:v>G1:</c:v>
            </c:pt>
            <c:pt idx="14">
              <c:v>0.60</c:v>
            </c:pt>
            <c:pt idx="15">
              <c:v>Pd1:</c:v>
            </c:pt>
            <c:pt idx="16">
              <c:v>1.55</c:v>
            </c:pt>
            <c:pt idx="17">
              <c:v>BV1:</c:v>
            </c:pt>
            <c:pt idx="18">
              <c:v>14.58</c:v>
            </c:pt>
            <c:pt idx="19">
              <c:v>Closure Corr:</c:v>
            </c:pt>
            <c:pt idx="20">
              <c:v>0.20</c:v>
            </c:pt>
            <c:pt idx="21">
              <c:v>PORE SYSTEM 2:</c:v>
            </c:pt>
            <c:pt idx="22">
              <c:v>G2:</c:v>
            </c:pt>
            <c:pt idx="23">
              <c:v>0.09</c:v>
            </c:pt>
            <c:pt idx="24">
              <c:v>Pd2:</c:v>
            </c:pt>
            <c:pt idx="25">
              <c:v>1700.00</c:v>
            </c:pt>
            <c:pt idx="26">
              <c:v>BV2:</c:v>
            </c:pt>
            <c:pt idx="27">
              <c:v>0.72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61300123272895"/>
          <c:y val="3.04718852712148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3269439661654945"/>
          <c:w val="0.74945951855644921"/>
          <c:h val="0.667611304578433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'407e'!$Z$7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'407e'!$X$8:$X$125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2.3938440780949533</c:v>
                </c:pt>
                <c:pt idx="38" formatCode="0.00E+00">
                  <c:v>2.2009516833724261</c:v>
                </c:pt>
                <c:pt idx="39" formatCode="0.00E+00">
                  <c:v>2.0454312879267555</c:v>
                </c:pt>
                <c:pt idx="40" formatCode="0.00E+00">
                  <c:v>1.871504945102344</c:v>
                </c:pt>
                <c:pt idx="41" formatCode="0.00E+00">
                  <c:v>1.7151193282116477</c:v>
                </c:pt>
                <c:pt idx="42" formatCode="0.00E+00">
                  <c:v>1.5451996152484107</c:v>
                </c:pt>
                <c:pt idx="43" formatCode="0.00E+00">
                  <c:v>1.4154406255012679</c:v>
                </c:pt>
                <c:pt idx="44" formatCode="0.00E+00">
                  <c:v>1.297990270198921</c:v>
                </c:pt>
                <c:pt idx="45" formatCode="0.00E+00">
                  <c:v>1.1665140327992272</c:v>
                </c:pt>
                <c:pt idx="46" formatCode="0.00E+00">
                  <c:v>1.0635589204794871</c:v>
                </c:pt>
                <c:pt idx="47" formatCode="0.00E+00">
                  <c:v>0.96255590020082615</c:v>
                </c:pt>
                <c:pt idx="48" formatCode="0.00E+00">
                  <c:v>0.88838346656013201</c:v>
                </c:pt>
                <c:pt idx="49" formatCode="0.00E+00">
                  <c:v>0.81280376526190623</c:v>
                </c:pt>
                <c:pt idx="50" formatCode="0.00E+00">
                  <c:v>0.73269180463047967</c:v>
                </c:pt>
                <c:pt idx="51" formatCode="0.00E+00">
                  <c:v>0.67738815639848304</c:v>
                </c:pt>
                <c:pt idx="52" formatCode="0.00E+00">
                  <c:v>0.61668438969101202</c:v>
                </c:pt>
                <c:pt idx="53" formatCode="0.00E+00">
                  <c:v>0.56659784838692318</c:v>
                </c:pt>
                <c:pt idx="54" formatCode="0.00E+00">
                  <c:v>0.51593965939470843</c:v>
                </c:pt>
                <c:pt idx="55" formatCode="0.00E+00">
                  <c:v>0.47008543963296157</c:v>
                </c:pt>
                <c:pt idx="56" formatCode="0.00E+00">
                  <c:v>0.42803898209999369</c:v>
                </c:pt>
                <c:pt idx="57" formatCode="0.00E+00">
                  <c:v>0.39483343763982737</c:v>
                </c:pt>
                <c:pt idx="58" formatCode="0.00E+00">
                  <c:v>0.35988534282170753</c:v>
                </c:pt>
                <c:pt idx="59" formatCode="0.00E+00">
                  <c:v>0.3275104884560826</c:v>
                </c:pt>
                <c:pt idx="60" formatCode="0.00E+00">
                  <c:v>0.29922210464657012</c:v>
                </c:pt>
                <c:pt idx="61" formatCode="0.00E+00">
                  <c:v>0.27368409802745275</c:v>
                </c:pt>
                <c:pt idx="62" formatCode="0.00E+00">
                  <c:v>0.24899738552481285</c:v>
                </c:pt>
                <c:pt idx="63" formatCode="0.00E+00">
                  <c:v>0.22864576405929476</c:v>
                </c:pt>
                <c:pt idx="64" formatCode="0.00E+00">
                  <c:v>0.20782328899923019</c:v>
                </c:pt>
                <c:pt idx="65" formatCode="0.00E+00">
                  <c:v>0.18932917706429472</c:v>
                </c:pt>
                <c:pt idx="66" formatCode="0.00E+00">
                  <c:v>0.17303866260879344</c:v>
                </c:pt>
                <c:pt idx="67" formatCode="0.00E+00">
                  <c:v>0.15843133566617901</c:v>
                </c:pt>
                <c:pt idx="68" formatCode="0.00E+00">
                  <c:v>0.14558309390918031</c:v>
                </c:pt>
                <c:pt idx="69" formatCode="0.00E+00">
                  <c:v>0.13283379447001112</c:v>
                </c:pt>
                <c:pt idx="70" formatCode="0.00E+00">
                  <c:v>0.1208916116926648</c:v>
                </c:pt>
                <c:pt idx="71" formatCode="0.00E+00">
                  <c:v>0.1108065172360542</c:v>
                </c:pt>
                <c:pt idx="72" formatCode="0.00E+00">
                  <c:v>0.10145145947241521</c:v>
                </c:pt>
                <c:pt idx="73" formatCode="0.00E+00">
                  <c:v>9.2788695157201714E-2</c:v>
                </c:pt>
                <c:pt idx="74" formatCode="0.00E+00">
                  <c:v>8.4667462644336958E-2</c:v>
                </c:pt>
                <c:pt idx="75" formatCode="0.00E+00">
                  <c:v>7.7409882405895816E-2</c:v>
                </c:pt>
                <c:pt idx="76" formatCode="0.00E+00">
                  <c:v>7.0610656932883542E-2</c:v>
                </c:pt>
                <c:pt idx="77" formatCode="0.00E+00">
                  <c:v>6.4683952877413173E-2</c:v>
                </c:pt>
                <c:pt idx="78" formatCode="0.00E+00">
                  <c:v>5.8958739795563084E-2</c:v>
                </c:pt>
                <c:pt idx="79" formatCode="0.00E+00">
                  <c:v>5.3819524622206336E-2</c:v>
                </c:pt>
                <c:pt idx="80" formatCode="0.00E+00">
                  <c:v>4.9349378292153488E-2</c:v>
                </c:pt>
                <c:pt idx="81" formatCode="0.00E+00">
                  <c:v>4.5010948495238207E-2</c:v>
                </c:pt>
                <c:pt idx="82" formatCode="0.00E+00">
                  <c:v>4.1150885000878989E-2</c:v>
                </c:pt>
                <c:pt idx="83" formatCode="0.00E+00">
                  <c:v>3.7698198528971112E-2</c:v>
                </c:pt>
                <c:pt idx="84" formatCode="0.00E+00">
                  <c:v>3.439220165210885E-2</c:v>
                </c:pt>
                <c:pt idx="85" formatCode="0.00E+00">
                  <c:v>3.143047788461948E-2</c:v>
                </c:pt>
                <c:pt idx="86" formatCode="0.00E+00">
                  <c:v>2.8730260929722591E-2</c:v>
                </c:pt>
                <c:pt idx="87" formatCode="0.00E+00">
                  <c:v>2.625967832374217E-2</c:v>
                </c:pt>
                <c:pt idx="88" formatCode="0.00E+00">
                  <c:v>2.4020163314112608E-2</c:v>
                </c:pt>
                <c:pt idx="89" formatCode="0.00E+00">
                  <c:v>2.1986576294408811E-2</c:v>
                </c:pt>
                <c:pt idx="90" formatCode="0.00E+00">
                  <c:v>2.0092433036935649E-2</c:v>
                </c:pt>
                <c:pt idx="91" formatCode="0.00E+00">
                  <c:v>1.8355612251178679E-2</c:v>
                </c:pt>
                <c:pt idx="92" formatCode="0.00E+00">
                  <c:v>1.6756942437110053E-2</c:v>
                </c:pt>
                <c:pt idx="93" formatCode="0.00E+00">
                  <c:v>1.5340955583350196E-2</c:v>
                </c:pt>
                <c:pt idx="94" formatCode="0.00E+00">
                  <c:v>1.4004498942389913E-2</c:v>
                </c:pt>
                <c:pt idx="95" formatCode="0.00E+00">
                  <c:v>1.280947903730259E-2</c:v>
                </c:pt>
                <c:pt idx="96" formatCode="0.00E+00">
                  <c:v>1.1711321304797545E-2</c:v>
                </c:pt>
                <c:pt idx="97" formatCode="0.00E+00">
                  <c:v>1.0700404856014359E-2</c:v>
                </c:pt>
                <c:pt idx="98" formatCode="0.00E+00">
                  <c:v>9.7777516007931751E-3</c:v>
                </c:pt>
                <c:pt idx="99" formatCode="0.00E+00">
                  <c:v>8.9570161241689806E-3</c:v>
                </c:pt>
                <c:pt idx="100" formatCode="0.00E+00">
                  <c:v>8.1977302440883366E-3</c:v>
                </c:pt>
                <c:pt idx="101" formatCode="0.00E+00">
                  <c:v>7.4528303314911329E-3</c:v>
                </c:pt>
                <c:pt idx="102" formatCode="0.00E+00">
                  <c:v>6.8313875466521198E-3</c:v>
                </c:pt>
                <c:pt idx="103" formatCode="0.00E+00">
                  <c:v>6.2321782233233222E-3</c:v>
                </c:pt>
                <c:pt idx="104" formatCode="0.00E+00">
                  <c:v>5.6993604086712571E-3</c:v>
                </c:pt>
                <c:pt idx="105" formatCode="0.00E+00">
                  <c:v>5.2239425318214953E-3</c:v>
                </c:pt>
                <c:pt idx="106" formatCode="0.00E+00">
                  <c:v>4.778337647373428E-3</c:v>
                </c:pt>
                <c:pt idx="107" formatCode="0.00E+00">
                  <c:v>4.366708060660889E-3</c:v>
                </c:pt>
                <c:pt idx="108" formatCode="0.00E+00">
                  <c:v>3.9903259757696789E-3</c:v>
                </c:pt>
                <c:pt idx="109" formatCode="0.00E+00">
                  <c:v>3.6361075613293849E-3</c:v>
                </c:pt>
                <c:pt idx="110" formatCode="0.00E+00">
                  <c:v>3.3286169613326653E-3</c:v>
                </c:pt>
                <c:pt idx="111" formatCode="0.00E+00">
                  <c:v>3.0437878623214513E-3</c:v>
                </c:pt>
                <c:pt idx="112" formatCode="0.00E+00">
                  <c:v>2.7815648382171691E-3</c:v>
                </c:pt>
                <c:pt idx="113" formatCode="0.00E+00">
                  <c:v>2.5436866571078992E-3</c:v>
                </c:pt>
                <c:pt idx="114" formatCode="0.00E+00">
                  <c:v>2.325798022424933E-3</c:v>
                </c:pt>
                <c:pt idx="115" formatCode="0.00E+00">
                  <c:v>2.1264312516351136E-3</c:v>
                </c:pt>
                <c:pt idx="116" formatCode="0.00E+00">
                  <c:v>1.9440037862342621E-3</c:v>
                </c:pt>
                <c:pt idx="117" formatCode="0.00E+00">
                  <c:v>1.7755041944187374E-3</c:v>
                </c:pt>
              </c:numCache>
            </c:numRef>
          </c:xVal>
          <c:yVal>
            <c:numRef>
              <c:f>'407e'!$Z$8:$Z$125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8.1268079756357192E-2</c:v>
                </c:pt>
                <c:pt idx="2">
                  <c:v>0.30457880687814259</c:v>
                </c:pt>
                <c:pt idx="3">
                  <c:v>0.3045788068781427</c:v>
                </c:pt>
                <c:pt idx="4">
                  <c:v>0.32800794586876858</c:v>
                </c:pt>
                <c:pt idx="5">
                  <c:v>0.30457880687814276</c:v>
                </c:pt>
                <c:pt idx="6">
                  <c:v>0.39829536284064804</c:v>
                </c:pt>
                <c:pt idx="7">
                  <c:v>0.35143708485939529</c:v>
                </c:pt>
                <c:pt idx="8">
                  <c:v>0.39829536284064826</c:v>
                </c:pt>
                <c:pt idx="9">
                  <c:v>0.37486622385002155</c:v>
                </c:pt>
                <c:pt idx="10">
                  <c:v>0.35143708485939529</c:v>
                </c:pt>
                <c:pt idx="11">
                  <c:v>0.30457880687814187</c:v>
                </c:pt>
                <c:pt idx="12">
                  <c:v>0.42172450183127452</c:v>
                </c:pt>
                <c:pt idx="13">
                  <c:v>0.49201191880315376</c:v>
                </c:pt>
                <c:pt idx="14">
                  <c:v>0.35143708485939484</c:v>
                </c:pt>
                <c:pt idx="15">
                  <c:v>0.32800794586876858</c:v>
                </c:pt>
                <c:pt idx="16">
                  <c:v>0.37486622385002288</c:v>
                </c:pt>
                <c:pt idx="17">
                  <c:v>0.39829536284064737</c:v>
                </c:pt>
                <c:pt idx="18">
                  <c:v>0.32800794586876947</c:v>
                </c:pt>
                <c:pt idx="19">
                  <c:v>0.32800794586876769</c:v>
                </c:pt>
                <c:pt idx="20">
                  <c:v>0.25772052889688979</c:v>
                </c:pt>
                <c:pt idx="21">
                  <c:v>0.32800794586876769</c:v>
                </c:pt>
                <c:pt idx="22">
                  <c:v>0.32800794586877036</c:v>
                </c:pt>
                <c:pt idx="23">
                  <c:v>0.3045788068781432</c:v>
                </c:pt>
                <c:pt idx="24">
                  <c:v>0.2577205288968889</c:v>
                </c:pt>
                <c:pt idx="25">
                  <c:v>0.21086225091563549</c:v>
                </c:pt>
                <c:pt idx="26">
                  <c:v>0.23429138990626619</c:v>
                </c:pt>
                <c:pt idx="27">
                  <c:v>0.16400397293438296</c:v>
                </c:pt>
                <c:pt idx="28">
                  <c:v>0.18743311192501189</c:v>
                </c:pt>
                <c:pt idx="29">
                  <c:v>0.21086225091563726</c:v>
                </c:pt>
                <c:pt idx="30">
                  <c:v>0.14057483394375758</c:v>
                </c:pt>
                <c:pt idx="31">
                  <c:v>0.14057483394376113</c:v>
                </c:pt>
                <c:pt idx="32">
                  <c:v>0.14057483394375758</c:v>
                </c:pt>
                <c:pt idx="33">
                  <c:v>0.14057483394375936</c:v>
                </c:pt>
                <c:pt idx="34">
                  <c:v>0.11714569495313043</c:v>
                </c:pt>
                <c:pt idx="35">
                  <c:v>0.11714569495313221</c:v>
                </c:pt>
                <c:pt idx="36">
                  <c:v>0.11714569495313221</c:v>
                </c:pt>
                <c:pt idx="37">
                  <c:v>0.11714569495313221</c:v>
                </c:pt>
                <c:pt idx="38">
                  <c:v>9.3716555962505055E-2</c:v>
                </c:pt>
                <c:pt idx="39">
                  <c:v>9.3716555962505055E-2</c:v>
                </c:pt>
                <c:pt idx="40">
                  <c:v>7.0287416971879679E-2</c:v>
                </c:pt>
                <c:pt idx="41">
                  <c:v>9.3716555962503278E-2</c:v>
                </c:pt>
                <c:pt idx="42">
                  <c:v>7.0287416971881456E-2</c:v>
                </c:pt>
                <c:pt idx="43">
                  <c:v>7.0287416971877903E-2</c:v>
                </c:pt>
                <c:pt idx="44">
                  <c:v>4.6858277981252527E-2</c:v>
                </c:pt>
                <c:pt idx="45">
                  <c:v>4.6858277981252527E-2</c:v>
                </c:pt>
                <c:pt idx="46">
                  <c:v>7.0287416971879679E-2</c:v>
                </c:pt>
                <c:pt idx="47">
                  <c:v>4.6858277981252527E-2</c:v>
                </c:pt>
                <c:pt idx="48">
                  <c:v>4.6858277981252527E-2</c:v>
                </c:pt>
                <c:pt idx="49">
                  <c:v>4.6858277981252527E-2</c:v>
                </c:pt>
                <c:pt idx="50">
                  <c:v>4.6858277981250751E-2</c:v>
                </c:pt>
                <c:pt idx="51">
                  <c:v>4.6858277981254304E-2</c:v>
                </c:pt>
                <c:pt idx="52">
                  <c:v>4.6858277981252527E-2</c:v>
                </c:pt>
                <c:pt idx="53">
                  <c:v>2.3429138990627152E-2</c:v>
                </c:pt>
                <c:pt idx="54">
                  <c:v>2.3429138990625376E-2</c:v>
                </c:pt>
                <c:pt idx="55">
                  <c:v>2.3429138990627152E-2</c:v>
                </c:pt>
                <c:pt idx="56">
                  <c:v>2.3429138990627152E-2</c:v>
                </c:pt>
                <c:pt idx="57">
                  <c:v>2.3429138990627152E-2</c:v>
                </c:pt>
                <c:pt idx="58">
                  <c:v>2.3429138990627152E-2</c:v>
                </c:pt>
                <c:pt idx="59">
                  <c:v>2.3429138990627152E-2</c:v>
                </c:pt>
                <c:pt idx="60">
                  <c:v>2.3429138990627152E-2</c:v>
                </c:pt>
                <c:pt idx="61">
                  <c:v>2.3429138990627152E-2</c:v>
                </c:pt>
                <c:pt idx="62">
                  <c:v>2.3429138990627152E-2</c:v>
                </c:pt>
                <c:pt idx="63">
                  <c:v>2.3429138990627152E-2</c:v>
                </c:pt>
                <c:pt idx="64">
                  <c:v>2.3429138990625376E-2</c:v>
                </c:pt>
                <c:pt idx="65">
                  <c:v>2.3429138990627152E-2</c:v>
                </c:pt>
                <c:pt idx="66">
                  <c:v>2.3429138990628928E-2</c:v>
                </c:pt>
                <c:pt idx="67">
                  <c:v>2.3429138990625376E-2</c:v>
                </c:pt>
                <c:pt idx="68">
                  <c:v>2.3429138990627152E-2</c:v>
                </c:pt>
                <c:pt idx="69">
                  <c:v>2.3429138990627152E-2</c:v>
                </c:pt>
                <c:pt idx="70">
                  <c:v>4.6858277981252527E-2</c:v>
                </c:pt>
                <c:pt idx="71">
                  <c:v>2.3429138990628928E-2</c:v>
                </c:pt>
                <c:pt idx="72">
                  <c:v>4.6858277981250751E-2</c:v>
                </c:pt>
                <c:pt idx="73">
                  <c:v>4.6858277981252527E-2</c:v>
                </c:pt>
                <c:pt idx="74">
                  <c:v>4.6858277981252527E-2</c:v>
                </c:pt>
                <c:pt idx="75">
                  <c:v>7.0287416971879679E-2</c:v>
                </c:pt>
                <c:pt idx="76">
                  <c:v>7.0287416971877903E-2</c:v>
                </c:pt>
                <c:pt idx="77">
                  <c:v>9.3716555962506831E-2</c:v>
                </c:pt>
                <c:pt idx="78">
                  <c:v>9.3716555962503278E-2</c:v>
                </c:pt>
                <c:pt idx="79">
                  <c:v>0.11714569495313221</c:v>
                </c:pt>
                <c:pt idx="80">
                  <c:v>0.11714569495313398</c:v>
                </c:pt>
                <c:pt idx="81">
                  <c:v>0.11714569495313043</c:v>
                </c:pt>
                <c:pt idx="82">
                  <c:v>0.11714569495313043</c:v>
                </c:pt>
                <c:pt idx="83">
                  <c:v>9.3716555962506831E-2</c:v>
                </c:pt>
                <c:pt idx="84">
                  <c:v>9.3716555962505055E-2</c:v>
                </c:pt>
                <c:pt idx="85">
                  <c:v>7.0287416971877903E-2</c:v>
                </c:pt>
                <c:pt idx="86">
                  <c:v>7.0287416971879679E-2</c:v>
                </c:pt>
                <c:pt idx="87">
                  <c:v>7.0287416971881456E-2</c:v>
                </c:pt>
                <c:pt idx="88">
                  <c:v>7.0287416971876127E-2</c:v>
                </c:pt>
                <c:pt idx="89">
                  <c:v>4.6858277981254304E-2</c:v>
                </c:pt>
                <c:pt idx="90">
                  <c:v>4.6858277981254304E-2</c:v>
                </c:pt>
                <c:pt idx="91">
                  <c:v>7.0287416971876127E-2</c:v>
                </c:pt>
                <c:pt idx="92">
                  <c:v>7.0287416971881456E-2</c:v>
                </c:pt>
                <c:pt idx="93">
                  <c:v>4.6858277981254304E-2</c:v>
                </c:pt>
                <c:pt idx="94">
                  <c:v>4.6858277981247198E-2</c:v>
                </c:pt>
                <c:pt idx="95">
                  <c:v>2.3429138990627152E-2</c:v>
                </c:pt>
                <c:pt idx="96">
                  <c:v>2.3429138990630705E-2</c:v>
                </c:pt>
                <c:pt idx="97">
                  <c:v>2.3429138990627152E-2</c:v>
                </c:pt>
                <c:pt idx="98">
                  <c:v>2.3429138990627152E-2</c:v>
                </c:pt>
                <c:pt idx="99">
                  <c:v>2.3429138990627152E-2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5C-2749-BE72-02C73060AA2B}"/>
            </c:ext>
          </c:extLst>
        </c:ser>
        <c:ser>
          <c:idx val="1"/>
          <c:order val="1"/>
          <c:tx>
            <c:strRef>
              <c:f>'407e'!$AB$7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'407e'!$X$8:$X$125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2.3938440780949533</c:v>
                </c:pt>
                <c:pt idx="38" formatCode="0.00E+00">
                  <c:v>2.2009516833724261</c:v>
                </c:pt>
                <c:pt idx="39" formatCode="0.00E+00">
                  <c:v>2.0454312879267555</c:v>
                </c:pt>
                <c:pt idx="40" formatCode="0.00E+00">
                  <c:v>1.871504945102344</c:v>
                </c:pt>
                <c:pt idx="41" formatCode="0.00E+00">
                  <c:v>1.7151193282116477</c:v>
                </c:pt>
                <c:pt idx="42" formatCode="0.00E+00">
                  <c:v>1.5451996152484107</c:v>
                </c:pt>
                <c:pt idx="43" formatCode="0.00E+00">
                  <c:v>1.4154406255012679</c:v>
                </c:pt>
                <c:pt idx="44" formatCode="0.00E+00">
                  <c:v>1.297990270198921</c:v>
                </c:pt>
                <c:pt idx="45" formatCode="0.00E+00">
                  <c:v>1.1665140327992272</c:v>
                </c:pt>
                <c:pt idx="46" formatCode="0.00E+00">
                  <c:v>1.0635589204794871</c:v>
                </c:pt>
                <c:pt idx="47" formatCode="0.00E+00">
                  <c:v>0.96255590020082615</c:v>
                </c:pt>
                <c:pt idx="48" formatCode="0.00E+00">
                  <c:v>0.88838346656013201</c:v>
                </c:pt>
                <c:pt idx="49" formatCode="0.00E+00">
                  <c:v>0.81280376526190623</c:v>
                </c:pt>
                <c:pt idx="50" formatCode="0.00E+00">
                  <c:v>0.73269180463047967</c:v>
                </c:pt>
                <c:pt idx="51" formatCode="0.00E+00">
                  <c:v>0.67738815639848304</c:v>
                </c:pt>
                <c:pt idx="52" formatCode="0.00E+00">
                  <c:v>0.61668438969101202</c:v>
                </c:pt>
                <c:pt idx="53" formatCode="0.00E+00">
                  <c:v>0.56659784838692318</c:v>
                </c:pt>
                <c:pt idx="54" formatCode="0.00E+00">
                  <c:v>0.51593965939470843</c:v>
                </c:pt>
                <c:pt idx="55" formatCode="0.00E+00">
                  <c:v>0.47008543963296157</c:v>
                </c:pt>
                <c:pt idx="56" formatCode="0.00E+00">
                  <c:v>0.42803898209999369</c:v>
                </c:pt>
                <c:pt idx="57" formatCode="0.00E+00">
                  <c:v>0.39483343763982737</c:v>
                </c:pt>
                <c:pt idx="58" formatCode="0.00E+00">
                  <c:v>0.35988534282170753</c:v>
                </c:pt>
                <c:pt idx="59" formatCode="0.00E+00">
                  <c:v>0.3275104884560826</c:v>
                </c:pt>
                <c:pt idx="60" formatCode="0.00E+00">
                  <c:v>0.29922210464657012</c:v>
                </c:pt>
                <c:pt idx="61" formatCode="0.00E+00">
                  <c:v>0.27368409802745275</c:v>
                </c:pt>
                <c:pt idx="62" formatCode="0.00E+00">
                  <c:v>0.24899738552481285</c:v>
                </c:pt>
                <c:pt idx="63" formatCode="0.00E+00">
                  <c:v>0.22864576405929476</c:v>
                </c:pt>
                <c:pt idx="64" formatCode="0.00E+00">
                  <c:v>0.20782328899923019</c:v>
                </c:pt>
                <c:pt idx="65" formatCode="0.00E+00">
                  <c:v>0.18932917706429472</c:v>
                </c:pt>
                <c:pt idx="66" formatCode="0.00E+00">
                  <c:v>0.17303866260879344</c:v>
                </c:pt>
                <c:pt idx="67" formatCode="0.00E+00">
                  <c:v>0.15843133566617901</c:v>
                </c:pt>
                <c:pt idx="68" formatCode="0.00E+00">
                  <c:v>0.14558309390918031</c:v>
                </c:pt>
                <c:pt idx="69" formatCode="0.00E+00">
                  <c:v>0.13283379447001112</c:v>
                </c:pt>
                <c:pt idx="70" formatCode="0.00E+00">
                  <c:v>0.1208916116926648</c:v>
                </c:pt>
                <c:pt idx="71" formatCode="0.00E+00">
                  <c:v>0.1108065172360542</c:v>
                </c:pt>
                <c:pt idx="72" formatCode="0.00E+00">
                  <c:v>0.10145145947241521</c:v>
                </c:pt>
                <c:pt idx="73" formatCode="0.00E+00">
                  <c:v>9.2788695157201714E-2</c:v>
                </c:pt>
                <c:pt idx="74" formatCode="0.00E+00">
                  <c:v>8.4667462644336958E-2</c:v>
                </c:pt>
                <c:pt idx="75" formatCode="0.00E+00">
                  <c:v>7.7409882405895816E-2</c:v>
                </c:pt>
                <c:pt idx="76" formatCode="0.00E+00">
                  <c:v>7.0610656932883542E-2</c:v>
                </c:pt>
                <c:pt idx="77" formatCode="0.00E+00">
                  <c:v>6.4683952877413173E-2</c:v>
                </c:pt>
                <c:pt idx="78" formatCode="0.00E+00">
                  <c:v>5.8958739795563084E-2</c:v>
                </c:pt>
                <c:pt idx="79" formatCode="0.00E+00">
                  <c:v>5.3819524622206336E-2</c:v>
                </c:pt>
                <c:pt idx="80" formatCode="0.00E+00">
                  <c:v>4.9349378292153488E-2</c:v>
                </c:pt>
                <c:pt idx="81" formatCode="0.00E+00">
                  <c:v>4.5010948495238207E-2</c:v>
                </c:pt>
                <c:pt idx="82" formatCode="0.00E+00">
                  <c:v>4.1150885000878989E-2</c:v>
                </c:pt>
                <c:pt idx="83" formatCode="0.00E+00">
                  <c:v>3.7698198528971112E-2</c:v>
                </c:pt>
                <c:pt idx="84" formatCode="0.00E+00">
                  <c:v>3.439220165210885E-2</c:v>
                </c:pt>
                <c:pt idx="85" formatCode="0.00E+00">
                  <c:v>3.143047788461948E-2</c:v>
                </c:pt>
                <c:pt idx="86" formatCode="0.00E+00">
                  <c:v>2.8730260929722591E-2</c:v>
                </c:pt>
                <c:pt idx="87" formatCode="0.00E+00">
                  <c:v>2.625967832374217E-2</c:v>
                </c:pt>
                <c:pt idx="88" formatCode="0.00E+00">
                  <c:v>2.4020163314112608E-2</c:v>
                </c:pt>
                <c:pt idx="89" formatCode="0.00E+00">
                  <c:v>2.1986576294408811E-2</c:v>
                </c:pt>
                <c:pt idx="90" formatCode="0.00E+00">
                  <c:v>2.0092433036935649E-2</c:v>
                </c:pt>
                <c:pt idx="91" formatCode="0.00E+00">
                  <c:v>1.8355612251178679E-2</c:v>
                </c:pt>
                <c:pt idx="92" formatCode="0.00E+00">
                  <c:v>1.6756942437110053E-2</c:v>
                </c:pt>
                <c:pt idx="93" formatCode="0.00E+00">
                  <c:v>1.5340955583350196E-2</c:v>
                </c:pt>
                <c:pt idx="94" formatCode="0.00E+00">
                  <c:v>1.4004498942389913E-2</c:v>
                </c:pt>
                <c:pt idx="95" formatCode="0.00E+00">
                  <c:v>1.280947903730259E-2</c:v>
                </c:pt>
                <c:pt idx="96" formatCode="0.00E+00">
                  <c:v>1.1711321304797545E-2</c:v>
                </c:pt>
                <c:pt idx="97" formatCode="0.00E+00">
                  <c:v>1.0700404856014359E-2</c:v>
                </c:pt>
                <c:pt idx="98" formatCode="0.00E+00">
                  <c:v>9.7777516007931751E-3</c:v>
                </c:pt>
                <c:pt idx="99" formatCode="0.00E+00">
                  <c:v>8.9570161241689806E-3</c:v>
                </c:pt>
                <c:pt idx="100" formatCode="0.00E+00">
                  <c:v>8.1977302440883366E-3</c:v>
                </c:pt>
                <c:pt idx="101" formatCode="0.00E+00">
                  <c:v>7.4528303314911329E-3</c:v>
                </c:pt>
                <c:pt idx="102" formatCode="0.00E+00">
                  <c:v>6.8313875466521198E-3</c:v>
                </c:pt>
                <c:pt idx="103" formatCode="0.00E+00">
                  <c:v>6.2321782233233222E-3</c:v>
                </c:pt>
                <c:pt idx="104" formatCode="0.00E+00">
                  <c:v>5.6993604086712571E-3</c:v>
                </c:pt>
                <c:pt idx="105" formatCode="0.00E+00">
                  <c:v>5.2239425318214953E-3</c:v>
                </c:pt>
                <c:pt idx="106" formatCode="0.00E+00">
                  <c:v>4.778337647373428E-3</c:v>
                </c:pt>
                <c:pt idx="107" formatCode="0.00E+00">
                  <c:v>4.366708060660889E-3</c:v>
                </c:pt>
                <c:pt idx="108" formatCode="0.00E+00">
                  <c:v>3.9903259757696789E-3</c:v>
                </c:pt>
                <c:pt idx="109" formatCode="0.00E+00">
                  <c:v>3.6361075613293849E-3</c:v>
                </c:pt>
                <c:pt idx="110" formatCode="0.00E+00">
                  <c:v>3.3286169613326653E-3</c:v>
                </c:pt>
                <c:pt idx="111" formatCode="0.00E+00">
                  <c:v>3.0437878623214513E-3</c:v>
                </c:pt>
                <c:pt idx="112" formatCode="0.00E+00">
                  <c:v>2.7815648382171691E-3</c:v>
                </c:pt>
                <c:pt idx="113" formatCode="0.00E+00">
                  <c:v>2.5436866571078992E-3</c:v>
                </c:pt>
                <c:pt idx="114" formatCode="0.00E+00">
                  <c:v>2.325798022424933E-3</c:v>
                </c:pt>
                <c:pt idx="115" formatCode="0.00E+00">
                  <c:v>2.1264312516351136E-3</c:v>
                </c:pt>
                <c:pt idx="116" formatCode="0.00E+00">
                  <c:v>1.9440037862342621E-3</c:v>
                </c:pt>
                <c:pt idx="117" formatCode="0.00E+00">
                  <c:v>1.7755041944187374E-3</c:v>
                </c:pt>
              </c:numCache>
            </c:numRef>
          </c:xVal>
          <c:yVal>
            <c:numRef>
              <c:f>'407e'!$AB$8:$AB$125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2.3236276362164541E-3</c:v>
                </c:pt>
                <c:pt idx="2">
                  <c:v>4.1327788324946463E-2</c:v>
                </c:pt>
                <c:pt idx="3">
                  <c:v>0.17910622357382094</c:v>
                </c:pt>
                <c:pt idx="4">
                  <c:v>0.33677129899816427</c:v>
                </c:pt>
                <c:pt idx="5">
                  <c:v>0.42718873426091319</c:v>
                </c:pt>
                <c:pt idx="6">
                  <c:v>0.48299017563364632</c:v>
                </c:pt>
                <c:pt idx="7">
                  <c:v>0.50140836712681813</c:v>
                </c:pt>
                <c:pt idx="8">
                  <c:v>0.51226735660411982</c:v>
                </c:pt>
                <c:pt idx="9">
                  <c:v>0.48847994959896823</c:v>
                </c:pt>
                <c:pt idx="10">
                  <c:v>0.49651705004741764</c:v>
                </c:pt>
                <c:pt idx="11">
                  <c:v>0.4422801185493257</c:v>
                </c:pt>
                <c:pt idx="12">
                  <c:v>0.42364933947248096</c:v>
                </c:pt>
                <c:pt idx="13">
                  <c:v>0.39997457863321006</c:v>
                </c:pt>
                <c:pt idx="14">
                  <c:v>0.38096000295418797</c:v>
                </c:pt>
                <c:pt idx="15">
                  <c:v>0.35231538064746992</c:v>
                </c:pt>
                <c:pt idx="16">
                  <c:v>0.32993108738893717</c:v>
                </c:pt>
                <c:pt idx="17">
                  <c:v>0.31150241332910067</c:v>
                </c:pt>
                <c:pt idx="18">
                  <c:v>0.29167850723429645</c:v>
                </c:pt>
                <c:pt idx="19">
                  <c:v>0.27489346098002354</c:v>
                </c:pt>
                <c:pt idx="20">
                  <c:v>0.25445933288252842</c:v>
                </c:pt>
                <c:pt idx="21">
                  <c:v>0.24006779561175318</c:v>
                </c:pt>
                <c:pt idx="22">
                  <c:v>0.22510336397460584</c:v>
                </c:pt>
                <c:pt idx="23">
                  <c:v>0.21203952169430273</c:v>
                </c:pt>
                <c:pt idx="24">
                  <c:v>0.21901378959767204</c:v>
                </c:pt>
                <c:pt idx="25">
                  <c:v>0.18716297547883443</c:v>
                </c:pt>
                <c:pt idx="26">
                  <c:v>0.17523422773636987</c:v>
                </c:pt>
                <c:pt idx="27">
                  <c:v>0.17390938764583019</c:v>
                </c:pt>
                <c:pt idx="28">
                  <c:v>0.16836618744640219</c:v>
                </c:pt>
                <c:pt idx="29">
                  <c:v>0.15571296244013944</c:v>
                </c:pt>
                <c:pt idx="30">
                  <c:v>0.14878451548818639</c:v>
                </c:pt>
                <c:pt idx="31">
                  <c:v>0.14114421202290117</c:v>
                </c:pt>
                <c:pt idx="32">
                  <c:v>0.12921351509164047</c:v>
                </c:pt>
                <c:pt idx="33">
                  <c:v>0.13159035711251832</c:v>
                </c:pt>
                <c:pt idx="34">
                  <c:v>0.12284616368236634</c:v>
                </c:pt>
                <c:pt idx="35">
                  <c:v>0.11498006468863764</c:v>
                </c:pt>
                <c:pt idx="36">
                  <c:v>0.11286800216342741</c:v>
                </c:pt>
                <c:pt idx="37">
                  <c:v>8.0897163174116216E-2</c:v>
                </c:pt>
                <c:pt idx="38">
                  <c:v>9.730902926351348E-2</c:v>
                </c:pt>
                <c:pt idx="39">
                  <c:v>8.1832820158410868E-2</c:v>
                </c:pt>
                <c:pt idx="40">
                  <c:v>9.5631196650234784E-2</c:v>
                </c:pt>
                <c:pt idx="41">
                  <c:v>9.0265401696687064E-2</c:v>
                </c:pt>
                <c:pt idx="42">
                  <c:v>0.10347151223693274</c:v>
                </c:pt>
                <c:pt idx="43">
                  <c:v>8.3457710696780651E-2</c:v>
                </c:pt>
                <c:pt idx="44">
                  <c:v>7.9434999441049925E-2</c:v>
                </c:pt>
                <c:pt idx="45">
                  <c:v>9.4078799241614774E-2</c:v>
                </c:pt>
                <c:pt idx="46">
                  <c:v>7.8153451996559653E-2</c:v>
                </c:pt>
                <c:pt idx="47">
                  <c:v>8.1217491252790097E-2</c:v>
                </c:pt>
                <c:pt idx="48">
                  <c:v>6.2997909105133587E-2</c:v>
                </c:pt>
                <c:pt idx="49">
                  <c:v>6.7606656328532466E-2</c:v>
                </c:pt>
                <c:pt idx="50">
                  <c:v>7.6062491217005146E-2</c:v>
                </c:pt>
                <c:pt idx="51">
                  <c:v>5.5599861223930347E-2</c:v>
                </c:pt>
                <c:pt idx="52">
                  <c:v>6.4440058313740778E-2</c:v>
                </c:pt>
                <c:pt idx="53">
                  <c:v>5.6288348997421522E-2</c:v>
                </c:pt>
                <c:pt idx="54">
                  <c:v>6.028960195379085E-2</c:v>
                </c:pt>
                <c:pt idx="55">
                  <c:v>5.7981127861634008E-2</c:v>
                </c:pt>
                <c:pt idx="56">
                  <c:v>5.6516776218462184E-2</c:v>
                </c:pt>
                <c:pt idx="57">
                  <c:v>4.7280224241111668E-2</c:v>
                </c:pt>
                <c:pt idx="58">
                  <c:v>5.270897674872721E-2</c:v>
                </c:pt>
                <c:pt idx="59">
                  <c:v>5.1979943447831189E-2</c:v>
                </c:pt>
                <c:pt idx="60">
                  <c:v>4.8336353527625775E-2</c:v>
                </c:pt>
                <c:pt idx="61">
                  <c:v>4.6379316082312272E-2</c:v>
                </c:pt>
                <c:pt idx="62">
                  <c:v>4.7736801129920181E-2</c:v>
                </c:pt>
                <c:pt idx="63">
                  <c:v>4.1866757180818226E-2</c:v>
                </c:pt>
                <c:pt idx="64">
                  <c:v>4.5597149122670544E-2</c:v>
                </c:pt>
                <c:pt idx="65">
                  <c:v>4.3248891708111969E-2</c:v>
                </c:pt>
                <c:pt idx="66">
                  <c:v>4.0620623206477191E-2</c:v>
                </c:pt>
                <c:pt idx="67">
                  <c:v>3.8782788845029614E-2</c:v>
                </c:pt>
                <c:pt idx="68">
                  <c:v>3.6264978390009972E-2</c:v>
                </c:pt>
                <c:pt idx="69">
                  <c:v>3.8312916975764111E-2</c:v>
                </c:pt>
                <c:pt idx="70">
                  <c:v>3.8353567322666038E-2</c:v>
                </c:pt>
                <c:pt idx="71">
                  <c:v>3.4572473845317475E-2</c:v>
                </c:pt>
                <c:pt idx="72">
                  <c:v>3.4166117465440848E-2</c:v>
                </c:pt>
                <c:pt idx="73">
                  <c:v>3.3741836378426981E-2</c:v>
                </c:pt>
                <c:pt idx="74">
                  <c:v>3.3787517188452298E-2</c:v>
                </c:pt>
                <c:pt idx="75">
                  <c:v>3.2266033441322506E-2</c:v>
                </c:pt>
                <c:pt idx="76">
                  <c:v>3.2314618055528044E-2</c:v>
                </c:pt>
                <c:pt idx="77">
                  <c:v>3.0100033570821694E-2</c:v>
                </c:pt>
                <c:pt idx="78">
                  <c:v>5.4997935065374648E-2</c:v>
                </c:pt>
                <c:pt idx="79">
                  <c:v>0.18947671952767564</c:v>
                </c:pt>
                <c:pt idx="80">
                  <c:v>0.14508580740352706</c:v>
                </c:pt>
                <c:pt idx="81">
                  <c:v>0.11086775943170046</c:v>
                </c:pt>
                <c:pt idx="82">
                  <c:v>8.2126978789187177E-2</c:v>
                </c:pt>
                <c:pt idx="83">
                  <c:v>6.5050969661660574E-2</c:v>
                </c:pt>
                <c:pt idx="84">
                  <c:v>5.7565072807495454E-2</c:v>
                </c:pt>
                <c:pt idx="85">
                  <c:v>4.9208028258128422E-2</c:v>
                </c:pt>
                <c:pt idx="86">
                  <c:v>4.389447810049063E-2</c:v>
                </c:pt>
                <c:pt idx="87">
                  <c:v>4.0019035585116214E-2</c:v>
                </c:pt>
                <c:pt idx="88">
                  <c:v>3.6650507114158515E-2</c:v>
                </c:pt>
                <c:pt idx="89">
                  <c:v>3.397721392027897E-2</c:v>
                </c:pt>
                <c:pt idx="90">
                  <c:v>3.258282904735843E-2</c:v>
                </c:pt>
                <c:pt idx="91">
                  <c:v>3.0976419041582659E-2</c:v>
                </c:pt>
                <c:pt idx="92">
                  <c:v>2.9730125219623815E-2</c:v>
                </c:pt>
                <c:pt idx="93">
                  <c:v>2.7564356865926953E-2</c:v>
                </c:pt>
                <c:pt idx="94">
                  <c:v>2.7330071071139272E-2</c:v>
                </c:pt>
                <c:pt idx="95">
                  <c:v>2.5755503759256726E-2</c:v>
                </c:pt>
                <c:pt idx="96">
                  <c:v>2.4994814274171162E-2</c:v>
                </c:pt>
                <c:pt idx="97">
                  <c:v>2.4358435122781685E-2</c:v>
                </c:pt>
                <c:pt idx="98">
                  <c:v>2.3582283947519045E-2</c:v>
                </c:pt>
                <c:pt idx="99">
                  <c:v>2.2267182080376813E-2</c:v>
                </c:pt>
                <c:pt idx="100">
                  <c:v>2.1883071139688681E-2</c:v>
                </c:pt>
                <c:pt idx="101">
                  <c:v>2.2891889976824231E-2</c:v>
                </c:pt>
                <c:pt idx="102">
                  <c:v>2.0377007727223173E-2</c:v>
                </c:pt>
                <c:pt idx="103">
                  <c:v>2.0955795683232026E-2</c:v>
                </c:pt>
                <c:pt idx="104">
                  <c:v>1.9908084373275514E-2</c:v>
                </c:pt>
                <c:pt idx="105">
                  <c:v>1.8959091192181532E-2</c:v>
                </c:pt>
                <c:pt idx="106">
                  <c:v>1.8976432685818168E-2</c:v>
                </c:pt>
                <c:pt idx="107">
                  <c:v>1.8751555096143235E-2</c:v>
                </c:pt>
                <c:pt idx="108">
                  <c:v>1.8358056840675374E-2</c:v>
                </c:pt>
                <c:pt idx="109">
                  <c:v>1.8527884523454219E-2</c:v>
                </c:pt>
                <c:pt idx="110">
                  <c:v>1.7245472559093145E-2</c:v>
                </c:pt>
                <c:pt idx="111">
                  <c:v>1.7111859739580737E-2</c:v>
                </c:pt>
                <c:pt idx="112">
                  <c:v>1.6893357962393551E-2</c:v>
                </c:pt>
                <c:pt idx="113">
                  <c:v>1.6439402512112622E-2</c:v>
                </c:pt>
                <c:pt idx="114">
                  <c:v>1.6154985374845054E-2</c:v>
                </c:pt>
                <c:pt idx="115">
                  <c:v>1.5865064228108849E-2</c:v>
                </c:pt>
                <c:pt idx="116">
                  <c:v>1.5586616504831952E-2</c:v>
                </c:pt>
                <c:pt idx="117">
                  <c:v>1.5468032580615798E-2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5C-2749-BE72-02C73060AA2B}"/>
            </c:ext>
          </c:extLst>
        </c:ser>
        <c:ser>
          <c:idx val="2"/>
          <c:order val="2"/>
          <c:tx>
            <c:strRef>
              <c:f>'407e'!$Y$7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'407e'!$X$8:$X$125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2.3938440780949533</c:v>
                </c:pt>
                <c:pt idx="38" formatCode="0.00E+00">
                  <c:v>2.2009516833724261</c:v>
                </c:pt>
                <c:pt idx="39" formatCode="0.00E+00">
                  <c:v>2.0454312879267555</c:v>
                </c:pt>
                <c:pt idx="40" formatCode="0.00E+00">
                  <c:v>1.871504945102344</c:v>
                </c:pt>
                <c:pt idx="41" formatCode="0.00E+00">
                  <c:v>1.7151193282116477</c:v>
                </c:pt>
                <c:pt idx="42" formatCode="0.00E+00">
                  <c:v>1.5451996152484107</c:v>
                </c:pt>
                <c:pt idx="43" formatCode="0.00E+00">
                  <c:v>1.4154406255012679</c:v>
                </c:pt>
                <c:pt idx="44" formatCode="0.00E+00">
                  <c:v>1.297990270198921</c:v>
                </c:pt>
                <c:pt idx="45" formatCode="0.00E+00">
                  <c:v>1.1665140327992272</c:v>
                </c:pt>
                <c:pt idx="46" formatCode="0.00E+00">
                  <c:v>1.0635589204794871</c:v>
                </c:pt>
                <c:pt idx="47" formatCode="0.00E+00">
                  <c:v>0.96255590020082615</c:v>
                </c:pt>
                <c:pt idx="48" formatCode="0.00E+00">
                  <c:v>0.88838346656013201</c:v>
                </c:pt>
                <c:pt idx="49" formatCode="0.00E+00">
                  <c:v>0.81280376526190623</c:v>
                </c:pt>
                <c:pt idx="50" formatCode="0.00E+00">
                  <c:v>0.73269180463047967</c:v>
                </c:pt>
                <c:pt idx="51" formatCode="0.00E+00">
                  <c:v>0.67738815639848304</c:v>
                </c:pt>
                <c:pt idx="52" formatCode="0.00E+00">
                  <c:v>0.61668438969101202</c:v>
                </c:pt>
                <c:pt idx="53" formatCode="0.00E+00">
                  <c:v>0.56659784838692318</c:v>
                </c:pt>
                <c:pt idx="54" formatCode="0.00E+00">
                  <c:v>0.51593965939470843</c:v>
                </c:pt>
                <c:pt idx="55" formatCode="0.00E+00">
                  <c:v>0.47008543963296157</c:v>
                </c:pt>
                <c:pt idx="56" formatCode="0.00E+00">
                  <c:v>0.42803898209999369</c:v>
                </c:pt>
                <c:pt idx="57" formatCode="0.00E+00">
                  <c:v>0.39483343763982737</c:v>
                </c:pt>
                <c:pt idx="58" formatCode="0.00E+00">
                  <c:v>0.35988534282170753</c:v>
                </c:pt>
                <c:pt idx="59" formatCode="0.00E+00">
                  <c:v>0.3275104884560826</c:v>
                </c:pt>
                <c:pt idx="60" formatCode="0.00E+00">
                  <c:v>0.29922210464657012</c:v>
                </c:pt>
                <c:pt idx="61" formatCode="0.00E+00">
                  <c:v>0.27368409802745275</c:v>
                </c:pt>
                <c:pt idx="62" formatCode="0.00E+00">
                  <c:v>0.24899738552481285</c:v>
                </c:pt>
                <c:pt idx="63" formatCode="0.00E+00">
                  <c:v>0.22864576405929476</c:v>
                </c:pt>
                <c:pt idx="64" formatCode="0.00E+00">
                  <c:v>0.20782328899923019</c:v>
                </c:pt>
                <c:pt idx="65" formatCode="0.00E+00">
                  <c:v>0.18932917706429472</c:v>
                </c:pt>
                <c:pt idx="66" formatCode="0.00E+00">
                  <c:v>0.17303866260879344</c:v>
                </c:pt>
                <c:pt idx="67" formatCode="0.00E+00">
                  <c:v>0.15843133566617901</c:v>
                </c:pt>
                <c:pt idx="68" formatCode="0.00E+00">
                  <c:v>0.14558309390918031</c:v>
                </c:pt>
                <c:pt idx="69" formatCode="0.00E+00">
                  <c:v>0.13283379447001112</c:v>
                </c:pt>
                <c:pt idx="70" formatCode="0.00E+00">
                  <c:v>0.1208916116926648</c:v>
                </c:pt>
                <c:pt idx="71" formatCode="0.00E+00">
                  <c:v>0.1108065172360542</c:v>
                </c:pt>
                <c:pt idx="72" formatCode="0.00E+00">
                  <c:v>0.10145145947241521</c:v>
                </c:pt>
                <c:pt idx="73" formatCode="0.00E+00">
                  <c:v>9.2788695157201714E-2</c:v>
                </c:pt>
                <c:pt idx="74" formatCode="0.00E+00">
                  <c:v>8.4667462644336958E-2</c:v>
                </c:pt>
                <c:pt idx="75" formatCode="0.00E+00">
                  <c:v>7.7409882405895816E-2</c:v>
                </c:pt>
                <c:pt idx="76" formatCode="0.00E+00">
                  <c:v>7.0610656932883542E-2</c:v>
                </c:pt>
                <c:pt idx="77" formatCode="0.00E+00">
                  <c:v>6.4683952877413173E-2</c:v>
                </c:pt>
                <c:pt idx="78" formatCode="0.00E+00">
                  <c:v>5.8958739795563084E-2</c:v>
                </c:pt>
                <c:pt idx="79" formatCode="0.00E+00">
                  <c:v>5.3819524622206336E-2</c:v>
                </c:pt>
                <c:pt idx="80" formatCode="0.00E+00">
                  <c:v>4.9349378292153488E-2</c:v>
                </c:pt>
                <c:pt idx="81" formatCode="0.00E+00">
                  <c:v>4.5010948495238207E-2</c:v>
                </c:pt>
                <c:pt idx="82" formatCode="0.00E+00">
                  <c:v>4.1150885000878989E-2</c:v>
                </c:pt>
                <c:pt idx="83" formatCode="0.00E+00">
                  <c:v>3.7698198528971112E-2</c:v>
                </c:pt>
                <c:pt idx="84" formatCode="0.00E+00">
                  <c:v>3.439220165210885E-2</c:v>
                </c:pt>
                <c:pt idx="85" formatCode="0.00E+00">
                  <c:v>3.143047788461948E-2</c:v>
                </c:pt>
                <c:pt idx="86" formatCode="0.00E+00">
                  <c:v>2.8730260929722591E-2</c:v>
                </c:pt>
                <c:pt idx="87" formatCode="0.00E+00">
                  <c:v>2.625967832374217E-2</c:v>
                </c:pt>
                <c:pt idx="88" formatCode="0.00E+00">
                  <c:v>2.4020163314112608E-2</c:v>
                </c:pt>
                <c:pt idx="89" formatCode="0.00E+00">
                  <c:v>2.1986576294408811E-2</c:v>
                </c:pt>
                <c:pt idx="90" formatCode="0.00E+00">
                  <c:v>2.0092433036935649E-2</c:v>
                </c:pt>
                <c:pt idx="91" formatCode="0.00E+00">
                  <c:v>1.8355612251178679E-2</c:v>
                </c:pt>
                <c:pt idx="92" formatCode="0.00E+00">
                  <c:v>1.6756942437110053E-2</c:v>
                </c:pt>
                <c:pt idx="93" formatCode="0.00E+00">
                  <c:v>1.5340955583350196E-2</c:v>
                </c:pt>
                <c:pt idx="94" formatCode="0.00E+00">
                  <c:v>1.4004498942389913E-2</c:v>
                </c:pt>
                <c:pt idx="95" formatCode="0.00E+00">
                  <c:v>1.280947903730259E-2</c:v>
                </c:pt>
                <c:pt idx="96" formatCode="0.00E+00">
                  <c:v>1.1711321304797545E-2</c:v>
                </c:pt>
                <c:pt idx="97" formatCode="0.00E+00">
                  <c:v>1.0700404856014359E-2</c:v>
                </c:pt>
                <c:pt idx="98" formatCode="0.00E+00">
                  <c:v>9.7777516007931751E-3</c:v>
                </c:pt>
                <c:pt idx="99" formatCode="0.00E+00">
                  <c:v>8.9570161241689806E-3</c:v>
                </c:pt>
                <c:pt idx="100" formatCode="0.00E+00">
                  <c:v>8.1977302440883366E-3</c:v>
                </c:pt>
                <c:pt idx="101" formatCode="0.00E+00">
                  <c:v>7.4528303314911329E-3</c:v>
                </c:pt>
                <c:pt idx="102" formatCode="0.00E+00">
                  <c:v>6.8313875466521198E-3</c:v>
                </c:pt>
                <c:pt idx="103" formatCode="0.00E+00">
                  <c:v>6.2321782233233222E-3</c:v>
                </c:pt>
                <c:pt idx="104" formatCode="0.00E+00">
                  <c:v>5.6993604086712571E-3</c:v>
                </c:pt>
                <c:pt idx="105" formatCode="0.00E+00">
                  <c:v>5.2239425318214953E-3</c:v>
                </c:pt>
                <c:pt idx="106" formatCode="0.00E+00">
                  <c:v>4.778337647373428E-3</c:v>
                </c:pt>
                <c:pt idx="107" formatCode="0.00E+00">
                  <c:v>4.366708060660889E-3</c:v>
                </c:pt>
                <c:pt idx="108" formatCode="0.00E+00">
                  <c:v>3.9903259757696789E-3</c:v>
                </c:pt>
                <c:pt idx="109" formatCode="0.00E+00">
                  <c:v>3.6361075613293849E-3</c:v>
                </c:pt>
                <c:pt idx="110" formatCode="0.00E+00">
                  <c:v>3.3286169613326653E-3</c:v>
                </c:pt>
                <c:pt idx="111" formatCode="0.00E+00">
                  <c:v>3.0437878623214513E-3</c:v>
                </c:pt>
                <c:pt idx="112" formatCode="0.00E+00">
                  <c:v>2.7815648382171691E-3</c:v>
                </c:pt>
                <c:pt idx="113" formatCode="0.00E+00">
                  <c:v>2.5436866571078992E-3</c:v>
                </c:pt>
                <c:pt idx="114" formatCode="0.00E+00">
                  <c:v>2.325798022424933E-3</c:v>
                </c:pt>
                <c:pt idx="115" formatCode="0.00E+00">
                  <c:v>2.1264312516351136E-3</c:v>
                </c:pt>
                <c:pt idx="116" formatCode="0.00E+00">
                  <c:v>1.9440037862342621E-3</c:v>
                </c:pt>
                <c:pt idx="117" formatCode="0.00E+00">
                  <c:v>1.7755041944187374E-3</c:v>
                </c:pt>
              </c:numCache>
            </c:numRef>
          </c:xVal>
          <c:yVal>
            <c:numRef>
              <c:f>'407e'!$Y$8:$Y$125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0.28114966788751622</c:v>
                </c:pt>
                <c:pt idx="2">
                  <c:v>0.30457880687814259</c:v>
                </c:pt>
                <c:pt idx="3">
                  <c:v>0.30457880687814265</c:v>
                </c:pt>
                <c:pt idx="4">
                  <c:v>0.32800794586876869</c:v>
                </c:pt>
                <c:pt idx="5">
                  <c:v>0.30457880687814276</c:v>
                </c:pt>
                <c:pt idx="6">
                  <c:v>0.39829536284064804</c:v>
                </c:pt>
                <c:pt idx="7">
                  <c:v>0.35143708485939507</c:v>
                </c:pt>
                <c:pt idx="8">
                  <c:v>0.39829536284064826</c:v>
                </c:pt>
                <c:pt idx="9">
                  <c:v>0.37486622385002155</c:v>
                </c:pt>
                <c:pt idx="10">
                  <c:v>0.35143708485939529</c:v>
                </c:pt>
                <c:pt idx="11">
                  <c:v>0.30457880687814187</c:v>
                </c:pt>
                <c:pt idx="12">
                  <c:v>0.42172450183127452</c:v>
                </c:pt>
                <c:pt idx="13">
                  <c:v>0.4920119188031542</c:v>
                </c:pt>
                <c:pt idx="14">
                  <c:v>0.35143708485939484</c:v>
                </c:pt>
                <c:pt idx="15">
                  <c:v>0.32800794586876858</c:v>
                </c:pt>
                <c:pt idx="16">
                  <c:v>0.37486622385002288</c:v>
                </c:pt>
                <c:pt idx="17">
                  <c:v>0.39829536284064737</c:v>
                </c:pt>
                <c:pt idx="18">
                  <c:v>0.32800794586876947</c:v>
                </c:pt>
                <c:pt idx="19">
                  <c:v>0.32800794586876769</c:v>
                </c:pt>
                <c:pt idx="20">
                  <c:v>0.25772052889688979</c:v>
                </c:pt>
                <c:pt idx="21">
                  <c:v>0.32800794586876769</c:v>
                </c:pt>
                <c:pt idx="22">
                  <c:v>0.32800794586877036</c:v>
                </c:pt>
                <c:pt idx="23">
                  <c:v>0.3045788068781432</c:v>
                </c:pt>
                <c:pt idx="24">
                  <c:v>0.2577205288968889</c:v>
                </c:pt>
                <c:pt idx="25">
                  <c:v>0.21086225091563549</c:v>
                </c:pt>
                <c:pt idx="26">
                  <c:v>0.23429138990626619</c:v>
                </c:pt>
                <c:pt idx="27">
                  <c:v>0.16400397293438296</c:v>
                </c:pt>
                <c:pt idx="28">
                  <c:v>0.18743311192501189</c:v>
                </c:pt>
                <c:pt idx="29">
                  <c:v>0.21086225091563726</c:v>
                </c:pt>
                <c:pt idx="30">
                  <c:v>0.14057483394375758</c:v>
                </c:pt>
                <c:pt idx="31">
                  <c:v>0.14057483394376113</c:v>
                </c:pt>
                <c:pt idx="32">
                  <c:v>0.14057483394375758</c:v>
                </c:pt>
                <c:pt idx="33">
                  <c:v>0.14057483394375936</c:v>
                </c:pt>
                <c:pt idx="34">
                  <c:v>0.11714569495313043</c:v>
                </c:pt>
                <c:pt idx="35">
                  <c:v>0.11714569495313221</c:v>
                </c:pt>
                <c:pt idx="36">
                  <c:v>0.11714569495313221</c:v>
                </c:pt>
                <c:pt idx="37">
                  <c:v>0.11714569495313221</c:v>
                </c:pt>
                <c:pt idx="38">
                  <c:v>9.3716555962505055E-2</c:v>
                </c:pt>
                <c:pt idx="39">
                  <c:v>9.3716555962505055E-2</c:v>
                </c:pt>
                <c:pt idx="40">
                  <c:v>7.0287416971879679E-2</c:v>
                </c:pt>
                <c:pt idx="41">
                  <c:v>9.3716555962503278E-2</c:v>
                </c:pt>
                <c:pt idx="42">
                  <c:v>7.0287416971881456E-2</c:v>
                </c:pt>
                <c:pt idx="43">
                  <c:v>7.0287416971877903E-2</c:v>
                </c:pt>
                <c:pt idx="44">
                  <c:v>4.6858277981252527E-2</c:v>
                </c:pt>
                <c:pt idx="45">
                  <c:v>4.6858277981252527E-2</c:v>
                </c:pt>
                <c:pt idx="46">
                  <c:v>7.0287416971879679E-2</c:v>
                </c:pt>
                <c:pt idx="47">
                  <c:v>4.6858277981252527E-2</c:v>
                </c:pt>
                <c:pt idx="48">
                  <c:v>4.6858277981252527E-2</c:v>
                </c:pt>
                <c:pt idx="49">
                  <c:v>4.6858277981252527E-2</c:v>
                </c:pt>
                <c:pt idx="50">
                  <c:v>4.6858277981250751E-2</c:v>
                </c:pt>
                <c:pt idx="51">
                  <c:v>4.6858277981254304E-2</c:v>
                </c:pt>
                <c:pt idx="52">
                  <c:v>4.6858277981252527E-2</c:v>
                </c:pt>
                <c:pt idx="53">
                  <c:v>2.3429138990627152E-2</c:v>
                </c:pt>
                <c:pt idx="54">
                  <c:v>2.3429138990625376E-2</c:v>
                </c:pt>
                <c:pt idx="55">
                  <c:v>2.3429138990627152E-2</c:v>
                </c:pt>
                <c:pt idx="56">
                  <c:v>2.3429138990627152E-2</c:v>
                </c:pt>
                <c:pt idx="57">
                  <c:v>2.3429138990627152E-2</c:v>
                </c:pt>
                <c:pt idx="58">
                  <c:v>2.3429138990627152E-2</c:v>
                </c:pt>
                <c:pt idx="59">
                  <c:v>2.3429138990627152E-2</c:v>
                </c:pt>
                <c:pt idx="60">
                  <c:v>2.3429138990627152E-2</c:v>
                </c:pt>
                <c:pt idx="61">
                  <c:v>2.3429138990627152E-2</c:v>
                </c:pt>
                <c:pt idx="62">
                  <c:v>2.3429138990627152E-2</c:v>
                </c:pt>
                <c:pt idx="63">
                  <c:v>2.3429138990627152E-2</c:v>
                </c:pt>
                <c:pt idx="64">
                  <c:v>2.3429138990625376E-2</c:v>
                </c:pt>
                <c:pt idx="65">
                  <c:v>2.3429138990627152E-2</c:v>
                </c:pt>
                <c:pt idx="66">
                  <c:v>2.3429138990628928E-2</c:v>
                </c:pt>
                <c:pt idx="67">
                  <c:v>2.3429138990625376E-2</c:v>
                </c:pt>
                <c:pt idx="68">
                  <c:v>2.3429138990627152E-2</c:v>
                </c:pt>
                <c:pt idx="69">
                  <c:v>2.3429138990627152E-2</c:v>
                </c:pt>
                <c:pt idx="70">
                  <c:v>4.6858277981252527E-2</c:v>
                </c:pt>
                <c:pt idx="71">
                  <c:v>2.3429138990628928E-2</c:v>
                </c:pt>
                <c:pt idx="72">
                  <c:v>4.6858277981250751E-2</c:v>
                </c:pt>
                <c:pt idx="73">
                  <c:v>4.6858277981252527E-2</c:v>
                </c:pt>
                <c:pt idx="74">
                  <c:v>4.6858277981252527E-2</c:v>
                </c:pt>
                <c:pt idx="75">
                  <c:v>7.0287416971879679E-2</c:v>
                </c:pt>
                <c:pt idx="76">
                  <c:v>7.0287416971877903E-2</c:v>
                </c:pt>
                <c:pt idx="77">
                  <c:v>9.3716555962506831E-2</c:v>
                </c:pt>
                <c:pt idx="78">
                  <c:v>9.3716555962503278E-2</c:v>
                </c:pt>
                <c:pt idx="79">
                  <c:v>0.11714569495313221</c:v>
                </c:pt>
                <c:pt idx="80">
                  <c:v>0.11714569495313398</c:v>
                </c:pt>
                <c:pt idx="81">
                  <c:v>0.11714569495313043</c:v>
                </c:pt>
                <c:pt idx="82">
                  <c:v>0.11714569495313043</c:v>
                </c:pt>
                <c:pt idx="83">
                  <c:v>9.3716555962506831E-2</c:v>
                </c:pt>
                <c:pt idx="84">
                  <c:v>9.3716555962505055E-2</c:v>
                </c:pt>
                <c:pt idx="85">
                  <c:v>7.0287416971877903E-2</c:v>
                </c:pt>
                <c:pt idx="86">
                  <c:v>7.0287416971879679E-2</c:v>
                </c:pt>
                <c:pt idx="87">
                  <c:v>7.0287416971881456E-2</c:v>
                </c:pt>
                <c:pt idx="88">
                  <c:v>7.0287416971876127E-2</c:v>
                </c:pt>
                <c:pt idx="89">
                  <c:v>4.6858277981254304E-2</c:v>
                </c:pt>
                <c:pt idx="90">
                  <c:v>4.6858277981254304E-2</c:v>
                </c:pt>
                <c:pt idx="91">
                  <c:v>7.0287416971876127E-2</c:v>
                </c:pt>
                <c:pt idx="92">
                  <c:v>7.0287416971881456E-2</c:v>
                </c:pt>
                <c:pt idx="93">
                  <c:v>4.6858277981254304E-2</c:v>
                </c:pt>
                <c:pt idx="94">
                  <c:v>4.6858277981247198E-2</c:v>
                </c:pt>
                <c:pt idx="95">
                  <c:v>2.3429138990627152E-2</c:v>
                </c:pt>
                <c:pt idx="96">
                  <c:v>2.3429138990630705E-2</c:v>
                </c:pt>
                <c:pt idx="97">
                  <c:v>2.3429138990627152E-2</c:v>
                </c:pt>
                <c:pt idx="98">
                  <c:v>2.3429138990627152E-2</c:v>
                </c:pt>
                <c:pt idx="99">
                  <c:v>2.3429138990627152E-2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5C-2749-BE72-02C73060AA2B}"/>
            </c:ext>
          </c:extLst>
        </c:ser>
        <c:ser>
          <c:idx val="3"/>
          <c:order val="3"/>
          <c:tx>
            <c:strRef>
              <c:f>'407e'!$X$3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'407e'!$X$6</c:f>
              <c:numCache>
                <c:formatCode>0.0000</c:formatCode>
                <c:ptCount val="1"/>
                <c:pt idx="0">
                  <c:v>35.508687158408478</c:v>
                </c:pt>
              </c:numCache>
            </c:numRef>
          </c:xVal>
          <c:yVal>
            <c:numRef>
              <c:f>'407e'!$X$4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F5C-2749-BE72-02C73060A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78416"/>
        <c:axId val="1"/>
      </c:scatterChart>
      <c:valAx>
        <c:axId val="19764784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24670723013210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393364337137500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478416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'407e'!$AC$8:$AC$42</c:f>
          <c:strCache>
            <c:ptCount val="35"/>
            <c:pt idx="0">
              <c:v>SAMPLE NO.:</c:v>
            </c:pt>
            <c:pt idx="1">
              <c:v>7011.7ft;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18.4</c:v>
            </c:pt>
            <c:pt idx="6">
              <c:v>BVTot:</c:v>
            </c:pt>
            <c:pt idx="7">
              <c:v>15.29</c:v>
            </c:pt>
            <c:pt idx="8">
              <c:v>Perm:</c:v>
            </c:pt>
            <c:pt idx="9">
              <c:v>1027</c:v>
            </c:pt>
            <c:pt idx="10">
              <c:v>Thomeer Perm:</c:v>
            </c:pt>
            <c:pt idx="11">
              <c:v>670.0</c:v>
            </c:pt>
            <c:pt idx="12">
              <c:v>PORE SYSTEM 1:</c:v>
            </c:pt>
            <c:pt idx="13">
              <c:v>G1:</c:v>
            </c:pt>
            <c:pt idx="14">
              <c:v>0.60</c:v>
            </c:pt>
            <c:pt idx="15">
              <c:v>Pd1:</c:v>
            </c:pt>
            <c:pt idx="16">
              <c:v>1.55</c:v>
            </c:pt>
            <c:pt idx="17">
              <c:v>BV1:</c:v>
            </c:pt>
            <c:pt idx="18">
              <c:v>14.58</c:v>
            </c:pt>
            <c:pt idx="19">
              <c:v>Closure Corr:</c:v>
            </c:pt>
            <c:pt idx="20">
              <c:v>0.20</c:v>
            </c:pt>
            <c:pt idx="21">
              <c:v>PORE SYSTEM 2:</c:v>
            </c:pt>
            <c:pt idx="22">
              <c:v>G2:</c:v>
            </c:pt>
            <c:pt idx="23">
              <c:v>0.09</c:v>
            </c:pt>
            <c:pt idx="24">
              <c:v>Pd2:</c:v>
            </c:pt>
            <c:pt idx="25">
              <c:v>1700.00</c:v>
            </c:pt>
            <c:pt idx="26">
              <c:v>BV2:</c:v>
            </c:pt>
            <c:pt idx="27">
              <c:v>0.72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03591338565159"/>
          <c:y val="2.948493150356234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763285432934336E-2"/>
          <c:y val="0.19410913239845209"/>
          <c:w val="0.83497840157347392"/>
          <c:h val="0.678153424581933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'407e'!$Z$7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'407e'!$X$8:$X$125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2.3938440780949533</c:v>
                </c:pt>
                <c:pt idx="38" formatCode="0.00E+00">
                  <c:v>2.2009516833724261</c:v>
                </c:pt>
                <c:pt idx="39" formatCode="0.00E+00">
                  <c:v>2.0454312879267555</c:v>
                </c:pt>
                <c:pt idx="40" formatCode="0.00E+00">
                  <c:v>1.871504945102344</c:v>
                </c:pt>
                <c:pt idx="41" formatCode="0.00E+00">
                  <c:v>1.7151193282116477</c:v>
                </c:pt>
                <c:pt idx="42" formatCode="0.00E+00">
                  <c:v>1.5451996152484107</c:v>
                </c:pt>
                <c:pt idx="43" formatCode="0.00E+00">
                  <c:v>1.4154406255012679</c:v>
                </c:pt>
                <c:pt idx="44" formatCode="0.00E+00">
                  <c:v>1.297990270198921</c:v>
                </c:pt>
                <c:pt idx="45" formatCode="0.00E+00">
                  <c:v>1.1665140327992272</c:v>
                </c:pt>
                <c:pt idx="46" formatCode="0.00E+00">
                  <c:v>1.0635589204794871</c:v>
                </c:pt>
                <c:pt idx="47" formatCode="0.00E+00">
                  <c:v>0.96255590020082615</c:v>
                </c:pt>
                <c:pt idx="48" formatCode="0.00E+00">
                  <c:v>0.88838346656013201</c:v>
                </c:pt>
                <c:pt idx="49" formatCode="0.00E+00">
                  <c:v>0.81280376526190623</c:v>
                </c:pt>
                <c:pt idx="50" formatCode="0.00E+00">
                  <c:v>0.73269180463047967</c:v>
                </c:pt>
                <c:pt idx="51" formatCode="0.00E+00">
                  <c:v>0.67738815639848304</c:v>
                </c:pt>
                <c:pt idx="52" formatCode="0.00E+00">
                  <c:v>0.61668438969101202</c:v>
                </c:pt>
                <c:pt idx="53" formatCode="0.00E+00">
                  <c:v>0.56659784838692318</c:v>
                </c:pt>
                <c:pt idx="54" formatCode="0.00E+00">
                  <c:v>0.51593965939470843</c:v>
                </c:pt>
                <c:pt idx="55" formatCode="0.00E+00">
                  <c:v>0.47008543963296157</c:v>
                </c:pt>
                <c:pt idx="56" formatCode="0.00E+00">
                  <c:v>0.42803898209999369</c:v>
                </c:pt>
                <c:pt idx="57" formatCode="0.00E+00">
                  <c:v>0.39483343763982737</c:v>
                </c:pt>
                <c:pt idx="58" formatCode="0.00E+00">
                  <c:v>0.35988534282170753</c:v>
                </c:pt>
                <c:pt idx="59" formatCode="0.00E+00">
                  <c:v>0.3275104884560826</c:v>
                </c:pt>
                <c:pt idx="60" formatCode="0.00E+00">
                  <c:v>0.29922210464657012</c:v>
                </c:pt>
                <c:pt idx="61" formatCode="0.00E+00">
                  <c:v>0.27368409802745275</c:v>
                </c:pt>
                <c:pt idx="62" formatCode="0.00E+00">
                  <c:v>0.24899738552481285</c:v>
                </c:pt>
                <c:pt idx="63" formatCode="0.00E+00">
                  <c:v>0.22864576405929476</c:v>
                </c:pt>
                <c:pt idx="64" formatCode="0.00E+00">
                  <c:v>0.20782328899923019</c:v>
                </c:pt>
                <c:pt idx="65" formatCode="0.00E+00">
                  <c:v>0.18932917706429472</c:v>
                </c:pt>
                <c:pt idx="66" formatCode="0.00E+00">
                  <c:v>0.17303866260879344</c:v>
                </c:pt>
                <c:pt idx="67" formatCode="0.00E+00">
                  <c:v>0.15843133566617901</c:v>
                </c:pt>
                <c:pt idx="68" formatCode="0.00E+00">
                  <c:v>0.14558309390918031</c:v>
                </c:pt>
                <c:pt idx="69" formatCode="0.00E+00">
                  <c:v>0.13283379447001112</c:v>
                </c:pt>
                <c:pt idx="70" formatCode="0.00E+00">
                  <c:v>0.1208916116926648</c:v>
                </c:pt>
                <c:pt idx="71" formatCode="0.00E+00">
                  <c:v>0.1108065172360542</c:v>
                </c:pt>
                <c:pt idx="72" formatCode="0.00E+00">
                  <c:v>0.10145145947241521</c:v>
                </c:pt>
                <c:pt idx="73" formatCode="0.00E+00">
                  <c:v>9.2788695157201714E-2</c:v>
                </c:pt>
                <c:pt idx="74" formatCode="0.00E+00">
                  <c:v>8.4667462644336958E-2</c:v>
                </c:pt>
                <c:pt idx="75" formatCode="0.00E+00">
                  <c:v>7.7409882405895816E-2</c:v>
                </c:pt>
                <c:pt idx="76" formatCode="0.00E+00">
                  <c:v>7.0610656932883542E-2</c:v>
                </c:pt>
                <c:pt idx="77" formatCode="0.00E+00">
                  <c:v>6.4683952877413173E-2</c:v>
                </c:pt>
                <c:pt idx="78" formatCode="0.00E+00">
                  <c:v>5.8958739795563084E-2</c:v>
                </c:pt>
                <c:pt idx="79" formatCode="0.00E+00">
                  <c:v>5.3819524622206336E-2</c:v>
                </c:pt>
                <c:pt idx="80" formatCode="0.00E+00">
                  <c:v>4.9349378292153488E-2</c:v>
                </c:pt>
                <c:pt idx="81" formatCode="0.00E+00">
                  <c:v>4.5010948495238207E-2</c:v>
                </c:pt>
                <c:pt idx="82" formatCode="0.00E+00">
                  <c:v>4.1150885000878989E-2</c:v>
                </c:pt>
                <c:pt idx="83" formatCode="0.00E+00">
                  <c:v>3.7698198528971112E-2</c:v>
                </c:pt>
                <c:pt idx="84" formatCode="0.00E+00">
                  <c:v>3.439220165210885E-2</c:v>
                </c:pt>
                <c:pt idx="85" formatCode="0.00E+00">
                  <c:v>3.143047788461948E-2</c:v>
                </c:pt>
                <c:pt idx="86" formatCode="0.00E+00">
                  <c:v>2.8730260929722591E-2</c:v>
                </c:pt>
                <c:pt idx="87" formatCode="0.00E+00">
                  <c:v>2.625967832374217E-2</c:v>
                </c:pt>
                <c:pt idx="88" formatCode="0.00E+00">
                  <c:v>2.4020163314112608E-2</c:v>
                </c:pt>
                <c:pt idx="89" formatCode="0.00E+00">
                  <c:v>2.1986576294408811E-2</c:v>
                </c:pt>
                <c:pt idx="90" formatCode="0.00E+00">
                  <c:v>2.0092433036935649E-2</c:v>
                </c:pt>
                <c:pt idx="91" formatCode="0.00E+00">
                  <c:v>1.8355612251178679E-2</c:v>
                </c:pt>
                <c:pt idx="92" formatCode="0.00E+00">
                  <c:v>1.6756942437110053E-2</c:v>
                </c:pt>
                <c:pt idx="93" formatCode="0.00E+00">
                  <c:v>1.5340955583350196E-2</c:v>
                </c:pt>
                <c:pt idx="94" formatCode="0.00E+00">
                  <c:v>1.4004498942389913E-2</c:v>
                </c:pt>
                <c:pt idx="95" formatCode="0.00E+00">
                  <c:v>1.280947903730259E-2</c:v>
                </c:pt>
                <c:pt idx="96" formatCode="0.00E+00">
                  <c:v>1.1711321304797545E-2</c:v>
                </c:pt>
                <c:pt idx="97" formatCode="0.00E+00">
                  <c:v>1.0700404856014359E-2</c:v>
                </c:pt>
                <c:pt idx="98" formatCode="0.00E+00">
                  <c:v>9.7777516007931751E-3</c:v>
                </c:pt>
                <c:pt idx="99" formatCode="0.00E+00">
                  <c:v>8.9570161241689806E-3</c:v>
                </c:pt>
                <c:pt idx="100" formatCode="0.00E+00">
                  <c:v>8.1977302440883366E-3</c:v>
                </c:pt>
                <c:pt idx="101" formatCode="0.00E+00">
                  <c:v>7.4528303314911329E-3</c:v>
                </c:pt>
                <c:pt idx="102" formatCode="0.00E+00">
                  <c:v>6.8313875466521198E-3</c:v>
                </c:pt>
                <c:pt idx="103" formatCode="0.00E+00">
                  <c:v>6.2321782233233222E-3</c:v>
                </c:pt>
                <c:pt idx="104" formatCode="0.00E+00">
                  <c:v>5.6993604086712571E-3</c:v>
                </c:pt>
                <c:pt idx="105" formatCode="0.00E+00">
                  <c:v>5.2239425318214953E-3</c:v>
                </c:pt>
                <c:pt idx="106" formatCode="0.00E+00">
                  <c:v>4.778337647373428E-3</c:v>
                </c:pt>
                <c:pt idx="107" formatCode="0.00E+00">
                  <c:v>4.366708060660889E-3</c:v>
                </c:pt>
                <c:pt idx="108" formatCode="0.00E+00">
                  <c:v>3.9903259757696789E-3</c:v>
                </c:pt>
                <c:pt idx="109" formatCode="0.00E+00">
                  <c:v>3.6361075613293849E-3</c:v>
                </c:pt>
                <c:pt idx="110" formatCode="0.00E+00">
                  <c:v>3.3286169613326653E-3</c:v>
                </c:pt>
                <c:pt idx="111" formatCode="0.00E+00">
                  <c:v>3.0437878623214513E-3</c:v>
                </c:pt>
                <c:pt idx="112" formatCode="0.00E+00">
                  <c:v>2.7815648382171691E-3</c:v>
                </c:pt>
                <c:pt idx="113" formatCode="0.00E+00">
                  <c:v>2.5436866571078992E-3</c:v>
                </c:pt>
                <c:pt idx="114" formatCode="0.00E+00">
                  <c:v>2.325798022424933E-3</c:v>
                </c:pt>
                <c:pt idx="115" formatCode="0.00E+00">
                  <c:v>2.1264312516351136E-3</c:v>
                </c:pt>
                <c:pt idx="116" formatCode="0.00E+00">
                  <c:v>1.9440037862342621E-3</c:v>
                </c:pt>
                <c:pt idx="117" formatCode="0.00E+00">
                  <c:v>1.7755041944187374E-3</c:v>
                </c:pt>
              </c:numCache>
            </c:numRef>
          </c:xVal>
          <c:yVal>
            <c:numRef>
              <c:f>'407e'!$Z$8:$Z$125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8.1268079756357192E-2</c:v>
                </c:pt>
                <c:pt idx="2">
                  <c:v>0.30457880687814259</c:v>
                </c:pt>
                <c:pt idx="3">
                  <c:v>0.3045788068781427</c:v>
                </c:pt>
                <c:pt idx="4">
                  <c:v>0.32800794586876858</c:v>
                </c:pt>
                <c:pt idx="5">
                  <c:v>0.30457880687814276</c:v>
                </c:pt>
                <c:pt idx="6">
                  <c:v>0.39829536284064804</c:v>
                </c:pt>
                <c:pt idx="7">
                  <c:v>0.35143708485939529</c:v>
                </c:pt>
                <c:pt idx="8">
                  <c:v>0.39829536284064826</c:v>
                </c:pt>
                <c:pt idx="9">
                  <c:v>0.37486622385002155</c:v>
                </c:pt>
                <c:pt idx="10">
                  <c:v>0.35143708485939529</c:v>
                </c:pt>
                <c:pt idx="11">
                  <c:v>0.30457880687814187</c:v>
                </c:pt>
                <c:pt idx="12">
                  <c:v>0.42172450183127452</c:v>
                </c:pt>
                <c:pt idx="13">
                  <c:v>0.49201191880315376</c:v>
                </c:pt>
                <c:pt idx="14">
                  <c:v>0.35143708485939484</c:v>
                </c:pt>
                <c:pt idx="15">
                  <c:v>0.32800794586876858</c:v>
                </c:pt>
                <c:pt idx="16">
                  <c:v>0.37486622385002288</c:v>
                </c:pt>
                <c:pt idx="17">
                  <c:v>0.39829536284064737</c:v>
                </c:pt>
                <c:pt idx="18">
                  <c:v>0.32800794586876947</c:v>
                </c:pt>
                <c:pt idx="19">
                  <c:v>0.32800794586876769</c:v>
                </c:pt>
                <c:pt idx="20">
                  <c:v>0.25772052889688979</c:v>
                </c:pt>
                <c:pt idx="21">
                  <c:v>0.32800794586876769</c:v>
                </c:pt>
                <c:pt idx="22">
                  <c:v>0.32800794586877036</c:v>
                </c:pt>
                <c:pt idx="23">
                  <c:v>0.3045788068781432</c:v>
                </c:pt>
                <c:pt idx="24">
                  <c:v>0.2577205288968889</c:v>
                </c:pt>
                <c:pt idx="25">
                  <c:v>0.21086225091563549</c:v>
                </c:pt>
                <c:pt idx="26">
                  <c:v>0.23429138990626619</c:v>
                </c:pt>
                <c:pt idx="27">
                  <c:v>0.16400397293438296</c:v>
                </c:pt>
                <c:pt idx="28">
                  <c:v>0.18743311192501189</c:v>
                </c:pt>
                <c:pt idx="29">
                  <c:v>0.21086225091563726</c:v>
                </c:pt>
                <c:pt idx="30">
                  <c:v>0.14057483394375758</c:v>
                </c:pt>
                <c:pt idx="31">
                  <c:v>0.14057483394376113</c:v>
                </c:pt>
                <c:pt idx="32">
                  <c:v>0.14057483394375758</c:v>
                </c:pt>
                <c:pt idx="33">
                  <c:v>0.14057483394375936</c:v>
                </c:pt>
                <c:pt idx="34">
                  <c:v>0.11714569495313043</c:v>
                </c:pt>
                <c:pt idx="35">
                  <c:v>0.11714569495313221</c:v>
                </c:pt>
                <c:pt idx="36">
                  <c:v>0.11714569495313221</c:v>
                </c:pt>
                <c:pt idx="37">
                  <c:v>0.11714569495313221</c:v>
                </c:pt>
                <c:pt idx="38">
                  <c:v>9.3716555962505055E-2</c:v>
                </c:pt>
                <c:pt idx="39">
                  <c:v>9.3716555962505055E-2</c:v>
                </c:pt>
                <c:pt idx="40">
                  <c:v>7.0287416971879679E-2</c:v>
                </c:pt>
                <c:pt idx="41">
                  <c:v>9.3716555962503278E-2</c:v>
                </c:pt>
                <c:pt idx="42">
                  <c:v>7.0287416971881456E-2</c:v>
                </c:pt>
                <c:pt idx="43">
                  <c:v>7.0287416971877903E-2</c:v>
                </c:pt>
                <c:pt idx="44">
                  <c:v>4.6858277981252527E-2</c:v>
                </c:pt>
                <c:pt idx="45">
                  <c:v>4.6858277981252527E-2</c:v>
                </c:pt>
                <c:pt idx="46">
                  <c:v>7.0287416971879679E-2</c:v>
                </c:pt>
                <c:pt idx="47">
                  <c:v>4.6858277981252527E-2</c:v>
                </c:pt>
                <c:pt idx="48">
                  <c:v>4.6858277981252527E-2</c:v>
                </c:pt>
                <c:pt idx="49">
                  <c:v>4.6858277981252527E-2</c:v>
                </c:pt>
                <c:pt idx="50">
                  <c:v>4.6858277981250751E-2</c:v>
                </c:pt>
                <c:pt idx="51">
                  <c:v>4.6858277981254304E-2</c:v>
                </c:pt>
                <c:pt idx="52">
                  <c:v>4.6858277981252527E-2</c:v>
                </c:pt>
                <c:pt idx="53">
                  <c:v>2.3429138990627152E-2</c:v>
                </c:pt>
                <c:pt idx="54">
                  <c:v>2.3429138990625376E-2</c:v>
                </c:pt>
                <c:pt idx="55">
                  <c:v>2.3429138990627152E-2</c:v>
                </c:pt>
                <c:pt idx="56">
                  <c:v>2.3429138990627152E-2</c:v>
                </c:pt>
                <c:pt idx="57">
                  <c:v>2.3429138990627152E-2</c:v>
                </c:pt>
                <c:pt idx="58">
                  <c:v>2.3429138990627152E-2</c:v>
                </c:pt>
                <c:pt idx="59">
                  <c:v>2.3429138990627152E-2</c:v>
                </c:pt>
                <c:pt idx="60">
                  <c:v>2.3429138990627152E-2</c:v>
                </c:pt>
                <c:pt idx="61">
                  <c:v>2.3429138990627152E-2</c:v>
                </c:pt>
                <c:pt idx="62">
                  <c:v>2.3429138990627152E-2</c:v>
                </c:pt>
                <c:pt idx="63">
                  <c:v>2.3429138990627152E-2</c:v>
                </c:pt>
                <c:pt idx="64">
                  <c:v>2.3429138990625376E-2</c:v>
                </c:pt>
                <c:pt idx="65">
                  <c:v>2.3429138990627152E-2</c:v>
                </c:pt>
                <c:pt idx="66">
                  <c:v>2.3429138990628928E-2</c:v>
                </c:pt>
                <c:pt idx="67">
                  <c:v>2.3429138990625376E-2</c:v>
                </c:pt>
                <c:pt idx="68">
                  <c:v>2.3429138990627152E-2</c:v>
                </c:pt>
                <c:pt idx="69">
                  <c:v>2.3429138990627152E-2</c:v>
                </c:pt>
                <c:pt idx="70">
                  <c:v>4.6858277981252527E-2</c:v>
                </c:pt>
                <c:pt idx="71">
                  <c:v>2.3429138990628928E-2</c:v>
                </c:pt>
                <c:pt idx="72">
                  <c:v>4.6858277981250751E-2</c:v>
                </c:pt>
                <c:pt idx="73">
                  <c:v>4.6858277981252527E-2</c:v>
                </c:pt>
                <c:pt idx="74">
                  <c:v>4.6858277981252527E-2</c:v>
                </c:pt>
                <c:pt idx="75">
                  <c:v>7.0287416971879679E-2</c:v>
                </c:pt>
                <c:pt idx="76">
                  <c:v>7.0287416971877903E-2</c:v>
                </c:pt>
                <c:pt idx="77">
                  <c:v>9.3716555962506831E-2</c:v>
                </c:pt>
                <c:pt idx="78">
                  <c:v>9.3716555962503278E-2</c:v>
                </c:pt>
                <c:pt idx="79">
                  <c:v>0.11714569495313221</c:v>
                </c:pt>
                <c:pt idx="80">
                  <c:v>0.11714569495313398</c:v>
                </c:pt>
                <c:pt idx="81">
                  <c:v>0.11714569495313043</c:v>
                </c:pt>
                <c:pt idx="82">
                  <c:v>0.11714569495313043</c:v>
                </c:pt>
                <c:pt idx="83">
                  <c:v>9.3716555962506831E-2</c:v>
                </c:pt>
                <c:pt idx="84">
                  <c:v>9.3716555962505055E-2</c:v>
                </c:pt>
                <c:pt idx="85">
                  <c:v>7.0287416971877903E-2</c:v>
                </c:pt>
                <c:pt idx="86">
                  <c:v>7.0287416971879679E-2</c:v>
                </c:pt>
                <c:pt idx="87">
                  <c:v>7.0287416971881456E-2</c:v>
                </c:pt>
                <c:pt idx="88">
                  <c:v>7.0287416971876127E-2</c:v>
                </c:pt>
                <c:pt idx="89">
                  <c:v>4.6858277981254304E-2</c:v>
                </c:pt>
                <c:pt idx="90">
                  <c:v>4.6858277981254304E-2</c:v>
                </c:pt>
                <c:pt idx="91">
                  <c:v>7.0287416971876127E-2</c:v>
                </c:pt>
                <c:pt idx="92">
                  <c:v>7.0287416971881456E-2</c:v>
                </c:pt>
                <c:pt idx="93">
                  <c:v>4.6858277981254304E-2</c:v>
                </c:pt>
                <c:pt idx="94">
                  <c:v>4.6858277981247198E-2</c:v>
                </c:pt>
                <c:pt idx="95">
                  <c:v>2.3429138990627152E-2</c:v>
                </c:pt>
                <c:pt idx="96">
                  <c:v>2.3429138990630705E-2</c:v>
                </c:pt>
                <c:pt idx="97">
                  <c:v>2.3429138990627152E-2</c:v>
                </c:pt>
                <c:pt idx="98">
                  <c:v>2.3429138990627152E-2</c:v>
                </c:pt>
                <c:pt idx="99">
                  <c:v>2.3429138990627152E-2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1A-7A48-860B-98972D6B7F1C}"/>
            </c:ext>
          </c:extLst>
        </c:ser>
        <c:ser>
          <c:idx val="1"/>
          <c:order val="1"/>
          <c:tx>
            <c:strRef>
              <c:f>'407e'!$AB$7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'407e'!$X$8:$X$125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2.3938440780949533</c:v>
                </c:pt>
                <c:pt idx="38" formatCode="0.00E+00">
                  <c:v>2.2009516833724261</c:v>
                </c:pt>
                <c:pt idx="39" formatCode="0.00E+00">
                  <c:v>2.0454312879267555</c:v>
                </c:pt>
                <c:pt idx="40" formatCode="0.00E+00">
                  <c:v>1.871504945102344</c:v>
                </c:pt>
                <c:pt idx="41" formatCode="0.00E+00">
                  <c:v>1.7151193282116477</c:v>
                </c:pt>
                <c:pt idx="42" formatCode="0.00E+00">
                  <c:v>1.5451996152484107</c:v>
                </c:pt>
                <c:pt idx="43" formatCode="0.00E+00">
                  <c:v>1.4154406255012679</c:v>
                </c:pt>
                <c:pt idx="44" formatCode="0.00E+00">
                  <c:v>1.297990270198921</c:v>
                </c:pt>
                <c:pt idx="45" formatCode="0.00E+00">
                  <c:v>1.1665140327992272</c:v>
                </c:pt>
                <c:pt idx="46" formatCode="0.00E+00">
                  <c:v>1.0635589204794871</c:v>
                </c:pt>
                <c:pt idx="47" formatCode="0.00E+00">
                  <c:v>0.96255590020082615</c:v>
                </c:pt>
                <c:pt idx="48" formatCode="0.00E+00">
                  <c:v>0.88838346656013201</c:v>
                </c:pt>
                <c:pt idx="49" formatCode="0.00E+00">
                  <c:v>0.81280376526190623</c:v>
                </c:pt>
                <c:pt idx="50" formatCode="0.00E+00">
                  <c:v>0.73269180463047967</c:v>
                </c:pt>
                <c:pt idx="51" formatCode="0.00E+00">
                  <c:v>0.67738815639848304</c:v>
                </c:pt>
                <c:pt idx="52" formatCode="0.00E+00">
                  <c:v>0.61668438969101202</c:v>
                </c:pt>
                <c:pt idx="53" formatCode="0.00E+00">
                  <c:v>0.56659784838692318</c:v>
                </c:pt>
                <c:pt idx="54" formatCode="0.00E+00">
                  <c:v>0.51593965939470843</c:v>
                </c:pt>
                <c:pt idx="55" formatCode="0.00E+00">
                  <c:v>0.47008543963296157</c:v>
                </c:pt>
                <c:pt idx="56" formatCode="0.00E+00">
                  <c:v>0.42803898209999369</c:v>
                </c:pt>
                <c:pt idx="57" formatCode="0.00E+00">
                  <c:v>0.39483343763982737</c:v>
                </c:pt>
                <c:pt idx="58" formatCode="0.00E+00">
                  <c:v>0.35988534282170753</c:v>
                </c:pt>
                <c:pt idx="59" formatCode="0.00E+00">
                  <c:v>0.3275104884560826</c:v>
                </c:pt>
                <c:pt idx="60" formatCode="0.00E+00">
                  <c:v>0.29922210464657012</c:v>
                </c:pt>
                <c:pt idx="61" formatCode="0.00E+00">
                  <c:v>0.27368409802745275</c:v>
                </c:pt>
                <c:pt idx="62" formatCode="0.00E+00">
                  <c:v>0.24899738552481285</c:v>
                </c:pt>
                <c:pt idx="63" formatCode="0.00E+00">
                  <c:v>0.22864576405929476</c:v>
                </c:pt>
                <c:pt idx="64" formatCode="0.00E+00">
                  <c:v>0.20782328899923019</c:v>
                </c:pt>
                <c:pt idx="65" formatCode="0.00E+00">
                  <c:v>0.18932917706429472</c:v>
                </c:pt>
                <c:pt idx="66" formatCode="0.00E+00">
                  <c:v>0.17303866260879344</c:v>
                </c:pt>
                <c:pt idx="67" formatCode="0.00E+00">
                  <c:v>0.15843133566617901</c:v>
                </c:pt>
                <c:pt idx="68" formatCode="0.00E+00">
                  <c:v>0.14558309390918031</c:v>
                </c:pt>
                <c:pt idx="69" formatCode="0.00E+00">
                  <c:v>0.13283379447001112</c:v>
                </c:pt>
                <c:pt idx="70" formatCode="0.00E+00">
                  <c:v>0.1208916116926648</c:v>
                </c:pt>
                <c:pt idx="71" formatCode="0.00E+00">
                  <c:v>0.1108065172360542</c:v>
                </c:pt>
                <c:pt idx="72" formatCode="0.00E+00">
                  <c:v>0.10145145947241521</c:v>
                </c:pt>
                <c:pt idx="73" formatCode="0.00E+00">
                  <c:v>9.2788695157201714E-2</c:v>
                </c:pt>
                <c:pt idx="74" formatCode="0.00E+00">
                  <c:v>8.4667462644336958E-2</c:v>
                </c:pt>
                <c:pt idx="75" formatCode="0.00E+00">
                  <c:v>7.7409882405895816E-2</c:v>
                </c:pt>
                <c:pt idx="76" formatCode="0.00E+00">
                  <c:v>7.0610656932883542E-2</c:v>
                </c:pt>
                <c:pt idx="77" formatCode="0.00E+00">
                  <c:v>6.4683952877413173E-2</c:v>
                </c:pt>
                <c:pt idx="78" formatCode="0.00E+00">
                  <c:v>5.8958739795563084E-2</c:v>
                </c:pt>
                <c:pt idx="79" formatCode="0.00E+00">
                  <c:v>5.3819524622206336E-2</c:v>
                </c:pt>
                <c:pt idx="80" formatCode="0.00E+00">
                  <c:v>4.9349378292153488E-2</c:v>
                </c:pt>
                <c:pt idx="81" formatCode="0.00E+00">
                  <c:v>4.5010948495238207E-2</c:v>
                </c:pt>
                <c:pt idx="82" formatCode="0.00E+00">
                  <c:v>4.1150885000878989E-2</c:v>
                </c:pt>
                <c:pt idx="83" formatCode="0.00E+00">
                  <c:v>3.7698198528971112E-2</c:v>
                </c:pt>
                <c:pt idx="84" formatCode="0.00E+00">
                  <c:v>3.439220165210885E-2</c:v>
                </c:pt>
                <c:pt idx="85" formatCode="0.00E+00">
                  <c:v>3.143047788461948E-2</c:v>
                </c:pt>
                <c:pt idx="86" formatCode="0.00E+00">
                  <c:v>2.8730260929722591E-2</c:v>
                </c:pt>
                <c:pt idx="87" formatCode="0.00E+00">
                  <c:v>2.625967832374217E-2</c:v>
                </c:pt>
                <c:pt idx="88" formatCode="0.00E+00">
                  <c:v>2.4020163314112608E-2</c:v>
                </c:pt>
                <c:pt idx="89" formatCode="0.00E+00">
                  <c:v>2.1986576294408811E-2</c:v>
                </c:pt>
                <c:pt idx="90" formatCode="0.00E+00">
                  <c:v>2.0092433036935649E-2</c:v>
                </c:pt>
                <c:pt idx="91" formatCode="0.00E+00">
                  <c:v>1.8355612251178679E-2</c:v>
                </c:pt>
                <c:pt idx="92" formatCode="0.00E+00">
                  <c:v>1.6756942437110053E-2</c:v>
                </c:pt>
                <c:pt idx="93" formatCode="0.00E+00">
                  <c:v>1.5340955583350196E-2</c:v>
                </c:pt>
                <c:pt idx="94" formatCode="0.00E+00">
                  <c:v>1.4004498942389913E-2</c:v>
                </c:pt>
                <c:pt idx="95" formatCode="0.00E+00">
                  <c:v>1.280947903730259E-2</c:v>
                </c:pt>
                <c:pt idx="96" formatCode="0.00E+00">
                  <c:v>1.1711321304797545E-2</c:v>
                </c:pt>
                <c:pt idx="97" formatCode="0.00E+00">
                  <c:v>1.0700404856014359E-2</c:v>
                </c:pt>
                <c:pt idx="98" formatCode="0.00E+00">
                  <c:v>9.7777516007931751E-3</c:v>
                </c:pt>
                <c:pt idx="99" formatCode="0.00E+00">
                  <c:v>8.9570161241689806E-3</c:v>
                </c:pt>
                <c:pt idx="100" formatCode="0.00E+00">
                  <c:v>8.1977302440883366E-3</c:v>
                </c:pt>
                <c:pt idx="101" formatCode="0.00E+00">
                  <c:v>7.4528303314911329E-3</c:v>
                </c:pt>
                <c:pt idx="102" formatCode="0.00E+00">
                  <c:v>6.8313875466521198E-3</c:v>
                </c:pt>
                <c:pt idx="103" formatCode="0.00E+00">
                  <c:v>6.2321782233233222E-3</c:v>
                </c:pt>
                <c:pt idx="104" formatCode="0.00E+00">
                  <c:v>5.6993604086712571E-3</c:v>
                </c:pt>
                <c:pt idx="105" formatCode="0.00E+00">
                  <c:v>5.2239425318214953E-3</c:v>
                </c:pt>
                <c:pt idx="106" formatCode="0.00E+00">
                  <c:v>4.778337647373428E-3</c:v>
                </c:pt>
                <c:pt idx="107" formatCode="0.00E+00">
                  <c:v>4.366708060660889E-3</c:v>
                </c:pt>
                <c:pt idx="108" formatCode="0.00E+00">
                  <c:v>3.9903259757696789E-3</c:v>
                </c:pt>
                <c:pt idx="109" formatCode="0.00E+00">
                  <c:v>3.6361075613293849E-3</c:v>
                </c:pt>
                <c:pt idx="110" formatCode="0.00E+00">
                  <c:v>3.3286169613326653E-3</c:v>
                </c:pt>
                <c:pt idx="111" formatCode="0.00E+00">
                  <c:v>3.0437878623214513E-3</c:v>
                </c:pt>
                <c:pt idx="112" formatCode="0.00E+00">
                  <c:v>2.7815648382171691E-3</c:v>
                </c:pt>
                <c:pt idx="113" formatCode="0.00E+00">
                  <c:v>2.5436866571078992E-3</c:v>
                </c:pt>
                <c:pt idx="114" formatCode="0.00E+00">
                  <c:v>2.325798022424933E-3</c:v>
                </c:pt>
                <c:pt idx="115" formatCode="0.00E+00">
                  <c:v>2.1264312516351136E-3</c:v>
                </c:pt>
                <c:pt idx="116" formatCode="0.00E+00">
                  <c:v>1.9440037862342621E-3</c:v>
                </c:pt>
                <c:pt idx="117" formatCode="0.00E+00">
                  <c:v>1.7755041944187374E-3</c:v>
                </c:pt>
              </c:numCache>
            </c:numRef>
          </c:xVal>
          <c:yVal>
            <c:numRef>
              <c:f>'407e'!$AB$8:$AB$125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2.3236276362164541E-3</c:v>
                </c:pt>
                <c:pt idx="2">
                  <c:v>4.1327788324946463E-2</c:v>
                </c:pt>
                <c:pt idx="3">
                  <c:v>0.17910622357382094</c:v>
                </c:pt>
                <c:pt idx="4">
                  <c:v>0.33677129899816427</c:v>
                </c:pt>
                <c:pt idx="5">
                  <c:v>0.42718873426091319</c:v>
                </c:pt>
                <c:pt idx="6">
                  <c:v>0.48299017563364632</c:v>
                </c:pt>
                <c:pt idx="7">
                  <c:v>0.50140836712681813</c:v>
                </c:pt>
                <c:pt idx="8">
                  <c:v>0.51226735660411982</c:v>
                </c:pt>
                <c:pt idx="9">
                  <c:v>0.48847994959896823</c:v>
                </c:pt>
                <c:pt idx="10">
                  <c:v>0.49651705004741764</c:v>
                </c:pt>
                <c:pt idx="11">
                  <c:v>0.4422801185493257</c:v>
                </c:pt>
                <c:pt idx="12">
                  <c:v>0.42364933947248096</c:v>
                </c:pt>
                <c:pt idx="13">
                  <c:v>0.39997457863321006</c:v>
                </c:pt>
                <c:pt idx="14">
                  <c:v>0.38096000295418797</c:v>
                </c:pt>
                <c:pt idx="15">
                  <c:v>0.35231538064746992</c:v>
                </c:pt>
                <c:pt idx="16">
                  <c:v>0.32993108738893717</c:v>
                </c:pt>
                <c:pt idx="17">
                  <c:v>0.31150241332910067</c:v>
                </c:pt>
                <c:pt idx="18">
                  <c:v>0.29167850723429645</c:v>
                </c:pt>
                <c:pt idx="19">
                  <c:v>0.27489346098002354</c:v>
                </c:pt>
                <c:pt idx="20">
                  <c:v>0.25445933288252842</c:v>
                </c:pt>
                <c:pt idx="21">
                  <c:v>0.24006779561175318</c:v>
                </c:pt>
                <c:pt idx="22">
                  <c:v>0.22510336397460584</c:v>
                </c:pt>
                <c:pt idx="23">
                  <c:v>0.21203952169430273</c:v>
                </c:pt>
                <c:pt idx="24">
                  <c:v>0.21901378959767204</c:v>
                </c:pt>
                <c:pt idx="25">
                  <c:v>0.18716297547883443</c:v>
                </c:pt>
                <c:pt idx="26">
                  <c:v>0.17523422773636987</c:v>
                </c:pt>
                <c:pt idx="27">
                  <c:v>0.17390938764583019</c:v>
                </c:pt>
                <c:pt idx="28">
                  <c:v>0.16836618744640219</c:v>
                </c:pt>
                <c:pt idx="29">
                  <c:v>0.15571296244013944</c:v>
                </c:pt>
                <c:pt idx="30">
                  <c:v>0.14878451548818639</c:v>
                </c:pt>
                <c:pt idx="31">
                  <c:v>0.14114421202290117</c:v>
                </c:pt>
                <c:pt idx="32">
                  <c:v>0.12921351509164047</c:v>
                </c:pt>
                <c:pt idx="33">
                  <c:v>0.13159035711251832</c:v>
                </c:pt>
                <c:pt idx="34">
                  <c:v>0.12284616368236634</c:v>
                </c:pt>
                <c:pt idx="35">
                  <c:v>0.11498006468863764</c:v>
                </c:pt>
                <c:pt idx="36">
                  <c:v>0.11286800216342741</c:v>
                </c:pt>
                <c:pt idx="37">
                  <c:v>8.0897163174116216E-2</c:v>
                </c:pt>
                <c:pt idx="38">
                  <c:v>9.730902926351348E-2</c:v>
                </c:pt>
                <c:pt idx="39">
                  <c:v>8.1832820158410868E-2</c:v>
                </c:pt>
                <c:pt idx="40">
                  <c:v>9.5631196650234784E-2</c:v>
                </c:pt>
                <c:pt idx="41">
                  <c:v>9.0265401696687064E-2</c:v>
                </c:pt>
                <c:pt idx="42">
                  <c:v>0.10347151223693274</c:v>
                </c:pt>
                <c:pt idx="43">
                  <c:v>8.3457710696780651E-2</c:v>
                </c:pt>
                <c:pt idx="44">
                  <c:v>7.9434999441049925E-2</c:v>
                </c:pt>
                <c:pt idx="45">
                  <c:v>9.4078799241614774E-2</c:v>
                </c:pt>
                <c:pt idx="46">
                  <c:v>7.8153451996559653E-2</c:v>
                </c:pt>
                <c:pt idx="47">
                  <c:v>8.1217491252790097E-2</c:v>
                </c:pt>
                <c:pt idx="48">
                  <c:v>6.2997909105133587E-2</c:v>
                </c:pt>
                <c:pt idx="49">
                  <c:v>6.7606656328532466E-2</c:v>
                </c:pt>
                <c:pt idx="50">
                  <c:v>7.6062491217005146E-2</c:v>
                </c:pt>
                <c:pt idx="51">
                  <c:v>5.5599861223930347E-2</c:v>
                </c:pt>
                <c:pt idx="52">
                  <c:v>6.4440058313740778E-2</c:v>
                </c:pt>
                <c:pt idx="53">
                  <c:v>5.6288348997421522E-2</c:v>
                </c:pt>
                <c:pt idx="54">
                  <c:v>6.028960195379085E-2</c:v>
                </c:pt>
                <c:pt idx="55">
                  <c:v>5.7981127861634008E-2</c:v>
                </c:pt>
                <c:pt idx="56">
                  <c:v>5.6516776218462184E-2</c:v>
                </c:pt>
                <c:pt idx="57">
                  <c:v>4.7280224241111668E-2</c:v>
                </c:pt>
                <c:pt idx="58">
                  <c:v>5.270897674872721E-2</c:v>
                </c:pt>
                <c:pt idx="59">
                  <c:v>5.1979943447831189E-2</c:v>
                </c:pt>
                <c:pt idx="60">
                  <c:v>4.8336353527625775E-2</c:v>
                </c:pt>
                <c:pt idx="61">
                  <c:v>4.6379316082312272E-2</c:v>
                </c:pt>
                <c:pt idx="62">
                  <c:v>4.7736801129920181E-2</c:v>
                </c:pt>
                <c:pt idx="63">
                  <c:v>4.1866757180818226E-2</c:v>
                </c:pt>
                <c:pt idx="64">
                  <c:v>4.5597149122670544E-2</c:v>
                </c:pt>
                <c:pt idx="65">
                  <c:v>4.3248891708111969E-2</c:v>
                </c:pt>
                <c:pt idx="66">
                  <c:v>4.0620623206477191E-2</c:v>
                </c:pt>
                <c:pt idx="67">
                  <c:v>3.8782788845029614E-2</c:v>
                </c:pt>
                <c:pt idx="68">
                  <c:v>3.6264978390009972E-2</c:v>
                </c:pt>
                <c:pt idx="69">
                  <c:v>3.8312916975764111E-2</c:v>
                </c:pt>
                <c:pt idx="70">
                  <c:v>3.8353567322666038E-2</c:v>
                </c:pt>
                <c:pt idx="71">
                  <c:v>3.4572473845317475E-2</c:v>
                </c:pt>
                <c:pt idx="72">
                  <c:v>3.4166117465440848E-2</c:v>
                </c:pt>
                <c:pt idx="73">
                  <c:v>3.3741836378426981E-2</c:v>
                </c:pt>
                <c:pt idx="74">
                  <c:v>3.3787517188452298E-2</c:v>
                </c:pt>
                <c:pt idx="75">
                  <c:v>3.2266033441322506E-2</c:v>
                </c:pt>
                <c:pt idx="76">
                  <c:v>3.2314618055528044E-2</c:v>
                </c:pt>
                <c:pt idx="77">
                  <c:v>3.0100033570821694E-2</c:v>
                </c:pt>
                <c:pt idx="78">
                  <c:v>5.4997935065374648E-2</c:v>
                </c:pt>
                <c:pt idx="79">
                  <c:v>0.18947671952767564</c:v>
                </c:pt>
                <c:pt idx="80">
                  <c:v>0.14508580740352706</c:v>
                </c:pt>
                <c:pt idx="81">
                  <c:v>0.11086775943170046</c:v>
                </c:pt>
                <c:pt idx="82">
                  <c:v>8.2126978789187177E-2</c:v>
                </c:pt>
                <c:pt idx="83">
                  <c:v>6.5050969661660574E-2</c:v>
                </c:pt>
                <c:pt idx="84">
                  <c:v>5.7565072807495454E-2</c:v>
                </c:pt>
                <c:pt idx="85">
                  <c:v>4.9208028258128422E-2</c:v>
                </c:pt>
                <c:pt idx="86">
                  <c:v>4.389447810049063E-2</c:v>
                </c:pt>
                <c:pt idx="87">
                  <c:v>4.0019035585116214E-2</c:v>
                </c:pt>
                <c:pt idx="88">
                  <c:v>3.6650507114158515E-2</c:v>
                </c:pt>
                <c:pt idx="89">
                  <c:v>3.397721392027897E-2</c:v>
                </c:pt>
                <c:pt idx="90">
                  <c:v>3.258282904735843E-2</c:v>
                </c:pt>
                <c:pt idx="91">
                  <c:v>3.0976419041582659E-2</c:v>
                </c:pt>
                <c:pt idx="92">
                  <c:v>2.9730125219623815E-2</c:v>
                </c:pt>
                <c:pt idx="93">
                  <c:v>2.7564356865926953E-2</c:v>
                </c:pt>
                <c:pt idx="94">
                  <c:v>2.7330071071139272E-2</c:v>
                </c:pt>
                <c:pt idx="95">
                  <c:v>2.5755503759256726E-2</c:v>
                </c:pt>
                <c:pt idx="96">
                  <c:v>2.4994814274171162E-2</c:v>
                </c:pt>
                <c:pt idx="97">
                  <c:v>2.4358435122781685E-2</c:v>
                </c:pt>
                <c:pt idx="98">
                  <c:v>2.3582283947519045E-2</c:v>
                </c:pt>
                <c:pt idx="99">
                  <c:v>2.2267182080376813E-2</c:v>
                </c:pt>
                <c:pt idx="100">
                  <c:v>2.1883071139688681E-2</c:v>
                </c:pt>
                <c:pt idx="101">
                  <c:v>2.2891889976824231E-2</c:v>
                </c:pt>
                <c:pt idx="102">
                  <c:v>2.0377007727223173E-2</c:v>
                </c:pt>
                <c:pt idx="103">
                  <c:v>2.0955795683232026E-2</c:v>
                </c:pt>
                <c:pt idx="104">
                  <c:v>1.9908084373275514E-2</c:v>
                </c:pt>
                <c:pt idx="105">
                  <c:v>1.8959091192181532E-2</c:v>
                </c:pt>
                <c:pt idx="106">
                  <c:v>1.8976432685818168E-2</c:v>
                </c:pt>
                <c:pt idx="107">
                  <c:v>1.8751555096143235E-2</c:v>
                </c:pt>
                <c:pt idx="108">
                  <c:v>1.8358056840675374E-2</c:v>
                </c:pt>
                <c:pt idx="109">
                  <c:v>1.8527884523454219E-2</c:v>
                </c:pt>
                <c:pt idx="110">
                  <c:v>1.7245472559093145E-2</c:v>
                </c:pt>
                <c:pt idx="111">
                  <c:v>1.7111859739580737E-2</c:v>
                </c:pt>
                <c:pt idx="112">
                  <c:v>1.6893357962393551E-2</c:v>
                </c:pt>
                <c:pt idx="113">
                  <c:v>1.6439402512112622E-2</c:v>
                </c:pt>
                <c:pt idx="114">
                  <c:v>1.6154985374845054E-2</c:v>
                </c:pt>
                <c:pt idx="115">
                  <c:v>1.5865064228108849E-2</c:v>
                </c:pt>
                <c:pt idx="116">
                  <c:v>1.5586616504831952E-2</c:v>
                </c:pt>
                <c:pt idx="117">
                  <c:v>1.5468032580615798E-2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1A-7A48-860B-98972D6B7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16208"/>
        <c:axId val="1"/>
      </c:scatterChart>
      <c:valAx>
        <c:axId val="1976516208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51256968497806"/>
              <c:y val="0.9287753423622138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0908759842390886E-3"/>
              <c:y val="0.380847031921013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516208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'426e'!$AC$8:$AC$42</c:f>
          <c:strCache>
            <c:ptCount val="35"/>
            <c:pt idx="0">
              <c:v>SAMPLE NO.:</c:v>
            </c:pt>
            <c:pt idx="1">
              <c:v>7021.2ft;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15.6</c:v>
            </c:pt>
            <c:pt idx="6">
              <c:v>BVTot:</c:v>
            </c:pt>
            <c:pt idx="7">
              <c:v>17.33</c:v>
            </c:pt>
            <c:pt idx="8">
              <c:v>Perm:</c:v>
            </c:pt>
            <c:pt idx="9">
              <c:v>9.71</c:v>
            </c:pt>
            <c:pt idx="10">
              <c:v>Thomeer Perm:</c:v>
            </c:pt>
            <c:pt idx="11">
              <c:v>199.3</c:v>
            </c:pt>
            <c:pt idx="12">
              <c:v>PORE SYSTEM 1:</c:v>
            </c:pt>
            <c:pt idx="13">
              <c:v>G1:</c:v>
            </c:pt>
            <c:pt idx="14">
              <c:v>0.99</c:v>
            </c:pt>
            <c:pt idx="15">
              <c:v>Pd1:</c:v>
            </c:pt>
            <c:pt idx="16">
              <c:v>2.09</c:v>
            </c:pt>
            <c:pt idx="17">
              <c:v>BV1:</c:v>
            </c:pt>
            <c:pt idx="18">
              <c:v>15.05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0.07</c:v>
            </c:pt>
            <c:pt idx="24">
              <c:v>Pd2:</c:v>
            </c:pt>
            <c:pt idx="25">
              <c:v>548.21</c:v>
            </c:pt>
            <c:pt idx="26">
              <c:v>BV2:</c:v>
            </c:pt>
            <c:pt idx="27">
              <c:v>2.28</c:v>
            </c:pt>
            <c:pt idx="28">
              <c:v>PORE SYSTEM 3:</c:v>
            </c:pt>
            <c:pt idx="29">
              <c:v>G3:</c:v>
            </c:pt>
            <c:pt idx="30">
              <c:v>0.09</c:v>
            </c:pt>
            <c:pt idx="31">
              <c:v>Pd3:</c:v>
            </c:pt>
            <c:pt idx="32">
              <c:v>800.00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7.6035416622002847E-2"/>
          <c:w val="0.74972716132290462"/>
          <c:h val="0.80994248140829117"/>
        </c:manualLayout>
      </c:layout>
      <c:scatterChart>
        <c:scatterStyle val="lineMarker"/>
        <c:varyColors val="0"/>
        <c:ser>
          <c:idx val="0"/>
          <c:order val="0"/>
          <c:tx>
            <c:strRef>
              <c:f>'426e'!$B$224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'426e'!$A$225:$A$342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4.6261250373235134E-2</c:v>
                </c:pt>
                <c:pt idx="2">
                  <c:v>9.2522500746470268E-2</c:v>
                </c:pt>
                <c:pt idx="3">
                  <c:v>0.16191437630632297</c:v>
                </c:pt>
                <c:pt idx="4">
                  <c:v>0.23130625186617565</c:v>
                </c:pt>
                <c:pt idx="5">
                  <c:v>0.32382875261264593</c:v>
                </c:pt>
                <c:pt idx="6">
                  <c:v>0.43948187854573373</c:v>
                </c:pt>
                <c:pt idx="7">
                  <c:v>0.53200437929220401</c:v>
                </c:pt>
                <c:pt idx="8">
                  <c:v>0.60139625485205672</c:v>
                </c:pt>
                <c:pt idx="9">
                  <c:v>0.74018000597176203</c:v>
                </c:pt>
                <c:pt idx="10">
                  <c:v>0.90209438227808492</c:v>
                </c:pt>
                <c:pt idx="11">
                  <c:v>1.1334006341442608</c:v>
                </c:pt>
                <c:pt idx="12">
                  <c:v>1.3878375111970538</c:v>
                </c:pt>
                <c:pt idx="13">
                  <c:v>1.6885356386230825</c:v>
                </c:pt>
                <c:pt idx="14">
                  <c:v>1.9198418904892582</c:v>
                </c:pt>
                <c:pt idx="15">
                  <c:v>2.2668012682885217</c:v>
                </c:pt>
                <c:pt idx="16">
                  <c:v>2.4518462697814618</c:v>
                </c:pt>
                <c:pt idx="17">
                  <c:v>2.6831525216476373</c:v>
                </c:pt>
                <c:pt idx="18">
                  <c:v>2.8913281483271955</c:v>
                </c:pt>
                <c:pt idx="19">
                  <c:v>3.122634400193371</c:v>
                </c:pt>
                <c:pt idx="20">
                  <c:v>3.3770712772461646</c:v>
                </c:pt>
                <c:pt idx="21">
                  <c:v>3.5852469039257229</c:v>
                </c:pt>
                <c:pt idx="22">
                  <c:v>3.8396837809785151</c:v>
                </c:pt>
                <c:pt idx="23">
                  <c:v>4.0709900328446906</c:v>
                </c:pt>
                <c:pt idx="24">
                  <c:v>4.3716881602707192</c:v>
                </c:pt>
                <c:pt idx="25">
                  <c:v>4.6261250373235123</c:v>
                </c:pt>
                <c:pt idx="26">
                  <c:v>4.834300664003071</c:v>
                </c:pt>
                <c:pt idx="27">
                  <c:v>5.0887375410558642</c:v>
                </c:pt>
                <c:pt idx="28">
                  <c:v>5.3200437929220401</c:v>
                </c:pt>
                <c:pt idx="29">
                  <c:v>5.5513500447882151</c:v>
                </c:pt>
                <c:pt idx="30">
                  <c:v>5.782656296654392</c:v>
                </c:pt>
                <c:pt idx="31">
                  <c:v>6.0370931737071851</c:v>
                </c:pt>
                <c:pt idx="32">
                  <c:v>6.2452688003867429</c:v>
                </c:pt>
                <c:pt idx="33">
                  <c:v>6.4303138018796835</c:v>
                </c:pt>
                <c:pt idx="34">
                  <c:v>6.6153588033726241</c:v>
                </c:pt>
                <c:pt idx="35">
                  <c:v>6.8235344300521819</c:v>
                </c:pt>
                <c:pt idx="36">
                  <c:v>7.0085794315451224</c:v>
                </c:pt>
                <c:pt idx="37">
                  <c:v>7.1936244330380639</c:v>
                </c:pt>
                <c:pt idx="38">
                  <c:v>7.3610901593891738</c:v>
                </c:pt>
                <c:pt idx="39">
                  <c:v>7.5285558857402846</c:v>
                </c:pt>
                <c:pt idx="40">
                  <c:v>7.6960216120913971</c:v>
                </c:pt>
                <c:pt idx="41">
                  <c:v>7.8634873384425079</c:v>
                </c:pt>
                <c:pt idx="42">
                  <c:v>8.002271089562214</c:v>
                </c:pt>
                <c:pt idx="43">
                  <c:v>8.1697368159133266</c:v>
                </c:pt>
                <c:pt idx="44">
                  <c:v>8.3085205670330335</c:v>
                </c:pt>
                <c:pt idx="45">
                  <c:v>8.4473043181527387</c:v>
                </c:pt>
                <c:pt idx="46">
                  <c:v>8.5629574440858267</c:v>
                </c:pt>
                <c:pt idx="47">
                  <c:v>8.6466903072613821</c:v>
                </c:pt>
                <c:pt idx="48">
                  <c:v>8.7623434331944718</c:v>
                </c:pt>
                <c:pt idx="49">
                  <c:v>8.901127184314177</c:v>
                </c:pt>
                <c:pt idx="50">
                  <c:v>9.016780310247265</c:v>
                </c:pt>
                <c:pt idx="51">
                  <c:v>9.132433436180353</c:v>
                </c:pt>
                <c:pt idx="52">
                  <c:v>9.2249559369268237</c:v>
                </c:pt>
                <c:pt idx="53">
                  <c:v>9.3086888001023791</c:v>
                </c:pt>
                <c:pt idx="54">
                  <c:v>9.3924216632779345</c:v>
                </c:pt>
                <c:pt idx="55">
                  <c:v>9.4761545264534917</c:v>
                </c:pt>
                <c:pt idx="56">
                  <c:v>9.5918076523865796</c:v>
                </c:pt>
                <c:pt idx="57">
                  <c:v>9.6755405155621332</c:v>
                </c:pt>
                <c:pt idx="58">
                  <c:v>9.7592733787376904</c:v>
                </c:pt>
                <c:pt idx="59">
                  <c:v>9.8517958794841594</c:v>
                </c:pt>
                <c:pt idx="60">
                  <c:v>9.9355287426597165</c:v>
                </c:pt>
                <c:pt idx="61">
                  <c:v>10.051181868592803</c:v>
                </c:pt>
                <c:pt idx="62">
                  <c:v>10.166834994525892</c:v>
                </c:pt>
                <c:pt idx="63">
                  <c:v>10.305618745645598</c:v>
                </c:pt>
                <c:pt idx="64">
                  <c:v>10.444402496765303</c:v>
                </c:pt>
                <c:pt idx="65">
                  <c:v>10.606316873071627</c:v>
                </c:pt>
                <c:pt idx="66">
                  <c:v>10.791361874564567</c:v>
                </c:pt>
                <c:pt idx="67">
                  <c:v>10.999537501244125</c:v>
                </c:pt>
                <c:pt idx="68">
                  <c:v>11.230843753110301</c:v>
                </c:pt>
                <c:pt idx="69">
                  <c:v>11.482042342636966</c:v>
                </c:pt>
                <c:pt idx="70">
                  <c:v>11.733240932163632</c:v>
                </c:pt>
                <c:pt idx="71">
                  <c:v>12.010808434403044</c:v>
                </c:pt>
                <c:pt idx="72">
                  <c:v>12.26200702392971</c:v>
                </c:pt>
                <c:pt idx="73">
                  <c:v>12.470182650609267</c:v>
                </c:pt>
                <c:pt idx="74">
                  <c:v>12.655227652102209</c:v>
                </c:pt>
                <c:pt idx="75">
                  <c:v>12.822693378453319</c:v>
                </c:pt>
                <c:pt idx="76">
                  <c:v>12.990159104804434</c:v>
                </c:pt>
                <c:pt idx="77">
                  <c:v>13.128942855924139</c:v>
                </c:pt>
                <c:pt idx="78">
                  <c:v>13.244595981857227</c:v>
                </c:pt>
                <c:pt idx="79">
                  <c:v>13.328328845032781</c:v>
                </c:pt>
                <c:pt idx="80">
                  <c:v>13.412061708208336</c:v>
                </c:pt>
                <c:pt idx="81">
                  <c:v>13.481453583768191</c:v>
                </c:pt>
                <c:pt idx="82">
                  <c:v>13.550845459328043</c:v>
                </c:pt>
                <c:pt idx="83">
                  <c:v>13.597106709701279</c:v>
                </c:pt>
                <c:pt idx="84">
                  <c:v>13.643367960074515</c:v>
                </c:pt>
                <c:pt idx="85">
                  <c:v>13.689629210447748</c:v>
                </c:pt>
                <c:pt idx="86">
                  <c:v>13.712759835634367</c:v>
                </c:pt>
                <c:pt idx="87">
                  <c:v>13.735890460820984</c:v>
                </c:pt>
                <c:pt idx="88">
                  <c:v>13.759021086007603</c:v>
                </c:pt>
                <c:pt idx="89">
                  <c:v>13.782151711194221</c:v>
                </c:pt>
                <c:pt idx="90">
                  <c:v>13.80528233638084</c:v>
                </c:pt>
                <c:pt idx="91">
                  <c:v>13.80528233638084</c:v>
                </c:pt>
                <c:pt idx="92">
                  <c:v>13.80528233638084</c:v>
                </c:pt>
                <c:pt idx="93">
                  <c:v>13.80528233638084</c:v>
                </c:pt>
                <c:pt idx="94">
                  <c:v>13.80528233638084</c:v>
                </c:pt>
                <c:pt idx="95">
                  <c:v>13.80528233638084</c:v>
                </c:pt>
                <c:pt idx="96">
                  <c:v>13.80528233638084</c:v>
                </c:pt>
                <c:pt idx="97">
                  <c:v>13.80528233638084</c:v>
                </c:pt>
                <c:pt idx="98">
                  <c:v>13.80528233638084</c:v>
                </c:pt>
                <c:pt idx="99">
                  <c:v>13.80528233638084</c:v>
                </c:pt>
                <c:pt idx="100">
                  <c:v>13.80528233638084</c:v>
                </c:pt>
                <c:pt idx="101">
                  <c:v>13.80528233638084</c:v>
                </c:pt>
                <c:pt idx="102">
                  <c:v>13.80528233638084</c:v>
                </c:pt>
                <c:pt idx="103">
                  <c:v>13.80528233638084</c:v>
                </c:pt>
                <c:pt idx="104">
                  <c:v>13.80528233638084</c:v>
                </c:pt>
                <c:pt idx="105">
                  <c:v>13.80528233638084</c:v>
                </c:pt>
                <c:pt idx="106">
                  <c:v>13.80528233638084</c:v>
                </c:pt>
                <c:pt idx="107">
                  <c:v>13.80528233638084</c:v>
                </c:pt>
                <c:pt idx="108">
                  <c:v>13.80528233638084</c:v>
                </c:pt>
                <c:pt idx="109">
                  <c:v>13.80528233638084</c:v>
                </c:pt>
                <c:pt idx="110">
                  <c:v>13.80528233638084</c:v>
                </c:pt>
                <c:pt idx="111">
                  <c:v>13.80528233638084</c:v>
                </c:pt>
                <c:pt idx="112">
                  <c:v>13.80528233638084</c:v>
                </c:pt>
                <c:pt idx="113">
                  <c:v>13.80528233638084</c:v>
                </c:pt>
                <c:pt idx="114">
                  <c:v>13.80528233638084</c:v>
                </c:pt>
                <c:pt idx="115">
                  <c:v>13.80528233638084</c:v>
                </c:pt>
                <c:pt idx="116">
                  <c:v>13.80528233638084</c:v>
                </c:pt>
                <c:pt idx="117">
                  <c:v>13.80528233638084</c:v>
                </c:pt>
              </c:numCache>
            </c:numRef>
          </c:xVal>
          <c:yVal>
            <c:numRef>
              <c:f>'426e'!$B$225:$B$342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44.05</c:v>
                </c:pt>
                <c:pt idx="38">
                  <c:v>48.17</c:v>
                </c:pt>
                <c:pt idx="39">
                  <c:v>53.13</c:v>
                </c:pt>
                <c:pt idx="40">
                  <c:v>57.98</c:v>
                </c:pt>
                <c:pt idx="41">
                  <c:v>64.64</c:v>
                </c:pt>
                <c:pt idx="42">
                  <c:v>70.040000000000006</c:v>
                </c:pt>
                <c:pt idx="43">
                  <c:v>76.63</c:v>
                </c:pt>
                <c:pt idx="44">
                  <c:v>84.07</c:v>
                </c:pt>
                <c:pt idx="45">
                  <c:v>92.85</c:v>
                </c:pt>
                <c:pt idx="46">
                  <c:v>100.63</c:v>
                </c:pt>
                <c:pt idx="47">
                  <c:v>110.33</c:v>
                </c:pt>
                <c:pt idx="48">
                  <c:v>120.48</c:v>
                </c:pt>
                <c:pt idx="49">
                  <c:v>132.41999999999999</c:v>
                </c:pt>
                <c:pt idx="50">
                  <c:v>144.35</c:v>
                </c:pt>
                <c:pt idx="51">
                  <c:v>158.16</c:v>
                </c:pt>
                <c:pt idx="52">
                  <c:v>173.22</c:v>
                </c:pt>
                <c:pt idx="53">
                  <c:v>189.88</c:v>
                </c:pt>
                <c:pt idx="54">
                  <c:v>208.85</c:v>
                </c:pt>
                <c:pt idx="55">
                  <c:v>228.84</c:v>
                </c:pt>
                <c:pt idx="56">
                  <c:v>251.48</c:v>
                </c:pt>
                <c:pt idx="57">
                  <c:v>275.35000000000002</c:v>
                </c:pt>
                <c:pt idx="58">
                  <c:v>297.27999999999997</c:v>
                </c:pt>
                <c:pt idx="59">
                  <c:v>326.63</c:v>
                </c:pt>
                <c:pt idx="60">
                  <c:v>357.05</c:v>
                </c:pt>
                <c:pt idx="61">
                  <c:v>393.33</c:v>
                </c:pt>
                <c:pt idx="62">
                  <c:v>428.6</c:v>
                </c:pt>
                <c:pt idx="63">
                  <c:v>468.87</c:v>
                </c:pt>
                <c:pt idx="64">
                  <c:v>511.22</c:v>
                </c:pt>
                <c:pt idx="65">
                  <c:v>563.66</c:v>
                </c:pt>
                <c:pt idx="66">
                  <c:v>611.30999999999995</c:v>
                </c:pt>
                <c:pt idx="67">
                  <c:v>671.04</c:v>
                </c:pt>
                <c:pt idx="68">
                  <c:v>735.69</c:v>
                </c:pt>
                <c:pt idx="69">
                  <c:v>802.91</c:v>
                </c:pt>
                <c:pt idx="70">
                  <c:v>880.3</c:v>
                </c:pt>
                <c:pt idx="71">
                  <c:v>961.56</c:v>
                </c:pt>
                <c:pt idx="72">
                  <c:v>1049.3399999999999</c:v>
                </c:pt>
                <c:pt idx="73">
                  <c:v>1147.48</c:v>
                </c:pt>
                <c:pt idx="74">
                  <c:v>1256.3800000000001</c:v>
                </c:pt>
                <c:pt idx="75">
                  <c:v>1376.46</c:v>
                </c:pt>
                <c:pt idx="76">
                  <c:v>1509.93</c:v>
                </c:pt>
                <c:pt idx="77">
                  <c:v>1647.58</c:v>
                </c:pt>
                <c:pt idx="78">
                  <c:v>1809.35</c:v>
                </c:pt>
                <c:pt idx="79">
                  <c:v>1978.91</c:v>
                </c:pt>
                <c:pt idx="80">
                  <c:v>2156.59</c:v>
                </c:pt>
                <c:pt idx="81">
                  <c:v>2368.1999999999998</c:v>
                </c:pt>
                <c:pt idx="82">
                  <c:v>2586.4899999999998</c:v>
                </c:pt>
                <c:pt idx="83">
                  <c:v>2828.39</c:v>
                </c:pt>
                <c:pt idx="84">
                  <c:v>3098.87</c:v>
                </c:pt>
                <c:pt idx="85">
                  <c:v>3388.46</c:v>
                </c:pt>
                <c:pt idx="86">
                  <c:v>3707.96</c:v>
                </c:pt>
                <c:pt idx="87">
                  <c:v>4057.27</c:v>
                </c:pt>
                <c:pt idx="88">
                  <c:v>4438.66</c:v>
                </c:pt>
                <c:pt idx="89">
                  <c:v>4843.2700000000004</c:v>
                </c:pt>
                <c:pt idx="90">
                  <c:v>5305.06</c:v>
                </c:pt>
                <c:pt idx="91">
                  <c:v>5806.34</c:v>
                </c:pt>
                <c:pt idx="92">
                  <c:v>6355.5</c:v>
                </c:pt>
                <c:pt idx="93">
                  <c:v>6947.49</c:v>
                </c:pt>
                <c:pt idx="94">
                  <c:v>7606.91</c:v>
                </c:pt>
                <c:pt idx="95">
                  <c:v>8313.43</c:v>
                </c:pt>
                <c:pt idx="96">
                  <c:v>9095.27</c:v>
                </c:pt>
                <c:pt idx="97">
                  <c:v>9953.8799999999992</c:v>
                </c:pt>
                <c:pt idx="98">
                  <c:v>10894.1</c:v>
                </c:pt>
                <c:pt idx="99">
                  <c:v>11895</c:v>
                </c:pt>
                <c:pt idx="100">
                  <c:v>12994.75</c:v>
                </c:pt>
                <c:pt idx="101">
                  <c:v>14293.91</c:v>
                </c:pt>
                <c:pt idx="102">
                  <c:v>15594.39</c:v>
                </c:pt>
                <c:pt idx="103">
                  <c:v>17094.009999999998</c:v>
                </c:pt>
                <c:pt idx="104">
                  <c:v>18693.47</c:v>
                </c:pt>
                <c:pt idx="105">
                  <c:v>20393.939999999999</c:v>
                </c:pt>
                <c:pt idx="106">
                  <c:v>22294.77</c:v>
                </c:pt>
                <c:pt idx="107">
                  <c:v>24396.63</c:v>
                </c:pt>
                <c:pt idx="108">
                  <c:v>26696.400000000001</c:v>
                </c:pt>
                <c:pt idx="109">
                  <c:v>29297.84</c:v>
                </c:pt>
                <c:pt idx="110">
                  <c:v>31998.639999999999</c:v>
                </c:pt>
                <c:pt idx="111">
                  <c:v>34982.879999999997</c:v>
                </c:pt>
                <c:pt idx="112">
                  <c:v>38298.04</c:v>
                </c:pt>
                <c:pt idx="113">
                  <c:v>41898.480000000003</c:v>
                </c:pt>
                <c:pt idx="114">
                  <c:v>45798.16</c:v>
                </c:pt>
                <c:pt idx="115">
                  <c:v>50093.49</c:v>
                </c:pt>
                <c:pt idx="116">
                  <c:v>54798.16</c:v>
                </c:pt>
                <c:pt idx="117">
                  <c:v>59996.71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A-E045-B05D-18CB5E833E5D}"/>
            </c:ext>
          </c:extLst>
        </c:ser>
        <c:ser>
          <c:idx val="1"/>
          <c:order val="1"/>
          <c:tx>
            <c:strRef>
              <c:f>'426e'!$D$224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'426e'!$C$225:$C$342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0.11895642273446608</c:v>
                </c:pt>
                <c:pt idx="5">
                  <c:v>0.21147892348093636</c:v>
                </c:pt>
                <c:pt idx="6">
                  <c:v>0.32713204941402418</c:v>
                </c:pt>
                <c:pt idx="7">
                  <c:v>0.41965455016049447</c:v>
                </c:pt>
                <c:pt idx="8">
                  <c:v>0.48904642572034718</c:v>
                </c:pt>
                <c:pt idx="9">
                  <c:v>0.62783017684005249</c:v>
                </c:pt>
                <c:pt idx="10">
                  <c:v>0.78974455314637537</c:v>
                </c:pt>
                <c:pt idx="11">
                  <c:v>1.0210508050125513</c:v>
                </c:pt>
                <c:pt idx="12">
                  <c:v>1.2754876820653442</c:v>
                </c:pt>
                <c:pt idx="13">
                  <c:v>1.576185809491373</c:v>
                </c:pt>
                <c:pt idx="14">
                  <c:v>1.8074920613575487</c:v>
                </c:pt>
                <c:pt idx="15">
                  <c:v>2.1544514391568121</c:v>
                </c:pt>
                <c:pt idx="16">
                  <c:v>2.3394964406497523</c:v>
                </c:pt>
                <c:pt idx="17">
                  <c:v>2.5708026925159277</c:v>
                </c:pt>
                <c:pt idx="18">
                  <c:v>2.778978319195486</c:v>
                </c:pt>
                <c:pt idx="19">
                  <c:v>3.0102845710616615</c:v>
                </c:pt>
                <c:pt idx="20">
                  <c:v>3.2647214481144551</c:v>
                </c:pt>
                <c:pt idx="21">
                  <c:v>3.4728970747940133</c:v>
                </c:pt>
                <c:pt idx="22">
                  <c:v>3.7273339518468056</c:v>
                </c:pt>
                <c:pt idx="23">
                  <c:v>3.9586402037129811</c:v>
                </c:pt>
                <c:pt idx="24">
                  <c:v>4.2593383311390092</c:v>
                </c:pt>
                <c:pt idx="25">
                  <c:v>4.5137752081918023</c:v>
                </c:pt>
                <c:pt idx="26">
                  <c:v>4.721950834871361</c:v>
                </c:pt>
                <c:pt idx="27">
                  <c:v>4.9763877119241542</c:v>
                </c:pt>
                <c:pt idx="28">
                  <c:v>5.2076939637903301</c:v>
                </c:pt>
                <c:pt idx="29">
                  <c:v>5.4390002156565052</c:v>
                </c:pt>
                <c:pt idx="30">
                  <c:v>5.670306467522682</c:v>
                </c:pt>
                <c:pt idx="31">
                  <c:v>5.9247433445754751</c:v>
                </c:pt>
                <c:pt idx="32">
                  <c:v>6.1329189712550329</c:v>
                </c:pt>
                <c:pt idx="33">
                  <c:v>6.3179639727479735</c:v>
                </c:pt>
                <c:pt idx="34">
                  <c:v>6.5030089742409141</c:v>
                </c:pt>
                <c:pt idx="35">
                  <c:v>6.7111846009204719</c:v>
                </c:pt>
                <c:pt idx="36">
                  <c:v>6.8962296024134124</c:v>
                </c:pt>
                <c:pt idx="37">
                  <c:v>7.0812746039063539</c:v>
                </c:pt>
                <c:pt idx="38">
                  <c:v>7.2487403302574638</c:v>
                </c:pt>
                <c:pt idx="39">
                  <c:v>7.4162060566085746</c:v>
                </c:pt>
                <c:pt idx="40">
                  <c:v>7.5836717829596871</c:v>
                </c:pt>
                <c:pt idx="41">
                  <c:v>7.7511375093107979</c:v>
                </c:pt>
                <c:pt idx="42">
                  <c:v>7.889921260430504</c:v>
                </c:pt>
                <c:pt idx="43">
                  <c:v>8.0573869867816175</c:v>
                </c:pt>
                <c:pt idx="44">
                  <c:v>8.1961707379013244</c:v>
                </c:pt>
                <c:pt idx="45">
                  <c:v>8.3349544890210296</c:v>
                </c:pt>
                <c:pt idx="46">
                  <c:v>8.4506076149541176</c:v>
                </c:pt>
                <c:pt idx="47">
                  <c:v>8.534340478129673</c:v>
                </c:pt>
                <c:pt idx="48">
                  <c:v>8.6499936040627627</c:v>
                </c:pt>
                <c:pt idx="49">
                  <c:v>8.7887773551824679</c:v>
                </c:pt>
                <c:pt idx="50">
                  <c:v>8.9044304811155559</c:v>
                </c:pt>
                <c:pt idx="51">
                  <c:v>9.0200836070486439</c:v>
                </c:pt>
                <c:pt idx="52">
                  <c:v>9.1126061077951146</c:v>
                </c:pt>
                <c:pt idx="53">
                  <c:v>9.19633897097067</c:v>
                </c:pt>
                <c:pt idx="54">
                  <c:v>9.2800718341462254</c:v>
                </c:pt>
                <c:pt idx="55">
                  <c:v>9.3638046973217826</c:v>
                </c:pt>
                <c:pt idx="56">
                  <c:v>9.4794578232548705</c:v>
                </c:pt>
                <c:pt idx="57">
                  <c:v>9.5631906864304241</c:v>
                </c:pt>
                <c:pt idx="58">
                  <c:v>9.6469235496059813</c:v>
                </c:pt>
                <c:pt idx="59">
                  <c:v>9.7394460503524503</c:v>
                </c:pt>
                <c:pt idx="60">
                  <c:v>9.8231789135280074</c:v>
                </c:pt>
                <c:pt idx="61">
                  <c:v>9.9388320394610936</c:v>
                </c:pt>
                <c:pt idx="62">
                  <c:v>10.054485165394183</c:v>
                </c:pt>
                <c:pt idx="63">
                  <c:v>10.193268916513889</c:v>
                </c:pt>
                <c:pt idx="64">
                  <c:v>10.332052667633594</c:v>
                </c:pt>
                <c:pt idx="65">
                  <c:v>10.493967043939918</c:v>
                </c:pt>
                <c:pt idx="66">
                  <c:v>10.679012045432858</c:v>
                </c:pt>
                <c:pt idx="67">
                  <c:v>10.887187672112416</c:v>
                </c:pt>
                <c:pt idx="68">
                  <c:v>11.118493923978592</c:v>
                </c:pt>
                <c:pt idx="69">
                  <c:v>11.369692513505257</c:v>
                </c:pt>
                <c:pt idx="70">
                  <c:v>11.620891103031923</c:v>
                </c:pt>
                <c:pt idx="71">
                  <c:v>11.898458605271335</c:v>
                </c:pt>
                <c:pt idx="72">
                  <c:v>12.149657194798001</c:v>
                </c:pt>
                <c:pt idx="73">
                  <c:v>12.357832821477558</c:v>
                </c:pt>
                <c:pt idx="74">
                  <c:v>12.5428778229705</c:v>
                </c:pt>
                <c:pt idx="75">
                  <c:v>12.71034354932161</c:v>
                </c:pt>
                <c:pt idx="76">
                  <c:v>12.877809275672725</c:v>
                </c:pt>
                <c:pt idx="77">
                  <c:v>13.01659302679243</c:v>
                </c:pt>
                <c:pt idx="78">
                  <c:v>13.132246152725518</c:v>
                </c:pt>
                <c:pt idx="79">
                  <c:v>13.215979015901071</c:v>
                </c:pt>
                <c:pt idx="80">
                  <c:v>13.299711879076627</c:v>
                </c:pt>
                <c:pt idx="81">
                  <c:v>13.369103754636482</c:v>
                </c:pt>
                <c:pt idx="82">
                  <c:v>13.438495630196334</c:v>
                </c:pt>
                <c:pt idx="83">
                  <c:v>13.48475688056957</c:v>
                </c:pt>
                <c:pt idx="84">
                  <c:v>13.531018130942806</c:v>
                </c:pt>
                <c:pt idx="85">
                  <c:v>13.577279381316039</c:v>
                </c:pt>
                <c:pt idx="86">
                  <c:v>13.600410006502658</c:v>
                </c:pt>
                <c:pt idx="87">
                  <c:v>13.623540631689275</c:v>
                </c:pt>
                <c:pt idx="88">
                  <c:v>13.646671256875894</c:v>
                </c:pt>
                <c:pt idx="89">
                  <c:v>13.669801882062512</c:v>
                </c:pt>
                <c:pt idx="90">
                  <c:v>13.692932507249131</c:v>
                </c:pt>
                <c:pt idx="91">
                  <c:v>13.692932507249131</c:v>
                </c:pt>
                <c:pt idx="92">
                  <c:v>13.692932507249131</c:v>
                </c:pt>
                <c:pt idx="93">
                  <c:v>13.692932507249131</c:v>
                </c:pt>
                <c:pt idx="94">
                  <c:v>13.692932507249131</c:v>
                </c:pt>
                <c:pt idx="95">
                  <c:v>13.692932507249131</c:v>
                </c:pt>
                <c:pt idx="96">
                  <c:v>13.692932507249131</c:v>
                </c:pt>
                <c:pt idx="97">
                  <c:v>13.692932507249131</c:v>
                </c:pt>
                <c:pt idx="98">
                  <c:v>13.692932507249131</c:v>
                </c:pt>
                <c:pt idx="99">
                  <c:v>13.692932507249131</c:v>
                </c:pt>
                <c:pt idx="100">
                  <c:v>13.692932507249131</c:v>
                </c:pt>
                <c:pt idx="101">
                  <c:v>13.692932507249131</c:v>
                </c:pt>
                <c:pt idx="102">
                  <c:v>13.692932507249131</c:v>
                </c:pt>
                <c:pt idx="103">
                  <c:v>13.692932507249131</c:v>
                </c:pt>
                <c:pt idx="104">
                  <c:v>13.692932507249131</c:v>
                </c:pt>
                <c:pt idx="105">
                  <c:v>13.692932507249131</c:v>
                </c:pt>
                <c:pt idx="106">
                  <c:v>13.692932507249131</c:v>
                </c:pt>
                <c:pt idx="107">
                  <c:v>13.692932507249131</c:v>
                </c:pt>
                <c:pt idx="108">
                  <c:v>13.692932507249131</c:v>
                </c:pt>
                <c:pt idx="109">
                  <c:v>13.692932507249131</c:v>
                </c:pt>
                <c:pt idx="110">
                  <c:v>13.692932507249131</c:v>
                </c:pt>
                <c:pt idx="111">
                  <c:v>13.692932507249131</c:v>
                </c:pt>
                <c:pt idx="112">
                  <c:v>13.692932507249131</c:v>
                </c:pt>
                <c:pt idx="113">
                  <c:v>13.692932507249131</c:v>
                </c:pt>
                <c:pt idx="114">
                  <c:v>13.692932507249131</c:v>
                </c:pt>
                <c:pt idx="115">
                  <c:v>13.692932507249131</c:v>
                </c:pt>
                <c:pt idx="116">
                  <c:v>13.692932507249131</c:v>
                </c:pt>
                <c:pt idx="117">
                  <c:v>13.692932507249131</c:v>
                </c:pt>
              </c:numCache>
            </c:numRef>
          </c:xVal>
          <c:yVal>
            <c:numRef>
              <c:f>'426e'!$D$225:$D$342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44.05</c:v>
                </c:pt>
                <c:pt idx="38">
                  <c:v>48.17</c:v>
                </c:pt>
                <c:pt idx="39">
                  <c:v>53.13</c:v>
                </c:pt>
                <c:pt idx="40">
                  <c:v>57.98</c:v>
                </c:pt>
                <c:pt idx="41">
                  <c:v>64.64</c:v>
                </c:pt>
                <c:pt idx="42">
                  <c:v>70.040000000000006</c:v>
                </c:pt>
                <c:pt idx="43">
                  <c:v>76.63</c:v>
                </c:pt>
                <c:pt idx="44">
                  <c:v>84.07</c:v>
                </c:pt>
                <c:pt idx="45">
                  <c:v>92.85</c:v>
                </c:pt>
                <c:pt idx="46">
                  <c:v>100.63</c:v>
                </c:pt>
                <c:pt idx="47">
                  <c:v>110.33</c:v>
                </c:pt>
                <c:pt idx="48">
                  <c:v>120.48</c:v>
                </c:pt>
                <c:pt idx="49">
                  <c:v>132.41999999999999</c:v>
                </c:pt>
                <c:pt idx="50">
                  <c:v>144.35</c:v>
                </c:pt>
                <c:pt idx="51">
                  <c:v>158.16</c:v>
                </c:pt>
                <c:pt idx="52">
                  <c:v>173.22</c:v>
                </c:pt>
                <c:pt idx="53">
                  <c:v>189.88</c:v>
                </c:pt>
                <c:pt idx="54">
                  <c:v>208.85</c:v>
                </c:pt>
                <c:pt idx="55">
                  <c:v>228.84</c:v>
                </c:pt>
                <c:pt idx="56">
                  <c:v>251.48</c:v>
                </c:pt>
                <c:pt idx="57">
                  <c:v>275.35000000000002</c:v>
                </c:pt>
                <c:pt idx="58">
                  <c:v>297.27999999999997</c:v>
                </c:pt>
                <c:pt idx="59">
                  <c:v>326.63</c:v>
                </c:pt>
                <c:pt idx="60">
                  <c:v>357.05</c:v>
                </c:pt>
                <c:pt idx="61">
                  <c:v>393.33</c:v>
                </c:pt>
                <c:pt idx="62">
                  <c:v>428.6</c:v>
                </c:pt>
                <c:pt idx="63">
                  <c:v>468.87</c:v>
                </c:pt>
                <c:pt idx="64">
                  <c:v>511.22</c:v>
                </c:pt>
                <c:pt idx="65">
                  <c:v>563.66</c:v>
                </c:pt>
                <c:pt idx="66">
                  <c:v>611.30999999999995</c:v>
                </c:pt>
                <c:pt idx="67">
                  <c:v>671.04</c:v>
                </c:pt>
                <c:pt idx="68">
                  <c:v>735.69</c:v>
                </c:pt>
                <c:pt idx="69">
                  <c:v>802.91</c:v>
                </c:pt>
                <c:pt idx="70">
                  <c:v>880.3</c:v>
                </c:pt>
                <c:pt idx="71">
                  <c:v>961.56</c:v>
                </c:pt>
                <c:pt idx="72">
                  <c:v>1049.3399999999999</c:v>
                </c:pt>
                <c:pt idx="73">
                  <c:v>1147.48</c:v>
                </c:pt>
                <c:pt idx="74">
                  <c:v>1256.3800000000001</c:v>
                </c:pt>
                <c:pt idx="75">
                  <c:v>1376.46</c:v>
                </c:pt>
                <c:pt idx="76">
                  <c:v>1509.93</c:v>
                </c:pt>
                <c:pt idx="77">
                  <c:v>1647.58</c:v>
                </c:pt>
                <c:pt idx="78">
                  <c:v>1809.35</c:v>
                </c:pt>
                <c:pt idx="79">
                  <c:v>1978.91</c:v>
                </c:pt>
                <c:pt idx="80">
                  <c:v>2156.59</c:v>
                </c:pt>
                <c:pt idx="81">
                  <c:v>2368.1999999999998</c:v>
                </c:pt>
                <c:pt idx="82">
                  <c:v>2586.4899999999998</c:v>
                </c:pt>
                <c:pt idx="83">
                  <c:v>2828.39</c:v>
                </c:pt>
                <c:pt idx="84">
                  <c:v>3098.87</c:v>
                </c:pt>
                <c:pt idx="85">
                  <c:v>3388.46</c:v>
                </c:pt>
                <c:pt idx="86">
                  <c:v>3707.96</c:v>
                </c:pt>
                <c:pt idx="87">
                  <c:v>4057.27</c:v>
                </c:pt>
                <c:pt idx="88">
                  <c:v>4438.66</c:v>
                </c:pt>
                <c:pt idx="89">
                  <c:v>4843.2700000000004</c:v>
                </c:pt>
                <c:pt idx="90">
                  <c:v>5305.06</c:v>
                </c:pt>
                <c:pt idx="91">
                  <c:v>5806.34</c:v>
                </c:pt>
                <c:pt idx="92">
                  <c:v>6355.5</c:v>
                </c:pt>
                <c:pt idx="93">
                  <c:v>6947.49</c:v>
                </c:pt>
                <c:pt idx="94">
                  <c:v>7606.91</c:v>
                </c:pt>
                <c:pt idx="95">
                  <c:v>8313.43</c:v>
                </c:pt>
                <c:pt idx="96">
                  <c:v>9095.27</c:v>
                </c:pt>
                <c:pt idx="97">
                  <c:v>9953.8799999999992</c:v>
                </c:pt>
                <c:pt idx="98">
                  <c:v>10894.1</c:v>
                </c:pt>
                <c:pt idx="99">
                  <c:v>11895</c:v>
                </c:pt>
                <c:pt idx="100">
                  <c:v>12994.75</c:v>
                </c:pt>
                <c:pt idx="101">
                  <c:v>14293.91</c:v>
                </c:pt>
                <c:pt idx="102">
                  <c:v>15594.39</c:v>
                </c:pt>
                <c:pt idx="103">
                  <c:v>17094.009999999998</c:v>
                </c:pt>
                <c:pt idx="104">
                  <c:v>18693.47</c:v>
                </c:pt>
                <c:pt idx="105">
                  <c:v>20393.939999999999</c:v>
                </c:pt>
                <c:pt idx="106">
                  <c:v>22294.77</c:v>
                </c:pt>
                <c:pt idx="107">
                  <c:v>24396.63</c:v>
                </c:pt>
                <c:pt idx="108">
                  <c:v>26696.400000000001</c:v>
                </c:pt>
                <c:pt idx="109">
                  <c:v>29297.84</c:v>
                </c:pt>
                <c:pt idx="110">
                  <c:v>31998.639999999999</c:v>
                </c:pt>
                <c:pt idx="111">
                  <c:v>34982.879999999997</c:v>
                </c:pt>
                <c:pt idx="112">
                  <c:v>38298.04</c:v>
                </c:pt>
                <c:pt idx="113">
                  <c:v>41898.480000000003</c:v>
                </c:pt>
                <c:pt idx="114">
                  <c:v>45798.16</c:v>
                </c:pt>
                <c:pt idx="115">
                  <c:v>50093.49</c:v>
                </c:pt>
                <c:pt idx="116">
                  <c:v>54798.16</c:v>
                </c:pt>
                <c:pt idx="117">
                  <c:v>59996.71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A-E045-B05D-18CB5E833E5D}"/>
            </c:ext>
          </c:extLst>
        </c:ser>
        <c:ser>
          <c:idx val="2"/>
          <c:order val="2"/>
          <c:tx>
            <c:strRef>
              <c:f>'426e'!$F$224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'426e'!$E$225:$E$342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3.0517465318695707E-4</c:v>
                </c:pt>
                <c:pt idx="6">
                  <c:v>7.4661772530192601E-3</c:v>
                </c:pt>
                <c:pt idx="7">
                  <c:v>4.1938383201118715E-2</c:v>
                </c:pt>
                <c:pt idx="8">
                  <c:v>0.12669418903451918</c:v>
                </c:pt>
                <c:pt idx="9">
                  <c:v>0.26599157982226457</c:v>
                </c:pt>
                <c:pt idx="10">
                  <c:v>0.4706006649500647</c:v>
                </c:pt>
                <c:pt idx="11">
                  <c:v>0.70631252939484823</c:v>
                </c:pt>
                <c:pt idx="12">
                  <c:v>0.97757206802981278</c:v>
                </c:pt>
                <c:pt idx="13">
                  <c:v>1.2723288803728237</c:v>
                </c:pt>
                <c:pt idx="14">
                  <c:v>1.5858338707227109</c:v>
                </c:pt>
                <c:pt idx="15">
                  <c:v>1.9023829871473763</c:v>
                </c:pt>
                <c:pt idx="16">
                  <c:v>2.2205171440685678</c:v>
                </c:pt>
                <c:pt idx="17">
                  <c:v>2.5389318754578878</c:v>
                </c:pt>
                <c:pt idx="18">
                  <c:v>2.8520125955868556</c:v>
                </c:pt>
                <c:pt idx="19">
                  <c:v>3.1595239235542261</c:v>
                </c:pt>
                <c:pt idx="20">
                  <c:v>3.4543470146372561</c:v>
                </c:pt>
                <c:pt idx="21">
                  <c:v>3.7380554785933495</c:v>
                </c:pt>
                <c:pt idx="22">
                  <c:v>4.0142926270020425</c:v>
                </c:pt>
                <c:pt idx="23">
                  <c:v>4.282787606801401</c:v>
                </c:pt>
                <c:pt idx="24">
                  <c:v>4.5632748083681367</c:v>
                </c:pt>
                <c:pt idx="25">
                  <c:v>4.8057083102971623</c:v>
                </c:pt>
                <c:pt idx="26">
                  <c:v>5.0381582929814472</c:v>
                </c:pt>
                <c:pt idx="27">
                  <c:v>5.2735280062424801</c:v>
                </c:pt>
                <c:pt idx="28">
                  <c:v>5.5041213092730832</c:v>
                </c:pt>
                <c:pt idx="29">
                  <c:v>5.7176430364387301</c:v>
                </c:pt>
                <c:pt idx="30">
                  <c:v>5.9250371568272024</c:v>
                </c:pt>
                <c:pt idx="31">
                  <c:v>6.1237297046556556</c:v>
                </c:pt>
                <c:pt idx="32">
                  <c:v>6.3072410477230934</c:v>
                </c:pt>
                <c:pt idx="33">
                  <c:v>6.4956684149991863</c:v>
                </c:pt>
                <c:pt idx="34">
                  <c:v>6.6729394794701644</c:v>
                </c:pt>
                <c:pt idx="35">
                  <c:v>6.840022091031976</c:v>
                </c:pt>
                <c:pt idx="36">
                  <c:v>7.0046713134885703</c:v>
                </c:pt>
                <c:pt idx="37">
                  <c:v>7.106325441106768</c:v>
                </c:pt>
                <c:pt idx="38">
                  <c:v>7.259810886708153</c:v>
                </c:pt>
                <c:pt idx="39">
                  <c:v>7.4217875824179771</c:v>
                </c:pt>
                <c:pt idx="40">
                  <c:v>7.5609107407699891</c:v>
                </c:pt>
                <c:pt idx="41">
                  <c:v>7.7275195024403303</c:v>
                </c:pt>
                <c:pt idx="42">
                  <c:v>7.8460146459832103</c:v>
                </c:pt>
                <c:pt idx="43">
                  <c:v>7.9745541084893246</c:v>
                </c:pt>
                <c:pt idx="44">
                  <c:v>8.1025061580321598</c:v>
                </c:pt>
                <c:pt idx="45">
                  <c:v>8.2348430020603853</c:v>
                </c:pt>
                <c:pt idx="46">
                  <c:v>8.3385446157187619</c:v>
                </c:pt>
                <c:pt idx="47">
                  <c:v>8.4534847481395214</c:v>
                </c:pt>
                <c:pt idx="48">
                  <c:v>8.5599120910375586</c:v>
                </c:pt>
                <c:pt idx="49">
                  <c:v>8.670552453597967</c:v>
                </c:pt>
                <c:pt idx="50">
                  <c:v>8.7684140606110113</c:v>
                </c:pt>
                <c:pt idx="51">
                  <c:v>8.8689422235700235</c:v>
                </c:pt>
                <c:pt idx="52">
                  <c:v>8.9659634259915144</c:v>
                </c:pt>
                <c:pt idx="53">
                  <c:v>9.0609597008305904</c:v>
                </c:pt>
                <c:pt idx="54">
                  <c:v>9.1564649790941246</c:v>
                </c:pt>
                <c:pt idx="55">
                  <c:v>9.2453903637028247</c:v>
                </c:pt>
                <c:pt idx="56">
                  <c:v>9.3344649868262071</c:v>
                </c:pt>
                <c:pt idx="57">
                  <c:v>9.4176018496586824</c:v>
                </c:pt>
                <c:pt idx="58">
                  <c:v>9.4860373778295735</c:v>
                </c:pt>
                <c:pt idx="59">
                  <c:v>9.5679248143814508</c:v>
                </c:pt>
                <c:pt idx="60">
                  <c:v>9.6432284335030563</c:v>
                </c:pt>
                <c:pt idx="61">
                  <c:v>9.7227983981295196</c:v>
                </c:pt>
                <c:pt idx="62">
                  <c:v>9.7915076884691157</c:v>
                </c:pt>
                <c:pt idx="63">
                  <c:v>9.8615212883321597</c:v>
                </c:pt>
                <c:pt idx="64">
                  <c:v>9.9272311799979658</c:v>
                </c:pt>
                <c:pt idx="65">
                  <c:v>9.9994938070910973</c:v>
                </c:pt>
                <c:pt idx="66">
                  <c:v>10.058038865474462</c:v>
                </c:pt>
                <c:pt idx="67">
                  <c:v>10.123664743495015</c:v>
                </c:pt>
                <c:pt idx="68">
                  <c:v>10.186769787630494</c:v>
                </c:pt>
                <c:pt idx="69">
                  <c:v>10.24529602808097</c:v>
                </c:pt>
                <c:pt idx="70">
                  <c:v>10.305410471816385</c:v>
                </c:pt>
                <c:pt idx="71">
                  <c:v>10.361712027128052</c:v>
                </c:pt>
                <c:pt idx="72">
                  <c:v>10.416134526216105</c:v>
                </c:pt>
                <c:pt idx="73">
                  <c:v>10.47055542249279</c:v>
                </c:pt>
                <c:pt idx="74">
                  <c:v>10.524468340622265</c:v>
                </c:pt>
                <c:pt idx="75">
                  <c:v>10.577493716888887</c:v>
                </c:pt>
                <c:pt idx="76">
                  <c:v>10.630015889520415</c:v>
                </c:pt>
                <c:pt idx="77">
                  <c:v>10.678422823123451</c:v>
                </c:pt>
                <c:pt idx="78">
                  <c:v>10.729235320929668</c:v>
                </c:pt>
                <c:pt idx="79">
                  <c:v>10.776751517704984</c:v>
                </c:pt>
                <c:pt idx="80">
                  <c:v>10.821396799210911</c:v>
                </c:pt>
                <c:pt idx="81">
                  <c:v>10.868959892497081</c:v>
                </c:pt>
                <c:pt idx="82">
                  <c:v>10.912804080555119</c:v>
                </c:pt>
                <c:pt idx="83">
                  <c:v>10.956341245121171</c:v>
                </c:pt>
                <c:pt idx="84">
                  <c:v>10.999887326718213</c:v>
                </c:pt>
                <c:pt idx="85">
                  <c:v>11.041603964115863</c:v>
                </c:pt>
                <c:pt idx="86">
                  <c:v>11.082824791419057</c:v>
                </c:pt>
                <c:pt idx="87">
                  <c:v>11.123178488739887</c:v>
                </c:pt>
                <c:pt idx="88">
                  <c:v>11.162644673963749</c:v>
                </c:pt>
                <c:pt idx="89">
                  <c:v>11.200220444101589</c:v>
                </c:pt>
                <c:pt idx="90">
                  <c:v>11.238685593018555</c:v>
                </c:pt>
                <c:pt idx="91">
                  <c:v>11.276074489030742</c:v>
                </c:pt>
                <c:pt idx="92">
                  <c:v>11.312774342282623</c:v>
                </c:pt>
                <c:pt idx="93">
                  <c:v>11.348254900606687</c:v>
                </c:pt>
                <c:pt idx="94">
                  <c:v>11.383698383073339</c:v>
                </c:pt>
                <c:pt idx="95">
                  <c:v>11.417766458771389</c:v>
                </c:pt>
                <c:pt idx="96">
                  <c:v>11.451609049860508</c:v>
                </c:pt>
                <c:pt idx="97">
                  <c:v>11.484949728564793</c:v>
                </c:pt>
                <c:pt idx="98">
                  <c:v>11.51770004119239</c:v>
                </c:pt>
                <c:pt idx="99">
                  <c:v>11.549023217297936</c:v>
                </c:pt>
                <c:pt idx="100">
                  <c:v>11.579982796319635</c:v>
                </c:pt>
                <c:pt idx="101">
                  <c:v>11.612740444469612</c:v>
                </c:pt>
                <c:pt idx="102">
                  <c:v>11.642142019502485</c:v>
                </c:pt>
                <c:pt idx="103">
                  <c:v>11.672606484145621</c:v>
                </c:pt>
                <c:pt idx="104">
                  <c:v>11.701767575365595</c:v>
                </c:pt>
                <c:pt idx="105">
                  <c:v>11.729674502332143</c:v>
                </c:pt>
                <c:pt idx="106">
                  <c:v>11.757763226867256</c:v>
                </c:pt>
                <c:pt idx="107">
                  <c:v>11.785683473157958</c:v>
                </c:pt>
                <c:pt idx="108">
                  <c:v>11.813133349229139</c:v>
                </c:pt>
                <c:pt idx="109">
                  <c:v>11.840989244175324</c:v>
                </c:pt>
                <c:pt idx="110">
                  <c:v>11.866967961841844</c:v>
                </c:pt>
                <c:pt idx="111">
                  <c:v>11.892814510743959</c:v>
                </c:pt>
                <c:pt idx="112">
                  <c:v>11.918635095681406</c:v>
                </c:pt>
                <c:pt idx="113">
                  <c:v>11.943846500529741</c:v>
                </c:pt>
                <c:pt idx="114">
                  <c:v>11.968421976903311</c:v>
                </c:pt>
                <c:pt idx="115">
                  <c:v>11.99278899695746</c:v>
                </c:pt>
                <c:pt idx="116">
                  <c:v>12.016806391792658</c:v>
                </c:pt>
                <c:pt idx="117">
                  <c:v>12.04067729721581</c:v>
                </c:pt>
              </c:numCache>
            </c:numRef>
          </c:xVal>
          <c:yVal>
            <c:numRef>
              <c:f>'426e'!$F$225:$F$342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44.05</c:v>
                </c:pt>
                <c:pt idx="38">
                  <c:v>48.17</c:v>
                </c:pt>
                <c:pt idx="39">
                  <c:v>53.13</c:v>
                </c:pt>
                <c:pt idx="40">
                  <c:v>57.98</c:v>
                </c:pt>
                <c:pt idx="41">
                  <c:v>64.64</c:v>
                </c:pt>
                <c:pt idx="42">
                  <c:v>70.040000000000006</c:v>
                </c:pt>
                <c:pt idx="43">
                  <c:v>76.63</c:v>
                </c:pt>
                <c:pt idx="44">
                  <c:v>84.07</c:v>
                </c:pt>
                <c:pt idx="45">
                  <c:v>92.85</c:v>
                </c:pt>
                <c:pt idx="46">
                  <c:v>100.63</c:v>
                </c:pt>
                <c:pt idx="47">
                  <c:v>110.33</c:v>
                </c:pt>
                <c:pt idx="48">
                  <c:v>120.48</c:v>
                </c:pt>
                <c:pt idx="49">
                  <c:v>132.41999999999999</c:v>
                </c:pt>
                <c:pt idx="50">
                  <c:v>144.35</c:v>
                </c:pt>
                <c:pt idx="51">
                  <c:v>158.16</c:v>
                </c:pt>
                <c:pt idx="52">
                  <c:v>173.22</c:v>
                </c:pt>
                <c:pt idx="53">
                  <c:v>189.88</c:v>
                </c:pt>
                <c:pt idx="54">
                  <c:v>208.85</c:v>
                </c:pt>
                <c:pt idx="55">
                  <c:v>228.84</c:v>
                </c:pt>
                <c:pt idx="56">
                  <c:v>251.48</c:v>
                </c:pt>
                <c:pt idx="57">
                  <c:v>275.35000000000002</c:v>
                </c:pt>
                <c:pt idx="58">
                  <c:v>297.27999999999997</c:v>
                </c:pt>
                <c:pt idx="59">
                  <c:v>326.63</c:v>
                </c:pt>
                <c:pt idx="60">
                  <c:v>357.05</c:v>
                </c:pt>
                <c:pt idx="61">
                  <c:v>393.33</c:v>
                </c:pt>
                <c:pt idx="62">
                  <c:v>428.6</c:v>
                </c:pt>
                <c:pt idx="63">
                  <c:v>468.87</c:v>
                </c:pt>
                <c:pt idx="64">
                  <c:v>511.22</c:v>
                </c:pt>
                <c:pt idx="65">
                  <c:v>563.66</c:v>
                </c:pt>
                <c:pt idx="66">
                  <c:v>611.30999999999995</c:v>
                </c:pt>
                <c:pt idx="67">
                  <c:v>671.04</c:v>
                </c:pt>
                <c:pt idx="68">
                  <c:v>735.69</c:v>
                </c:pt>
                <c:pt idx="69">
                  <c:v>802.91</c:v>
                </c:pt>
                <c:pt idx="70">
                  <c:v>880.3</c:v>
                </c:pt>
                <c:pt idx="71">
                  <c:v>961.56</c:v>
                </c:pt>
                <c:pt idx="72">
                  <c:v>1049.3399999999999</c:v>
                </c:pt>
                <c:pt idx="73">
                  <c:v>1147.48</c:v>
                </c:pt>
                <c:pt idx="74">
                  <c:v>1256.3800000000001</c:v>
                </c:pt>
                <c:pt idx="75">
                  <c:v>1376.46</c:v>
                </c:pt>
                <c:pt idx="76">
                  <c:v>1509.93</c:v>
                </c:pt>
                <c:pt idx="77">
                  <c:v>1647.58</c:v>
                </c:pt>
                <c:pt idx="78">
                  <c:v>1809.35</c:v>
                </c:pt>
                <c:pt idx="79">
                  <c:v>1978.91</c:v>
                </c:pt>
                <c:pt idx="80">
                  <c:v>2156.59</c:v>
                </c:pt>
                <c:pt idx="81">
                  <c:v>2368.1999999999998</c:v>
                </c:pt>
                <c:pt idx="82">
                  <c:v>2586.4899999999998</c:v>
                </c:pt>
                <c:pt idx="83">
                  <c:v>2828.39</c:v>
                </c:pt>
                <c:pt idx="84">
                  <c:v>3098.87</c:v>
                </c:pt>
                <c:pt idx="85">
                  <c:v>3388.46</c:v>
                </c:pt>
                <c:pt idx="86">
                  <c:v>3707.96</c:v>
                </c:pt>
                <c:pt idx="87">
                  <c:v>4057.27</c:v>
                </c:pt>
                <c:pt idx="88">
                  <c:v>4438.66</c:v>
                </c:pt>
                <c:pt idx="89">
                  <c:v>4843.2700000000004</c:v>
                </c:pt>
                <c:pt idx="90">
                  <c:v>5305.06</c:v>
                </c:pt>
                <c:pt idx="91">
                  <c:v>5806.34</c:v>
                </c:pt>
                <c:pt idx="92">
                  <c:v>6355.5</c:v>
                </c:pt>
                <c:pt idx="93">
                  <c:v>6947.49</c:v>
                </c:pt>
                <c:pt idx="94">
                  <c:v>7606.91</c:v>
                </c:pt>
                <c:pt idx="95">
                  <c:v>8313.43</c:v>
                </c:pt>
                <c:pt idx="96">
                  <c:v>9095.27</c:v>
                </c:pt>
                <c:pt idx="97">
                  <c:v>9953.8799999999992</c:v>
                </c:pt>
                <c:pt idx="98">
                  <c:v>10894.1</c:v>
                </c:pt>
                <c:pt idx="99">
                  <c:v>11895</c:v>
                </c:pt>
                <c:pt idx="100">
                  <c:v>12994.75</c:v>
                </c:pt>
                <c:pt idx="101">
                  <c:v>14293.91</c:v>
                </c:pt>
                <c:pt idx="102">
                  <c:v>15594.39</c:v>
                </c:pt>
                <c:pt idx="103">
                  <c:v>17094.009999999998</c:v>
                </c:pt>
                <c:pt idx="104">
                  <c:v>18693.47</c:v>
                </c:pt>
                <c:pt idx="105">
                  <c:v>20393.939999999999</c:v>
                </c:pt>
                <c:pt idx="106">
                  <c:v>22294.77</c:v>
                </c:pt>
                <c:pt idx="107">
                  <c:v>24396.63</c:v>
                </c:pt>
                <c:pt idx="108">
                  <c:v>26696.400000000001</c:v>
                </c:pt>
                <c:pt idx="109">
                  <c:v>29297.84</c:v>
                </c:pt>
                <c:pt idx="110">
                  <c:v>31998.639999999999</c:v>
                </c:pt>
                <c:pt idx="111">
                  <c:v>34982.879999999997</c:v>
                </c:pt>
                <c:pt idx="112">
                  <c:v>38298.04</c:v>
                </c:pt>
                <c:pt idx="113">
                  <c:v>41898.480000000003</c:v>
                </c:pt>
                <c:pt idx="114">
                  <c:v>45798.16</c:v>
                </c:pt>
                <c:pt idx="115">
                  <c:v>50093.49</c:v>
                </c:pt>
                <c:pt idx="116">
                  <c:v>54798.16</c:v>
                </c:pt>
                <c:pt idx="117">
                  <c:v>59996.71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AA-E045-B05D-18CB5E833E5D}"/>
            </c:ext>
          </c:extLst>
        </c:ser>
        <c:ser>
          <c:idx val="3"/>
          <c:order val="3"/>
          <c:tx>
            <c:strRef>
              <c:f>'426e'!$H$224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'426e'!$G$225:$G$342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1.0283341496529472E-2</c:v>
                </c:pt>
                <c:pt idx="66">
                  <c:v>0.57563363664655709</c:v>
                </c:pt>
                <c:pt idx="67">
                  <c:v>1.0868954304855651</c:v>
                </c:pt>
                <c:pt idx="68">
                  <c:v>1.3710750578581896</c:v>
                </c:pt>
                <c:pt idx="69">
                  <c:v>1.5412182722986749</c:v>
                </c:pt>
                <c:pt idx="70">
                  <c:v>1.6636898385968775</c:v>
                </c:pt>
                <c:pt idx="71">
                  <c:v>1.748682085028417</c:v>
                </c:pt>
                <c:pt idx="72">
                  <c:v>1.8127090047359926</c:v>
                </c:pt>
                <c:pt idx="73">
                  <c:v>1.8641738788871223</c:v>
                </c:pt>
                <c:pt idx="74">
                  <c:v>1.9060701755687313</c:v>
                </c:pt>
                <c:pt idx="75">
                  <c:v>1.940600435691672</c:v>
                </c:pt>
                <c:pt idx="76">
                  <c:v>1.969732619536734</c:v>
                </c:pt>
                <c:pt idx="77">
                  <c:v>1.9930162883378182</c:v>
                </c:pt>
                <c:pt idx="78">
                  <c:v>2.0144647089366856</c:v>
                </c:pt>
                <c:pt idx="79">
                  <c:v>2.032222216207781</c:v>
                </c:pt>
                <c:pt idx="80">
                  <c:v>2.0472022304844741</c:v>
                </c:pt>
                <c:pt idx="81">
                  <c:v>2.0616114078793295</c:v>
                </c:pt>
                <c:pt idx="82">
                  <c:v>2.0736715024894572</c:v>
                </c:pt>
                <c:pt idx="83">
                  <c:v>2.0846376717006807</c:v>
                </c:pt>
                <c:pt idx="84">
                  <c:v>2.0947217582087307</c:v>
                </c:pt>
                <c:pt idx="85">
                  <c:v>2.1036479314013263</c:v>
                </c:pt>
                <c:pt idx="86">
                  <c:v>2.1118390050377576</c:v>
                </c:pt>
                <c:pt idx="87">
                  <c:v>2.1193141614684112</c:v>
                </c:pt>
                <c:pt idx="88">
                  <c:v>2.1261553667791215</c:v>
                </c:pt>
                <c:pt idx="89">
                  <c:v>2.1322769533377879</c:v>
                </c:pt>
                <c:pt idx="90">
                  <c:v>2.1381821310148128</c:v>
                </c:pt>
                <c:pt idx="91">
                  <c:v>2.1436010638639384</c:v>
                </c:pt>
                <c:pt idx="92">
                  <c:v>2.1486372405242231</c:v>
                </c:pt>
                <c:pt idx="93">
                  <c:v>2.1532600985603585</c:v>
                </c:pt>
                <c:pt idx="94">
                  <c:v>2.1576544223590477</c:v>
                </c:pt>
                <c:pt idx="95">
                  <c:v>2.1616822604726207</c:v>
                </c:pt>
                <c:pt idx="96">
                  <c:v>2.1655060983908614</c:v>
                </c:pt>
                <c:pt idx="97">
                  <c:v>2.1691115741191389</c:v>
                </c:pt>
                <c:pt idx="98">
                  <c:v>2.1725067754392717</c:v>
                </c:pt>
                <c:pt idx="99">
                  <c:v>2.1756263744905837</c:v>
                </c:pt>
                <c:pt idx="100">
                  <c:v>2.1785941427022646</c:v>
                </c:pt>
                <c:pt idx="101">
                  <c:v>2.181616152442341</c:v>
                </c:pt>
                <c:pt idx="102">
                  <c:v>2.1842307218252985</c:v>
                </c:pt>
                <c:pt idx="103">
                  <c:v>2.1868473449165622</c:v>
                </c:pt>
                <c:pt idx="104">
                  <c:v>2.1892682738485427</c:v>
                </c:pt>
                <c:pt idx="105">
                  <c:v>2.1915120889854767</c:v>
                </c:pt>
                <c:pt idx="106">
                  <c:v>2.1937017746984333</c:v>
                </c:pt>
                <c:pt idx="107">
                  <c:v>2.195813052275585</c:v>
                </c:pt>
                <c:pt idx="108">
                  <c:v>2.1978281173853795</c:v>
                </c:pt>
                <c:pt idx="109">
                  <c:v>2.199814183306275</c:v>
                </c:pt>
                <c:pt idx="110">
                  <c:v>2.2016152576153276</c:v>
                </c:pt>
                <c:pt idx="111">
                  <c:v>2.2033601557970885</c:v>
                </c:pt>
                <c:pt idx="112">
                  <c:v>2.2050582988491816</c:v>
                </c:pt>
                <c:pt idx="113">
                  <c:v>2.2066746271949031</c:v>
                </c:pt>
                <c:pt idx="114">
                  <c:v>2.2082119472943447</c:v>
                </c:pt>
                <c:pt idx="115">
                  <c:v>2.2097002907300944</c:v>
                </c:pt>
                <c:pt idx="116">
                  <c:v>2.2111334810419363</c:v>
                </c:pt>
                <c:pt idx="117">
                  <c:v>2.2125258160391841</c:v>
                </c:pt>
              </c:numCache>
            </c:numRef>
          </c:xVal>
          <c:yVal>
            <c:numRef>
              <c:f>'426e'!$H$225:$H$342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44.05</c:v>
                </c:pt>
                <c:pt idx="38">
                  <c:v>48.17</c:v>
                </c:pt>
                <c:pt idx="39">
                  <c:v>53.13</c:v>
                </c:pt>
                <c:pt idx="40">
                  <c:v>57.98</c:v>
                </c:pt>
                <c:pt idx="41">
                  <c:v>64.64</c:v>
                </c:pt>
                <c:pt idx="42">
                  <c:v>70.040000000000006</c:v>
                </c:pt>
                <c:pt idx="43">
                  <c:v>76.63</c:v>
                </c:pt>
                <c:pt idx="44">
                  <c:v>84.07</c:v>
                </c:pt>
                <c:pt idx="45">
                  <c:v>92.85</c:v>
                </c:pt>
                <c:pt idx="46">
                  <c:v>100.63</c:v>
                </c:pt>
                <c:pt idx="47">
                  <c:v>110.33</c:v>
                </c:pt>
                <c:pt idx="48">
                  <c:v>120.48</c:v>
                </c:pt>
                <c:pt idx="49">
                  <c:v>132.41999999999999</c:v>
                </c:pt>
                <c:pt idx="50">
                  <c:v>144.35</c:v>
                </c:pt>
                <c:pt idx="51">
                  <c:v>158.16</c:v>
                </c:pt>
                <c:pt idx="52">
                  <c:v>173.22</c:v>
                </c:pt>
                <c:pt idx="53">
                  <c:v>189.88</c:v>
                </c:pt>
                <c:pt idx="54">
                  <c:v>208.85</c:v>
                </c:pt>
                <c:pt idx="55">
                  <c:v>228.84</c:v>
                </c:pt>
                <c:pt idx="56">
                  <c:v>251.48</c:v>
                </c:pt>
                <c:pt idx="57">
                  <c:v>275.35000000000002</c:v>
                </c:pt>
                <c:pt idx="58">
                  <c:v>297.27999999999997</c:v>
                </c:pt>
                <c:pt idx="59">
                  <c:v>326.63</c:v>
                </c:pt>
                <c:pt idx="60">
                  <c:v>357.05</c:v>
                </c:pt>
                <c:pt idx="61">
                  <c:v>393.33</c:v>
                </c:pt>
                <c:pt idx="62">
                  <c:v>428.6</c:v>
                </c:pt>
                <c:pt idx="63">
                  <c:v>468.87</c:v>
                </c:pt>
                <c:pt idx="64">
                  <c:v>511.22</c:v>
                </c:pt>
                <c:pt idx="65">
                  <c:v>563.66</c:v>
                </c:pt>
                <c:pt idx="66">
                  <c:v>611.30999999999995</c:v>
                </c:pt>
                <c:pt idx="67">
                  <c:v>671.04</c:v>
                </c:pt>
                <c:pt idx="68">
                  <c:v>735.69</c:v>
                </c:pt>
                <c:pt idx="69">
                  <c:v>802.91</c:v>
                </c:pt>
                <c:pt idx="70">
                  <c:v>880.3</c:v>
                </c:pt>
                <c:pt idx="71">
                  <c:v>961.56</c:v>
                </c:pt>
                <c:pt idx="72">
                  <c:v>1049.3399999999999</c:v>
                </c:pt>
                <c:pt idx="73">
                  <c:v>1147.48</c:v>
                </c:pt>
                <c:pt idx="74">
                  <c:v>1256.3800000000001</c:v>
                </c:pt>
                <c:pt idx="75">
                  <c:v>1376.46</c:v>
                </c:pt>
                <c:pt idx="76">
                  <c:v>1509.93</c:v>
                </c:pt>
                <c:pt idx="77">
                  <c:v>1647.58</c:v>
                </c:pt>
                <c:pt idx="78">
                  <c:v>1809.35</c:v>
                </c:pt>
                <c:pt idx="79">
                  <c:v>1978.91</c:v>
                </c:pt>
                <c:pt idx="80">
                  <c:v>2156.59</c:v>
                </c:pt>
                <c:pt idx="81">
                  <c:v>2368.1999999999998</c:v>
                </c:pt>
                <c:pt idx="82">
                  <c:v>2586.4899999999998</c:v>
                </c:pt>
                <c:pt idx="83">
                  <c:v>2828.39</c:v>
                </c:pt>
                <c:pt idx="84">
                  <c:v>3098.87</c:v>
                </c:pt>
                <c:pt idx="85">
                  <c:v>3388.46</c:v>
                </c:pt>
                <c:pt idx="86">
                  <c:v>3707.96</c:v>
                </c:pt>
                <c:pt idx="87">
                  <c:v>4057.27</c:v>
                </c:pt>
                <c:pt idx="88">
                  <c:v>4438.66</c:v>
                </c:pt>
                <c:pt idx="89">
                  <c:v>4843.2700000000004</c:v>
                </c:pt>
                <c:pt idx="90">
                  <c:v>5305.06</c:v>
                </c:pt>
                <c:pt idx="91">
                  <c:v>5806.34</c:v>
                </c:pt>
                <c:pt idx="92">
                  <c:v>6355.5</c:v>
                </c:pt>
                <c:pt idx="93">
                  <c:v>6947.49</c:v>
                </c:pt>
                <c:pt idx="94">
                  <c:v>7606.91</c:v>
                </c:pt>
                <c:pt idx="95">
                  <c:v>8313.43</c:v>
                </c:pt>
                <c:pt idx="96">
                  <c:v>9095.27</c:v>
                </c:pt>
                <c:pt idx="97">
                  <c:v>9953.8799999999992</c:v>
                </c:pt>
                <c:pt idx="98">
                  <c:v>10894.1</c:v>
                </c:pt>
                <c:pt idx="99">
                  <c:v>11895</c:v>
                </c:pt>
                <c:pt idx="100">
                  <c:v>12994.75</c:v>
                </c:pt>
                <c:pt idx="101">
                  <c:v>14293.91</c:v>
                </c:pt>
                <c:pt idx="102">
                  <c:v>15594.39</c:v>
                </c:pt>
                <c:pt idx="103">
                  <c:v>17094.009999999998</c:v>
                </c:pt>
                <c:pt idx="104">
                  <c:v>18693.47</c:v>
                </c:pt>
                <c:pt idx="105">
                  <c:v>20393.939999999999</c:v>
                </c:pt>
                <c:pt idx="106">
                  <c:v>22294.77</c:v>
                </c:pt>
                <c:pt idx="107">
                  <c:v>24396.63</c:v>
                </c:pt>
                <c:pt idx="108">
                  <c:v>26696.400000000001</c:v>
                </c:pt>
                <c:pt idx="109">
                  <c:v>29297.84</c:v>
                </c:pt>
                <c:pt idx="110">
                  <c:v>31998.639999999999</c:v>
                </c:pt>
                <c:pt idx="111">
                  <c:v>34982.879999999997</c:v>
                </c:pt>
                <c:pt idx="112">
                  <c:v>38298.04</c:v>
                </c:pt>
                <c:pt idx="113">
                  <c:v>41898.480000000003</c:v>
                </c:pt>
                <c:pt idx="114">
                  <c:v>45798.16</c:v>
                </c:pt>
                <c:pt idx="115">
                  <c:v>50093.49</c:v>
                </c:pt>
                <c:pt idx="116">
                  <c:v>54798.16</c:v>
                </c:pt>
                <c:pt idx="117">
                  <c:v>59996.71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AA-E045-B05D-18CB5E833E5D}"/>
            </c:ext>
          </c:extLst>
        </c:ser>
        <c:ser>
          <c:idx val="4"/>
          <c:order val="4"/>
          <c:tx>
            <c:strRef>
              <c:f>'426e'!$J$224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'426e'!$I$225:$I$342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3.0517465318695707E-4</c:v>
                </c:pt>
                <c:pt idx="6">
                  <c:v>7.4661772530192601E-3</c:v>
                </c:pt>
                <c:pt idx="7">
                  <c:v>4.1938383201118715E-2</c:v>
                </c:pt>
                <c:pt idx="8">
                  <c:v>0.12669418903451918</c:v>
                </c:pt>
                <c:pt idx="9">
                  <c:v>0.26599157982226457</c:v>
                </c:pt>
                <c:pt idx="10">
                  <c:v>0.4706006649500647</c:v>
                </c:pt>
                <c:pt idx="11">
                  <c:v>0.70631252939484823</c:v>
                </c:pt>
                <c:pt idx="12">
                  <c:v>0.97757206802981278</c:v>
                </c:pt>
                <c:pt idx="13">
                  <c:v>1.2723288803728237</c:v>
                </c:pt>
                <c:pt idx="14">
                  <c:v>1.5858338707227109</c:v>
                </c:pt>
                <c:pt idx="15">
                  <c:v>1.9023829871473763</c:v>
                </c:pt>
                <c:pt idx="16">
                  <c:v>2.2205171440685678</c:v>
                </c:pt>
                <c:pt idx="17">
                  <c:v>2.5389318754578878</c:v>
                </c:pt>
                <c:pt idx="18">
                  <c:v>2.8520125955868556</c:v>
                </c:pt>
                <c:pt idx="19">
                  <c:v>3.1595239235542261</c:v>
                </c:pt>
                <c:pt idx="20">
                  <c:v>3.4543470146372561</c:v>
                </c:pt>
                <c:pt idx="21">
                  <c:v>3.7380554785933495</c:v>
                </c:pt>
                <c:pt idx="22">
                  <c:v>4.0142926270020425</c:v>
                </c:pt>
                <c:pt idx="23">
                  <c:v>4.282787606801401</c:v>
                </c:pt>
                <c:pt idx="24">
                  <c:v>4.5632748083681367</c:v>
                </c:pt>
                <c:pt idx="25">
                  <c:v>4.8057083102971623</c:v>
                </c:pt>
                <c:pt idx="26">
                  <c:v>5.0381582929814472</c:v>
                </c:pt>
                <c:pt idx="27">
                  <c:v>5.2735280062424801</c:v>
                </c:pt>
                <c:pt idx="28">
                  <c:v>5.5041213092730832</c:v>
                </c:pt>
                <c:pt idx="29">
                  <c:v>5.7176430364387301</c:v>
                </c:pt>
                <c:pt idx="30">
                  <c:v>5.9250371568272024</c:v>
                </c:pt>
                <c:pt idx="31">
                  <c:v>6.1237297046556556</c:v>
                </c:pt>
                <c:pt idx="32">
                  <c:v>6.3072410477230934</c:v>
                </c:pt>
                <c:pt idx="33">
                  <c:v>6.4956684149991863</c:v>
                </c:pt>
                <c:pt idx="34">
                  <c:v>6.6729394794701644</c:v>
                </c:pt>
                <c:pt idx="35">
                  <c:v>6.840022091031976</c:v>
                </c:pt>
                <c:pt idx="36">
                  <c:v>7.0046713134885703</c:v>
                </c:pt>
                <c:pt idx="37">
                  <c:v>7.106325441106768</c:v>
                </c:pt>
                <c:pt idx="38">
                  <c:v>7.259810886708153</c:v>
                </c:pt>
                <c:pt idx="39">
                  <c:v>7.4217875824179771</c:v>
                </c:pt>
                <c:pt idx="40">
                  <c:v>7.5609107407699891</c:v>
                </c:pt>
                <c:pt idx="41">
                  <c:v>7.7275195024403303</c:v>
                </c:pt>
                <c:pt idx="42">
                  <c:v>7.8460146459832103</c:v>
                </c:pt>
                <c:pt idx="43">
                  <c:v>7.9745541084893246</c:v>
                </c:pt>
                <c:pt idx="44">
                  <c:v>8.1025061580321598</c:v>
                </c:pt>
                <c:pt idx="45">
                  <c:v>8.2348430020603853</c:v>
                </c:pt>
                <c:pt idx="46">
                  <c:v>8.3385446157187619</c:v>
                </c:pt>
                <c:pt idx="47">
                  <c:v>8.4534847481395214</c:v>
                </c:pt>
                <c:pt idx="48">
                  <c:v>8.5599120910375586</c:v>
                </c:pt>
                <c:pt idx="49">
                  <c:v>8.670552453597967</c:v>
                </c:pt>
                <c:pt idx="50">
                  <c:v>8.7684140606110113</c:v>
                </c:pt>
                <c:pt idx="51">
                  <c:v>8.8689422235700235</c:v>
                </c:pt>
                <c:pt idx="52">
                  <c:v>8.9659634259915144</c:v>
                </c:pt>
                <c:pt idx="53">
                  <c:v>9.0609597008305904</c:v>
                </c:pt>
                <c:pt idx="54">
                  <c:v>9.1564649790941246</c:v>
                </c:pt>
                <c:pt idx="55">
                  <c:v>9.2453903637028247</c:v>
                </c:pt>
                <c:pt idx="56">
                  <c:v>9.3344649868262071</c:v>
                </c:pt>
                <c:pt idx="57">
                  <c:v>9.4176018496586824</c:v>
                </c:pt>
                <c:pt idx="58">
                  <c:v>9.4860373778295735</c:v>
                </c:pt>
                <c:pt idx="59">
                  <c:v>9.5679248143814508</c:v>
                </c:pt>
                <c:pt idx="60">
                  <c:v>9.6432284335030563</c:v>
                </c:pt>
                <c:pt idx="61">
                  <c:v>9.7227983981295196</c:v>
                </c:pt>
                <c:pt idx="62">
                  <c:v>9.7915076884691157</c:v>
                </c:pt>
                <c:pt idx="63">
                  <c:v>9.8615212883321597</c:v>
                </c:pt>
                <c:pt idx="64">
                  <c:v>9.9272311799979658</c:v>
                </c:pt>
                <c:pt idx="65">
                  <c:v>10.009777148587627</c:v>
                </c:pt>
                <c:pt idx="66">
                  <c:v>10.633672502121019</c:v>
                </c:pt>
                <c:pt idx="67">
                  <c:v>11.21056017398058</c:v>
                </c:pt>
                <c:pt idx="68">
                  <c:v>11.557844845488685</c:v>
                </c:pt>
                <c:pt idx="69">
                  <c:v>11.786514300379645</c:v>
                </c:pt>
                <c:pt idx="70">
                  <c:v>11.969100310413262</c:v>
                </c:pt>
                <c:pt idx="71">
                  <c:v>12.110394112156468</c:v>
                </c:pt>
                <c:pt idx="72">
                  <c:v>12.228843530952098</c:v>
                </c:pt>
                <c:pt idx="73">
                  <c:v>12.334729301379912</c:v>
                </c:pt>
                <c:pt idx="74">
                  <c:v>12.430538516190996</c:v>
                </c:pt>
                <c:pt idx="75">
                  <c:v>12.518094152580559</c:v>
                </c:pt>
                <c:pt idx="76">
                  <c:v>12.599748509057148</c:v>
                </c:pt>
                <c:pt idx="77">
                  <c:v>12.67143911146127</c:v>
                </c:pt>
                <c:pt idx="78">
                  <c:v>12.743700029866353</c:v>
                </c:pt>
                <c:pt idx="79">
                  <c:v>12.808973733912765</c:v>
                </c:pt>
                <c:pt idx="80">
                  <c:v>12.868599029695385</c:v>
                </c:pt>
                <c:pt idx="81">
                  <c:v>12.93057130037641</c:v>
                </c:pt>
                <c:pt idx="82">
                  <c:v>12.986475583044577</c:v>
                </c:pt>
                <c:pt idx="83">
                  <c:v>13.040978916821853</c:v>
                </c:pt>
                <c:pt idx="84">
                  <c:v>13.094609084926944</c:v>
                </c:pt>
                <c:pt idx="85">
                  <c:v>13.145251895517189</c:v>
                </c:pt>
                <c:pt idx="86">
                  <c:v>13.194663796456815</c:v>
                </c:pt>
                <c:pt idx="87">
                  <c:v>13.242492650208298</c:v>
                </c:pt>
                <c:pt idx="88">
                  <c:v>13.288800040742871</c:v>
                </c:pt>
                <c:pt idx="89">
                  <c:v>13.332497397439377</c:v>
                </c:pt>
                <c:pt idx="90">
                  <c:v>13.376867724033367</c:v>
                </c:pt>
                <c:pt idx="91">
                  <c:v>13.419675552894681</c:v>
                </c:pt>
                <c:pt idx="92">
                  <c:v>13.461411582806846</c:v>
                </c:pt>
                <c:pt idx="93">
                  <c:v>13.501514999167046</c:v>
                </c:pt>
                <c:pt idx="94">
                  <c:v>13.541352805432387</c:v>
                </c:pt>
                <c:pt idx="95">
                  <c:v>13.579448719244009</c:v>
                </c:pt>
                <c:pt idx="96">
                  <c:v>13.617115148251369</c:v>
                </c:pt>
                <c:pt idx="97">
                  <c:v>13.654061302683932</c:v>
                </c:pt>
                <c:pt idx="98">
                  <c:v>13.690206816631662</c:v>
                </c:pt>
                <c:pt idx="99">
                  <c:v>13.72464959178852</c:v>
                </c:pt>
                <c:pt idx="100">
                  <c:v>13.7585769390219</c:v>
                </c:pt>
                <c:pt idx="101">
                  <c:v>13.794356596911953</c:v>
                </c:pt>
                <c:pt idx="102">
                  <c:v>13.826372741327784</c:v>
                </c:pt>
                <c:pt idx="103">
                  <c:v>13.859453829062183</c:v>
                </c:pt>
                <c:pt idx="104">
                  <c:v>13.891035849214138</c:v>
                </c:pt>
                <c:pt idx="105">
                  <c:v>13.921186591317619</c:v>
                </c:pt>
                <c:pt idx="106">
                  <c:v>13.95146500156569</c:v>
                </c:pt>
                <c:pt idx="107">
                  <c:v>13.981496525433542</c:v>
                </c:pt>
                <c:pt idx="108">
                  <c:v>14.010961466614518</c:v>
                </c:pt>
                <c:pt idx="109">
                  <c:v>14.040803427481599</c:v>
                </c:pt>
                <c:pt idx="110">
                  <c:v>14.068583219457171</c:v>
                </c:pt>
                <c:pt idx="111">
                  <c:v>14.096174666541048</c:v>
                </c:pt>
                <c:pt idx="112">
                  <c:v>14.123693394530587</c:v>
                </c:pt>
                <c:pt idx="113">
                  <c:v>14.150521127724645</c:v>
                </c:pt>
                <c:pt idx="114">
                  <c:v>14.176633924197656</c:v>
                </c:pt>
                <c:pt idx="115">
                  <c:v>14.202489287687554</c:v>
                </c:pt>
                <c:pt idx="116">
                  <c:v>14.227939872834593</c:v>
                </c:pt>
                <c:pt idx="117">
                  <c:v>14.253203113254994</c:v>
                </c:pt>
              </c:numCache>
            </c:numRef>
          </c:xVal>
          <c:yVal>
            <c:numRef>
              <c:f>'426e'!$J$225:$J$342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44.05</c:v>
                </c:pt>
                <c:pt idx="38">
                  <c:v>48.17</c:v>
                </c:pt>
                <c:pt idx="39">
                  <c:v>53.13</c:v>
                </c:pt>
                <c:pt idx="40">
                  <c:v>57.98</c:v>
                </c:pt>
                <c:pt idx="41">
                  <c:v>64.64</c:v>
                </c:pt>
                <c:pt idx="42">
                  <c:v>70.040000000000006</c:v>
                </c:pt>
                <c:pt idx="43">
                  <c:v>76.63</c:v>
                </c:pt>
                <c:pt idx="44">
                  <c:v>84.07</c:v>
                </c:pt>
                <c:pt idx="45">
                  <c:v>92.85</c:v>
                </c:pt>
                <c:pt idx="46">
                  <c:v>100.63</c:v>
                </c:pt>
                <c:pt idx="47">
                  <c:v>110.33</c:v>
                </c:pt>
                <c:pt idx="48">
                  <c:v>120.48</c:v>
                </c:pt>
                <c:pt idx="49">
                  <c:v>132.41999999999999</c:v>
                </c:pt>
                <c:pt idx="50">
                  <c:v>144.35</c:v>
                </c:pt>
                <c:pt idx="51">
                  <c:v>158.16</c:v>
                </c:pt>
                <c:pt idx="52">
                  <c:v>173.22</c:v>
                </c:pt>
                <c:pt idx="53">
                  <c:v>189.88</c:v>
                </c:pt>
                <c:pt idx="54">
                  <c:v>208.85</c:v>
                </c:pt>
                <c:pt idx="55">
                  <c:v>228.84</c:v>
                </c:pt>
                <c:pt idx="56">
                  <c:v>251.48</c:v>
                </c:pt>
                <c:pt idx="57">
                  <c:v>275.35000000000002</c:v>
                </c:pt>
                <c:pt idx="58">
                  <c:v>297.27999999999997</c:v>
                </c:pt>
                <c:pt idx="59">
                  <c:v>326.63</c:v>
                </c:pt>
                <c:pt idx="60">
                  <c:v>357.05</c:v>
                </c:pt>
                <c:pt idx="61">
                  <c:v>393.33</c:v>
                </c:pt>
                <c:pt idx="62">
                  <c:v>428.6</c:v>
                </c:pt>
                <c:pt idx="63">
                  <c:v>468.87</c:v>
                </c:pt>
                <c:pt idx="64">
                  <c:v>511.22</c:v>
                </c:pt>
                <c:pt idx="65">
                  <c:v>563.66</c:v>
                </c:pt>
                <c:pt idx="66">
                  <c:v>611.30999999999995</c:v>
                </c:pt>
                <c:pt idx="67">
                  <c:v>671.04</c:v>
                </c:pt>
                <c:pt idx="68">
                  <c:v>735.69</c:v>
                </c:pt>
                <c:pt idx="69">
                  <c:v>802.91</c:v>
                </c:pt>
                <c:pt idx="70">
                  <c:v>880.3</c:v>
                </c:pt>
                <c:pt idx="71">
                  <c:v>961.56</c:v>
                </c:pt>
                <c:pt idx="72">
                  <c:v>1049.3399999999999</c:v>
                </c:pt>
                <c:pt idx="73">
                  <c:v>1147.48</c:v>
                </c:pt>
                <c:pt idx="74">
                  <c:v>1256.3800000000001</c:v>
                </c:pt>
                <c:pt idx="75">
                  <c:v>1376.46</c:v>
                </c:pt>
                <c:pt idx="76">
                  <c:v>1509.93</c:v>
                </c:pt>
                <c:pt idx="77">
                  <c:v>1647.58</c:v>
                </c:pt>
                <c:pt idx="78">
                  <c:v>1809.35</c:v>
                </c:pt>
                <c:pt idx="79">
                  <c:v>1978.91</c:v>
                </c:pt>
                <c:pt idx="80">
                  <c:v>2156.59</c:v>
                </c:pt>
                <c:pt idx="81">
                  <c:v>2368.1999999999998</c:v>
                </c:pt>
                <c:pt idx="82">
                  <c:v>2586.4899999999998</c:v>
                </c:pt>
                <c:pt idx="83">
                  <c:v>2828.39</c:v>
                </c:pt>
                <c:pt idx="84">
                  <c:v>3098.87</c:v>
                </c:pt>
                <c:pt idx="85">
                  <c:v>3388.46</c:v>
                </c:pt>
                <c:pt idx="86">
                  <c:v>3707.96</c:v>
                </c:pt>
                <c:pt idx="87">
                  <c:v>4057.27</c:v>
                </c:pt>
                <c:pt idx="88">
                  <c:v>4438.66</c:v>
                </c:pt>
                <c:pt idx="89">
                  <c:v>4843.2700000000004</c:v>
                </c:pt>
                <c:pt idx="90">
                  <c:v>5305.06</c:v>
                </c:pt>
                <c:pt idx="91">
                  <c:v>5806.34</c:v>
                </c:pt>
                <c:pt idx="92">
                  <c:v>6355.5</c:v>
                </c:pt>
                <c:pt idx="93">
                  <c:v>6947.49</c:v>
                </c:pt>
                <c:pt idx="94">
                  <c:v>7606.91</c:v>
                </c:pt>
                <c:pt idx="95">
                  <c:v>8313.43</c:v>
                </c:pt>
                <c:pt idx="96">
                  <c:v>9095.27</c:v>
                </c:pt>
                <c:pt idx="97">
                  <c:v>9953.8799999999992</c:v>
                </c:pt>
                <c:pt idx="98">
                  <c:v>10894.1</c:v>
                </c:pt>
                <c:pt idx="99">
                  <c:v>11895</c:v>
                </c:pt>
                <c:pt idx="100">
                  <c:v>12994.75</c:v>
                </c:pt>
                <c:pt idx="101">
                  <c:v>14293.91</c:v>
                </c:pt>
                <c:pt idx="102">
                  <c:v>15594.39</c:v>
                </c:pt>
                <c:pt idx="103">
                  <c:v>17094.009999999998</c:v>
                </c:pt>
                <c:pt idx="104">
                  <c:v>18693.47</c:v>
                </c:pt>
                <c:pt idx="105">
                  <c:v>20393.939999999999</c:v>
                </c:pt>
                <c:pt idx="106">
                  <c:v>22294.77</c:v>
                </c:pt>
                <c:pt idx="107">
                  <c:v>24396.63</c:v>
                </c:pt>
                <c:pt idx="108">
                  <c:v>26696.400000000001</c:v>
                </c:pt>
                <c:pt idx="109">
                  <c:v>29297.84</c:v>
                </c:pt>
                <c:pt idx="110">
                  <c:v>31998.639999999999</c:v>
                </c:pt>
                <c:pt idx="111">
                  <c:v>34982.879999999997</c:v>
                </c:pt>
                <c:pt idx="112">
                  <c:v>38298.04</c:v>
                </c:pt>
                <c:pt idx="113">
                  <c:v>41898.480000000003</c:v>
                </c:pt>
                <c:pt idx="114">
                  <c:v>45798.16</c:v>
                </c:pt>
                <c:pt idx="115">
                  <c:v>50093.49</c:v>
                </c:pt>
                <c:pt idx="116">
                  <c:v>54798.16</c:v>
                </c:pt>
                <c:pt idx="117">
                  <c:v>59996.71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AA-E045-B05D-18CB5E833E5D}"/>
            </c:ext>
          </c:extLst>
        </c:ser>
        <c:ser>
          <c:idx val="5"/>
          <c:order val="5"/>
          <c:tx>
            <c:strRef>
              <c:f>'426e'!$P$257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'426e'!$P$252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{9B734F98-4ADC-C441-84DA-F8BB98799426}</c15:txfldGUID>
                      <c15:f>'426e'!$P$252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8AA-E045-B05D-18CB5E833E5D}"/>
                </c:ext>
              </c:extLst>
            </c:dLbl>
            <c:dLbl>
              <c:idx val="1"/>
              <c:tx>
                <c:strRef>
                  <c:f>'426e'!$P$253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{AE7287B1-2343-5F45-9CDF-CFE91D5FE323}</c15:txfldGUID>
                      <c15:f>'426e'!$P$253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8AA-E045-B05D-18CB5E833E5D}"/>
                </c:ext>
              </c:extLst>
            </c:dLbl>
            <c:dLbl>
              <c:idx val="2"/>
              <c:tx>
                <c:strRef>
                  <c:f>'426e'!$P$254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{AE112594-D0A0-B74B-B8E3-D7EE3A107C3B}</c15:txfldGUID>
                      <c15:f>'426e'!$P$254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8AA-E045-B05D-18CB5E833E5D}"/>
                </c:ext>
              </c:extLst>
            </c:dLbl>
            <c:dLbl>
              <c:idx val="3"/>
              <c:tx>
                <c:strRef>
                  <c:f>'426e'!$P$255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{5624C8AA-4BD8-EC45-981C-F61CBD82DC21}</c15:txfldGUID>
                      <c15:f>'426e'!$P$255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8AA-E045-B05D-18CB5E833E5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'426e'!$O$258:$O$261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'426e'!$P$258:$P$261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A-E045-B05D-18CB5E833E5D}"/>
            </c:ext>
          </c:extLst>
        </c:ser>
        <c:ser>
          <c:idx val="6"/>
          <c:order val="6"/>
          <c:tx>
            <c:strRef>
              <c:f>'426e'!$S$257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'426e'!$S$253</c:f>
                  <c:strCache>
                    <c:ptCount val="1"/>
                    <c:pt idx="0">
                      <c:v>5.77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{5D2E21AA-79AE-6344-B3B7-8C98BD0E4166}</c15:txfldGUID>
                      <c15:f>'426e'!$S$253</c15:f>
                      <c15:dlblFieldTableCache>
                        <c:ptCount val="1"/>
                        <c:pt idx="0">
                          <c:v>5.77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8AA-E045-B05D-18CB5E833E5D}"/>
                </c:ext>
              </c:extLst>
            </c:dLbl>
            <c:dLbl>
              <c:idx val="1"/>
              <c:tx>
                <c:strRef>
                  <c:f>'426e'!$S$254</c:f>
                  <c:strCache>
                    <c:ptCount val="1"/>
                    <c:pt idx="0">
                      <c:v>57.70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{12D08DBE-ABD9-1240-B9CE-CC0FB395068D}</c15:txfldGUID>
                      <c15:f>'426e'!$S$254</c15:f>
                      <c15:dlblFieldTableCache>
                        <c:ptCount val="1"/>
                        <c:pt idx="0">
                          <c:v>57.70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8AA-E045-B05D-18CB5E833E5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'426e'!$R$258:$R$260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'426e'!$S$258:$S$260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8AA-E045-B05D-18CB5E833E5D}"/>
            </c:ext>
          </c:extLst>
        </c:ser>
        <c:ser>
          <c:idx val="7"/>
          <c:order val="7"/>
          <c:tx>
            <c:strRef>
              <c:f>'426e'!$L$224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'426e'!$K$225:$K$342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3.0517465318695707E-4</c:v>
                </c:pt>
                <c:pt idx="6">
                  <c:v>7.4661772530192601E-3</c:v>
                </c:pt>
                <c:pt idx="7">
                  <c:v>4.1938383201118715E-2</c:v>
                </c:pt>
                <c:pt idx="8">
                  <c:v>0.12669418903451918</c:v>
                </c:pt>
                <c:pt idx="9">
                  <c:v>0.26599157982226457</c:v>
                </c:pt>
                <c:pt idx="10">
                  <c:v>0.4706006649500647</c:v>
                </c:pt>
                <c:pt idx="11">
                  <c:v>0.70631252939484823</c:v>
                </c:pt>
                <c:pt idx="12">
                  <c:v>0.97757206802981278</c:v>
                </c:pt>
                <c:pt idx="13">
                  <c:v>1.2723288803728237</c:v>
                </c:pt>
                <c:pt idx="14">
                  <c:v>1.5858338707227109</c:v>
                </c:pt>
                <c:pt idx="15">
                  <c:v>1.9023829871473763</c:v>
                </c:pt>
                <c:pt idx="16">
                  <c:v>2.2205171440685678</c:v>
                </c:pt>
                <c:pt idx="17">
                  <c:v>2.5389318754578878</c:v>
                </c:pt>
                <c:pt idx="18">
                  <c:v>2.8520125955868556</c:v>
                </c:pt>
                <c:pt idx="19">
                  <c:v>3.1595239235542261</c:v>
                </c:pt>
                <c:pt idx="20">
                  <c:v>3.4543470146372561</c:v>
                </c:pt>
                <c:pt idx="21">
                  <c:v>3.7380554785933495</c:v>
                </c:pt>
                <c:pt idx="22">
                  <c:v>4.0142926270020425</c:v>
                </c:pt>
                <c:pt idx="23">
                  <c:v>4.282787606801401</c:v>
                </c:pt>
                <c:pt idx="24">
                  <c:v>4.5632748083681367</c:v>
                </c:pt>
                <c:pt idx="25">
                  <c:v>4.8057083102971623</c:v>
                </c:pt>
                <c:pt idx="26">
                  <c:v>5.0381582929814472</c:v>
                </c:pt>
                <c:pt idx="27">
                  <c:v>5.2735280062424801</c:v>
                </c:pt>
                <c:pt idx="28">
                  <c:v>5.5041213092730832</c:v>
                </c:pt>
                <c:pt idx="29">
                  <c:v>5.7176430364387301</c:v>
                </c:pt>
                <c:pt idx="30">
                  <c:v>5.9250371568272024</c:v>
                </c:pt>
                <c:pt idx="31">
                  <c:v>6.1237297046556556</c:v>
                </c:pt>
                <c:pt idx="32">
                  <c:v>6.3072410477230934</c:v>
                </c:pt>
                <c:pt idx="33">
                  <c:v>6.4956684149991863</c:v>
                </c:pt>
                <c:pt idx="34">
                  <c:v>6.6729394794701644</c:v>
                </c:pt>
                <c:pt idx="35">
                  <c:v>6.840022091031976</c:v>
                </c:pt>
                <c:pt idx="36">
                  <c:v>7.0046713134885703</c:v>
                </c:pt>
                <c:pt idx="37">
                  <c:v>7.106325441106768</c:v>
                </c:pt>
                <c:pt idx="38">
                  <c:v>7.259810886708153</c:v>
                </c:pt>
                <c:pt idx="39">
                  <c:v>7.4217875824179771</c:v>
                </c:pt>
                <c:pt idx="40">
                  <c:v>7.5609107407699891</c:v>
                </c:pt>
                <c:pt idx="41">
                  <c:v>7.7275195024403303</c:v>
                </c:pt>
                <c:pt idx="42">
                  <c:v>7.8460146459832103</c:v>
                </c:pt>
                <c:pt idx="43">
                  <c:v>7.9745541084893246</c:v>
                </c:pt>
                <c:pt idx="44">
                  <c:v>8.1025061580321598</c:v>
                </c:pt>
                <c:pt idx="45">
                  <c:v>8.2348430020603853</c:v>
                </c:pt>
                <c:pt idx="46">
                  <c:v>8.3385446157187619</c:v>
                </c:pt>
                <c:pt idx="47">
                  <c:v>8.4534847481395214</c:v>
                </c:pt>
                <c:pt idx="48">
                  <c:v>8.5599120910375586</c:v>
                </c:pt>
                <c:pt idx="49">
                  <c:v>8.670552453597967</c:v>
                </c:pt>
                <c:pt idx="50">
                  <c:v>8.7684140606110113</c:v>
                </c:pt>
                <c:pt idx="51">
                  <c:v>8.8689422235700235</c:v>
                </c:pt>
                <c:pt idx="52">
                  <c:v>8.9659634259915144</c:v>
                </c:pt>
                <c:pt idx="53">
                  <c:v>9.0609597008305904</c:v>
                </c:pt>
                <c:pt idx="54">
                  <c:v>9.1564649790941246</c:v>
                </c:pt>
                <c:pt idx="55">
                  <c:v>9.2453903637028247</c:v>
                </c:pt>
                <c:pt idx="56">
                  <c:v>9.3344649868262071</c:v>
                </c:pt>
                <c:pt idx="57">
                  <c:v>9.4176018496586824</c:v>
                </c:pt>
                <c:pt idx="58">
                  <c:v>9.4860373778295735</c:v>
                </c:pt>
                <c:pt idx="59">
                  <c:v>9.5679248143814508</c:v>
                </c:pt>
                <c:pt idx="60">
                  <c:v>9.6432284335030563</c:v>
                </c:pt>
                <c:pt idx="61">
                  <c:v>9.7227983981295196</c:v>
                </c:pt>
                <c:pt idx="62">
                  <c:v>9.7915076884691157</c:v>
                </c:pt>
                <c:pt idx="63">
                  <c:v>9.8615212883321597</c:v>
                </c:pt>
                <c:pt idx="64">
                  <c:v>9.9272311799979658</c:v>
                </c:pt>
                <c:pt idx="65">
                  <c:v>10.009777148587627</c:v>
                </c:pt>
                <c:pt idx="66">
                  <c:v>10.633672502121019</c:v>
                </c:pt>
                <c:pt idx="67">
                  <c:v>11.21056017398058</c:v>
                </c:pt>
                <c:pt idx="68">
                  <c:v>11.557844845488685</c:v>
                </c:pt>
                <c:pt idx="69">
                  <c:v>11.786514300379645</c:v>
                </c:pt>
                <c:pt idx="70">
                  <c:v>11.969112786345189</c:v>
                </c:pt>
                <c:pt idx="71">
                  <c:v>12.11042799348103</c:v>
                </c:pt>
                <c:pt idx="72">
                  <c:v>12.228891538806755</c:v>
                </c:pt>
                <c:pt idx="73">
                  <c:v>12.334786885528906</c:v>
                </c:pt>
                <c:pt idx="74">
                  <c:v>12.430602851567041</c:v>
                </c:pt>
                <c:pt idx="75">
                  <c:v>12.518163442560118</c:v>
                </c:pt>
                <c:pt idx="76">
                  <c:v>12.599821603509616</c:v>
                </c:pt>
                <c:pt idx="77">
                  <c:v>12.671515025471559</c:v>
                </c:pt>
                <c:pt idx="78">
                  <c:v>12.743778383051913</c:v>
                </c:pt>
                <c:pt idx="79">
                  <c:v>12.809054000562073</c:v>
                </c:pt>
                <c:pt idx="80">
                  <c:v>12.868680840814955</c:v>
                </c:pt>
                <c:pt idx="81">
                  <c:v>12.930654540369304</c:v>
                </c:pt>
                <c:pt idx="82">
                  <c:v>12.986559978334636</c:v>
                </c:pt>
                <c:pt idx="83">
                  <c:v>13.041064331921053</c:v>
                </c:pt>
                <c:pt idx="84">
                  <c:v>13.094695413020583</c:v>
                </c:pt>
                <c:pt idx="85">
                  <c:v>13.145339012661882</c:v>
                </c:pt>
                <c:pt idx="86">
                  <c:v>13.194751622389768</c:v>
                </c:pt>
                <c:pt idx="87">
                  <c:v>13.242581110584165</c:v>
                </c:pt>
                <c:pt idx="88">
                  <c:v>13.288889071661307</c:v>
                </c:pt>
                <c:pt idx="89">
                  <c:v>13.332586930901035</c:v>
                </c:pt>
                <c:pt idx="90">
                  <c:v>13.376957735282204</c:v>
                </c:pt>
                <c:pt idx="91">
                  <c:v>13.419765996670112</c:v>
                </c:pt>
                <c:pt idx="92">
                  <c:v>13.461502423575011</c:v>
                </c:pt>
                <c:pt idx="93">
                  <c:v>13.501606200193674</c:v>
                </c:pt>
                <c:pt idx="94">
                  <c:v>13.541444345281338</c:v>
                </c:pt>
                <c:pt idx="95">
                  <c:v>13.579540566598807</c:v>
                </c:pt>
                <c:pt idx="96">
                  <c:v>13.617207284867929</c:v>
                </c:pt>
                <c:pt idx="97">
                  <c:v>13.65415370969278</c:v>
                </c:pt>
                <c:pt idx="98">
                  <c:v>13.690299476202487</c:v>
                </c:pt>
                <c:pt idx="99">
                  <c:v>13.724742481677735</c:v>
                </c:pt>
                <c:pt idx="100">
                  <c:v>13.758670046487754</c:v>
                </c:pt>
                <c:pt idx="101">
                  <c:v>13.794449924411518</c:v>
                </c:pt>
                <c:pt idx="102">
                  <c:v>13.826466257969859</c:v>
                </c:pt>
                <c:pt idx="103">
                  <c:v>13.859547533867689</c:v>
                </c:pt>
                <c:pt idx="104">
                  <c:v>13.891129727114384</c:v>
                </c:pt>
                <c:pt idx="105">
                  <c:v>13.921280628801014</c:v>
                </c:pt>
                <c:pt idx="106">
                  <c:v>13.951559194001838</c:v>
                </c:pt>
                <c:pt idx="107">
                  <c:v>13.981590866548984</c:v>
                </c:pt>
                <c:pt idx="108">
                  <c:v>14.011055948974647</c:v>
                </c:pt>
                <c:pt idx="109">
                  <c:v>14.040898048427986</c:v>
                </c:pt>
                <c:pt idx="110">
                  <c:v>14.068677965547531</c:v>
                </c:pt>
                <c:pt idx="111">
                  <c:v>14.096269533390902</c:v>
                </c:pt>
                <c:pt idx="112">
                  <c:v>14.123788378452044</c:v>
                </c:pt>
                <c:pt idx="113">
                  <c:v>14.150616222665354</c:v>
                </c:pt>
                <c:pt idx="114">
                  <c:v>14.176729124360012</c:v>
                </c:pt>
                <c:pt idx="115">
                  <c:v>14.202584589376636</c:v>
                </c:pt>
                <c:pt idx="116">
                  <c:v>14.228035271971041</c:v>
                </c:pt>
                <c:pt idx="117">
                  <c:v>14.253298606764366</c:v>
                </c:pt>
              </c:numCache>
            </c:numRef>
          </c:xVal>
          <c:yVal>
            <c:numRef>
              <c:f>'426e'!$L$225:$L$342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44.05</c:v>
                </c:pt>
                <c:pt idx="38">
                  <c:v>48.17</c:v>
                </c:pt>
                <c:pt idx="39">
                  <c:v>53.13</c:v>
                </c:pt>
                <c:pt idx="40">
                  <c:v>57.98</c:v>
                </c:pt>
                <c:pt idx="41">
                  <c:v>64.64</c:v>
                </c:pt>
                <c:pt idx="42">
                  <c:v>70.040000000000006</c:v>
                </c:pt>
                <c:pt idx="43">
                  <c:v>76.63</c:v>
                </c:pt>
                <c:pt idx="44">
                  <c:v>84.07</c:v>
                </c:pt>
                <c:pt idx="45">
                  <c:v>92.85</c:v>
                </c:pt>
                <c:pt idx="46">
                  <c:v>100.63</c:v>
                </c:pt>
                <c:pt idx="47">
                  <c:v>110.33</c:v>
                </c:pt>
                <c:pt idx="48">
                  <c:v>120.48</c:v>
                </c:pt>
                <c:pt idx="49">
                  <c:v>132.41999999999999</c:v>
                </c:pt>
                <c:pt idx="50">
                  <c:v>144.35</c:v>
                </c:pt>
                <c:pt idx="51">
                  <c:v>158.16</c:v>
                </c:pt>
                <c:pt idx="52">
                  <c:v>173.22</c:v>
                </c:pt>
                <c:pt idx="53">
                  <c:v>189.88</c:v>
                </c:pt>
                <c:pt idx="54">
                  <c:v>208.85</c:v>
                </c:pt>
                <c:pt idx="55">
                  <c:v>228.84</c:v>
                </c:pt>
                <c:pt idx="56">
                  <c:v>251.48</c:v>
                </c:pt>
                <c:pt idx="57">
                  <c:v>275.35000000000002</c:v>
                </c:pt>
                <c:pt idx="58">
                  <c:v>297.27999999999997</c:v>
                </c:pt>
                <c:pt idx="59">
                  <c:v>326.63</c:v>
                </c:pt>
                <c:pt idx="60">
                  <c:v>357.05</c:v>
                </c:pt>
                <c:pt idx="61">
                  <c:v>393.33</c:v>
                </c:pt>
                <c:pt idx="62">
                  <c:v>428.6</c:v>
                </c:pt>
                <c:pt idx="63">
                  <c:v>468.87</c:v>
                </c:pt>
                <c:pt idx="64">
                  <c:v>511.22</c:v>
                </c:pt>
                <c:pt idx="65">
                  <c:v>563.66</c:v>
                </c:pt>
                <c:pt idx="66">
                  <c:v>611.30999999999995</c:v>
                </c:pt>
                <c:pt idx="67">
                  <c:v>671.04</c:v>
                </c:pt>
                <c:pt idx="68">
                  <c:v>735.69</c:v>
                </c:pt>
                <c:pt idx="69">
                  <c:v>802.91</c:v>
                </c:pt>
                <c:pt idx="70">
                  <c:v>880.3</c:v>
                </c:pt>
                <c:pt idx="71">
                  <c:v>961.56</c:v>
                </c:pt>
                <c:pt idx="72">
                  <c:v>1049.3399999999999</c:v>
                </c:pt>
                <c:pt idx="73">
                  <c:v>1147.48</c:v>
                </c:pt>
                <c:pt idx="74">
                  <c:v>1256.3800000000001</c:v>
                </c:pt>
                <c:pt idx="75">
                  <c:v>1376.46</c:v>
                </c:pt>
                <c:pt idx="76">
                  <c:v>1509.93</c:v>
                </c:pt>
                <c:pt idx="77">
                  <c:v>1647.58</c:v>
                </c:pt>
                <c:pt idx="78">
                  <c:v>1809.35</c:v>
                </c:pt>
                <c:pt idx="79">
                  <c:v>1978.91</c:v>
                </c:pt>
                <c:pt idx="80">
                  <c:v>2156.59</c:v>
                </c:pt>
                <c:pt idx="81">
                  <c:v>2368.1999999999998</c:v>
                </c:pt>
                <c:pt idx="82">
                  <c:v>2586.4899999999998</c:v>
                </c:pt>
                <c:pt idx="83">
                  <c:v>2828.39</c:v>
                </c:pt>
                <c:pt idx="84">
                  <c:v>3098.87</c:v>
                </c:pt>
                <c:pt idx="85">
                  <c:v>3388.46</c:v>
                </c:pt>
                <c:pt idx="86">
                  <c:v>3707.96</c:v>
                </c:pt>
                <c:pt idx="87">
                  <c:v>4057.27</c:v>
                </c:pt>
                <c:pt idx="88">
                  <c:v>4438.66</c:v>
                </c:pt>
                <c:pt idx="89">
                  <c:v>4843.2700000000004</c:v>
                </c:pt>
                <c:pt idx="90">
                  <c:v>5305.06</c:v>
                </c:pt>
                <c:pt idx="91">
                  <c:v>5806.34</c:v>
                </c:pt>
                <c:pt idx="92">
                  <c:v>6355.5</c:v>
                </c:pt>
                <c:pt idx="93">
                  <c:v>6947.49</c:v>
                </c:pt>
                <c:pt idx="94">
                  <c:v>7606.91</c:v>
                </c:pt>
                <c:pt idx="95">
                  <c:v>8313.43</c:v>
                </c:pt>
                <c:pt idx="96">
                  <c:v>9095.27</c:v>
                </c:pt>
                <c:pt idx="97">
                  <c:v>9953.8799999999992</c:v>
                </c:pt>
                <c:pt idx="98">
                  <c:v>10894.1</c:v>
                </c:pt>
                <c:pt idx="99">
                  <c:v>11895</c:v>
                </c:pt>
                <c:pt idx="100">
                  <c:v>12994.75</c:v>
                </c:pt>
                <c:pt idx="101">
                  <c:v>14293.91</c:v>
                </c:pt>
                <c:pt idx="102">
                  <c:v>15594.39</c:v>
                </c:pt>
                <c:pt idx="103">
                  <c:v>17094.009999999998</c:v>
                </c:pt>
                <c:pt idx="104">
                  <c:v>18693.47</c:v>
                </c:pt>
                <c:pt idx="105">
                  <c:v>20393.939999999999</c:v>
                </c:pt>
                <c:pt idx="106">
                  <c:v>22294.77</c:v>
                </c:pt>
                <c:pt idx="107">
                  <c:v>24396.63</c:v>
                </c:pt>
                <c:pt idx="108">
                  <c:v>26696.400000000001</c:v>
                </c:pt>
                <c:pt idx="109">
                  <c:v>29297.84</c:v>
                </c:pt>
                <c:pt idx="110">
                  <c:v>31998.639999999999</c:v>
                </c:pt>
                <c:pt idx="111">
                  <c:v>34982.879999999997</c:v>
                </c:pt>
                <c:pt idx="112">
                  <c:v>38298.04</c:v>
                </c:pt>
                <c:pt idx="113">
                  <c:v>41898.480000000003</c:v>
                </c:pt>
                <c:pt idx="114">
                  <c:v>45798.16</c:v>
                </c:pt>
                <c:pt idx="115">
                  <c:v>50093.49</c:v>
                </c:pt>
                <c:pt idx="116">
                  <c:v>54798.16</c:v>
                </c:pt>
                <c:pt idx="117">
                  <c:v>59996.71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8AA-E045-B05D-18CB5E833E5D}"/>
            </c:ext>
          </c:extLst>
        </c:ser>
        <c:ser>
          <c:idx val="8"/>
          <c:order val="8"/>
          <c:tx>
            <c:strRef>
              <c:f>'426e'!$D$3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'426e'!$D$4</c:f>
              <c:numCache>
                <c:formatCode>0.00</c:formatCode>
                <c:ptCount val="1"/>
                <c:pt idx="0">
                  <c:v>0.11234982913170957</c:v>
                </c:pt>
              </c:numCache>
            </c:numRef>
          </c:xVal>
          <c:yVal>
            <c:numRef>
              <c:f>'426e'!$D$5</c:f>
              <c:numCache>
                <c:formatCode>General</c:formatCode>
                <c:ptCount val="1"/>
                <c:pt idx="0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8AA-E045-B05D-18CB5E833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264559"/>
        <c:axId val="1"/>
      </c:scatterChart>
      <c:valAx>
        <c:axId val="303264559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0326455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250113183372198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'426e'!$AC$8:$AC$42</c:f>
          <c:strCache>
            <c:ptCount val="35"/>
            <c:pt idx="0">
              <c:v>SAMPLE NO.:</c:v>
            </c:pt>
            <c:pt idx="1">
              <c:v>7021.2ft;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15.6</c:v>
            </c:pt>
            <c:pt idx="6">
              <c:v>BVTot:</c:v>
            </c:pt>
            <c:pt idx="7">
              <c:v>17.33</c:v>
            </c:pt>
            <c:pt idx="8">
              <c:v>Perm:</c:v>
            </c:pt>
            <c:pt idx="9">
              <c:v>9.71</c:v>
            </c:pt>
            <c:pt idx="10">
              <c:v>Thomeer Perm:</c:v>
            </c:pt>
            <c:pt idx="11">
              <c:v>199.3</c:v>
            </c:pt>
            <c:pt idx="12">
              <c:v>PORE SYSTEM 1:</c:v>
            </c:pt>
            <c:pt idx="13">
              <c:v>G1:</c:v>
            </c:pt>
            <c:pt idx="14">
              <c:v>0.99</c:v>
            </c:pt>
            <c:pt idx="15">
              <c:v>Pd1:</c:v>
            </c:pt>
            <c:pt idx="16">
              <c:v>2.09</c:v>
            </c:pt>
            <c:pt idx="17">
              <c:v>BV1:</c:v>
            </c:pt>
            <c:pt idx="18">
              <c:v>15.05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0.07</c:v>
            </c:pt>
            <c:pt idx="24">
              <c:v>Pd2:</c:v>
            </c:pt>
            <c:pt idx="25">
              <c:v>548.21</c:v>
            </c:pt>
            <c:pt idx="26">
              <c:v>BV2:</c:v>
            </c:pt>
            <c:pt idx="27">
              <c:v>2.28</c:v>
            </c:pt>
            <c:pt idx="28">
              <c:v>PORE SYSTEM 3:</c:v>
            </c:pt>
            <c:pt idx="29">
              <c:v>G3:</c:v>
            </c:pt>
            <c:pt idx="30">
              <c:v>0.09</c:v>
            </c:pt>
            <c:pt idx="31">
              <c:v>Pd3:</c:v>
            </c:pt>
            <c:pt idx="32">
              <c:v>800.00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36392942059439"/>
          <c:y val="2.894828556250758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1581061347024"/>
          <c:y val="0.2368496091477893"/>
          <c:w val="0.75002425504199854"/>
          <c:h val="0.671073892585403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'426e'!$Z$7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'426e'!$X$8:$X$125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2.4182987849086364</c:v>
                </c:pt>
                <c:pt idx="38" formatCode="0.00E+00">
                  <c:v>2.2114606907873244</c:v>
                </c:pt>
                <c:pt idx="39" formatCode="0.00E+00">
                  <c:v>2.005007744687096</c:v>
                </c:pt>
                <c:pt idx="40" formatCode="0.00E+00">
                  <c:v>1.8372897805316564</c:v>
                </c:pt>
                <c:pt idx="41" formatCode="0.00E+00">
                  <c:v>1.6479898124261358</c:v>
                </c:pt>
                <c:pt idx="42" formatCode="0.00E+00">
                  <c:v>1.5209317743464508</c:v>
                </c:pt>
                <c:pt idx="43" formatCode="0.00E+00">
                  <c:v>1.3901352143445833</c:v>
                </c:pt>
                <c:pt idx="44" formatCode="0.00E+00">
                  <c:v>1.2671114722876822</c:v>
                </c:pt>
                <c:pt idx="45" formatCode="0.00E+00">
                  <c:v>1.1472919921941349</c:v>
                </c:pt>
                <c:pt idx="46" formatCode="0.00E+00">
                  <c:v>1.0585914883754888</c:v>
                </c:pt>
                <c:pt idx="47" formatCode="0.00E+00">
                  <c:v>0.96552217416138331</c:v>
                </c:pt>
                <c:pt idx="48" formatCode="0.00E+00">
                  <c:v>0.88418045713168514</c:v>
                </c:pt>
                <c:pt idx="49" formatCode="0.00E+00">
                  <c:v>0.80445598455841594</c:v>
                </c:pt>
                <c:pt idx="50" formatCode="0.00E+00">
                  <c:v>0.73797063716817057</c:v>
                </c:pt>
                <c:pt idx="51" formatCode="0.00E+00">
                  <c:v>0.67353351969667064</c:v>
                </c:pt>
                <c:pt idx="52" formatCode="0.00E+00">
                  <c:v>0.61497553097347557</c:v>
                </c:pt>
                <c:pt idx="53" formatCode="0.00E+00">
                  <c:v>0.5610178084854931</c:v>
                </c:pt>
                <c:pt idx="54" formatCode="0.00E+00">
                  <c:v>0.51006014591920246</c:v>
                </c:pt>
                <c:pt idx="55" formatCode="0.00E+00">
                  <c:v>0.46550455110656103</c:v>
                </c:pt>
                <c:pt idx="56" formatCode="0.00E+00">
                  <c:v>0.42359655429944898</c:v>
                </c:pt>
                <c:pt idx="57" formatCode="0.00E+00">
                  <c:v>0.38687510977020312</c:v>
                </c:pt>
                <c:pt idx="58" formatCode="0.00E+00">
                  <c:v>0.35833578268038702</c:v>
                </c:pt>
                <c:pt idx="59" formatCode="0.00E+00">
                  <c:v>0.32613679538078383</c:v>
                </c:pt>
                <c:pt idx="60" formatCode="0.00E+00">
                  <c:v>0.29835054327188187</c:v>
                </c:pt>
                <c:pt idx="61" formatCode="0.00E+00">
                  <c:v>0.27083126503248017</c:v>
                </c:pt>
                <c:pt idx="62" formatCode="0.00E+00">
                  <c:v>0.24854424049282647</c:v>
                </c:pt>
                <c:pt idx="63" formatCode="0.00E+00">
                  <c:v>0.22719743527038502</c:v>
                </c:pt>
                <c:pt idx="64" formatCode="0.00E+00">
                  <c:v>0.20837616187791053</c:v>
                </c:pt>
                <c:pt idx="65" formatCode="0.00E+00">
                  <c:v>0.18898992562045458</c:v>
                </c:pt>
                <c:pt idx="66" formatCode="0.00E+00">
                  <c:v>0.17425866005009805</c:v>
                </c:pt>
                <c:pt idx="67" formatCode="0.00E+00">
                  <c:v>0.15874770725325676</c:v>
                </c:pt>
                <c:pt idx="68" formatCode="0.00E+00">
                  <c:v>0.14479748464057607</c:v>
                </c:pt>
                <c:pt idx="69" formatCode="0.00E+00">
                  <c:v>0.13267497163471051</c:v>
                </c:pt>
                <c:pt idx="70" formatCode="0.00E+00">
                  <c:v>0.12101108880520893</c:v>
                </c:pt>
                <c:pt idx="71" formatCode="0.00E+00">
                  <c:v>0.11078462235869362</c:v>
                </c:pt>
                <c:pt idx="72" formatCode="0.00E+00">
                  <c:v>0.10151720269428921</c:v>
                </c:pt>
                <c:pt idx="73" formatCode="0.00E+00">
                  <c:v>9.2834787077095388E-2</c:v>
                </c:pt>
                <c:pt idx="74" formatCode="0.00E+00">
                  <c:v>8.4788090764916196E-2</c:v>
                </c:pt>
                <c:pt idx="75" formatCode="0.00E+00">
                  <c:v>7.7391323740047244E-2</c:v>
                </c:pt>
                <c:pt idx="76" formatCode="0.00E+00">
                  <c:v>7.0550331124770979E-2</c:v>
                </c:pt>
                <c:pt idx="77" formatCode="0.00E+00">
                  <c:v>6.4656078293755345E-2</c:v>
                </c:pt>
                <c:pt idx="78" formatCode="0.00E+00">
                  <c:v>5.8875320681584777E-2</c:v>
                </c:pt>
                <c:pt idx="79" formatCode="0.00E+00">
                  <c:v>5.3830675207677675E-2</c:v>
                </c:pt>
                <c:pt idx="80" formatCode="0.00E+00">
                  <c:v>4.9395602073284875E-2</c:v>
                </c:pt>
                <c:pt idx="81" formatCode="0.00E+00">
                  <c:v>4.4981868708396856E-2</c:v>
                </c:pt>
                <c:pt idx="82" formatCode="0.00E+00">
                  <c:v>4.1185568656838201E-2</c:v>
                </c:pt>
                <c:pt idx="83" formatCode="0.00E+00">
                  <c:v>3.7663144571726467E-2</c:v>
                </c:pt>
                <c:pt idx="84" formatCode="0.00E+00">
                  <c:v>3.4375776162028554E-2</c:v>
                </c:pt>
                <c:pt idx="85" formatCode="0.00E+00">
                  <c:v>3.1437898477545974E-2</c:v>
                </c:pt>
                <c:pt idx="86" formatCode="0.00E+00">
                  <c:v>2.8729021207139622E-2</c:v>
                </c:pt>
                <c:pt idx="87" formatCode="0.00E+00">
                  <c:v>2.6255600804290923E-2</c:v>
                </c:pt>
                <c:pt idx="88" formatCode="0.00E+00">
                  <c:v>2.3999599310428246E-2</c:v>
                </c:pt>
                <c:pt idx="89" formatCode="0.00E+00">
                  <c:v>2.1994656807327571E-2</c:v>
                </c:pt>
                <c:pt idx="90" formatCode="0.00E+00">
                  <c:v>2.0080086082952014E-2</c:v>
                </c:pt>
                <c:pt idx="91" formatCode="0.00E+00">
                  <c:v>1.8346507692492246E-2</c:v>
                </c:pt>
                <c:pt idx="92" formatCode="0.00E+00">
                  <c:v>1.676124010309581E-2</c:v>
                </c:pt>
                <c:pt idx="93" formatCode="0.00E+00">
                  <c:v>1.5333028399497578E-2</c:v>
                </c:pt>
                <c:pt idx="94" formatCode="0.00E+00">
                  <c:v>1.4003854584216907E-2</c:v>
                </c:pt>
                <c:pt idx="95" formatCode="0.00E+00">
                  <c:v>1.2813731693804531E-2</c:v>
                </c:pt>
                <c:pt idx="96" formatCode="0.00E+00">
                  <c:v>1.171224839671889E-2</c:v>
                </c:pt>
                <c:pt idx="97" formatCode="0.00E+00">
                  <c:v>1.0701963603662634E-2</c:v>
                </c:pt>
                <c:pt idx="98" formatCode="0.00E+00">
                  <c:v>9.7783260182323847E-3</c:v>
                </c:pt>
                <c:pt idx="99" formatCode="0.00E+00">
                  <c:v>8.9555327007335376E-3</c:v>
                </c:pt>
                <c:pt idx="100" formatCode="0.00E+00">
                  <c:v>8.1976229996902922E-3</c:v>
                </c:pt>
                <c:pt idx="101" formatCode="0.00E+00">
                  <c:v>7.4525487760329695E-3</c:v>
                </c:pt>
                <c:pt idx="102" formatCode="0.00E+00">
                  <c:v>6.8310502350669338E-3</c:v>
                </c:pt>
                <c:pt idx="103" formatCode="0.00E+00">
                  <c:v>6.2317771824882181E-3</c:v>
                </c:pt>
                <c:pt idx="104" formatCode="0.00E+00">
                  <c:v>5.6985707562707951E-3</c:v>
                </c:pt>
                <c:pt idx="105" formatCode="0.00E+00">
                  <c:v>5.2234174208233147E-3</c:v>
                </c:pt>
                <c:pt idx="106" formatCode="0.00E+00">
                  <c:v>4.7780740270128566E-3</c:v>
                </c:pt>
                <c:pt idx="107" formatCode="0.00E+00">
                  <c:v>4.3664252593585843E-3</c:v>
                </c:pt>
                <c:pt idx="108" formatCode="0.00E+00">
                  <c:v>3.9902781451890681E-3</c:v>
                </c:pt>
                <c:pt idx="109" formatCode="0.00E+00">
                  <c:v>3.6359698010237414E-3</c:v>
                </c:pt>
                <c:pt idx="110" formatCode="0.00E+00">
                  <c:v>3.3290809070393433E-3</c:v>
                </c:pt>
                <c:pt idx="111" formatCode="0.00E+00">
                  <c:v>3.0450912410649278E-3</c:v>
                </c:pt>
                <c:pt idx="112" formatCode="0.00E+00">
                  <c:v>2.7815016506125487E-3</c:v>
                </c:pt>
                <c:pt idx="113" formatCode="0.00E+00">
                  <c:v>2.5424803352108579E-3</c:v>
                </c:pt>
                <c:pt idx="114" formatCode="0.00E+00">
                  <c:v>2.3259899846462262E-3</c:v>
                </c:pt>
                <c:pt idx="115" formatCode="0.00E+00">
                  <c:v>2.1265450156342756E-3</c:v>
                </c:pt>
                <c:pt idx="116" formatCode="0.00E+00">
                  <c:v>1.9439715033356124E-3</c:v>
                </c:pt>
                <c:pt idx="117" formatCode="0.00E+00">
                  <c:v>1.7755317162428646E-3</c:v>
                </c:pt>
              </c:numCache>
            </c:numRef>
          </c:xVal>
          <c:yVal>
            <c:numRef>
              <c:f>'426e'!$Z$8:$Z$125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0.11895642273446608</c:v>
                </c:pt>
                <c:pt idx="5">
                  <c:v>9.2522500746470282E-2</c:v>
                </c:pt>
                <c:pt idx="6">
                  <c:v>0.11565312593308782</c:v>
                </c:pt>
                <c:pt idx="7">
                  <c:v>9.2522500746470282E-2</c:v>
                </c:pt>
                <c:pt idx="8">
                  <c:v>6.9391875559852711E-2</c:v>
                </c:pt>
                <c:pt idx="9">
                  <c:v>0.13878375111970531</c:v>
                </c:pt>
                <c:pt idx="10">
                  <c:v>0.16191437630632288</c:v>
                </c:pt>
                <c:pt idx="11">
                  <c:v>0.23130625186617593</c:v>
                </c:pt>
                <c:pt idx="12">
                  <c:v>0.25443687705279294</c:v>
                </c:pt>
                <c:pt idx="13">
                  <c:v>0.30069812742602875</c:v>
                </c:pt>
                <c:pt idx="14">
                  <c:v>0.2313062518661757</c:v>
                </c:pt>
                <c:pt idx="15">
                  <c:v>0.34695937779926345</c:v>
                </c:pt>
                <c:pt idx="16">
                  <c:v>0.18504500149294012</c:v>
                </c:pt>
                <c:pt idx="17">
                  <c:v>0.23130625186617548</c:v>
                </c:pt>
                <c:pt idx="18">
                  <c:v>0.20817562667955825</c:v>
                </c:pt>
                <c:pt idx="19">
                  <c:v>0.23130625186617548</c:v>
                </c:pt>
                <c:pt idx="20">
                  <c:v>0.25443687705279361</c:v>
                </c:pt>
                <c:pt idx="21">
                  <c:v>0.20817562667955825</c:v>
                </c:pt>
                <c:pt idx="22">
                  <c:v>0.25443687705279228</c:v>
                </c:pt>
                <c:pt idx="23">
                  <c:v>0.23130625186617548</c:v>
                </c:pt>
                <c:pt idx="24">
                  <c:v>0.30069812742602808</c:v>
                </c:pt>
                <c:pt idx="25">
                  <c:v>0.25443687705279316</c:v>
                </c:pt>
                <c:pt idx="26">
                  <c:v>0.20817562667955869</c:v>
                </c:pt>
                <c:pt idx="27">
                  <c:v>0.25443687705279316</c:v>
                </c:pt>
                <c:pt idx="28">
                  <c:v>0.23130625186617593</c:v>
                </c:pt>
                <c:pt idx="29">
                  <c:v>0.23130625186617504</c:v>
                </c:pt>
                <c:pt idx="30">
                  <c:v>0.23130625186617682</c:v>
                </c:pt>
                <c:pt idx="31">
                  <c:v>0.25443687705279316</c:v>
                </c:pt>
                <c:pt idx="32">
                  <c:v>0.2081756266795578</c:v>
                </c:pt>
                <c:pt idx="33">
                  <c:v>0.18504500149294056</c:v>
                </c:pt>
                <c:pt idx="34">
                  <c:v>0.18504500149294056</c:v>
                </c:pt>
                <c:pt idx="35">
                  <c:v>0.2081756266795578</c:v>
                </c:pt>
                <c:pt idx="36">
                  <c:v>0.18504500149294056</c:v>
                </c:pt>
                <c:pt idx="37">
                  <c:v>0.18504500149294145</c:v>
                </c:pt>
                <c:pt idx="38">
                  <c:v>0.1674657263511099</c:v>
                </c:pt>
                <c:pt idx="39">
                  <c:v>0.16746572635111079</c:v>
                </c:pt>
                <c:pt idx="40">
                  <c:v>0.16746572635111256</c:v>
                </c:pt>
                <c:pt idx="41">
                  <c:v>0.16746572635111079</c:v>
                </c:pt>
                <c:pt idx="42">
                  <c:v>0.13878375111970609</c:v>
                </c:pt>
                <c:pt idx="43">
                  <c:v>0.16746572635111345</c:v>
                </c:pt>
                <c:pt idx="44">
                  <c:v>0.13878375111970698</c:v>
                </c:pt>
                <c:pt idx="45">
                  <c:v>0.1387837511197052</c:v>
                </c:pt>
                <c:pt idx="46">
                  <c:v>0.11565312593308796</c:v>
                </c:pt>
                <c:pt idx="47">
                  <c:v>8.3732863175555394E-2</c:v>
                </c:pt>
                <c:pt idx="48">
                  <c:v>0.11565312593308974</c:v>
                </c:pt>
                <c:pt idx="49">
                  <c:v>0.1387837511197052</c:v>
                </c:pt>
                <c:pt idx="50">
                  <c:v>0.11565312593308796</c:v>
                </c:pt>
                <c:pt idx="51">
                  <c:v>0.11565312593308796</c:v>
                </c:pt>
                <c:pt idx="52">
                  <c:v>9.2522500746470726E-2</c:v>
                </c:pt>
                <c:pt idx="53">
                  <c:v>8.3732863175555394E-2</c:v>
                </c:pt>
                <c:pt idx="54">
                  <c:v>8.3732863175555394E-2</c:v>
                </c:pt>
                <c:pt idx="55">
                  <c:v>8.3732863175557171E-2</c:v>
                </c:pt>
                <c:pt idx="56">
                  <c:v>0.11565312593308796</c:v>
                </c:pt>
                <c:pt idx="57">
                  <c:v>8.3732863175553618E-2</c:v>
                </c:pt>
                <c:pt idx="58">
                  <c:v>8.3732863175557171E-2</c:v>
                </c:pt>
                <c:pt idx="59">
                  <c:v>9.252250074646895E-2</c:v>
                </c:pt>
                <c:pt idx="60">
                  <c:v>8.3732863175557171E-2</c:v>
                </c:pt>
                <c:pt idx="61">
                  <c:v>0.11565312593308619</c:v>
                </c:pt>
                <c:pt idx="62">
                  <c:v>0.11565312593308974</c:v>
                </c:pt>
                <c:pt idx="63">
                  <c:v>0.1387837511197052</c:v>
                </c:pt>
                <c:pt idx="64">
                  <c:v>0.1387837511197052</c:v>
                </c:pt>
                <c:pt idx="65">
                  <c:v>0.16191437630632421</c:v>
                </c:pt>
                <c:pt idx="66">
                  <c:v>0.18504500149293968</c:v>
                </c:pt>
                <c:pt idx="67">
                  <c:v>0.20817562667955869</c:v>
                </c:pt>
                <c:pt idx="68">
                  <c:v>0.23130625186617593</c:v>
                </c:pt>
                <c:pt idx="69">
                  <c:v>0.25119858952666441</c:v>
                </c:pt>
                <c:pt idx="70">
                  <c:v>0.25119858952666618</c:v>
                </c:pt>
                <c:pt idx="71">
                  <c:v>0.27756750223941218</c:v>
                </c:pt>
                <c:pt idx="72">
                  <c:v>0.25119858952666618</c:v>
                </c:pt>
                <c:pt idx="73">
                  <c:v>0.20817562667955691</c:v>
                </c:pt>
                <c:pt idx="74">
                  <c:v>0.18504500149294145</c:v>
                </c:pt>
                <c:pt idx="75">
                  <c:v>0.16746572635111079</c:v>
                </c:pt>
                <c:pt idx="76">
                  <c:v>0.16746572635111434</c:v>
                </c:pt>
                <c:pt idx="77">
                  <c:v>0.1387837511197052</c:v>
                </c:pt>
                <c:pt idx="78">
                  <c:v>0.11565312593308796</c:v>
                </c:pt>
                <c:pt idx="79">
                  <c:v>8.3732863175553618E-2</c:v>
                </c:pt>
                <c:pt idx="80">
                  <c:v>8.3732863175555394E-2</c:v>
                </c:pt>
                <c:pt idx="81">
                  <c:v>6.9391875559855265E-2</c:v>
                </c:pt>
                <c:pt idx="82">
                  <c:v>6.9391875559851712E-2</c:v>
                </c:pt>
                <c:pt idx="83">
                  <c:v>4.6261250373236251E-2</c:v>
                </c:pt>
                <c:pt idx="84">
                  <c:v>4.6261250373236251E-2</c:v>
                </c:pt>
                <c:pt idx="85">
                  <c:v>4.6261250373232699E-2</c:v>
                </c:pt>
                <c:pt idx="86">
                  <c:v>2.3130625186619014E-2</c:v>
                </c:pt>
                <c:pt idx="87">
                  <c:v>2.3130625186617237E-2</c:v>
                </c:pt>
                <c:pt idx="88">
                  <c:v>2.3130625186619014E-2</c:v>
                </c:pt>
                <c:pt idx="89">
                  <c:v>2.3130625186617237E-2</c:v>
                </c:pt>
                <c:pt idx="90">
                  <c:v>2.3130625186619014E-2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BA-1942-8EC7-967DC6F47647}"/>
            </c:ext>
          </c:extLst>
        </c:ser>
        <c:ser>
          <c:idx val="1"/>
          <c:order val="1"/>
          <c:tx>
            <c:strRef>
              <c:f>'426e'!$AB$7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'426e'!$X$8:$X$125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2.4182987849086364</c:v>
                </c:pt>
                <c:pt idx="38" formatCode="0.00E+00">
                  <c:v>2.2114606907873244</c:v>
                </c:pt>
                <c:pt idx="39" formatCode="0.00E+00">
                  <c:v>2.005007744687096</c:v>
                </c:pt>
                <c:pt idx="40" formatCode="0.00E+00">
                  <c:v>1.8372897805316564</c:v>
                </c:pt>
                <c:pt idx="41" formatCode="0.00E+00">
                  <c:v>1.6479898124261358</c:v>
                </c:pt>
                <c:pt idx="42" formatCode="0.00E+00">
                  <c:v>1.5209317743464508</c:v>
                </c:pt>
                <c:pt idx="43" formatCode="0.00E+00">
                  <c:v>1.3901352143445833</c:v>
                </c:pt>
                <c:pt idx="44" formatCode="0.00E+00">
                  <c:v>1.2671114722876822</c:v>
                </c:pt>
                <c:pt idx="45" formatCode="0.00E+00">
                  <c:v>1.1472919921941349</c:v>
                </c:pt>
                <c:pt idx="46" formatCode="0.00E+00">
                  <c:v>1.0585914883754888</c:v>
                </c:pt>
                <c:pt idx="47" formatCode="0.00E+00">
                  <c:v>0.96552217416138331</c:v>
                </c:pt>
                <c:pt idx="48" formatCode="0.00E+00">
                  <c:v>0.88418045713168514</c:v>
                </c:pt>
                <c:pt idx="49" formatCode="0.00E+00">
                  <c:v>0.80445598455841594</c:v>
                </c:pt>
                <c:pt idx="50" formatCode="0.00E+00">
                  <c:v>0.73797063716817057</c:v>
                </c:pt>
                <c:pt idx="51" formatCode="0.00E+00">
                  <c:v>0.67353351969667064</c:v>
                </c:pt>
                <c:pt idx="52" formatCode="0.00E+00">
                  <c:v>0.61497553097347557</c:v>
                </c:pt>
                <c:pt idx="53" formatCode="0.00E+00">
                  <c:v>0.5610178084854931</c:v>
                </c:pt>
                <c:pt idx="54" formatCode="0.00E+00">
                  <c:v>0.51006014591920246</c:v>
                </c:pt>
                <c:pt idx="55" formatCode="0.00E+00">
                  <c:v>0.46550455110656103</c:v>
                </c:pt>
                <c:pt idx="56" formatCode="0.00E+00">
                  <c:v>0.42359655429944898</c:v>
                </c:pt>
                <c:pt idx="57" formatCode="0.00E+00">
                  <c:v>0.38687510977020312</c:v>
                </c:pt>
                <c:pt idx="58" formatCode="0.00E+00">
                  <c:v>0.35833578268038702</c:v>
                </c:pt>
                <c:pt idx="59" formatCode="0.00E+00">
                  <c:v>0.32613679538078383</c:v>
                </c:pt>
                <c:pt idx="60" formatCode="0.00E+00">
                  <c:v>0.29835054327188187</c:v>
                </c:pt>
                <c:pt idx="61" formatCode="0.00E+00">
                  <c:v>0.27083126503248017</c:v>
                </c:pt>
                <c:pt idx="62" formatCode="0.00E+00">
                  <c:v>0.24854424049282647</c:v>
                </c:pt>
                <c:pt idx="63" formatCode="0.00E+00">
                  <c:v>0.22719743527038502</c:v>
                </c:pt>
                <c:pt idx="64" formatCode="0.00E+00">
                  <c:v>0.20837616187791053</c:v>
                </c:pt>
                <c:pt idx="65" formatCode="0.00E+00">
                  <c:v>0.18898992562045458</c:v>
                </c:pt>
                <c:pt idx="66" formatCode="0.00E+00">
                  <c:v>0.17425866005009805</c:v>
                </c:pt>
                <c:pt idx="67" formatCode="0.00E+00">
                  <c:v>0.15874770725325676</c:v>
                </c:pt>
                <c:pt idx="68" formatCode="0.00E+00">
                  <c:v>0.14479748464057607</c:v>
                </c:pt>
                <c:pt idx="69" formatCode="0.00E+00">
                  <c:v>0.13267497163471051</c:v>
                </c:pt>
                <c:pt idx="70" formatCode="0.00E+00">
                  <c:v>0.12101108880520893</c:v>
                </c:pt>
                <c:pt idx="71" formatCode="0.00E+00">
                  <c:v>0.11078462235869362</c:v>
                </c:pt>
                <c:pt idx="72" formatCode="0.00E+00">
                  <c:v>0.10151720269428921</c:v>
                </c:pt>
                <c:pt idx="73" formatCode="0.00E+00">
                  <c:v>9.2834787077095388E-2</c:v>
                </c:pt>
                <c:pt idx="74" formatCode="0.00E+00">
                  <c:v>8.4788090764916196E-2</c:v>
                </c:pt>
                <c:pt idx="75" formatCode="0.00E+00">
                  <c:v>7.7391323740047244E-2</c:v>
                </c:pt>
                <c:pt idx="76" formatCode="0.00E+00">
                  <c:v>7.0550331124770979E-2</c:v>
                </c:pt>
                <c:pt idx="77" formatCode="0.00E+00">
                  <c:v>6.4656078293755345E-2</c:v>
                </c:pt>
                <c:pt idx="78" formatCode="0.00E+00">
                  <c:v>5.8875320681584777E-2</c:v>
                </c:pt>
                <c:pt idx="79" formatCode="0.00E+00">
                  <c:v>5.3830675207677675E-2</c:v>
                </c:pt>
                <c:pt idx="80" formatCode="0.00E+00">
                  <c:v>4.9395602073284875E-2</c:v>
                </c:pt>
                <c:pt idx="81" formatCode="0.00E+00">
                  <c:v>4.4981868708396856E-2</c:v>
                </c:pt>
                <c:pt idx="82" formatCode="0.00E+00">
                  <c:v>4.1185568656838201E-2</c:v>
                </c:pt>
                <c:pt idx="83" formatCode="0.00E+00">
                  <c:v>3.7663144571726467E-2</c:v>
                </c:pt>
                <c:pt idx="84" formatCode="0.00E+00">
                  <c:v>3.4375776162028554E-2</c:v>
                </c:pt>
                <c:pt idx="85" formatCode="0.00E+00">
                  <c:v>3.1437898477545974E-2</c:v>
                </c:pt>
                <c:pt idx="86" formatCode="0.00E+00">
                  <c:v>2.8729021207139622E-2</c:v>
                </c:pt>
                <c:pt idx="87" formatCode="0.00E+00">
                  <c:v>2.6255600804290923E-2</c:v>
                </c:pt>
                <c:pt idx="88" formatCode="0.00E+00">
                  <c:v>2.3999599310428246E-2</c:v>
                </c:pt>
                <c:pt idx="89" formatCode="0.00E+00">
                  <c:v>2.1994656807327571E-2</c:v>
                </c:pt>
                <c:pt idx="90" formatCode="0.00E+00">
                  <c:v>2.0080086082952014E-2</c:v>
                </c:pt>
                <c:pt idx="91" formatCode="0.00E+00">
                  <c:v>1.8346507692492246E-2</c:v>
                </c:pt>
                <c:pt idx="92" formatCode="0.00E+00">
                  <c:v>1.676124010309581E-2</c:v>
                </c:pt>
                <c:pt idx="93" formatCode="0.00E+00">
                  <c:v>1.5333028399497578E-2</c:v>
                </c:pt>
                <c:pt idx="94" formatCode="0.00E+00">
                  <c:v>1.4003854584216907E-2</c:v>
                </c:pt>
                <c:pt idx="95" formatCode="0.00E+00">
                  <c:v>1.2813731693804531E-2</c:v>
                </c:pt>
                <c:pt idx="96" formatCode="0.00E+00">
                  <c:v>1.171224839671889E-2</c:v>
                </c:pt>
                <c:pt idx="97" formatCode="0.00E+00">
                  <c:v>1.0701963603662634E-2</c:v>
                </c:pt>
                <c:pt idx="98" formatCode="0.00E+00">
                  <c:v>9.7783260182323847E-3</c:v>
                </c:pt>
                <c:pt idx="99" formatCode="0.00E+00">
                  <c:v>8.9555327007335376E-3</c:v>
                </c:pt>
                <c:pt idx="100" formatCode="0.00E+00">
                  <c:v>8.1976229996902922E-3</c:v>
                </c:pt>
                <c:pt idx="101" formatCode="0.00E+00">
                  <c:v>7.4525487760329695E-3</c:v>
                </c:pt>
                <c:pt idx="102" formatCode="0.00E+00">
                  <c:v>6.8310502350669338E-3</c:v>
                </c:pt>
                <c:pt idx="103" formatCode="0.00E+00">
                  <c:v>6.2317771824882181E-3</c:v>
                </c:pt>
                <c:pt idx="104" formatCode="0.00E+00">
                  <c:v>5.6985707562707951E-3</c:v>
                </c:pt>
                <c:pt idx="105" formatCode="0.00E+00">
                  <c:v>5.2234174208233147E-3</c:v>
                </c:pt>
                <c:pt idx="106" formatCode="0.00E+00">
                  <c:v>4.7780740270128566E-3</c:v>
                </c:pt>
                <c:pt idx="107" formatCode="0.00E+00">
                  <c:v>4.3664252593585843E-3</c:v>
                </c:pt>
                <c:pt idx="108" formatCode="0.00E+00">
                  <c:v>3.9902781451890681E-3</c:v>
                </c:pt>
                <c:pt idx="109" formatCode="0.00E+00">
                  <c:v>3.6359698010237414E-3</c:v>
                </c:pt>
                <c:pt idx="110" formatCode="0.00E+00">
                  <c:v>3.3290809070393433E-3</c:v>
                </c:pt>
                <c:pt idx="111" formatCode="0.00E+00">
                  <c:v>3.0450912410649278E-3</c:v>
                </c:pt>
                <c:pt idx="112" formatCode="0.00E+00">
                  <c:v>2.7815016506125487E-3</c:v>
                </c:pt>
                <c:pt idx="113" formatCode="0.00E+00">
                  <c:v>2.5424803352108579E-3</c:v>
                </c:pt>
                <c:pt idx="114" formatCode="0.00E+00">
                  <c:v>2.3259899846462262E-3</c:v>
                </c:pt>
                <c:pt idx="115" formatCode="0.00E+00">
                  <c:v>2.1265450156342756E-3</c:v>
                </c:pt>
                <c:pt idx="116" formatCode="0.00E+00">
                  <c:v>1.9439715033356124E-3</c:v>
                </c:pt>
                <c:pt idx="117" formatCode="0.00E+00">
                  <c:v>1.7755317162428646E-3</c:v>
                </c:pt>
              </c:numCache>
            </c:numRef>
          </c:xVal>
          <c:yVal>
            <c:numRef>
              <c:f>'426e'!$AB$8:$AB$125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3.050568275750823E-4</c:v>
                </c:pt>
                <c:pt idx="6">
                  <c:v>7.1610025998323033E-3</c:v>
                </c:pt>
                <c:pt idx="7">
                  <c:v>3.4472205948099452E-2</c:v>
                </c:pt>
                <c:pt idx="8">
                  <c:v>8.4755805833400463E-2</c:v>
                </c:pt>
                <c:pt idx="9">
                  <c:v>0.13929739078774539</c:v>
                </c:pt>
                <c:pt idx="10">
                  <c:v>0.20460908512780013</c:v>
                </c:pt>
                <c:pt idx="11">
                  <c:v>0.23571186444478354</c:v>
                </c:pt>
                <c:pt idx="12">
                  <c:v>0.27125953863496455</c:v>
                </c:pt>
                <c:pt idx="13">
                  <c:v>0.29475681234301088</c:v>
                </c:pt>
                <c:pt idx="14">
                  <c:v>0.31350499034988721</c:v>
                </c:pt>
                <c:pt idx="15">
                  <c:v>0.31654911642466543</c:v>
                </c:pt>
                <c:pt idx="16">
                  <c:v>0.31813415692119151</c:v>
                </c:pt>
                <c:pt idx="17">
                  <c:v>0.31841473138931997</c:v>
                </c:pt>
                <c:pt idx="18">
                  <c:v>0.31308072012896782</c:v>
                </c:pt>
                <c:pt idx="19">
                  <c:v>0.30751132796737046</c:v>
                </c:pt>
                <c:pt idx="20">
                  <c:v>0.29482309108303006</c:v>
                </c:pt>
                <c:pt idx="21">
                  <c:v>0.28370846395609339</c:v>
                </c:pt>
                <c:pt idx="22">
                  <c:v>0.27623714840869296</c:v>
                </c:pt>
                <c:pt idx="23">
                  <c:v>0.26849497979935855</c:v>
                </c:pt>
                <c:pt idx="24">
                  <c:v>0.28048720156673568</c:v>
                </c:pt>
                <c:pt idx="25">
                  <c:v>0.24243350192902557</c:v>
                </c:pt>
                <c:pt idx="26">
                  <c:v>0.23244998268428496</c:v>
                </c:pt>
                <c:pt idx="27">
                  <c:v>0.23536971326103284</c:v>
                </c:pt>
                <c:pt idx="28">
                  <c:v>0.2305933030306031</c:v>
                </c:pt>
                <c:pt idx="29">
                  <c:v>0.21352172716564688</c:v>
                </c:pt>
                <c:pt idx="30">
                  <c:v>0.20739412038847238</c:v>
                </c:pt>
                <c:pt idx="31">
                  <c:v>0.19869254782845314</c:v>
                </c:pt>
                <c:pt idx="32">
                  <c:v>0.18351134306743777</c:v>
                </c:pt>
                <c:pt idx="33">
                  <c:v>0.18842736727609299</c:v>
                </c:pt>
                <c:pt idx="34">
                  <c:v>0.17727106447097807</c:v>
                </c:pt>
                <c:pt idx="35">
                  <c:v>0.16708261156181159</c:v>
                </c:pt>
                <c:pt idx="36">
                  <c:v>0.1646492224565943</c:v>
                </c:pt>
                <c:pt idx="37">
                  <c:v>0.1016541276181977</c:v>
                </c:pt>
                <c:pt idx="38">
                  <c:v>0.153485445601385</c:v>
                </c:pt>
                <c:pt idx="39">
                  <c:v>0.16197669570982409</c:v>
                </c:pt>
                <c:pt idx="40">
                  <c:v>0.13912315835201206</c:v>
                </c:pt>
                <c:pt idx="41">
                  <c:v>0.16660876167034111</c:v>
                </c:pt>
                <c:pt idx="42">
                  <c:v>0.11849514354288004</c:v>
                </c:pt>
                <c:pt idx="43">
                  <c:v>0.12853946250611425</c:v>
                </c:pt>
                <c:pt idx="44">
                  <c:v>0.12795204954283523</c:v>
                </c:pt>
                <c:pt idx="45">
                  <c:v>0.13233684402822554</c:v>
                </c:pt>
                <c:pt idx="46">
                  <c:v>0.1037016136583766</c:v>
                </c:pt>
                <c:pt idx="47">
                  <c:v>0.11494013242075951</c:v>
                </c:pt>
                <c:pt idx="48">
                  <c:v>0.10642734289803712</c:v>
                </c:pt>
                <c:pt idx="49">
                  <c:v>0.11064036256040843</c:v>
                </c:pt>
                <c:pt idx="50">
                  <c:v>9.7861607013044249E-2</c:v>
                </c:pt>
                <c:pt idx="51">
                  <c:v>0.10052816295901223</c:v>
                </c:pt>
                <c:pt idx="52">
                  <c:v>9.7021202421490926E-2</c:v>
                </c:pt>
                <c:pt idx="53">
                  <c:v>9.4996274839076023E-2</c:v>
                </c:pt>
                <c:pt idx="54">
                  <c:v>9.5505278263534166E-2</c:v>
                </c:pt>
                <c:pt idx="55">
                  <c:v>8.8925384608700142E-2</c:v>
                </c:pt>
                <c:pt idx="56">
                  <c:v>8.9074623123382324E-2</c:v>
                </c:pt>
                <c:pt idx="57">
                  <c:v>8.3136862832475344E-2</c:v>
                </c:pt>
                <c:pt idx="58">
                  <c:v>6.8435528170891047E-2</c:v>
                </c:pt>
                <c:pt idx="59">
                  <c:v>8.1887436551877357E-2</c:v>
                </c:pt>
                <c:pt idx="60">
                  <c:v>7.5303619121605436E-2</c:v>
                </c:pt>
                <c:pt idx="61">
                  <c:v>7.9569964626463374E-2</c:v>
                </c:pt>
                <c:pt idx="62">
                  <c:v>6.8709290339596052E-2</c:v>
                </c:pt>
                <c:pt idx="63">
                  <c:v>7.0013599863044007E-2</c:v>
                </c:pt>
                <c:pt idx="64">
                  <c:v>6.5709891665806097E-2</c:v>
                </c:pt>
                <c:pt idx="65">
                  <c:v>8.2545968589661456E-2</c:v>
                </c:pt>
                <c:pt idx="66">
                  <c:v>0.62389535353339198</c:v>
                </c:pt>
                <c:pt idx="67">
                  <c:v>0.57688767185956102</c:v>
                </c:pt>
                <c:pt idx="68">
                  <c:v>0.34728467150810438</c:v>
                </c:pt>
                <c:pt idx="69">
                  <c:v>0.22866945489096047</c:v>
                </c:pt>
                <c:pt idx="70">
                  <c:v>0.18259848596554384</c:v>
                </c:pt>
                <c:pt idx="71">
                  <c:v>0.14131520713584145</c:v>
                </c:pt>
                <c:pt idx="72">
                  <c:v>0.11846354532572434</c:v>
                </c:pt>
                <c:pt idx="73">
                  <c:v>0.10589534672215173</c:v>
                </c:pt>
                <c:pt idx="74">
                  <c:v>9.5815966038134803E-2</c:v>
                </c:pt>
                <c:pt idx="75">
                  <c:v>8.7560590993076559E-2</c:v>
                </c:pt>
                <c:pt idx="76">
                  <c:v>8.1658160949498182E-2</c:v>
                </c:pt>
                <c:pt idx="77">
                  <c:v>7.1693421961942505E-2</c:v>
                </c:pt>
                <c:pt idx="78">
                  <c:v>7.2263357580354182E-2</c:v>
                </c:pt>
                <c:pt idx="79">
                  <c:v>6.5275617510160089E-2</c:v>
                </c:pt>
                <c:pt idx="80">
                  <c:v>5.9626840252882118E-2</c:v>
                </c:pt>
                <c:pt idx="81">
                  <c:v>6.1973699554348727E-2</c:v>
                </c:pt>
                <c:pt idx="82">
                  <c:v>5.5905437965332538E-2</c:v>
                </c:pt>
                <c:pt idx="83">
                  <c:v>5.4504353586416698E-2</c:v>
                </c:pt>
                <c:pt idx="84">
                  <c:v>5.3631081099529965E-2</c:v>
                </c:pt>
                <c:pt idx="85">
                  <c:v>5.0643599641299275E-2</c:v>
                </c:pt>
                <c:pt idx="86">
                  <c:v>4.9412609727886192E-2</c:v>
                </c:pt>
                <c:pt idx="87">
                  <c:v>4.782948819439703E-2</c:v>
                </c:pt>
                <c:pt idx="88">
                  <c:v>4.6307961077141968E-2</c:v>
                </c:pt>
                <c:pt idx="89">
                  <c:v>4.3697859239728132E-2</c:v>
                </c:pt>
                <c:pt idx="90">
                  <c:v>4.4370804381168583E-2</c:v>
                </c:pt>
                <c:pt idx="91">
                  <c:v>4.280826138790772E-2</c:v>
                </c:pt>
                <c:pt idx="92">
                  <c:v>4.1736426904899204E-2</c:v>
                </c:pt>
                <c:pt idx="93">
                  <c:v>4.0103776618662934E-2</c:v>
                </c:pt>
                <c:pt idx="94">
                  <c:v>3.9838145087664145E-2</c:v>
                </c:pt>
                <c:pt idx="95">
                  <c:v>3.8096221317468704E-2</c:v>
                </c:pt>
                <c:pt idx="96">
                  <c:v>3.7666718269122157E-2</c:v>
                </c:pt>
                <c:pt idx="97">
                  <c:v>3.6946424824851221E-2</c:v>
                </c:pt>
                <c:pt idx="98">
                  <c:v>3.6145766509706689E-2</c:v>
                </c:pt>
                <c:pt idx="99">
                  <c:v>3.4443005475248256E-2</c:v>
                </c:pt>
                <c:pt idx="100">
                  <c:v>3.3927564810019462E-2</c:v>
                </c:pt>
                <c:pt idx="101">
                  <c:v>3.5779877923763692E-2</c:v>
                </c:pt>
                <c:pt idx="102">
                  <c:v>3.2016333558340548E-2</c:v>
                </c:pt>
                <c:pt idx="103">
                  <c:v>3.3081275897830054E-2</c:v>
                </c:pt>
                <c:pt idx="104">
                  <c:v>3.1582193246695311E-2</c:v>
                </c:pt>
                <c:pt idx="105">
                  <c:v>3.0150901686630149E-2</c:v>
                </c:pt>
                <c:pt idx="106">
                  <c:v>3.0278565200823948E-2</c:v>
                </c:pt>
                <c:pt idx="107">
                  <c:v>3.0031672547146115E-2</c:v>
                </c:pt>
                <c:pt idx="108">
                  <c:v>2.9465082425662814E-2</c:v>
                </c:pt>
                <c:pt idx="109">
                  <c:v>2.9842099453338378E-2</c:v>
                </c:pt>
                <c:pt idx="110">
                  <c:v>2.7779917119545416E-2</c:v>
                </c:pt>
                <c:pt idx="111">
                  <c:v>2.7591567843371578E-2</c:v>
                </c:pt>
                <c:pt idx="112">
                  <c:v>2.7518845061141661E-2</c:v>
                </c:pt>
                <c:pt idx="113">
                  <c:v>2.6827844213309859E-2</c:v>
                </c:pt>
                <c:pt idx="114">
                  <c:v>2.6112901694657964E-2</c:v>
                </c:pt>
                <c:pt idx="115">
                  <c:v>2.5855465016624279E-2</c:v>
                </c:pt>
                <c:pt idx="116">
                  <c:v>2.5450682594405194E-2</c:v>
                </c:pt>
                <c:pt idx="117">
                  <c:v>2.5263334793324432E-2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BA-1942-8EC7-967DC6F47647}"/>
            </c:ext>
          </c:extLst>
        </c:ser>
        <c:ser>
          <c:idx val="2"/>
          <c:order val="2"/>
          <c:tx>
            <c:strRef>
              <c:f>'426e'!$Y$7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'426e'!$X$8:$X$125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2.4182987849086364</c:v>
                </c:pt>
                <c:pt idx="38" formatCode="0.00E+00">
                  <c:v>2.2114606907873244</c:v>
                </c:pt>
                <c:pt idx="39" formatCode="0.00E+00">
                  <c:v>2.005007744687096</c:v>
                </c:pt>
                <c:pt idx="40" formatCode="0.00E+00">
                  <c:v>1.8372897805316564</c:v>
                </c:pt>
                <c:pt idx="41" formatCode="0.00E+00">
                  <c:v>1.6479898124261358</c:v>
                </c:pt>
                <c:pt idx="42" formatCode="0.00E+00">
                  <c:v>1.5209317743464508</c:v>
                </c:pt>
                <c:pt idx="43" formatCode="0.00E+00">
                  <c:v>1.3901352143445833</c:v>
                </c:pt>
                <c:pt idx="44" formatCode="0.00E+00">
                  <c:v>1.2671114722876822</c:v>
                </c:pt>
                <c:pt idx="45" formatCode="0.00E+00">
                  <c:v>1.1472919921941349</c:v>
                </c:pt>
                <c:pt idx="46" formatCode="0.00E+00">
                  <c:v>1.0585914883754888</c:v>
                </c:pt>
                <c:pt idx="47" formatCode="0.00E+00">
                  <c:v>0.96552217416138331</c:v>
                </c:pt>
                <c:pt idx="48" formatCode="0.00E+00">
                  <c:v>0.88418045713168514</c:v>
                </c:pt>
                <c:pt idx="49" formatCode="0.00E+00">
                  <c:v>0.80445598455841594</c:v>
                </c:pt>
                <c:pt idx="50" formatCode="0.00E+00">
                  <c:v>0.73797063716817057</c:v>
                </c:pt>
                <c:pt idx="51" formatCode="0.00E+00">
                  <c:v>0.67353351969667064</c:v>
                </c:pt>
                <c:pt idx="52" formatCode="0.00E+00">
                  <c:v>0.61497553097347557</c:v>
                </c:pt>
                <c:pt idx="53" formatCode="0.00E+00">
                  <c:v>0.5610178084854931</c:v>
                </c:pt>
                <c:pt idx="54" formatCode="0.00E+00">
                  <c:v>0.51006014591920246</c:v>
                </c:pt>
                <c:pt idx="55" formatCode="0.00E+00">
                  <c:v>0.46550455110656103</c:v>
                </c:pt>
                <c:pt idx="56" formatCode="0.00E+00">
                  <c:v>0.42359655429944898</c:v>
                </c:pt>
                <c:pt idx="57" formatCode="0.00E+00">
                  <c:v>0.38687510977020312</c:v>
                </c:pt>
                <c:pt idx="58" formatCode="0.00E+00">
                  <c:v>0.35833578268038702</c:v>
                </c:pt>
                <c:pt idx="59" formatCode="0.00E+00">
                  <c:v>0.32613679538078383</c:v>
                </c:pt>
                <c:pt idx="60" formatCode="0.00E+00">
                  <c:v>0.29835054327188187</c:v>
                </c:pt>
                <c:pt idx="61" formatCode="0.00E+00">
                  <c:v>0.27083126503248017</c:v>
                </c:pt>
                <c:pt idx="62" formatCode="0.00E+00">
                  <c:v>0.24854424049282647</c:v>
                </c:pt>
                <c:pt idx="63" formatCode="0.00E+00">
                  <c:v>0.22719743527038502</c:v>
                </c:pt>
                <c:pt idx="64" formatCode="0.00E+00">
                  <c:v>0.20837616187791053</c:v>
                </c:pt>
                <c:pt idx="65" formatCode="0.00E+00">
                  <c:v>0.18898992562045458</c:v>
                </c:pt>
                <c:pt idx="66" formatCode="0.00E+00">
                  <c:v>0.17425866005009805</c:v>
                </c:pt>
                <c:pt idx="67" formatCode="0.00E+00">
                  <c:v>0.15874770725325676</c:v>
                </c:pt>
                <c:pt idx="68" formatCode="0.00E+00">
                  <c:v>0.14479748464057607</c:v>
                </c:pt>
                <c:pt idx="69" formatCode="0.00E+00">
                  <c:v>0.13267497163471051</c:v>
                </c:pt>
                <c:pt idx="70" formatCode="0.00E+00">
                  <c:v>0.12101108880520893</c:v>
                </c:pt>
                <c:pt idx="71" formatCode="0.00E+00">
                  <c:v>0.11078462235869362</c:v>
                </c:pt>
                <c:pt idx="72" formatCode="0.00E+00">
                  <c:v>0.10151720269428921</c:v>
                </c:pt>
                <c:pt idx="73" formatCode="0.00E+00">
                  <c:v>9.2834787077095388E-2</c:v>
                </c:pt>
                <c:pt idx="74" formatCode="0.00E+00">
                  <c:v>8.4788090764916196E-2</c:v>
                </c:pt>
                <c:pt idx="75" formatCode="0.00E+00">
                  <c:v>7.7391323740047244E-2</c:v>
                </c:pt>
                <c:pt idx="76" formatCode="0.00E+00">
                  <c:v>7.0550331124770979E-2</c:v>
                </c:pt>
                <c:pt idx="77" formatCode="0.00E+00">
                  <c:v>6.4656078293755345E-2</c:v>
                </c:pt>
                <c:pt idx="78" formatCode="0.00E+00">
                  <c:v>5.8875320681584777E-2</c:v>
                </c:pt>
                <c:pt idx="79" formatCode="0.00E+00">
                  <c:v>5.3830675207677675E-2</c:v>
                </c:pt>
                <c:pt idx="80" formatCode="0.00E+00">
                  <c:v>4.9395602073284875E-2</c:v>
                </c:pt>
                <c:pt idx="81" formatCode="0.00E+00">
                  <c:v>4.4981868708396856E-2</c:v>
                </c:pt>
                <c:pt idx="82" formatCode="0.00E+00">
                  <c:v>4.1185568656838201E-2</c:v>
                </c:pt>
                <c:pt idx="83" formatCode="0.00E+00">
                  <c:v>3.7663144571726467E-2</c:v>
                </c:pt>
                <c:pt idx="84" formatCode="0.00E+00">
                  <c:v>3.4375776162028554E-2</c:v>
                </c:pt>
                <c:pt idx="85" formatCode="0.00E+00">
                  <c:v>3.1437898477545974E-2</c:v>
                </c:pt>
                <c:pt idx="86" formatCode="0.00E+00">
                  <c:v>2.8729021207139622E-2</c:v>
                </c:pt>
                <c:pt idx="87" formatCode="0.00E+00">
                  <c:v>2.6255600804290923E-2</c:v>
                </c:pt>
                <c:pt idx="88" formatCode="0.00E+00">
                  <c:v>2.3999599310428246E-2</c:v>
                </c:pt>
                <c:pt idx="89" formatCode="0.00E+00">
                  <c:v>2.1994656807327571E-2</c:v>
                </c:pt>
                <c:pt idx="90" formatCode="0.00E+00">
                  <c:v>2.0080086082952014E-2</c:v>
                </c:pt>
                <c:pt idx="91" formatCode="0.00E+00">
                  <c:v>1.8346507692492246E-2</c:v>
                </c:pt>
                <c:pt idx="92" formatCode="0.00E+00">
                  <c:v>1.676124010309581E-2</c:v>
                </c:pt>
                <c:pt idx="93" formatCode="0.00E+00">
                  <c:v>1.5333028399497578E-2</c:v>
                </c:pt>
                <c:pt idx="94" formatCode="0.00E+00">
                  <c:v>1.4003854584216907E-2</c:v>
                </c:pt>
                <c:pt idx="95" formatCode="0.00E+00">
                  <c:v>1.2813731693804531E-2</c:v>
                </c:pt>
                <c:pt idx="96" formatCode="0.00E+00">
                  <c:v>1.171224839671889E-2</c:v>
                </c:pt>
                <c:pt idx="97" formatCode="0.00E+00">
                  <c:v>1.0701963603662634E-2</c:v>
                </c:pt>
                <c:pt idx="98" formatCode="0.00E+00">
                  <c:v>9.7783260182323847E-3</c:v>
                </c:pt>
                <c:pt idx="99" formatCode="0.00E+00">
                  <c:v>8.9555327007335376E-3</c:v>
                </c:pt>
                <c:pt idx="100" formatCode="0.00E+00">
                  <c:v>8.1976229996902922E-3</c:v>
                </c:pt>
                <c:pt idx="101" formatCode="0.00E+00">
                  <c:v>7.4525487760329695E-3</c:v>
                </c:pt>
                <c:pt idx="102" formatCode="0.00E+00">
                  <c:v>6.8310502350669338E-3</c:v>
                </c:pt>
                <c:pt idx="103" formatCode="0.00E+00">
                  <c:v>6.2317771824882181E-3</c:v>
                </c:pt>
                <c:pt idx="104" formatCode="0.00E+00">
                  <c:v>5.6985707562707951E-3</c:v>
                </c:pt>
                <c:pt idx="105" formatCode="0.00E+00">
                  <c:v>5.2234174208233147E-3</c:v>
                </c:pt>
                <c:pt idx="106" formatCode="0.00E+00">
                  <c:v>4.7780740270128566E-3</c:v>
                </c:pt>
                <c:pt idx="107" formatCode="0.00E+00">
                  <c:v>4.3664252593585843E-3</c:v>
                </c:pt>
                <c:pt idx="108" formatCode="0.00E+00">
                  <c:v>3.9902781451890681E-3</c:v>
                </c:pt>
                <c:pt idx="109" formatCode="0.00E+00">
                  <c:v>3.6359698010237414E-3</c:v>
                </c:pt>
                <c:pt idx="110" formatCode="0.00E+00">
                  <c:v>3.3290809070393433E-3</c:v>
                </c:pt>
                <c:pt idx="111" formatCode="0.00E+00">
                  <c:v>3.0450912410649278E-3</c:v>
                </c:pt>
                <c:pt idx="112" formatCode="0.00E+00">
                  <c:v>2.7815016506125487E-3</c:v>
                </c:pt>
                <c:pt idx="113" formatCode="0.00E+00">
                  <c:v>2.5424803352108579E-3</c:v>
                </c:pt>
                <c:pt idx="114" formatCode="0.00E+00">
                  <c:v>2.3259899846462262E-3</c:v>
                </c:pt>
                <c:pt idx="115" formatCode="0.00E+00">
                  <c:v>2.1265450156342756E-3</c:v>
                </c:pt>
                <c:pt idx="116" formatCode="0.00E+00">
                  <c:v>1.9439715033356124E-3</c:v>
                </c:pt>
                <c:pt idx="117" formatCode="0.00E+00">
                  <c:v>1.7755317162428646E-3</c:v>
                </c:pt>
              </c:numCache>
            </c:numRef>
          </c:xVal>
          <c:yVal>
            <c:numRef>
              <c:f>'426e'!$Y$8:$Y$125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4.6261250373235134E-2</c:v>
                </c:pt>
                <c:pt idx="2">
                  <c:v>4.6261250373235134E-2</c:v>
                </c:pt>
                <c:pt idx="3">
                  <c:v>6.9391875559852698E-2</c:v>
                </c:pt>
                <c:pt idx="4">
                  <c:v>6.9391875559852684E-2</c:v>
                </c:pt>
                <c:pt idx="5">
                  <c:v>9.2522500746470282E-2</c:v>
                </c:pt>
                <c:pt idx="6">
                  <c:v>0.1156531259330878</c:v>
                </c:pt>
                <c:pt idx="7">
                  <c:v>9.2522500746470282E-2</c:v>
                </c:pt>
                <c:pt idx="8">
                  <c:v>6.9391875559852711E-2</c:v>
                </c:pt>
                <c:pt idx="9">
                  <c:v>0.13878375111970531</c:v>
                </c:pt>
                <c:pt idx="10">
                  <c:v>0.16191437630632288</c:v>
                </c:pt>
                <c:pt idx="11">
                  <c:v>0.23130625186617593</c:v>
                </c:pt>
                <c:pt idx="12">
                  <c:v>0.25443687705279294</c:v>
                </c:pt>
                <c:pt idx="13">
                  <c:v>0.30069812742602875</c:v>
                </c:pt>
                <c:pt idx="14">
                  <c:v>0.2313062518661757</c:v>
                </c:pt>
                <c:pt idx="15">
                  <c:v>0.34695937779926345</c:v>
                </c:pt>
                <c:pt idx="16">
                  <c:v>0.18504500149294012</c:v>
                </c:pt>
                <c:pt idx="17">
                  <c:v>0.23130625186617548</c:v>
                </c:pt>
                <c:pt idx="18">
                  <c:v>0.20817562667955825</c:v>
                </c:pt>
                <c:pt idx="19">
                  <c:v>0.23130625186617548</c:v>
                </c:pt>
                <c:pt idx="20">
                  <c:v>0.25443687705279361</c:v>
                </c:pt>
                <c:pt idx="21">
                  <c:v>0.20817562667955825</c:v>
                </c:pt>
                <c:pt idx="22">
                  <c:v>0.25443687705279228</c:v>
                </c:pt>
                <c:pt idx="23">
                  <c:v>0.23130625186617548</c:v>
                </c:pt>
                <c:pt idx="24">
                  <c:v>0.30069812742602853</c:v>
                </c:pt>
                <c:pt idx="25">
                  <c:v>0.25443687705279316</c:v>
                </c:pt>
                <c:pt idx="26">
                  <c:v>0.20817562667955869</c:v>
                </c:pt>
                <c:pt idx="27">
                  <c:v>0.25443687705279316</c:v>
                </c:pt>
                <c:pt idx="28">
                  <c:v>0.23130625186617593</c:v>
                </c:pt>
                <c:pt idx="29">
                  <c:v>0.23130625186617504</c:v>
                </c:pt>
                <c:pt idx="30">
                  <c:v>0.23130625186617682</c:v>
                </c:pt>
                <c:pt idx="31">
                  <c:v>0.25443687705279316</c:v>
                </c:pt>
                <c:pt idx="32">
                  <c:v>0.2081756266795578</c:v>
                </c:pt>
                <c:pt idx="33">
                  <c:v>0.18504500149294056</c:v>
                </c:pt>
                <c:pt idx="34">
                  <c:v>0.18504500149294056</c:v>
                </c:pt>
                <c:pt idx="35">
                  <c:v>0.2081756266795578</c:v>
                </c:pt>
                <c:pt idx="36">
                  <c:v>0.18504500149294056</c:v>
                </c:pt>
                <c:pt idx="37">
                  <c:v>0.18504500149294145</c:v>
                </c:pt>
                <c:pt idx="38">
                  <c:v>0.1674657263511099</c:v>
                </c:pt>
                <c:pt idx="39">
                  <c:v>0.16746572635111079</c:v>
                </c:pt>
                <c:pt idx="40">
                  <c:v>0.16746572635111256</c:v>
                </c:pt>
                <c:pt idx="41">
                  <c:v>0.16746572635111079</c:v>
                </c:pt>
                <c:pt idx="42">
                  <c:v>0.13878375111970609</c:v>
                </c:pt>
                <c:pt idx="43">
                  <c:v>0.16746572635111256</c:v>
                </c:pt>
                <c:pt idx="44">
                  <c:v>0.13878375111970698</c:v>
                </c:pt>
                <c:pt idx="45">
                  <c:v>0.1387837511197052</c:v>
                </c:pt>
                <c:pt idx="46">
                  <c:v>0.11565312593308796</c:v>
                </c:pt>
                <c:pt idx="47">
                  <c:v>8.3732863175555394E-2</c:v>
                </c:pt>
                <c:pt idx="48">
                  <c:v>0.11565312593308974</c:v>
                </c:pt>
                <c:pt idx="49">
                  <c:v>0.1387837511197052</c:v>
                </c:pt>
                <c:pt idx="50">
                  <c:v>0.11565312593308796</c:v>
                </c:pt>
                <c:pt idx="51">
                  <c:v>0.11565312593308796</c:v>
                </c:pt>
                <c:pt idx="52">
                  <c:v>9.2522500746470726E-2</c:v>
                </c:pt>
                <c:pt idx="53">
                  <c:v>8.3732863175555394E-2</c:v>
                </c:pt>
                <c:pt idx="54">
                  <c:v>8.3732863175555394E-2</c:v>
                </c:pt>
                <c:pt idx="55">
                  <c:v>8.3732863175557171E-2</c:v>
                </c:pt>
                <c:pt idx="56">
                  <c:v>0.11565312593308796</c:v>
                </c:pt>
                <c:pt idx="57">
                  <c:v>8.3732863175553618E-2</c:v>
                </c:pt>
                <c:pt idx="58">
                  <c:v>8.3732863175557171E-2</c:v>
                </c:pt>
                <c:pt idx="59">
                  <c:v>9.252250074646895E-2</c:v>
                </c:pt>
                <c:pt idx="60">
                  <c:v>8.3732863175557171E-2</c:v>
                </c:pt>
                <c:pt idx="61">
                  <c:v>0.11565312593308619</c:v>
                </c:pt>
                <c:pt idx="62">
                  <c:v>0.11565312593308974</c:v>
                </c:pt>
                <c:pt idx="63">
                  <c:v>0.1387837511197052</c:v>
                </c:pt>
                <c:pt idx="64">
                  <c:v>0.1387837511197052</c:v>
                </c:pt>
                <c:pt idx="65">
                  <c:v>0.16191437630632421</c:v>
                </c:pt>
                <c:pt idx="66">
                  <c:v>0.18504500149293968</c:v>
                </c:pt>
                <c:pt idx="67">
                  <c:v>0.20817562667955869</c:v>
                </c:pt>
                <c:pt idx="68">
                  <c:v>0.23130625186617593</c:v>
                </c:pt>
                <c:pt idx="69">
                  <c:v>0.25119858952666441</c:v>
                </c:pt>
                <c:pt idx="70">
                  <c:v>0.25119858952666618</c:v>
                </c:pt>
                <c:pt idx="71">
                  <c:v>0.27756750223941218</c:v>
                </c:pt>
                <c:pt idx="72">
                  <c:v>0.25119858952666618</c:v>
                </c:pt>
                <c:pt idx="73">
                  <c:v>0.20817562667955691</c:v>
                </c:pt>
                <c:pt idx="74">
                  <c:v>0.18504500149294145</c:v>
                </c:pt>
                <c:pt idx="75">
                  <c:v>0.16746572635111079</c:v>
                </c:pt>
                <c:pt idx="76">
                  <c:v>0.16746572635111434</c:v>
                </c:pt>
                <c:pt idx="77">
                  <c:v>0.1387837511197052</c:v>
                </c:pt>
                <c:pt idx="78">
                  <c:v>0.11565312593308796</c:v>
                </c:pt>
                <c:pt idx="79">
                  <c:v>8.3732863175553618E-2</c:v>
                </c:pt>
                <c:pt idx="80">
                  <c:v>8.3732863175555394E-2</c:v>
                </c:pt>
                <c:pt idx="81">
                  <c:v>6.9391875559855265E-2</c:v>
                </c:pt>
                <c:pt idx="82">
                  <c:v>6.9391875559851712E-2</c:v>
                </c:pt>
                <c:pt idx="83">
                  <c:v>4.6261250373236251E-2</c:v>
                </c:pt>
                <c:pt idx="84">
                  <c:v>4.6261250373236251E-2</c:v>
                </c:pt>
                <c:pt idx="85">
                  <c:v>4.6261250373232699E-2</c:v>
                </c:pt>
                <c:pt idx="86">
                  <c:v>2.3130625186619014E-2</c:v>
                </c:pt>
                <c:pt idx="87">
                  <c:v>2.3130625186617237E-2</c:v>
                </c:pt>
                <c:pt idx="88">
                  <c:v>2.3130625186619014E-2</c:v>
                </c:pt>
                <c:pt idx="89">
                  <c:v>2.3130625186617237E-2</c:v>
                </c:pt>
                <c:pt idx="90">
                  <c:v>2.3130625186619014E-2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BA-1942-8EC7-967DC6F47647}"/>
            </c:ext>
          </c:extLst>
        </c:ser>
        <c:ser>
          <c:idx val="3"/>
          <c:order val="3"/>
          <c:tx>
            <c:strRef>
              <c:f>'426e'!$X$3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'426e'!$X$6</c:f>
              <c:numCache>
                <c:formatCode>0.0000</c:formatCode>
                <c:ptCount val="1"/>
                <c:pt idx="0">
                  <c:v>19.368374813677349</c:v>
                </c:pt>
              </c:numCache>
            </c:numRef>
          </c:xVal>
          <c:yVal>
            <c:numRef>
              <c:f>'426e'!$X$4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8BA-1942-8EC7-967DC6F47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534992"/>
        <c:axId val="1"/>
      </c:scatterChart>
      <c:valAx>
        <c:axId val="19965349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262433952481016"/>
              <c:y val="0.928976800324106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6162545108106E-2"/>
              <c:y val="0.407907660198970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6534992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'426e'!$AC$8:$AC$42</c:f>
          <c:strCache>
            <c:ptCount val="35"/>
            <c:pt idx="0">
              <c:v>SAMPLE NO.:</c:v>
            </c:pt>
            <c:pt idx="1">
              <c:v>7021.2ft;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15.6</c:v>
            </c:pt>
            <c:pt idx="6">
              <c:v>BVTot:</c:v>
            </c:pt>
            <c:pt idx="7">
              <c:v>17.33</c:v>
            </c:pt>
            <c:pt idx="8">
              <c:v>Perm:</c:v>
            </c:pt>
            <c:pt idx="9">
              <c:v>9.71</c:v>
            </c:pt>
            <c:pt idx="10">
              <c:v>Thomeer Perm:</c:v>
            </c:pt>
            <c:pt idx="11">
              <c:v>199.3</c:v>
            </c:pt>
            <c:pt idx="12">
              <c:v>PORE SYSTEM 1:</c:v>
            </c:pt>
            <c:pt idx="13">
              <c:v>G1:</c:v>
            </c:pt>
            <c:pt idx="14">
              <c:v>0.99</c:v>
            </c:pt>
            <c:pt idx="15">
              <c:v>Pd1:</c:v>
            </c:pt>
            <c:pt idx="16">
              <c:v>2.09</c:v>
            </c:pt>
            <c:pt idx="17">
              <c:v>BV1:</c:v>
            </c:pt>
            <c:pt idx="18">
              <c:v>15.05</c:v>
            </c:pt>
            <c:pt idx="19">
              <c:v>Closure Corr:</c:v>
            </c:pt>
            <c:pt idx="20">
              <c:v>0.11</c:v>
            </c:pt>
            <c:pt idx="21">
              <c:v>PORE SYSTEM 2:</c:v>
            </c:pt>
            <c:pt idx="22">
              <c:v>G2:</c:v>
            </c:pt>
            <c:pt idx="23">
              <c:v>0.07</c:v>
            </c:pt>
            <c:pt idx="24">
              <c:v>Pd2:</c:v>
            </c:pt>
            <c:pt idx="25">
              <c:v>548.21</c:v>
            </c:pt>
            <c:pt idx="26">
              <c:v>BV2:</c:v>
            </c:pt>
            <c:pt idx="27">
              <c:v>2.28</c:v>
            </c:pt>
            <c:pt idx="28">
              <c:v>PORE SYSTEM 3:</c:v>
            </c:pt>
            <c:pt idx="29">
              <c:v>G3:</c:v>
            </c:pt>
            <c:pt idx="30">
              <c:v>0.09</c:v>
            </c:pt>
            <c:pt idx="31">
              <c:v>Pd3:</c:v>
            </c:pt>
            <c:pt idx="32">
              <c:v>800.00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737511633658203"/>
          <c:y val="2.921444281884424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938524863266376E-2"/>
          <c:y val="0.17528665691306547"/>
          <c:w val="0.84938524863266385"/>
          <c:h val="0.7078884221489182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'426e'!$Z$7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'426e'!$X$8:$X$125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2.4182987849086364</c:v>
                </c:pt>
                <c:pt idx="38" formatCode="0.00E+00">
                  <c:v>2.2114606907873244</c:v>
                </c:pt>
                <c:pt idx="39" formatCode="0.00E+00">
                  <c:v>2.005007744687096</c:v>
                </c:pt>
                <c:pt idx="40" formatCode="0.00E+00">
                  <c:v>1.8372897805316564</c:v>
                </c:pt>
                <c:pt idx="41" formatCode="0.00E+00">
                  <c:v>1.6479898124261358</c:v>
                </c:pt>
                <c:pt idx="42" formatCode="0.00E+00">
                  <c:v>1.5209317743464508</c:v>
                </c:pt>
                <c:pt idx="43" formatCode="0.00E+00">
                  <c:v>1.3901352143445833</c:v>
                </c:pt>
                <c:pt idx="44" formatCode="0.00E+00">
                  <c:v>1.2671114722876822</c:v>
                </c:pt>
                <c:pt idx="45" formatCode="0.00E+00">
                  <c:v>1.1472919921941349</c:v>
                </c:pt>
                <c:pt idx="46" formatCode="0.00E+00">
                  <c:v>1.0585914883754888</c:v>
                </c:pt>
                <c:pt idx="47" formatCode="0.00E+00">
                  <c:v>0.96552217416138331</c:v>
                </c:pt>
                <c:pt idx="48" formatCode="0.00E+00">
                  <c:v>0.88418045713168514</c:v>
                </c:pt>
                <c:pt idx="49" formatCode="0.00E+00">
                  <c:v>0.80445598455841594</c:v>
                </c:pt>
                <c:pt idx="50" formatCode="0.00E+00">
                  <c:v>0.73797063716817057</c:v>
                </c:pt>
                <c:pt idx="51" formatCode="0.00E+00">
                  <c:v>0.67353351969667064</c:v>
                </c:pt>
                <c:pt idx="52" formatCode="0.00E+00">
                  <c:v>0.61497553097347557</c:v>
                </c:pt>
                <c:pt idx="53" formatCode="0.00E+00">
                  <c:v>0.5610178084854931</c:v>
                </c:pt>
                <c:pt idx="54" formatCode="0.00E+00">
                  <c:v>0.51006014591920246</c:v>
                </c:pt>
                <c:pt idx="55" formatCode="0.00E+00">
                  <c:v>0.46550455110656103</c:v>
                </c:pt>
                <c:pt idx="56" formatCode="0.00E+00">
                  <c:v>0.42359655429944898</c:v>
                </c:pt>
                <c:pt idx="57" formatCode="0.00E+00">
                  <c:v>0.38687510977020312</c:v>
                </c:pt>
                <c:pt idx="58" formatCode="0.00E+00">
                  <c:v>0.35833578268038702</c:v>
                </c:pt>
                <c:pt idx="59" formatCode="0.00E+00">
                  <c:v>0.32613679538078383</c:v>
                </c:pt>
                <c:pt idx="60" formatCode="0.00E+00">
                  <c:v>0.29835054327188187</c:v>
                </c:pt>
                <c:pt idx="61" formatCode="0.00E+00">
                  <c:v>0.27083126503248017</c:v>
                </c:pt>
                <c:pt idx="62" formatCode="0.00E+00">
                  <c:v>0.24854424049282647</c:v>
                </c:pt>
                <c:pt idx="63" formatCode="0.00E+00">
                  <c:v>0.22719743527038502</c:v>
                </c:pt>
                <c:pt idx="64" formatCode="0.00E+00">
                  <c:v>0.20837616187791053</c:v>
                </c:pt>
                <c:pt idx="65" formatCode="0.00E+00">
                  <c:v>0.18898992562045458</c:v>
                </c:pt>
                <c:pt idx="66" formatCode="0.00E+00">
                  <c:v>0.17425866005009805</c:v>
                </c:pt>
                <c:pt idx="67" formatCode="0.00E+00">
                  <c:v>0.15874770725325676</c:v>
                </c:pt>
                <c:pt idx="68" formatCode="0.00E+00">
                  <c:v>0.14479748464057607</c:v>
                </c:pt>
                <c:pt idx="69" formatCode="0.00E+00">
                  <c:v>0.13267497163471051</c:v>
                </c:pt>
                <c:pt idx="70" formatCode="0.00E+00">
                  <c:v>0.12101108880520893</c:v>
                </c:pt>
                <c:pt idx="71" formatCode="0.00E+00">
                  <c:v>0.11078462235869362</c:v>
                </c:pt>
                <c:pt idx="72" formatCode="0.00E+00">
                  <c:v>0.10151720269428921</c:v>
                </c:pt>
                <c:pt idx="73" formatCode="0.00E+00">
                  <c:v>9.2834787077095388E-2</c:v>
                </c:pt>
                <c:pt idx="74" formatCode="0.00E+00">
                  <c:v>8.4788090764916196E-2</c:v>
                </c:pt>
                <c:pt idx="75" formatCode="0.00E+00">
                  <c:v>7.7391323740047244E-2</c:v>
                </c:pt>
                <c:pt idx="76" formatCode="0.00E+00">
                  <c:v>7.0550331124770979E-2</c:v>
                </c:pt>
                <c:pt idx="77" formatCode="0.00E+00">
                  <c:v>6.4656078293755345E-2</c:v>
                </c:pt>
                <c:pt idx="78" formatCode="0.00E+00">
                  <c:v>5.8875320681584777E-2</c:v>
                </c:pt>
                <c:pt idx="79" formatCode="0.00E+00">
                  <c:v>5.3830675207677675E-2</c:v>
                </c:pt>
                <c:pt idx="80" formatCode="0.00E+00">
                  <c:v>4.9395602073284875E-2</c:v>
                </c:pt>
                <c:pt idx="81" formatCode="0.00E+00">
                  <c:v>4.4981868708396856E-2</c:v>
                </c:pt>
                <c:pt idx="82" formatCode="0.00E+00">
                  <c:v>4.1185568656838201E-2</c:v>
                </c:pt>
                <c:pt idx="83" formatCode="0.00E+00">
                  <c:v>3.7663144571726467E-2</c:v>
                </c:pt>
                <c:pt idx="84" formatCode="0.00E+00">
                  <c:v>3.4375776162028554E-2</c:v>
                </c:pt>
                <c:pt idx="85" formatCode="0.00E+00">
                  <c:v>3.1437898477545974E-2</c:v>
                </c:pt>
                <c:pt idx="86" formatCode="0.00E+00">
                  <c:v>2.8729021207139622E-2</c:v>
                </c:pt>
                <c:pt idx="87" formatCode="0.00E+00">
                  <c:v>2.6255600804290923E-2</c:v>
                </c:pt>
                <c:pt idx="88" formatCode="0.00E+00">
                  <c:v>2.3999599310428246E-2</c:v>
                </c:pt>
                <c:pt idx="89" formatCode="0.00E+00">
                  <c:v>2.1994656807327571E-2</c:v>
                </c:pt>
                <c:pt idx="90" formatCode="0.00E+00">
                  <c:v>2.0080086082952014E-2</c:v>
                </c:pt>
                <c:pt idx="91" formatCode="0.00E+00">
                  <c:v>1.8346507692492246E-2</c:v>
                </c:pt>
                <c:pt idx="92" formatCode="0.00E+00">
                  <c:v>1.676124010309581E-2</c:v>
                </c:pt>
                <c:pt idx="93" formatCode="0.00E+00">
                  <c:v>1.5333028399497578E-2</c:v>
                </c:pt>
                <c:pt idx="94" formatCode="0.00E+00">
                  <c:v>1.4003854584216907E-2</c:v>
                </c:pt>
                <c:pt idx="95" formatCode="0.00E+00">
                  <c:v>1.2813731693804531E-2</c:v>
                </c:pt>
                <c:pt idx="96" formatCode="0.00E+00">
                  <c:v>1.171224839671889E-2</c:v>
                </c:pt>
                <c:pt idx="97" formatCode="0.00E+00">
                  <c:v>1.0701963603662634E-2</c:v>
                </c:pt>
                <c:pt idx="98" formatCode="0.00E+00">
                  <c:v>9.7783260182323847E-3</c:v>
                </c:pt>
                <c:pt idx="99" formatCode="0.00E+00">
                  <c:v>8.9555327007335376E-3</c:v>
                </c:pt>
                <c:pt idx="100" formatCode="0.00E+00">
                  <c:v>8.1976229996902922E-3</c:v>
                </c:pt>
                <c:pt idx="101" formatCode="0.00E+00">
                  <c:v>7.4525487760329695E-3</c:v>
                </c:pt>
                <c:pt idx="102" formatCode="0.00E+00">
                  <c:v>6.8310502350669338E-3</c:v>
                </c:pt>
                <c:pt idx="103" formatCode="0.00E+00">
                  <c:v>6.2317771824882181E-3</c:v>
                </c:pt>
                <c:pt idx="104" formatCode="0.00E+00">
                  <c:v>5.6985707562707951E-3</c:v>
                </c:pt>
                <c:pt idx="105" formatCode="0.00E+00">
                  <c:v>5.2234174208233147E-3</c:v>
                </c:pt>
                <c:pt idx="106" formatCode="0.00E+00">
                  <c:v>4.7780740270128566E-3</c:v>
                </c:pt>
                <c:pt idx="107" formatCode="0.00E+00">
                  <c:v>4.3664252593585843E-3</c:v>
                </c:pt>
                <c:pt idx="108" formatCode="0.00E+00">
                  <c:v>3.9902781451890681E-3</c:v>
                </c:pt>
                <c:pt idx="109" formatCode="0.00E+00">
                  <c:v>3.6359698010237414E-3</c:v>
                </c:pt>
                <c:pt idx="110" formatCode="0.00E+00">
                  <c:v>3.3290809070393433E-3</c:v>
                </c:pt>
                <c:pt idx="111" formatCode="0.00E+00">
                  <c:v>3.0450912410649278E-3</c:v>
                </c:pt>
                <c:pt idx="112" formatCode="0.00E+00">
                  <c:v>2.7815016506125487E-3</c:v>
                </c:pt>
                <c:pt idx="113" formatCode="0.00E+00">
                  <c:v>2.5424803352108579E-3</c:v>
                </c:pt>
                <c:pt idx="114" formatCode="0.00E+00">
                  <c:v>2.3259899846462262E-3</c:v>
                </c:pt>
                <c:pt idx="115" formatCode="0.00E+00">
                  <c:v>2.1265450156342756E-3</c:v>
                </c:pt>
                <c:pt idx="116" formatCode="0.00E+00">
                  <c:v>1.9439715033356124E-3</c:v>
                </c:pt>
                <c:pt idx="117" formatCode="0.00E+00">
                  <c:v>1.7755317162428646E-3</c:v>
                </c:pt>
              </c:numCache>
            </c:numRef>
          </c:xVal>
          <c:yVal>
            <c:numRef>
              <c:f>'426e'!$Z$8:$Z$125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0.11895642273446608</c:v>
                </c:pt>
                <c:pt idx="5">
                  <c:v>9.2522500746470282E-2</c:v>
                </c:pt>
                <c:pt idx="6">
                  <c:v>0.11565312593308782</c:v>
                </c:pt>
                <c:pt idx="7">
                  <c:v>9.2522500746470282E-2</c:v>
                </c:pt>
                <c:pt idx="8">
                  <c:v>6.9391875559852711E-2</c:v>
                </c:pt>
                <c:pt idx="9">
                  <c:v>0.13878375111970531</c:v>
                </c:pt>
                <c:pt idx="10">
                  <c:v>0.16191437630632288</c:v>
                </c:pt>
                <c:pt idx="11">
                  <c:v>0.23130625186617593</c:v>
                </c:pt>
                <c:pt idx="12">
                  <c:v>0.25443687705279294</c:v>
                </c:pt>
                <c:pt idx="13">
                  <c:v>0.30069812742602875</c:v>
                </c:pt>
                <c:pt idx="14">
                  <c:v>0.2313062518661757</c:v>
                </c:pt>
                <c:pt idx="15">
                  <c:v>0.34695937779926345</c:v>
                </c:pt>
                <c:pt idx="16">
                  <c:v>0.18504500149294012</c:v>
                </c:pt>
                <c:pt idx="17">
                  <c:v>0.23130625186617548</c:v>
                </c:pt>
                <c:pt idx="18">
                  <c:v>0.20817562667955825</c:v>
                </c:pt>
                <c:pt idx="19">
                  <c:v>0.23130625186617548</c:v>
                </c:pt>
                <c:pt idx="20">
                  <c:v>0.25443687705279361</c:v>
                </c:pt>
                <c:pt idx="21">
                  <c:v>0.20817562667955825</c:v>
                </c:pt>
                <c:pt idx="22">
                  <c:v>0.25443687705279228</c:v>
                </c:pt>
                <c:pt idx="23">
                  <c:v>0.23130625186617548</c:v>
                </c:pt>
                <c:pt idx="24">
                  <c:v>0.30069812742602808</c:v>
                </c:pt>
                <c:pt idx="25">
                  <c:v>0.25443687705279316</c:v>
                </c:pt>
                <c:pt idx="26">
                  <c:v>0.20817562667955869</c:v>
                </c:pt>
                <c:pt idx="27">
                  <c:v>0.25443687705279316</c:v>
                </c:pt>
                <c:pt idx="28">
                  <c:v>0.23130625186617593</c:v>
                </c:pt>
                <c:pt idx="29">
                  <c:v>0.23130625186617504</c:v>
                </c:pt>
                <c:pt idx="30">
                  <c:v>0.23130625186617682</c:v>
                </c:pt>
                <c:pt idx="31">
                  <c:v>0.25443687705279316</c:v>
                </c:pt>
                <c:pt idx="32">
                  <c:v>0.2081756266795578</c:v>
                </c:pt>
                <c:pt idx="33">
                  <c:v>0.18504500149294056</c:v>
                </c:pt>
                <c:pt idx="34">
                  <c:v>0.18504500149294056</c:v>
                </c:pt>
                <c:pt idx="35">
                  <c:v>0.2081756266795578</c:v>
                </c:pt>
                <c:pt idx="36">
                  <c:v>0.18504500149294056</c:v>
                </c:pt>
                <c:pt idx="37">
                  <c:v>0.18504500149294145</c:v>
                </c:pt>
                <c:pt idx="38">
                  <c:v>0.1674657263511099</c:v>
                </c:pt>
                <c:pt idx="39">
                  <c:v>0.16746572635111079</c:v>
                </c:pt>
                <c:pt idx="40">
                  <c:v>0.16746572635111256</c:v>
                </c:pt>
                <c:pt idx="41">
                  <c:v>0.16746572635111079</c:v>
                </c:pt>
                <c:pt idx="42">
                  <c:v>0.13878375111970609</c:v>
                </c:pt>
                <c:pt idx="43">
                  <c:v>0.16746572635111345</c:v>
                </c:pt>
                <c:pt idx="44">
                  <c:v>0.13878375111970698</c:v>
                </c:pt>
                <c:pt idx="45">
                  <c:v>0.1387837511197052</c:v>
                </c:pt>
                <c:pt idx="46">
                  <c:v>0.11565312593308796</c:v>
                </c:pt>
                <c:pt idx="47">
                  <c:v>8.3732863175555394E-2</c:v>
                </c:pt>
                <c:pt idx="48">
                  <c:v>0.11565312593308974</c:v>
                </c:pt>
                <c:pt idx="49">
                  <c:v>0.1387837511197052</c:v>
                </c:pt>
                <c:pt idx="50">
                  <c:v>0.11565312593308796</c:v>
                </c:pt>
                <c:pt idx="51">
                  <c:v>0.11565312593308796</c:v>
                </c:pt>
                <c:pt idx="52">
                  <c:v>9.2522500746470726E-2</c:v>
                </c:pt>
                <c:pt idx="53">
                  <c:v>8.3732863175555394E-2</c:v>
                </c:pt>
                <c:pt idx="54">
                  <c:v>8.3732863175555394E-2</c:v>
                </c:pt>
                <c:pt idx="55">
                  <c:v>8.3732863175557171E-2</c:v>
                </c:pt>
                <c:pt idx="56">
                  <c:v>0.11565312593308796</c:v>
                </c:pt>
                <c:pt idx="57">
                  <c:v>8.3732863175553618E-2</c:v>
                </c:pt>
                <c:pt idx="58">
                  <c:v>8.3732863175557171E-2</c:v>
                </c:pt>
                <c:pt idx="59">
                  <c:v>9.252250074646895E-2</c:v>
                </c:pt>
                <c:pt idx="60">
                  <c:v>8.3732863175557171E-2</c:v>
                </c:pt>
                <c:pt idx="61">
                  <c:v>0.11565312593308619</c:v>
                </c:pt>
                <c:pt idx="62">
                  <c:v>0.11565312593308974</c:v>
                </c:pt>
                <c:pt idx="63">
                  <c:v>0.1387837511197052</c:v>
                </c:pt>
                <c:pt idx="64">
                  <c:v>0.1387837511197052</c:v>
                </c:pt>
                <c:pt idx="65">
                  <c:v>0.16191437630632421</c:v>
                </c:pt>
                <c:pt idx="66">
                  <c:v>0.18504500149293968</c:v>
                </c:pt>
                <c:pt idx="67">
                  <c:v>0.20817562667955869</c:v>
                </c:pt>
                <c:pt idx="68">
                  <c:v>0.23130625186617593</c:v>
                </c:pt>
                <c:pt idx="69">
                  <c:v>0.25119858952666441</c:v>
                </c:pt>
                <c:pt idx="70">
                  <c:v>0.25119858952666618</c:v>
                </c:pt>
                <c:pt idx="71">
                  <c:v>0.27756750223941218</c:v>
                </c:pt>
                <c:pt idx="72">
                  <c:v>0.25119858952666618</c:v>
                </c:pt>
                <c:pt idx="73">
                  <c:v>0.20817562667955691</c:v>
                </c:pt>
                <c:pt idx="74">
                  <c:v>0.18504500149294145</c:v>
                </c:pt>
                <c:pt idx="75">
                  <c:v>0.16746572635111079</c:v>
                </c:pt>
                <c:pt idx="76">
                  <c:v>0.16746572635111434</c:v>
                </c:pt>
                <c:pt idx="77">
                  <c:v>0.1387837511197052</c:v>
                </c:pt>
                <c:pt idx="78">
                  <c:v>0.11565312593308796</c:v>
                </c:pt>
                <c:pt idx="79">
                  <c:v>8.3732863175553618E-2</c:v>
                </c:pt>
                <c:pt idx="80">
                  <c:v>8.3732863175555394E-2</c:v>
                </c:pt>
                <c:pt idx="81">
                  <c:v>6.9391875559855265E-2</c:v>
                </c:pt>
                <c:pt idx="82">
                  <c:v>6.9391875559851712E-2</c:v>
                </c:pt>
                <c:pt idx="83">
                  <c:v>4.6261250373236251E-2</c:v>
                </c:pt>
                <c:pt idx="84">
                  <c:v>4.6261250373236251E-2</c:v>
                </c:pt>
                <c:pt idx="85">
                  <c:v>4.6261250373232699E-2</c:v>
                </c:pt>
                <c:pt idx="86">
                  <c:v>2.3130625186619014E-2</c:v>
                </c:pt>
                <c:pt idx="87">
                  <c:v>2.3130625186617237E-2</c:v>
                </c:pt>
                <c:pt idx="88">
                  <c:v>2.3130625186619014E-2</c:v>
                </c:pt>
                <c:pt idx="89">
                  <c:v>2.3130625186617237E-2</c:v>
                </c:pt>
                <c:pt idx="90">
                  <c:v>2.3130625186619014E-2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8-E24E-9C95-89FDE23A8DF2}"/>
            </c:ext>
          </c:extLst>
        </c:ser>
        <c:ser>
          <c:idx val="1"/>
          <c:order val="1"/>
          <c:tx>
            <c:strRef>
              <c:f>'426e'!$AB$7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'426e'!$X$8:$X$125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2.4182987849086364</c:v>
                </c:pt>
                <c:pt idx="38" formatCode="0.00E+00">
                  <c:v>2.2114606907873244</c:v>
                </c:pt>
                <c:pt idx="39" formatCode="0.00E+00">
                  <c:v>2.005007744687096</c:v>
                </c:pt>
                <c:pt idx="40" formatCode="0.00E+00">
                  <c:v>1.8372897805316564</c:v>
                </c:pt>
                <c:pt idx="41" formatCode="0.00E+00">
                  <c:v>1.6479898124261358</c:v>
                </c:pt>
                <c:pt idx="42" formatCode="0.00E+00">
                  <c:v>1.5209317743464508</c:v>
                </c:pt>
                <c:pt idx="43" formatCode="0.00E+00">
                  <c:v>1.3901352143445833</c:v>
                </c:pt>
                <c:pt idx="44" formatCode="0.00E+00">
                  <c:v>1.2671114722876822</c:v>
                </c:pt>
                <c:pt idx="45" formatCode="0.00E+00">
                  <c:v>1.1472919921941349</c:v>
                </c:pt>
                <c:pt idx="46" formatCode="0.00E+00">
                  <c:v>1.0585914883754888</c:v>
                </c:pt>
                <c:pt idx="47" formatCode="0.00E+00">
                  <c:v>0.96552217416138331</c:v>
                </c:pt>
                <c:pt idx="48" formatCode="0.00E+00">
                  <c:v>0.88418045713168514</c:v>
                </c:pt>
                <c:pt idx="49" formatCode="0.00E+00">
                  <c:v>0.80445598455841594</c:v>
                </c:pt>
                <c:pt idx="50" formatCode="0.00E+00">
                  <c:v>0.73797063716817057</c:v>
                </c:pt>
                <c:pt idx="51" formatCode="0.00E+00">
                  <c:v>0.67353351969667064</c:v>
                </c:pt>
                <c:pt idx="52" formatCode="0.00E+00">
                  <c:v>0.61497553097347557</c:v>
                </c:pt>
                <c:pt idx="53" formatCode="0.00E+00">
                  <c:v>0.5610178084854931</c:v>
                </c:pt>
                <c:pt idx="54" formatCode="0.00E+00">
                  <c:v>0.51006014591920246</c:v>
                </c:pt>
                <c:pt idx="55" formatCode="0.00E+00">
                  <c:v>0.46550455110656103</c:v>
                </c:pt>
                <c:pt idx="56" formatCode="0.00E+00">
                  <c:v>0.42359655429944898</c:v>
                </c:pt>
                <c:pt idx="57" formatCode="0.00E+00">
                  <c:v>0.38687510977020312</c:v>
                </c:pt>
                <c:pt idx="58" formatCode="0.00E+00">
                  <c:v>0.35833578268038702</c:v>
                </c:pt>
                <c:pt idx="59" formatCode="0.00E+00">
                  <c:v>0.32613679538078383</c:v>
                </c:pt>
                <c:pt idx="60" formatCode="0.00E+00">
                  <c:v>0.29835054327188187</c:v>
                </c:pt>
                <c:pt idx="61" formatCode="0.00E+00">
                  <c:v>0.27083126503248017</c:v>
                </c:pt>
                <c:pt idx="62" formatCode="0.00E+00">
                  <c:v>0.24854424049282647</c:v>
                </c:pt>
                <c:pt idx="63" formatCode="0.00E+00">
                  <c:v>0.22719743527038502</c:v>
                </c:pt>
                <c:pt idx="64" formatCode="0.00E+00">
                  <c:v>0.20837616187791053</c:v>
                </c:pt>
                <c:pt idx="65" formatCode="0.00E+00">
                  <c:v>0.18898992562045458</c:v>
                </c:pt>
                <c:pt idx="66" formatCode="0.00E+00">
                  <c:v>0.17425866005009805</c:v>
                </c:pt>
                <c:pt idx="67" formatCode="0.00E+00">
                  <c:v>0.15874770725325676</c:v>
                </c:pt>
                <c:pt idx="68" formatCode="0.00E+00">
                  <c:v>0.14479748464057607</c:v>
                </c:pt>
                <c:pt idx="69" formatCode="0.00E+00">
                  <c:v>0.13267497163471051</c:v>
                </c:pt>
                <c:pt idx="70" formatCode="0.00E+00">
                  <c:v>0.12101108880520893</c:v>
                </c:pt>
                <c:pt idx="71" formatCode="0.00E+00">
                  <c:v>0.11078462235869362</c:v>
                </c:pt>
                <c:pt idx="72" formatCode="0.00E+00">
                  <c:v>0.10151720269428921</c:v>
                </c:pt>
                <c:pt idx="73" formatCode="0.00E+00">
                  <c:v>9.2834787077095388E-2</c:v>
                </c:pt>
                <c:pt idx="74" formatCode="0.00E+00">
                  <c:v>8.4788090764916196E-2</c:v>
                </c:pt>
                <c:pt idx="75" formatCode="0.00E+00">
                  <c:v>7.7391323740047244E-2</c:v>
                </c:pt>
                <c:pt idx="76" formatCode="0.00E+00">
                  <c:v>7.0550331124770979E-2</c:v>
                </c:pt>
                <c:pt idx="77" formatCode="0.00E+00">
                  <c:v>6.4656078293755345E-2</c:v>
                </c:pt>
                <c:pt idx="78" formatCode="0.00E+00">
                  <c:v>5.8875320681584777E-2</c:v>
                </c:pt>
                <c:pt idx="79" formatCode="0.00E+00">
                  <c:v>5.3830675207677675E-2</c:v>
                </c:pt>
                <c:pt idx="80" formatCode="0.00E+00">
                  <c:v>4.9395602073284875E-2</c:v>
                </c:pt>
                <c:pt idx="81" formatCode="0.00E+00">
                  <c:v>4.4981868708396856E-2</c:v>
                </c:pt>
                <c:pt idx="82" formatCode="0.00E+00">
                  <c:v>4.1185568656838201E-2</c:v>
                </c:pt>
                <c:pt idx="83" formatCode="0.00E+00">
                  <c:v>3.7663144571726467E-2</c:v>
                </c:pt>
                <c:pt idx="84" formatCode="0.00E+00">
                  <c:v>3.4375776162028554E-2</c:v>
                </c:pt>
                <c:pt idx="85" formatCode="0.00E+00">
                  <c:v>3.1437898477545974E-2</c:v>
                </c:pt>
                <c:pt idx="86" formatCode="0.00E+00">
                  <c:v>2.8729021207139622E-2</c:v>
                </c:pt>
                <c:pt idx="87" formatCode="0.00E+00">
                  <c:v>2.6255600804290923E-2</c:v>
                </c:pt>
                <c:pt idx="88" formatCode="0.00E+00">
                  <c:v>2.3999599310428246E-2</c:v>
                </c:pt>
                <c:pt idx="89" formatCode="0.00E+00">
                  <c:v>2.1994656807327571E-2</c:v>
                </c:pt>
                <c:pt idx="90" formatCode="0.00E+00">
                  <c:v>2.0080086082952014E-2</c:v>
                </c:pt>
                <c:pt idx="91" formatCode="0.00E+00">
                  <c:v>1.8346507692492246E-2</c:v>
                </c:pt>
                <c:pt idx="92" formatCode="0.00E+00">
                  <c:v>1.676124010309581E-2</c:v>
                </c:pt>
                <c:pt idx="93" formatCode="0.00E+00">
                  <c:v>1.5333028399497578E-2</c:v>
                </c:pt>
                <c:pt idx="94" formatCode="0.00E+00">
                  <c:v>1.4003854584216907E-2</c:v>
                </c:pt>
                <c:pt idx="95" formatCode="0.00E+00">
                  <c:v>1.2813731693804531E-2</c:v>
                </c:pt>
                <c:pt idx="96" formatCode="0.00E+00">
                  <c:v>1.171224839671889E-2</c:v>
                </c:pt>
                <c:pt idx="97" formatCode="0.00E+00">
                  <c:v>1.0701963603662634E-2</c:v>
                </c:pt>
                <c:pt idx="98" formatCode="0.00E+00">
                  <c:v>9.7783260182323847E-3</c:v>
                </c:pt>
                <c:pt idx="99" formatCode="0.00E+00">
                  <c:v>8.9555327007335376E-3</c:v>
                </c:pt>
                <c:pt idx="100" formatCode="0.00E+00">
                  <c:v>8.1976229996902922E-3</c:v>
                </c:pt>
                <c:pt idx="101" formatCode="0.00E+00">
                  <c:v>7.4525487760329695E-3</c:v>
                </c:pt>
                <c:pt idx="102" formatCode="0.00E+00">
                  <c:v>6.8310502350669338E-3</c:v>
                </c:pt>
                <c:pt idx="103" formatCode="0.00E+00">
                  <c:v>6.2317771824882181E-3</c:v>
                </c:pt>
                <c:pt idx="104" formatCode="0.00E+00">
                  <c:v>5.6985707562707951E-3</c:v>
                </c:pt>
                <c:pt idx="105" formatCode="0.00E+00">
                  <c:v>5.2234174208233147E-3</c:v>
                </c:pt>
                <c:pt idx="106" formatCode="0.00E+00">
                  <c:v>4.7780740270128566E-3</c:v>
                </c:pt>
                <c:pt idx="107" formatCode="0.00E+00">
                  <c:v>4.3664252593585843E-3</c:v>
                </c:pt>
                <c:pt idx="108" formatCode="0.00E+00">
                  <c:v>3.9902781451890681E-3</c:v>
                </c:pt>
                <c:pt idx="109" formatCode="0.00E+00">
                  <c:v>3.6359698010237414E-3</c:v>
                </c:pt>
                <c:pt idx="110" formatCode="0.00E+00">
                  <c:v>3.3290809070393433E-3</c:v>
                </c:pt>
                <c:pt idx="111" formatCode="0.00E+00">
                  <c:v>3.0450912410649278E-3</c:v>
                </c:pt>
                <c:pt idx="112" formatCode="0.00E+00">
                  <c:v>2.7815016506125487E-3</c:v>
                </c:pt>
                <c:pt idx="113" formatCode="0.00E+00">
                  <c:v>2.5424803352108579E-3</c:v>
                </c:pt>
                <c:pt idx="114" formatCode="0.00E+00">
                  <c:v>2.3259899846462262E-3</c:v>
                </c:pt>
                <c:pt idx="115" formatCode="0.00E+00">
                  <c:v>2.1265450156342756E-3</c:v>
                </c:pt>
                <c:pt idx="116" formatCode="0.00E+00">
                  <c:v>1.9439715033356124E-3</c:v>
                </c:pt>
                <c:pt idx="117" formatCode="0.00E+00">
                  <c:v>1.7755317162428646E-3</c:v>
                </c:pt>
              </c:numCache>
            </c:numRef>
          </c:xVal>
          <c:yVal>
            <c:numRef>
              <c:f>'426e'!$AB$8:$AB$125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3.050568275750823E-4</c:v>
                </c:pt>
                <c:pt idx="6">
                  <c:v>7.1610025998323033E-3</c:v>
                </c:pt>
                <c:pt idx="7">
                  <c:v>3.4472205948099452E-2</c:v>
                </c:pt>
                <c:pt idx="8">
                  <c:v>8.4755805833400463E-2</c:v>
                </c:pt>
                <c:pt idx="9">
                  <c:v>0.13929739078774539</c:v>
                </c:pt>
                <c:pt idx="10">
                  <c:v>0.20460908512780013</c:v>
                </c:pt>
                <c:pt idx="11">
                  <c:v>0.23571186444478354</c:v>
                </c:pt>
                <c:pt idx="12">
                  <c:v>0.27125953863496455</c:v>
                </c:pt>
                <c:pt idx="13">
                  <c:v>0.29475681234301088</c:v>
                </c:pt>
                <c:pt idx="14">
                  <c:v>0.31350499034988721</c:v>
                </c:pt>
                <c:pt idx="15">
                  <c:v>0.31654911642466543</c:v>
                </c:pt>
                <c:pt idx="16">
                  <c:v>0.31813415692119151</c:v>
                </c:pt>
                <c:pt idx="17">
                  <c:v>0.31841473138931997</c:v>
                </c:pt>
                <c:pt idx="18">
                  <c:v>0.31308072012896782</c:v>
                </c:pt>
                <c:pt idx="19">
                  <c:v>0.30751132796737046</c:v>
                </c:pt>
                <c:pt idx="20">
                  <c:v>0.29482309108303006</c:v>
                </c:pt>
                <c:pt idx="21">
                  <c:v>0.28370846395609339</c:v>
                </c:pt>
                <c:pt idx="22">
                  <c:v>0.27623714840869296</c:v>
                </c:pt>
                <c:pt idx="23">
                  <c:v>0.26849497979935855</c:v>
                </c:pt>
                <c:pt idx="24">
                  <c:v>0.28048720156673568</c:v>
                </c:pt>
                <c:pt idx="25">
                  <c:v>0.24243350192902557</c:v>
                </c:pt>
                <c:pt idx="26">
                  <c:v>0.23244998268428496</c:v>
                </c:pt>
                <c:pt idx="27">
                  <c:v>0.23536971326103284</c:v>
                </c:pt>
                <c:pt idx="28">
                  <c:v>0.2305933030306031</c:v>
                </c:pt>
                <c:pt idx="29">
                  <c:v>0.21352172716564688</c:v>
                </c:pt>
                <c:pt idx="30">
                  <c:v>0.20739412038847238</c:v>
                </c:pt>
                <c:pt idx="31">
                  <c:v>0.19869254782845314</c:v>
                </c:pt>
                <c:pt idx="32">
                  <c:v>0.18351134306743777</c:v>
                </c:pt>
                <c:pt idx="33">
                  <c:v>0.18842736727609299</c:v>
                </c:pt>
                <c:pt idx="34">
                  <c:v>0.17727106447097807</c:v>
                </c:pt>
                <c:pt idx="35">
                  <c:v>0.16708261156181159</c:v>
                </c:pt>
                <c:pt idx="36">
                  <c:v>0.1646492224565943</c:v>
                </c:pt>
                <c:pt idx="37">
                  <c:v>0.1016541276181977</c:v>
                </c:pt>
                <c:pt idx="38">
                  <c:v>0.153485445601385</c:v>
                </c:pt>
                <c:pt idx="39">
                  <c:v>0.16197669570982409</c:v>
                </c:pt>
                <c:pt idx="40">
                  <c:v>0.13912315835201206</c:v>
                </c:pt>
                <c:pt idx="41">
                  <c:v>0.16660876167034111</c:v>
                </c:pt>
                <c:pt idx="42">
                  <c:v>0.11849514354288004</c:v>
                </c:pt>
                <c:pt idx="43">
                  <c:v>0.12853946250611425</c:v>
                </c:pt>
                <c:pt idx="44">
                  <c:v>0.12795204954283523</c:v>
                </c:pt>
                <c:pt idx="45">
                  <c:v>0.13233684402822554</c:v>
                </c:pt>
                <c:pt idx="46">
                  <c:v>0.1037016136583766</c:v>
                </c:pt>
                <c:pt idx="47">
                  <c:v>0.11494013242075951</c:v>
                </c:pt>
                <c:pt idx="48">
                  <c:v>0.10642734289803712</c:v>
                </c:pt>
                <c:pt idx="49">
                  <c:v>0.11064036256040843</c:v>
                </c:pt>
                <c:pt idx="50">
                  <c:v>9.7861607013044249E-2</c:v>
                </c:pt>
                <c:pt idx="51">
                  <c:v>0.10052816295901223</c:v>
                </c:pt>
                <c:pt idx="52">
                  <c:v>9.7021202421490926E-2</c:v>
                </c:pt>
                <c:pt idx="53">
                  <c:v>9.4996274839076023E-2</c:v>
                </c:pt>
                <c:pt idx="54">
                  <c:v>9.5505278263534166E-2</c:v>
                </c:pt>
                <c:pt idx="55">
                  <c:v>8.8925384608700142E-2</c:v>
                </c:pt>
                <c:pt idx="56">
                  <c:v>8.9074623123382324E-2</c:v>
                </c:pt>
                <c:pt idx="57">
                  <c:v>8.3136862832475344E-2</c:v>
                </c:pt>
                <c:pt idx="58">
                  <c:v>6.8435528170891047E-2</c:v>
                </c:pt>
                <c:pt idx="59">
                  <c:v>8.1887436551877357E-2</c:v>
                </c:pt>
                <c:pt idx="60">
                  <c:v>7.5303619121605436E-2</c:v>
                </c:pt>
                <c:pt idx="61">
                  <c:v>7.9569964626463374E-2</c:v>
                </c:pt>
                <c:pt idx="62">
                  <c:v>6.8709290339596052E-2</c:v>
                </c:pt>
                <c:pt idx="63">
                  <c:v>7.0013599863044007E-2</c:v>
                </c:pt>
                <c:pt idx="64">
                  <c:v>6.5709891665806097E-2</c:v>
                </c:pt>
                <c:pt idx="65">
                  <c:v>8.2545968589661456E-2</c:v>
                </c:pt>
                <c:pt idx="66">
                  <c:v>0.62389535353339198</c:v>
                </c:pt>
                <c:pt idx="67">
                  <c:v>0.57688767185956102</c:v>
                </c:pt>
                <c:pt idx="68">
                  <c:v>0.34728467150810438</c:v>
                </c:pt>
                <c:pt idx="69">
                  <c:v>0.22866945489096047</c:v>
                </c:pt>
                <c:pt idx="70">
                  <c:v>0.18259848596554384</c:v>
                </c:pt>
                <c:pt idx="71">
                  <c:v>0.14131520713584145</c:v>
                </c:pt>
                <c:pt idx="72">
                  <c:v>0.11846354532572434</c:v>
                </c:pt>
                <c:pt idx="73">
                  <c:v>0.10589534672215173</c:v>
                </c:pt>
                <c:pt idx="74">
                  <c:v>9.5815966038134803E-2</c:v>
                </c:pt>
                <c:pt idx="75">
                  <c:v>8.7560590993076559E-2</c:v>
                </c:pt>
                <c:pt idx="76">
                  <c:v>8.1658160949498182E-2</c:v>
                </c:pt>
                <c:pt idx="77">
                  <c:v>7.1693421961942505E-2</c:v>
                </c:pt>
                <c:pt idx="78">
                  <c:v>7.2263357580354182E-2</c:v>
                </c:pt>
                <c:pt idx="79">
                  <c:v>6.5275617510160089E-2</c:v>
                </c:pt>
                <c:pt idx="80">
                  <c:v>5.9626840252882118E-2</c:v>
                </c:pt>
                <c:pt idx="81">
                  <c:v>6.1973699554348727E-2</c:v>
                </c:pt>
                <c:pt idx="82">
                  <c:v>5.5905437965332538E-2</c:v>
                </c:pt>
                <c:pt idx="83">
                  <c:v>5.4504353586416698E-2</c:v>
                </c:pt>
                <c:pt idx="84">
                  <c:v>5.3631081099529965E-2</c:v>
                </c:pt>
                <c:pt idx="85">
                  <c:v>5.0643599641299275E-2</c:v>
                </c:pt>
                <c:pt idx="86">
                  <c:v>4.9412609727886192E-2</c:v>
                </c:pt>
                <c:pt idx="87">
                  <c:v>4.782948819439703E-2</c:v>
                </c:pt>
                <c:pt idx="88">
                  <c:v>4.6307961077141968E-2</c:v>
                </c:pt>
                <c:pt idx="89">
                  <c:v>4.3697859239728132E-2</c:v>
                </c:pt>
                <c:pt idx="90">
                  <c:v>4.4370804381168583E-2</c:v>
                </c:pt>
                <c:pt idx="91">
                  <c:v>4.280826138790772E-2</c:v>
                </c:pt>
                <c:pt idx="92">
                  <c:v>4.1736426904899204E-2</c:v>
                </c:pt>
                <c:pt idx="93">
                  <c:v>4.0103776618662934E-2</c:v>
                </c:pt>
                <c:pt idx="94">
                  <c:v>3.9838145087664145E-2</c:v>
                </c:pt>
                <c:pt idx="95">
                  <c:v>3.8096221317468704E-2</c:v>
                </c:pt>
                <c:pt idx="96">
                  <c:v>3.7666718269122157E-2</c:v>
                </c:pt>
                <c:pt idx="97">
                  <c:v>3.6946424824851221E-2</c:v>
                </c:pt>
                <c:pt idx="98">
                  <c:v>3.6145766509706689E-2</c:v>
                </c:pt>
                <c:pt idx="99">
                  <c:v>3.4443005475248256E-2</c:v>
                </c:pt>
                <c:pt idx="100">
                  <c:v>3.3927564810019462E-2</c:v>
                </c:pt>
                <c:pt idx="101">
                  <c:v>3.5779877923763692E-2</c:v>
                </c:pt>
                <c:pt idx="102">
                  <c:v>3.2016333558340548E-2</c:v>
                </c:pt>
                <c:pt idx="103">
                  <c:v>3.3081275897830054E-2</c:v>
                </c:pt>
                <c:pt idx="104">
                  <c:v>3.1582193246695311E-2</c:v>
                </c:pt>
                <c:pt idx="105">
                  <c:v>3.0150901686630149E-2</c:v>
                </c:pt>
                <c:pt idx="106">
                  <c:v>3.0278565200823948E-2</c:v>
                </c:pt>
                <c:pt idx="107">
                  <c:v>3.0031672547146115E-2</c:v>
                </c:pt>
                <c:pt idx="108">
                  <c:v>2.9465082425662814E-2</c:v>
                </c:pt>
                <c:pt idx="109">
                  <c:v>2.9842099453338378E-2</c:v>
                </c:pt>
                <c:pt idx="110">
                  <c:v>2.7779917119545416E-2</c:v>
                </c:pt>
                <c:pt idx="111">
                  <c:v>2.7591567843371578E-2</c:v>
                </c:pt>
                <c:pt idx="112">
                  <c:v>2.7518845061141661E-2</c:v>
                </c:pt>
                <c:pt idx="113">
                  <c:v>2.6827844213309859E-2</c:v>
                </c:pt>
                <c:pt idx="114">
                  <c:v>2.6112901694657964E-2</c:v>
                </c:pt>
                <c:pt idx="115">
                  <c:v>2.5855465016624279E-2</c:v>
                </c:pt>
                <c:pt idx="116">
                  <c:v>2.5450682594405194E-2</c:v>
                </c:pt>
                <c:pt idx="117">
                  <c:v>2.5263334793324432E-2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8-E24E-9C95-89FDE23A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572304"/>
        <c:axId val="1"/>
      </c:scatterChart>
      <c:valAx>
        <c:axId val="1996572304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264035078302384"/>
              <c:y val="0.9348621702030157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0130683833270176E-3"/>
              <c:y val="0.3887768159738503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6572304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'452e'!$AC$8:$AC$42</c:f>
          <c:strCache>
            <c:ptCount val="35"/>
            <c:pt idx="0">
              <c:v>SAMPLE NO.:</c:v>
            </c:pt>
            <c:pt idx="1">
              <c:v>7034.2ft;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7.5</c:v>
            </c:pt>
            <c:pt idx="6">
              <c:v>BVTot:</c:v>
            </c:pt>
            <c:pt idx="7">
              <c:v>5.98</c:v>
            </c:pt>
            <c:pt idx="8">
              <c:v>Perm:</c:v>
            </c:pt>
            <c:pt idx="9">
              <c:v>0.0384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0.63</c:v>
            </c:pt>
            <c:pt idx="15">
              <c:v>Pd1:</c:v>
            </c:pt>
            <c:pt idx="16">
              <c:v>92.36</c:v>
            </c:pt>
            <c:pt idx="17">
              <c:v>BV1:</c:v>
            </c:pt>
            <c:pt idx="18">
              <c:v>3.87</c:v>
            </c:pt>
            <c:pt idx="19">
              <c:v>Closure Corr:</c:v>
            </c:pt>
            <c:pt idx="20">
              <c:v>0.36</c:v>
            </c:pt>
            <c:pt idx="21">
              <c:v>PORE SYSTEM 2:</c:v>
            </c:pt>
            <c:pt idx="22">
              <c:v>G2:</c:v>
            </c:pt>
            <c:pt idx="23">
              <c:v>0.48</c:v>
            </c:pt>
            <c:pt idx="24">
              <c:v>Pd2:</c:v>
            </c:pt>
            <c:pt idx="25">
              <c:v>1041.51</c:v>
            </c:pt>
            <c:pt idx="26">
              <c:v>BV2:</c:v>
            </c:pt>
            <c:pt idx="27">
              <c:v>1.59</c:v>
            </c:pt>
            <c:pt idx="28">
              <c:v>PORE SYSTEM 3:</c:v>
            </c:pt>
            <c:pt idx="29">
              <c:v>G3:</c:v>
            </c:pt>
            <c:pt idx="30">
              <c:v>0.14</c:v>
            </c:pt>
            <c:pt idx="31">
              <c:v>Pd3:</c:v>
            </c:pt>
            <c:pt idx="32">
              <c:v>6300.00</c:v>
            </c:pt>
            <c:pt idx="33">
              <c:v>BV3:</c:v>
            </c:pt>
            <c:pt idx="34">
              <c:v>0.52</c:v>
            </c:pt>
          </c:strCache>
        </c:strRef>
      </c:tx>
      <c:layout>
        <c:manualLayout>
          <c:xMode val="edge"/>
          <c:yMode val="edge"/>
          <c:x val="4.745108615967751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7.2729528942785338E-2"/>
          <c:w val="0.75091343847689662"/>
          <c:h val="0.81324836908750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'452e'!$B$224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'452e'!$A$225:$A$342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2.5679849256876542E-2</c:v>
                </c:pt>
                <c:pt idx="3">
                  <c:v>2.5679849256876542E-2</c:v>
                </c:pt>
                <c:pt idx="4">
                  <c:v>2.5679849256876542E-2</c:v>
                </c:pt>
                <c:pt idx="5">
                  <c:v>2.5679849256876542E-2</c:v>
                </c:pt>
                <c:pt idx="6">
                  <c:v>2.5679849256876542E-2</c:v>
                </c:pt>
                <c:pt idx="7">
                  <c:v>2.5679849256876542E-2</c:v>
                </c:pt>
                <c:pt idx="8">
                  <c:v>5.1359698513753084E-2</c:v>
                </c:pt>
                <c:pt idx="9">
                  <c:v>5.1359698513753084E-2</c:v>
                </c:pt>
                <c:pt idx="10">
                  <c:v>5.1359698513753084E-2</c:v>
                </c:pt>
                <c:pt idx="11">
                  <c:v>5.1359698513753084E-2</c:v>
                </c:pt>
                <c:pt idx="12">
                  <c:v>5.1359698513753084E-2</c:v>
                </c:pt>
                <c:pt idx="13">
                  <c:v>5.1359698513753084E-2</c:v>
                </c:pt>
                <c:pt idx="14">
                  <c:v>5.1359698513753084E-2</c:v>
                </c:pt>
                <c:pt idx="15">
                  <c:v>5.1359698513753084E-2</c:v>
                </c:pt>
                <c:pt idx="16">
                  <c:v>7.7039547770629616E-2</c:v>
                </c:pt>
                <c:pt idx="17">
                  <c:v>7.7039547770629616E-2</c:v>
                </c:pt>
                <c:pt idx="18">
                  <c:v>7.7039547770629616E-2</c:v>
                </c:pt>
                <c:pt idx="19">
                  <c:v>7.7039547770629616E-2</c:v>
                </c:pt>
                <c:pt idx="20">
                  <c:v>7.7039547770629616E-2</c:v>
                </c:pt>
                <c:pt idx="21">
                  <c:v>7.7039547770629616E-2</c:v>
                </c:pt>
                <c:pt idx="22">
                  <c:v>7.7039547770629616E-2</c:v>
                </c:pt>
                <c:pt idx="23">
                  <c:v>7.7039547770629616E-2</c:v>
                </c:pt>
                <c:pt idx="24">
                  <c:v>0.10271939702750617</c:v>
                </c:pt>
                <c:pt idx="25">
                  <c:v>0.10271939702750617</c:v>
                </c:pt>
                <c:pt idx="26">
                  <c:v>0.10271939702750617</c:v>
                </c:pt>
                <c:pt idx="27">
                  <c:v>0.10271939702750617</c:v>
                </c:pt>
                <c:pt idx="28">
                  <c:v>0.10271939702750617</c:v>
                </c:pt>
                <c:pt idx="29">
                  <c:v>0.10271939702750617</c:v>
                </c:pt>
                <c:pt idx="30">
                  <c:v>0.10271939702750617</c:v>
                </c:pt>
                <c:pt idx="31">
                  <c:v>0.12839924628438271</c:v>
                </c:pt>
                <c:pt idx="32">
                  <c:v>0.12839924628438271</c:v>
                </c:pt>
                <c:pt idx="33">
                  <c:v>0.12839924628438271</c:v>
                </c:pt>
                <c:pt idx="34">
                  <c:v>0.15407909554125923</c:v>
                </c:pt>
                <c:pt idx="35">
                  <c:v>0.15407909554125923</c:v>
                </c:pt>
                <c:pt idx="36">
                  <c:v>0.17975894479813578</c:v>
                </c:pt>
                <c:pt idx="37">
                  <c:v>0.17975894479813578</c:v>
                </c:pt>
                <c:pt idx="38">
                  <c:v>0.17975894479813578</c:v>
                </c:pt>
                <c:pt idx="39">
                  <c:v>0.20543879405501234</c:v>
                </c:pt>
                <c:pt idx="40">
                  <c:v>0.20543879405501234</c:v>
                </c:pt>
                <c:pt idx="41">
                  <c:v>0.20543879405501234</c:v>
                </c:pt>
                <c:pt idx="42">
                  <c:v>0.23111864331188886</c:v>
                </c:pt>
                <c:pt idx="43">
                  <c:v>0.23111864331188886</c:v>
                </c:pt>
                <c:pt idx="44">
                  <c:v>0.25679849256876541</c:v>
                </c:pt>
                <c:pt idx="45">
                  <c:v>0.28247834182564202</c:v>
                </c:pt>
                <c:pt idx="46">
                  <c:v>0.30815819108251846</c:v>
                </c:pt>
                <c:pt idx="47">
                  <c:v>0.35951788959627157</c:v>
                </c:pt>
                <c:pt idx="48">
                  <c:v>0.41087758811002467</c:v>
                </c:pt>
                <c:pt idx="49">
                  <c:v>0.46223728662377772</c:v>
                </c:pt>
                <c:pt idx="50">
                  <c:v>0.56495668365128404</c:v>
                </c:pt>
                <c:pt idx="51">
                  <c:v>0.69335592993566664</c:v>
                </c:pt>
                <c:pt idx="52">
                  <c:v>0.79607532696317274</c:v>
                </c:pt>
                <c:pt idx="53">
                  <c:v>0.89879472399067906</c:v>
                </c:pt>
                <c:pt idx="54">
                  <c:v>1.0271939702750617</c:v>
                </c:pt>
                <c:pt idx="55">
                  <c:v>1.1299133673025681</c:v>
                </c:pt>
                <c:pt idx="56">
                  <c:v>1.2583126135869505</c:v>
                </c:pt>
                <c:pt idx="57">
                  <c:v>1.3610320106144567</c:v>
                </c:pt>
                <c:pt idx="58">
                  <c:v>1.4894312568988395</c:v>
                </c:pt>
                <c:pt idx="59">
                  <c:v>1.6178305031832221</c:v>
                </c:pt>
                <c:pt idx="60">
                  <c:v>1.6948700509538519</c:v>
                </c:pt>
                <c:pt idx="61">
                  <c:v>1.7719095987244815</c:v>
                </c:pt>
                <c:pt idx="62">
                  <c:v>1.8489491464951109</c:v>
                </c:pt>
                <c:pt idx="63">
                  <c:v>1.9259886942657407</c:v>
                </c:pt>
                <c:pt idx="64">
                  <c:v>1.9773483927794939</c:v>
                </c:pt>
                <c:pt idx="65">
                  <c:v>2.0543879405501233</c:v>
                </c:pt>
                <c:pt idx="66">
                  <c:v>2.1057476390638765</c:v>
                </c:pt>
                <c:pt idx="67">
                  <c:v>2.1571073375776297</c:v>
                </c:pt>
                <c:pt idx="68">
                  <c:v>2.2341468853482591</c:v>
                </c:pt>
                <c:pt idx="69">
                  <c:v>2.2855065838620123</c:v>
                </c:pt>
                <c:pt idx="70">
                  <c:v>2.3625461316326422</c:v>
                </c:pt>
                <c:pt idx="71">
                  <c:v>2.4395856794032715</c:v>
                </c:pt>
                <c:pt idx="72">
                  <c:v>2.5166252271739009</c:v>
                </c:pt>
                <c:pt idx="73">
                  <c:v>2.5936647749445307</c:v>
                </c:pt>
                <c:pt idx="74">
                  <c:v>2.6707043227151601</c:v>
                </c:pt>
                <c:pt idx="75">
                  <c:v>2.7477438704857899</c:v>
                </c:pt>
                <c:pt idx="76">
                  <c:v>2.8247834182564193</c:v>
                </c:pt>
                <c:pt idx="77">
                  <c:v>2.9018229660270491</c:v>
                </c:pt>
                <c:pt idx="78">
                  <c:v>2.978862513797679</c:v>
                </c:pt>
                <c:pt idx="79">
                  <c:v>3.0559020615683083</c:v>
                </c:pt>
                <c:pt idx="80">
                  <c:v>3.1329416093389386</c:v>
                </c:pt>
                <c:pt idx="81">
                  <c:v>3.2099811571095676</c:v>
                </c:pt>
                <c:pt idx="82">
                  <c:v>3.2870207048801974</c:v>
                </c:pt>
                <c:pt idx="83">
                  <c:v>3.3640602526508272</c:v>
                </c:pt>
                <c:pt idx="84">
                  <c:v>3.41541995116458</c:v>
                </c:pt>
                <c:pt idx="85">
                  <c:v>3.4924594989352098</c:v>
                </c:pt>
                <c:pt idx="86">
                  <c:v>3.543819197448963</c:v>
                </c:pt>
                <c:pt idx="87">
                  <c:v>3.6208587452195928</c:v>
                </c:pt>
                <c:pt idx="88">
                  <c:v>3.672218443733346</c:v>
                </c:pt>
                <c:pt idx="89">
                  <c:v>3.7235781422470993</c:v>
                </c:pt>
                <c:pt idx="90">
                  <c:v>3.8006176900177282</c:v>
                </c:pt>
                <c:pt idx="91">
                  <c:v>3.8519773885314814</c:v>
                </c:pt>
                <c:pt idx="92">
                  <c:v>3.9033370870452346</c:v>
                </c:pt>
                <c:pt idx="93">
                  <c:v>3.9546967855589878</c:v>
                </c:pt>
                <c:pt idx="94">
                  <c:v>4.0317363333296168</c:v>
                </c:pt>
                <c:pt idx="95">
                  <c:v>4.08309603184337</c:v>
                </c:pt>
                <c:pt idx="96">
                  <c:v>4.1601355796139998</c:v>
                </c:pt>
                <c:pt idx="97">
                  <c:v>4.211495278127753</c:v>
                </c:pt>
                <c:pt idx="98">
                  <c:v>4.2885348258983829</c:v>
                </c:pt>
                <c:pt idx="99">
                  <c:v>4.3398945244121352</c:v>
                </c:pt>
                <c:pt idx="100">
                  <c:v>4.3912542229258893</c:v>
                </c:pt>
                <c:pt idx="101">
                  <c:v>4.4426139214396416</c:v>
                </c:pt>
                <c:pt idx="102">
                  <c:v>4.4682937706965182</c:v>
                </c:pt>
                <c:pt idx="103">
                  <c:v>4.4939736199533957</c:v>
                </c:pt>
                <c:pt idx="104">
                  <c:v>4.4939736199533957</c:v>
                </c:pt>
                <c:pt idx="105">
                  <c:v>4.4939736199533957</c:v>
                </c:pt>
                <c:pt idx="106">
                  <c:v>4.4939736199533957</c:v>
                </c:pt>
                <c:pt idx="107">
                  <c:v>4.4939736199533957</c:v>
                </c:pt>
                <c:pt idx="108">
                  <c:v>4.4939736199533957</c:v>
                </c:pt>
                <c:pt idx="109">
                  <c:v>4.4939736199533957</c:v>
                </c:pt>
                <c:pt idx="110">
                  <c:v>4.4939736199533957</c:v>
                </c:pt>
                <c:pt idx="111">
                  <c:v>4.4939736199533957</c:v>
                </c:pt>
                <c:pt idx="112">
                  <c:v>4.4939736199533957</c:v>
                </c:pt>
                <c:pt idx="113">
                  <c:v>4.4939736199533957</c:v>
                </c:pt>
                <c:pt idx="114">
                  <c:v>4.4939736199533957</c:v>
                </c:pt>
                <c:pt idx="115">
                  <c:v>4.4939736199533957</c:v>
                </c:pt>
                <c:pt idx="116">
                  <c:v>4.4939736199533957</c:v>
                </c:pt>
                <c:pt idx="117">
                  <c:v>4.4939736199533957</c:v>
                </c:pt>
              </c:numCache>
            </c:numRef>
          </c:xVal>
          <c:yVal>
            <c:numRef>
              <c:f>'452e'!$B$225:$B$342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44.19</c:v>
                </c:pt>
                <c:pt idx="38">
                  <c:v>49.18</c:v>
                </c:pt>
                <c:pt idx="39">
                  <c:v>52.81</c:v>
                </c:pt>
                <c:pt idx="40">
                  <c:v>58.34</c:v>
                </c:pt>
                <c:pt idx="41">
                  <c:v>62.75</c:v>
                </c:pt>
                <c:pt idx="42">
                  <c:v>69.78</c:v>
                </c:pt>
                <c:pt idx="43">
                  <c:v>77.680000000000007</c:v>
                </c:pt>
                <c:pt idx="44">
                  <c:v>83.33</c:v>
                </c:pt>
                <c:pt idx="45">
                  <c:v>92.39</c:v>
                </c:pt>
                <c:pt idx="46">
                  <c:v>102.11</c:v>
                </c:pt>
                <c:pt idx="47">
                  <c:v>112.26</c:v>
                </c:pt>
                <c:pt idx="48">
                  <c:v>120.75</c:v>
                </c:pt>
                <c:pt idx="49">
                  <c:v>133.54</c:v>
                </c:pt>
                <c:pt idx="50">
                  <c:v>144.19999999999999</c:v>
                </c:pt>
                <c:pt idx="51">
                  <c:v>158.59</c:v>
                </c:pt>
                <c:pt idx="52">
                  <c:v>173.55</c:v>
                </c:pt>
                <c:pt idx="53">
                  <c:v>189.92</c:v>
                </c:pt>
                <c:pt idx="54">
                  <c:v>207.19</c:v>
                </c:pt>
                <c:pt idx="55">
                  <c:v>228.64</c:v>
                </c:pt>
                <c:pt idx="56">
                  <c:v>249.13</c:v>
                </c:pt>
                <c:pt idx="57">
                  <c:v>272.14999999999998</c:v>
                </c:pt>
                <c:pt idx="58">
                  <c:v>298.66000000000003</c:v>
                </c:pt>
                <c:pt idx="59">
                  <c:v>325.73</c:v>
                </c:pt>
                <c:pt idx="60">
                  <c:v>357.21</c:v>
                </c:pt>
                <c:pt idx="61">
                  <c:v>390.08</c:v>
                </c:pt>
                <c:pt idx="62">
                  <c:v>427.15</c:v>
                </c:pt>
                <c:pt idx="63">
                  <c:v>469</c:v>
                </c:pt>
                <c:pt idx="64">
                  <c:v>511.34</c:v>
                </c:pt>
                <c:pt idx="65">
                  <c:v>564.5</c:v>
                </c:pt>
                <c:pt idx="66">
                  <c:v>611.92999999999995</c:v>
                </c:pt>
                <c:pt idx="67">
                  <c:v>673.33</c:v>
                </c:pt>
                <c:pt idx="68">
                  <c:v>734.69</c:v>
                </c:pt>
                <c:pt idx="69">
                  <c:v>802.65</c:v>
                </c:pt>
                <c:pt idx="70">
                  <c:v>879.37</c:v>
                </c:pt>
                <c:pt idx="71">
                  <c:v>964.5</c:v>
                </c:pt>
                <c:pt idx="72">
                  <c:v>1046.71</c:v>
                </c:pt>
                <c:pt idx="73">
                  <c:v>1146.06</c:v>
                </c:pt>
                <c:pt idx="74">
                  <c:v>1262.1400000000001</c:v>
                </c:pt>
                <c:pt idx="75">
                  <c:v>1380.49</c:v>
                </c:pt>
                <c:pt idx="76">
                  <c:v>1507.13</c:v>
                </c:pt>
                <c:pt idx="77">
                  <c:v>1647.78</c:v>
                </c:pt>
                <c:pt idx="78">
                  <c:v>1809.6</c:v>
                </c:pt>
                <c:pt idx="79">
                  <c:v>1976.7</c:v>
                </c:pt>
                <c:pt idx="80">
                  <c:v>2158.14</c:v>
                </c:pt>
                <c:pt idx="81">
                  <c:v>2368.64</c:v>
                </c:pt>
                <c:pt idx="82">
                  <c:v>2586.6999999999998</c:v>
                </c:pt>
                <c:pt idx="83">
                  <c:v>2828.03</c:v>
                </c:pt>
                <c:pt idx="84">
                  <c:v>3097.68</c:v>
                </c:pt>
                <c:pt idx="85">
                  <c:v>3388.42</c:v>
                </c:pt>
                <c:pt idx="86">
                  <c:v>3708.46</c:v>
                </c:pt>
                <c:pt idx="87">
                  <c:v>4057.86</c:v>
                </c:pt>
                <c:pt idx="88">
                  <c:v>4435.72</c:v>
                </c:pt>
                <c:pt idx="89">
                  <c:v>4843.67</c:v>
                </c:pt>
                <c:pt idx="90">
                  <c:v>5304.46</c:v>
                </c:pt>
                <c:pt idx="91">
                  <c:v>5804.21</c:v>
                </c:pt>
                <c:pt idx="92">
                  <c:v>6354.69</c:v>
                </c:pt>
                <c:pt idx="93">
                  <c:v>6944.71</c:v>
                </c:pt>
                <c:pt idx="94">
                  <c:v>7606.09</c:v>
                </c:pt>
                <c:pt idx="95">
                  <c:v>8314.82</c:v>
                </c:pt>
                <c:pt idx="96">
                  <c:v>9095.77</c:v>
                </c:pt>
                <c:pt idx="97">
                  <c:v>9953.7900000000009</c:v>
                </c:pt>
                <c:pt idx="98">
                  <c:v>10895.33</c:v>
                </c:pt>
                <c:pt idx="99">
                  <c:v>11894.62</c:v>
                </c:pt>
                <c:pt idx="100">
                  <c:v>12994.33</c:v>
                </c:pt>
                <c:pt idx="101">
                  <c:v>14293.56</c:v>
                </c:pt>
                <c:pt idx="102">
                  <c:v>15593.47</c:v>
                </c:pt>
                <c:pt idx="103">
                  <c:v>17094.599999999999</c:v>
                </c:pt>
                <c:pt idx="104">
                  <c:v>18693.150000000001</c:v>
                </c:pt>
                <c:pt idx="105">
                  <c:v>20393.86</c:v>
                </c:pt>
                <c:pt idx="106">
                  <c:v>22293.86</c:v>
                </c:pt>
                <c:pt idx="107">
                  <c:v>24397.47</c:v>
                </c:pt>
                <c:pt idx="108">
                  <c:v>26697.09</c:v>
                </c:pt>
                <c:pt idx="109">
                  <c:v>29298.66</c:v>
                </c:pt>
                <c:pt idx="110">
                  <c:v>31997.1</c:v>
                </c:pt>
                <c:pt idx="111">
                  <c:v>35005.25</c:v>
                </c:pt>
                <c:pt idx="112">
                  <c:v>38297.980000000003</c:v>
                </c:pt>
                <c:pt idx="113">
                  <c:v>41879.160000000003</c:v>
                </c:pt>
                <c:pt idx="114">
                  <c:v>45790.09</c:v>
                </c:pt>
                <c:pt idx="115">
                  <c:v>50099.040000000001</c:v>
                </c:pt>
                <c:pt idx="116">
                  <c:v>54790.01</c:v>
                </c:pt>
                <c:pt idx="117">
                  <c:v>59998.48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35-3342-B08D-9232FF79AE61}"/>
            </c:ext>
          </c:extLst>
        </c:ser>
        <c:ser>
          <c:idx val="1"/>
          <c:order val="1"/>
          <c:tx>
            <c:strRef>
              <c:f>'452e'!$D$224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'452e'!$C$225:$C$342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5.0882496974175628E-2</c:v>
                </c:pt>
                <c:pt idx="49">
                  <c:v>0.10224219548792868</c:v>
                </c:pt>
                <c:pt idx="50">
                  <c:v>0.204961592515435</c:v>
                </c:pt>
                <c:pt idx="51">
                  <c:v>0.33336083879981759</c:v>
                </c:pt>
                <c:pt idx="52">
                  <c:v>0.43608023582732369</c:v>
                </c:pt>
                <c:pt idx="53">
                  <c:v>0.53879963285483001</c:v>
                </c:pt>
                <c:pt idx="54">
                  <c:v>0.66719887913921261</c:v>
                </c:pt>
                <c:pt idx="55">
                  <c:v>0.76991827616671904</c:v>
                </c:pt>
                <c:pt idx="56">
                  <c:v>0.89831752245110141</c:v>
                </c:pt>
                <c:pt idx="57">
                  <c:v>1.0010369194786075</c:v>
                </c:pt>
                <c:pt idx="58">
                  <c:v>1.1294361657629906</c:v>
                </c:pt>
                <c:pt idx="59">
                  <c:v>1.2578354120473731</c:v>
                </c:pt>
                <c:pt idx="60">
                  <c:v>1.334874959818003</c:v>
                </c:pt>
                <c:pt idx="61">
                  <c:v>1.4119145075886324</c:v>
                </c:pt>
                <c:pt idx="62">
                  <c:v>1.4889540553592617</c:v>
                </c:pt>
                <c:pt idx="63">
                  <c:v>1.5659936031298916</c:v>
                </c:pt>
                <c:pt idx="64">
                  <c:v>1.6173533016436448</c:v>
                </c:pt>
                <c:pt idx="65">
                  <c:v>1.6943928494142741</c:v>
                </c:pt>
                <c:pt idx="66">
                  <c:v>1.7457525479280274</c:v>
                </c:pt>
                <c:pt idx="67">
                  <c:v>1.7971122464417806</c:v>
                </c:pt>
                <c:pt idx="68">
                  <c:v>1.87415179421241</c:v>
                </c:pt>
                <c:pt idx="69">
                  <c:v>1.9255114927261632</c:v>
                </c:pt>
                <c:pt idx="70">
                  <c:v>2.002551040496793</c:v>
                </c:pt>
                <c:pt idx="71">
                  <c:v>2.0795905882674224</c:v>
                </c:pt>
                <c:pt idx="72">
                  <c:v>2.1566301360380518</c:v>
                </c:pt>
                <c:pt idx="73">
                  <c:v>2.2336696838086816</c:v>
                </c:pt>
                <c:pt idx="74">
                  <c:v>2.310709231579311</c:v>
                </c:pt>
                <c:pt idx="75">
                  <c:v>2.3877487793499408</c:v>
                </c:pt>
                <c:pt idx="76">
                  <c:v>2.4647883271205702</c:v>
                </c:pt>
                <c:pt idx="77">
                  <c:v>2.5418278748912</c:v>
                </c:pt>
                <c:pt idx="78">
                  <c:v>2.6188674226618298</c:v>
                </c:pt>
                <c:pt idx="79">
                  <c:v>2.6959069704324592</c:v>
                </c:pt>
                <c:pt idx="80">
                  <c:v>2.7729465182030895</c:v>
                </c:pt>
                <c:pt idx="81">
                  <c:v>2.8499860659737184</c:v>
                </c:pt>
                <c:pt idx="82">
                  <c:v>2.9270256137443482</c:v>
                </c:pt>
                <c:pt idx="83">
                  <c:v>3.004065161514978</c:v>
                </c:pt>
                <c:pt idx="84">
                  <c:v>3.0554248600287308</c:v>
                </c:pt>
                <c:pt idx="85">
                  <c:v>3.1324644077993606</c:v>
                </c:pt>
                <c:pt idx="86">
                  <c:v>3.1838241063131139</c:v>
                </c:pt>
                <c:pt idx="87">
                  <c:v>3.2608636540837437</c:v>
                </c:pt>
                <c:pt idx="88">
                  <c:v>3.3122233525974969</c:v>
                </c:pt>
                <c:pt idx="89">
                  <c:v>3.3635830511112501</c:v>
                </c:pt>
                <c:pt idx="90">
                  <c:v>3.440622598881879</c:v>
                </c:pt>
                <c:pt idx="91">
                  <c:v>3.4919822973956323</c:v>
                </c:pt>
                <c:pt idx="92">
                  <c:v>3.5433419959093855</c:v>
                </c:pt>
                <c:pt idx="93">
                  <c:v>3.5947016944231387</c:v>
                </c:pt>
                <c:pt idx="94">
                  <c:v>3.6717412421937676</c:v>
                </c:pt>
                <c:pt idx="95">
                  <c:v>3.7231009407075208</c:v>
                </c:pt>
                <c:pt idx="96">
                  <c:v>3.8001404884781507</c:v>
                </c:pt>
                <c:pt idx="97">
                  <c:v>3.8515001869919039</c:v>
                </c:pt>
                <c:pt idx="98">
                  <c:v>3.9285397347625337</c:v>
                </c:pt>
                <c:pt idx="99">
                  <c:v>3.979899433276286</c:v>
                </c:pt>
                <c:pt idx="100">
                  <c:v>4.0312591317900406</c:v>
                </c:pt>
                <c:pt idx="101">
                  <c:v>4.0826188303037929</c:v>
                </c:pt>
                <c:pt idx="102">
                  <c:v>4.1082986795606695</c:v>
                </c:pt>
                <c:pt idx="103">
                  <c:v>4.133978528817547</c:v>
                </c:pt>
                <c:pt idx="104">
                  <c:v>4.133978528817547</c:v>
                </c:pt>
                <c:pt idx="105">
                  <c:v>4.133978528817547</c:v>
                </c:pt>
                <c:pt idx="106">
                  <c:v>4.133978528817547</c:v>
                </c:pt>
                <c:pt idx="107">
                  <c:v>4.133978528817547</c:v>
                </c:pt>
                <c:pt idx="108">
                  <c:v>4.133978528817547</c:v>
                </c:pt>
                <c:pt idx="109">
                  <c:v>4.133978528817547</c:v>
                </c:pt>
                <c:pt idx="110">
                  <c:v>4.133978528817547</c:v>
                </c:pt>
                <c:pt idx="111">
                  <c:v>4.133978528817547</c:v>
                </c:pt>
                <c:pt idx="112">
                  <c:v>4.133978528817547</c:v>
                </c:pt>
                <c:pt idx="113">
                  <c:v>4.133978528817547</c:v>
                </c:pt>
                <c:pt idx="114">
                  <c:v>4.133978528817547</c:v>
                </c:pt>
                <c:pt idx="115">
                  <c:v>4.133978528817547</c:v>
                </c:pt>
                <c:pt idx="116">
                  <c:v>4.133978528817547</c:v>
                </c:pt>
                <c:pt idx="117">
                  <c:v>4.133978528817547</c:v>
                </c:pt>
              </c:numCache>
            </c:numRef>
          </c:xVal>
          <c:yVal>
            <c:numRef>
              <c:f>'452e'!$D$225:$D$342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44.19</c:v>
                </c:pt>
                <c:pt idx="38">
                  <c:v>49.18</c:v>
                </c:pt>
                <c:pt idx="39">
                  <c:v>52.81</c:v>
                </c:pt>
                <c:pt idx="40">
                  <c:v>58.34</c:v>
                </c:pt>
                <c:pt idx="41">
                  <c:v>62.75</c:v>
                </c:pt>
                <c:pt idx="42">
                  <c:v>69.78</c:v>
                </c:pt>
                <c:pt idx="43">
                  <c:v>77.680000000000007</c:v>
                </c:pt>
                <c:pt idx="44">
                  <c:v>83.33</c:v>
                </c:pt>
                <c:pt idx="45">
                  <c:v>92.39</c:v>
                </c:pt>
                <c:pt idx="46">
                  <c:v>102.11</c:v>
                </c:pt>
                <c:pt idx="47">
                  <c:v>112.26</c:v>
                </c:pt>
                <c:pt idx="48">
                  <c:v>120.75</c:v>
                </c:pt>
                <c:pt idx="49">
                  <c:v>133.54</c:v>
                </c:pt>
                <c:pt idx="50">
                  <c:v>144.19999999999999</c:v>
                </c:pt>
                <c:pt idx="51">
                  <c:v>158.59</c:v>
                </c:pt>
                <c:pt idx="52">
                  <c:v>173.55</c:v>
                </c:pt>
                <c:pt idx="53">
                  <c:v>189.92</c:v>
                </c:pt>
                <c:pt idx="54">
                  <c:v>207.19</c:v>
                </c:pt>
                <c:pt idx="55">
                  <c:v>228.64</c:v>
                </c:pt>
                <c:pt idx="56">
                  <c:v>249.13</c:v>
                </c:pt>
                <c:pt idx="57">
                  <c:v>272.14999999999998</c:v>
                </c:pt>
                <c:pt idx="58">
                  <c:v>298.66000000000003</c:v>
                </c:pt>
                <c:pt idx="59">
                  <c:v>325.73</c:v>
                </c:pt>
                <c:pt idx="60">
                  <c:v>357.21</c:v>
                </c:pt>
                <c:pt idx="61">
                  <c:v>390.08</c:v>
                </c:pt>
                <c:pt idx="62">
                  <c:v>427.15</c:v>
                </c:pt>
                <c:pt idx="63">
                  <c:v>469</c:v>
                </c:pt>
                <c:pt idx="64">
                  <c:v>511.34</c:v>
                </c:pt>
                <c:pt idx="65">
                  <c:v>564.5</c:v>
                </c:pt>
                <c:pt idx="66">
                  <c:v>611.92999999999995</c:v>
                </c:pt>
                <c:pt idx="67">
                  <c:v>673.33</c:v>
                </c:pt>
                <c:pt idx="68">
                  <c:v>734.69</c:v>
                </c:pt>
                <c:pt idx="69">
                  <c:v>802.65</c:v>
                </c:pt>
                <c:pt idx="70">
                  <c:v>879.37</c:v>
                </c:pt>
                <c:pt idx="71">
                  <c:v>964.5</c:v>
                </c:pt>
                <c:pt idx="72">
                  <c:v>1046.71</c:v>
                </c:pt>
                <c:pt idx="73">
                  <c:v>1146.06</c:v>
                </c:pt>
                <c:pt idx="74">
                  <c:v>1262.1400000000001</c:v>
                </c:pt>
                <c:pt idx="75">
                  <c:v>1380.49</c:v>
                </c:pt>
                <c:pt idx="76">
                  <c:v>1507.13</c:v>
                </c:pt>
                <c:pt idx="77">
                  <c:v>1647.78</c:v>
                </c:pt>
                <c:pt idx="78">
                  <c:v>1809.6</c:v>
                </c:pt>
                <c:pt idx="79">
                  <c:v>1976.7</c:v>
                </c:pt>
                <c:pt idx="80">
                  <c:v>2158.14</c:v>
                </c:pt>
                <c:pt idx="81">
                  <c:v>2368.64</c:v>
                </c:pt>
                <c:pt idx="82">
                  <c:v>2586.6999999999998</c:v>
                </c:pt>
                <c:pt idx="83">
                  <c:v>2828.03</c:v>
                </c:pt>
                <c:pt idx="84">
                  <c:v>3097.68</c:v>
                </c:pt>
                <c:pt idx="85">
                  <c:v>3388.42</c:v>
                </c:pt>
                <c:pt idx="86">
                  <c:v>3708.46</c:v>
                </c:pt>
                <c:pt idx="87">
                  <c:v>4057.86</c:v>
                </c:pt>
                <c:pt idx="88">
                  <c:v>4435.72</c:v>
                </c:pt>
                <c:pt idx="89">
                  <c:v>4843.67</c:v>
                </c:pt>
                <c:pt idx="90">
                  <c:v>5304.46</c:v>
                </c:pt>
                <c:pt idx="91">
                  <c:v>5804.21</c:v>
                </c:pt>
                <c:pt idx="92">
                  <c:v>6354.69</c:v>
                </c:pt>
                <c:pt idx="93">
                  <c:v>6944.71</c:v>
                </c:pt>
                <c:pt idx="94">
                  <c:v>7606.09</c:v>
                </c:pt>
                <c:pt idx="95">
                  <c:v>8314.82</c:v>
                </c:pt>
                <c:pt idx="96">
                  <c:v>9095.77</c:v>
                </c:pt>
                <c:pt idx="97">
                  <c:v>9953.7900000000009</c:v>
                </c:pt>
                <c:pt idx="98">
                  <c:v>10895.33</c:v>
                </c:pt>
                <c:pt idx="99">
                  <c:v>11894.62</c:v>
                </c:pt>
                <c:pt idx="100">
                  <c:v>12994.33</c:v>
                </c:pt>
                <c:pt idx="101">
                  <c:v>14293.56</c:v>
                </c:pt>
                <c:pt idx="102">
                  <c:v>15593.47</c:v>
                </c:pt>
                <c:pt idx="103">
                  <c:v>17094.599999999999</c:v>
                </c:pt>
                <c:pt idx="104">
                  <c:v>18693.150000000001</c:v>
                </c:pt>
                <c:pt idx="105">
                  <c:v>20393.86</c:v>
                </c:pt>
                <c:pt idx="106">
                  <c:v>22293.86</c:v>
                </c:pt>
                <c:pt idx="107">
                  <c:v>24397.47</c:v>
                </c:pt>
                <c:pt idx="108">
                  <c:v>26697.09</c:v>
                </c:pt>
                <c:pt idx="109">
                  <c:v>29298.66</c:v>
                </c:pt>
                <c:pt idx="110">
                  <c:v>31997.1</c:v>
                </c:pt>
                <c:pt idx="111">
                  <c:v>35005.25</c:v>
                </c:pt>
                <c:pt idx="112">
                  <c:v>38297.980000000003</c:v>
                </c:pt>
                <c:pt idx="113">
                  <c:v>41879.160000000003</c:v>
                </c:pt>
                <c:pt idx="114">
                  <c:v>45790.09</c:v>
                </c:pt>
                <c:pt idx="115">
                  <c:v>50099.040000000001</c:v>
                </c:pt>
                <c:pt idx="116">
                  <c:v>54790.01</c:v>
                </c:pt>
                <c:pt idx="117">
                  <c:v>59998.48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35-3342-B08D-9232FF79AE61}"/>
            </c:ext>
          </c:extLst>
        </c:ser>
        <c:ser>
          <c:idx val="2"/>
          <c:order val="2"/>
          <c:tx>
            <c:strRef>
              <c:f>'452e'!$F$224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'452e'!$E$225:$E$342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2.2951828445640695E-3</c:v>
                </c:pt>
                <c:pt idx="48">
                  <c:v>1.7319520793882416E-2</c:v>
                </c:pt>
                <c:pt idx="49">
                  <c:v>7.5865977551766273E-2</c:v>
                </c:pt>
                <c:pt idx="50">
                  <c:v>0.14944253465886045</c:v>
                </c:pt>
                <c:pt idx="51">
                  <c:v>0.26496076258833251</c:v>
                </c:pt>
                <c:pt idx="52">
                  <c:v>0.38873429372898294</c:v>
                </c:pt>
                <c:pt idx="53">
                  <c:v>0.51818801018703409</c:v>
                </c:pt>
                <c:pt idx="54">
                  <c:v>0.64356519451603511</c:v>
                </c:pt>
                <c:pt idx="55">
                  <c:v>0.78218070740724244</c:v>
                </c:pt>
                <c:pt idx="56">
                  <c:v>0.89825932862163238</c:v>
                </c:pt>
                <c:pt idx="57">
                  <c:v>1.0122980323586601</c:v>
                </c:pt>
                <c:pt idx="58">
                  <c:v>1.1258140511739319</c:v>
                </c:pt>
                <c:pt idx="59">
                  <c:v>1.2257677138927909</c:v>
                </c:pt>
                <c:pt idx="60">
                  <c:v>1.3258352878960802</c:v>
                </c:pt>
                <c:pt idx="61">
                  <c:v>1.4155981600936154</c:v>
                </c:pt>
                <c:pt idx="62">
                  <c:v>1.5026407633981638</c:v>
                </c:pt>
                <c:pt idx="63">
                  <c:v>1.5867597794201376</c:v>
                </c:pt>
                <c:pt idx="64">
                  <c:v>1.659919448735506</c:v>
                </c:pt>
                <c:pt idx="65">
                  <c:v>1.7385795456239879</c:v>
                </c:pt>
                <c:pt idx="66">
                  <c:v>1.799031084173097</c:v>
                </c:pt>
                <c:pt idx="67">
                  <c:v>1.8666822339744196</c:v>
                </c:pt>
                <c:pt idx="68">
                  <c:v>1.9248806488316361</c:v>
                </c:pt>
                <c:pt idx="69">
                  <c:v>1.9807535607692504</c:v>
                </c:pt>
                <c:pt idx="70">
                  <c:v>2.0353071567017</c:v>
                </c:pt>
                <c:pt idx="71">
                  <c:v>2.0875584504284781</c:v>
                </c:pt>
                <c:pt idx="72">
                  <c:v>2.1314955658006642</c:v>
                </c:pt>
                <c:pt idx="73">
                  <c:v>2.1778379262909744</c:v>
                </c:pt>
                <c:pt idx="74">
                  <c:v>2.2246048958404847</c:v>
                </c:pt>
                <c:pt idx="75">
                  <c:v>2.2658715914293817</c:v>
                </c:pt>
                <c:pt idx="76">
                  <c:v>2.3043866251933225</c:v>
                </c:pt>
                <c:pt idx="77">
                  <c:v>2.3417445979645359</c:v>
                </c:pt>
                <c:pt idx="78">
                  <c:v>2.3791491330606722</c:v>
                </c:pt>
                <c:pt idx="79">
                  <c:v>2.4128202969854073</c:v>
                </c:pt>
                <c:pt idx="80">
                  <c:v>2.4448611790271033</c:v>
                </c:pt>
                <c:pt idx="81">
                  <c:v>2.4773507424334129</c:v>
                </c:pt>
                <c:pt idx="82">
                  <c:v>2.5067888807083127</c:v>
                </c:pt>
                <c:pt idx="83">
                  <c:v>2.5353894722057597</c:v>
                </c:pt>
                <c:pt idx="84">
                  <c:v>2.5634039489621632</c:v>
                </c:pt>
                <c:pt idx="85">
                  <c:v>2.5898946199746868</c:v>
                </c:pt>
                <c:pt idx="86">
                  <c:v>2.6155030372213375</c:v>
                </c:pt>
                <c:pt idx="87">
                  <c:v>2.6400676417978861</c:v>
                </c:pt>
                <c:pt idx="88">
                  <c:v>2.6634460070293264</c:v>
                </c:pt>
                <c:pt idx="89">
                  <c:v>2.6857054514551986</c:v>
                </c:pt>
                <c:pt idx="90">
                  <c:v>2.7078639974052678</c:v>
                </c:pt>
                <c:pt idx="91">
                  <c:v>2.7290272447567649</c:v>
                </c:pt>
                <c:pt idx="92">
                  <c:v>2.7495725713047983</c:v>
                </c:pt>
                <c:pt idx="93">
                  <c:v>2.7690094728340764</c:v>
                </c:pt>
                <c:pt idx="94">
                  <c:v>2.7882463628424508</c:v>
                </c:pt>
                <c:pt idx="95">
                  <c:v>2.8064540106767009</c:v>
                </c:pt>
                <c:pt idx="96">
                  <c:v>2.8241989637280041</c:v>
                </c:pt>
                <c:pt idx="97">
                  <c:v>2.8414392845321021</c:v>
                </c:pt>
                <c:pt idx="98">
                  <c:v>2.8581705213525548</c:v>
                </c:pt>
                <c:pt idx="99">
                  <c:v>2.8739086136710257</c:v>
                </c:pt>
                <c:pt idx="100">
                  <c:v>2.889285944076939</c:v>
                </c:pt>
                <c:pt idx="101">
                  <c:v>2.9053410183395969</c:v>
                </c:pt>
                <c:pt idx="102">
                  <c:v>2.9195582427408473</c:v>
                </c:pt>
                <c:pt idx="103">
                  <c:v>2.9341275365725128</c:v>
                </c:pt>
                <c:pt idx="104">
                  <c:v>2.9478804344600378</c:v>
                </c:pt>
                <c:pt idx="105">
                  <c:v>2.9608977236964127</c:v>
                </c:pt>
                <c:pt idx="106">
                  <c:v>2.9738431811035437</c:v>
                </c:pt>
                <c:pt idx="107">
                  <c:v>2.986580839990471</c:v>
                </c:pt>
                <c:pt idx="108">
                  <c:v>2.9989525234426244</c:v>
                </c:pt>
                <c:pt idx="109">
                  <c:v>3.0113694584289639</c:v>
                </c:pt>
                <c:pt idx="110">
                  <c:v>3.0228151899324969</c:v>
                </c:pt>
                <c:pt idx="111">
                  <c:v>3.03418112917482</c:v>
                </c:pt>
                <c:pt idx="112">
                  <c:v>3.0452546725433729</c:v>
                </c:pt>
                <c:pt idx="113">
                  <c:v>3.0559812385728602</c:v>
                </c:pt>
                <c:pt idx="114">
                  <c:v>3.0664220630754335</c:v>
                </c:pt>
                <c:pt idx="115">
                  <c:v>3.0766746297142751</c:v>
                </c:pt>
                <c:pt idx="116">
                  <c:v>3.0866242707042013</c:v>
                </c:pt>
                <c:pt idx="117">
                  <c:v>3.0964694728793964</c:v>
                </c:pt>
              </c:numCache>
            </c:numRef>
          </c:xVal>
          <c:yVal>
            <c:numRef>
              <c:f>'452e'!$F$225:$F$342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44.19</c:v>
                </c:pt>
                <c:pt idx="38">
                  <c:v>49.18</c:v>
                </c:pt>
                <c:pt idx="39">
                  <c:v>52.81</c:v>
                </c:pt>
                <c:pt idx="40">
                  <c:v>58.34</c:v>
                </c:pt>
                <c:pt idx="41">
                  <c:v>62.75</c:v>
                </c:pt>
                <c:pt idx="42">
                  <c:v>69.78</c:v>
                </c:pt>
                <c:pt idx="43">
                  <c:v>77.680000000000007</c:v>
                </c:pt>
                <c:pt idx="44">
                  <c:v>83.33</c:v>
                </c:pt>
                <c:pt idx="45">
                  <c:v>92.39</c:v>
                </c:pt>
                <c:pt idx="46">
                  <c:v>102.11</c:v>
                </c:pt>
                <c:pt idx="47">
                  <c:v>112.26</c:v>
                </c:pt>
                <c:pt idx="48">
                  <c:v>120.75</c:v>
                </c:pt>
                <c:pt idx="49">
                  <c:v>133.54</c:v>
                </c:pt>
                <c:pt idx="50">
                  <c:v>144.19999999999999</c:v>
                </c:pt>
                <c:pt idx="51">
                  <c:v>158.59</c:v>
                </c:pt>
                <c:pt idx="52">
                  <c:v>173.55</c:v>
                </c:pt>
                <c:pt idx="53">
                  <c:v>189.92</c:v>
                </c:pt>
                <c:pt idx="54">
                  <c:v>207.19</c:v>
                </c:pt>
                <c:pt idx="55">
                  <c:v>228.64</c:v>
                </c:pt>
                <c:pt idx="56">
                  <c:v>249.13</c:v>
                </c:pt>
                <c:pt idx="57">
                  <c:v>272.14999999999998</c:v>
                </c:pt>
                <c:pt idx="58">
                  <c:v>298.66000000000003</c:v>
                </c:pt>
                <c:pt idx="59">
                  <c:v>325.73</c:v>
                </c:pt>
                <c:pt idx="60">
                  <c:v>357.21</c:v>
                </c:pt>
                <c:pt idx="61">
                  <c:v>390.08</c:v>
                </c:pt>
                <c:pt idx="62">
                  <c:v>427.15</c:v>
                </c:pt>
                <c:pt idx="63">
                  <c:v>469</c:v>
                </c:pt>
                <c:pt idx="64">
                  <c:v>511.34</c:v>
                </c:pt>
                <c:pt idx="65">
                  <c:v>564.5</c:v>
                </c:pt>
                <c:pt idx="66">
                  <c:v>611.92999999999995</c:v>
                </c:pt>
                <c:pt idx="67">
                  <c:v>673.33</c:v>
                </c:pt>
                <c:pt idx="68">
                  <c:v>734.69</c:v>
                </c:pt>
                <c:pt idx="69">
                  <c:v>802.65</c:v>
                </c:pt>
                <c:pt idx="70">
                  <c:v>879.37</c:v>
                </c:pt>
                <c:pt idx="71">
                  <c:v>964.5</c:v>
                </c:pt>
                <c:pt idx="72">
                  <c:v>1046.71</c:v>
                </c:pt>
                <c:pt idx="73">
                  <c:v>1146.06</c:v>
                </c:pt>
                <c:pt idx="74">
                  <c:v>1262.1400000000001</c:v>
                </c:pt>
                <c:pt idx="75">
                  <c:v>1380.49</c:v>
                </c:pt>
                <c:pt idx="76">
                  <c:v>1507.13</c:v>
                </c:pt>
                <c:pt idx="77">
                  <c:v>1647.78</c:v>
                </c:pt>
                <c:pt idx="78">
                  <c:v>1809.6</c:v>
                </c:pt>
                <c:pt idx="79">
                  <c:v>1976.7</c:v>
                </c:pt>
                <c:pt idx="80">
                  <c:v>2158.14</c:v>
                </c:pt>
                <c:pt idx="81">
                  <c:v>2368.64</c:v>
                </c:pt>
                <c:pt idx="82">
                  <c:v>2586.6999999999998</c:v>
                </c:pt>
                <c:pt idx="83">
                  <c:v>2828.03</c:v>
                </c:pt>
                <c:pt idx="84">
                  <c:v>3097.68</c:v>
                </c:pt>
                <c:pt idx="85">
                  <c:v>3388.42</c:v>
                </c:pt>
                <c:pt idx="86">
                  <c:v>3708.46</c:v>
                </c:pt>
                <c:pt idx="87">
                  <c:v>4057.86</c:v>
                </c:pt>
                <c:pt idx="88">
                  <c:v>4435.72</c:v>
                </c:pt>
                <c:pt idx="89">
                  <c:v>4843.67</c:v>
                </c:pt>
                <c:pt idx="90">
                  <c:v>5304.46</c:v>
                </c:pt>
                <c:pt idx="91">
                  <c:v>5804.21</c:v>
                </c:pt>
                <c:pt idx="92">
                  <c:v>6354.69</c:v>
                </c:pt>
                <c:pt idx="93">
                  <c:v>6944.71</c:v>
                </c:pt>
                <c:pt idx="94">
                  <c:v>7606.09</c:v>
                </c:pt>
                <c:pt idx="95">
                  <c:v>8314.82</c:v>
                </c:pt>
                <c:pt idx="96">
                  <c:v>9095.77</c:v>
                </c:pt>
                <c:pt idx="97">
                  <c:v>9953.7900000000009</c:v>
                </c:pt>
                <c:pt idx="98">
                  <c:v>10895.33</c:v>
                </c:pt>
                <c:pt idx="99">
                  <c:v>11894.62</c:v>
                </c:pt>
                <c:pt idx="100">
                  <c:v>12994.33</c:v>
                </c:pt>
                <c:pt idx="101">
                  <c:v>14293.56</c:v>
                </c:pt>
                <c:pt idx="102">
                  <c:v>15593.47</c:v>
                </c:pt>
                <c:pt idx="103">
                  <c:v>17094.599999999999</c:v>
                </c:pt>
                <c:pt idx="104">
                  <c:v>18693.150000000001</c:v>
                </c:pt>
                <c:pt idx="105">
                  <c:v>20393.86</c:v>
                </c:pt>
                <c:pt idx="106">
                  <c:v>22293.86</c:v>
                </c:pt>
                <c:pt idx="107">
                  <c:v>24397.47</c:v>
                </c:pt>
                <c:pt idx="108">
                  <c:v>26697.09</c:v>
                </c:pt>
                <c:pt idx="109">
                  <c:v>29298.66</c:v>
                </c:pt>
                <c:pt idx="110">
                  <c:v>31997.1</c:v>
                </c:pt>
                <c:pt idx="111">
                  <c:v>35005.25</c:v>
                </c:pt>
                <c:pt idx="112">
                  <c:v>38297.980000000003</c:v>
                </c:pt>
                <c:pt idx="113">
                  <c:v>41879.160000000003</c:v>
                </c:pt>
                <c:pt idx="114">
                  <c:v>45790.09</c:v>
                </c:pt>
                <c:pt idx="115">
                  <c:v>50099.040000000001</c:v>
                </c:pt>
                <c:pt idx="116">
                  <c:v>54790.01</c:v>
                </c:pt>
                <c:pt idx="117">
                  <c:v>59998.48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35-3342-B08D-9232FF79AE61}"/>
            </c:ext>
          </c:extLst>
        </c:ser>
        <c:ser>
          <c:idx val="3"/>
          <c:order val="3"/>
          <c:tx>
            <c:strRef>
              <c:f>'452e'!$H$224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'452e'!$G$225:$G$342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4.8971081411586384E-3</c:v>
                </c:pt>
                <c:pt idx="75">
                  <c:v>3.0812925432835352E-2</c:v>
                </c:pt>
                <c:pt idx="76">
                  <c:v>7.860176076587598E-2</c:v>
                </c:pt>
                <c:pt idx="77">
                  <c:v>0.14104573689988362</c:v>
                </c:pt>
                <c:pt idx="78">
                  <c:v>0.21266647395794702</c:v>
                </c:pt>
                <c:pt idx="79">
                  <c:v>0.28059837403922161</c:v>
                </c:pt>
                <c:pt idx="80">
                  <c:v>0.34581561014327483</c:v>
                </c:pt>
                <c:pt idx="81">
                  <c:v>0.41101283898270019</c:v>
                </c:pt>
                <c:pt idx="82">
                  <c:v>0.46849133906503032</c:v>
                </c:pt>
                <c:pt idx="83">
                  <c:v>0.5224684904673309</c:v>
                </c:pt>
                <c:pt idx="84">
                  <c:v>0.57334657577607018</c:v>
                </c:pt>
                <c:pt idx="85">
                  <c:v>0.61955291147921376</c:v>
                </c:pt>
                <c:pt idx="86">
                  <c:v>0.6624364617126608</c:v>
                </c:pt>
                <c:pt idx="87">
                  <c:v>0.70193525628332831</c:v>
                </c:pt>
                <c:pt idx="88">
                  <c:v>0.73806636480332055</c:v>
                </c:pt>
                <c:pt idx="89">
                  <c:v>0.77117947425549416</c:v>
                </c:pt>
                <c:pt idx="90">
                  <c:v>0.80293263907459189</c:v>
                </c:pt>
                <c:pt idx="91">
                  <c:v>0.83217084016946685</c:v>
                </c:pt>
                <c:pt idx="92">
                  <c:v>0.85957437634559952</c:v>
                </c:pt>
                <c:pt idx="93">
                  <c:v>0.88464231524771753</c:v>
                </c:pt>
                <c:pt idx="94">
                  <c:v>0.90866194892893115</c:v>
                </c:pt>
                <c:pt idx="95">
                  <c:v>0.93069859447592873</c:v>
                </c:pt>
                <c:pt idx="96">
                  <c:v>0.95154587050656025</c:v>
                </c:pt>
                <c:pt idx="97">
                  <c:v>0.97122638599206645</c:v>
                </c:pt>
                <c:pt idx="98">
                  <c:v>0.98980383262457905</c:v>
                </c:pt>
                <c:pt idx="99">
                  <c:v>1.00682520666508</c:v>
                </c:pt>
                <c:pt idx="100">
                  <c:v>1.0230458572992651</c:v>
                </c:pt>
                <c:pt idx="101">
                  <c:v>1.0395624795738494</c:v>
                </c:pt>
                <c:pt idx="102">
                  <c:v>1.0538423919801858</c:v>
                </c:pt>
                <c:pt idx="103">
                  <c:v>1.0681491933992699</c:v>
                </c:pt>
                <c:pt idx="104">
                  <c:v>1.0813597926493572</c:v>
                </c:pt>
                <c:pt idx="105">
                  <c:v>1.0936078404523997</c:v>
                </c:pt>
                <c:pt idx="106">
                  <c:v>1.1055482197712065</c:v>
                </c:pt>
                <c:pt idx="107">
                  <c:v>1.1170694922271025</c:v>
                </c:pt>
                <c:pt idx="108">
                  <c:v>1.1280494272319721</c:v>
                </c:pt>
                <c:pt idx="109">
                  <c:v>1.1388665114227166</c:v>
                </c:pt>
                <c:pt idx="110">
                  <c:v>1.1486618567348454</c:v>
                </c:pt>
                <c:pt idx="111">
                  <c:v>1.1582261685736013</c:v>
                </c:pt>
                <c:pt idx="112">
                  <c:v>1.1673920608318633</c:v>
                </c:pt>
                <c:pt idx="113">
                  <c:v>1.176130588385754</c:v>
                </c:pt>
                <c:pt idx="114">
                  <c:v>1.1845067565274408</c:v>
                </c:pt>
                <c:pt idx="115">
                  <c:v>1.1926101407853</c:v>
                </c:pt>
                <c:pt idx="116">
                  <c:v>1.2003611250989716</c:v>
                </c:pt>
                <c:pt idx="117">
                  <c:v>1.2079234200993421</c:v>
                </c:pt>
              </c:numCache>
            </c:numRef>
          </c:xVal>
          <c:yVal>
            <c:numRef>
              <c:f>'452e'!$H$225:$H$342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44.19</c:v>
                </c:pt>
                <c:pt idx="38">
                  <c:v>49.18</c:v>
                </c:pt>
                <c:pt idx="39">
                  <c:v>52.81</c:v>
                </c:pt>
                <c:pt idx="40">
                  <c:v>58.34</c:v>
                </c:pt>
                <c:pt idx="41">
                  <c:v>62.75</c:v>
                </c:pt>
                <c:pt idx="42">
                  <c:v>69.78</c:v>
                </c:pt>
                <c:pt idx="43">
                  <c:v>77.680000000000007</c:v>
                </c:pt>
                <c:pt idx="44">
                  <c:v>83.33</c:v>
                </c:pt>
                <c:pt idx="45">
                  <c:v>92.39</c:v>
                </c:pt>
                <c:pt idx="46">
                  <c:v>102.11</c:v>
                </c:pt>
                <c:pt idx="47">
                  <c:v>112.26</c:v>
                </c:pt>
                <c:pt idx="48">
                  <c:v>120.75</c:v>
                </c:pt>
                <c:pt idx="49">
                  <c:v>133.54</c:v>
                </c:pt>
                <c:pt idx="50">
                  <c:v>144.19999999999999</c:v>
                </c:pt>
                <c:pt idx="51">
                  <c:v>158.59</c:v>
                </c:pt>
                <c:pt idx="52">
                  <c:v>173.55</c:v>
                </c:pt>
                <c:pt idx="53">
                  <c:v>189.92</c:v>
                </c:pt>
                <c:pt idx="54">
                  <c:v>207.19</c:v>
                </c:pt>
                <c:pt idx="55">
                  <c:v>228.64</c:v>
                </c:pt>
                <c:pt idx="56">
                  <c:v>249.13</c:v>
                </c:pt>
                <c:pt idx="57">
                  <c:v>272.14999999999998</c:v>
                </c:pt>
                <c:pt idx="58">
                  <c:v>298.66000000000003</c:v>
                </c:pt>
                <c:pt idx="59">
                  <c:v>325.73</c:v>
                </c:pt>
                <c:pt idx="60">
                  <c:v>357.21</c:v>
                </c:pt>
                <c:pt idx="61">
                  <c:v>390.08</c:v>
                </c:pt>
                <c:pt idx="62">
                  <c:v>427.15</c:v>
                </c:pt>
                <c:pt idx="63">
                  <c:v>469</c:v>
                </c:pt>
                <c:pt idx="64">
                  <c:v>511.34</c:v>
                </c:pt>
                <c:pt idx="65">
                  <c:v>564.5</c:v>
                </c:pt>
                <c:pt idx="66">
                  <c:v>611.92999999999995</c:v>
                </c:pt>
                <c:pt idx="67">
                  <c:v>673.33</c:v>
                </c:pt>
                <c:pt idx="68">
                  <c:v>734.69</c:v>
                </c:pt>
                <c:pt idx="69">
                  <c:v>802.65</c:v>
                </c:pt>
                <c:pt idx="70">
                  <c:v>879.37</c:v>
                </c:pt>
                <c:pt idx="71">
                  <c:v>964.5</c:v>
                </c:pt>
                <c:pt idx="72">
                  <c:v>1046.71</c:v>
                </c:pt>
                <c:pt idx="73">
                  <c:v>1146.06</c:v>
                </c:pt>
                <c:pt idx="74">
                  <c:v>1262.1400000000001</c:v>
                </c:pt>
                <c:pt idx="75">
                  <c:v>1380.49</c:v>
                </c:pt>
                <c:pt idx="76">
                  <c:v>1507.13</c:v>
                </c:pt>
                <c:pt idx="77">
                  <c:v>1647.78</c:v>
                </c:pt>
                <c:pt idx="78">
                  <c:v>1809.6</c:v>
                </c:pt>
                <c:pt idx="79">
                  <c:v>1976.7</c:v>
                </c:pt>
                <c:pt idx="80">
                  <c:v>2158.14</c:v>
                </c:pt>
                <c:pt idx="81">
                  <c:v>2368.64</c:v>
                </c:pt>
                <c:pt idx="82">
                  <c:v>2586.6999999999998</c:v>
                </c:pt>
                <c:pt idx="83">
                  <c:v>2828.03</c:v>
                </c:pt>
                <c:pt idx="84">
                  <c:v>3097.68</c:v>
                </c:pt>
                <c:pt idx="85">
                  <c:v>3388.42</c:v>
                </c:pt>
                <c:pt idx="86">
                  <c:v>3708.46</c:v>
                </c:pt>
                <c:pt idx="87">
                  <c:v>4057.86</c:v>
                </c:pt>
                <c:pt idx="88">
                  <c:v>4435.72</c:v>
                </c:pt>
                <c:pt idx="89">
                  <c:v>4843.67</c:v>
                </c:pt>
                <c:pt idx="90">
                  <c:v>5304.46</c:v>
                </c:pt>
                <c:pt idx="91">
                  <c:v>5804.21</c:v>
                </c:pt>
                <c:pt idx="92">
                  <c:v>6354.69</c:v>
                </c:pt>
                <c:pt idx="93">
                  <c:v>6944.71</c:v>
                </c:pt>
                <c:pt idx="94">
                  <c:v>7606.09</c:v>
                </c:pt>
                <c:pt idx="95">
                  <c:v>8314.82</c:v>
                </c:pt>
                <c:pt idx="96">
                  <c:v>9095.77</c:v>
                </c:pt>
                <c:pt idx="97">
                  <c:v>9953.7900000000009</c:v>
                </c:pt>
                <c:pt idx="98">
                  <c:v>10895.33</c:v>
                </c:pt>
                <c:pt idx="99">
                  <c:v>11894.62</c:v>
                </c:pt>
                <c:pt idx="100">
                  <c:v>12994.33</c:v>
                </c:pt>
                <c:pt idx="101">
                  <c:v>14293.56</c:v>
                </c:pt>
                <c:pt idx="102">
                  <c:v>15593.47</c:v>
                </c:pt>
                <c:pt idx="103">
                  <c:v>17094.599999999999</c:v>
                </c:pt>
                <c:pt idx="104">
                  <c:v>18693.150000000001</c:v>
                </c:pt>
                <c:pt idx="105">
                  <c:v>20393.86</c:v>
                </c:pt>
                <c:pt idx="106">
                  <c:v>22293.86</c:v>
                </c:pt>
                <c:pt idx="107">
                  <c:v>24397.47</c:v>
                </c:pt>
                <c:pt idx="108">
                  <c:v>26697.09</c:v>
                </c:pt>
                <c:pt idx="109">
                  <c:v>29298.66</c:v>
                </c:pt>
                <c:pt idx="110">
                  <c:v>31997.1</c:v>
                </c:pt>
                <c:pt idx="111">
                  <c:v>35005.25</c:v>
                </c:pt>
                <c:pt idx="112">
                  <c:v>38297.980000000003</c:v>
                </c:pt>
                <c:pt idx="113">
                  <c:v>41879.160000000003</c:v>
                </c:pt>
                <c:pt idx="114">
                  <c:v>45790.09</c:v>
                </c:pt>
                <c:pt idx="115">
                  <c:v>50099.040000000001</c:v>
                </c:pt>
                <c:pt idx="116">
                  <c:v>54790.01</c:v>
                </c:pt>
                <c:pt idx="117">
                  <c:v>59998.48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35-3342-B08D-9232FF79AE61}"/>
            </c:ext>
          </c:extLst>
        </c:ser>
        <c:ser>
          <c:idx val="4"/>
          <c:order val="4"/>
          <c:tx>
            <c:strRef>
              <c:f>'452e'!$J$224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'452e'!$I$225:$I$342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2.2951828445640695E-3</c:v>
                </c:pt>
                <c:pt idx="48">
                  <c:v>1.7319520793882416E-2</c:v>
                </c:pt>
                <c:pt idx="49">
                  <c:v>7.5865977551766273E-2</c:v>
                </c:pt>
                <c:pt idx="50">
                  <c:v>0.14944253465886045</c:v>
                </c:pt>
                <c:pt idx="51">
                  <c:v>0.26496076258833251</c:v>
                </c:pt>
                <c:pt idx="52">
                  <c:v>0.38873429372898294</c:v>
                </c:pt>
                <c:pt idx="53">
                  <c:v>0.51818801018703409</c:v>
                </c:pt>
                <c:pt idx="54">
                  <c:v>0.64356519451603511</c:v>
                </c:pt>
                <c:pt idx="55">
                  <c:v>0.78218070740724244</c:v>
                </c:pt>
                <c:pt idx="56">
                  <c:v>0.89825932862163238</c:v>
                </c:pt>
                <c:pt idx="57">
                  <c:v>1.0122980323586601</c:v>
                </c:pt>
                <c:pt idx="58">
                  <c:v>1.1258140511739319</c:v>
                </c:pt>
                <c:pt idx="59">
                  <c:v>1.2257677138927909</c:v>
                </c:pt>
                <c:pt idx="60">
                  <c:v>1.3258352878960802</c:v>
                </c:pt>
                <c:pt idx="61">
                  <c:v>1.4155981600936154</c:v>
                </c:pt>
                <c:pt idx="62">
                  <c:v>1.5026407633981638</c:v>
                </c:pt>
                <c:pt idx="63">
                  <c:v>1.5867597794201376</c:v>
                </c:pt>
                <c:pt idx="64">
                  <c:v>1.659919448735506</c:v>
                </c:pt>
                <c:pt idx="65">
                  <c:v>1.7385795456239879</c:v>
                </c:pt>
                <c:pt idx="66">
                  <c:v>1.799031084173097</c:v>
                </c:pt>
                <c:pt idx="67">
                  <c:v>1.8666822339744196</c:v>
                </c:pt>
                <c:pt idx="68">
                  <c:v>1.9248806488316361</c:v>
                </c:pt>
                <c:pt idx="69">
                  <c:v>1.9807535607692504</c:v>
                </c:pt>
                <c:pt idx="70">
                  <c:v>2.0353071567017</c:v>
                </c:pt>
                <c:pt idx="71">
                  <c:v>2.0875584504284781</c:v>
                </c:pt>
                <c:pt idx="72">
                  <c:v>2.1314955658006642</c:v>
                </c:pt>
                <c:pt idx="73">
                  <c:v>2.1778522882159366</c:v>
                </c:pt>
                <c:pt idx="74">
                  <c:v>2.2295020039816436</c:v>
                </c:pt>
                <c:pt idx="75">
                  <c:v>2.296684516862217</c:v>
                </c:pt>
                <c:pt idx="76">
                  <c:v>2.3829883859591985</c:v>
                </c:pt>
                <c:pt idx="77">
                  <c:v>2.4827903348644194</c:v>
                </c:pt>
                <c:pt idx="78">
                  <c:v>2.5918156070186193</c:v>
                </c:pt>
                <c:pt idx="79">
                  <c:v>2.6934186710246291</c:v>
                </c:pt>
                <c:pt idx="80">
                  <c:v>2.7906767891703783</c:v>
                </c:pt>
                <c:pt idx="81">
                  <c:v>2.888363581416113</c:v>
                </c:pt>
                <c:pt idx="82">
                  <c:v>2.9752802197733432</c:v>
                </c:pt>
                <c:pt idx="83">
                  <c:v>3.0578579626730908</c:v>
                </c:pt>
                <c:pt idx="84">
                  <c:v>3.1367505247382335</c:v>
                </c:pt>
                <c:pt idx="85">
                  <c:v>3.2094475314539004</c:v>
                </c:pt>
                <c:pt idx="86">
                  <c:v>3.2779394989339981</c:v>
                </c:pt>
                <c:pt idx="87">
                  <c:v>3.3420028980812146</c:v>
                </c:pt>
                <c:pt idx="88">
                  <c:v>3.4015123718326468</c:v>
                </c:pt>
                <c:pt idx="89">
                  <c:v>3.4568849257106926</c:v>
                </c:pt>
                <c:pt idx="90">
                  <c:v>3.51079663647986</c:v>
                </c:pt>
                <c:pt idx="91">
                  <c:v>3.5611980849262319</c:v>
                </c:pt>
                <c:pt idx="92">
                  <c:v>3.6091469476503977</c:v>
                </c:pt>
                <c:pt idx="93">
                  <c:v>3.653651788081794</c:v>
                </c:pt>
                <c:pt idx="94">
                  <c:v>3.6969083117713817</c:v>
                </c:pt>
                <c:pt idx="95">
                  <c:v>3.7371526051526294</c:v>
                </c:pt>
                <c:pt idx="96">
                  <c:v>3.7757448342345645</c:v>
                </c:pt>
                <c:pt idx="97">
                  <c:v>3.8126656705241686</c:v>
                </c:pt>
                <c:pt idx="98">
                  <c:v>3.8479743539771336</c:v>
                </c:pt>
                <c:pt idx="99">
                  <c:v>3.8807338203361059</c:v>
                </c:pt>
                <c:pt idx="100">
                  <c:v>3.9123318013762041</c:v>
                </c:pt>
                <c:pt idx="101">
                  <c:v>3.9449034979134465</c:v>
                </c:pt>
                <c:pt idx="102">
                  <c:v>3.9734006347210329</c:v>
                </c:pt>
                <c:pt idx="103">
                  <c:v>4.0022767299717827</c:v>
                </c:pt>
                <c:pt idx="104">
                  <c:v>4.029240227109395</c:v>
                </c:pt>
                <c:pt idx="105">
                  <c:v>4.0545055641488119</c:v>
                </c:pt>
                <c:pt idx="106">
                  <c:v>4.0793914008747505</c:v>
                </c:pt>
                <c:pt idx="107">
                  <c:v>4.1036503322175735</c:v>
                </c:pt>
                <c:pt idx="108">
                  <c:v>4.1270019506745967</c:v>
                </c:pt>
                <c:pt idx="109">
                  <c:v>4.1502359698516802</c:v>
                </c:pt>
                <c:pt idx="110">
                  <c:v>4.1714770466673423</c:v>
                </c:pt>
                <c:pt idx="111">
                  <c:v>4.1924072977484208</c:v>
                </c:pt>
                <c:pt idx="112">
                  <c:v>4.2126467333752364</c:v>
                </c:pt>
                <c:pt idx="113">
                  <c:v>4.2321118269586142</c:v>
                </c:pt>
                <c:pt idx="114">
                  <c:v>4.2509288196028745</c:v>
                </c:pt>
                <c:pt idx="115">
                  <c:v>4.2692847704995751</c:v>
                </c:pt>
                <c:pt idx="116">
                  <c:v>4.2869853958031729</c:v>
                </c:pt>
                <c:pt idx="117">
                  <c:v>4.3043928929787381</c:v>
                </c:pt>
              </c:numCache>
            </c:numRef>
          </c:xVal>
          <c:yVal>
            <c:numRef>
              <c:f>'452e'!$J$225:$J$342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44.19</c:v>
                </c:pt>
                <c:pt idx="38">
                  <c:v>49.18</c:v>
                </c:pt>
                <c:pt idx="39">
                  <c:v>52.81</c:v>
                </c:pt>
                <c:pt idx="40">
                  <c:v>58.34</c:v>
                </c:pt>
                <c:pt idx="41">
                  <c:v>62.75</c:v>
                </c:pt>
                <c:pt idx="42">
                  <c:v>69.78</c:v>
                </c:pt>
                <c:pt idx="43">
                  <c:v>77.680000000000007</c:v>
                </c:pt>
                <c:pt idx="44">
                  <c:v>83.33</c:v>
                </c:pt>
                <c:pt idx="45">
                  <c:v>92.39</c:v>
                </c:pt>
                <c:pt idx="46">
                  <c:v>102.11</c:v>
                </c:pt>
                <c:pt idx="47">
                  <c:v>112.26</c:v>
                </c:pt>
                <c:pt idx="48">
                  <c:v>120.75</c:v>
                </c:pt>
                <c:pt idx="49">
                  <c:v>133.54</c:v>
                </c:pt>
                <c:pt idx="50">
                  <c:v>144.19999999999999</c:v>
                </c:pt>
                <c:pt idx="51">
                  <c:v>158.59</c:v>
                </c:pt>
                <c:pt idx="52">
                  <c:v>173.55</c:v>
                </c:pt>
                <c:pt idx="53">
                  <c:v>189.92</c:v>
                </c:pt>
                <c:pt idx="54">
                  <c:v>207.19</c:v>
                </c:pt>
                <c:pt idx="55">
                  <c:v>228.64</c:v>
                </c:pt>
                <c:pt idx="56">
                  <c:v>249.13</c:v>
                </c:pt>
                <c:pt idx="57">
                  <c:v>272.14999999999998</c:v>
                </c:pt>
                <c:pt idx="58">
                  <c:v>298.66000000000003</c:v>
                </c:pt>
                <c:pt idx="59">
                  <c:v>325.73</c:v>
                </c:pt>
                <c:pt idx="60">
                  <c:v>357.21</c:v>
                </c:pt>
                <c:pt idx="61">
                  <c:v>390.08</c:v>
                </c:pt>
                <c:pt idx="62">
                  <c:v>427.15</c:v>
                </c:pt>
                <c:pt idx="63">
                  <c:v>469</c:v>
                </c:pt>
                <c:pt idx="64">
                  <c:v>511.34</c:v>
                </c:pt>
                <c:pt idx="65">
                  <c:v>564.5</c:v>
                </c:pt>
                <c:pt idx="66">
                  <c:v>611.92999999999995</c:v>
                </c:pt>
                <c:pt idx="67">
                  <c:v>673.33</c:v>
                </c:pt>
                <c:pt idx="68">
                  <c:v>734.69</c:v>
                </c:pt>
                <c:pt idx="69">
                  <c:v>802.65</c:v>
                </c:pt>
                <c:pt idx="70">
                  <c:v>879.37</c:v>
                </c:pt>
                <c:pt idx="71">
                  <c:v>964.5</c:v>
                </c:pt>
                <c:pt idx="72">
                  <c:v>1046.71</c:v>
                </c:pt>
                <c:pt idx="73">
                  <c:v>1146.06</c:v>
                </c:pt>
                <c:pt idx="74">
                  <c:v>1262.1400000000001</c:v>
                </c:pt>
                <c:pt idx="75">
                  <c:v>1380.49</c:v>
                </c:pt>
                <c:pt idx="76">
                  <c:v>1507.13</c:v>
                </c:pt>
                <c:pt idx="77">
                  <c:v>1647.78</c:v>
                </c:pt>
                <c:pt idx="78">
                  <c:v>1809.6</c:v>
                </c:pt>
                <c:pt idx="79">
                  <c:v>1976.7</c:v>
                </c:pt>
                <c:pt idx="80">
                  <c:v>2158.14</c:v>
                </c:pt>
                <c:pt idx="81">
                  <c:v>2368.64</c:v>
                </c:pt>
                <c:pt idx="82">
                  <c:v>2586.6999999999998</c:v>
                </c:pt>
                <c:pt idx="83">
                  <c:v>2828.03</c:v>
                </c:pt>
                <c:pt idx="84">
                  <c:v>3097.68</c:v>
                </c:pt>
                <c:pt idx="85">
                  <c:v>3388.42</c:v>
                </c:pt>
                <c:pt idx="86">
                  <c:v>3708.46</c:v>
                </c:pt>
                <c:pt idx="87">
                  <c:v>4057.86</c:v>
                </c:pt>
                <c:pt idx="88">
                  <c:v>4435.72</c:v>
                </c:pt>
                <c:pt idx="89">
                  <c:v>4843.67</c:v>
                </c:pt>
                <c:pt idx="90">
                  <c:v>5304.46</c:v>
                </c:pt>
                <c:pt idx="91">
                  <c:v>5804.21</c:v>
                </c:pt>
                <c:pt idx="92">
                  <c:v>6354.69</c:v>
                </c:pt>
                <c:pt idx="93">
                  <c:v>6944.71</c:v>
                </c:pt>
                <c:pt idx="94">
                  <c:v>7606.09</c:v>
                </c:pt>
                <c:pt idx="95">
                  <c:v>8314.82</c:v>
                </c:pt>
                <c:pt idx="96">
                  <c:v>9095.77</c:v>
                </c:pt>
                <c:pt idx="97">
                  <c:v>9953.7900000000009</c:v>
                </c:pt>
                <c:pt idx="98">
                  <c:v>10895.33</c:v>
                </c:pt>
                <c:pt idx="99">
                  <c:v>11894.62</c:v>
                </c:pt>
                <c:pt idx="100">
                  <c:v>12994.33</c:v>
                </c:pt>
                <c:pt idx="101">
                  <c:v>14293.56</c:v>
                </c:pt>
                <c:pt idx="102">
                  <c:v>15593.47</c:v>
                </c:pt>
                <c:pt idx="103">
                  <c:v>17094.599999999999</c:v>
                </c:pt>
                <c:pt idx="104">
                  <c:v>18693.150000000001</c:v>
                </c:pt>
                <c:pt idx="105">
                  <c:v>20393.86</c:v>
                </c:pt>
                <c:pt idx="106">
                  <c:v>22293.86</c:v>
                </c:pt>
                <c:pt idx="107">
                  <c:v>24397.47</c:v>
                </c:pt>
                <c:pt idx="108">
                  <c:v>26697.09</c:v>
                </c:pt>
                <c:pt idx="109">
                  <c:v>29298.66</c:v>
                </c:pt>
                <c:pt idx="110">
                  <c:v>31997.1</c:v>
                </c:pt>
                <c:pt idx="111">
                  <c:v>35005.25</c:v>
                </c:pt>
                <c:pt idx="112">
                  <c:v>38297.980000000003</c:v>
                </c:pt>
                <c:pt idx="113">
                  <c:v>41879.160000000003</c:v>
                </c:pt>
                <c:pt idx="114">
                  <c:v>45790.09</c:v>
                </c:pt>
                <c:pt idx="115">
                  <c:v>50099.040000000001</c:v>
                </c:pt>
                <c:pt idx="116">
                  <c:v>54790.01</c:v>
                </c:pt>
                <c:pt idx="117">
                  <c:v>59998.48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35-3342-B08D-9232FF79AE61}"/>
            </c:ext>
          </c:extLst>
        </c:ser>
        <c:ser>
          <c:idx val="5"/>
          <c:order val="5"/>
          <c:tx>
            <c:strRef>
              <c:f>'452e'!$P$257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'452e'!$P$252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{AC27B3AE-DABB-364E-9D79-4D676DE5CF2D}</c15:txfldGUID>
                      <c15:f>'452e'!$P$252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635-3342-B08D-9232FF79AE61}"/>
                </c:ext>
              </c:extLst>
            </c:dLbl>
            <c:dLbl>
              <c:idx val="1"/>
              <c:tx>
                <c:strRef>
                  <c:f>'452e'!$P$253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{181B6C71-0810-6E4D-97AC-492683249C4B}</c15:txfldGUID>
                      <c15:f>'452e'!$P$253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635-3342-B08D-9232FF79AE61}"/>
                </c:ext>
              </c:extLst>
            </c:dLbl>
            <c:dLbl>
              <c:idx val="2"/>
              <c:tx>
                <c:strRef>
                  <c:f>'452e'!$P$254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{A4EFEDA5-B661-6244-9409-AF8499C24F4B}</c15:txfldGUID>
                      <c15:f>'452e'!$P$254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635-3342-B08D-9232FF79AE61}"/>
                </c:ext>
              </c:extLst>
            </c:dLbl>
            <c:dLbl>
              <c:idx val="3"/>
              <c:tx>
                <c:strRef>
                  <c:f>'452e'!$P$255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{DB3B061E-CF62-2F45-B0DA-E6DFC5E52A33}</c15:txfldGUID>
                      <c15:f>'452e'!$P$255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1635-3342-B08D-9232FF79AE6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'452e'!$O$258:$O$261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'452e'!$P$258:$P$261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35-3342-B08D-9232FF79AE61}"/>
            </c:ext>
          </c:extLst>
        </c:ser>
        <c:ser>
          <c:idx val="6"/>
          <c:order val="6"/>
          <c:tx>
            <c:strRef>
              <c:f>'452e'!$S$257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'452e'!$S$253</c:f>
                  <c:strCache>
                    <c:ptCount val="1"/>
                    <c:pt idx="0">
                      <c:v>16.72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{BBBE9C97-5FE1-3444-9855-0C4446C94F52}</c15:txfldGUID>
                      <c15:f>'452e'!$S$253</c15:f>
                      <c15:dlblFieldTableCache>
                        <c:ptCount val="1"/>
                        <c:pt idx="0">
                          <c:v>16.72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635-3342-B08D-9232FF79AE61}"/>
                </c:ext>
              </c:extLst>
            </c:dLbl>
            <c:dLbl>
              <c:idx val="1"/>
              <c:tx>
                <c:strRef>
                  <c:f>'452e'!$S$254</c:f>
                  <c:strCache>
                    <c:ptCount val="1"/>
                    <c:pt idx="0">
                      <c:v>167.23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{DDC43563-537D-2741-9178-AE88112EEB37}</c15:txfldGUID>
                      <c15:f>'452e'!$S$254</c15:f>
                      <c15:dlblFieldTableCache>
                        <c:ptCount val="1"/>
                        <c:pt idx="0">
                          <c:v>167.23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635-3342-B08D-9232FF79AE6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'452e'!$R$258:$R$260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'452e'!$S$258:$S$260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635-3342-B08D-9232FF79AE61}"/>
            </c:ext>
          </c:extLst>
        </c:ser>
        <c:ser>
          <c:idx val="7"/>
          <c:order val="7"/>
          <c:tx>
            <c:strRef>
              <c:f>'452e'!$L$224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'452e'!$K$225:$K$342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2.2951828445640695E-3</c:v>
                </c:pt>
                <c:pt idx="48">
                  <c:v>1.7319520793882416E-2</c:v>
                </c:pt>
                <c:pt idx="49">
                  <c:v>7.5865977551766273E-2</c:v>
                </c:pt>
                <c:pt idx="50">
                  <c:v>0.14944253465886045</c:v>
                </c:pt>
                <c:pt idx="51">
                  <c:v>0.26496076258833251</c:v>
                </c:pt>
                <c:pt idx="52">
                  <c:v>0.38873429372898294</c:v>
                </c:pt>
                <c:pt idx="53">
                  <c:v>0.51818801018703409</c:v>
                </c:pt>
                <c:pt idx="54">
                  <c:v>0.64356519451603511</c:v>
                </c:pt>
                <c:pt idx="55">
                  <c:v>0.78218070740724244</c:v>
                </c:pt>
                <c:pt idx="56">
                  <c:v>0.89825932862163238</c:v>
                </c:pt>
                <c:pt idx="57">
                  <c:v>1.0122980323586601</c:v>
                </c:pt>
                <c:pt idx="58">
                  <c:v>1.1258140511739319</c:v>
                </c:pt>
                <c:pt idx="59">
                  <c:v>1.2257677138927909</c:v>
                </c:pt>
                <c:pt idx="60">
                  <c:v>1.3258352878960802</c:v>
                </c:pt>
                <c:pt idx="61">
                  <c:v>1.4155981600936154</c:v>
                </c:pt>
                <c:pt idx="62">
                  <c:v>1.5026407633981638</c:v>
                </c:pt>
                <c:pt idx="63">
                  <c:v>1.5867597794201376</c:v>
                </c:pt>
                <c:pt idx="64">
                  <c:v>1.659919448735506</c:v>
                </c:pt>
                <c:pt idx="65">
                  <c:v>1.7385795456239879</c:v>
                </c:pt>
                <c:pt idx="66">
                  <c:v>1.799031084173097</c:v>
                </c:pt>
                <c:pt idx="67">
                  <c:v>1.8666822339744196</c:v>
                </c:pt>
                <c:pt idx="68">
                  <c:v>1.9248806488316361</c:v>
                </c:pt>
                <c:pt idx="69">
                  <c:v>1.9807535607692504</c:v>
                </c:pt>
                <c:pt idx="70">
                  <c:v>2.0353071567017</c:v>
                </c:pt>
                <c:pt idx="71">
                  <c:v>2.0875584504284781</c:v>
                </c:pt>
                <c:pt idx="72">
                  <c:v>2.1314955658006642</c:v>
                </c:pt>
                <c:pt idx="73">
                  <c:v>2.1778522882159366</c:v>
                </c:pt>
                <c:pt idx="74">
                  <c:v>2.2295020039816436</c:v>
                </c:pt>
                <c:pt idx="75">
                  <c:v>2.296684516862217</c:v>
                </c:pt>
                <c:pt idx="76">
                  <c:v>2.3829883859591985</c:v>
                </c:pt>
                <c:pt idx="77">
                  <c:v>2.4827903348644194</c:v>
                </c:pt>
                <c:pt idx="78">
                  <c:v>2.5918156070186193</c:v>
                </c:pt>
                <c:pt idx="79">
                  <c:v>2.6934186710246291</c:v>
                </c:pt>
                <c:pt idx="80">
                  <c:v>2.7906767891703783</c:v>
                </c:pt>
                <c:pt idx="81">
                  <c:v>2.888363581416113</c:v>
                </c:pt>
                <c:pt idx="82">
                  <c:v>2.9752802197733432</c:v>
                </c:pt>
                <c:pt idx="83">
                  <c:v>3.0578579626730908</c:v>
                </c:pt>
                <c:pt idx="84">
                  <c:v>3.1367505247382335</c:v>
                </c:pt>
                <c:pt idx="85">
                  <c:v>3.2094475314539004</c:v>
                </c:pt>
                <c:pt idx="86">
                  <c:v>3.2779394989339981</c:v>
                </c:pt>
                <c:pt idx="87">
                  <c:v>3.3420028980812146</c:v>
                </c:pt>
                <c:pt idx="88">
                  <c:v>3.4015123718326468</c:v>
                </c:pt>
                <c:pt idx="89">
                  <c:v>3.4568849257106926</c:v>
                </c:pt>
                <c:pt idx="90">
                  <c:v>3.51079663647986</c:v>
                </c:pt>
                <c:pt idx="91">
                  <c:v>3.5611980849262319</c:v>
                </c:pt>
                <c:pt idx="92">
                  <c:v>3.6091469476503977</c:v>
                </c:pt>
                <c:pt idx="93">
                  <c:v>3.6727905104584075</c:v>
                </c:pt>
                <c:pt idx="94">
                  <c:v>3.7909396912944984</c:v>
                </c:pt>
                <c:pt idx="95">
                  <c:v>3.8997095403379252</c:v>
                </c:pt>
                <c:pt idx="96">
                  <c:v>3.9914645712345207</c:v>
                </c:pt>
                <c:pt idx="97">
                  <c:v>4.0689663588816245</c:v>
                </c:pt>
                <c:pt idx="98">
                  <c:v>4.1357613699225286</c:v>
                </c:pt>
                <c:pt idx="99">
                  <c:v>4.1927913825538621</c:v>
                </c:pt>
                <c:pt idx="100">
                  <c:v>4.2442612029257152</c:v>
                </c:pt>
                <c:pt idx="101">
                  <c:v>4.2944137175901682</c:v>
                </c:pt>
                <c:pt idx="102">
                  <c:v>4.3363231808619664</c:v>
                </c:pt>
                <c:pt idx="103">
                  <c:v>4.3772382472628415</c:v>
                </c:pt>
                <c:pt idx="104">
                  <c:v>4.4142516020087994</c:v>
                </c:pt>
                <c:pt idx="105">
                  <c:v>4.4480390402096956</c:v>
                </c:pt>
                <c:pt idx="106">
                  <c:v>4.4805836074320426</c:v>
                </c:pt>
                <c:pt idx="107">
                  <c:v>4.5116915333246972</c:v>
                </c:pt>
                <c:pt idx="108">
                  <c:v>4.541126789186249</c:v>
                </c:pt>
                <c:pt idx="109">
                  <c:v>4.5699718239108149</c:v>
                </c:pt>
                <c:pt idx="110">
                  <c:v>4.5959957085302996</c:v>
                </c:pt>
                <c:pt idx="111">
                  <c:v>4.621345231327199</c:v>
                </c:pt>
                <c:pt idx="112">
                  <c:v>4.6456052343481504</c:v>
                </c:pt>
                <c:pt idx="113">
                  <c:v>4.6687220052489709</c:v>
                </c:pt>
                <c:pt idx="114">
                  <c:v>4.6908842911495761</c:v>
                </c:pt>
                <c:pt idx="115">
                  <c:v>4.7123414507312305</c:v>
                </c:pt>
                <c:pt idx="116">
                  <c:v>4.7328915446911273</c:v>
                </c:pt>
                <c:pt idx="117">
                  <c:v>4.752975297576695</c:v>
                </c:pt>
              </c:numCache>
            </c:numRef>
          </c:xVal>
          <c:yVal>
            <c:numRef>
              <c:f>'452e'!$L$225:$L$342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44.19</c:v>
                </c:pt>
                <c:pt idx="38">
                  <c:v>49.18</c:v>
                </c:pt>
                <c:pt idx="39">
                  <c:v>52.81</c:v>
                </c:pt>
                <c:pt idx="40">
                  <c:v>58.34</c:v>
                </c:pt>
                <c:pt idx="41">
                  <c:v>62.75</c:v>
                </c:pt>
                <c:pt idx="42">
                  <c:v>69.78</c:v>
                </c:pt>
                <c:pt idx="43">
                  <c:v>77.680000000000007</c:v>
                </c:pt>
                <c:pt idx="44">
                  <c:v>83.33</c:v>
                </c:pt>
                <c:pt idx="45">
                  <c:v>92.39</c:v>
                </c:pt>
                <c:pt idx="46">
                  <c:v>102.11</c:v>
                </c:pt>
                <c:pt idx="47">
                  <c:v>112.26</c:v>
                </c:pt>
                <c:pt idx="48">
                  <c:v>120.75</c:v>
                </c:pt>
                <c:pt idx="49">
                  <c:v>133.54</c:v>
                </c:pt>
                <c:pt idx="50">
                  <c:v>144.19999999999999</c:v>
                </c:pt>
                <c:pt idx="51">
                  <c:v>158.59</c:v>
                </c:pt>
                <c:pt idx="52">
                  <c:v>173.55</c:v>
                </c:pt>
                <c:pt idx="53">
                  <c:v>189.92</c:v>
                </c:pt>
                <c:pt idx="54">
                  <c:v>207.19</c:v>
                </c:pt>
                <c:pt idx="55">
                  <c:v>228.64</c:v>
                </c:pt>
                <c:pt idx="56">
                  <c:v>249.13</c:v>
                </c:pt>
                <c:pt idx="57">
                  <c:v>272.14999999999998</c:v>
                </c:pt>
                <c:pt idx="58">
                  <c:v>298.66000000000003</c:v>
                </c:pt>
                <c:pt idx="59">
                  <c:v>325.73</c:v>
                </c:pt>
                <c:pt idx="60">
                  <c:v>357.21</c:v>
                </c:pt>
                <c:pt idx="61">
                  <c:v>390.08</c:v>
                </c:pt>
                <c:pt idx="62">
                  <c:v>427.15</c:v>
                </c:pt>
                <c:pt idx="63">
                  <c:v>469</c:v>
                </c:pt>
                <c:pt idx="64">
                  <c:v>511.34</c:v>
                </c:pt>
                <c:pt idx="65">
                  <c:v>564.5</c:v>
                </c:pt>
                <c:pt idx="66">
                  <c:v>611.92999999999995</c:v>
                </c:pt>
                <c:pt idx="67">
                  <c:v>673.33</c:v>
                </c:pt>
                <c:pt idx="68">
                  <c:v>734.69</c:v>
                </c:pt>
                <c:pt idx="69">
                  <c:v>802.65</c:v>
                </c:pt>
                <c:pt idx="70">
                  <c:v>879.37</c:v>
                </c:pt>
                <c:pt idx="71">
                  <c:v>964.5</c:v>
                </c:pt>
                <c:pt idx="72">
                  <c:v>1046.71</c:v>
                </c:pt>
                <c:pt idx="73">
                  <c:v>1146.06</c:v>
                </c:pt>
                <c:pt idx="74">
                  <c:v>1262.1400000000001</c:v>
                </c:pt>
                <c:pt idx="75">
                  <c:v>1380.49</c:v>
                </c:pt>
                <c:pt idx="76">
                  <c:v>1507.13</c:v>
                </c:pt>
                <c:pt idx="77">
                  <c:v>1647.78</c:v>
                </c:pt>
                <c:pt idx="78">
                  <c:v>1809.6</c:v>
                </c:pt>
                <c:pt idx="79">
                  <c:v>1976.7</c:v>
                </c:pt>
                <c:pt idx="80">
                  <c:v>2158.14</c:v>
                </c:pt>
                <c:pt idx="81">
                  <c:v>2368.64</c:v>
                </c:pt>
                <c:pt idx="82">
                  <c:v>2586.6999999999998</c:v>
                </c:pt>
                <c:pt idx="83">
                  <c:v>2828.03</c:v>
                </c:pt>
                <c:pt idx="84">
                  <c:v>3097.68</c:v>
                </c:pt>
                <c:pt idx="85">
                  <c:v>3388.42</c:v>
                </c:pt>
                <c:pt idx="86">
                  <c:v>3708.46</c:v>
                </c:pt>
                <c:pt idx="87">
                  <c:v>4057.86</c:v>
                </c:pt>
                <c:pt idx="88">
                  <c:v>4435.72</c:v>
                </c:pt>
                <c:pt idx="89">
                  <c:v>4843.67</c:v>
                </c:pt>
                <c:pt idx="90">
                  <c:v>5304.46</c:v>
                </c:pt>
                <c:pt idx="91">
                  <c:v>5804.21</c:v>
                </c:pt>
                <c:pt idx="92">
                  <c:v>6354.69</c:v>
                </c:pt>
                <c:pt idx="93">
                  <c:v>6944.71</c:v>
                </c:pt>
                <c:pt idx="94">
                  <c:v>7606.09</c:v>
                </c:pt>
                <c:pt idx="95">
                  <c:v>8314.82</c:v>
                </c:pt>
                <c:pt idx="96">
                  <c:v>9095.77</c:v>
                </c:pt>
                <c:pt idx="97">
                  <c:v>9953.7900000000009</c:v>
                </c:pt>
                <c:pt idx="98">
                  <c:v>10895.33</c:v>
                </c:pt>
                <c:pt idx="99">
                  <c:v>11894.62</c:v>
                </c:pt>
                <c:pt idx="100">
                  <c:v>12994.33</c:v>
                </c:pt>
                <c:pt idx="101">
                  <c:v>14293.56</c:v>
                </c:pt>
                <c:pt idx="102">
                  <c:v>15593.47</c:v>
                </c:pt>
                <c:pt idx="103">
                  <c:v>17094.599999999999</c:v>
                </c:pt>
                <c:pt idx="104">
                  <c:v>18693.150000000001</c:v>
                </c:pt>
                <c:pt idx="105">
                  <c:v>20393.86</c:v>
                </c:pt>
                <c:pt idx="106">
                  <c:v>22293.86</c:v>
                </c:pt>
                <c:pt idx="107">
                  <c:v>24397.47</c:v>
                </c:pt>
                <c:pt idx="108">
                  <c:v>26697.09</c:v>
                </c:pt>
                <c:pt idx="109">
                  <c:v>29298.66</c:v>
                </c:pt>
                <c:pt idx="110">
                  <c:v>31997.1</c:v>
                </c:pt>
                <c:pt idx="111">
                  <c:v>35005.25</c:v>
                </c:pt>
                <c:pt idx="112">
                  <c:v>38297.980000000003</c:v>
                </c:pt>
                <c:pt idx="113">
                  <c:v>41879.160000000003</c:v>
                </c:pt>
                <c:pt idx="114">
                  <c:v>45790.09</c:v>
                </c:pt>
                <c:pt idx="115">
                  <c:v>50099.040000000001</c:v>
                </c:pt>
                <c:pt idx="116">
                  <c:v>54790.01</c:v>
                </c:pt>
                <c:pt idx="117">
                  <c:v>59998.48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635-3342-B08D-9232FF79AE61}"/>
            </c:ext>
          </c:extLst>
        </c:ser>
        <c:ser>
          <c:idx val="8"/>
          <c:order val="8"/>
          <c:tx>
            <c:strRef>
              <c:f>'452e'!$D$3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'452e'!$D$4</c:f>
              <c:numCache>
                <c:formatCode>0.00</c:formatCode>
                <c:ptCount val="1"/>
                <c:pt idx="0">
                  <c:v>0.35999509113584904</c:v>
                </c:pt>
              </c:numCache>
            </c:numRef>
          </c:xVal>
          <c:yVal>
            <c:numRef>
              <c:f>'452e'!$D$5</c:f>
              <c:numCache>
                <c:formatCode>General</c:formatCode>
                <c:ptCount val="1"/>
                <c:pt idx="0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635-3342-B08D-9232FF79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50784"/>
        <c:axId val="1"/>
      </c:scatterChart>
      <c:valAx>
        <c:axId val="1976550784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765507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69423641263567815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'452e'!$AC$8:$AC$42</c:f>
          <c:strCache>
            <c:ptCount val="35"/>
            <c:pt idx="0">
              <c:v>SAMPLE NO.:</c:v>
            </c:pt>
            <c:pt idx="1">
              <c:v>7034.2ft;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7.5</c:v>
            </c:pt>
            <c:pt idx="6">
              <c:v>BVTot:</c:v>
            </c:pt>
            <c:pt idx="7">
              <c:v>5.98</c:v>
            </c:pt>
            <c:pt idx="8">
              <c:v>Perm:</c:v>
            </c:pt>
            <c:pt idx="9">
              <c:v>0.0384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0.63</c:v>
            </c:pt>
            <c:pt idx="15">
              <c:v>Pd1:</c:v>
            </c:pt>
            <c:pt idx="16">
              <c:v>92.36</c:v>
            </c:pt>
            <c:pt idx="17">
              <c:v>BV1:</c:v>
            </c:pt>
            <c:pt idx="18">
              <c:v>3.87</c:v>
            </c:pt>
            <c:pt idx="19">
              <c:v>Closure Corr:</c:v>
            </c:pt>
            <c:pt idx="20">
              <c:v>0.36</c:v>
            </c:pt>
            <c:pt idx="21">
              <c:v>PORE SYSTEM 2:</c:v>
            </c:pt>
            <c:pt idx="22">
              <c:v>G2:</c:v>
            </c:pt>
            <c:pt idx="23">
              <c:v>0.48</c:v>
            </c:pt>
            <c:pt idx="24">
              <c:v>Pd2:</c:v>
            </c:pt>
            <c:pt idx="25">
              <c:v>1041.51</c:v>
            </c:pt>
            <c:pt idx="26">
              <c:v>BV2:</c:v>
            </c:pt>
            <c:pt idx="27">
              <c:v>1.59</c:v>
            </c:pt>
            <c:pt idx="28">
              <c:v>PORE SYSTEM 3:</c:v>
            </c:pt>
            <c:pt idx="29">
              <c:v>G3:</c:v>
            </c:pt>
            <c:pt idx="30">
              <c:v>0.14</c:v>
            </c:pt>
            <c:pt idx="31">
              <c:v>Pd3:</c:v>
            </c:pt>
            <c:pt idx="32">
              <c:v>6300.00</c:v>
            </c:pt>
            <c:pt idx="33">
              <c:v>BV3:</c:v>
            </c:pt>
            <c:pt idx="34">
              <c:v>0.52</c:v>
            </c:pt>
          </c:strCache>
        </c:strRef>
      </c:tx>
      <c:layout>
        <c:manualLayout>
          <c:xMode val="edge"/>
          <c:yMode val="edge"/>
          <c:x val="0.11061300123272895"/>
          <c:y val="2.857235554698775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1667369623132376"/>
          <c:w val="0.74945951855644921"/>
          <c:h val="0.700022710901199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'452e'!$Z$7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'452e'!$X$8:$X$125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2.4106372816299033</c:v>
                </c:pt>
                <c:pt idx="38" formatCode="0.00E+00">
                  <c:v>2.1660443569586305</c:v>
                </c:pt>
                <c:pt idx="39" formatCode="0.00E+00">
                  <c:v>2.0171570057796901</c:v>
                </c:pt>
                <c:pt idx="40" formatCode="0.00E+00">
                  <c:v>1.8259523735897396</c:v>
                </c:pt>
                <c:pt idx="41" formatCode="0.00E+00">
                  <c:v>1.6976264776928356</c:v>
                </c:pt>
                <c:pt idx="42" formatCode="0.00E+00">
                  <c:v>1.5265987600347581</c:v>
                </c:pt>
                <c:pt idx="43" formatCode="0.00E+00">
                  <c:v>1.3713447666738594</c:v>
                </c:pt>
                <c:pt idx="44" formatCode="0.00E+00">
                  <c:v>1.2783638722575956</c:v>
                </c:pt>
                <c:pt idx="45" formatCode="0.00E+00">
                  <c:v>1.1530042372034355</c:v>
                </c:pt>
                <c:pt idx="46" formatCode="0.00E+00">
                  <c:v>1.0432480802587938</c:v>
                </c:pt>
                <c:pt idx="47" formatCode="0.00E+00">
                  <c:v>0.94892269263518092</c:v>
                </c:pt>
                <c:pt idx="48" formatCode="0.00E+00">
                  <c:v>0.88220340766232241</c:v>
                </c:pt>
                <c:pt idx="49" formatCode="0.00E+00">
                  <c:v>0.79770901209544276</c:v>
                </c:pt>
                <c:pt idx="50" formatCode="0.00E+00">
                  <c:v>0.73873829039684769</c:v>
                </c:pt>
                <c:pt idx="51" formatCode="0.00E+00">
                  <c:v>0.67170730484409746</c:v>
                </c:pt>
                <c:pt idx="52" formatCode="0.00E+00">
                  <c:v>0.61380617387050096</c:v>
                </c:pt>
                <c:pt idx="53" formatCode="0.00E+00">
                  <c:v>0.56089964972212214</c:v>
                </c:pt>
                <c:pt idx="54" formatCode="0.00E+00">
                  <c:v>0.51414673234820896</c:v>
                </c:pt>
                <c:pt idx="55" formatCode="0.00E+00">
                  <c:v>0.46591174543048214</c:v>
                </c:pt>
                <c:pt idx="56" formatCode="0.00E+00">
                  <c:v>0.427592266990027</c:v>
                </c:pt>
                <c:pt idx="57" formatCode="0.00E+00">
                  <c:v>0.3914240730304076</c:v>
                </c:pt>
                <c:pt idx="58" formatCode="0.00E+00">
                  <c:v>0.35668004244031815</c:v>
                </c:pt>
                <c:pt idx="59" formatCode="0.00E+00">
                  <c:v>0.3270379193664244</c:v>
                </c:pt>
                <c:pt idx="60" formatCode="0.00E+00">
                  <c:v>0.29821690735204903</c:v>
                </c:pt>
                <c:pt idx="61" formatCode="0.00E+00">
                  <c:v>0.27308772937660331</c:v>
                </c:pt>
                <c:pt idx="62" formatCode="0.00E+00">
                  <c:v>0.24938794679907628</c:v>
                </c:pt>
                <c:pt idx="63" formatCode="0.00E+00">
                  <c:v>0.22713445943544866</c:v>
                </c:pt>
                <c:pt idx="64" formatCode="0.00E+00">
                  <c:v>0.20832726067826776</c:v>
                </c:pt>
                <c:pt idx="65" formatCode="0.00E+00">
                  <c:v>0.18870870057613007</c:v>
                </c:pt>
                <c:pt idx="66" formatCode="0.00E+00">
                  <c:v>0.17408210330466792</c:v>
                </c:pt>
                <c:pt idx="67" formatCode="0.00E+00">
                  <c:v>0.15820780519986549</c:v>
                </c:pt>
                <c:pt idx="68" formatCode="0.00E+00">
                  <c:v>0.14499457114596009</c:v>
                </c:pt>
                <c:pt idx="69" formatCode="0.00E+00">
                  <c:v>0.13271794863916456</c:v>
                </c:pt>
                <c:pt idx="70" formatCode="0.00E+00">
                  <c:v>0.12113906714491672</c:v>
                </c:pt>
                <c:pt idx="71" formatCode="0.00E+00">
                  <c:v>0.11044692739784906</c:v>
                </c:pt>
                <c:pt idx="72" formatCode="0.00E+00">
                  <c:v>0.10177227835334086</c:v>
                </c:pt>
                <c:pt idx="73" formatCode="0.00E+00">
                  <c:v>9.2949811942852414E-2</c:v>
                </c:pt>
                <c:pt idx="74" formatCode="0.00E+00">
                  <c:v>8.440114525744008E-2</c:v>
                </c:pt>
                <c:pt idx="75" formatCode="0.00E+00">
                  <c:v>7.7165398862161561E-2</c:v>
                </c:pt>
                <c:pt idx="76" formatCode="0.00E+00">
                  <c:v>7.0681402052394565E-2</c:v>
                </c:pt>
                <c:pt idx="77" formatCode="0.00E+00">
                  <c:v>6.464823063468754E-2</c:v>
                </c:pt>
                <c:pt idx="78" formatCode="0.00E+00">
                  <c:v>5.8867186933701049E-2</c:v>
                </c:pt>
                <c:pt idx="79" formatCode="0.00E+00">
                  <c:v>5.3890859247850163E-2</c:v>
                </c:pt>
                <c:pt idx="80" formatCode="0.00E+00">
                  <c:v>4.9360125605950225E-2</c:v>
                </c:pt>
                <c:pt idx="81" formatCode="0.00E+00">
                  <c:v>4.4973512849240671E-2</c:v>
                </c:pt>
                <c:pt idx="82" formatCode="0.00E+00">
                  <c:v>4.1182225026182177E-2</c:v>
                </c:pt>
                <c:pt idx="83" formatCode="0.00E+00">
                  <c:v>3.7667938980571435E-2</c:v>
                </c:pt>
                <c:pt idx="84" formatCode="0.00E+00">
                  <c:v>3.4388981907500268E-2</c:v>
                </c:pt>
                <c:pt idx="85" formatCode="0.00E+00">
                  <c:v>3.1438269599171717E-2</c:v>
                </c:pt>
                <c:pt idx="86" formatCode="0.00E+00">
                  <c:v>2.8725147763552911E-2</c:v>
                </c:pt>
                <c:pt idx="87" formatCode="0.00E+00">
                  <c:v>2.62517833230386E-2</c:v>
                </c:pt>
                <c:pt idx="88" formatCode="0.00E+00">
                  <c:v>2.4015506270735176E-2</c:v>
                </c:pt>
                <c:pt idx="89" formatCode="0.00E+00">
                  <c:v>2.199284044437904E-2</c:v>
                </c:pt>
                <c:pt idx="90" formatCode="0.00E+00">
                  <c:v>2.0082357388919028E-2</c:v>
                </c:pt>
                <c:pt idx="91" formatCode="0.00E+00">
                  <c:v>1.8353240402264118E-2</c:v>
                </c:pt>
                <c:pt idx="92" formatCode="0.00E+00">
                  <c:v>1.6763376573086245E-2</c:v>
                </c:pt>
                <c:pt idx="93" formatCode="0.00E+00">
                  <c:v>1.5339166282713809E-2</c:v>
                </c:pt>
                <c:pt idx="94" formatCode="0.00E+00">
                  <c:v>1.4005364316649607E-2</c:v>
                </c:pt>
                <c:pt idx="95" formatCode="0.00E+00">
                  <c:v>1.2811589604492394E-2</c:v>
                </c:pt>
                <c:pt idx="96" formatCode="0.00E+00">
                  <c:v>1.1711604567312654E-2</c:v>
                </c:pt>
                <c:pt idx="97" formatCode="0.00E+00">
                  <c:v>1.0702060368485311E-2</c:v>
                </c:pt>
                <c:pt idx="98" formatCode="0.00E+00">
                  <c:v>9.7772221194975684E-3</c:v>
                </c:pt>
                <c:pt idx="99" formatCode="0.00E+00">
                  <c:v>8.9558188050753561E-3</c:v>
                </c:pt>
                <c:pt idx="100" formatCode="0.00E+00">
                  <c:v>8.197887961535949E-3</c:v>
                </c:pt>
                <c:pt idx="101" formatCode="0.00E+00">
                  <c:v>7.4527312632559992E-3</c:v>
                </c:pt>
                <c:pt idx="102" formatCode="0.00E+00">
                  <c:v>6.8314532605780126E-3</c:v>
                </c:pt>
                <c:pt idx="103" formatCode="0.00E+00">
                  <c:v>6.2315621000330768E-3</c:v>
                </c:pt>
                <c:pt idx="104" formatCode="0.00E+00">
                  <c:v>5.698668307654163E-3</c:v>
                </c:pt>
                <c:pt idx="105" formatCode="0.00E+00">
                  <c:v>5.2234379109803346E-3</c:v>
                </c:pt>
                <c:pt idx="106" formatCode="0.00E+00">
                  <c:v>4.7782690604150843E-3</c:v>
                </c:pt>
                <c:pt idx="107" formatCode="0.00E+00">
                  <c:v>4.366274924212446E-3</c:v>
                </c:pt>
                <c:pt idx="108" formatCode="0.00E+00">
                  <c:v>3.9901750144013979E-3</c:v>
                </c:pt>
                <c:pt idx="109" formatCode="0.00E+00">
                  <c:v>3.6358680388531568E-3</c:v>
                </c:pt>
                <c:pt idx="110" formatCode="0.00E+00">
                  <c:v>3.3292411335785251E-3</c:v>
                </c:pt>
                <c:pt idx="111" formatCode="0.00E+00">
                  <c:v>3.0431452846423155E-3</c:v>
                </c:pt>
                <c:pt idx="112" formatCode="0.00E+00">
                  <c:v>2.7815060082862185E-3</c:v>
                </c:pt>
                <c:pt idx="113" formatCode="0.00E+00">
                  <c:v>2.5436532508107948E-3</c:v>
                </c:pt>
                <c:pt idx="114" formatCode="0.00E+00">
                  <c:v>2.3263999148118168E-3</c:v>
                </c:pt>
                <c:pt idx="115" formatCode="0.00E+00">
                  <c:v>2.1263094357741271E-3</c:v>
                </c:pt>
                <c:pt idx="116" formatCode="0.00E+00">
                  <c:v>1.9442606686004517E-3</c:v>
                </c:pt>
                <c:pt idx="117" formatCode="0.00E+00">
                  <c:v>1.7754793367302877E-3</c:v>
                </c:pt>
              </c:numCache>
            </c:numRef>
          </c:xVal>
          <c:yVal>
            <c:numRef>
              <c:f>'452e'!$Z$8:$Z$125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5.0882496974175628E-2</c:v>
                </c:pt>
                <c:pt idx="49">
                  <c:v>5.1359698513753049E-2</c:v>
                </c:pt>
                <c:pt idx="50">
                  <c:v>0.10271939702750632</c:v>
                </c:pt>
                <c:pt idx="51">
                  <c:v>0.1283992462843826</c:v>
                </c:pt>
                <c:pt idx="52">
                  <c:v>0.1027193970275061</c:v>
                </c:pt>
                <c:pt idx="53">
                  <c:v>0.10271939702750632</c:v>
                </c:pt>
                <c:pt idx="54">
                  <c:v>0.1283992462843826</c:v>
                </c:pt>
                <c:pt idx="55">
                  <c:v>0.10271939702750643</c:v>
                </c:pt>
                <c:pt idx="56">
                  <c:v>0.12839924628438237</c:v>
                </c:pt>
                <c:pt idx="57">
                  <c:v>0.1027193970275061</c:v>
                </c:pt>
                <c:pt idx="58">
                  <c:v>0.12839924628438304</c:v>
                </c:pt>
                <c:pt idx="59">
                  <c:v>0.1283992462843826</c:v>
                </c:pt>
                <c:pt idx="60">
                  <c:v>7.7039547770629824E-2</c:v>
                </c:pt>
                <c:pt idx="61">
                  <c:v>7.703954777062938E-2</c:v>
                </c:pt>
                <c:pt idx="62">
                  <c:v>7.703954777062938E-2</c:v>
                </c:pt>
                <c:pt idx="63">
                  <c:v>7.7039547770629824E-2</c:v>
                </c:pt>
                <c:pt idx="64">
                  <c:v>5.1359698513753216E-2</c:v>
                </c:pt>
                <c:pt idx="65">
                  <c:v>7.703954777062938E-2</c:v>
                </c:pt>
                <c:pt idx="66">
                  <c:v>5.1359698513753216E-2</c:v>
                </c:pt>
                <c:pt idx="67">
                  <c:v>5.1359698513753216E-2</c:v>
                </c:pt>
                <c:pt idx="68">
                  <c:v>7.703954777062938E-2</c:v>
                </c:pt>
                <c:pt idx="69">
                  <c:v>5.1359698513753216E-2</c:v>
                </c:pt>
                <c:pt idx="70">
                  <c:v>7.7039547770629824E-2</c:v>
                </c:pt>
                <c:pt idx="71">
                  <c:v>7.703954777062938E-2</c:v>
                </c:pt>
                <c:pt idx="72">
                  <c:v>7.703954777062938E-2</c:v>
                </c:pt>
                <c:pt idx="73">
                  <c:v>7.7039547770629824E-2</c:v>
                </c:pt>
                <c:pt idx="74">
                  <c:v>7.703954777062938E-2</c:v>
                </c:pt>
                <c:pt idx="75">
                  <c:v>7.7039547770629824E-2</c:v>
                </c:pt>
                <c:pt idx="76">
                  <c:v>7.703954777062938E-2</c:v>
                </c:pt>
                <c:pt idx="77">
                  <c:v>7.7039547770629824E-2</c:v>
                </c:pt>
                <c:pt idx="78">
                  <c:v>7.7039547770629824E-2</c:v>
                </c:pt>
                <c:pt idx="79">
                  <c:v>7.703954777062938E-2</c:v>
                </c:pt>
                <c:pt idx="80">
                  <c:v>7.7039547770630268E-2</c:v>
                </c:pt>
                <c:pt idx="81">
                  <c:v>7.7039547770628936E-2</c:v>
                </c:pt>
                <c:pt idx="82">
                  <c:v>7.7039547770629824E-2</c:v>
                </c:pt>
                <c:pt idx="83">
                  <c:v>7.7039547770629824E-2</c:v>
                </c:pt>
                <c:pt idx="84">
                  <c:v>5.1359698513752772E-2</c:v>
                </c:pt>
                <c:pt idx="85">
                  <c:v>7.7039547770629824E-2</c:v>
                </c:pt>
                <c:pt idx="86">
                  <c:v>5.1359698513753216E-2</c:v>
                </c:pt>
                <c:pt idx="87">
                  <c:v>7.7039547770629824E-2</c:v>
                </c:pt>
                <c:pt idx="88">
                  <c:v>5.1359698513753216E-2</c:v>
                </c:pt>
                <c:pt idx="89">
                  <c:v>5.1359698513753216E-2</c:v>
                </c:pt>
                <c:pt idx="90">
                  <c:v>7.7039547770628936E-2</c:v>
                </c:pt>
                <c:pt idx="91">
                  <c:v>5.1359698513753216E-2</c:v>
                </c:pt>
                <c:pt idx="92">
                  <c:v>5.1359698513753216E-2</c:v>
                </c:pt>
                <c:pt idx="93">
                  <c:v>5.1359698513753216E-2</c:v>
                </c:pt>
                <c:pt idx="94">
                  <c:v>7.7039547770628936E-2</c:v>
                </c:pt>
                <c:pt idx="95">
                  <c:v>5.1359698513753216E-2</c:v>
                </c:pt>
                <c:pt idx="96">
                  <c:v>7.7039547770629824E-2</c:v>
                </c:pt>
                <c:pt idx="97">
                  <c:v>5.1359698513753216E-2</c:v>
                </c:pt>
                <c:pt idx="98">
                  <c:v>7.7039547770629824E-2</c:v>
                </c:pt>
                <c:pt idx="99">
                  <c:v>5.1359698513752328E-2</c:v>
                </c:pt>
                <c:pt idx="100">
                  <c:v>5.1359698513754548E-2</c:v>
                </c:pt>
                <c:pt idx="101">
                  <c:v>5.1359698513752328E-2</c:v>
                </c:pt>
                <c:pt idx="102">
                  <c:v>2.5679849256876608E-2</c:v>
                </c:pt>
                <c:pt idx="103">
                  <c:v>2.5679849256877496E-2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7E-7A43-BADC-308E63162268}"/>
            </c:ext>
          </c:extLst>
        </c:ser>
        <c:ser>
          <c:idx val="1"/>
          <c:order val="1"/>
          <c:tx>
            <c:strRef>
              <c:f>'452e'!$AB$7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'452e'!$X$8:$X$125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2.4106372816299033</c:v>
                </c:pt>
                <c:pt idx="38" formatCode="0.00E+00">
                  <c:v>2.1660443569586305</c:v>
                </c:pt>
                <c:pt idx="39" formatCode="0.00E+00">
                  <c:v>2.0171570057796901</c:v>
                </c:pt>
                <c:pt idx="40" formatCode="0.00E+00">
                  <c:v>1.8259523735897396</c:v>
                </c:pt>
                <c:pt idx="41" formatCode="0.00E+00">
                  <c:v>1.6976264776928356</c:v>
                </c:pt>
                <c:pt idx="42" formatCode="0.00E+00">
                  <c:v>1.5265987600347581</c:v>
                </c:pt>
                <c:pt idx="43" formatCode="0.00E+00">
                  <c:v>1.3713447666738594</c:v>
                </c:pt>
                <c:pt idx="44" formatCode="0.00E+00">
                  <c:v>1.2783638722575956</c:v>
                </c:pt>
                <c:pt idx="45" formatCode="0.00E+00">
                  <c:v>1.1530042372034355</c:v>
                </c:pt>
                <c:pt idx="46" formatCode="0.00E+00">
                  <c:v>1.0432480802587938</c:v>
                </c:pt>
                <c:pt idx="47" formatCode="0.00E+00">
                  <c:v>0.94892269263518092</c:v>
                </c:pt>
                <c:pt idx="48" formatCode="0.00E+00">
                  <c:v>0.88220340766232241</c:v>
                </c:pt>
                <c:pt idx="49" formatCode="0.00E+00">
                  <c:v>0.79770901209544276</c:v>
                </c:pt>
                <c:pt idx="50" formatCode="0.00E+00">
                  <c:v>0.73873829039684769</c:v>
                </c:pt>
                <c:pt idx="51" formatCode="0.00E+00">
                  <c:v>0.67170730484409746</c:v>
                </c:pt>
                <c:pt idx="52" formatCode="0.00E+00">
                  <c:v>0.61380617387050096</c:v>
                </c:pt>
                <c:pt idx="53" formatCode="0.00E+00">
                  <c:v>0.56089964972212214</c:v>
                </c:pt>
                <c:pt idx="54" formatCode="0.00E+00">
                  <c:v>0.51414673234820896</c:v>
                </c:pt>
                <c:pt idx="55" formatCode="0.00E+00">
                  <c:v>0.46591174543048214</c:v>
                </c:pt>
                <c:pt idx="56" formatCode="0.00E+00">
                  <c:v>0.427592266990027</c:v>
                </c:pt>
                <c:pt idx="57" formatCode="0.00E+00">
                  <c:v>0.3914240730304076</c:v>
                </c:pt>
                <c:pt idx="58" formatCode="0.00E+00">
                  <c:v>0.35668004244031815</c:v>
                </c:pt>
                <c:pt idx="59" formatCode="0.00E+00">
                  <c:v>0.3270379193664244</c:v>
                </c:pt>
                <c:pt idx="60" formatCode="0.00E+00">
                  <c:v>0.29821690735204903</c:v>
                </c:pt>
                <c:pt idx="61" formatCode="0.00E+00">
                  <c:v>0.27308772937660331</c:v>
                </c:pt>
                <c:pt idx="62" formatCode="0.00E+00">
                  <c:v>0.24938794679907628</c:v>
                </c:pt>
                <c:pt idx="63" formatCode="0.00E+00">
                  <c:v>0.22713445943544866</c:v>
                </c:pt>
                <c:pt idx="64" formatCode="0.00E+00">
                  <c:v>0.20832726067826776</c:v>
                </c:pt>
                <c:pt idx="65" formatCode="0.00E+00">
                  <c:v>0.18870870057613007</c:v>
                </c:pt>
                <c:pt idx="66" formatCode="0.00E+00">
                  <c:v>0.17408210330466792</c:v>
                </c:pt>
                <c:pt idx="67" formatCode="0.00E+00">
                  <c:v>0.15820780519986549</c:v>
                </c:pt>
                <c:pt idx="68" formatCode="0.00E+00">
                  <c:v>0.14499457114596009</c:v>
                </c:pt>
                <c:pt idx="69" formatCode="0.00E+00">
                  <c:v>0.13271794863916456</c:v>
                </c:pt>
                <c:pt idx="70" formatCode="0.00E+00">
                  <c:v>0.12113906714491672</c:v>
                </c:pt>
                <c:pt idx="71" formatCode="0.00E+00">
                  <c:v>0.11044692739784906</c:v>
                </c:pt>
                <c:pt idx="72" formatCode="0.00E+00">
                  <c:v>0.10177227835334086</c:v>
                </c:pt>
                <c:pt idx="73" formatCode="0.00E+00">
                  <c:v>9.2949811942852414E-2</c:v>
                </c:pt>
                <c:pt idx="74" formatCode="0.00E+00">
                  <c:v>8.440114525744008E-2</c:v>
                </c:pt>
                <c:pt idx="75" formatCode="0.00E+00">
                  <c:v>7.7165398862161561E-2</c:v>
                </c:pt>
                <c:pt idx="76" formatCode="0.00E+00">
                  <c:v>7.0681402052394565E-2</c:v>
                </c:pt>
                <c:pt idx="77" formatCode="0.00E+00">
                  <c:v>6.464823063468754E-2</c:v>
                </c:pt>
                <c:pt idx="78" formatCode="0.00E+00">
                  <c:v>5.8867186933701049E-2</c:v>
                </c:pt>
                <c:pt idx="79" formatCode="0.00E+00">
                  <c:v>5.3890859247850163E-2</c:v>
                </c:pt>
                <c:pt idx="80" formatCode="0.00E+00">
                  <c:v>4.9360125605950225E-2</c:v>
                </c:pt>
                <c:pt idx="81" formatCode="0.00E+00">
                  <c:v>4.4973512849240671E-2</c:v>
                </c:pt>
                <c:pt idx="82" formatCode="0.00E+00">
                  <c:v>4.1182225026182177E-2</c:v>
                </c:pt>
                <c:pt idx="83" formatCode="0.00E+00">
                  <c:v>3.7667938980571435E-2</c:v>
                </c:pt>
                <c:pt idx="84" formatCode="0.00E+00">
                  <c:v>3.4388981907500268E-2</c:v>
                </c:pt>
                <c:pt idx="85" formatCode="0.00E+00">
                  <c:v>3.1438269599171717E-2</c:v>
                </c:pt>
                <c:pt idx="86" formatCode="0.00E+00">
                  <c:v>2.8725147763552911E-2</c:v>
                </c:pt>
                <c:pt idx="87" formatCode="0.00E+00">
                  <c:v>2.62517833230386E-2</c:v>
                </c:pt>
                <c:pt idx="88" formatCode="0.00E+00">
                  <c:v>2.4015506270735176E-2</c:v>
                </c:pt>
                <c:pt idx="89" formatCode="0.00E+00">
                  <c:v>2.199284044437904E-2</c:v>
                </c:pt>
                <c:pt idx="90" formatCode="0.00E+00">
                  <c:v>2.0082357388919028E-2</c:v>
                </c:pt>
                <c:pt idx="91" formatCode="0.00E+00">
                  <c:v>1.8353240402264118E-2</c:v>
                </c:pt>
                <c:pt idx="92" formatCode="0.00E+00">
                  <c:v>1.6763376573086245E-2</c:v>
                </c:pt>
                <c:pt idx="93" formatCode="0.00E+00">
                  <c:v>1.5339166282713809E-2</c:v>
                </c:pt>
                <c:pt idx="94" formatCode="0.00E+00">
                  <c:v>1.4005364316649607E-2</c:v>
                </c:pt>
                <c:pt idx="95" formatCode="0.00E+00">
                  <c:v>1.2811589604492394E-2</c:v>
                </c:pt>
                <c:pt idx="96" formatCode="0.00E+00">
                  <c:v>1.1711604567312654E-2</c:v>
                </c:pt>
                <c:pt idx="97" formatCode="0.00E+00">
                  <c:v>1.0702060368485311E-2</c:v>
                </c:pt>
                <c:pt idx="98" formatCode="0.00E+00">
                  <c:v>9.7772221194975684E-3</c:v>
                </c:pt>
                <c:pt idx="99" formatCode="0.00E+00">
                  <c:v>8.9558188050753561E-3</c:v>
                </c:pt>
                <c:pt idx="100" formatCode="0.00E+00">
                  <c:v>8.197887961535949E-3</c:v>
                </c:pt>
                <c:pt idx="101" formatCode="0.00E+00">
                  <c:v>7.4527312632559992E-3</c:v>
                </c:pt>
                <c:pt idx="102" formatCode="0.00E+00">
                  <c:v>6.8314532605780126E-3</c:v>
                </c:pt>
                <c:pt idx="103" formatCode="0.00E+00">
                  <c:v>6.2315621000330768E-3</c:v>
                </c:pt>
                <c:pt idx="104" formatCode="0.00E+00">
                  <c:v>5.698668307654163E-3</c:v>
                </c:pt>
                <c:pt idx="105" formatCode="0.00E+00">
                  <c:v>5.2234379109803346E-3</c:v>
                </c:pt>
                <c:pt idx="106" formatCode="0.00E+00">
                  <c:v>4.7782690604150843E-3</c:v>
                </c:pt>
                <c:pt idx="107" formatCode="0.00E+00">
                  <c:v>4.366274924212446E-3</c:v>
                </c:pt>
                <c:pt idx="108" formatCode="0.00E+00">
                  <c:v>3.9901750144013979E-3</c:v>
                </c:pt>
                <c:pt idx="109" formatCode="0.00E+00">
                  <c:v>3.6358680388531568E-3</c:v>
                </c:pt>
                <c:pt idx="110" formatCode="0.00E+00">
                  <c:v>3.3292411335785251E-3</c:v>
                </c:pt>
                <c:pt idx="111" formatCode="0.00E+00">
                  <c:v>3.0431452846423155E-3</c:v>
                </c:pt>
                <c:pt idx="112" formatCode="0.00E+00">
                  <c:v>2.7815060082862185E-3</c:v>
                </c:pt>
                <c:pt idx="113" formatCode="0.00E+00">
                  <c:v>2.5436532508107948E-3</c:v>
                </c:pt>
                <c:pt idx="114" formatCode="0.00E+00">
                  <c:v>2.3263999148118168E-3</c:v>
                </c:pt>
                <c:pt idx="115" formatCode="0.00E+00">
                  <c:v>2.1263094357741271E-3</c:v>
                </c:pt>
                <c:pt idx="116" formatCode="0.00E+00">
                  <c:v>1.9442606686004517E-3</c:v>
                </c:pt>
                <c:pt idx="117" formatCode="0.00E+00">
                  <c:v>1.7754793367302877E-3</c:v>
                </c:pt>
              </c:numCache>
            </c:numRef>
          </c:xVal>
          <c:yVal>
            <c:numRef>
              <c:f>'452e'!$AB$8:$AB$125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2.2931204266927515E-3</c:v>
                </c:pt>
                <c:pt idx="48">
                  <c:v>1.5024337949318347E-2</c:v>
                </c:pt>
                <c:pt idx="49">
                  <c:v>5.8546456757883857E-2</c:v>
                </c:pt>
                <c:pt idx="50">
                  <c:v>7.3576557107094182E-2</c:v>
                </c:pt>
                <c:pt idx="51">
                  <c:v>0.11551822792947206</c:v>
                </c:pt>
                <c:pt idx="52">
                  <c:v>0.12377353114065043</c:v>
                </c:pt>
                <c:pt idx="53">
                  <c:v>0.12945371645805115</c:v>
                </c:pt>
                <c:pt idx="54">
                  <c:v>0.12537718432900102</c:v>
                </c:pt>
                <c:pt idx="55">
                  <c:v>0.13861551289120733</c:v>
                </c:pt>
                <c:pt idx="56">
                  <c:v>0.11607862121438994</c:v>
                </c:pt>
                <c:pt idx="57">
                  <c:v>0.11403870373702774</c:v>
                </c:pt>
                <c:pt idx="58">
                  <c:v>0.11351601881527174</c:v>
                </c:pt>
                <c:pt idx="59">
                  <c:v>9.9953662718859082E-2</c:v>
                </c:pt>
                <c:pt idx="60">
                  <c:v>0.10006757400328925</c:v>
                </c:pt>
                <c:pt idx="61">
                  <c:v>8.9762872197535204E-2</c:v>
                </c:pt>
                <c:pt idx="62">
                  <c:v>8.7042603304548383E-2</c:v>
                </c:pt>
                <c:pt idx="63">
                  <c:v>8.4119016021973803E-2</c:v>
                </c:pt>
                <c:pt idx="64">
                  <c:v>7.3159669315368436E-2</c:v>
                </c:pt>
                <c:pt idx="65">
                  <c:v>7.8660096888481856E-2</c:v>
                </c:pt>
                <c:pt idx="66">
                  <c:v>6.0451538549109118E-2</c:v>
                </c:pt>
                <c:pt idx="67">
                  <c:v>6.7651149801322585E-2</c:v>
                </c:pt>
                <c:pt idx="68">
                  <c:v>5.8198414857216552E-2</c:v>
                </c:pt>
                <c:pt idx="69">
                  <c:v>5.5872911937614234E-2</c:v>
                </c:pt>
                <c:pt idx="70">
                  <c:v>5.4553595932449683E-2</c:v>
                </c:pt>
                <c:pt idx="71">
                  <c:v>5.2251293726778059E-2</c:v>
                </c:pt>
                <c:pt idx="72">
                  <c:v>4.3937115372186142E-2</c:v>
                </c:pt>
                <c:pt idx="73">
                  <c:v>4.6356722415272333E-2</c:v>
                </c:pt>
                <c:pt idx="74">
                  <c:v>5.1649715765706983E-2</c:v>
                </c:pt>
                <c:pt idx="75">
                  <c:v>6.718251288057342E-2</c:v>
                </c:pt>
                <c:pt idx="76">
                  <c:v>8.6303869096981511E-2</c:v>
                </c:pt>
                <c:pt idx="77">
                  <c:v>9.9801948905220872E-2</c:v>
                </c:pt>
                <c:pt idx="78">
                  <c:v>0.10902527215419999</c:v>
                </c:pt>
                <c:pt idx="79">
                  <c:v>0.10160306400600971</c:v>
                </c:pt>
                <c:pt idx="80">
                  <c:v>9.7258118145749251E-2</c:v>
                </c:pt>
                <c:pt idx="81">
                  <c:v>9.7686792245734733E-2</c:v>
                </c:pt>
                <c:pt idx="82">
                  <c:v>8.691663835723018E-2</c:v>
                </c:pt>
                <c:pt idx="83">
                  <c:v>8.2577742899747619E-2</c:v>
                </c:pt>
                <c:pt idx="84">
                  <c:v>7.8892562065142613E-2</c:v>
                </c:pt>
                <c:pt idx="85">
                  <c:v>7.2697006715666923E-2</c:v>
                </c:pt>
                <c:pt idx="86">
                  <c:v>6.8491967480097671E-2</c:v>
                </c:pt>
                <c:pt idx="87">
                  <c:v>6.4063399147216593E-2</c:v>
                </c:pt>
                <c:pt idx="88">
                  <c:v>5.9509473751432118E-2</c:v>
                </c:pt>
                <c:pt idx="89">
                  <c:v>5.5372553878045849E-2</c:v>
                </c:pt>
                <c:pt idx="90">
                  <c:v>5.3911710769167343E-2</c:v>
                </c:pt>
                <c:pt idx="91">
                  <c:v>5.0401448446371955E-2</c:v>
                </c:pt>
                <c:pt idx="92">
                  <c:v>4.7948862724165764E-2</c:v>
                </c:pt>
                <c:pt idx="93">
                  <c:v>6.3643562808009868E-2</c:v>
                </c:pt>
                <c:pt idx="94">
                  <c:v>0.11814918083609083</c:v>
                </c:pt>
                <c:pt idx="95">
                  <c:v>0.10876984904342679</c:v>
                </c:pt>
                <c:pt idx="96">
                  <c:v>9.1755030896595535E-2</c:v>
                </c:pt>
                <c:pt idx="97">
                  <c:v>7.7501787647103804E-2</c:v>
                </c:pt>
                <c:pt idx="98">
                  <c:v>6.6795011040904129E-2</c:v>
                </c:pt>
                <c:pt idx="99">
                  <c:v>5.7030012631333449E-2</c:v>
                </c:pt>
                <c:pt idx="100">
                  <c:v>5.1469820371853103E-2</c:v>
                </c:pt>
                <c:pt idx="101">
                  <c:v>5.015251466445303E-2</c:v>
                </c:pt>
                <c:pt idx="102">
                  <c:v>4.1909463271798231E-2</c:v>
                </c:pt>
                <c:pt idx="103">
                  <c:v>4.0915066400875055E-2</c:v>
                </c:pt>
                <c:pt idx="104">
                  <c:v>3.7013354745957905E-2</c:v>
                </c:pt>
                <c:pt idx="105">
                  <c:v>3.3787438200896247E-2</c:v>
                </c:pt>
                <c:pt idx="106">
                  <c:v>3.2544567222346998E-2</c:v>
                </c:pt>
                <c:pt idx="107">
                  <c:v>3.1107925892654542E-2</c:v>
                </c:pt>
                <c:pt idx="108">
                  <c:v>2.9435255861551823E-2</c:v>
                </c:pt>
                <c:pt idx="109">
                  <c:v>2.8845034724565899E-2</c:v>
                </c:pt>
                <c:pt idx="110">
                  <c:v>2.6023884619484683E-2</c:v>
                </c:pt>
                <c:pt idx="111">
                  <c:v>2.5349522796899393E-2</c:v>
                </c:pt>
                <c:pt idx="112">
                  <c:v>2.4260003020951437E-2</c:v>
                </c:pt>
                <c:pt idx="113">
                  <c:v>2.3116770900820427E-2</c:v>
                </c:pt>
                <c:pt idx="114">
                  <c:v>2.2162285900605205E-2</c:v>
                </c:pt>
                <c:pt idx="115">
                  <c:v>2.1457159581654395E-2</c:v>
                </c:pt>
                <c:pt idx="116">
                  <c:v>2.055009395989682E-2</c:v>
                </c:pt>
                <c:pt idx="117">
                  <c:v>2.0083752885567741E-2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7E-7A43-BADC-308E63162268}"/>
            </c:ext>
          </c:extLst>
        </c:ser>
        <c:ser>
          <c:idx val="2"/>
          <c:order val="2"/>
          <c:tx>
            <c:strRef>
              <c:f>'452e'!$Y$7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'452e'!$X$8:$X$125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2.4106372816299033</c:v>
                </c:pt>
                <c:pt idx="38" formatCode="0.00E+00">
                  <c:v>2.1660443569586305</c:v>
                </c:pt>
                <c:pt idx="39" formatCode="0.00E+00">
                  <c:v>2.0171570057796901</c:v>
                </c:pt>
                <c:pt idx="40" formatCode="0.00E+00">
                  <c:v>1.8259523735897396</c:v>
                </c:pt>
                <c:pt idx="41" formatCode="0.00E+00">
                  <c:v>1.6976264776928356</c:v>
                </c:pt>
                <c:pt idx="42" formatCode="0.00E+00">
                  <c:v>1.5265987600347581</c:v>
                </c:pt>
                <c:pt idx="43" formatCode="0.00E+00">
                  <c:v>1.3713447666738594</c:v>
                </c:pt>
                <c:pt idx="44" formatCode="0.00E+00">
                  <c:v>1.2783638722575956</c:v>
                </c:pt>
                <c:pt idx="45" formatCode="0.00E+00">
                  <c:v>1.1530042372034355</c:v>
                </c:pt>
                <c:pt idx="46" formatCode="0.00E+00">
                  <c:v>1.0432480802587938</c:v>
                </c:pt>
                <c:pt idx="47" formatCode="0.00E+00">
                  <c:v>0.94892269263518092</c:v>
                </c:pt>
                <c:pt idx="48" formatCode="0.00E+00">
                  <c:v>0.88220340766232241</c:v>
                </c:pt>
                <c:pt idx="49" formatCode="0.00E+00">
                  <c:v>0.79770901209544276</c:v>
                </c:pt>
                <c:pt idx="50" formatCode="0.00E+00">
                  <c:v>0.73873829039684769</c:v>
                </c:pt>
                <c:pt idx="51" formatCode="0.00E+00">
                  <c:v>0.67170730484409746</c:v>
                </c:pt>
                <c:pt idx="52" formatCode="0.00E+00">
                  <c:v>0.61380617387050096</c:v>
                </c:pt>
                <c:pt idx="53" formatCode="0.00E+00">
                  <c:v>0.56089964972212214</c:v>
                </c:pt>
                <c:pt idx="54" formatCode="0.00E+00">
                  <c:v>0.51414673234820896</c:v>
                </c:pt>
                <c:pt idx="55" formatCode="0.00E+00">
                  <c:v>0.46591174543048214</c:v>
                </c:pt>
                <c:pt idx="56" formatCode="0.00E+00">
                  <c:v>0.427592266990027</c:v>
                </c:pt>
                <c:pt idx="57" formatCode="0.00E+00">
                  <c:v>0.3914240730304076</c:v>
                </c:pt>
                <c:pt idx="58" formatCode="0.00E+00">
                  <c:v>0.35668004244031815</c:v>
                </c:pt>
                <c:pt idx="59" formatCode="0.00E+00">
                  <c:v>0.3270379193664244</c:v>
                </c:pt>
                <c:pt idx="60" formatCode="0.00E+00">
                  <c:v>0.29821690735204903</c:v>
                </c:pt>
                <c:pt idx="61" formatCode="0.00E+00">
                  <c:v>0.27308772937660331</c:v>
                </c:pt>
                <c:pt idx="62" formatCode="0.00E+00">
                  <c:v>0.24938794679907628</c:v>
                </c:pt>
                <c:pt idx="63" formatCode="0.00E+00">
                  <c:v>0.22713445943544866</c:v>
                </c:pt>
                <c:pt idx="64" formatCode="0.00E+00">
                  <c:v>0.20832726067826776</c:v>
                </c:pt>
                <c:pt idx="65" formatCode="0.00E+00">
                  <c:v>0.18870870057613007</c:v>
                </c:pt>
                <c:pt idx="66" formatCode="0.00E+00">
                  <c:v>0.17408210330466792</c:v>
                </c:pt>
                <c:pt idx="67" formatCode="0.00E+00">
                  <c:v>0.15820780519986549</c:v>
                </c:pt>
                <c:pt idx="68" formatCode="0.00E+00">
                  <c:v>0.14499457114596009</c:v>
                </c:pt>
                <c:pt idx="69" formatCode="0.00E+00">
                  <c:v>0.13271794863916456</c:v>
                </c:pt>
                <c:pt idx="70" formatCode="0.00E+00">
                  <c:v>0.12113906714491672</c:v>
                </c:pt>
                <c:pt idx="71" formatCode="0.00E+00">
                  <c:v>0.11044692739784906</c:v>
                </c:pt>
                <c:pt idx="72" formatCode="0.00E+00">
                  <c:v>0.10177227835334086</c:v>
                </c:pt>
                <c:pt idx="73" formatCode="0.00E+00">
                  <c:v>9.2949811942852414E-2</c:v>
                </c:pt>
                <c:pt idx="74" formatCode="0.00E+00">
                  <c:v>8.440114525744008E-2</c:v>
                </c:pt>
                <c:pt idx="75" formatCode="0.00E+00">
                  <c:v>7.7165398862161561E-2</c:v>
                </c:pt>
                <c:pt idx="76" formatCode="0.00E+00">
                  <c:v>7.0681402052394565E-2</c:v>
                </c:pt>
                <c:pt idx="77" formatCode="0.00E+00">
                  <c:v>6.464823063468754E-2</c:v>
                </c:pt>
                <c:pt idx="78" formatCode="0.00E+00">
                  <c:v>5.8867186933701049E-2</c:v>
                </c:pt>
                <c:pt idx="79" formatCode="0.00E+00">
                  <c:v>5.3890859247850163E-2</c:v>
                </c:pt>
                <c:pt idx="80" formatCode="0.00E+00">
                  <c:v>4.9360125605950225E-2</c:v>
                </c:pt>
                <c:pt idx="81" formatCode="0.00E+00">
                  <c:v>4.4973512849240671E-2</c:v>
                </c:pt>
                <c:pt idx="82" formatCode="0.00E+00">
                  <c:v>4.1182225026182177E-2</c:v>
                </c:pt>
                <c:pt idx="83" formatCode="0.00E+00">
                  <c:v>3.7667938980571435E-2</c:v>
                </c:pt>
                <c:pt idx="84" formatCode="0.00E+00">
                  <c:v>3.4388981907500268E-2</c:v>
                </c:pt>
                <c:pt idx="85" formatCode="0.00E+00">
                  <c:v>3.1438269599171717E-2</c:v>
                </c:pt>
                <c:pt idx="86" formatCode="0.00E+00">
                  <c:v>2.8725147763552911E-2</c:v>
                </c:pt>
                <c:pt idx="87" formatCode="0.00E+00">
                  <c:v>2.62517833230386E-2</c:v>
                </c:pt>
                <c:pt idx="88" formatCode="0.00E+00">
                  <c:v>2.4015506270735176E-2</c:v>
                </c:pt>
                <c:pt idx="89" formatCode="0.00E+00">
                  <c:v>2.199284044437904E-2</c:v>
                </c:pt>
                <c:pt idx="90" formatCode="0.00E+00">
                  <c:v>2.0082357388919028E-2</c:v>
                </c:pt>
                <c:pt idx="91" formatCode="0.00E+00">
                  <c:v>1.8353240402264118E-2</c:v>
                </c:pt>
                <c:pt idx="92" formatCode="0.00E+00">
                  <c:v>1.6763376573086245E-2</c:v>
                </c:pt>
                <c:pt idx="93" formatCode="0.00E+00">
                  <c:v>1.5339166282713809E-2</c:v>
                </c:pt>
                <c:pt idx="94" formatCode="0.00E+00">
                  <c:v>1.4005364316649607E-2</c:v>
                </c:pt>
                <c:pt idx="95" formatCode="0.00E+00">
                  <c:v>1.2811589604492394E-2</c:v>
                </c:pt>
                <c:pt idx="96" formatCode="0.00E+00">
                  <c:v>1.1711604567312654E-2</c:v>
                </c:pt>
                <c:pt idx="97" formatCode="0.00E+00">
                  <c:v>1.0702060368485311E-2</c:v>
                </c:pt>
                <c:pt idx="98" formatCode="0.00E+00">
                  <c:v>9.7772221194975684E-3</c:v>
                </c:pt>
                <c:pt idx="99" formatCode="0.00E+00">
                  <c:v>8.9558188050753561E-3</c:v>
                </c:pt>
                <c:pt idx="100" formatCode="0.00E+00">
                  <c:v>8.197887961535949E-3</c:v>
                </c:pt>
                <c:pt idx="101" formatCode="0.00E+00">
                  <c:v>7.4527312632559992E-3</c:v>
                </c:pt>
                <c:pt idx="102" formatCode="0.00E+00">
                  <c:v>6.8314532605780126E-3</c:v>
                </c:pt>
                <c:pt idx="103" formatCode="0.00E+00">
                  <c:v>6.2315621000330768E-3</c:v>
                </c:pt>
                <c:pt idx="104" formatCode="0.00E+00">
                  <c:v>5.698668307654163E-3</c:v>
                </c:pt>
                <c:pt idx="105" formatCode="0.00E+00">
                  <c:v>5.2234379109803346E-3</c:v>
                </c:pt>
                <c:pt idx="106" formatCode="0.00E+00">
                  <c:v>4.7782690604150843E-3</c:v>
                </c:pt>
                <c:pt idx="107" formatCode="0.00E+00">
                  <c:v>4.366274924212446E-3</c:v>
                </c:pt>
                <c:pt idx="108" formatCode="0.00E+00">
                  <c:v>3.9901750144013979E-3</c:v>
                </c:pt>
                <c:pt idx="109" formatCode="0.00E+00">
                  <c:v>3.6358680388531568E-3</c:v>
                </c:pt>
                <c:pt idx="110" formatCode="0.00E+00">
                  <c:v>3.3292411335785251E-3</c:v>
                </c:pt>
                <c:pt idx="111" formatCode="0.00E+00">
                  <c:v>3.0431452846423155E-3</c:v>
                </c:pt>
                <c:pt idx="112" formatCode="0.00E+00">
                  <c:v>2.7815060082862185E-3</c:v>
                </c:pt>
                <c:pt idx="113" formatCode="0.00E+00">
                  <c:v>2.5436532508107948E-3</c:v>
                </c:pt>
                <c:pt idx="114" formatCode="0.00E+00">
                  <c:v>2.3263999148118168E-3</c:v>
                </c:pt>
                <c:pt idx="115" formatCode="0.00E+00">
                  <c:v>2.1263094357741271E-3</c:v>
                </c:pt>
                <c:pt idx="116" formatCode="0.00E+00">
                  <c:v>1.9442606686004517E-3</c:v>
                </c:pt>
                <c:pt idx="117" formatCode="0.00E+00">
                  <c:v>1.7754793367302877E-3</c:v>
                </c:pt>
              </c:numCache>
            </c:numRef>
          </c:xVal>
          <c:yVal>
            <c:numRef>
              <c:f>'452e'!$Y$8:$Y$125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2.5679849256876542E-2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2.5679849256876542E-2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2.5679849256876532E-2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2.5679849256876552E-2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2.5679849256876539E-2</c:v>
                </c:pt>
                <c:pt idx="32">
                  <c:v>1E-4</c:v>
                </c:pt>
                <c:pt idx="33">
                  <c:v>1E-4</c:v>
                </c:pt>
                <c:pt idx="34">
                  <c:v>2.5679849256876525E-2</c:v>
                </c:pt>
                <c:pt idx="35">
                  <c:v>1E-4</c:v>
                </c:pt>
                <c:pt idx="36">
                  <c:v>2.5679849256876552E-2</c:v>
                </c:pt>
                <c:pt idx="37">
                  <c:v>1E-4</c:v>
                </c:pt>
                <c:pt idx="38">
                  <c:v>1E-4</c:v>
                </c:pt>
                <c:pt idx="39">
                  <c:v>2.5679849256876552E-2</c:v>
                </c:pt>
                <c:pt idx="40">
                  <c:v>1E-4</c:v>
                </c:pt>
                <c:pt idx="41">
                  <c:v>1E-4</c:v>
                </c:pt>
                <c:pt idx="42">
                  <c:v>2.5679849256876525E-2</c:v>
                </c:pt>
                <c:pt idx="43">
                  <c:v>1E-4</c:v>
                </c:pt>
                <c:pt idx="44">
                  <c:v>2.5679849256876552E-2</c:v>
                </c:pt>
                <c:pt idx="45">
                  <c:v>2.5679849256876608E-2</c:v>
                </c:pt>
                <c:pt idx="46">
                  <c:v>2.5679849256876441E-2</c:v>
                </c:pt>
                <c:pt idx="47">
                  <c:v>5.1359698513753105E-2</c:v>
                </c:pt>
                <c:pt idx="48">
                  <c:v>5.1359698513753105E-2</c:v>
                </c:pt>
                <c:pt idx="49">
                  <c:v>5.1359698513753049E-2</c:v>
                </c:pt>
                <c:pt idx="50">
                  <c:v>0.10271939702750632</c:v>
                </c:pt>
                <c:pt idx="51">
                  <c:v>0.1283992462843826</c:v>
                </c:pt>
                <c:pt idx="52">
                  <c:v>0.1027193970275061</c:v>
                </c:pt>
                <c:pt idx="53">
                  <c:v>0.10271939702750632</c:v>
                </c:pt>
                <c:pt idx="54">
                  <c:v>0.1283992462843826</c:v>
                </c:pt>
                <c:pt idx="55">
                  <c:v>0.10271939702750643</c:v>
                </c:pt>
                <c:pt idx="56">
                  <c:v>0.12839924628438237</c:v>
                </c:pt>
                <c:pt idx="57">
                  <c:v>0.10271939702750621</c:v>
                </c:pt>
                <c:pt idx="58">
                  <c:v>0.12839924628438282</c:v>
                </c:pt>
                <c:pt idx="59">
                  <c:v>0.1283992462843826</c:v>
                </c:pt>
                <c:pt idx="60">
                  <c:v>7.7039547770629824E-2</c:v>
                </c:pt>
                <c:pt idx="61">
                  <c:v>7.7039547770629602E-2</c:v>
                </c:pt>
                <c:pt idx="62">
                  <c:v>7.703954777062938E-2</c:v>
                </c:pt>
                <c:pt idx="63">
                  <c:v>7.7039547770629824E-2</c:v>
                </c:pt>
                <c:pt idx="64">
                  <c:v>5.1359698513753216E-2</c:v>
                </c:pt>
                <c:pt idx="65">
                  <c:v>7.703954777062938E-2</c:v>
                </c:pt>
                <c:pt idx="66">
                  <c:v>5.1359698513753216E-2</c:v>
                </c:pt>
                <c:pt idx="67">
                  <c:v>5.1359698513753216E-2</c:v>
                </c:pt>
                <c:pt idx="68">
                  <c:v>7.703954777062938E-2</c:v>
                </c:pt>
                <c:pt idx="69">
                  <c:v>5.1359698513753216E-2</c:v>
                </c:pt>
                <c:pt idx="70">
                  <c:v>7.7039547770629824E-2</c:v>
                </c:pt>
                <c:pt idx="71">
                  <c:v>7.703954777062938E-2</c:v>
                </c:pt>
                <c:pt idx="72">
                  <c:v>7.703954777062938E-2</c:v>
                </c:pt>
                <c:pt idx="73">
                  <c:v>7.7039547770629824E-2</c:v>
                </c:pt>
                <c:pt idx="74">
                  <c:v>7.703954777062938E-2</c:v>
                </c:pt>
                <c:pt idx="75">
                  <c:v>7.7039547770629824E-2</c:v>
                </c:pt>
                <c:pt idx="76">
                  <c:v>7.703954777062938E-2</c:v>
                </c:pt>
                <c:pt idx="77">
                  <c:v>7.7039547770629824E-2</c:v>
                </c:pt>
                <c:pt idx="78">
                  <c:v>7.7039547770629824E-2</c:v>
                </c:pt>
                <c:pt idx="79">
                  <c:v>7.703954777062938E-2</c:v>
                </c:pt>
                <c:pt idx="80">
                  <c:v>7.7039547770630268E-2</c:v>
                </c:pt>
                <c:pt idx="81">
                  <c:v>7.7039547770628936E-2</c:v>
                </c:pt>
                <c:pt idx="82">
                  <c:v>7.7039547770629824E-2</c:v>
                </c:pt>
                <c:pt idx="83">
                  <c:v>7.7039547770629824E-2</c:v>
                </c:pt>
                <c:pt idx="84">
                  <c:v>5.1359698513752772E-2</c:v>
                </c:pt>
                <c:pt idx="85">
                  <c:v>7.7039547770629824E-2</c:v>
                </c:pt>
                <c:pt idx="86">
                  <c:v>5.1359698513753216E-2</c:v>
                </c:pt>
                <c:pt idx="87">
                  <c:v>7.7039547770629824E-2</c:v>
                </c:pt>
                <c:pt idx="88">
                  <c:v>5.1359698513753216E-2</c:v>
                </c:pt>
                <c:pt idx="89">
                  <c:v>5.1359698513753216E-2</c:v>
                </c:pt>
                <c:pt idx="90">
                  <c:v>7.7039547770628936E-2</c:v>
                </c:pt>
                <c:pt idx="91">
                  <c:v>5.1359698513753216E-2</c:v>
                </c:pt>
                <c:pt idx="92">
                  <c:v>5.1359698513753216E-2</c:v>
                </c:pt>
                <c:pt idx="93">
                  <c:v>5.1359698513753216E-2</c:v>
                </c:pt>
                <c:pt idx="94">
                  <c:v>7.7039547770628936E-2</c:v>
                </c:pt>
                <c:pt idx="95">
                  <c:v>5.1359698513753216E-2</c:v>
                </c:pt>
                <c:pt idx="96">
                  <c:v>7.7039547770629824E-2</c:v>
                </c:pt>
                <c:pt idx="97">
                  <c:v>5.1359698513753216E-2</c:v>
                </c:pt>
                <c:pt idx="98">
                  <c:v>7.7039547770629824E-2</c:v>
                </c:pt>
                <c:pt idx="99">
                  <c:v>5.1359698513752328E-2</c:v>
                </c:pt>
                <c:pt idx="100">
                  <c:v>5.1359698513754104E-2</c:v>
                </c:pt>
                <c:pt idx="101">
                  <c:v>5.1359698513752328E-2</c:v>
                </c:pt>
                <c:pt idx="102">
                  <c:v>2.5679849256876608E-2</c:v>
                </c:pt>
                <c:pt idx="103">
                  <c:v>2.5679849256877496E-2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7E-7A43-BADC-308E63162268}"/>
            </c:ext>
          </c:extLst>
        </c:ser>
        <c:ser>
          <c:idx val="3"/>
          <c:order val="3"/>
          <c:tx>
            <c:strRef>
              <c:f>'452e'!$X$3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'452e'!$X$6</c:f>
              <c:numCache>
                <c:formatCode>0.0000</c:formatCode>
                <c:ptCount val="1"/>
                <c:pt idx="0">
                  <c:v>0.92631357804543846</c:v>
                </c:pt>
              </c:numCache>
            </c:numRef>
          </c:xVal>
          <c:yVal>
            <c:numRef>
              <c:f>'452e'!$X$4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A7E-7A43-BADC-308E63162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640304"/>
        <c:axId val="1"/>
      </c:scatterChart>
      <c:valAx>
        <c:axId val="19986403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357446441638488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190612146891536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8640304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'452e'!$AC$8:$AC$42</c:f>
          <c:strCache>
            <c:ptCount val="35"/>
            <c:pt idx="0">
              <c:v>SAMPLE NO.:</c:v>
            </c:pt>
            <c:pt idx="1">
              <c:v>7034.2ft; SDGM-313</c:v>
            </c:pt>
            <c:pt idx="2">
              <c:v>Facies:</c:v>
            </c:pt>
            <c:pt idx="3">
              <c:v>BCGI</c:v>
            </c:pt>
            <c:pt idx="4">
              <c:v>Phi:</c:v>
            </c:pt>
            <c:pt idx="5">
              <c:v>7.5</c:v>
            </c:pt>
            <c:pt idx="6">
              <c:v>BVTot:</c:v>
            </c:pt>
            <c:pt idx="7">
              <c:v>5.98</c:v>
            </c:pt>
            <c:pt idx="8">
              <c:v>Perm:</c:v>
            </c:pt>
            <c:pt idx="9">
              <c:v>0.0384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0.63</c:v>
            </c:pt>
            <c:pt idx="15">
              <c:v>Pd1:</c:v>
            </c:pt>
            <c:pt idx="16">
              <c:v>92.36</c:v>
            </c:pt>
            <c:pt idx="17">
              <c:v>BV1:</c:v>
            </c:pt>
            <c:pt idx="18">
              <c:v>3.87</c:v>
            </c:pt>
            <c:pt idx="19">
              <c:v>Closure Corr:</c:v>
            </c:pt>
            <c:pt idx="20">
              <c:v>0.36</c:v>
            </c:pt>
            <c:pt idx="21">
              <c:v>PORE SYSTEM 2:</c:v>
            </c:pt>
            <c:pt idx="22">
              <c:v>G2:</c:v>
            </c:pt>
            <c:pt idx="23">
              <c:v>0.48</c:v>
            </c:pt>
            <c:pt idx="24">
              <c:v>Pd2:</c:v>
            </c:pt>
            <c:pt idx="25">
              <c:v>1041.51</c:v>
            </c:pt>
            <c:pt idx="26">
              <c:v>BV2:</c:v>
            </c:pt>
            <c:pt idx="27">
              <c:v>1.59</c:v>
            </c:pt>
            <c:pt idx="28">
              <c:v>PORE SYSTEM 3:</c:v>
            </c:pt>
            <c:pt idx="29">
              <c:v>G3:</c:v>
            </c:pt>
            <c:pt idx="30">
              <c:v>0.14</c:v>
            </c:pt>
            <c:pt idx="31">
              <c:v>Pd3:</c:v>
            </c:pt>
            <c:pt idx="32">
              <c:v>6300.00</c:v>
            </c:pt>
            <c:pt idx="33">
              <c:v>BV3:</c:v>
            </c:pt>
            <c:pt idx="34">
              <c:v>0.52</c:v>
            </c:pt>
          </c:strCache>
        </c:strRef>
      </c:tx>
      <c:layout>
        <c:manualLayout>
          <c:xMode val="edge"/>
          <c:yMode val="edge"/>
          <c:x val="0.11745892204160512"/>
          <c:y val="2.820044543813188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462817613959325E-2"/>
          <c:y val="0.17354120269619625"/>
          <c:w val="0.84505168913265905"/>
          <c:h val="0.713688196088107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'452e'!$Z$7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'452e'!$X$8:$X$125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2.4106372816299033</c:v>
                </c:pt>
                <c:pt idx="38" formatCode="0.00E+00">
                  <c:v>2.1660443569586305</c:v>
                </c:pt>
                <c:pt idx="39" formatCode="0.00E+00">
                  <c:v>2.0171570057796901</c:v>
                </c:pt>
                <c:pt idx="40" formatCode="0.00E+00">
                  <c:v>1.8259523735897396</c:v>
                </c:pt>
                <c:pt idx="41" formatCode="0.00E+00">
                  <c:v>1.6976264776928356</c:v>
                </c:pt>
                <c:pt idx="42" formatCode="0.00E+00">
                  <c:v>1.5265987600347581</c:v>
                </c:pt>
                <c:pt idx="43" formatCode="0.00E+00">
                  <c:v>1.3713447666738594</c:v>
                </c:pt>
                <c:pt idx="44" formatCode="0.00E+00">
                  <c:v>1.2783638722575956</c:v>
                </c:pt>
                <c:pt idx="45" formatCode="0.00E+00">
                  <c:v>1.1530042372034355</c:v>
                </c:pt>
                <c:pt idx="46" formatCode="0.00E+00">
                  <c:v>1.0432480802587938</c:v>
                </c:pt>
                <c:pt idx="47" formatCode="0.00E+00">
                  <c:v>0.94892269263518092</c:v>
                </c:pt>
                <c:pt idx="48" formatCode="0.00E+00">
                  <c:v>0.88220340766232241</c:v>
                </c:pt>
                <c:pt idx="49" formatCode="0.00E+00">
                  <c:v>0.79770901209544276</c:v>
                </c:pt>
                <c:pt idx="50" formatCode="0.00E+00">
                  <c:v>0.73873829039684769</c:v>
                </c:pt>
                <c:pt idx="51" formatCode="0.00E+00">
                  <c:v>0.67170730484409746</c:v>
                </c:pt>
                <c:pt idx="52" formatCode="0.00E+00">
                  <c:v>0.61380617387050096</c:v>
                </c:pt>
                <c:pt idx="53" formatCode="0.00E+00">
                  <c:v>0.56089964972212214</c:v>
                </c:pt>
                <c:pt idx="54" formatCode="0.00E+00">
                  <c:v>0.51414673234820896</c:v>
                </c:pt>
                <c:pt idx="55" formatCode="0.00E+00">
                  <c:v>0.46591174543048214</c:v>
                </c:pt>
                <c:pt idx="56" formatCode="0.00E+00">
                  <c:v>0.427592266990027</c:v>
                </c:pt>
                <c:pt idx="57" formatCode="0.00E+00">
                  <c:v>0.3914240730304076</c:v>
                </c:pt>
                <c:pt idx="58" formatCode="0.00E+00">
                  <c:v>0.35668004244031815</c:v>
                </c:pt>
                <c:pt idx="59" formatCode="0.00E+00">
                  <c:v>0.3270379193664244</c:v>
                </c:pt>
                <c:pt idx="60" formatCode="0.00E+00">
                  <c:v>0.29821690735204903</c:v>
                </c:pt>
                <c:pt idx="61" formatCode="0.00E+00">
                  <c:v>0.27308772937660331</c:v>
                </c:pt>
                <c:pt idx="62" formatCode="0.00E+00">
                  <c:v>0.24938794679907628</c:v>
                </c:pt>
                <c:pt idx="63" formatCode="0.00E+00">
                  <c:v>0.22713445943544866</c:v>
                </c:pt>
                <c:pt idx="64" formatCode="0.00E+00">
                  <c:v>0.20832726067826776</c:v>
                </c:pt>
                <c:pt idx="65" formatCode="0.00E+00">
                  <c:v>0.18870870057613007</c:v>
                </c:pt>
                <c:pt idx="66" formatCode="0.00E+00">
                  <c:v>0.17408210330466792</c:v>
                </c:pt>
                <c:pt idx="67" formatCode="0.00E+00">
                  <c:v>0.15820780519986549</c:v>
                </c:pt>
                <c:pt idx="68" formatCode="0.00E+00">
                  <c:v>0.14499457114596009</c:v>
                </c:pt>
                <c:pt idx="69" formatCode="0.00E+00">
                  <c:v>0.13271794863916456</c:v>
                </c:pt>
                <c:pt idx="70" formatCode="0.00E+00">
                  <c:v>0.12113906714491672</c:v>
                </c:pt>
                <c:pt idx="71" formatCode="0.00E+00">
                  <c:v>0.11044692739784906</c:v>
                </c:pt>
                <c:pt idx="72" formatCode="0.00E+00">
                  <c:v>0.10177227835334086</c:v>
                </c:pt>
                <c:pt idx="73" formatCode="0.00E+00">
                  <c:v>9.2949811942852414E-2</c:v>
                </c:pt>
                <c:pt idx="74" formatCode="0.00E+00">
                  <c:v>8.440114525744008E-2</c:v>
                </c:pt>
                <c:pt idx="75" formatCode="0.00E+00">
                  <c:v>7.7165398862161561E-2</c:v>
                </c:pt>
                <c:pt idx="76" formatCode="0.00E+00">
                  <c:v>7.0681402052394565E-2</c:v>
                </c:pt>
                <c:pt idx="77" formatCode="0.00E+00">
                  <c:v>6.464823063468754E-2</c:v>
                </c:pt>
                <c:pt idx="78" formatCode="0.00E+00">
                  <c:v>5.8867186933701049E-2</c:v>
                </c:pt>
                <c:pt idx="79" formatCode="0.00E+00">
                  <c:v>5.3890859247850163E-2</c:v>
                </c:pt>
                <c:pt idx="80" formatCode="0.00E+00">
                  <c:v>4.9360125605950225E-2</c:v>
                </c:pt>
                <c:pt idx="81" formatCode="0.00E+00">
                  <c:v>4.4973512849240671E-2</c:v>
                </c:pt>
                <c:pt idx="82" formatCode="0.00E+00">
                  <c:v>4.1182225026182177E-2</c:v>
                </c:pt>
                <c:pt idx="83" formatCode="0.00E+00">
                  <c:v>3.7667938980571435E-2</c:v>
                </c:pt>
                <c:pt idx="84" formatCode="0.00E+00">
                  <c:v>3.4388981907500268E-2</c:v>
                </c:pt>
                <c:pt idx="85" formatCode="0.00E+00">
                  <c:v>3.1438269599171717E-2</c:v>
                </c:pt>
                <c:pt idx="86" formatCode="0.00E+00">
                  <c:v>2.8725147763552911E-2</c:v>
                </c:pt>
                <c:pt idx="87" formatCode="0.00E+00">
                  <c:v>2.62517833230386E-2</c:v>
                </c:pt>
                <c:pt idx="88" formatCode="0.00E+00">
                  <c:v>2.4015506270735176E-2</c:v>
                </c:pt>
                <c:pt idx="89" formatCode="0.00E+00">
                  <c:v>2.199284044437904E-2</c:v>
                </c:pt>
                <c:pt idx="90" formatCode="0.00E+00">
                  <c:v>2.0082357388919028E-2</c:v>
                </c:pt>
                <c:pt idx="91" formatCode="0.00E+00">
                  <c:v>1.8353240402264118E-2</c:v>
                </c:pt>
                <c:pt idx="92" formatCode="0.00E+00">
                  <c:v>1.6763376573086245E-2</c:v>
                </c:pt>
                <c:pt idx="93" formatCode="0.00E+00">
                  <c:v>1.5339166282713809E-2</c:v>
                </c:pt>
                <c:pt idx="94" formatCode="0.00E+00">
                  <c:v>1.4005364316649607E-2</c:v>
                </c:pt>
                <c:pt idx="95" formatCode="0.00E+00">
                  <c:v>1.2811589604492394E-2</c:v>
                </c:pt>
                <c:pt idx="96" formatCode="0.00E+00">
                  <c:v>1.1711604567312654E-2</c:v>
                </c:pt>
                <c:pt idx="97" formatCode="0.00E+00">
                  <c:v>1.0702060368485311E-2</c:v>
                </c:pt>
                <c:pt idx="98" formatCode="0.00E+00">
                  <c:v>9.7772221194975684E-3</c:v>
                </c:pt>
                <c:pt idx="99" formatCode="0.00E+00">
                  <c:v>8.9558188050753561E-3</c:v>
                </c:pt>
                <c:pt idx="100" formatCode="0.00E+00">
                  <c:v>8.197887961535949E-3</c:v>
                </c:pt>
                <c:pt idx="101" formatCode="0.00E+00">
                  <c:v>7.4527312632559992E-3</c:v>
                </c:pt>
                <c:pt idx="102" formatCode="0.00E+00">
                  <c:v>6.8314532605780126E-3</c:v>
                </c:pt>
                <c:pt idx="103" formatCode="0.00E+00">
                  <c:v>6.2315621000330768E-3</c:v>
                </c:pt>
                <c:pt idx="104" formatCode="0.00E+00">
                  <c:v>5.698668307654163E-3</c:v>
                </c:pt>
                <c:pt idx="105" formatCode="0.00E+00">
                  <c:v>5.2234379109803346E-3</c:v>
                </c:pt>
                <c:pt idx="106" formatCode="0.00E+00">
                  <c:v>4.7782690604150843E-3</c:v>
                </c:pt>
                <c:pt idx="107" formatCode="0.00E+00">
                  <c:v>4.366274924212446E-3</c:v>
                </c:pt>
                <c:pt idx="108" formatCode="0.00E+00">
                  <c:v>3.9901750144013979E-3</c:v>
                </c:pt>
                <c:pt idx="109" formatCode="0.00E+00">
                  <c:v>3.6358680388531568E-3</c:v>
                </c:pt>
                <c:pt idx="110" formatCode="0.00E+00">
                  <c:v>3.3292411335785251E-3</c:v>
                </c:pt>
                <c:pt idx="111" formatCode="0.00E+00">
                  <c:v>3.0431452846423155E-3</c:v>
                </c:pt>
                <c:pt idx="112" formatCode="0.00E+00">
                  <c:v>2.7815060082862185E-3</c:v>
                </c:pt>
                <c:pt idx="113" formatCode="0.00E+00">
                  <c:v>2.5436532508107948E-3</c:v>
                </c:pt>
                <c:pt idx="114" formatCode="0.00E+00">
                  <c:v>2.3263999148118168E-3</c:v>
                </c:pt>
                <c:pt idx="115" formatCode="0.00E+00">
                  <c:v>2.1263094357741271E-3</c:v>
                </c:pt>
                <c:pt idx="116" formatCode="0.00E+00">
                  <c:v>1.9442606686004517E-3</c:v>
                </c:pt>
                <c:pt idx="117" formatCode="0.00E+00">
                  <c:v>1.7754793367302877E-3</c:v>
                </c:pt>
              </c:numCache>
            </c:numRef>
          </c:xVal>
          <c:yVal>
            <c:numRef>
              <c:f>'452e'!$Z$8:$Z$125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5.0882496974175628E-2</c:v>
                </c:pt>
                <c:pt idx="49">
                  <c:v>5.1359698513753049E-2</c:v>
                </c:pt>
                <c:pt idx="50">
                  <c:v>0.10271939702750632</c:v>
                </c:pt>
                <c:pt idx="51">
                  <c:v>0.1283992462843826</c:v>
                </c:pt>
                <c:pt idx="52">
                  <c:v>0.1027193970275061</c:v>
                </c:pt>
                <c:pt idx="53">
                  <c:v>0.10271939702750632</c:v>
                </c:pt>
                <c:pt idx="54">
                  <c:v>0.1283992462843826</c:v>
                </c:pt>
                <c:pt idx="55">
                  <c:v>0.10271939702750643</c:v>
                </c:pt>
                <c:pt idx="56">
                  <c:v>0.12839924628438237</c:v>
                </c:pt>
                <c:pt idx="57">
                  <c:v>0.1027193970275061</c:v>
                </c:pt>
                <c:pt idx="58">
                  <c:v>0.12839924628438304</c:v>
                </c:pt>
                <c:pt idx="59">
                  <c:v>0.1283992462843826</c:v>
                </c:pt>
                <c:pt idx="60">
                  <c:v>7.7039547770629824E-2</c:v>
                </c:pt>
                <c:pt idx="61">
                  <c:v>7.703954777062938E-2</c:v>
                </c:pt>
                <c:pt idx="62">
                  <c:v>7.703954777062938E-2</c:v>
                </c:pt>
                <c:pt idx="63">
                  <c:v>7.7039547770629824E-2</c:v>
                </c:pt>
                <c:pt idx="64">
                  <c:v>5.1359698513753216E-2</c:v>
                </c:pt>
                <c:pt idx="65">
                  <c:v>7.703954777062938E-2</c:v>
                </c:pt>
                <c:pt idx="66">
                  <c:v>5.1359698513753216E-2</c:v>
                </c:pt>
                <c:pt idx="67">
                  <c:v>5.1359698513753216E-2</c:v>
                </c:pt>
                <c:pt idx="68">
                  <c:v>7.703954777062938E-2</c:v>
                </c:pt>
                <c:pt idx="69">
                  <c:v>5.1359698513753216E-2</c:v>
                </c:pt>
                <c:pt idx="70">
                  <c:v>7.7039547770629824E-2</c:v>
                </c:pt>
                <c:pt idx="71">
                  <c:v>7.703954777062938E-2</c:v>
                </c:pt>
                <c:pt idx="72">
                  <c:v>7.703954777062938E-2</c:v>
                </c:pt>
                <c:pt idx="73">
                  <c:v>7.7039547770629824E-2</c:v>
                </c:pt>
                <c:pt idx="74">
                  <c:v>7.703954777062938E-2</c:v>
                </c:pt>
                <c:pt idx="75">
                  <c:v>7.7039547770629824E-2</c:v>
                </c:pt>
                <c:pt idx="76">
                  <c:v>7.703954777062938E-2</c:v>
                </c:pt>
                <c:pt idx="77">
                  <c:v>7.7039547770629824E-2</c:v>
                </c:pt>
                <c:pt idx="78">
                  <c:v>7.7039547770629824E-2</c:v>
                </c:pt>
                <c:pt idx="79">
                  <c:v>7.703954777062938E-2</c:v>
                </c:pt>
                <c:pt idx="80">
                  <c:v>7.7039547770630268E-2</c:v>
                </c:pt>
                <c:pt idx="81">
                  <c:v>7.7039547770628936E-2</c:v>
                </c:pt>
                <c:pt idx="82">
                  <c:v>7.7039547770629824E-2</c:v>
                </c:pt>
                <c:pt idx="83">
                  <c:v>7.7039547770629824E-2</c:v>
                </c:pt>
                <c:pt idx="84">
                  <c:v>5.1359698513752772E-2</c:v>
                </c:pt>
                <c:pt idx="85">
                  <c:v>7.7039547770629824E-2</c:v>
                </c:pt>
                <c:pt idx="86">
                  <c:v>5.1359698513753216E-2</c:v>
                </c:pt>
                <c:pt idx="87">
                  <c:v>7.7039547770629824E-2</c:v>
                </c:pt>
                <c:pt idx="88">
                  <c:v>5.1359698513753216E-2</c:v>
                </c:pt>
                <c:pt idx="89">
                  <c:v>5.1359698513753216E-2</c:v>
                </c:pt>
                <c:pt idx="90">
                  <c:v>7.7039547770628936E-2</c:v>
                </c:pt>
                <c:pt idx="91">
                  <c:v>5.1359698513753216E-2</c:v>
                </c:pt>
                <c:pt idx="92">
                  <c:v>5.1359698513753216E-2</c:v>
                </c:pt>
                <c:pt idx="93">
                  <c:v>5.1359698513753216E-2</c:v>
                </c:pt>
                <c:pt idx="94">
                  <c:v>7.7039547770628936E-2</c:v>
                </c:pt>
                <c:pt idx="95">
                  <c:v>5.1359698513753216E-2</c:v>
                </c:pt>
                <c:pt idx="96">
                  <c:v>7.7039547770629824E-2</c:v>
                </c:pt>
                <c:pt idx="97">
                  <c:v>5.1359698513753216E-2</c:v>
                </c:pt>
                <c:pt idx="98">
                  <c:v>7.7039547770629824E-2</c:v>
                </c:pt>
                <c:pt idx="99">
                  <c:v>5.1359698513752328E-2</c:v>
                </c:pt>
                <c:pt idx="100">
                  <c:v>5.1359698513754548E-2</c:v>
                </c:pt>
                <c:pt idx="101">
                  <c:v>5.1359698513752328E-2</c:v>
                </c:pt>
                <c:pt idx="102">
                  <c:v>2.5679849256876608E-2</c:v>
                </c:pt>
                <c:pt idx="103">
                  <c:v>2.5679849256877496E-2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12-D049-A87F-72DEA20A178A}"/>
            </c:ext>
          </c:extLst>
        </c:ser>
        <c:ser>
          <c:idx val="1"/>
          <c:order val="1"/>
          <c:tx>
            <c:strRef>
              <c:f>'452e'!$AB$7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'452e'!$X$8:$X$125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2.4106372816299033</c:v>
                </c:pt>
                <c:pt idx="38" formatCode="0.00E+00">
                  <c:v>2.1660443569586305</c:v>
                </c:pt>
                <c:pt idx="39" formatCode="0.00E+00">
                  <c:v>2.0171570057796901</c:v>
                </c:pt>
                <c:pt idx="40" formatCode="0.00E+00">
                  <c:v>1.8259523735897396</c:v>
                </c:pt>
                <c:pt idx="41" formatCode="0.00E+00">
                  <c:v>1.6976264776928356</c:v>
                </c:pt>
                <c:pt idx="42" formatCode="0.00E+00">
                  <c:v>1.5265987600347581</c:v>
                </c:pt>
                <c:pt idx="43" formatCode="0.00E+00">
                  <c:v>1.3713447666738594</c:v>
                </c:pt>
                <c:pt idx="44" formatCode="0.00E+00">
                  <c:v>1.2783638722575956</c:v>
                </c:pt>
                <c:pt idx="45" formatCode="0.00E+00">
                  <c:v>1.1530042372034355</c:v>
                </c:pt>
                <c:pt idx="46" formatCode="0.00E+00">
                  <c:v>1.0432480802587938</c:v>
                </c:pt>
                <c:pt idx="47" formatCode="0.00E+00">
                  <c:v>0.94892269263518092</c:v>
                </c:pt>
                <c:pt idx="48" formatCode="0.00E+00">
                  <c:v>0.88220340766232241</c:v>
                </c:pt>
                <c:pt idx="49" formatCode="0.00E+00">
                  <c:v>0.79770901209544276</c:v>
                </c:pt>
                <c:pt idx="50" formatCode="0.00E+00">
                  <c:v>0.73873829039684769</c:v>
                </c:pt>
                <c:pt idx="51" formatCode="0.00E+00">
                  <c:v>0.67170730484409746</c:v>
                </c:pt>
                <c:pt idx="52" formatCode="0.00E+00">
                  <c:v>0.61380617387050096</c:v>
                </c:pt>
                <c:pt idx="53" formatCode="0.00E+00">
                  <c:v>0.56089964972212214</c:v>
                </c:pt>
                <c:pt idx="54" formatCode="0.00E+00">
                  <c:v>0.51414673234820896</c:v>
                </c:pt>
                <c:pt idx="55" formatCode="0.00E+00">
                  <c:v>0.46591174543048214</c:v>
                </c:pt>
                <c:pt idx="56" formatCode="0.00E+00">
                  <c:v>0.427592266990027</c:v>
                </c:pt>
                <c:pt idx="57" formatCode="0.00E+00">
                  <c:v>0.3914240730304076</c:v>
                </c:pt>
                <c:pt idx="58" formatCode="0.00E+00">
                  <c:v>0.35668004244031815</c:v>
                </c:pt>
                <c:pt idx="59" formatCode="0.00E+00">
                  <c:v>0.3270379193664244</c:v>
                </c:pt>
                <c:pt idx="60" formatCode="0.00E+00">
                  <c:v>0.29821690735204903</c:v>
                </c:pt>
                <c:pt idx="61" formatCode="0.00E+00">
                  <c:v>0.27308772937660331</c:v>
                </c:pt>
                <c:pt idx="62" formatCode="0.00E+00">
                  <c:v>0.24938794679907628</c:v>
                </c:pt>
                <c:pt idx="63" formatCode="0.00E+00">
                  <c:v>0.22713445943544866</c:v>
                </c:pt>
                <c:pt idx="64" formatCode="0.00E+00">
                  <c:v>0.20832726067826776</c:v>
                </c:pt>
                <c:pt idx="65" formatCode="0.00E+00">
                  <c:v>0.18870870057613007</c:v>
                </c:pt>
                <c:pt idx="66" formatCode="0.00E+00">
                  <c:v>0.17408210330466792</c:v>
                </c:pt>
                <c:pt idx="67" formatCode="0.00E+00">
                  <c:v>0.15820780519986549</c:v>
                </c:pt>
                <c:pt idx="68" formatCode="0.00E+00">
                  <c:v>0.14499457114596009</c:v>
                </c:pt>
                <c:pt idx="69" formatCode="0.00E+00">
                  <c:v>0.13271794863916456</c:v>
                </c:pt>
                <c:pt idx="70" formatCode="0.00E+00">
                  <c:v>0.12113906714491672</c:v>
                </c:pt>
                <c:pt idx="71" formatCode="0.00E+00">
                  <c:v>0.11044692739784906</c:v>
                </c:pt>
                <c:pt idx="72" formatCode="0.00E+00">
                  <c:v>0.10177227835334086</c:v>
                </c:pt>
                <c:pt idx="73" formatCode="0.00E+00">
                  <c:v>9.2949811942852414E-2</c:v>
                </c:pt>
                <c:pt idx="74" formatCode="0.00E+00">
                  <c:v>8.440114525744008E-2</c:v>
                </c:pt>
                <c:pt idx="75" formatCode="0.00E+00">
                  <c:v>7.7165398862161561E-2</c:v>
                </c:pt>
                <c:pt idx="76" formatCode="0.00E+00">
                  <c:v>7.0681402052394565E-2</c:v>
                </c:pt>
                <c:pt idx="77" formatCode="0.00E+00">
                  <c:v>6.464823063468754E-2</c:v>
                </c:pt>
                <c:pt idx="78" formatCode="0.00E+00">
                  <c:v>5.8867186933701049E-2</c:v>
                </c:pt>
                <c:pt idx="79" formatCode="0.00E+00">
                  <c:v>5.3890859247850163E-2</c:v>
                </c:pt>
                <c:pt idx="80" formatCode="0.00E+00">
                  <c:v>4.9360125605950225E-2</c:v>
                </c:pt>
                <c:pt idx="81" formatCode="0.00E+00">
                  <c:v>4.4973512849240671E-2</c:v>
                </c:pt>
                <c:pt idx="82" formatCode="0.00E+00">
                  <c:v>4.1182225026182177E-2</c:v>
                </c:pt>
                <c:pt idx="83" formatCode="0.00E+00">
                  <c:v>3.7667938980571435E-2</c:v>
                </c:pt>
                <c:pt idx="84" formatCode="0.00E+00">
                  <c:v>3.4388981907500268E-2</c:v>
                </c:pt>
                <c:pt idx="85" formatCode="0.00E+00">
                  <c:v>3.1438269599171717E-2</c:v>
                </c:pt>
                <c:pt idx="86" formatCode="0.00E+00">
                  <c:v>2.8725147763552911E-2</c:v>
                </c:pt>
                <c:pt idx="87" formatCode="0.00E+00">
                  <c:v>2.62517833230386E-2</c:v>
                </c:pt>
                <c:pt idx="88" formatCode="0.00E+00">
                  <c:v>2.4015506270735176E-2</c:v>
                </c:pt>
                <c:pt idx="89" formatCode="0.00E+00">
                  <c:v>2.199284044437904E-2</c:v>
                </c:pt>
                <c:pt idx="90" formatCode="0.00E+00">
                  <c:v>2.0082357388919028E-2</c:v>
                </c:pt>
                <c:pt idx="91" formatCode="0.00E+00">
                  <c:v>1.8353240402264118E-2</c:v>
                </c:pt>
                <c:pt idx="92" formatCode="0.00E+00">
                  <c:v>1.6763376573086245E-2</c:v>
                </c:pt>
                <c:pt idx="93" formatCode="0.00E+00">
                  <c:v>1.5339166282713809E-2</c:v>
                </c:pt>
                <c:pt idx="94" formatCode="0.00E+00">
                  <c:v>1.4005364316649607E-2</c:v>
                </c:pt>
                <c:pt idx="95" formatCode="0.00E+00">
                  <c:v>1.2811589604492394E-2</c:v>
                </c:pt>
                <c:pt idx="96" formatCode="0.00E+00">
                  <c:v>1.1711604567312654E-2</c:v>
                </c:pt>
                <c:pt idx="97" formatCode="0.00E+00">
                  <c:v>1.0702060368485311E-2</c:v>
                </c:pt>
                <c:pt idx="98" formatCode="0.00E+00">
                  <c:v>9.7772221194975684E-3</c:v>
                </c:pt>
                <c:pt idx="99" formatCode="0.00E+00">
                  <c:v>8.9558188050753561E-3</c:v>
                </c:pt>
                <c:pt idx="100" formatCode="0.00E+00">
                  <c:v>8.197887961535949E-3</c:v>
                </c:pt>
                <c:pt idx="101" formatCode="0.00E+00">
                  <c:v>7.4527312632559992E-3</c:v>
                </c:pt>
                <c:pt idx="102" formatCode="0.00E+00">
                  <c:v>6.8314532605780126E-3</c:v>
                </c:pt>
                <c:pt idx="103" formatCode="0.00E+00">
                  <c:v>6.2315621000330768E-3</c:v>
                </c:pt>
                <c:pt idx="104" formatCode="0.00E+00">
                  <c:v>5.698668307654163E-3</c:v>
                </c:pt>
                <c:pt idx="105" formatCode="0.00E+00">
                  <c:v>5.2234379109803346E-3</c:v>
                </c:pt>
                <c:pt idx="106" formatCode="0.00E+00">
                  <c:v>4.7782690604150843E-3</c:v>
                </c:pt>
                <c:pt idx="107" formatCode="0.00E+00">
                  <c:v>4.366274924212446E-3</c:v>
                </c:pt>
                <c:pt idx="108" formatCode="0.00E+00">
                  <c:v>3.9901750144013979E-3</c:v>
                </c:pt>
                <c:pt idx="109" formatCode="0.00E+00">
                  <c:v>3.6358680388531568E-3</c:v>
                </c:pt>
                <c:pt idx="110" formatCode="0.00E+00">
                  <c:v>3.3292411335785251E-3</c:v>
                </c:pt>
                <c:pt idx="111" formatCode="0.00E+00">
                  <c:v>3.0431452846423155E-3</c:v>
                </c:pt>
                <c:pt idx="112" formatCode="0.00E+00">
                  <c:v>2.7815060082862185E-3</c:v>
                </c:pt>
                <c:pt idx="113" formatCode="0.00E+00">
                  <c:v>2.5436532508107948E-3</c:v>
                </c:pt>
                <c:pt idx="114" formatCode="0.00E+00">
                  <c:v>2.3263999148118168E-3</c:v>
                </c:pt>
                <c:pt idx="115" formatCode="0.00E+00">
                  <c:v>2.1263094357741271E-3</c:v>
                </c:pt>
                <c:pt idx="116" formatCode="0.00E+00">
                  <c:v>1.9442606686004517E-3</c:v>
                </c:pt>
                <c:pt idx="117" formatCode="0.00E+00">
                  <c:v>1.7754793367302877E-3</c:v>
                </c:pt>
              </c:numCache>
            </c:numRef>
          </c:xVal>
          <c:yVal>
            <c:numRef>
              <c:f>'452e'!$AB$8:$AB$125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2.2931204266927515E-3</c:v>
                </c:pt>
                <c:pt idx="48">
                  <c:v>1.5024337949318347E-2</c:v>
                </c:pt>
                <c:pt idx="49">
                  <c:v>5.8546456757883857E-2</c:v>
                </c:pt>
                <c:pt idx="50">
                  <c:v>7.3576557107094182E-2</c:v>
                </c:pt>
                <c:pt idx="51">
                  <c:v>0.11551822792947206</c:v>
                </c:pt>
                <c:pt idx="52">
                  <c:v>0.12377353114065043</c:v>
                </c:pt>
                <c:pt idx="53">
                  <c:v>0.12945371645805115</c:v>
                </c:pt>
                <c:pt idx="54">
                  <c:v>0.12537718432900102</c:v>
                </c:pt>
                <c:pt idx="55">
                  <c:v>0.13861551289120733</c:v>
                </c:pt>
                <c:pt idx="56">
                  <c:v>0.11607862121438994</c:v>
                </c:pt>
                <c:pt idx="57">
                  <c:v>0.11403870373702774</c:v>
                </c:pt>
                <c:pt idx="58">
                  <c:v>0.11351601881527174</c:v>
                </c:pt>
                <c:pt idx="59">
                  <c:v>9.9953662718859082E-2</c:v>
                </c:pt>
                <c:pt idx="60">
                  <c:v>0.10006757400328925</c:v>
                </c:pt>
                <c:pt idx="61">
                  <c:v>8.9762872197535204E-2</c:v>
                </c:pt>
                <c:pt idx="62">
                  <c:v>8.7042603304548383E-2</c:v>
                </c:pt>
                <c:pt idx="63">
                  <c:v>8.4119016021973803E-2</c:v>
                </c:pt>
                <c:pt idx="64">
                  <c:v>7.3159669315368436E-2</c:v>
                </c:pt>
                <c:pt idx="65">
                  <c:v>7.8660096888481856E-2</c:v>
                </c:pt>
                <c:pt idx="66">
                  <c:v>6.0451538549109118E-2</c:v>
                </c:pt>
                <c:pt idx="67">
                  <c:v>6.7651149801322585E-2</c:v>
                </c:pt>
                <c:pt idx="68">
                  <c:v>5.8198414857216552E-2</c:v>
                </c:pt>
                <c:pt idx="69">
                  <c:v>5.5872911937614234E-2</c:v>
                </c:pt>
                <c:pt idx="70">
                  <c:v>5.4553595932449683E-2</c:v>
                </c:pt>
                <c:pt idx="71">
                  <c:v>5.2251293726778059E-2</c:v>
                </c:pt>
                <c:pt idx="72">
                  <c:v>4.3937115372186142E-2</c:v>
                </c:pt>
                <c:pt idx="73">
                  <c:v>4.6356722415272333E-2</c:v>
                </c:pt>
                <c:pt idx="74">
                  <c:v>5.1649715765706983E-2</c:v>
                </c:pt>
                <c:pt idx="75">
                  <c:v>6.718251288057342E-2</c:v>
                </c:pt>
                <c:pt idx="76">
                  <c:v>8.6303869096981511E-2</c:v>
                </c:pt>
                <c:pt idx="77">
                  <c:v>9.9801948905220872E-2</c:v>
                </c:pt>
                <c:pt idx="78">
                  <c:v>0.10902527215419999</c:v>
                </c:pt>
                <c:pt idx="79">
                  <c:v>0.10160306400600971</c:v>
                </c:pt>
                <c:pt idx="80">
                  <c:v>9.7258118145749251E-2</c:v>
                </c:pt>
                <c:pt idx="81">
                  <c:v>9.7686792245734733E-2</c:v>
                </c:pt>
                <c:pt idx="82">
                  <c:v>8.691663835723018E-2</c:v>
                </c:pt>
                <c:pt idx="83">
                  <c:v>8.2577742899747619E-2</c:v>
                </c:pt>
                <c:pt idx="84">
                  <c:v>7.8892562065142613E-2</c:v>
                </c:pt>
                <c:pt idx="85">
                  <c:v>7.2697006715666923E-2</c:v>
                </c:pt>
                <c:pt idx="86">
                  <c:v>6.8491967480097671E-2</c:v>
                </c:pt>
                <c:pt idx="87">
                  <c:v>6.4063399147216593E-2</c:v>
                </c:pt>
                <c:pt idx="88">
                  <c:v>5.9509473751432118E-2</c:v>
                </c:pt>
                <c:pt idx="89">
                  <c:v>5.5372553878045849E-2</c:v>
                </c:pt>
                <c:pt idx="90">
                  <c:v>5.3911710769167343E-2</c:v>
                </c:pt>
                <c:pt idx="91">
                  <c:v>5.0401448446371955E-2</c:v>
                </c:pt>
                <c:pt idx="92">
                  <c:v>4.7948862724165764E-2</c:v>
                </c:pt>
                <c:pt idx="93">
                  <c:v>6.3643562808009868E-2</c:v>
                </c:pt>
                <c:pt idx="94">
                  <c:v>0.11814918083609083</c:v>
                </c:pt>
                <c:pt idx="95">
                  <c:v>0.10876984904342679</c:v>
                </c:pt>
                <c:pt idx="96">
                  <c:v>9.1755030896595535E-2</c:v>
                </c:pt>
                <c:pt idx="97">
                  <c:v>7.7501787647103804E-2</c:v>
                </c:pt>
                <c:pt idx="98">
                  <c:v>6.6795011040904129E-2</c:v>
                </c:pt>
                <c:pt idx="99">
                  <c:v>5.7030012631333449E-2</c:v>
                </c:pt>
                <c:pt idx="100">
                  <c:v>5.1469820371853103E-2</c:v>
                </c:pt>
                <c:pt idx="101">
                  <c:v>5.015251466445303E-2</c:v>
                </c:pt>
                <c:pt idx="102">
                  <c:v>4.1909463271798231E-2</c:v>
                </c:pt>
                <c:pt idx="103">
                  <c:v>4.0915066400875055E-2</c:v>
                </c:pt>
                <c:pt idx="104">
                  <c:v>3.7013354745957905E-2</c:v>
                </c:pt>
                <c:pt idx="105">
                  <c:v>3.3787438200896247E-2</c:v>
                </c:pt>
                <c:pt idx="106">
                  <c:v>3.2544567222346998E-2</c:v>
                </c:pt>
                <c:pt idx="107">
                  <c:v>3.1107925892654542E-2</c:v>
                </c:pt>
                <c:pt idx="108">
                  <c:v>2.9435255861551823E-2</c:v>
                </c:pt>
                <c:pt idx="109">
                  <c:v>2.8845034724565899E-2</c:v>
                </c:pt>
                <c:pt idx="110">
                  <c:v>2.6023884619484683E-2</c:v>
                </c:pt>
                <c:pt idx="111">
                  <c:v>2.5349522796899393E-2</c:v>
                </c:pt>
                <c:pt idx="112">
                  <c:v>2.4260003020951437E-2</c:v>
                </c:pt>
                <c:pt idx="113">
                  <c:v>2.3116770900820427E-2</c:v>
                </c:pt>
                <c:pt idx="114">
                  <c:v>2.2162285900605205E-2</c:v>
                </c:pt>
                <c:pt idx="115">
                  <c:v>2.1457159581654395E-2</c:v>
                </c:pt>
                <c:pt idx="116">
                  <c:v>2.055009395989682E-2</c:v>
                </c:pt>
                <c:pt idx="117">
                  <c:v>2.0083752885567741E-2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12-D049-A87F-72DEA20A1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678416"/>
        <c:axId val="1"/>
      </c:scatterChart>
      <c:valAx>
        <c:axId val="1998678416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98983662214392"/>
              <c:y val="0.9371224945594597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156869586222578E-3"/>
              <c:y val="0.3948062361338464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8678416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'486e'!$AC$8:$AC$42</c:f>
          <c:strCache>
            <c:ptCount val="35"/>
            <c:pt idx="0">
              <c:v>SAMPLE NO.:</c:v>
            </c:pt>
            <c:pt idx="1">
              <c:v>7051.2ft;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4.1</c:v>
            </c:pt>
            <c:pt idx="6">
              <c:v>BVTot:</c:v>
            </c:pt>
            <c:pt idx="7">
              <c:v>3.26</c:v>
            </c:pt>
            <c:pt idx="8">
              <c:v>Perm:</c:v>
            </c:pt>
            <c:pt idx="9">
              <c:v>0.0053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0.07</c:v>
            </c:pt>
            <c:pt idx="15">
              <c:v>Pd1:</c:v>
            </c:pt>
            <c:pt idx="16">
              <c:v>793.72</c:v>
            </c:pt>
            <c:pt idx="17">
              <c:v>BV1:</c:v>
            </c:pt>
            <c:pt idx="18">
              <c:v>3.26</c:v>
            </c:pt>
            <c:pt idx="19">
              <c:v>Closure Corr:</c:v>
            </c:pt>
            <c:pt idx="20">
              <c:v>0.15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3049048693911314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0.10578840573496048"/>
          <c:w val="0.75091343847689662"/>
          <c:h val="0.78184243613494231"/>
        </c:manualLayout>
      </c:layout>
      <c:scatterChart>
        <c:scatterStyle val="lineMarker"/>
        <c:varyColors val="0"/>
        <c:ser>
          <c:idx val="0"/>
          <c:order val="0"/>
          <c:tx>
            <c:strRef>
              <c:f>'486e'!$B$224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'486e'!$A$225:$A$342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  <c:pt idx="3">
                  <c:v>2.6666739733233961E-2</c:v>
                </c:pt>
                <c:pt idx="4">
                  <c:v>2.6666739733233961E-2</c:v>
                </c:pt>
                <c:pt idx="5">
                  <c:v>2.6666739733233961E-2</c:v>
                </c:pt>
                <c:pt idx="6">
                  <c:v>2.6666739733233961E-2</c:v>
                </c:pt>
                <c:pt idx="7">
                  <c:v>5.3333479466467923E-2</c:v>
                </c:pt>
                <c:pt idx="8">
                  <c:v>5.3333479466467923E-2</c:v>
                </c:pt>
                <c:pt idx="9">
                  <c:v>5.3333479466467923E-2</c:v>
                </c:pt>
                <c:pt idx="10">
                  <c:v>5.3333479466467923E-2</c:v>
                </c:pt>
                <c:pt idx="11">
                  <c:v>5.3333479466467923E-2</c:v>
                </c:pt>
                <c:pt idx="12">
                  <c:v>5.3333479466467923E-2</c:v>
                </c:pt>
                <c:pt idx="13">
                  <c:v>5.3333479466467923E-2</c:v>
                </c:pt>
                <c:pt idx="14">
                  <c:v>5.3333479466467923E-2</c:v>
                </c:pt>
                <c:pt idx="15">
                  <c:v>5.3333479466467923E-2</c:v>
                </c:pt>
                <c:pt idx="16">
                  <c:v>5.3333479466467923E-2</c:v>
                </c:pt>
                <c:pt idx="17">
                  <c:v>8.0000219199701877E-2</c:v>
                </c:pt>
                <c:pt idx="18">
                  <c:v>8.0000219199701877E-2</c:v>
                </c:pt>
                <c:pt idx="19">
                  <c:v>8.0000219199701877E-2</c:v>
                </c:pt>
                <c:pt idx="20">
                  <c:v>8.0000219199701877E-2</c:v>
                </c:pt>
                <c:pt idx="21">
                  <c:v>8.0000219199701877E-2</c:v>
                </c:pt>
                <c:pt idx="22">
                  <c:v>8.0000219199701877E-2</c:v>
                </c:pt>
                <c:pt idx="23">
                  <c:v>8.0000219199701877E-2</c:v>
                </c:pt>
                <c:pt idx="24">
                  <c:v>8.0000219199701877E-2</c:v>
                </c:pt>
                <c:pt idx="25">
                  <c:v>8.0000219199701877E-2</c:v>
                </c:pt>
                <c:pt idx="26">
                  <c:v>8.0000219199701877E-2</c:v>
                </c:pt>
                <c:pt idx="27">
                  <c:v>8.0000219199701877E-2</c:v>
                </c:pt>
                <c:pt idx="28">
                  <c:v>8.0000219199701877E-2</c:v>
                </c:pt>
                <c:pt idx="29">
                  <c:v>8.0000219199701877E-2</c:v>
                </c:pt>
                <c:pt idx="30">
                  <c:v>0.10666695893293585</c:v>
                </c:pt>
                <c:pt idx="31">
                  <c:v>0.10666695893293585</c:v>
                </c:pt>
                <c:pt idx="32">
                  <c:v>0.10666695893293585</c:v>
                </c:pt>
                <c:pt idx="33">
                  <c:v>0.10666695893293585</c:v>
                </c:pt>
                <c:pt idx="34">
                  <c:v>0.10666695893293585</c:v>
                </c:pt>
                <c:pt idx="35">
                  <c:v>0.10666695893293585</c:v>
                </c:pt>
                <c:pt idx="36">
                  <c:v>0.10666695893293585</c:v>
                </c:pt>
                <c:pt idx="37">
                  <c:v>0.10666695893293585</c:v>
                </c:pt>
                <c:pt idx="38">
                  <c:v>0.10666695893293585</c:v>
                </c:pt>
                <c:pt idx="39">
                  <c:v>0.10666695893293585</c:v>
                </c:pt>
                <c:pt idx="40">
                  <c:v>0.10666695893293585</c:v>
                </c:pt>
                <c:pt idx="41">
                  <c:v>0.10666695893293585</c:v>
                </c:pt>
                <c:pt idx="42">
                  <c:v>0.10666695893293585</c:v>
                </c:pt>
                <c:pt idx="43">
                  <c:v>0.10666695893293585</c:v>
                </c:pt>
                <c:pt idx="44">
                  <c:v>0.10666695893293585</c:v>
                </c:pt>
                <c:pt idx="45">
                  <c:v>0.10666695893293585</c:v>
                </c:pt>
                <c:pt idx="46">
                  <c:v>0.10666695893293585</c:v>
                </c:pt>
                <c:pt idx="47">
                  <c:v>0.10666695893293585</c:v>
                </c:pt>
                <c:pt idx="48">
                  <c:v>0.10666695893293585</c:v>
                </c:pt>
                <c:pt idx="49">
                  <c:v>0.10666695893293585</c:v>
                </c:pt>
                <c:pt idx="50">
                  <c:v>0.10666695893293585</c:v>
                </c:pt>
                <c:pt idx="51">
                  <c:v>0.10666695893293585</c:v>
                </c:pt>
                <c:pt idx="52">
                  <c:v>0.10666695893293585</c:v>
                </c:pt>
                <c:pt idx="53">
                  <c:v>0.10666695893293585</c:v>
                </c:pt>
                <c:pt idx="54">
                  <c:v>0.10666695893293585</c:v>
                </c:pt>
                <c:pt idx="55">
                  <c:v>0.10666695893293585</c:v>
                </c:pt>
                <c:pt idx="56">
                  <c:v>0.10666695893293585</c:v>
                </c:pt>
                <c:pt idx="57">
                  <c:v>0.10666695893293585</c:v>
                </c:pt>
                <c:pt idx="58">
                  <c:v>0.10666695893293585</c:v>
                </c:pt>
                <c:pt idx="59">
                  <c:v>0.10666695893293585</c:v>
                </c:pt>
                <c:pt idx="60">
                  <c:v>0.10666695893293585</c:v>
                </c:pt>
                <c:pt idx="61">
                  <c:v>0.10666695893293585</c:v>
                </c:pt>
                <c:pt idx="62">
                  <c:v>0.13333369866616979</c:v>
                </c:pt>
                <c:pt idx="63">
                  <c:v>0.13333369866616979</c:v>
                </c:pt>
                <c:pt idx="64">
                  <c:v>0.13333369866616979</c:v>
                </c:pt>
                <c:pt idx="65">
                  <c:v>0.13333369866616979</c:v>
                </c:pt>
                <c:pt idx="66">
                  <c:v>0.13333369866616979</c:v>
                </c:pt>
                <c:pt idx="67">
                  <c:v>0.13333369866616979</c:v>
                </c:pt>
                <c:pt idx="68">
                  <c:v>0.16000043839940375</c:v>
                </c:pt>
                <c:pt idx="69">
                  <c:v>0.32000087679880751</c:v>
                </c:pt>
                <c:pt idx="70">
                  <c:v>0.80000219199701883</c:v>
                </c:pt>
                <c:pt idx="71">
                  <c:v>1.5200041647943359</c:v>
                </c:pt>
                <c:pt idx="72">
                  <c:v>2.0800056991922489</c:v>
                </c:pt>
                <c:pt idx="73">
                  <c:v>2.400006575991056</c:v>
                </c:pt>
                <c:pt idx="74">
                  <c:v>2.5866737541236939</c:v>
                </c:pt>
                <c:pt idx="75">
                  <c:v>2.7200074527898641</c:v>
                </c:pt>
                <c:pt idx="76">
                  <c:v>2.8000076719895661</c:v>
                </c:pt>
                <c:pt idx="77">
                  <c:v>2.8800078911892681</c:v>
                </c:pt>
                <c:pt idx="78">
                  <c:v>2.9333413706557354</c:v>
                </c:pt>
                <c:pt idx="79">
                  <c:v>2.986674850122204</c:v>
                </c:pt>
                <c:pt idx="80">
                  <c:v>3.0133415898554374</c:v>
                </c:pt>
                <c:pt idx="81">
                  <c:v>3.0666750693219056</c:v>
                </c:pt>
                <c:pt idx="82">
                  <c:v>3.0933418090551394</c:v>
                </c:pt>
                <c:pt idx="83">
                  <c:v>3.0933418090551394</c:v>
                </c:pt>
                <c:pt idx="84">
                  <c:v>3.1200085487883737</c:v>
                </c:pt>
                <c:pt idx="85">
                  <c:v>3.1466752885216076</c:v>
                </c:pt>
                <c:pt idx="86">
                  <c:v>3.1466752885216076</c:v>
                </c:pt>
                <c:pt idx="87">
                  <c:v>3.1733420282548415</c:v>
                </c:pt>
                <c:pt idx="88">
                  <c:v>3.1733420282548415</c:v>
                </c:pt>
                <c:pt idx="89">
                  <c:v>3.2000087679880753</c:v>
                </c:pt>
                <c:pt idx="90">
                  <c:v>3.2000087679880753</c:v>
                </c:pt>
                <c:pt idx="91">
                  <c:v>3.2000087679880753</c:v>
                </c:pt>
                <c:pt idx="92">
                  <c:v>3.2000087679880753</c:v>
                </c:pt>
                <c:pt idx="93">
                  <c:v>3.2000087679880753</c:v>
                </c:pt>
                <c:pt idx="94">
                  <c:v>3.2000087679880753</c:v>
                </c:pt>
                <c:pt idx="95">
                  <c:v>3.2000087679880753</c:v>
                </c:pt>
                <c:pt idx="96">
                  <c:v>3.2000087679880753</c:v>
                </c:pt>
                <c:pt idx="97">
                  <c:v>3.2000087679880753</c:v>
                </c:pt>
                <c:pt idx="98">
                  <c:v>3.2000087679880753</c:v>
                </c:pt>
                <c:pt idx="99">
                  <c:v>3.2000087679880753</c:v>
                </c:pt>
                <c:pt idx="100">
                  <c:v>3.2000087679880753</c:v>
                </c:pt>
                <c:pt idx="101">
                  <c:v>3.2000087679880753</c:v>
                </c:pt>
                <c:pt idx="102">
                  <c:v>3.2000087679880753</c:v>
                </c:pt>
                <c:pt idx="103">
                  <c:v>3.2000087679880753</c:v>
                </c:pt>
                <c:pt idx="104">
                  <c:v>3.2000087679880753</c:v>
                </c:pt>
                <c:pt idx="105">
                  <c:v>3.2000087679880753</c:v>
                </c:pt>
                <c:pt idx="106">
                  <c:v>3.2000087679880753</c:v>
                </c:pt>
                <c:pt idx="107">
                  <c:v>3.2000087679880753</c:v>
                </c:pt>
                <c:pt idx="108">
                  <c:v>3.2000087679880753</c:v>
                </c:pt>
                <c:pt idx="109">
                  <c:v>3.2000087679880753</c:v>
                </c:pt>
                <c:pt idx="110">
                  <c:v>3.2000087679880753</c:v>
                </c:pt>
                <c:pt idx="111">
                  <c:v>3.2000087679880753</c:v>
                </c:pt>
                <c:pt idx="112">
                  <c:v>3.2000087679880753</c:v>
                </c:pt>
                <c:pt idx="113">
                  <c:v>3.2000087679880753</c:v>
                </c:pt>
                <c:pt idx="114">
                  <c:v>3.2000087679880753</c:v>
                </c:pt>
                <c:pt idx="115">
                  <c:v>3.2000087679880753</c:v>
                </c:pt>
                <c:pt idx="116">
                  <c:v>3.2000087679880753</c:v>
                </c:pt>
                <c:pt idx="117">
                  <c:v>3.2000087679880753</c:v>
                </c:pt>
              </c:numCache>
            </c:numRef>
          </c:xVal>
          <c:yVal>
            <c:numRef>
              <c:f>'486e'!$B$225:$B$342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44.94</c:v>
                </c:pt>
                <c:pt idx="38">
                  <c:v>48.25</c:v>
                </c:pt>
                <c:pt idx="39">
                  <c:v>53.31</c:v>
                </c:pt>
                <c:pt idx="40">
                  <c:v>58.17</c:v>
                </c:pt>
                <c:pt idx="41">
                  <c:v>63.48</c:v>
                </c:pt>
                <c:pt idx="42">
                  <c:v>69.63</c:v>
                </c:pt>
                <c:pt idx="43">
                  <c:v>76.86</c:v>
                </c:pt>
                <c:pt idx="44">
                  <c:v>83.53</c:v>
                </c:pt>
                <c:pt idx="45">
                  <c:v>92.04</c:v>
                </c:pt>
                <c:pt idx="46">
                  <c:v>100.6</c:v>
                </c:pt>
                <c:pt idx="47">
                  <c:v>110.43</c:v>
                </c:pt>
                <c:pt idx="48">
                  <c:v>120.96</c:v>
                </c:pt>
                <c:pt idx="49">
                  <c:v>131.9</c:v>
                </c:pt>
                <c:pt idx="50">
                  <c:v>143.9</c:v>
                </c:pt>
                <c:pt idx="51">
                  <c:v>158.9</c:v>
                </c:pt>
                <c:pt idx="52">
                  <c:v>173.79</c:v>
                </c:pt>
                <c:pt idx="53">
                  <c:v>190.16</c:v>
                </c:pt>
                <c:pt idx="54">
                  <c:v>208.01</c:v>
                </c:pt>
                <c:pt idx="55">
                  <c:v>226.63</c:v>
                </c:pt>
                <c:pt idx="56">
                  <c:v>248.66</c:v>
                </c:pt>
                <c:pt idx="57">
                  <c:v>271.70999999999998</c:v>
                </c:pt>
                <c:pt idx="58">
                  <c:v>297.81</c:v>
                </c:pt>
                <c:pt idx="59">
                  <c:v>327.64</c:v>
                </c:pt>
                <c:pt idx="60">
                  <c:v>359.66</c:v>
                </c:pt>
                <c:pt idx="61">
                  <c:v>391.84</c:v>
                </c:pt>
                <c:pt idx="62">
                  <c:v>428.72</c:v>
                </c:pt>
                <c:pt idx="63">
                  <c:v>469.83</c:v>
                </c:pt>
                <c:pt idx="64">
                  <c:v>513.63</c:v>
                </c:pt>
                <c:pt idx="65">
                  <c:v>559.72</c:v>
                </c:pt>
                <c:pt idx="66">
                  <c:v>615.77</c:v>
                </c:pt>
                <c:pt idx="67">
                  <c:v>674.16</c:v>
                </c:pt>
                <c:pt idx="68">
                  <c:v>732.59</c:v>
                </c:pt>
                <c:pt idx="69">
                  <c:v>802.35</c:v>
                </c:pt>
                <c:pt idx="70">
                  <c:v>881.03</c:v>
                </c:pt>
                <c:pt idx="71">
                  <c:v>965.13</c:v>
                </c:pt>
                <c:pt idx="72">
                  <c:v>1050.02</c:v>
                </c:pt>
                <c:pt idx="73">
                  <c:v>1148.3499999999999</c:v>
                </c:pt>
                <c:pt idx="74">
                  <c:v>1256.76</c:v>
                </c:pt>
                <c:pt idx="75">
                  <c:v>1379.49</c:v>
                </c:pt>
                <c:pt idx="76">
                  <c:v>1508.88</c:v>
                </c:pt>
                <c:pt idx="77">
                  <c:v>1650.63</c:v>
                </c:pt>
                <c:pt idx="78">
                  <c:v>1806.75</c:v>
                </c:pt>
                <c:pt idx="79">
                  <c:v>1977.27</c:v>
                </c:pt>
                <c:pt idx="80">
                  <c:v>2158.42</c:v>
                </c:pt>
                <c:pt idx="81">
                  <c:v>2368.52</c:v>
                </c:pt>
                <c:pt idx="82">
                  <c:v>2589.25</c:v>
                </c:pt>
                <c:pt idx="83">
                  <c:v>2826.84</c:v>
                </c:pt>
                <c:pt idx="84">
                  <c:v>3097.35</c:v>
                </c:pt>
                <c:pt idx="85">
                  <c:v>3387.36</c:v>
                </c:pt>
                <c:pt idx="86">
                  <c:v>3706.93</c:v>
                </c:pt>
                <c:pt idx="87">
                  <c:v>4056.82</c:v>
                </c:pt>
                <c:pt idx="88">
                  <c:v>4433.3599999999997</c:v>
                </c:pt>
                <c:pt idx="89">
                  <c:v>4845.13</c:v>
                </c:pt>
                <c:pt idx="90">
                  <c:v>5304.3</c:v>
                </c:pt>
                <c:pt idx="91">
                  <c:v>5804.44</c:v>
                </c:pt>
                <c:pt idx="92">
                  <c:v>6355.1</c:v>
                </c:pt>
                <c:pt idx="93">
                  <c:v>6944.98</c:v>
                </c:pt>
                <c:pt idx="94">
                  <c:v>7604.36</c:v>
                </c:pt>
                <c:pt idx="95">
                  <c:v>8317.2999999999993</c:v>
                </c:pt>
                <c:pt idx="96">
                  <c:v>9093.61</c:v>
                </c:pt>
                <c:pt idx="97">
                  <c:v>9953.2800000000007</c:v>
                </c:pt>
                <c:pt idx="98">
                  <c:v>10894.48</c:v>
                </c:pt>
                <c:pt idx="99">
                  <c:v>11893.96</c:v>
                </c:pt>
                <c:pt idx="100">
                  <c:v>12993.28</c:v>
                </c:pt>
                <c:pt idx="101">
                  <c:v>14293.5</c:v>
                </c:pt>
                <c:pt idx="102">
                  <c:v>15593.99</c:v>
                </c:pt>
                <c:pt idx="103">
                  <c:v>17093.54</c:v>
                </c:pt>
                <c:pt idx="104">
                  <c:v>18693.84</c:v>
                </c:pt>
                <c:pt idx="105">
                  <c:v>20393.62</c:v>
                </c:pt>
                <c:pt idx="106">
                  <c:v>22297.29</c:v>
                </c:pt>
                <c:pt idx="107">
                  <c:v>24396.38</c:v>
                </c:pt>
                <c:pt idx="108">
                  <c:v>26697.27</c:v>
                </c:pt>
                <c:pt idx="109">
                  <c:v>29297.42</c:v>
                </c:pt>
                <c:pt idx="110">
                  <c:v>31997</c:v>
                </c:pt>
                <c:pt idx="111">
                  <c:v>34998</c:v>
                </c:pt>
                <c:pt idx="112">
                  <c:v>38301.160000000003</c:v>
                </c:pt>
                <c:pt idx="113">
                  <c:v>41883.449999999997</c:v>
                </c:pt>
                <c:pt idx="114">
                  <c:v>45798.91</c:v>
                </c:pt>
                <c:pt idx="115">
                  <c:v>50099.3</c:v>
                </c:pt>
                <c:pt idx="116">
                  <c:v>54799.1</c:v>
                </c:pt>
                <c:pt idx="117">
                  <c:v>60000.47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6-084A-A135-6F9B190DFA0D}"/>
            </c:ext>
          </c:extLst>
        </c:ser>
        <c:ser>
          <c:idx val="1"/>
          <c:order val="1"/>
          <c:tx>
            <c:strRef>
              <c:f>'486e'!$D$224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'486e'!$C$225:$C$342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0.17106103173996404</c:v>
                </c:pt>
                <c:pt idx="70">
                  <c:v>0.65106234693817533</c:v>
                </c:pt>
                <c:pt idx="71">
                  <c:v>1.3710643197354924</c:v>
                </c:pt>
                <c:pt idx="72">
                  <c:v>1.9310658541334054</c:v>
                </c:pt>
                <c:pt idx="73">
                  <c:v>2.2510667309322128</c:v>
                </c:pt>
                <c:pt idx="74">
                  <c:v>2.4377339090648507</c:v>
                </c:pt>
                <c:pt idx="75">
                  <c:v>2.5710676077310208</c:v>
                </c:pt>
                <c:pt idx="76">
                  <c:v>2.6510678269307228</c:v>
                </c:pt>
                <c:pt idx="77">
                  <c:v>2.7310680461304249</c:v>
                </c:pt>
                <c:pt idx="78">
                  <c:v>2.7844015255968921</c:v>
                </c:pt>
                <c:pt idx="79">
                  <c:v>2.8377350050633607</c:v>
                </c:pt>
                <c:pt idx="80">
                  <c:v>2.8644017447965942</c:v>
                </c:pt>
                <c:pt idx="81">
                  <c:v>2.9177352242630623</c:v>
                </c:pt>
                <c:pt idx="82">
                  <c:v>2.9444019639962962</c:v>
                </c:pt>
                <c:pt idx="83">
                  <c:v>2.9444019639962962</c:v>
                </c:pt>
                <c:pt idx="84">
                  <c:v>2.9710687037295305</c:v>
                </c:pt>
                <c:pt idx="85">
                  <c:v>2.9977354434627643</c:v>
                </c:pt>
                <c:pt idx="86">
                  <c:v>2.9977354434627643</c:v>
                </c:pt>
                <c:pt idx="87">
                  <c:v>3.0244021831959982</c:v>
                </c:pt>
                <c:pt idx="88">
                  <c:v>3.0244021831959982</c:v>
                </c:pt>
                <c:pt idx="89">
                  <c:v>3.051068922929232</c:v>
                </c:pt>
                <c:pt idx="90">
                  <c:v>3.051068922929232</c:v>
                </c:pt>
                <c:pt idx="91">
                  <c:v>3.051068922929232</c:v>
                </c:pt>
                <c:pt idx="92">
                  <c:v>3.051068922929232</c:v>
                </c:pt>
                <c:pt idx="93">
                  <c:v>3.051068922929232</c:v>
                </c:pt>
                <c:pt idx="94">
                  <c:v>3.051068922929232</c:v>
                </c:pt>
                <c:pt idx="95">
                  <c:v>3.051068922929232</c:v>
                </c:pt>
                <c:pt idx="96">
                  <c:v>3.051068922929232</c:v>
                </c:pt>
                <c:pt idx="97">
                  <c:v>3.051068922929232</c:v>
                </c:pt>
                <c:pt idx="98">
                  <c:v>3.051068922929232</c:v>
                </c:pt>
                <c:pt idx="99">
                  <c:v>3.051068922929232</c:v>
                </c:pt>
                <c:pt idx="100">
                  <c:v>3.051068922929232</c:v>
                </c:pt>
                <c:pt idx="101">
                  <c:v>3.051068922929232</c:v>
                </c:pt>
                <c:pt idx="102">
                  <c:v>3.051068922929232</c:v>
                </c:pt>
                <c:pt idx="103">
                  <c:v>3.051068922929232</c:v>
                </c:pt>
                <c:pt idx="104">
                  <c:v>3.051068922929232</c:v>
                </c:pt>
                <c:pt idx="105">
                  <c:v>3.051068922929232</c:v>
                </c:pt>
                <c:pt idx="106">
                  <c:v>3.051068922929232</c:v>
                </c:pt>
                <c:pt idx="107">
                  <c:v>3.051068922929232</c:v>
                </c:pt>
                <c:pt idx="108">
                  <c:v>3.051068922929232</c:v>
                </c:pt>
                <c:pt idx="109">
                  <c:v>3.051068922929232</c:v>
                </c:pt>
                <c:pt idx="110">
                  <c:v>3.051068922929232</c:v>
                </c:pt>
                <c:pt idx="111">
                  <c:v>3.051068922929232</c:v>
                </c:pt>
                <c:pt idx="112">
                  <c:v>3.051068922929232</c:v>
                </c:pt>
                <c:pt idx="113">
                  <c:v>3.051068922929232</c:v>
                </c:pt>
                <c:pt idx="114">
                  <c:v>3.051068922929232</c:v>
                </c:pt>
                <c:pt idx="115">
                  <c:v>3.051068922929232</c:v>
                </c:pt>
                <c:pt idx="116">
                  <c:v>3.051068922929232</c:v>
                </c:pt>
                <c:pt idx="117">
                  <c:v>3.051068922929232</c:v>
                </c:pt>
              </c:numCache>
            </c:numRef>
          </c:xVal>
          <c:yVal>
            <c:numRef>
              <c:f>'486e'!$D$225:$D$342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44.94</c:v>
                </c:pt>
                <c:pt idx="38">
                  <c:v>48.25</c:v>
                </c:pt>
                <c:pt idx="39">
                  <c:v>53.31</c:v>
                </c:pt>
                <c:pt idx="40">
                  <c:v>58.17</c:v>
                </c:pt>
                <c:pt idx="41">
                  <c:v>63.48</c:v>
                </c:pt>
                <c:pt idx="42">
                  <c:v>69.63</c:v>
                </c:pt>
                <c:pt idx="43">
                  <c:v>76.86</c:v>
                </c:pt>
                <c:pt idx="44">
                  <c:v>83.53</c:v>
                </c:pt>
                <c:pt idx="45">
                  <c:v>92.04</c:v>
                </c:pt>
                <c:pt idx="46">
                  <c:v>100.6</c:v>
                </c:pt>
                <c:pt idx="47">
                  <c:v>110.43</c:v>
                </c:pt>
                <c:pt idx="48">
                  <c:v>120.96</c:v>
                </c:pt>
                <c:pt idx="49">
                  <c:v>131.9</c:v>
                </c:pt>
                <c:pt idx="50">
                  <c:v>143.9</c:v>
                </c:pt>
                <c:pt idx="51">
                  <c:v>158.9</c:v>
                </c:pt>
                <c:pt idx="52">
                  <c:v>173.79</c:v>
                </c:pt>
                <c:pt idx="53">
                  <c:v>190.16</c:v>
                </c:pt>
                <c:pt idx="54">
                  <c:v>208.01</c:v>
                </c:pt>
                <c:pt idx="55">
                  <c:v>226.63</c:v>
                </c:pt>
                <c:pt idx="56">
                  <c:v>248.66</c:v>
                </c:pt>
                <c:pt idx="57">
                  <c:v>271.70999999999998</c:v>
                </c:pt>
                <c:pt idx="58">
                  <c:v>297.81</c:v>
                </c:pt>
                <c:pt idx="59">
                  <c:v>327.64</c:v>
                </c:pt>
                <c:pt idx="60">
                  <c:v>359.66</c:v>
                </c:pt>
                <c:pt idx="61">
                  <c:v>391.84</c:v>
                </c:pt>
                <c:pt idx="62">
                  <c:v>428.72</c:v>
                </c:pt>
                <c:pt idx="63">
                  <c:v>469.83</c:v>
                </c:pt>
                <c:pt idx="64">
                  <c:v>513.63</c:v>
                </c:pt>
                <c:pt idx="65">
                  <c:v>559.72</c:v>
                </c:pt>
                <c:pt idx="66">
                  <c:v>615.77</c:v>
                </c:pt>
                <c:pt idx="67">
                  <c:v>674.16</c:v>
                </c:pt>
                <c:pt idx="68">
                  <c:v>732.59</c:v>
                </c:pt>
                <c:pt idx="69">
                  <c:v>802.35</c:v>
                </c:pt>
                <c:pt idx="70">
                  <c:v>881.03</c:v>
                </c:pt>
                <c:pt idx="71">
                  <c:v>965.13</c:v>
                </c:pt>
                <c:pt idx="72">
                  <c:v>1050.02</c:v>
                </c:pt>
                <c:pt idx="73">
                  <c:v>1148.3499999999999</c:v>
                </c:pt>
                <c:pt idx="74">
                  <c:v>1256.76</c:v>
                </c:pt>
                <c:pt idx="75">
                  <c:v>1379.49</c:v>
                </c:pt>
                <c:pt idx="76">
                  <c:v>1508.88</c:v>
                </c:pt>
                <c:pt idx="77">
                  <c:v>1650.63</c:v>
                </c:pt>
                <c:pt idx="78">
                  <c:v>1806.75</c:v>
                </c:pt>
                <c:pt idx="79">
                  <c:v>1977.27</c:v>
                </c:pt>
                <c:pt idx="80">
                  <c:v>2158.42</c:v>
                </c:pt>
                <c:pt idx="81">
                  <c:v>2368.52</c:v>
                </c:pt>
                <c:pt idx="82">
                  <c:v>2589.25</c:v>
                </c:pt>
                <c:pt idx="83">
                  <c:v>2826.84</c:v>
                </c:pt>
                <c:pt idx="84">
                  <c:v>3097.35</c:v>
                </c:pt>
                <c:pt idx="85">
                  <c:v>3387.36</c:v>
                </c:pt>
                <c:pt idx="86">
                  <c:v>3706.93</c:v>
                </c:pt>
                <c:pt idx="87">
                  <c:v>4056.82</c:v>
                </c:pt>
                <c:pt idx="88">
                  <c:v>4433.3599999999997</c:v>
                </c:pt>
                <c:pt idx="89">
                  <c:v>4845.13</c:v>
                </c:pt>
                <c:pt idx="90">
                  <c:v>5304.3</c:v>
                </c:pt>
                <c:pt idx="91">
                  <c:v>5804.44</c:v>
                </c:pt>
                <c:pt idx="92">
                  <c:v>6355.1</c:v>
                </c:pt>
                <c:pt idx="93">
                  <c:v>6944.98</c:v>
                </c:pt>
                <c:pt idx="94">
                  <c:v>7604.36</c:v>
                </c:pt>
                <c:pt idx="95">
                  <c:v>8317.2999999999993</c:v>
                </c:pt>
                <c:pt idx="96">
                  <c:v>9093.61</c:v>
                </c:pt>
                <c:pt idx="97">
                  <c:v>9953.2800000000007</c:v>
                </c:pt>
                <c:pt idx="98">
                  <c:v>10894.48</c:v>
                </c:pt>
                <c:pt idx="99">
                  <c:v>11893.96</c:v>
                </c:pt>
                <c:pt idx="100">
                  <c:v>12993.28</c:v>
                </c:pt>
                <c:pt idx="101">
                  <c:v>14293.5</c:v>
                </c:pt>
                <c:pt idx="102">
                  <c:v>15593.99</c:v>
                </c:pt>
                <c:pt idx="103">
                  <c:v>17093.54</c:v>
                </c:pt>
                <c:pt idx="104">
                  <c:v>18693.84</c:v>
                </c:pt>
                <c:pt idx="105">
                  <c:v>20393.62</c:v>
                </c:pt>
                <c:pt idx="106">
                  <c:v>22297.29</c:v>
                </c:pt>
                <c:pt idx="107">
                  <c:v>24396.38</c:v>
                </c:pt>
                <c:pt idx="108">
                  <c:v>26697.27</c:v>
                </c:pt>
                <c:pt idx="109">
                  <c:v>29297.42</c:v>
                </c:pt>
                <c:pt idx="110">
                  <c:v>31997</c:v>
                </c:pt>
                <c:pt idx="111">
                  <c:v>34998</c:v>
                </c:pt>
                <c:pt idx="112">
                  <c:v>38301.160000000003</c:v>
                </c:pt>
                <c:pt idx="113">
                  <c:v>41883.449999999997</c:v>
                </c:pt>
                <c:pt idx="114">
                  <c:v>45798.91</c:v>
                </c:pt>
                <c:pt idx="115">
                  <c:v>50099.3</c:v>
                </c:pt>
                <c:pt idx="116">
                  <c:v>54799.1</c:v>
                </c:pt>
                <c:pt idx="117">
                  <c:v>60000.47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F6-084A-A135-6F9B190DFA0D}"/>
            </c:ext>
          </c:extLst>
        </c:ser>
        <c:ser>
          <c:idx val="2"/>
          <c:order val="2"/>
          <c:tx>
            <c:strRef>
              <c:f>'486e'!$F$224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'486e'!$E$225:$E$342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0.74954208214939211</c:v>
                </c:pt>
                <c:pt idx="71">
                  <c:v>1.4871674482023696</c:v>
                </c:pt>
                <c:pt idx="72">
                  <c:v>1.8835263217944425</c:v>
                </c:pt>
                <c:pt idx="73">
                  <c:v>2.1510692437748244</c:v>
                </c:pt>
                <c:pt idx="74">
                  <c:v>2.3337295146612895</c:v>
                </c:pt>
                <c:pt idx="75">
                  <c:v>2.4687696842527087</c:v>
                </c:pt>
                <c:pt idx="76">
                  <c:v>2.5662371984706449</c:v>
                </c:pt>
                <c:pt idx="77">
                  <c:v>2.6424750472048393</c:v>
                </c:pt>
                <c:pt idx="78">
                  <c:v>2.7039879666609941</c:v>
                </c:pt>
                <c:pt idx="79">
                  <c:v>2.7542615981165812</c:v>
                </c:pt>
                <c:pt idx="80">
                  <c:v>2.7951102518789672</c:v>
                </c:pt>
                <c:pt idx="81">
                  <c:v>2.8317522878046981</c:v>
                </c:pt>
                <c:pt idx="82">
                  <c:v>2.8618437406410089</c:v>
                </c:pt>
                <c:pt idx="83">
                  <c:v>2.8876136016812515</c:v>
                </c:pt>
                <c:pt idx="84">
                  <c:v>2.911108564438321</c:v>
                </c:pt>
                <c:pt idx="85">
                  <c:v>2.9314029116865261</c:v>
                </c:pt>
                <c:pt idx="86">
                  <c:v>2.9495805765636378</c:v>
                </c:pt>
                <c:pt idx="87">
                  <c:v>2.965851088183145</c:v>
                </c:pt>
                <c:pt idx="88">
                  <c:v>2.9802711247159945</c:v>
                </c:pt>
                <c:pt idx="89">
                  <c:v>2.993344330708386</c:v>
                </c:pt>
                <c:pt idx="90">
                  <c:v>3.0054642884839571</c:v>
                </c:pt>
                <c:pt idx="91">
                  <c:v>3.0164727479276743</c:v>
                </c:pt>
                <c:pt idx="92">
                  <c:v>3.0266193216196386</c:v>
                </c:pt>
                <c:pt idx="93">
                  <c:v>3.0357634520868304</c:v>
                </c:pt>
                <c:pt idx="94">
                  <c:v>3.0443906926736459</c:v>
                </c:pt>
                <c:pt idx="95">
                  <c:v>3.0522817211926148</c:v>
                </c:pt>
                <c:pt idx="96">
                  <c:v>3.0595810130078158</c:v>
                </c:pt>
                <c:pt idx="97">
                  <c:v>3.0664612277373662</c:v>
                </c:pt>
                <c:pt idx="98">
                  <c:v>3.0728824373435093</c:v>
                </c:pt>
                <c:pt idx="99">
                  <c:v>3.0787214954214748</c:v>
                </c:pt>
                <c:pt idx="100">
                  <c:v>3.0842418270580527</c:v>
                </c:pt>
                <c:pt idx="101">
                  <c:v>3.089828912543696</c:v>
                </c:pt>
                <c:pt idx="102">
                  <c:v>3.0946257464868046</c:v>
                </c:pt>
                <c:pt idx="103">
                  <c:v>3.0993959935562101</c:v>
                </c:pt>
                <c:pt idx="104">
                  <c:v>3.1037852603336722</c:v>
                </c:pt>
                <c:pt idx="105">
                  <c:v>3.1078269956105604</c:v>
                </c:pt>
                <c:pt idx="106">
                  <c:v>3.1117576068580988</c:v>
                </c:pt>
                <c:pt idx="107">
                  <c:v>3.1155175474358416</c:v>
                </c:pt>
                <c:pt idx="108">
                  <c:v>3.1190953075365551</c:v>
                </c:pt>
                <c:pt idx="109">
                  <c:v>3.1226014927266452</c:v>
                </c:pt>
                <c:pt idx="110">
                  <c:v>3.1257672569367174</c:v>
                </c:pt>
                <c:pt idx="111">
                  <c:v>3.1288389846614253</c:v>
                </c:pt>
                <c:pt idx="112">
                  <c:v>3.1317887069200294</c:v>
                </c:pt>
                <c:pt idx="113">
                  <c:v>3.1345830956457204</c:v>
                </c:pt>
                <c:pt idx="114">
                  <c:v>3.1372553947187103</c:v>
                </c:pt>
                <c:pt idx="115">
                  <c:v>3.139825155609949</c:v>
                </c:pt>
                <c:pt idx="116">
                  <c:v>3.1422858187261102</c:v>
                </c:pt>
                <c:pt idx="117">
                  <c:v>3.1446723360042097</c:v>
                </c:pt>
              </c:numCache>
            </c:numRef>
          </c:xVal>
          <c:yVal>
            <c:numRef>
              <c:f>'486e'!$F$225:$F$342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44.94</c:v>
                </c:pt>
                <c:pt idx="38">
                  <c:v>48.25</c:v>
                </c:pt>
                <c:pt idx="39">
                  <c:v>53.31</c:v>
                </c:pt>
                <c:pt idx="40">
                  <c:v>58.17</c:v>
                </c:pt>
                <c:pt idx="41">
                  <c:v>63.48</c:v>
                </c:pt>
                <c:pt idx="42">
                  <c:v>69.63</c:v>
                </c:pt>
                <c:pt idx="43">
                  <c:v>76.86</c:v>
                </c:pt>
                <c:pt idx="44">
                  <c:v>83.53</c:v>
                </c:pt>
                <c:pt idx="45">
                  <c:v>92.04</c:v>
                </c:pt>
                <c:pt idx="46">
                  <c:v>100.6</c:v>
                </c:pt>
                <c:pt idx="47">
                  <c:v>110.43</c:v>
                </c:pt>
                <c:pt idx="48">
                  <c:v>120.96</c:v>
                </c:pt>
                <c:pt idx="49">
                  <c:v>131.9</c:v>
                </c:pt>
                <c:pt idx="50">
                  <c:v>143.9</c:v>
                </c:pt>
                <c:pt idx="51">
                  <c:v>158.9</c:v>
                </c:pt>
                <c:pt idx="52">
                  <c:v>173.79</c:v>
                </c:pt>
                <c:pt idx="53">
                  <c:v>190.16</c:v>
                </c:pt>
                <c:pt idx="54">
                  <c:v>208.01</c:v>
                </c:pt>
                <c:pt idx="55">
                  <c:v>226.63</c:v>
                </c:pt>
                <c:pt idx="56">
                  <c:v>248.66</c:v>
                </c:pt>
                <c:pt idx="57">
                  <c:v>271.70999999999998</c:v>
                </c:pt>
                <c:pt idx="58">
                  <c:v>297.81</c:v>
                </c:pt>
                <c:pt idx="59">
                  <c:v>327.64</c:v>
                </c:pt>
                <c:pt idx="60">
                  <c:v>359.66</c:v>
                </c:pt>
                <c:pt idx="61">
                  <c:v>391.84</c:v>
                </c:pt>
                <c:pt idx="62">
                  <c:v>428.72</c:v>
                </c:pt>
                <c:pt idx="63">
                  <c:v>469.83</c:v>
                </c:pt>
                <c:pt idx="64">
                  <c:v>513.63</c:v>
                </c:pt>
                <c:pt idx="65">
                  <c:v>559.72</c:v>
                </c:pt>
                <c:pt idx="66">
                  <c:v>615.77</c:v>
                </c:pt>
                <c:pt idx="67">
                  <c:v>674.16</c:v>
                </c:pt>
                <c:pt idx="68">
                  <c:v>732.59</c:v>
                </c:pt>
                <c:pt idx="69">
                  <c:v>802.35</c:v>
                </c:pt>
                <c:pt idx="70">
                  <c:v>881.03</c:v>
                </c:pt>
                <c:pt idx="71">
                  <c:v>965.13</c:v>
                </c:pt>
                <c:pt idx="72">
                  <c:v>1050.02</c:v>
                </c:pt>
                <c:pt idx="73">
                  <c:v>1148.3499999999999</c:v>
                </c:pt>
                <c:pt idx="74">
                  <c:v>1256.76</c:v>
                </c:pt>
                <c:pt idx="75">
                  <c:v>1379.49</c:v>
                </c:pt>
                <c:pt idx="76">
                  <c:v>1508.88</c:v>
                </c:pt>
                <c:pt idx="77">
                  <c:v>1650.63</c:v>
                </c:pt>
                <c:pt idx="78">
                  <c:v>1806.75</c:v>
                </c:pt>
                <c:pt idx="79">
                  <c:v>1977.27</c:v>
                </c:pt>
                <c:pt idx="80">
                  <c:v>2158.42</c:v>
                </c:pt>
                <c:pt idx="81">
                  <c:v>2368.52</c:v>
                </c:pt>
                <c:pt idx="82">
                  <c:v>2589.25</c:v>
                </c:pt>
                <c:pt idx="83">
                  <c:v>2826.84</c:v>
                </c:pt>
                <c:pt idx="84">
                  <c:v>3097.35</c:v>
                </c:pt>
                <c:pt idx="85">
                  <c:v>3387.36</c:v>
                </c:pt>
                <c:pt idx="86">
                  <c:v>3706.93</c:v>
                </c:pt>
                <c:pt idx="87">
                  <c:v>4056.82</c:v>
                </c:pt>
                <c:pt idx="88">
                  <c:v>4433.3599999999997</c:v>
                </c:pt>
                <c:pt idx="89">
                  <c:v>4845.13</c:v>
                </c:pt>
                <c:pt idx="90">
                  <c:v>5304.3</c:v>
                </c:pt>
                <c:pt idx="91">
                  <c:v>5804.44</c:v>
                </c:pt>
                <c:pt idx="92">
                  <c:v>6355.1</c:v>
                </c:pt>
                <c:pt idx="93">
                  <c:v>6944.98</c:v>
                </c:pt>
                <c:pt idx="94">
                  <c:v>7604.36</c:v>
                </c:pt>
                <c:pt idx="95">
                  <c:v>8317.2999999999993</c:v>
                </c:pt>
                <c:pt idx="96">
                  <c:v>9093.61</c:v>
                </c:pt>
                <c:pt idx="97">
                  <c:v>9953.2800000000007</c:v>
                </c:pt>
                <c:pt idx="98">
                  <c:v>10894.48</c:v>
                </c:pt>
                <c:pt idx="99">
                  <c:v>11893.96</c:v>
                </c:pt>
                <c:pt idx="100">
                  <c:v>12993.28</c:v>
                </c:pt>
                <c:pt idx="101">
                  <c:v>14293.5</c:v>
                </c:pt>
                <c:pt idx="102">
                  <c:v>15593.99</c:v>
                </c:pt>
                <c:pt idx="103">
                  <c:v>17093.54</c:v>
                </c:pt>
                <c:pt idx="104">
                  <c:v>18693.84</c:v>
                </c:pt>
                <c:pt idx="105">
                  <c:v>20393.62</c:v>
                </c:pt>
                <c:pt idx="106">
                  <c:v>22297.29</c:v>
                </c:pt>
                <c:pt idx="107">
                  <c:v>24396.38</c:v>
                </c:pt>
                <c:pt idx="108">
                  <c:v>26697.27</c:v>
                </c:pt>
                <c:pt idx="109">
                  <c:v>29297.42</c:v>
                </c:pt>
                <c:pt idx="110">
                  <c:v>31997</c:v>
                </c:pt>
                <c:pt idx="111">
                  <c:v>34998</c:v>
                </c:pt>
                <c:pt idx="112">
                  <c:v>38301.160000000003</c:v>
                </c:pt>
                <c:pt idx="113">
                  <c:v>41883.449999999997</c:v>
                </c:pt>
                <c:pt idx="114">
                  <c:v>45798.91</c:v>
                </c:pt>
                <c:pt idx="115">
                  <c:v>50099.3</c:v>
                </c:pt>
                <c:pt idx="116">
                  <c:v>54799.1</c:v>
                </c:pt>
                <c:pt idx="117">
                  <c:v>60000.47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F6-084A-A135-6F9B190DFA0D}"/>
            </c:ext>
          </c:extLst>
        </c:ser>
        <c:ser>
          <c:idx val="3"/>
          <c:order val="3"/>
          <c:tx>
            <c:strRef>
              <c:f>'486e'!$H$224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'486e'!$G$225:$G$342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9.9970698090640834E-4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9.9977418399479871E-4</c:v>
                </c:pt>
                <c:pt idx="32">
                  <c:v>9.997760822670447E-4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9.9978523674592776E-4</c:v>
                </c:pt>
                <c:pt idx="38">
                  <c:v>9.9978665188489102E-4</c:v>
                </c:pt>
                <c:pt idx="39">
                  <c:v>9.9978860656973665E-4</c:v>
                </c:pt>
                <c:pt idx="40">
                  <c:v>9.9979028746030965E-4</c:v>
                </c:pt>
                <c:pt idx="41">
                  <c:v>9.9979194388701877E-4</c:v>
                </c:pt>
                <c:pt idx="42">
                  <c:v>9.9979366903958926E-4</c:v>
                </c:pt>
                <c:pt idx="43">
                  <c:v>9.9979548075836491E-4</c:v>
                </c:pt>
                <c:pt idx="44">
                  <c:v>9.9979698243274676E-4</c:v>
                </c:pt>
                <c:pt idx="45">
                  <c:v>9.9979870546812065E-4</c:v>
                </c:pt>
                <c:pt idx="46">
                  <c:v>9.9980025935957864E-4</c:v>
                </c:pt>
                <c:pt idx="47">
                  <c:v>9.9980186284484183E-4</c:v>
                </c:pt>
                <c:pt idx="48">
                  <c:v>9.9980340465849514E-4</c:v>
                </c:pt>
                <c:pt idx="49">
                  <c:v>9.9980484831147551E-4</c:v>
                </c:pt>
                <c:pt idx="50">
                  <c:v>9.9980627891521796E-4</c:v>
                </c:pt>
                <c:pt idx="51">
                  <c:v>9.9980788268968102E-4</c:v>
                </c:pt>
                <c:pt idx="52">
                  <c:v>9.9980930879380904E-4</c:v>
                </c:pt>
                <c:pt idx="53">
                  <c:v>9.9981072081913166E-4</c:v>
                </c:pt>
                <c:pt idx="54">
                  <c:v>9.9981210751754336E-4</c:v>
                </c:pt>
                <c:pt idx="55">
                  <c:v>9.9981341373009663E-4</c:v>
                </c:pt>
                <c:pt idx="56">
                  <c:v>9.9981480682488763E-4</c:v>
                </c:pt>
                <c:pt idx="57">
                  <c:v>9.9981611876568213E-4</c:v>
                </c:pt>
                <c:pt idx="58">
                  <c:v>9.9981745674050182E-4</c:v>
                </c:pt>
                <c:pt idx="59">
                  <c:v>9.9981882874099334E-4</c:v>
                </c:pt>
                <c:pt idx="60">
                  <c:v>9.9982014912492184E-4</c:v>
                </c:pt>
                <c:pt idx="61">
                  <c:v>9.9982134574837776E-4</c:v>
                </c:pt>
                <c:pt idx="62">
                  <c:v>9.9982258479129008E-4</c:v>
                </c:pt>
                <c:pt idx="63">
                  <c:v>9.998238285717641E-4</c:v>
                </c:pt>
                <c:pt idx="64">
                  <c:v>9.9982502264512425E-4</c:v>
                </c:pt>
                <c:pt idx="65">
                  <c:v>9.9982615863990231E-4</c:v>
                </c:pt>
                <c:pt idx="66">
                  <c:v>9.998274031004352E-4</c:v>
                </c:pt>
                <c:pt idx="67">
                  <c:v>9.9982856803865075E-4</c:v>
                </c:pt>
                <c:pt idx="68">
                  <c:v>9.9982962310622161E-4</c:v>
                </c:pt>
                <c:pt idx="69">
                  <c:v>9.9983076290841499E-4</c:v>
                </c:pt>
                <c:pt idx="70">
                  <c:v>9.9983191934258303E-4</c:v>
                </c:pt>
                <c:pt idx="71">
                  <c:v>9.9983303130222784E-4</c:v>
                </c:pt>
                <c:pt idx="72">
                  <c:v>9.998340464673777E-4</c:v>
                </c:pt>
                <c:pt idx="73">
                  <c:v>9.9983511100785105E-4</c:v>
                </c:pt>
                <c:pt idx="74">
                  <c:v>9.9983617007275019E-4</c:v>
                </c:pt>
                <c:pt idx="75">
                  <c:v>9.9983724976983671E-4</c:v>
                </c:pt>
                <c:pt idx="76">
                  <c:v>9.9983827529311043E-4</c:v>
                </c:pt>
                <c:pt idx="77">
                  <c:v>9.9983928949519863E-4</c:v>
                </c:pt>
                <c:pt idx="78">
                  <c:v>9.9984029752106908E-4</c:v>
                </c:pt>
                <c:pt idx="79">
                  <c:v>9.9984129095356008E-4</c:v>
                </c:pt>
                <c:pt idx="80">
                  <c:v>9.998422447653455E-4</c:v>
                </c:pt>
                <c:pt idx="81">
                  <c:v>9.9984324304658073E-4</c:v>
                </c:pt>
                <c:pt idx="82">
                  <c:v>9.9984418884035628E-4</c:v>
                </c:pt>
                <c:pt idx="83">
                  <c:v>9.9984510961426587E-4</c:v>
                </c:pt>
                <c:pt idx="84">
                  <c:v>9.9984605661612843E-4</c:v>
                </c:pt>
                <c:pt idx="85">
                  <c:v>9.9984697294284346E-4</c:v>
                </c:pt>
                <c:pt idx="86">
                  <c:v>9.9984788495443774E-4</c:v>
                </c:pt>
                <c:pt idx="87">
                  <c:v>9.9984878657886651E-4</c:v>
                </c:pt>
                <c:pt idx="88">
                  <c:v>9.9984966346453171E-4</c:v>
                </c:pt>
                <c:pt idx="89">
                  <c:v>9.9985053080155748E-4</c:v>
                </c:pt>
                <c:pt idx="90">
                  <c:v>9.9985140476624651E-4</c:v>
                </c:pt>
                <c:pt idx="91">
                  <c:v>9.9985226441171265E-4</c:v>
                </c:pt>
                <c:pt idx="92">
                  <c:v>9.9985311912959528E-4</c:v>
                </c:pt>
                <c:pt idx="93">
                  <c:v>9.9985394665257727E-4</c:v>
                </c:pt>
                <c:pt idx="94">
                  <c:v>9.9985478269603158E-4</c:v>
                </c:pt>
                <c:pt idx="95">
                  <c:v>9.9985559937520833E-4</c:v>
                </c:pt>
                <c:pt idx="96">
                  <c:v>9.9985640350022317E-4</c:v>
                </c:pt>
                <c:pt idx="97">
                  <c:v>9.9985720843032686E-4</c:v>
                </c:pt>
                <c:pt idx="98">
                  <c:v>9.9985800459624478E-4</c:v>
                </c:pt>
                <c:pt idx="99">
                  <c:v>9.9985876957549616E-4</c:v>
                </c:pt>
                <c:pt idx="100">
                  <c:v>9.9985953173429187E-4</c:v>
                </c:pt>
                <c:pt idx="101">
                  <c:v>9.9986034482260752E-4</c:v>
                </c:pt>
                <c:pt idx="102">
                  <c:v>9.9986107904156095E-4</c:v>
                </c:pt>
                <c:pt idx="103">
                  <c:v>9.9986184486293775E-4</c:v>
                </c:pt>
                <c:pt idx="104">
                  <c:v>9.9986258323772896E-4</c:v>
                </c:pt>
                <c:pt idx="105">
                  <c:v>9.9986329374127558E-4</c:v>
                </c:pt>
                <c:pt idx="106">
                  <c:v>9.9986401473832107E-4</c:v>
                </c:pt>
                <c:pt idx="107">
                  <c:v>9.9986473394780796E-4</c:v>
                </c:pt>
                <c:pt idx="108">
                  <c:v>9.9986544682450357E-4</c:v>
                </c:pt>
                <c:pt idx="109">
                  <c:v>9.9986617411342384E-4</c:v>
                </c:pt>
                <c:pt idx="110">
                  <c:v>9.9986685664824244E-4</c:v>
                </c:pt>
                <c:pt idx="111">
                  <c:v>9.9986754374071867E-4</c:v>
                </c:pt>
                <c:pt idx="112">
                  <c:v>9.9986822785686283E-4</c:v>
                </c:pt>
                <c:pt idx="113">
                  <c:v>9.9986889912647846E-4</c:v>
                </c:pt>
                <c:pt idx="114">
                  <c:v>9.9986956328813382E-4</c:v>
                </c:pt>
                <c:pt idx="115">
                  <c:v>9.9987022351538061E-4</c:v>
                </c:pt>
                <c:pt idx="116">
                  <c:v>9.9987087651285072E-4</c:v>
                </c:pt>
                <c:pt idx="117">
                  <c:v>9.9987153023019942E-4</c:v>
                </c:pt>
              </c:numCache>
            </c:numRef>
          </c:xVal>
          <c:yVal>
            <c:numRef>
              <c:f>'486e'!$H$225:$H$342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44.94</c:v>
                </c:pt>
                <c:pt idx="38">
                  <c:v>48.25</c:v>
                </c:pt>
                <c:pt idx="39">
                  <c:v>53.31</c:v>
                </c:pt>
                <c:pt idx="40">
                  <c:v>58.17</c:v>
                </c:pt>
                <c:pt idx="41">
                  <c:v>63.48</c:v>
                </c:pt>
                <c:pt idx="42">
                  <c:v>69.63</c:v>
                </c:pt>
                <c:pt idx="43">
                  <c:v>76.86</c:v>
                </c:pt>
                <c:pt idx="44">
                  <c:v>83.53</c:v>
                </c:pt>
                <c:pt idx="45">
                  <c:v>92.04</c:v>
                </c:pt>
                <c:pt idx="46">
                  <c:v>100.6</c:v>
                </c:pt>
                <c:pt idx="47">
                  <c:v>110.43</c:v>
                </c:pt>
                <c:pt idx="48">
                  <c:v>120.96</c:v>
                </c:pt>
                <c:pt idx="49">
                  <c:v>131.9</c:v>
                </c:pt>
                <c:pt idx="50">
                  <c:v>143.9</c:v>
                </c:pt>
                <c:pt idx="51">
                  <c:v>158.9</c:v>
                </c:pt>
                <c:pt idx="52">
                  <c:v>173.79</c:v>
                </c:pt>
                <c:pt idx="53">
                  <c:v>190.16</c:v>
                </c:pt>
                <c:pt idx="54">
                  <c:v>208.01</c:v>
                </c:pt>
                <c:pt idx="55">
                  <c:v>226.63</c:v>
                </c:pt>
                <c:pt idx="56">
                  <c:v>248.66</c:v>
                </c:pt>
                <c:pt idx="57">
                  <c:v>271.70999999999998</c:v>
                </c:pt>
                <c:pt idx="58">
                  <c:v>297.81</c:v>
                </c:pt>
                <c:pt idx="59">
                  <c:v>327.64</c:v>
                </c:pt>
                <c:pt idx="60">
                  <c:v>359.66</c:v>
                </c:pt>
                <c:pt idx="61">
                  <c:v>391.84</c:v>
                </c:pt>
                <c:pt idx="62">
                  <c:v>428.72</c:v>
                </c:pt>
                <c:pt idx="63">
                  <c:v>469.83</c:v>
                </c:pt>
                <c:pt idx="64">
                  <c:v>513.63</c:v>
                </c:pt>
                <c:pt idx="65">
                  <c:v>559.72</c:v>
                </c:pt>
                <c:pt idx="66">
                  <c:v>615.77</c:v>
                </c:pt>
                <c:pt idx="67">
                  <c:v>674.16</c:v>
                </c:pt>
                <c:pt idx="68">
                  <c:v>732.59</c:v>
                </c:pt>
                <c:pt idx="69">
                  <c:v>802.35</c:v>
                </c:pt>
                <c:pt idx="70">
                  <c:v>881.03</c:v>
                </c:pt>
                <c:pt idx="71">
                  <c:v>965.13</c:v>
                </c:pt>
                <c:pt idx="72">
                  <c:v>1050.02</c:v>
                </c:pt>
                <c:pt idx="73">
                  <c:v>1148.3499999999999</c:v>
                </c:pt>
                <c:pt idx="74">
                  <c:v>1256.76</c:v>
                </c:pt>
                <c:pt idx="75">
                  <c:v>1379.49</c:v>
                </c:pt>
                <c:pt idx="76">
                  <c:v>1508.88</c:v>
                </c:pt>
                <c:pt idx="77">
                  <c:v>1650.63</c:v>
                </c:pt>
                <c:pt idx="78">
                  <c:v>1806.75</c:v>
                </c:pt>
                <c:pt idx="79">
                  <c:v>1977.27</c:v>
                </c:pt>
                <c:pt idx="80">
                  <c:v>2158.42</c:v>
                </c:pt>
                <c:pt idx="81">
                  <c:v>2368.52</c:v>
                </c:pt>
                <c:pt idx="82">
                  <c:v>2589.25</c:v>
                </c:pt>
                <c:pt idx="83">
                  <c:v>2826.84</c:v>
                </c:pt>
                <c:pt idx="84">
                  <c:v>3097.35</c:v>
                </c:pt>
                <c:pt idx="85">
                  <c:v>3387.36</c:v>
                </c:pt>
                <c:pt idx="86">
                  <c:v>3706.93</c:v>
                </c:pt>
                <c:pt idx="87">
                  <c:v>4056.82</c:v>
                </c:pt>
                <c:pt idx="88">
                  <c:v>4433.3599999999997</c:v>
                </c:pt>
                <c:pt idx="89">
                  <c:v>4845.13</c:v>
                </c:pt>
                <c:pt idx="90">
                  <c:v>5304.3</c:v>
                </c:pt>
                <c:pt idx="91">
                  <c:v>5804.44</c:v>
                </c:pt>
                <c:pt idx="92">
                  <c:v>6355.1</c:v>
                </c:pt>
                <c:pt idx="93">
                  <c:v>6944.98</c:v>
                </c:pt>
                <c:pt idx="94">
                  <c:v>7604.36</c:v>
                </c:pt>
                <c:pt idx="95">
                  <c:v>8317.2999999999993</c:v>
                </c:pt>
                <c:pt idx="96">
                  <c:v>9093.61</c:v>
                </c:pt>
                <c:pt idx="97">
                  <c:v>9953.2800000000007</c:v>
                </c:pt>
                <c:pt idx="98">
                  <c:v>10894.48</c:v>
                </c:pt>
                <c:pt idx="99">
                  <c:v>11893.96</c:v>
                </c:pt>
                <c:pt idx="100">
                  <c:v>12993.28</c:v>
                </c:pt>
                <c:pt idx="101">
                  <c:v>14293.5</c:v>
                </c:pt>
                <c:pt idx="102">
                  <c:v>15593.99</c:v>
                </c:pt>
                <c:pt idx="103">
                  <c:v>17093.54</c:v>
                </c:pt>
                <c:pt idx="104">
                  <c:v>18693.84</c:v>
                </c:pt>
                <c:pt idx="105">
                  <c:v>20393.62</c:v>
                </c:pt>
                <c:pt idx="106">
                  <c:v>22297.29</c:v>
                </c:pt>
                <c:pt idx="107">
                  <c:v>24396.38</c:v>
                </c:pt>
                <c:pt idx="108">
                  <c:v>26697.27</c:v>
                </c:pt>
                <c:pt idx="109">
                  <c:v>29297.42</c:v>
                </c:pt>
                <c:pt idx="110">
                  <c:v>31997</c:v>
                </c:pt>
                <c:pt idx="111">
                  <c:v>34998</c:v>
                </c:pt>
                <c:pt idx="112">
                  <c:v>38301.160000000003</c:v>
                </c:pt>
                <c:pt idx="113">
                  <c:v>41883.449999999997</c:v>
                </c:pt>
                <c:pt idx="114">
                  <c:v>45798.91</c:v>
                </c:pt>
                <c:pt idx="115">
                  <c:v>50099.3</c:v>
                </c:pt>
                <c:pt idx="116">
                  <c:v>54799.1</c:v>
                </c:pt>
                <c:pt idx="117">
                  <c:v>60000.47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F6-084A-A135-6F9B190DFA0D}"/>
            </c:ext>
          </c:extLst>
        </c:ser>
        <c:ser>
          <c:idx val="4"/>
          <c:order val="4"/>
          <c:tx>
            <c:strRef>
              <c:f>'486e'!$J$224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'486e'!$I$225:$I$342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9.9970698090640834E-4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9.9977418399479871E-4</c:v>
                </c:pt>
                <c:pt idx="32">
                  <c:v>9.997760822670447E-4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9.9978523674592776E-4</c:v>
                </c:pt>
                <c:pt idx="38">
                  <c:v>9.9978665188489102E-4</c:v>
                </c:pt>
                <c:pt idx="39">
                  <c:v>9.9978860656973665E-4</c:v>
                </c:pt>
                <c:pt idx="40">
                  <c:v>9.9979028746030965E-4</c:v>
                </c:pt>
                <c:pt idx="41">
                  <c:v>9.9979194388701877E-4</c:v>
                </c:pt>
                <c:pt idx="42">
                  <c:v>9.9979366903958926E-4</c:v>
                </c:pt>
                <c:pt idx="43">
                  <c:v>9.9979548075836491E-4</c:v>
                </c:pt>
                <c:pt idx="44">
                  <c:v>9.9979698243274676E-4</c:v>
                </c:pt>
                <c:pt idx="45">
                  <c:v>9.9979870546812065E-4</c:v>
                </c:pt>
                <c:pt idx="46">
                  <c:v>9.9980025935957864E-4</c:v>
                </c:pt>
                <c:pt idx="47">
                  <c:v>9.9980186284484183E-4</c:v>
                </c:pt>
                <c:pt idx="48">
                  <c:v>9.9980340465849514E-4</c:v>
                </c:pt>
                <c:pt idx="49">
                  <c:v>9.9980484831147551E-4</c:v>
                </c:pt>
                <c:pt idx="50">
                  <c:v>9.9980627891521796E-4</c:v>
                </c:pt>
                <c:pt idx="51">
                  <c:v>9.9980788268968102E-4</c:v>
                </c:pt>
                <c:pt idx="52">
                  <c:v>9.9980930879380904E-4</c:v>
                </c:pt>
                <c:pt idx="53">
                  <c:v>9.9981072081913166E-4</c:v>
                </c:pt>
                <c:pt idx="54">
                  <c:v>9.9981210751754336E-4</c:v>
                </c:pt>
                <c:pt idx="55">
                  <c:v>9.9981341373009663E-4</c:v>
                </c:pt>
                <c:pt idx="56">
                  <c:v>9.9981480682488763E-4</c:v>
                </c:pt>
                <c:pt idx="57">
                  <c:v>9.9981611876568213E-4</c:v>
                </c:pt>
                <c:pt idx="58">
                  <c:v>9.9981745674050182E-4</c:v>
                </c:pt>
                <c:pt idx="59">
                  <c:v>9.9981882874099334E-4</c:v>
                </c:pt>
                <c:pt idx="60">
                  <c:v>9.9982014912492184E-4</c:v>
                </c:pt>
                <c:pt idx="61">
                  <c:v>9.9982134574837776E-4</c:v>
                </c:pt>
                <c:pt idx="62">
                  <c:v>9.9982258479129008E-4</c:v>
                </c:pt>
                <c:pt idx="63">
                  <c:v>9.998238285717641E-4</c:v>
                </c:pt>
                <c:pt idx="64">
                  <c:v>9.9982502264512425E-4</c:v>
                </c:pt>
                <c:pt idx="65">
                  <c:v>9.9982615863990231E-4</c:v>
                </c:pt>
                <c:pt idx="66">
                  <c:v>9.998274031004352E-4</c:v>
                </c:pt>
                <c:pt idx="67">
                  <c:v>9.9982856803865075E-4</c:v>
                </c:pt>
                <c:pt idx="68">
                  <c:v>9.9982962310622161E-4</c:v>
                </c:pt>
                <c:pt idx="69">
                  <c:v>1.0020923338758352E-3</c:v>
                </c:pt>
                <c:pt idx="70">
                  <c:v>0.75054191406873472</c:v>
                </c:pt>
                <c:pt idx="71">
                  <c:v>1.4881672812336717</c:v>
                </c:pt>
                <c:pt idx="72">
                  <c:v>1.8845261558409099</c:v>
                </c:pt>
                <c:pt idx="73">
                  <c:v>2.1520690788858321</c:v>
                </c:pt>
                <c:pt idx="74">
                  <c:v>2.3347293508313625</c:v>
                </c:pt>
                <c:pt idx="75">
                  <c:v>2.4697695215024784</c:v>
                </c:pt>
                <c:pt idx="76">
                  <c:v>2.5672370367459378</c:v>
                </c:pt>
                <c:pt idx="77">
                  <c:v>2.6434748864943343</c:v>
                </c:pt>
                <c:pt idx="78">
                  <c:v>2.7049878069585152</c:v>
                </c:pt>
                <c:pt idx="79">
                  <c:v>2.7552614394075348</c:v>
                </c:pt>
                <c:pt idx="80">
                  <c:v>2.7961100941237325</c:v>
                </c:pt>
                <c:pt idx="81">
                  <c:v>2.8327521310477448</c:v>
                </c:pt>
                <c:pt idx="82">
                  <c:v>2.8628435848298492</c:v>
                </c:pt>
                <c:pt idx="83">
                  <c:v>2.888613446790866</c:v>
                </c:pt>
                <c:pt idx="84">
                  <c:v>2.9121084104949371</c:v>
                </c:pt>
                <c:pt idx="85">
                  <c:v>2.9324027586594688</c:v>
                </c:pt>
                <c:pt idx="86">
                  <c:v>2.9505804244485923</c:v>
                </c:pt>
                <c:pt idx="87">
                  <c:v>2.966850936969724</c:v>
                </c:pt>
                <c:pt idx="88">
                  <c:v>2.9812709743794592</c:v>
                </c:pt>
                <c:pt idx="89">
                  <c:v>2.9943441812391876</c:v>
                </c:pt>
                <c:pt idx="90">
                  <c:v>3.0064641398887235</c:v>
                </c:pt>
                <c:pt idx="91">
                  <c:v>3.017472600192086</c:v>
                </c:pt>
                <c:pt idx="92">
                  <c:v>3.0276191747387684</c:v>
                </c:pt>
                <c:pt idx="93">
                  <c:v>3.0367633060334831</c:v>
                </c:pt>
                <c:pt idx="94">
                  <c:v>3.0453905474563419</c:v>
                </c:pt>
                <c:pt idx="95">
                  <c:v>3.0532815767919899</c:v>
                </c:pt>
                <c:pt idx="96">
                  <c:v>3.0605808694113161</c:v>
                </c:pt>
                <c:pt idx="97">
                  <c:v>3.0674610849457964</c:v>
                </c:pt>
                <c:pt idx="98">
                  <c:v>3.0738822953481058</c:v>
                </c:pt>
                <c:pt idx="99">
                  <c:v>3.0797213541910504</c:v>
                </c:pt>
                <c:pt idx="100">
                  <c:v>3.0852416865897871</c:v>
                </c:pt>
                <c:pt idx="101">
                  <c:v>3.0908287728885186</c:v>
                </c:pt>
                <c:pt idx="102">
                  <c:v>3.0956256075658461</c:v>
                </c:pt>
                <c:pt idx="103">
                  <c:v>3.1003958554010729</c:v>
                </c:pt>
                <c:pt idx="104">
                  <c:v>3.1047851229169101</c:v>
                </c:pt>
                <c:pt idx="105">
                  <c:v>3.1088268589043015</c:v>
                </c:pt>
                <c:pt idx="106">
                  <c:v>3.1127574708728369</c:v>
                </c:pt>
                <c:pt idx="107">
                  <c:v>3.1165174121697894</c:v>
                </c:pt>
                <c:pt idx="108">
                  <c:v>3.1200951729833797</c:v>
                </c:pt>
                <c:pt idx="109">
                  <c:v>3.1236013589007587</c:v>
                </c:pt>
                <c:pt idx="110">
                  <c:v>3.1267671237933659</c:v>
                </c:pt>
                <c:pt idx="111">
                  <c:v>3.1298388522051659</c:v>
                </c:pt>
                <c:pt idx="112">
                  <c:v>3.1327885751478863</c:v>
                </c:pt>
                <c:pt idx="113">
                  <c:v>3.135582964544847</c:v>
                </c:pt>
                <c:pt idx="114">
                  <c:v>3.1382552642819985</c:v>
                </c:pt>
                <c:pt idx="115">
                  <c:v>3.1408250258334642</c:v>
                </c:pt>
                <c:pt idx="116">
                  <c:v>3.1432856896026231</c:v>
                </c:pt>
                <c:pt idx="117">
                  <c:v>3.1456722075344401</c:v>
                </c:pt>
              </c:numCache>
            </c:numRef>
          </c:xVal>
          <c:yVal>
            <c:numRef>
              <c:f>'486e'!$J$225:$J$342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44.94</c:v>
                </c:pt>
                <c:pt idx="38">
                  <c:v>48.25</c:v>
                </c:pt>
                <c:pt idx="39">
                  <c:v>53.31</c:v>
                </c:pt>
                <c:pt idx="40">
                  <c:v>58.17</c:v>
                </c:pt>
                <c:pt idx="41">
                  <c:v>63.48</c:v>
                </c:pt>
                <c:pt idx="42">
                  <c:v>69.63</c:v>
                </c:pt>
                <c:pt idx="43">
                  <c:v>76.86</c:v>
                </c:pt>
                <c:pt idx="44">
                  <c:v>83.53</c:v>
                </c:pt>
                <c:pt idx="45">
                  <c:v>92.04</c:v>
                </c:pt>
                <c:pt idx="46">
                  <c:v>100.6</c:v>
                </c:pt>
                <c:pt idx="47">
                  <c:v>110.43</c:v>
                </c:pt>
                <c:pt idx="48">
                  <c:v>120.96</c:v>
                </c:pt>
                <c:pt idx="49">
                  <c:v>131.9</c:v>
                </c:pt>
                <c:pt idx="50">
                  <c:v>143.9</c:v>
                </c:pt>
                <c:pt idx="51">
                  <c:v>158.9</c:v>
                </c:pt>
                <c:pt idx="52">
                  <c:v>173.79</c:v>
                </c:pt>
                <c:pt idx="53">
                  <c:v>190.16</c:v>
                </c:pt>
                <c:pt idx="54">
                  <c:v>208.01</c:v>
                </c:pt>
                <c:pt idx="55">
                  <c:v>226.63</c:v>
                </c:pt>
                <c:pt idx="56">
                  <c:v>248.66</c:v>
                </c:pt>
                <c:pt idx="57">
                  <c:v>271.70999999999998</c:v>
                </c:pt>
                <c:pt idx="58">
                  <c:v>297.81</c:v>
                </c:pt>
                <c:pt idx="59">
                  <c:v>327.64</c:v>
                </c:pt>
                <c:pt idx="60">
                  <c:v>359.66</c:v>
                </c:pt>
                <c:pt idx="61">
                  <c:v>391.84</c:v>
                </c:pt>
                <c:pt idx="62">
                  <c:v>428.72</c:v>
                </c:pt>
                <c:pt idx="63">
                  <c:v>469.83</c:v>
                </c:pt>
                <c:pt idx="64">
                  <c:v>513.63</c:v>
                </c:pt>
                <c:pt idx="65">
                  <c:v>559.72</c:v>
                </c:pt>
                <c:pt idx="66">
                  <c:v>615.77</c:v>
                </c:pt>
                <c:pt idx="67">
                  <c:v>674.16</c:v>
                </c:pt>
                <c:pt idx="68">
                  <c:v>732.59</c:v>
                </c:pt>
                <c:pt idx="69">
                  <c:v>802.35</c:v>
                </c:pt>
                <c:pt idx="70">
                  <c:v>881.03</c:v>
                </c:pt>
                <c:pt idx="71">
                  <c:v>965.13</c:v>
                </c:pt>
                <c:pt idx="72">
                  <c:v>1050.02</c:v>
                </c:pt>
                <c:pt idx="73">
                  <c:v>1148.3499999999999</c:v>
                </c:pt>
                <c:pt idx="74">
                  <c:v>1256.76</c:v>
                </c:pt>
                <c:pt idx="75">
                  <c:v>1379.49</c:v>
                </c:pt>
                <c:pt idx="76">
                  <c:v>1508.88</c:v>
                </c:pt>
                <c:pt idx="77">
                  <c:v>1650.63</c:v>
                </c:pt>
                <c:pt idx="78">
                  <c:v>1806.75</c:v>
                </c:pt>
                <c:pt idx="79">
                  <c:v>1977.27</c:v>
                </c:pt>
                <c:pt idx="80">
                  <c:v>2158.42</c:v>
                </c:pt>
                <c:pt idx="81">
                  <c:v>2368.52</c:v>
                </c:pt>
                <c:pt idx="82">
                  <c:v>2589.25</c:v>
                </c:pt>
                <c:pt idx="83">
                  <c:v>2826.84</c:v>
                </c:pt>
                <c:pt idx="84">
                  <c:v>3097.35</c:v>
                </c:pt>
                <c:pt idx="85">
                  <c:v>3387.36</c:v>
                </c:pt>
                <c:pt idx="86">
                  <c:v>3706.93</c:v>
                </c:pt>
                <c:pt idx="87">
                  <c:v>4056.82</c:v>
                </c:pt>
                <c:pt idx="88">
                  <c:v>4433.3599999999997</c:v>
                </c:pt>
                <c:pt idx="89">
                  <c:v>4845.13</c:v>
                </c:pt>
                <c:pt idx="90">
                  <c:v>5304.3</c:v>
                </c:pt>
                <c:pt idx="91">
                  <c:v>5804.44</c:v>
                </c:pt>
                <c:pt idx="92">
                  <c:v>6355.1</c:v>
                </c:pt>
                <c:pt idx="93">
                  <c:v>6944.98</c:v>
                </c:pt>
                <c:pt idx="94">
                  <c:v>7604.36</c:v>
                </c:pt>
                <c:pt idx="95">
                  <c:v>8317.2999999999993</c:v>
                </c:pt>
                <c:pt idx="96">
                  <c:v>9093.61</c:v>
                </c:pt>
                <c:pt idx="97">
                  <c:v>9953.2800000000007</c:v>
                </c:pt>
                <c:pt idx="98">
                  <c:v>10894.48</c:v>
                </c:pt>
                <c:pt idx="99">
                  <c:v>11893.96</c:v>
                </c:pt>
                <c:pt idx="100">
                  <c:v>12993.28</c:v>
                </c:pt>
                <c:pt idx="101">
                  <c:v>14293.5</c:v>
                </c:pt>
                <c:pt idx="102">
                  <c:v>15593.99</c:v>
                </c:pt>
                <c:pt idx="103">
                  <c:v>17093.54</c:v>
                </c:pt>
                <c:pt idx="104">
                  <c:v>18693.84</c:v>
                </c:pt>
                <c:pt idx="105">
                  <c:v>20393.62</c:v>
                </c:pt>
                <c:pt idx="106">
                  <c:v>22297.29</c:v>
                </c:pt>
                <c:pt idx="107">
                  <c:v>24396.38</c:v>
                </c:pt>
                <c:pt idx="108">
                  <c:v>26697.27</c:v>
                </c:pt>
                <c:pt idx="109">
                  <c:v>29297.42</c:v>
                </c:pt>
                <c:pt idx="110">
                  <c:v>31997</c:v>
                </c:pt>
                <c:pt idx="111">
                  <c:v>34998</c:v>
                </c:pt>
                <c:pt idx="112">
                  <c:v>38301.160000000003</c:v>
                </c:pt>
                <c:pt idx="113">
                  <c:v>41883.449999999997</c:v>
                </c:pt>
                <c:pt idx="114">
                  <c:v>45798.91</c:v>
                </c:pt>
                <c:pt idx="115">
                  <c:v>50099.3</c:v>
                </c:pt>
                <c:pt idx="116">
                  <c:v>54799.1</c:v>
                </c:pt>
                <c:pt idx="117">
                  <c:v>60000.47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F6-084A-A135-6F9B190DFA0D}"/>
            </c:ext>
          </c:extLst>
        </c:ser>
        <c:ser>
          <c:idx val="5"/>
          <c:order val="5"/>
          <c:tx>
            <c:strRef>
              <c:f>'486e'!$P$257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'486e'!$P$252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{AD614067-97DB-8540-8695-0F93F3DDB572}</c15:txfldGUID>
                      <c15:f>'486e'!$P$252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EF6-084A-A135-6F9B190DFA0D}"/>
                </c:ext>
              </c:extLst>
            </c:dLbl>
            <c:dLbl>
              <c:idx val="1"/>
              <c:tx>
                <c:strRef>
                  <c:f>'486e'!$P$253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{34245FF1-0EF1-9545-BF92-142340A92E7E}</c15:txfldGUID>
                      <c15:f>'486e'!$P$253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EF6-084A-A135-6F9B190DFA0D}"/>
                </c:ext>
              </c:extLst>
            </c:dLbl>
            <c:dLbl>
              <c:idx val="2"/>
              <c:tx>
                <c:strRef>
                  <c:f>'486e'!$P$254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{C26C53D9-B376-234B-8E70-28BD01D25271}</c15:txfldGUID>
                      <c15:f>'486e'!$P$254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EF6-084A-A135-6F9B190DFA0D}"/>
                </c:ext>
              </c:extLst>
            </c:dLbl>
            <c:dLbl>
              <c:idx val="3"/>
              <c:tx>
                <c:strRef>
                  <c:f>'486e'!$P$255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{6E4B9A5C-9D9B-314B-BCEC-8CC30C684907}</c15:txfldGUID>
                      <c15:f>'486e'!$P$255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EF6-084A-A135-6F9B190DFA0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'486e'!$O$258:$O$261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'486e'!$P$258:$P$261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F6-084A-A135-6F9B190DFA0D}"/>
            </c:ext>
          </c:extLst>
        </c:ser>
        <c:ser>
          <c:idx val="6"/>
          <c:order val="6"/>
          <c:tx>
            <c:strRef>
              <c:f>'486e'!$S$257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'486e'!$S$253</c:f>
                  <c:strCache>
                    <c:ptCount val="1"/>
                    <c:pt idx="0">
                      <c:v>30.68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{CD27F749-FC03-8740-8B98-27278ACBF336}</c15:txfldGUID>
                      <c15:f>'486e'!$S$253</c15:f>
                      <c15:dlblFieldTableCache>
                        <c:ptCount val="1"/>
                        <c:pt idx="0">
                          <c:v>30.68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EF6-084A-A135-6F9B190DFA0D}"/>
                </c:ext>
              </c:extLst>
            </c:dLbl>
            <c:dLbl>
              <c:idx val="1"/>
              <c:tx>
                <c:strRef>
                  <c:f>'486e'!$S$254</c:f>
                  <c:strCache>
                    <c:ptCount val="1"/>
                    <c:pt idx="0">
                      <c:v>306.83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{F287CBA1-0EAD-494E-86E2-68BCF62EBFD0}</c15:txfldGUID>
                      <c15:f>'486e'!$S$254</c15:f>
                      <c15:dlblFieldTableCache>
                        <c:ptCount val="1"/>
                        <c:pt idx="0">
                          <c:v>306.83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EF6-084A-A135-6F9B190DFA0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'486e'!$R$258:$R$260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'486e'!$S$258:$S$260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F6-084A-A135-6F9B190DFA0D}"/>
            </c:ext>
          </c:extLst>
        </c:ser>
        <c:ser>
          <c:idx val="7"/>
          <c:order val="7"/>
          <c:tx>
            <c:strRef>
              <c:f>'486e'!$L$224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'486e'!$K$225:$K$342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9.9970698090640834E-4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9.9977009413569477E-4</c:v>
                </c:pt>
                <c:pt idx="30">
                  <c:v>9.9977216192655887E-4</c:v>
                </c:pt>
                <c:pt idx="31">
                  <c:v>9.9977418399479871E-4</c:v>
                </c:pt>
                <c:pt idx="32">
                  <c:v>9.997760822670447E-4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9.9978523674592776E-4</c:v>
                </c:pt>
                <c:pt idx="38">
                  <c:v>9.9978665188489102E-4</c:v>
                </c:pt>
                <c:pt idx="39">
                  <c:v>9.9978860656973665E-4</c:v>
                </c:pt>
                <c:pt idx="40">
                  <c:v>9.9979028746030965E-4</c:v>
                </c:pt>
                <c:pt idx="41">
                  <c:v>9.9979194388701877E-4</c:v>
                </c:pt>
                <c:pt idx="42">
                  <c:v>9.9979366903958926E-4</c:v>
                </c:pt>
                <c:pt idx="43">
                  <c:v>9.9979548075836491E-4</c:v>
                </c:pt>
                <c:pt idx="44">
                  <c:v>9.9979698243274676E-4</c:v>
                </c:pt>
                <c:pt idx="45">
                  <c:v>9.9979870546812065E-4</c:v>
                </c:pt>
                <c:pt idx="46">
                  <c:v>9.9980025935957864E-4</c:v>
                </c:pt>
                <c:pt idx="47">
                  <c:v>9.9980186284484183E-4</c:v>
                </c:pt>
                <c:pt idx="48">
                  <c:v>9.9980340465849514E-4</c:v>
                </c:pt>
                <c:pt idx="49">
                  <c:v>9.9980484831147551E-4</c:v>
                </c:pt>
                <c:pt idx="50">
                  <c:v>9.9980627891521796E-4</c:v>
                </c:pt>
                <c:pt idx="51">
                  <c:v>9.9980788268968102E-4</c:v>
                </c:pt>
                <c:pt idx="52">
                  <c:v>9.9980930879380904E-4</c:v>
                </c:pt>
                <c:pt idx="53">
                  <c:v>9.9981072081913166E-4</c:v>
                </c:pt>
                <c:pt idx="54">
                  <c:v>9.9981210751754336E-4</c:v>
                </c:pt>
                <c:pt idx="55">
                  <c:v>9.9981341373009663E-4</c:v>
                </c:pt>
                <c:pt idx="56">
                  <c:v>9.9981480682488763E-4</c:v>
                </c:pt>
                <c:pt idx="57">
                  <c:v>9.9981611876568213E-4</c:v>
                </c:pt>
                <c:pt idx="58">
                  <c:v>9.9981745674050182E-4</c:v>
                </c:pt>
                <c:pt idx="59">
                  <c:v>9.9981882874099334E-4</c:v>
                </c:pt>
                <c:pt idx="60">
                  <c:v>9.9982014912492184E-4</c:v>
                </c:pt>
                <c:pt idx="61">
                  <c:v>9.9982134574837776E-4</c:v>
                </c:pt>
                <c:pt idx="62">
                  <c:v>9.9982258479129008E-4</c:v>
                </c:pt>
                <c:pt idx="63">
                  <c:v>9.998238285717641E-4</c:v>
                </c:pt>
                <c:pt idx="64">
                  <c:v>9.9982502264512425E-4</c:v>
                </c:pt>
                <c:pt idx="65">
                  <c:v>9.9982615863990231E-4</c:v>
                </c:pt>
                <c:pt idx="66">
                  <c:v>9.998274031004352E-4</c:v>
                </c:pt>
                <c:pt idx="67">
                  <c:v>9.9982856803865075E-4</c:v>
                </c:pt>
                <c:pt idx="68">
                  <c:v>9.9982962310622161E-4</c:v>
                </c:pt>
                <c:pt idx="69">
                  <c:v>1.0020923338758352E-3</c:v>
                </c:pt>
                <c:pt idx="70">
                  <c:v>0.75054191406873472</c:v>
                </c:pt>
                <c:pt idx="71">
                  <c:v>1.4881672812336717</c:v>
                </c:pt>
                <c:pt idx="72">
                  <c:v>1.8845261558409099</c:v>
                </c:pt>
                <c:pt idx="73">
                  <c:v>2.1520690788858321</c:v>
                </c:pt>
                <c:pt idx="74">
                  <c:v>2.3347293508313625</c:v>
                </c:pt>
                <c:pt idx="75">
                  <c:v>2.4697695215024784</c:v>
                </c:pt>
                <c:pt idx="76">
                  <c:v>2.5672370367459378</c:v>
                </c:pt>
                <c:pt idx="77">
                  <c:v>2.6434748864943343</c:v>
                </c:pt>
                <c:pt idx="78">
                  <c:v>2.7049878069585152</c:v>
                </c:pt>
                <c:pt idx="79">
                  <c:v>2.7552614394075348</c:v>
                </c:pt>
                <c:pt idx="80">
                  <c:v>2.7961100941237325</c:v>
                </c:pt>
                <c:pt idx="81">
                  <c:v>2.8327521310477448</c:v>
                </c:pt>
                <c:pt idx="82">
                  <c:v>2.8628435848298492</c:v>
                </c:pt>
                <c:pt idx="83">
                  <c:v>2.888613446790866</c:v>
                </c:pt>
                <c:pt idx="84">
                  <c:v>2.9121084104949371</c:v>
                </c:pt>
                <c:pt idx="85">
                  <c:v>2.9324027586594688</c:v>
                </c:pt>
                <c:pt idx="86">
                  <c:v>2.9505804244485923</c:v>
                </c:pt>
                <c:pt idx="87">
                  <c:v>2.966850936969724</c:v>
                </c:pt>
                <c:pt idx="88">
                  <c:v>2.9812709743794592</c:v>
                </c:pt>
                <c:pt idx="89">
                  <c:v>2.9943441812391876</c:v>
                </c:pt>
                <c:pt idx="90">
                  <c:v>3.0064641398887235</c:v>
                </c:pt>
                <c:pt idx="91">
                  <c:v>3.017472600192086</c:v>
                </c:pt>
                <c:pt idx="92">
                  <c:v>3.0276191747387684</c:v>
                </c:pt>
                <c:pt idx="93">
                  <c:v>3.0367633060334831</c:v>
                </c:pt>
                <c:pt idx="94">
                  <c:v>3.0453905474563419</c:v>
                </c:pt>
                <c:pt idx="95">
                  <c:v>3.0532815767919899</c:v>
                </c:pt>
                <c:pt idx="96">
                  <c:v>3.0605808694113161</c:v>
                </c:pt>
                <c:pt idx="97">
                  <c:v>3.0674610849457964</c:v>
                </c:pt>
                <c:pt idx="98">
                  <c:v>3.0738822953481058</c:v>
                </c:pt>
                <c:pt idx="99">
                  <c:v>3.0797213541910504</c:v>
                </c:pt>
                <c:pt idx="100">
                  <c:v>3.0852416865897871</c:v>
                </c:pt>
                <c:pt idx="101">
                  <c:v>3.0908287728885186</c:v>
                </c:pt>
                <c:pt idx="102">
                  <c:v>3.0956256075658461</c:v>
                </c:pt>
                <c:pt idx="103">
                  <c:v>3.1003958554010729</c:v>
                </c:pt>
                <c:pt idx="104">
                  <c:v>3.1047851229169101</c:v>
                </c:pt>
                <c:pt idx="105">
                  <c:v>3.1088268589043015</c:v>
                </c:pt>
                <c:pt idx="106">
                  <c:v>3.1127574708728369</c:v>
                </c:pt>
                <c:pt idx="107">
                  <c:v>3.1165174121697894</c:v>
                </c:pt>
                <c:pt idx="108">
                  <c:v>3.1200951729833797</c:v>
                </c:pt>
                <c:pt idx="109">
                  <c:v>3.1236013589007587</c:v>
                </c:pt>
                <c:pt idx="110">
                  <c:v>3.1267671237933659</c:v>
                </c:pt>
                <c:pt idx="111">
                  <c:v>3.1298388522051659</c:v>
                </c:pt>
                <c:pt idx="112">
                  <c:v>3.1327885751478863</c:v>
                </c:pt>
                <c:pt idx="113">
                  <c:v>3.135582964544847</c:v>
                </c:pt>
                <c:pt idx="114">
                  <c:v>3.1382552642819985</c:v>
                </c:pt>
                <c:pt idx="115">
                  <c:v>3.1408250258334642</c:v>
                </c:pt>
                <c:pt idx="116">
                  <c:v>3.1432856896026231</c:v>
                </c:pt>
                <c:pt idx="117">
                  <c:v>3.1456722075344401</c:v>
                </c:pt>
              </c:numCache>
            </c:numRef>
          </c:xVal>
          <c:yVal>
            <c:numRef>
              <c:f>'486e'!$L$225:$L$342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44.94</c:v>
                </c:pt>
                <c:pt idx="38">
                  <c:v>48.25</c:v>
                </c:pt>
                <c:pt idx="39">
                  <c:v>53.31</c:v>
                </c:pt>
                <c:pt idx="40">
                  <c:v>58.17</c:v>
                </c:pt>
                <c:pt idx="41">
                  <c:v>63.48</c:v>
                </c:pt>
                <c:pt idx="42">
                  <c:v>69.63</c:v>
                </c:pt>
                <c:pt idx="43">
                  <c:v>76.86</c:v>
                </c:pt>
                <c:pt idx="44">
                  <c:v>83.53</c:v>
                </c:pt>
                <c:pt idx="45">
                  <c:v>92.04</c:v>
                </c:pt>
                <c:pt idx="46">
                  <c:v>100.6</c:v>
                </c:pt>
                <c:pt idx="47">
                  <c:v>110.43</c:v>
                </c:pt>
                <c:pt idx="48">
                  <c:v>120.96</c:v>
                </c:pt>
                <c:pt idx="49">
                  <c:v>131.9</c:v>
                </c:pt>
                <c:pt idx="50">
                  <c:v>143.9</c:v>
                </c:pt>
                <c:pt idx="51">
                  <c:v>158.9</c:v>
                </c:pt>
                <c:pt idx="52">
                  <c:v>173.79</c:v>
                </c:pt>
                <c:pt idx="53">
                  <c:v>190.16</c:v>
                </c:pt>
                <c:pt idx="54">
                  <c:v>208.01</c:v>
                </c:pt>
                <c:pt idx="55">
                  <c:v>226.63</c:v>
                </c:pt>
                <c:pt idx="56">
                  <c:v>248.66</c:v>
                </c:pt>
                <c:pt idx="57">
                  <c:v>271.70999999999998</c:v>
                </c:pt>
                <c:pt idx="58">
                  <c:v>297.81</c:v>
                </c:pt>
                <c:pt idx="59">
                  <c:v>327.64</c:v>
                </c:pt>
                <c:pt idx="60">
                  <c:v>359.66</c:v>
                </c:pt>
                <c:pt idx="61">
                  <c:v>391.84</c:v>
                </c:pt>
                <c:pt idx="62">
                  <c:v>428.72</c:v>
                </c:pt>
                <c:pt idx="63">
                  <c:v>469.83</c:v>
                </c:pt>
                <c:pt idx="64">
                  <c:v>513.63</c:v>
                </c:pt>
                <c:pt idx="65">
                  <c:v>559.72</c:v>
                </c:pt>
                <c:pt idx="66">
                  <c:v>615.77</c:v>
                </c:pt>
                <c:pt idx="67">
                  <c:v>674.16</c:v>
                </c:pt>
                <c:pt idx="68">
                  <c:v>732.59</c:v>
                </c:pt>
                <c:pt idx="69">
                  <c:v>802.35</c:v>
                </c:pt>
                <c:pt idx="70">
                  <c:v>881.03</c:v>
                </c:pt>
                <c:pt idx="71">
                  <c:v>965.13</c:v>
                </c:pt>
                <c:pt idx="72">
                  <c:v>1050.02</c:v>
                </c:pt>
                <c:pt idx="73">
                  <c:v>1148.3499999999999</c:v>
                </c:pt>
                <c:pt idx="74">
                  <c:v>1256.76</c:v>
                </c:pt>
                <c:pt idx="75">
                  <c:v>1379.49</c:v>
                </c:pt>
                <c:pt idx="76">
                  <c:v>1508.88</c:v>
                </c:pt>
                <c:pt idx="77">
                  <c:v>1650.63</c:v>
                </c:pt>
                <c:pt idx="78">
                  <c:v>1806.75</c:v>
                </c:pt>
                <c:pt idx="79">
                  <c:v>1977.27</c:v>
                </c:pt>
                <c:pt idx="80">
                  <c:v>2158.42</c:v>
                </c:pt>
                <c:pt idx="81">
                  <c:v>2368.52</c:v>
                </c:pt>
                <c:pt idx="82">
                  <c:v>2589.25</c:v>
                </c:pt>
                <c:pt idx="83">
                  <c:v>2826.84</c:v>
                </c:pt>
                <c:pt idx="84">
                  <c:v>3097.35</c:v>
                </c:pt>
                <c:pt idx="85">
                  <c:v>3387.36</c:v>
                </c:pt>
                <c:pt idx="86">
                  <c:v>3706.93</c:v>
                </c:pt>
                <c:pt idx="87">
                  <c:v>4056.82</c:v>
                </c:pt>
                <c:pt idx="88">
                  <c:v>4433.3599999999997</c:v>
                </c:pt>
                <c:pt idx="89">
                  <c:v>4845.13</c:v>
                </c:pt>
                <c:pt idx="90">
                  <c:v>5304.3</c:v>
                </c:pt>
                <c:pt idx="91">
                  <c:v>5804.44</c:v>
                </c:pt>
                <c:pt idx="92">
                  <c:v>6355.1</c:v>
                </c:pt>
                <c:pt idx="93">
                  <c:v>6944.98</c:v>
                </c:pt>
                <c:pt idx="94">
                  <c:v>7604.36</c:v>
                </c:pt>
                <c:pt idx="95">
                  <c:v>8317.2999999999993</c:v>
                </c:pt>
                <c:pt idx="96">
                  <c:v>9093.61</c:v>
                </c:pt>
                <c:pt idx="97">
                  <c:v>9953.2800000000007</c:v>
                </c:pt>
                <c:pt idx="98">
                  <c:v>10894.48</c:v>
                </c:pt>
                <c:pt idx="99">
                  <c:v>11893.96</c:v>
                </c:pt>
                <c:pt idx="100">
                  <c:v>12993.28</c:v>
                </c:pt>
                <c:pt idx="101">
                  <c:v>14293.5</c:v>
                </c:pt>
                <c:pt idx="102">
                  <c:v>15593.99</c:v>
                </c:pt>
                <c:pt idx="103">
                  <c:v>17093.54</c:v>
                </c:pt>
                <c:pt idx="104">
                  <c:v>18693.84</c:v>
                </c:pt>
                <c:pt idx="105">
                  <c:v>20393.62</c:v>
                </c:pt>
                <c:pt idx="106">
                  <c:v>22297.29</c:v>
                </c:pt>
                <c:pt idx="107">
                  <c:v>24396.38</c:v>
                </c:pt>
                <c:pt idx="108">
                  <c:v>26697.27</c:v>
                </c:pt>
                <c:pt idx="109">
                  <c:v>29297.42</c:v>
                </c:pt>
                <c:pt idx="110">
                  <c:v>31997</c:v>
                </c:pt>
                <c:pt idx="111">
                  <c:v>34998</c:v>
                </c:pt>
                <c:pt idx="112">
                  <c:v>38301.160000000003</c:v>
                </c:pt>
                <c:pt idx="113">
                  <c:v>41883.449999999997</c:v>
                </c:pt>
                <c:pt idx="114">
                  <c:v>45798.91</c:v>
                </c:pt>
                <c:pt idx="115">
                  <c:v>50099.3</c:v>
                </c:pt>
                <c:pt idx="116">
                  <c:v>54799.1</c:v>
                </c:pt>
                <c:pt idx="117">
                  <c:v>60000.47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EF6-084A-A135-6F9B190DFA0D}"/>
            </c:ext>
          </c:extLst>
        </c:ser>
        <c:ser>
          <c:idx val="8"/>
          <c:order val="8"/>
          <c:tx>
            <c:strRef>
              <c:f>'486e'!$D$3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'486e'!$D$4</c:f>
              <c:numCache>
                <c:formatCode>0.00</c:formatCode>
                <c:ptCount val="1"/>
                <c:pt idx="0">
                  <c:v>0.14893984505884347</c:v>
                </c:pt>
              </c:numCache>
            </c:numRef>
          </c:xVal>
          <c:yVal>
            <c:numRef>
              <c:f>'486e'!$D$5</c:f>
              <c:numCache>
                <c:formatCode>General</c:formatCode>
                <c:ptCount val="1"/>
                <c:pt idx="0">
                  <c:v>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EF6-084A-A135-6F9B190D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654127"/>
        <c:axId val="1"/>
      </c:scatterChart>
      <c:valAx>
        <c:axId val="297654127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297654127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886465949016289"/>
          <c:y val="0.6892775811168518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'486e'!$AC$8:$AC$42</c:f>
          <c:strCache>
            <c:ptCount val="35"/>
            <c:pt idx="0">
              <c:v>SAMPLE NO.:</c:v>
            </c:pt>
            <c:pt idx="1">
              <c:v>7051.2ft;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4.1</c:v>
            </c:pt>
            <c:pt idx="6">
              <c:v>BVTot:</c:v>
            </c:pt>
            <c:pt idx="7">
              <c:v>3.26</c:v>
            </c:pt>
            <c:pt idx="8">
              <c:v>Perm:</c:v>
            </c:pt>
            <c:pt idx="9">
              <c:v>0.0053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0.07</c:v>
            </c:pt>
            <c:pt idx="15">
              <c:v>Pd1:</c:v>
            </c:pt>
            <c:pt idx="16">
              <c:v>793.72</c:v>
            </c:pt>
            <c:pt idx="17">
              <c:v>BV1:</c:v>
            </c:pt>
            <c:pt idx="18">
              <c:v>3.26</c:v>
            </c:pt>
            <c:pt idx="19">
              <c:v>Closure Corr:</c:v>
            </c:pt>
            <c:pt idx="20">
              <c:v>0.15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2641485855169021"/>
          <c:y val="2.977759946275278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1092466286116554"/>
          <c:w val="0.74945951855644921"/>
          <c:h val="0.699773587374690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'486e'!$Z$7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'486e'!$X$8:$X$125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2.3704063523637164</c:v>
                </c:pt>
                <c:pt idx="38" formatCode="0.00E+00">
                  <c:v>2.2077940202119257</c:v>
                </c:pt>
                <c:pt idx="39" formatCode="0.00E+00">
                  <c:v>1.9982378817337354</c:v>
                </c:pt>
                <c:pt idx="40" formatCode="0.00E+00">
                  <c:v>1.8312886621149289</c:v>
                </c:pt>
                <c:pt idx="41" formatCode="0.00E+00">
                  <c:v>1.6781043080533307</c:v>
                </c:pt>
                <c:pt idx="42" formatCode="0.00E+00">
                  <c:v>1.529887426040865</c:v>
                </c:pt>
                <c:pt idx="43" formatCode="0.00E+00">
                  <c:v>1.3859752989230474</c:v>
                </c:pt>
                <c:pt idx="44" formatCode="0.00E+00">
                  <c:v>1.2753030225694413</c:v>
                </c:pt>
                <c:pt idx="45" formatCode="0.00E+00">
                  <c:v>1.1573887600524275</c:v>
                </c:pt>
                <c:pt idx="46" formatCode="0.00E+00">
                  <c:v>1.0589071717219227</c:v>
                </c:pt>
                <c:pt idx="47" formatCode="0.00E+00">
                  <c:v>0.96464784456420738</c:v>
                </c:pt>
                <c:pt idx="48" formatCode="0.00E+00">
                  <c:v>0.88067180452401972</c:v>
                </c:pt>
                <c:pt idx="49" formatCode="0.00E+00">
                  <c:v>0.80762745621853993</c:v>
                </c:pt>
                <c:pt idx="50" formatCode="0.00E+00">
                  <c:v>0.74027839802102458</c:v>
                </c:pt>
                <c:pt idx="51" formatCode="0.00E+00">
                  <c:v>0.67039686265088372</c:v>
                </c:pt>
                <c:pt idx="52" formatCode="0.00E+00">
                  <c:v>0.61295852163660414</c:v>
                </c:pt>
                <c:pt idx="53" formatCode="0.00E+00">
                  <c:v>0.56019174103505165</c:v>
                </c:pt>
                <c:pt idx="54" formatCode="0.00E+00">
                  <c:v>0.51211990517391204</c:v>
                </c:pt>
                <c:pt idx="55" formatCode="0.00E+00">
                  <c:v>0.4700439547951526</c:v>
                </c:pt>
                <c:pt idx="56" formatCode="0.00E+00">
                  <c:v>0.42840047243314333</c:v>
                </c:pt>
                <c:pt idx="57" formatCode="0.00E+00">
                  <c:v>0.3920579348394444</c:v>
                </c:pt>
                <c:pt idx="58" formatCode="0.00E+00">
                  <c:v>0.35769806747666433</c:v>
                </c:pt>
                <c:pt idx="59" formatCode="0.00E+00">
                  <c:v>0.32513142923704502</c:v>
                </c:pt>
                <c:pt idx="60" formatCode="0.00E+00">
                  <c:v>0.29618545702948734</c:v>
                </c:pt>
                <c:pt idx="61" formatCode="0.00E+00">
                  <c:v>0.271861120547227</c:v>
                </c:pt>
                <c:pt idx="62" formatCode="0.00E+00">
                  <c:v>0.24847467222248884</c:v>
                </c:pt>
                <c:pt idx="63" formatCode="0.00E+00">
                  <c:v>0.22673320451062179</c:v>
                </c:pt>
                <c:pt idx="64" formatCode="0.00E+00">
                  <c:v>0.20739844143688149</c:v>
                </c:pt>
                <c:pt idx="65" formatCode="0.00E+00">
                  <c:v>0.19032026991214432</c:v>
                </c:pt>
                <c:pt idx="66" formatCode="0.00E+00">
                  <c:v>0.17299651083233258</c:v>
                </c:pt>
                <c:pt idx="67" formatCode="0.00E+00">
                  <c:v>0.15801302580281451</c:v>
                </c:pt>
                <c:pt idx="68" formatCode="0.00E+00">
                  <c:v>0.14541020417317385</c:v>
                </c:pt>
                <c:pt idx="69" formatCode="0.00E+00">
                  <c:v>0.13276757210098514</c:v>
                </c:pt>
                <c:pt idx="70" formatCode="0.00E+00">
                  <c:v>0.12091082196432065</c:v>
                </c:pt>
                <c:pt idx="71" formatCode="0.00E+00">
                  <c:v>0.11037483186226252</c:v>
                </c:pt>
                <c:pt idx="72" formatCode="0.00E+00">
                  <c:v>0.10145145947241521</c:v>
                </c:pt>
                <c:pt idx="73" formatCode="0.00E+00">
                  <c:v>9.2764454630753196E-2</c:v>
                </c:pt>
                <c:pt idx="74" formatCode="0.00E+00">
                  <c:v>8.4762453829868412E-2</c:v>
                </c:pt>
                <c:pt idx="75" formatCode="0.00E+00">
                  <c:v>7.7221336490460549E-2</c:v>
                </c:pt>
                <c:pt idx="76" formatCode="0.00E+00">
                  <c:v>7.0599425716574821E-2</c:v>
                </c:pt>
                <c:pt idx="77" formatCode="0.00E+00">
                  <c:v>6.453660812854814E-2</c:v>
                </c:pt>
                <c:pt idx="78" formatCode="0.00E+00">
                  <c:v>5.8960045094908216E-2</c:v>
                </c:pt>
                <c:pt idx="79" formatCode="0.00E+00">
                  <c:v>5.3875323792514647E-2</c:v>
                </c:pt>
                <c:pt idx="80" formatCode="0.00E+00">
                  <c:v>4.9353722387313594E-2</c:v>
                </c:pt>
                <c:pt idx="81" formatCode="0.00E+00">
                  <c:v>4.497579141203175E-2</c:v>
                </c:pt>
                <c:pt idx="82" formatCode="0.00E+00">
                  <c:v>4.1141667075494999E-2</c:v>
                </c:pt>
                <c:pt idx="83" formatCode="0.00E+00">
                  <c:v>3.7683795855168817E-2</c:v>
                </c:pt>
                <c:pt idx="84" formatCode="0.00E+00">
                  <c:v>3.4392645802129376E-2</c:v>
                </c:pt>
                <c:pt idx="85" formatCode="0.00E+00">
                  <c:v>3.1448107515949127E-2</c:v>
                </c:pt>
                <c:pt idx="86" formatCode="0.00E+00">
                  <c:v>2.8737003794305646E-2</c:v>
                </c:pt>
                <c:pt idx="87" formatCode="0.00E+00">
                  <c:v>2.6258513188957219E-2</c:v>
                </c:pt>
                <c:pt idx="88" formatCode="0.00E+00">
                  <c:v>2.4028290388153777E-2</c:v>
                </c:pt>
                <c:pt idx="89" formatCode="0.00E+00">
                  <c:v>2.1986213264706091E-2</c:v>
                </c:pt>
                <c:pt idx="90" formatCode="0.00E+00">
                  <c:v>2.0082963157292279E-2</c:v>
                </c:pt>
                <c:pt idx="91" formatCode="0.00E+00">
                  <c:v>1.8352513158069586E-2</c:v>
                </c:pt>
                <c:pt idx="92" formatCode="0.00E+00">
                  <c:v>1.6762295081938196E-2</c:v>
                </c:pt>
                <c:pt idx="93" formatCode="0.00E+00">
                  <c:v>1.5338569941918541E-2</c:v>
                </c:pt>
                <c:pt idx="94" formatCode="0.00E+00">
                  <c:v>1.4008550551949861E-2</c:v>
                </c:pt>
                <c:pt idx="95" formatCode="0.00E+00">
                  <c:v>1.2807769525594294E-2</c:v>
                </c:pt>
                <c:pt idx="96" formatCode="0.00E+00">
                  <c:v>1.1714386418069989E-2</c:v>
                </c:pt>
                <c:pt idx="97" formatCode="0.00E+00">
                  <c:v>1.070260873553496E-2</c:v>
                </c:pt>
                <c:pt idx="98" formatCode="0.00E+00">
                  <c:v>9.7779849497383487E-3</c:v>
                </c:pt>
                <c:pt idx="99" formatCode="0.00E+00">
                  <c:v>8.9563157665929136E-3</c:v>
                </c:pt>
                <c:pt idx="100" formatCode="0.00E+00">
                  <c:v>8.1985504410915042E-3</c:v>
                </c:pt>
                <c:pt idx="101" formatCode="0.00E+00">
                  <c:v>7.4527625476772949E-3</c:v>
                </c:pt>
                <c:pt idx="102" formatCode="0.00E+00">
                  <c:v>6.8312254577068098E-3</c:v>
                </c:pt>
                <c:pt idx="103" formatCode="0.00E+00">
                  <c:v>6.2319485299841592E-3</c:v>
                </c:pt>
                <c:pt idx="104" formatCode="0.00E+00">
                  <c:v>5.6984579666470563E-3</c:v>
                </c:pt>
                <c:pt idx="105" formatCode="0.00E+00">
                  <c:v>5.223499382415943E-3</c:v>
                </c:pt>
                <c:pt idx="106" formatCode="0.00E+00">
                  <c:v>4.7775340175970002E-3</c:v>
                </c:pt>
                <c:pt idx="107" formatCode="0.00E+00">
                  <c:v>4.3664700039606459E-3</c:v>
                </c:pt>
                <c:pt idx="108" formatCode="0.00E+00">
                  <c:v>3.9901481115943854E-3</c:v>
                </c:pt>
                <c:pt idx="109" formatCode="0.00E+00">
                  <c:v>3.636021925317159E-3</c:v>
                </c:pt>
                <c:pt idx="110" formatCode="0.00E+00">
                  <c:v>3.3292515384325226E-3</c:v>
                </c:pt>
                <c:pt idx="111" formatCode="0.00E+00">
                  <c:v>3.0437756864742393E-3</c:v>
                </c:pt>
                <c:pt idx="112" formatCode="0.00E+00">
                  <c:v>2.7812750703953984E-3</c:v>
                </c:pt>
                <c:pt idx="113" formatCode="0.00E+00">
                  <c:v>2.5433927118044342E-3</c:v>
                </c:pt>
                <c:pt idx="114" formatCode="0.00E+00">
                  <c:v>2.3259518943840674E-3</c:v>
                </c:pt>
                <c:pt idx="115" formatCode="0.00E+00">
                  <c:v>2.1262984008803601E-3</c:v>
                </c:pt>
                <c:pt idx="116" formatCode="0.00E+00">
                  <c:v>1.9439381572913684E-3</c:v>
                </c:pt>
                <c:pt idx="117" formatCode="0.00E+00">
                  <c:v>1.7754204504602284E-3</c:v>
                </c:pt>
              </c:numCache>
            </c:numRef>
          </c:xVal>
          <c:yVal>
            <c:numRef>
              <c:f>'486e'!$Z$8:$Z$125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0.17106103173996404</c:v>
                </c:pt>
                <c:pt idx="70">
                  <c:v>0.48000131519821132</c:v>
                </c:pt>
                <c:pt idx="71">
                  <c:v>0.72000197279731704</c:v>
                </c:pt>
                <c:pt idx="72">
                  <c:v>0.560001534397913</c:v>
                </c:pt>
                <c:pt idx="73">
                  <c:v>0.3200008767988074</c:v>
                </c:pt>
                <c:pt idx="74">
                  <c:v>0.18666717813263789</c:v>
                </c:pt>
                <c:pt idx="75">
                  <c:v>0.13333369866617018</c:v>
                </c:pt>
                <c:pt idx="76">
                  <c:v>8.0000219199702016E-2</c:v>
                </c:pt>
                <c:pt idx="77">
                  <c:v>8.0000219199702016E-2</c:v>
                </c:pt>
                <c:pt idx="78">
                  <c:v>5.3333479466467271E-2</c:v>
                </c:pt>
                <c:pt idx="79">
                  <c:v>5.3333479466468603E-2</c:v>
                </c:pt>
                <c:pt idx="80">
                  <c:v>2.6666739733233413E-2</c:v>
                </c:pt>
                <c:pt idx="81">
                  <c:v>5.3333479466468159E-2</c:v>
                </c:pt>
                <c:pt idx="82">
                  <c:v>2.6666739733233857E-2</c:v>
                </c:pt>
                <c:pt idx="83">
                  <c:v>1E-4</c:v>
                </c:pt>
                <c:pt idx="84">
                  <c:v>2.6666739733234301E-2</c:v>
                </c:pt>
                <c:pt idx="85">
                  <c:v>2.6666739733233857E-2</c:v>
                </c:pt>
                <c:pt idx="86">
                  <c:v>1E-4</c:v>
                </c:pt>
                <c:pt idx="87">
                  <c:v>2.6666739733233857E-2</c:v>
                </c:pt>
                <c:pt idx="88">
                  <c:v>1E-4</c:v>
                </c:pt>
                <c:pt idx="89">
                  <c:v>2.6666739733233857E-2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59-0C4D-A409-65DC8E72A2C2}"/>
            </c:ext>
          </c:extLst>
        </c:ser>
        <c:ser>
          <c:idx val="1"/>
          <c:order val="1"/>
          <c:tx>
            <c:strRef>
              <c:f>'486e'!$AB$7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'486e'!$X$8:$X$125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2.3704063523637164</c:v>
                </c:pt>
                <c:pt idx="38" formatCode="0.00E+00">
                  <c:v>2.2077940202119257</c:v>
                </c:pt>
                <c:pt idx="39" formatCode="0.00E+00">
                  <c:v>1.9982378817337354</c:v>
                </c:pt>
                <c:pt idx="40" formatCode="0.00E+00">
                  <c:v>1.8312886621149289</c:v>
                </c:pt>
                <c:pt idx="41" formatCode="0.00E+00">
                  <c:v>1.6781043080533307</c:v>
                </c:pt>
                <c:pt idx="42" formatCode="0.00E+00">
                  <c:v>1.529887426040865</c:v>
                </c:pt>
                <c:pt idx="43" formatCode="0.00E+00">
                  <c:v>1.3859752989230474</c:v>
                </c:pt>
                <c:pt idx="44" formatCode="0.00E+00">
                  <c:v>1.2753030225694413</c:v>
                </c:pt>
                <c:pt idx="45" formatCode="0.00E+00">
                  <c:v>1.1573887600524275</c:v>
                </c:pt>
                <c:pt idx="46" formatCode="0.00E+00">
                  <c:v>1.0589071717219227</c:v>
                </c:pt>
                <c:pt idx="47" formatCode="0.00E+00">
                  <c:v>0.96464784456420738</c:v>
                </c:pt>
                <c:pt idx="48" formatCode="0.00E+00">
                  <c:v>0.88067180452401972</c:v>
                </c:pt>
                <c:pt idx="49" formatCode="0.00E+00">
                  <c:v>0.80762745621853993</c:v>
                </c:pt>
                <c:pt idx="50" formatCode="0.00E+00">
                  <c:v>0.74027839802102458</c:v>
                </c:pt>
                <c:pt idx="51" formatCode="0.00E+00">
                  <c:v>0.67039686265088372</c:v>
                </c:pt>
                <c:pt idx="52" formatCode="0.00E+00">
                  <c:v>0.61295852163660414</c:v>
                </c:pt>
                <c:pt idx="53" formatCode="0.00E+00">
                  <c:v>0.56019174103505165</c:v>
                </c:pt>
                <c:pt idx="54" formatCode="0.00E+00">
                  <c:v>0.51211990517391204</c:v>
                </c:pt>
                <c:pt idx="55" formatCode="0.00E+00">
                  <c:v>0.4700439547951526</c:v>
                </c:pt>
                <c:pt idx="56" formatCode="0.00E+00">
                  <c:v>0.42840047243314333</c:v>
                </c:pt>
                <c:pt idx="57" formatCode="0.00E+00">
                  <c:v>0.3920579348394444</c:v>
                </c:pt>
                <c:pt idx="58" formatCode="0.00E+00">
                  <c:v>0.35769806747666433</c:v>
                </c:pt>
                <c:pt idx="59" formatCode="0.00E+00">
                  <c:v>0.32513142923704502</c:v>
                </c:pt>
                <c:pt idx="60" formatCode="0.00E+00">
                  <c:v>0.29618545702948734</c:v>
                </c:pt>
                <c:pt idx="61" formatCode="0.00E+00">
                  <c:v>0.271861120547227</c:v>
                </c:pt>
                <c:pt idx="62" formatCode="0.00E+00">
                  <c:v>0.24847467222248884</c:v>
                </c:pt>
                <c:pt idx="63" formatCode="0.00E+00">
                  <c:v>0.22673320451062179</c:v>
                </c:pt>
                <c:pt idx="64" formatCode="0.00E+00">
                  <c:v>0.20739844143688149</c:v>
                </c:pt>
                <c:pt idx="65" formatCode="0.00E+00">
                  <c:v>0.19032026991214432</c:v>
                </c:pt>
                <c:pt idx="66" formatCode="0.00E+00">
                  <c:v>0.17299651083233258</c:v>
                </c:pt>
                <c:pt idx="67" formatCode="0.00E+00">
                  <c:v>0.15801302580281451</c:v>
                </c:pt>
                <c:pt idx="68" formatCode="0.00E+00">
                  <c:v>0.14541020417317385</c:v>
                </c:pt>
                <c:pt idx="69" formatCode="0.00E+00">
                  <c:v>0.13276757210098514</c:v>
                </c:pt>
                <c:pt idx="70" formatCode="0.00E+00">
                  <c:v>0.12091082196432065</c:v>
                </c:pt>
                <c:pt idx="71" formatCode="0.00E+00">
                  <c:v>0.11037483186226252</c:v>
                </c:pt>
                <c:pt idx="72" formatCode="0.00E+00">
                  <c:v>0.10145145947241521</c:v>
                </c:pt>
                <c:pt idx="73" formatCode="0.00E+00">
                  <c:v>9.2764454630753196E-2</c:v>
                </c:pt>
                <c:pt idx="74" formatCode="0.00E+00">
                  <c:v>8.4762453829868412E-2</c:v>
                </c:pt>
                <c:pt idx="75" formatCode="0.00E+00">
                  <c:v>7.7221336490460549E-2</c:v>
                </c:pt>
                <c:pt idx="76" formatCode="0.00E+00">
                  <c:v>7.0599425716574821E-2</c:v>
                </c:pt>
                <c:pt idx="77" formatCode="0.00E+00">
                  <c:v>6.453660812854814E-2</c:v>
                </c:pt>
                <c:pt idx="78" formatCode="0.00E+00">
                  <c:v>5.8960045094908216E-2</c:v>
                </c:pt>
                <c:pt idx="79" formatCode="0.00E+00">
                  <c:v>5.3875323792514647E-2</c:v>
                </c:pt>
                <c:pt idx="80" formatCode="0.00E+00">
                  <c:v>4.9353722387313594E-2</c:v>
                </c:pt>
                <c:pt idx="81" formatCode="0.00E+00">
                  <c:v>4.497579141203175E-2</c:v>
                </c:pt>
                <c:pt idx="82" formatCode="0.00E+00">
                  <c:v>4.1141667075494999E-2</c:v>
                </c:pt>
                <c:pt idx="83" formatCode="0.00E+00">
                  <c:v>3.7683795855168817E-2</c:v>
                </c:pt>
                <c:pt idx="84" formatCode="0.00E+00">
                  <c:v>3.4392645802129376E-2</c:v>
                </c:pt>
                <c:pt idx="85" formatCode="0.00E+00">
                  <c:v>3.1448107515949127E-2</c:v>
                </c:pt>
                <c:pt idx="86" formatCode="0.00E+00">
                  <c:v>2.8737003794305646E-2</c:v>
                </c:pt>
                <c:pt idx="87" formatCode="0.00E+00">
                  <c:v>2.6258513188957219E-2</c:v>
                </c:pt>
                <c:pt idx="88" formatCode="0.00E+00">
                  <c:v>2.4028290388153777E-2</c:v>
                </c:pt>
                <c:pt idx="89" formatCode="0.00E+00">
                  <c:v>2.1986213264706091E-2</c:v>
                </c:pt>
                <c:pt idx="90" formatCode="0.00E+00">
                  <c:v>2.0082963157292279E-2</c:v>
                </c:pt>
                <c:pt idx="91" formatCode="0.00E+00">
                  <c:v>1.8352513158069586E-2</c:v>
                </c:pt>
                <c:pt idx="92" formatCode="0.00E+00">
                  <c:v>1.6762295081938196E-2</c:v>
                </c:pt>
                <c:pt idx="93" formatCode="0.00E+00">
                  <c:v>1.5338569941918541E-2</c:v>
                </c:pt>
                <c:pt idx="94" formatCode="0.00E+00">
                  <c:v>1.4008550551949861E-2</c:v>
                </c:pt>
                <c:pt idx="95" formatCode="0.00E+00">
                  <c:v>1.2807769525594294E-2</c:v>
                </c:pt>
                <c:pt idx="96" formatCode="0.00E+00">
                  <c:v>1.1714386418069989E-2</c:v>
                </c:pt>
                <c:pt idx="97" formatCode="0.00E+00">
                  <c:v>1.070260873553496E-2</c:v>
                </c:pt>
                <c:pt idx="98" formatCode="0.00E+00">
                  <c:v>9.7779849497383487E-3</c:v>
                </c:pt>
                <c:pt idx="99" formatCode="0.00E+00">
                  <c:v>8.9563157665929136E-3</c:v>
                </c:pt>
                <c:pt idx="100" formatCode="0.00E+00">
                  <c:v>8.1985504410915042E-3</c:v>
                </c:pt>
                <c:pt idx="101" formatCode="0.00E+00">
                  <c:v>7.4527625476772949E-3</c:v>
                </c:pt>
                <c:pt idx="102" formatCode="0.00E+00">
                  <c:v>6.8312254577068098E-3</c:v>
                </c:pt>
                <c:pt idx="103" formatCode="0.00E+00">
                  <c:v>6.2319485299841592E-3</c:v>
                </c:pt>
                <c:pt idx="104" formatCode="0.00E+00">
                  <c:v>5.6984579666470563E-3</c:v>
                </c:pt>
                <c:pt idx="105" formatCode="0.00E+00">
                  <c:v>5.223499382415943E-3</c:v>
                </c:pt>
                <c:pt idx="106" formatCode="0.00E+00">
                  <c:v>4.7775340175970002E-3</c:v>
                </c:pt>
                <c:pt idx="107" formatCode="0.00E+00">
                  <c:v>4.3664700039606459E-3</c:v>
                </c:pt>
                <c:pt idx="108" formatCode="0.00E+00">
                  <c:v>3.9901481115943854E-3</c:v>
                </c:pt>
                <c:pt idx="109" formatCode="0.00E+00">
                  <c:v>3.636021925317159E-3</c:v>
                </c:pt>
                <c:pt idx="110" formatCode="0.00E+00">
                  <c:v>3.3292515384325226E-3</c:v>
                </c:pt>
                <c:pt idx="111" formatCode="0.00E+00">
                  <c:v>3.0437756864742393E-3</c:v>
                </c:pt>
                <c:pt idx="112" formatCode="0.00E+00">
                  <c:v>2.7812750703953984E-3</c:v>
                </c:pt>
                <c:pt idx="113" formatCode="0.00E+00">
                  <c:v>2.5433927118044342E-3</c:v>
                </c:pt>
                <c:pt idx="114" formatCode="0.00E+00">
                  <c:v>2.3259518943840674E-3</c:v>
                </c:pt>
                <c:pt idx="115" formatCode="0.00E+00">
                  <c:v>2.1262984008803601E-3</c:v>
                </c:pt>
                <c:pt idx="116" formatCode="0.00E+00">
                  <c:v>1.9439381572913684E-3</c:v>
                </c:pt>
                <c:pt idx="117" formatCode="0.00E+00">
                  <c:v>1.7754204504602284E-3</c:v>
                </c:pt>
              </c:numCache>
            </c:numRef>
          </c:xVal>
          <c:yVal>
            <c:numRef>
              <c:f>'486e'!$AB$8:$AB$125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0.74953982173485889</c:v>
                </c:pt>
                <c:pt idx="71">
                  <c:v>0.73762536716493698</c:v>
                </c:pt>
                <c:pt idx="72">
                  <c:v>0.39635887460723818</c:v>
                </c:pt>
                <c:pt idx="73">
                  <c:v>0.26754292304492222</c:v>
                </c:pt>
                <c:pt idx="74">
                  <c:v>0.18266027194553036</c:v>
                </c:pt>
                <c:pt idx="75">
                  <c:v>0.13504017067111596</c:v>
                </c:pt>
                <c:pt idx="76">
                  <c:v>9.7467515243459424E-2</c:v>
                </c:pt>
                <c:pt idx="77">
                  <c:v>7.6237849748396425E-2</c:v>
                </c:pt>
                <c:pt idx="78">
                  <c:v>6.1512920464180887E-2</c:v>
                </c:pt>
                <c:pt idx="79">
                  <c:v>5.0273632449019612E-2</c:v>
                </c:pt>
                <c:pt idx="80">
                  <c:v>4.0848654716197697E-2</c:v>
                </c:pt>
                <c:pt idx="81">
                  <c:v>3.6642036924012356E-2</c:v>
                </c:pt>
                <c:pt idx="82">
                  <c:v>3.0091453782104427E-2</c:v>
                </c:pt>
                <c:pt idx="83">
                  <c:v>2.5769861961016716E-2</c:v>
                </c:pt>
                <c:pt idx="84">
                  <c:v>2.3494963704071115E-2</c:v>
                </c:pt>
                <c:pt idx="85">
                  <c:v>2.0294348164531684E-2</c:v>
                </c:pt>
                <c:pt idx="86">
                  <c:v>1.8177665789123498E-2</c:v>
                </c:pt>
                <c:pt idx="87">
                  <c:v>1.6270512521131764E-2</c:v>
                </c:pt>
                <c:pt idx="88">
                  <c:v>1.4420037409735187E-2</c:v>
                </c:pt>
                <c:pt idx="89">
                  <c:v>1.3073206859728348E-2</c:v>
                </c:pt>
                <c:pt idx="90">
                  <c:v>1.2119958649535967E-2</c:v>
                </c:pt>
                <c:pt idx="91">
                  <c:v>1.1008460303362444E-2</c:v>
                </c:pt>
                <c:pt idx="92">
                  <c:v>1.0146574546682441E-2</c:v>
                </c:pt>
                <c:pt idx="93">
                  <c:v>9.1441312947146969E-3</c:v>
                </c:pt>
                <c:pt idx="94">
                  <c:v>8.6272414228587557E-3</c:v>
                </c:pt>
                <c:pt idx="95">
                  <c:v>7.8910293356480032E-3</c:v>
                </c:pt>
                <c:pt idx="96">
                  <c:v>7.2992926193262697E-3</c:v>
                </c:pt>
                <c:pt idx="97">
                  <c:v>6.8802155344802607E-3</c:v>
                </c:pt>
                <c:pt idx="98">
                  <c:v>6.421210402309363E-3</c:v>
                </c:pt>
                <c:pt idx="99">
                  <c:v>5.8390588429446666E-3</c:v>
                </c:pt>
                <c:pt idx="100">
                  <c:v>5.520332398736727E-3</c:v>
                </c:pt>
                <c:pt idx="101">
                  <c:v>5.5870862987315029E-3</c:v>
                </c:pt>
                <c:pt idx="102">
                  <c:v>4.7968346773274995E-3</c:v>
                </c:pt>
                <c:pt idx="103">
                  <c:v>4.7702478352267264E-3</c:v>
                </c:pt>
                <c:pt idx="104">
                  <c:v>4.3892675158372363E-3</c:v>
                </c:pt>
                <c:pt idx="105">
                  <c:v>4.0417359873914371E-3</c:v>
                </c:pt>
                <c:pt idx="106">
                  <c:v>3.9306119685353913E-3</c:v>
                </c:pt>
                <c:pt idx="107">
                  <c:v>3.7599412969524515E-3</c:v>
                </c:pt>
                <c:pt idx="108">
                  <c:v>3.5777608135902916E-3</c:v>
                </c:pt>
                <c:pt idx="109">
                  <c:v>3.5061859173790566E-3</c:v>
                </c:pt>
                <c:pt idx="110">
                  <c:v>3.1657648926071147E-3</c:v>
                </c:pt>
                <c:pt idx="111">
                  <c:v>3.0717284118000343E-3</c:v>
                </c:pt>
                <c:pt idx="112">
                  <c:v>2.9497229427204452E-3</c:v>
                </c:pt>
                <c:pt idx="113">
                  <c:v>2.7943893969606393E-3</c:v>
                </c:pt>
                <c:pt idx="114">
                  <c:v>2.6722997371515511E-3</c:v>
                </c:pt>
                <c:pt idx="115">
                  <c:v>2.5697615514657102E-3</c:v>
                </c:pt>
                <c:pt idx="116">
                  <c:v>2.4606637691588773E-3</c:v>
                </c:pt>
                <c:pt idx="117">
                  <c:v>2.3865179318169893E-3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59-0C4D-A409-65DC8E72A2C2}"/>
            </c:ext>
          </c:extLst>
        </c:ser>
        <c:ser>
          <c:idx val="2"/>
          <c:order val="2"/>
          <c:tx>
            <c:strRef>
              <c:f>'486e'!$Y$7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'486e'!$X$8:$X$125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2.3704063523637164</c:v>
                </c:pt>
                <c:pt idx="38" formatCode="0.00E+00">
                  <c:v>2.2077940202119257</c:v>
                </c:pt>
                <c:pt idx="39" formatCode="0.00E+00">
                  <c:v>1.9982378817337354</c:v>
                </c:pt>
                <c:pt idx="40" formatCode="0.00E+00">
                  <c:v>1.8312886621149289</c:v>
                </c:pt>
                <c:pt idx="41" formatCode="0.00E+00">
                  <c:v>1.6781043080533307</c:v>
                </c:pt>
                <c:pt idx="42" formatCode="0.00E+00">
                  <c:v>1.529887426040865</c:v>
                </c:pt>
                <c:pt idx="43" formatCode="0.00E+00">
                  <c:v>1.3859752989230474</c:v>
                </c:pt>
                <c:pt idx="44" formatCode="0.00E+00">
                  <c:v>1.2753030225694413</c:v>
                </c:pt>
                <c:pt idx="45" formatCode="0.00E+00">
                  <c:v>1.1573887600524275</c:v>
                </c:pt>
                <c:pt idx="46" formatCode="0.00E+00">
                  <c:v>1.0589071717219227</c:v>
                </c:pt>
                <c:pt idx="47" formatCode="0.00E+00">
                  <c:v>0.96464784456420738</c:v>
                </c:pt>
                <c:pt idx="48" formatCode="0.00E+00">
                  <c:v>0.88067180452401972</c:v>
                </c:pt>
                <c:pt idx="49" formatCode="0.00E+00">
                  <c:v>0.80762745621853993</c:v>
                </c:pt>
                <c:pt idx="50" formatCode="0.00E+00">
                  <c:v>0.74027839802102458</c:v>
                </c:pt>
                <c:pt idx="51" formatCode="0.00E+00">
                  <c:v>0.67039686265088372</c:v>
                </c:pt>
                <c:pt idx="52" formatCode="0.00E+00">
                  <c:v>0.61295852163660414</c:v>
                </c:pt>
                <c:pt idx="53" formatCode="0.00E+00">
                  <c:v>0.56019174103505165</c:v>
                </c:pt>
                <c:pt idx="54" formatCode="0.00E+00">
                  <c:v>0.51211990517391204</c:v>
                </c:pt>
                <c:pt idx="55" formatCode="0.00E+00">
                  <c:v>0.4700439547951526</c:v>
                </c:pt>
                <c:pt idx="56" formatCode="0.00E+00">
                  <c:v>0.42840047243314333</c:v>
                </c:pt>
                <c:pt idx="57" formatCode="0.00E+00">
                  <c:v>0.3920579348394444</c:v>
                </c:pt>
                <c:pt idx="58" formatCode="0.00E+00">
                  <c:v>0.35769806747666433</c:v>
                </c:pt>
                <c:pt idx="59" formatCode="0.00E+00">
                  <c:v>0.32513142923704502</c:v>
                </c:pt>
                <c:pt idx="60" formatCode="0.00E+00">
                  <c:v>0.29618545702948734</c:v>
                </c:pt>
                <c:pt idx="61" formatCode="0.00E+00">
                  <c:v>0.271861120547227</c:v>
                </c:pt>
                <c:pt idx="62" formatCode="0.00E+00">
                  <c:v>0.24847467222248884</c:v>
                </c:pt>
                <c:pt idx="63" formatCode="0.00E+00">
                  <c:v>0.22673320451062179</c:v>
                </c:pt>
                <c:pt idx="64" formatCode="0.00E+00">
                  <c:v>0.20739844143688149</c:v>
                </c:pt>
                <c:pt idx="65" formatCode="0.00E+00">
                  <c:v>0.19032026991214432</c:v>
                </c:pt>
                <c:pt idx="66" formatCode="0.00E+00">
                  <c:v>0.17299651083233258</c:v>
                </c:pt>
                <c:pt idx="67" formatCode="0.00E+00">
                  <c:v>0.15801302580281451</c:v>
                </c:pt>
                <c:pt idx="68" formatCode="0.00E+00">
                  <c:v>0.14541020417317385</c:v>
                </c:pt>
                <c:pt idx="69" formatCode="0.00E+00">
                  <c:v>0.13276757210098514</c:v>
                </c:pt>
                <c:pt idx="70" formatCode="0.00E+00">
                  <c:v>0.12091082196432065</c:v>
                </c:pt>
                <c:pt idx="71" formatCode="0.00E+00">
                  <c:v>0.11037483186226252</c:v>
                </c:pt>
                <c:pt idx="72" formatCode="0.00E+00">
                  <c:v>0.10145145947241521</c:v>
                </c:pt>
                <c:pt idx="73" formatCode="0.00E+00">
                  <c:v>9.2764454630753196E-2</c:v>
                </c:pt>
                <c:pt idx="74" formatCode="0.00E+00">
                  <c:v>8.4762453829868412E-2</c:v>
                </c:pt>
                <c:pt idx="75" formatCode="0.00E+00">
                  <c:v>7.7221336490460549E-2</c:v>
                </c:pt>
                <c:pt idx="76" formatCode="0.00E+00">
                  <c:v>7.0599425716574821E-2</c:v>
                </c:pt>
                <c:pt idx="77" formatCode="0.00E+00">
                  <c:v>6.453660812854814E-2</c:v>
                </c:pt>
                <c:pt idx="78" formatCode="0.00E+00">
                  <c:v>5.8960045094908216E-2</c:v>
                </c:pt>
                <c:pt idx="79" formatCode="0.00E+00">
                  <c:v>5.3875323792514647E-2</c:v>
                </c:pt>
                <c:pt idx="80" formatCode="0.00E+00">
                  <c:v>4.9353722387313594E-2</c:v>
                </c:pt>
                <c:pt idx="81" formatCode="0.00E+00">
                  <c:v>4.497579141203175E-2</c:v>
                </c:pt>
                <c:pt idx="82" formatCode="0.00E+00">
                  <c:v>4.1141667075494999E-2</c:v>
                </c:pt>
                <c:pt idx="83" formatCode="0.00E+00">
                  <c:v>3.7683795855168817E-2</c:v>
                </c:pt>
                <c:pt idx="84" formatCode="0.00E+00">
                  <c:v>3.4392645802129376E-2</c:v>
                </c:pt>
                <c:pt idx="85" formatCode="0.00E+00">
                  <c:v>3.1448107515949127E-2</c:v>
                </c:pt>
                <c:pt idx="86" formatCode="0.00E+00">
                  <c:v>2.8737003794305646E-2</c:v>
                </c:pt>
                <c:pt idx="87" formatCode="0.00E+00">
                  <c:v>2.6258513188957219E-2</c:v>
                </c:pt>
                <c:pt idx="88" formatCode="0.00E+00">
                  <c:v>2.4028290388153777E-2</c:v>
                </c:pt>
                <c:pt idx="89" formatCode="0.00E+00">
                  <c:v>2.1986213264706091E-2</c:v>
                </c:pt>
                <c:pt idx="90" formatCode="0.00E+00">
                  <c:v>2.0082963157292279E-2</c:v>
                </c:pt>
                <c:pt idx="91" formatCode="0.00E+00">
                  <c:v>1.8352513158069586E-2</c:v>
                </c:pt>
                <c:pt idx="92" formatCode="0.00E+00">
                  <c:v>1.6762295081938196E-2</c:v>
                </c:pt>
                <c:pt idx="93" formatCode="0.00E+00">
                  <c:v>1.5338569941918541E-2</c:v>
                </c:pt>
                <c:pt idx="94" formatCode="0.00E+00">
                  <c:v>1.4008550551949861E-2</c:v>
                </c:pt>
                <c:pt idx="95" formatCode="0.00E+00">
                  <c:v>1.2807769525594294E-2</c:v>
                </c:pt>
                <c:pt idx="96" formatCode="0.00E+00">
                  <c:v>1.1714386418069989E-2</c:v>
                </c:pt>
                <c:pt idx="97" formatCode="0.00E+00">
                  <c:v>1.070260873553496E-2</c:v>
                </c:pt>
                <c:pt idx="98" formatCode="0.00E+00">
                  <c:v>9.7779849497383487E-3</c:v>
                </c:pt>
                <c:pt idx="99" formatCode="0.00E+00">
                  <c:v>8.9563157665929136E-3</c:v>
                </c:pt>
                <c:pt idx="100" formatCode="0.00E+00">
                  <c:v>8.1985504410915042E-3</c:v>
                </c:pt>
                <c:pt idx="101" formatCode="0.00E+00">
                  <c:v>7.4527625476772949E-3</c:v>
                </c:pt>
                <c:pt idx="102" formatCode="0.00E+00">
                  <c:v>6.8312254577068098E-3</c:v>
                </c:pt>
                <c:pt idx="103" formatCode="0.00E+00">
                  <c:v>6.2319485299841592E-3</c:v>
                </c:pt>
                <c:pt idx="104" formatCode="0.00E+00">
                  <c:v>5.6984579666470563E-3</c:v>
                </c:pt>
                <c:pt idx="105" formatCode="0.00E+00">
                  <c:v>5.223499382415943E-3</c:v>
                </c:pt>
                <c:pt idx="106" formatCode="0.00E+00">
                  <c:v>4.7775340175970002E-3</c:v>
                </c:pt>
                <c:pt idx="107" formatCode="0.00E+00">
                  <c:v>4.3664700039606459E-3</c:v>
                </c:pt>
                <c:pt idx="108" formatCode="0.00E+00">
                  <c:v>3.9901481115943854E-3</c:v>
                </c:pt>
                <c:pt idx="109" formatCode="0.00E+00">
                  <c:v>3.636021925317159E-3</c:v>
                </c:pt>
                <c:pt idx="110" formatCode="0.00E+00">
                  <c:v>3.3292515384325226E-3</c:v>
                </c:pt>
                <c:pt idx="111" formatCode="0.00E+00">
                  <c:v>3.0437756864742393E-3</c:v>
                </c:pt>
                <c:pt idx="112" formatCode="0.00E+00">
                  <c:v>2.7812750703953984E-3</c:v>
                </c:pt>
                <c:pt idx="113" formatCode="0.00E+00">
                  <c:v>2.5433927118044342E-3</c:v>
                </c:pt>
                <c:pt idx="114" formatCode="0.00E+00">
                  <c:v>2.3259518943840674E-3</c:v>
                </c:pt>
                <c:pt idx="115" formatCode="0.00E+00">
                  <c:v>2.1262984008803601E-3</c:v>
                </c:pt>
                <c:pt idx="116" formatCode="0.00E+00">
                  <c:v>1.9439381572913684E-3</c:v>
                </c:pt>
                <c:pt idx="117" formatCode="0.00E+00">
                  <c:v>1.7754204504602284E-3</c:v>
                </c:pt>
              </c:numCache>
            </c:numRef>
          </c:xVal>
          <c:yVal>
            <c:numRef>
              <c:f>'486e'!$Y$8:$Y$125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2.6666739733233961E-2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2.6666739733233961E-2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2.6666739733233955E-2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2.6666739733233968E-2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2.6666739733233941E-2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2.6666739733233968E-2</c:v>
                </c:pt>
                <c:pt idx="69">
                  <c:v>0.16000043839940375</c:v>
                </c:pt>
                <c:pt idx="70">
                  <c:v>0.48000131519821132</c:v>
                </c:pt>
                <c:pt idx="71">
                  <c:v>0.72000197279731704</c:v>
                </c:pt>
                <c:pt idx="72">
                  <c:v>0.560001534397913</c:v>
                </c:pt>
                <c:pt idx="73">
                  <c:v>0.32000087679880718</c:v>
                </c:pt>
                <c:pt idx="74">
                  <c:v>0.18666717813263789</c:v>
                </c:pt>
                <c:pt idx="75">
                  <c:v>0.13333369866617018</c:v>
                </c:pt>
                <c:pt idx="76">
                  <c:v>8.0000219199702016E-2</c:v>
                </c:pt>
                <c:pt idx="77">
                  <c:v>8.0000219199702016E-2</c:v>
                </c:pt>
                <c:pt idx="78">
                  <c:v>5.3333479466467271E-2</c:v>
                </c:pt>
                <c:pt idx="79">
                  <c:v>5.3333479466468603E-2</c:v>
                </c:pt>
                <c:pt idx="80">
                  <c:v>2.6666739733233413E-2</c:v>
                </c:pt>
                <c:pt idx="81">
                  <c:v>5.3333479466468159E-2</c:v>
                </c:pt>
                <c:pt idx="82">
                  <c:v>2.6666739733233857E-2</c:v>
                </c:pt>
                <c:pt idx="83">
                  <c:v>1E-4</c:v>
                </c:pt>
                <c:pt idx="84">
                  <c:v>2.6666739733234301E-2</c:v>
                </c:pt>
                <c:pt idx="85">
                  <c:v>2.6666739733233857E-2</c:v>
                </c:pt>
                <c:pt idx="86">
                  <c:v>1E-4</c:v>
                </c:pt>
                <c:pt idx="87">
                  <c:v>2.6666739733233857E-2</c:v>
                </c:pt>
                <c:pt idx="88">
                  <c:v>1E-4</c:v>
                </c:pt>
                <c:pt idx="89">
                  <c:v>2.6666739733233857E-2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59-0C4D-A409-65DC8E72A2C2}"/>
            </c:ext>
          </c:extLst>
        </c:ser>
        <c:ser>
          <c:idx val="3"/>
          <c:order val="3"/>
          <c:tx>
            <c:strRef>
              <c:f>'486e'!$X$3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'486e'!$X$6</c:f>
              <c:numCache>
                <c:formatCode>0.0000</c:formatCode>
                <c:ptCount val="1"/>
                <c:pt idx="0">
                  <c:v>0.14532886967970726</c:v>
                </c:pt>
              </c:numCache>
            </c:numRef>
          </c:xVal>
          <c:yVal>
            <c:numRef>
              <c:f>'486e'!$X$4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59-0C4D-A409-65DC8E72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56543"/>
        <c:axId val="1"/>
      </c:scatterChart>
      <c:valAx>
        <c:axId val="224356543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305499832110244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069605259909547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356543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'486e'!$AC$8:$AC$42</c:f>
          <c:strCache>
            <c:ptCount val="35"/>
            <c:pt idx="0">
              <c:v>SAMPLE NO.:</c:v>
            </c:pt>
            <c:pt idx="1">
              <c:v>7051.2ft;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4.1</c:v>
            </c:pt>
            <c:pt idx="6">
              <c:v>BVTot:</c:v>
            </c:pt>
            <c:pt idx="7">
              <c:v>3.26</c:v>
            </c:pt>
            <c:pt idx="8">
              <c:v>Perm:</c:v>
            </c:pt>
            <c:pt idx="9">
              <c:v>0.0053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0.07</c:v>
            </c:pt>
            <c:pt idx="15">
              <c:v>Pd1:</c:v>
            </c:pt>
            <c:pt idx="16">
              <c:v>793.72</c:v>
            </c:pt>
            <c:pt idx="17">
              <c:v>BV1:</c:v>
            </c:pt>
            <c:pt idx="18">
              <c:v>3.26</c:v>
            </c:pt>
            <c:pt idx="19">
              <c:v>Closure Corr:</c:v>
            </c:pt>
            <c:pt idx="20">
              <c:v>0.15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594224310565772"/>
          <c:y val="2.94126810097519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074831584846355E-2"/>
          <c:y val="0.19608454006501269"/>
          <c:w val="0.84272238834045921"/>
          <c:h val="0.6764916632242937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'486e'!$Z$7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'486e'!$X$8:$X$125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2.3704063523637164</c:v>
                </c:pt>
                <c:pt idx="38" formatCode="0.00E+00">
                  <c:v>2.2077940202119257</c:v>
                </c:pt>
                <c:pt idx="39" formatCode="0.00E+00">
                  <c:v>1.9982378817337354</c:v>
                </c:pt>
                <c:pt idx="40" formatCode="0.00E+00">
                  <c:v>1.8312886621149289</c:v>
                </c:pt>
                <c:pt idx="41" formatCode="0.00E+00">
                  <c:v>1.6781043080533307</c:v>
                </c:pt>
                <c:pt idx="42" formatCode="0.00E+00">
                  <c:v>1.529887426040865</c:v>
                </c:pt>
                <c:pt idx="43" formatCode="0.00E+00">
                  <c:v>1.3859752989230474</c:v>
                </c:pt>
                <c:pt idx="44" formatCode="0.00E+00">
                  <c:v>1.2753030225694413</c:v>
                </c:pt>
                <c:pt idx="45" formatCode="0.00E+00">
                  <c:v>1.1573887600524275</c:v>
                </c:pt>
                <c:pt idx="46" formatCode="0.00E+00">
                  <c:v>1.0589071717219227</c:v>
                </c:pt>
                <c:pt idx="47" formatCode="0.00E+00">
                  <c:v>0.96464784456420738</c:v>
                </c:pt>
                <c:pt idx="48" formatCode="0.00E+00">
                  <c:v>0.88067180452401972</c:v>
                </c:pt>
                <c:pt idx="49" formatCode="0.00E+00">
                  <c:v>0.80762745621853993</c:v>
                </c:pt>
                <c:pt idx="50" formatCode="0.00E+00">
                  <c:v>0.74027839802102458</c:v>
                </c:pt>
                <c:pt idx="51" formatCode="0.00E+00">
                  <c:v>0.67039686265088372</c:v>
                </c:pt>
                <c:pt idx="52" formatCode="0.00E+00">
                  <c:v>0.61295852163660414</c:v>
                </c:pt>
                <c:pt idx="53" formatCode="0.00E+00">
                  <c:v>0.56019174103505165</c:v>
                </c:pt>
                <c:pt idx="54" formatCode="0.00E+00">
                  <c:v>0.51211990517391204</c:v>
                </c:pt>
                <c:pt idx="55" formatCode="0.00E+00">
                  <c:v>0.4700439547951526</c:v>
                </c:pt>
                <c:pt idx="56" formatCode="0.00E+00">
                  <c:v>0.42840047243314333</c:v>
                </c:pt>
                <c:pt idx="57" formatCode="0.00E+00">
                  <c:v>0.3920579348394444</c:v>
                </c:pt>
                <c:pt idx="58" formatCode="0.00E+00">
                  <c:v>0.35769806747666433</c:v>
                </c:pt>
                <c:pt idx="59" formatCode="0.00E+00">
                  <c:v>0.32513142923704502</c:v>
                </c:pt>
                <c:pt idx="60" formatCode="0.00E+00">
                  <c:v>0.29618545702948734</c:v>
                </c:pt>
                <c:pt idx="61" formatCode="0.00E+00">
                  <c:v>0.271861120547227</c:v>
                </c:pt>
                <c:pt idx="62" formatCode="0.00E+00">
                  <c:v>0.24847467222248884</c:v>
                </c:pt>
                <c:pt idx="63" formatCode="0.00E+00">
                  <c:v>0.22673320451062179</c:v>
                </c:pt>
                <c:pt idx="64" formatCode="0.00E+00">
                  <c:v>0.20739844143688149</c:v>
                </c:pt>
                <c:pt idx="65" formatCode="0.00E+00">
                  <c:v>0.19032026991214432</c:v>
                </c:pt>
                <c:pt idx="66" formatCode="0.00E+00">
                  <c:v>0.17299651083233258</c:v>
                </c:pt>
                <c:pt idx="67" formatCode="0.00E+00">
                  <c:v>0.15801302580281451</c:v>
                </c:pt>
                <c:pt idx="68" formatCode="0.00E+00">
                  <c:v>0.14541020417317385</c:v>
                </c:pt>
                <c:pt idx="69" formatCode="0.00E+00">
                  <c:v>0.13276757210098514</c:v>
                </c:pt>
                <c:pt idx="70" formatCode="0.00E+00">
                  <c:v>0.12091082196432065</c:v>
                </c:pt>
                <c:pt idx="71" formatCode="0.00E+00">
                  <c:v>0.11037483186226252</c:v>
                </c:pt>
                <c:pt idx="72" formatCode="0.00E+00">
                  <c:v>0.10145145947241521</c:v>
                </c:pt>
                <c:pt idx="73" formatCode="0.00E+00">
                  <c:v>9.2764454630753196E-2</c:v>
                </c:pt>
                <c:pt idx="74" formatCode="0.00E+00">
                  <c:v>8.4762453829868412E-2</c:v>
                </c:pt>
                <c:pt idx="75" formatCode="0.00E+00">
                  <c:v>7.7221336490460549E-2</c:v>
                </c:pt>
                <c:pt idx="76" formatCode="0.00E+00">
                  <c:v>7.0599425716574821E-2</c:v>
                </c:pt>
                <c:pt idx="77" formatCode="0.00E+00">
                  <c:v>6.453660812854814E-2</c:v>
                </c:pt>
                <c:pt idx="78" formatCode="0.00E+00">
                  <c:v>5.8960045094908216E-2</c:v>
                </c:pt>
                <c:pt idx="79" formatCode="0.00E+00">
                  <c:v>5.3875323792514647E-2</c:v>
                </c:pt>
                <c:pt idx="80" formatCode="0.00E+00">
                  <c:v>4.9353722387313594E-2</c:v>
                </c:pt>
                <c:pt idx="81" formatCode="0.00E+00">
                  <c:v>4.497579141203175E-2</c:v>
                </c:pt>
                <c:pt idx="82" formatCode="0.00E+00">
                  <c:v>4.1141667075494999E-2</c:v>
                </c:pt>
                <c:pt idx="83" formatCode="0.00E+00">
                  <c:v>3.7683795855168817E-2</c:v>
                </c:pt>
                <c:pt idx="84" formatCode="0.00E+00">
                  <c:v>3.4392645802129376E-2</c:v>
                </c:pt>
                <c:pt idx="85" formatCode="0.00E+00">
                  <c:v>3.1448107515949127E-2</c:v>
                </c:pt>
                <c:pt idx="86" formatCode="0.00E+00">
                  <c:v>2.8737003794305646E-2</c:v>
                </c:pt>
                <c:pt idx="87" formatCode="0.00E+00">
                  <c:v>2.6258513188957219E-2</c:v>
                </c:pt>
                <c:pt idx="88" formatCode="0.00E+00">
                  <c:v>2.4028290388153777E-2</c:v>
                </c:pt>
                <c:pt idx="89" formatCode="0.00E+00">
                  <c:v>2.1986213264706091E-2</c:v>
                </c:pt>
                <c:pt idx="90" formatCode="0.00E+00">
                  <c:v>2.0082963157292279E-2</c:v>
                </c:pt>
                <c:pt idx="91" formatCode="0.00E+00">
                  <c:v>1.8352513158069586E-2</c:v>
                </c:pt>
                <c:pt idx="92" formatCode="0.00E+00">
                  <c:v>1.6762295081938196E-2</c:v>
                </c:pt>
                <c:pt idx="93" formatCode="0.00E+00">
                  <c:v>1.5338569941918541E-2</c:v>
                </c:pt>
                <c:pt idx="94" formatCode="0.00E+00">
                  <c:v>1.4008550551949861E-2</c:v>
                </c:pt>
                <c:pt idx="95" formatCode="0.00E+00">
                  <c:v>1.2807769525594294E-2</c:v>
                </c:pt>
                <c:pt idx="96" formatCode="0.00E+00">
                  <c:v>1.1714386418069989E-2</c:v>
                </c:pt>
                <c:pt idx="97" formatCode="0.00E+00">
                  <c:v>1.070260873553496E-2</c:v>
                </c:pt>
                <c:pt idx="98" formatCode="0.00E+00">
                  <c:v>9.7779849497383487E-3</c:v>
                </c:pt>
                <c:pt idx="99" formatCode="0.00E+00">
                  <c:v>8.9563157665929136E-3</c:v>
                </c:pt>
                <c:pt idx="100" formatCode="0.00E+00">
                  <c:v>8.1985504410915042E-3</c:v>
                </c:pt>
                <c:pt idx="101" formatCode="0.00E+00">
                  <c:v>7.4527625476772949E-3</c:v>
                </c:pt>
                <c:pt idx="102" formatCode="0.00E+00">
                  <c:v>6.8312254577068098E-3</c:v>
                </c:pt>
                <c:pt idx="103" formatCode="0.00E+00">
                  <c:v>6.2319485299841592E-3</c:v>
                </c:pt>
                <c:pt idx="104" formatCode="0.00E+00">
                  <c:v>5.6984579666470563E-3</c:v>
                </c:pt>
                <c:pt idx="105" formatCode="0.00E+00">
                  <c:v>5.223499382415943E-3</c:v>
                </c:pt>
                <c:pt idx="106" formatCode="0.00E+00">
                  <c:v>4.7775340175970002E-3</c:v>
                </c:pt>
                <c:pt idx="107" formatCode="0.00E+00">
                  <c:v>4.3664700039606459E-3</c:v>
                </c:pt>
                <c:pt idx="108" formatCode="0.00E+00">
                  <c:v>3.9901481115943854E-3</c:v>
                </c:pt>
                <c:pt idx="109" formatCode="0.00E+00">
                  <c:v>3.636021925317159E-3</c:v>
                </c:pt>
                <c:pt idx="110" formatCode="0.00E+00">
                  <c:v>3.3292515384325226E-3</c:v>
                </c:pt>
                <c:pt idx="111" formatCode="0.00E+00">
                  <c:v>3.0437756864742393E-3</c:v>
                </c:pt>
                <c:pt idx="112" formatCode="0.00E+00">
                  <c:v>2.7812750703953984E-3</c:v>
                </c:pt>
                <c:pt idx="113" formatCode="0.00E+00">
                  <c:v>2.5433927118044342E-3</c:v>
                </c:pt>
                <c:pt idx="114" formatCode="0.00E+00">
                  <c:v>2.3259518943840674E-3</c:v>
                </c:pt>
                <c:pt idx="115" formatCode="0.00E+00">
                  <c:v>2.1262984008803601E-3</c:v>
                </c:pt>
                <c:pt idx="116" formatCode="0.00E+00">
                  <c:v>1.9439381572913684E-3</c:v>
                </c:pt>
                <c:pt idx="117" formatCode="0.00E+00">
                  <c:v>1.7754204504602284E-3</c:v>
                </c:pt>
              </c:numCache>
            </c:numRef>
          </c:xVal>
          <c:yVal>
            <c:numRef>
              <c:f>'486e'!$Z$8:$Z$125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0.17106103173996404</c:v>
                </c:pt>
                <c:pt idx="70">
                  <c:v>0.48000131519821132</c:v>
                </c:pt>
                <c:pt idx="71">
                  <c:v>0.72000197279731704</c:v>
                </c:pt>
                <c:pt idx="72">
                  <c:v>0.560001534397913</c:v>
                </c:pt>
                <c:pt idx="73">
                  <c:v>0.3200008767988074</c:v>
                </c:pt>
                <c:pt idx="74">
                  <c:v>0.18666717813263789</c:v>
                </c:pt>
                <c:pt idx="75">
                  <c:v>0.13333369866617018</c:v>
                </c:pt>
                <c:pt idx="76">
                  <c:v>8.0000219199702016E-2</c:v>
                </c:pt>
                <c:pt idx="77">
                  <c:v>8.0000219199702016E-2</c:v>
                </c:pt>
                <c:pt idx="78">
                  <c:v>5.3333479466467271E-2</c:v>
                </c:pt>
                <c:pt idx="79">
                  <c:v>5.3333479466468603E-2</c:v>
                </c:pt>
                <c:pt idx="80">
                  <c:v>2.6666739733233413E-2</c:v>
                </c:pt>
                <c:pt idx="81">
                  <c:v>5.3333479466468159E-2</c:v>
                </c:pt>
                <c:pt idx="82">
                  <c:v>2.6666739733233857E-2</c:v>
                </c:pt>
                <c:pt idx="83">
                  <c:v>1E-4</c:v>
                </c:pt>
                <c:pt idx="84">
                  <c:v>2.6666739733234301E-2</c:v>
                </c:pt>
                <c:pt idx="85">
                  <c:v>2.6666739733233857E-2</c:v>
                </c:pt>
                <c:pt idx="86">
                  <c:v>1E-4</c:v>
                </c:pt>
                <c:pt idx="87">
                  <c:v>2.6666739733233857E-2</c:v>
                </c:pt>
                <c:pt idx="88">
                  <c:v>1E-4</c:v>
                </c:pt>
                <c:pt idx="89">
                  <c:v>2.6666739733233857E-2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B3-6F42-948E-08BB0B13A637}"/>
            </c:ext>
          </c:extLst>
        </c:ser>
        <c:ser>
          <c:idx val="1"/>
          <c:order val="1"/>
          <c:tx>
            <c:strRef>
              <c:f>'486e'!$AB$7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'486e'!$X$8:$X$125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2.3704063523637164</c:v>
                </c:pt>
                <c:pt idx="38" formatCode="0.00E+00">
                  <c:v>2.2077940202119257</c:v>
                </c:pt>
                <c:pt idx="39" formatCode="0.00E+00">
                  <c:v>1.9982378817337354</c:v>
                </c:pt>
                <c:pt idx="40" formatCode="0.00E+00">
                  <c:v>1.8312886621149289</c:v>
                </c:pt>
                <c:pt idx="41" formatCode="0.00E+00">
                  <c:v>1.6781043080533307</c:v>
                </c:pt>
                <c:pt idx="42" formatCode="0.00E+00">
                  <c:v>1.529887426040865</c:v>
                </c:pt>
                <c:pt idx="43" formatCode="0.00E+00">
                  <c:v>1.3859752989230474</c:v>
                </c:pt>
                <c:pt idx="44" formatCode="0.00E+00">
                  <c:v>1.2753030225694413</c:v>
                </c:pt>
                <c:pt idx="45" formatCode="0.00E+00">
                  <c:v>1.1573887600524275</c:v>
                </c:pt>
                <c:pt idx="46" formatCode="0.00E+00">
                  <c:v>1.0589071717219227</c:v>
                </c:pt>
                <c:pt idx="47" formatCode="0.00E+00">
                  <c:v>0.96464784456420738</c:v>
                </c:pt>
                <c:pt idx="48" formatCode="0.00E+00">
                  <c:v>0.88067180452401972</c:v>
                </c:pt>
                <c:pt idx="49" formatCode="0.00E+00">
                  <c:v>0.80762745621853993</c:v>
                </c:pt>
                <c:pt idx="50" formatCode="0.00E+00">
                  <c:v>0.74027839802102458</c:v>
                </c:pt>
                <c:pt idx="51" formatCode="0.00E+00">
                  <c:v>0.67039686265088372</c:v>
                </c:pt>
                <c:pt idx="52" formatCode="0.00E+00">
                  <c:v>0.61295852163660414</c:v>
                </c:pt>
                <c:pt idx="53" formatCode="0.00E+00">
                  <c:v>0.56019174103505165</c:v>
                </c:pt>
                <c:pt idx="54" formatCode="0.00E+00">
                  <c:v>0.51211990517391204</c:v>
                </c:pt>
                <c:pt idx="55" formatCode="0.00E+00">
                  <c:v>0.4700439547951526</c:v>
                </c:pt>
                <c:pt idx="56" formatCode="0.00E+00">
                  <c:v>0.42840047243314333</c:v>
                </c:pt>
                <c:pt idx="57" formatCode="0.00E+00">
                  <c:v>0.3920579348394444</c:v>
                </c:pt>
                <c:pt idx="58" formatCode="0.00E+00">
                  <c:v>0.35769806747666433</c:v>
                </c:pt>
                <c:pt idx="59" formatCode="0.00E+00">
                  <c:v>0.32513142923704502</c:v>
                </c:pt>
                <c:pt idx="60" formatCode="0.00E+00">
                  <c:v>0.29618545702948734</c:v>
                </c:pt>
                <c:pt idx="61" formatCode="0.00E+00">
                  <c:v>0.271861120547227</c:v>
                </c:pt>
                <c:pt idx="62" formatCode="0.00E+00">
                  <c:v>0.24847467222248884</c:v>
                </c:pt>
                <c:pt idx="63" formatCode="0.00E+00">
                  <c:v>0.22673320451062179</c:v>
                </c:pt>
                <c:pt idx="64" formatCode="0.00E+00">
                  <c:v>0.20739844143688149</c:v>
                </c:pt>
                <c:pt idx="65" formatCode="0.00E+00">
                  <c:v>0.19032026991214432</c:v>
                </c:pt>
                <c:pt idx="66" formatCode="0.00E+00">
                  <c:v>0.17299651083233258</c:v>
                </c:pt>
                <c:pt idx="67" formatCode="0.00E+00">
                  <c:v>0.15801302580281451</c:v>
                </c:pt>
                <c:pt idx="68" formatCode="0.00E+00">
                  <c:v>0.14541020417317385</c:v>
                </c:pt>
                <c:pt idx="69" formatCode="0.00E+00">
                  <c:v>0.13276757210098514</c:v>
                </c:pt>
                <c:pt idx="70" formatCode="0.00E+00">
                  <c:v>0.12091082196432065</c:v>
                </c:pt>
                <c:pt idx="71" formatCode="0.00E+00">
                  <c:v>0.11037483186226252</c:v>
                </c:pt>
                <c:pt idx="72" formatCode="0.00E+00">
                  <c:v>0.10145145947241521</c:v>
                </c:pt>
                <c:pt idx="73" formatCode="0.00E+00">
                  <c:v>9.2764454630753196E-2</c:v>
                </c:pt>
                <c:pt idx="74" formatCode="0.00E+00">
                  <c:v>8.4762453829868412E-2</c:v>
                </c:pt>
                <c:pt idx="75" formatCode="0.00E+00">
                  <c:v>7.7221336490460549E-2</c:v>
                </c:pt>
                <c:pt idx="76" formatCode="0.00E+00">
                  <c:v>7.0599425716574821E-2</c:v>
                </c:pt>
                <c:pt idx="77" formatCode="0.00E+00">
                  <c:v>6.453660812854814E-2</c:v>
                </c:pt>
                <c:pt idx="78" formatCode="0.00E+00">
                  <c:v>5.8960045094908216E-2</c:v>
                </c:pt>
                <c:pt idx="79" formatCode="0.00E+00">
                  <c:v>5.3875323792514647E-2</c:v>
                </c:pt>
                <c:pt idx="80" formatCode="0.00E+00">
                  <c:v>4.9353722387313594E-2</c:v>
                </c:pt>
                <c:pt idx="81" formatCode="0.00E+00">
                  <c:v>4.497579141203175E-2</c:v>
                </c:pt>
                <c:pt idx="82" formatCode="0.00E+00">
                  <c:v>4.1141667075494999E-2</c:v>
                </c:pt>
                <c:pt idx="83" formatCode="0.00E+00">
                  <c:v>3.7683795855168817E-2</c:v>
                </c:pt>
                <c:pt idx="84" formatCode="0.00E+00">
                  <c:v>3.4392645802129376E-2</c:v>
                </c:pt>
                <c:pt idx="85" formatCode="0.00E+00">
                  <c:v>3.1448107515949127E-2</c:v>
                </c:pt>
                <c:pt idx="86" formatCode="0.00E+00">
                  <c:v>2.8737003794305646E-2</c:v>
                </c:pt>
                <c:pt idx="87" formatCode="0.00E+00">
                  <c:v>2.6258513188957219E-2</c:v>
                </c:pt>
                <c:pt idx="88" formatCode="0.00E+00">
                  <c:v>2.4028290388153777E-2</c:v>
                </c:pt>
                <c:pt idx="89" formatCode="0.00E+00">
                  <c:v>2.1986213264706091E-2</c:v>
                </c:pt>
                <c:pt idx="90" formatCode="0.00E+00">
                  <c:v>2.0082963157292279E-2</c:v>
                </c:pt>
                <c:pt idx="91" formatCode="0.00E+00">
                  <c:v>1.8352513158069586E-2</c:v>
                </c:pt>
                <c:pt idx="92" formatCode="0.00E+00">
                  <c:v>1.6762295081938196E-2</c:v>
                </c:pt>
                <c:pt idx="93" formatCode="0.00E+00">
                  <c:v>1.5338569941918541E-2</c:v>
                </c:pt>
                <c:pt idx="94" formatCode="0.00E+00">
                  <c:v>1.4008550551949861E-2</c:v>
                </c:pt>
                <c:pt idx="95" formatCode="0.00E+00">
                  <c:v>1.2807769525594294E-2</c:v>
                </c:pt>
                <c:pt idx="96" formatCode="0.00E+00">
                  <c:v>1.1714386418069989E-2</c:v>
                </c:pt>
                <c:pt idx="97" formatCode="0.00E+00">
                  <c:v>1.070260873553496E-2</c:v>
                </c:pt>
                <c:pt idx="98" formatCode="0.00E+00">
                  <c:v>9.7779849497383487E-3</c:v>
                </c:pt>
                <c:pt idx="99" formatCode="0.00E+00">
                  <c:v>8.9563157665929136E-3</c:v>
                </c:pt>
                <c:pt idx="100" formatCode="0.00E+00">
                  <c:v>8.1985504410915042E-3</c:v>
                </c:pt>
                <c:pt idx="101" formatCode="0.00E+00">
                  <c:v>7.4527625476772949E-3</c:v>
                </c:pt>
                <c:pt idx="102" formatCode="0.00E+00">
                  <c:v>6.8312254577068098E-3</c:v>
                </c:pt>
                <c:pt idx="103" formatCode="0.00E+00">
                  <c:v>6.2319485299841592E-3</c:v>
                </c:pt>
                <c:pt idx="104" formatCode="0.00E+00">
                  <c:v>5.6984579666470563E-3</c:v>
                </c:pt>
                <c:pt idx="105" formatCode="0.00E+00">
                  <c:v>5.223499382415943E-3</c:v>
                </c:pt>
                <c:pt idx="106" formatCode="0.00E+00">
                  <c:v>4.7775340175970002E-3</c:v>
                </c:pt>
                <c:pt idx="107" formatCode="0.00E+00">
                  <c:v>4.3664700039606459E-3</c:v>
                </c:pt>
                <c:pt idx="108" formatCode="0.00E+00">
                  <c:v>3.9901481115943854E-3</c:v>
                </c:pt>
                <c:pt idx="109" formatCode="0.00E+00">
                  <c:v>3.636021925317159E-3</c:v>
                </c:pt>
                <c:pt idx="110" formatCode="0.00E+00">
                  <c:v>3.3292515384325226E-3</c:v>
                </c:pt>
                <c:pt idx="111" formatCode="0.00E+00">
                  <c:v>3.0437756864742393E-3</c:v>
                </c:pt>
                <c:pt idx="112" formatCode="0.00E+00">
                  <c:v>2.7812750703953984E-3</c:v>
                </c:pt>
                <c:pt idx="113" formatCode="0.00E+00">
                  <c:v>2.5433927118044342E-3</c:v>
                </c:pt>
                <c:pt idx="114" formatCode="0.00E+00">
                  <c:v>2.3259518943840674E-3</c:v>
                </c:pt>
                <c:pt idx="115" formatCode="0.00E+00">
                  <c:v>2.1262984008803601E-3</c:v>
                </c:pt>
                <c:pt idx="116" formatCode="0.00E+00">
                  <c:v>1.9439381572913684E-3</c:v>
                </c:pt>
                <c:pt idx="117" formatCode="0.00E+00">
                  <c:v>1.7754204504602284E-3</c:v>
                </c:pt>
              </c:numCache>
            </c:numRef>
          </c:xVal>
          <c:yVal>
            <c:numRef>
              <c:f>'486e'!$AB$8:$AB$125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0.74953982173485889</c:v>
                </c:pt>
                <c:pt idx="71">
                  <c:v>0.73762536716493698</c:v>
                </c:pt>
                <c:pt idx="72">
                  <c:v>0.39635887460723818</c:v>
                </c:pt>
                <c:pt idx="73">
                  <c:v>0.26754292304492222</c:v>
                </c:pt>
                <c:pt idx="74">
                  <c:v>0.18266027194553036</c:v>
                </c:pt>
                <c:pt idx="75">
                  <c:v>0.13504017067111596</c:v>
                </c:pt>
                <c:pt idx="76">
                  <c:v>9.7467515243459424E-2</c:v>
                </c:pt>
                <c:pt idx="77">
                  <c:v>7.6237849748396425E-2</c:v>
                </c:pt>
                <c:pt idx="78">
                  <c:v>6.1512920464180887E-2</c:v>
                </c:pt>
                <c:pt idx="79">
                  <c:v>5.0273632449019612E-2</c:v>
                </c:pt>
                <c:pt idx="80">
                  <c:v>4.0848654716197697E-2</c:v>
                </c:pt>
                <c:pt idx="81">
                  <c:v>3.6642036924012356E-2</c:v>
                </c:pt>
                <c:pt idx="82">
                  <c:v>3.0091453782104427E-2</c:v>
                </c:pt>
                <c:pt idx="83">
                  <c:v>2.5769861961016716E-2</c:v>
                </c:pt>
                <c:pt idx="84">
                  <c:v>2.3494963704071115E-2</c:v>
                </c:pt>
                <c:pt idx="85">
                  <c:v>2.0294348164531684E-2</c:v>
                </c:pt>
                <c:pt idx="86">
                  <c:v>1.8177665789123498E-2</c:v>
                </c:pt>
                <c:pt idx="87">
                  <c:v>1.6270512521131764E-2</c:v>
                </c:pt>
                <c:pt idx="88">
                  <c:v>1.4420037409735187E-2</c:v>
                </c:pt>
                <c:pt idx="89">
                  <c:v>1.3073206859728348E-2</c:v>
                </c:pt>
                <c:pt idx="90">
                  <c:v>1.2119958649535967E-2</c:v>
                </c:pt>
                <c:pt idx="91">
                  <c:v>1.1008460303362444E-2</c:v>
                </c:pt>
                <c:pt idx="92">
                  <c:v>1.0146574546682441E-2</c:v>
                </c:pt>
                <c:pt idx="93">
                  <c:v>9.1441312947146969E-3</c:v>
                </c:pt>
                <c:pt idx="94">
                  <c:v>8.6272414228587557E-3</c:v>
                </c:pt>
                <c:pt idx="95">
                  <c:v>7.8910293356480032E-3</c:v>
                </c:pt>
                <c:pt idx="96">
                  <c:v>7.2992926193262697E-3</c:v>
                </c:pt>
                <c:pt idx="97">
                  <c:v>6.8802155344802607E-3</c:v>
                </c:pt>
                <c:pt idx="98">
                  <c:v>6.421210402309363E-3</c:v>
                </c:pt>
                <c:pt idx="99">
                  <c:v>5.8390588429446666E-3</c:v>
                </c:pt>
                <c:pt idx="100">
                  <c:v>5.520332398736727E-3</c:v>
                </c:pt>
                <c:pt idx="101">
                  <c:v>5.5870862987315029E-3</c:v>
                </c:pt>
                <c:pt idx="102">
                  <c:v>4.7968346773274995E-3</c:v>
                </c:pt>
                <c:pt idx="103">
                  <c:v>4.7702478352267264E-3</c:v>
                </c:pt>
                <c:pt idx="104">
                  <c:v>4.3892675158372363E-3</c:v>
                </c:pt>
                <c:pt idx="105">
                  <c:v>4.0417359873914371E-3</c:v>
                </c:pt>
                <c:pt idx="106">
                  <c:v>3.9306119685353913E-3</c:v>
                </c:pt>
                <c:pt idx="107">
                  <c:v>3.7599412969524515E-3</c:v>
                </c:pt>
                <c:pt idx="108">
                  <c:v>3.5777608135902916E-3</c:v>
                </c:pt>
                <c:pt idx="109">
                  <c:v>3.5061859173790566E-3</c:v>
                </c:pt>
                <c:pt idx="110">
                  <c:v>3.1657648926071147E-3</c:v>
                </c:pt>
                <c:pt idx="111">
                  <c:v>3.0717284118000343E-3</c:v>
                </c:pt>
                <c:pt idx="112">
                  <c:v>2.9497229427204452E-3</c:v>
                </c:pt>
                <c:pt idx="113">
                  <c:v>2.7943893969606393E-3</c:v>
                </c:pt>
                <c:pt idx="114">
                  <c:v>2.6722997371515511E-3</c:v>
                </c:pt>
                <c:pt idx="115">
                  <c:v>2.5697615514657102E-3</c:v>
                </c:pt>
                <c:pt idx="116">
                  <c:v>2.4606637691588773E-3</c:v>
                </c:pt>
                <c:pt idx="117">
                  <c:v>2.3865179318169893E-3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B3-6F42-948E-08BB0B13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6895"/>
        <c:axId val="1"/>
      </c:scatterChart>
      <c:valAx>
        <c:axId val="152706895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845489138741168"/>
              <c:y val="0.928950508557997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0259275080043734E-3"/>
              <c:y val="0.3823648531267747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706895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'492e'!$AC$8:$AC$42</c:f>
          <c:strCache>
            <c:ptCount val="35"/>
            <c:pt idx="0">
              <c:v>SAMPLE NO.:</c:v>
            </c:pt>
            <c:pt idx="1">
              <c:v>7054.2ft;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4.8</c:v>
            </c:pt>
            <c:pt idx="6">
              <c:v>BVTot:</c:v>
            </c:pt>
            <c:pt idx="7">
              <c:v>3.92</c:v>
            </c:pt>
            <c:pt idx="8">
              <c:v>Perm:</c:v>
            </c:pt>
            <c:pt idx="9">
              <c:v>0.0037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0.10</c:v>
            </c:pt>
            <c:pt idx="15">
              <c:v>Pd1:</c:v>
            </c:pt>
            <c:pt idx="16">
              <c:v>1351.91</c:v>
            </c:pt>
            <c:pt idx="17">
              <c:v>BV1:</c:v>
            </c:pt>
            <c:pt idx="18">
              <c:v>3.92</c:v>
            </c:pt>
            <c:pt idx="19">
              <c:v>Closure Corr:</c:v>
            </c:pt>
            <c:pt idx="20">
              <c:v>0.42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3049048693911314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9.4217798857699181E-2"/>
          <c:w val="0.75091343847689662"/>
          <c:h val="0.79341304301220361"/>
        </c:manualLayout>
      </c:layout>
      <c:scatterChart>
        <c:scatterStyle val="lineMarker"/>
        <c:varyColors val="0"/>
        <c:ser>
          <c:idx val="0"/>
          <c:order val="0"/>
          <c:tx>
            <c:strRef>
              <c:f>'492e'!$B$224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'492e'!$A$225:$A$342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2.6344571205366166E-2</c:v>
                </c:pt>
                <c:pt idx="2">
                  <c:v>5.2689142410732331E-2</c:v>
                </c:pt>
                <c:pt idx="3">
                  <c:v>5.2689142410732331E-2</c:v>
                </c:pt>
                <c:pt idx="4">
                  <c:v>7.9033713616098497E-2</c:v>
                </c:pt>
                <c:pt idx="5">
                  <c:v>0.13172285602683081</c:v>
                </c:pt>
                <c:pt idx="6">
                  <c:v>0.15806742723219699</c:v>
                </c:pt>
                <c:pt idx="7">
                  <c:v>0.15806742723219699</c:v>
                </c:pt>
                <c:pt idx="8">
                  <c:v>0.18441199843756315</c:v>
                </c:pt>
                <c:pt idx="9">
                  <c:v>0.18441199843756315</c:v>
                </c:pt>
                <c:pt idx="10">
                  <c:v>0.21075656964292933</c:v>
                </c:pt>
                <c:pt idx="11">
                  <c:v>0.21075656964292933</c:v>
                </c:pt>
                <c:pt idx="12">
                  <c:v>0.21075656964292933</c:v>
                </c:pt>
                <c:pt idx="13">
                  <c:v>0.21075656964292933</c:v>
                </c:pt>
                <c:pt idx="14">
                  <c:v>0.21075656964292933</c:v>
                </c:pt>
                <c:pt idx="15">
                  <c:v>0.21075656964292933</c:v>
                </c:pt>
                <c:pt idx="16">
                  <c:v>0.23710114084829545</c:v>
                </c:pt>
                <c:pt idx="17">
                  <c:v>0.23710114084829545</c:v>
                </c:pt>
                <c:pt idx="18">
                  <c:v>0.23710114084829545</c:v>
                </c:pt>
                <c:pt idx="19">
                  <c:v>0.23710114084829545</c:v>
                </c:pt>
                <c:pt idx="20">
                  <c:v>0.23710114084829545</c:v>
                </c:pt>
                <c:pt idx="21">
                  <c:v>0.23710114084829545</c:v>
                </c:pt>
                <c:pt idx="22">
                  <c:v>0.23710114084829545</c:v>
                </c:pt>
                <c:pt idx="23">
                  <c:v>0.23710114084829545</c:v>
                </c:pt>
                <c:pt idx="24">
                  <c:v>0.23710114084829545</c:v>
                </c:pt>
                <c:pt idx="25">
                  <c:v>0.26344571205366163</c:v>
                </c:pt>
                <c:pt idx="26">
                  <c:v>0.26344571205366163</c:v>
                </c:pt>
                <c:pt idx="27">
                  <c:v>0.26344571205366163</c:v>
                </c:pt>
                <c:pt idx="28">
                  <c:v>0.26344571205366163</c:v>
                </c:pt>
                <c:pt idx="29">
                  <c:v>0.26344571205366163</c:v>
                </c:pt>
                <c:pt idx="30">
                  <c:v>0.26344571205366163</c:v>
                </c:pt>
                <c:pt idx="31">
                  <c:v>0.26344571205366163</c:v>
                </c:pt>
                <c:pt idx="32">
                  <c:v>0.26344571205366163</c:v>
                </c:pt>
                <c:pt idx="33">
                  <c:v>0.31613485446439399</c:v>
                </c:pt>
                <c:pt idx="34">
                  <c:v>0.31613485446439399</c:v>
                </c:pt>
                <c:pt idx="35">
                  <c:v>0.31613485446439399</c:v>
                </c:pt>
                <c:pt idx="36">
                  <c:v>0.31613485446439399</c:v>
                </c:pt>
                <c:pt idx="37">
                  <c:v>0.31613485446439399</c:v>
                </c:pt>
                <c:pt idx="38">
                  <c:v>0.31613485446439399</c:v>
                </c:pt>
                <c:pt idx="39">
                  <c:v>0.31613485446439399</c:v>
                </c:pt>
                <c:pt idx="40">
                  <c:v>0.31613485446439399</c:v>
                </c:pt>
                <c:pt idx="41">
                  <c:v>0.31613485446439399</c:v>
                </c:pt>
                <c:pt idx="42">
                  <c:v>0.31613485446439399</c:v>
                </c:pt>
                <c:pt idx="43">
                  <c:v>0.31613485446439399</c:v>
                </c:pt>
                <c:pt idx="44">
                  <c:v>0.31613485446439399</c:v>
                </c:pt>
                <c:pt idx="45">
                  <c:v>0.31613485446439399</c:v>
                </c:pt>
                <c:pt idx="46">
                  <c:v>0.31613485446439399</c:v>
                </c:pt>
                <c:pt idx="47">
                  <c:v>0.31613485446439399</c:v>
                </c:pt>
                <c:pt idx="48">
                  <c:v>0.31613485446439399</c:v>
                </c:pt>
                <c:pt idx="49">
                  <c:v>0.31613485446439399</c:v>
                </c:pt>
                <c:pt idx="50">
                  <c:v>0.31613485446439399</c:v>
                </c:pt>
                <c:pt idx="51">
                  <c:v>0.31613485446439399</c:v>
                </c:pt>
                <c:pt idx="52">
                  <c:v>0.31613485446439399</c:v>
                </c:pt>
                <c:pt idx="53">
                  <c:v>0.31613485446439399</c:v>
                </c:pt>
                <c:pt idx="54">
                  <c:v>0.31613485446439399</c:v>
                </c:pt>
                <c:pt idx="55">
                  <c:v>0.31613485446439399</c:v>
                </c:pt>
                <c:pt idx="56">
                  <c:v>0.31613485446439399</c:v>
                </c:pt>
                <c:pt idx="57">
                  <c:v>0.31613485446439399</c:v>
                </c:pt>
                <c:pt idx="58">
                  <c:v>0.31613485446439399</c:v>
                </c:pt>
                <c:pt idx="59">
                  <c:v>0.31613485446439399</c:v>
                </c:pt>
                <c:pt idx="60">
                  <c:v>0.31613485446439399</c:v>
                </c:pt>
                <c:pt idx="61">
                  <c:v>0.31613485446439399</c:v>
                </c:pt>
                <c:pt idx="62">
                  <c:v>0.31613485446439399</c:v>
                </c:pt>
                <c:pt idx="63">
                  <c:v>0.31613485446439399</c:v>
                </c:pt>
                <c:pt idx="64">
                  <c:v>0.31613485446439399</c:v>
                </c:pt>
                <c:pt idx="65">
                  <c:v>0.31613485446439399</c:v>
                </c:pt>
                <c:pt idx="66">
                  <c:v>0.31613485446439399</c:v>
                </c:pt>
                <c:pt idx="67">
                  <c:v>0.31613485446439399</c:v>
                </c:pt>
                <c:pt idx="68">
                  <c:v>0.31613485446439399</c:v>
                </c:pt>
                <c:pt idx="69">
                  <c:v>0.34247942566976014</c:v>
                </c:pt>
                <c:pt idx="70">
                  <c:v>0.34247942566976014</c:v>
                </c:pt>
                <c:pt idx="71">
                  <c:v>0.36882399687512629</c:v>
                </c:pt>
                <c:pt idx="72">
                  <c:v>0.39516856808049255</c:v>
                </c:pt>
                <c:pt idx="73">
                  <c:v>0.4742022816965909</c:v>
                </c:pt>
                <c:pt idx="74">
                  <c:v>0.57958056651805567</c:v>
                </c:pt>
                <c:pt idx="75">
                  <c:v>0.79033713616098511</c:v>
                </c:pt>
                <c:pt idx="76">
                  <c:v>1.0537828482146465</c:v>
                </c:pt>
                <c:pt idx="77">
                  <c:v>1.4226068450897729</c:v>
                </c:pt>
                <c:pt idx="78">
                  <c:v>1.8704645555809978</c:v>
                </c:pt>
                <c:pt idx="79">
                  <c:v>2.3710114084829548</c:v>
                </c:pt>
                <c:pt idx="80">
                  <c:v>2.8188691189741797</c:v>
                </c:pt>
                <c:pt idx="81">
                  <c:v>3.2403822582600386</c:v>
                </c:pt>
                <c:pt idx="82">
                  <c:v>3.5301725415190659</c:v>
                </c:pt>
                <c:pt idx="83">
                  <c:v>3.6092062551351645</c:v>
                </c:pt>
                <c:pt idx="84">
                  <c:v>3.6882399687512635</c:v>
                </c:pt>
                <c:pt idx="85">
                  <c:v>3.7145845399566295</c:v>
                </c:pt>
                <c:pt idx="86">
                  <c:v>3.767273682367362</c:v>
                </c:pt>
                <c:pt idx="87">
                  <c:v>3.7936182535727272</c:v>
                </c:pt>
                <c:pt idx="88">
                  <c:v>3.8199628247780941</c:v>
                </c:pt>
                <c:pt idx="89">
                  <c:v>3.8463073959834602</c:v>
                </c:pt>
                <c:pt idx="90">
                  <c:v>3.8726519671888266</c:v>
                </c:pt>
                <c:pt idx="91">
                  <c:v>3.8726519671888266</c:v>
                </c:pt>
                <c:pt idx="92">
                  <c:v>3.8989965383941927</c:v>
                </c:pt>
                <c:pt idx="93">
                  <c:v>3.8989965383941927</c:v>
                </c:pt>
                <c:pt idx="94">
                  <c:v>3.8989965383941927</c:v>
                </c:pt>
                <c:pt idx="95">
                  <c:v>3.8989965383941927</c:v>
                </c:pt>
                <c:pt idx="96">
                  <c:v>3.8989965383941927</c:v>
                </c:pt>
                <c:pt idx="97">
                  <c:v>3.8989965383941927</c:v>
                </c:pt>
                <c:pt idx="98">
                  <c:v>3.8989965383941927</c:v>
                </c:pt>
                <c:pt idx="99">
                  <c:v>3.8989965383941927</c:v>
                </c:pt>
                <c:pt idx="100">
                  <c:v>3.8989965383941927</c:v>
                </c:pt>
                <c:pt idx="101">
                  <c:v>3.8989965383941927</c:v>
                </c:pt>
                <c:pt idx="102">
                  <c:v>3.8989965383941927</c:v>
                </c:pt>
                <c:pt idx="103">
                  <c:v>3.8989965383941927</c:v>
                </c:pt>
                <c:pt idx="104">
                  <c:v>3.8989965383941927</c:v>
                </c:pt>
                <c:pt idx="105">
                  <c:v>3.8989965383941927</c:v>
                </c:pt>
                <c:pt idx="106">
                  <c:v>3.8989965383941927</c:v>
                </c:pt>
                <c:pt idx="107">
                  <c:v>3.8989965383941927</c:v>
                </c:pt>
                <c:pt idx="108">
                  <c:v>3.8989965383941927</c:v>
                </c:pt>
                <c:pt idx="109">
                  <c:v>3.8989965383941927</c:v>
                </c:pt>
                <c:pt idx="110">
                  <c:v>3.8989965383941927</c:v>
                </c:pt>
                <c:pt idx="111">
                  <c:v>3.8989965383941927</c:v>
                </c:pt>
                <c:pt idx="112">
                  <c:v>3.8989965383941927</c:v>
                </c:pt>
                <c:pt idx="113">
                  <c:v>3.8989965383941927</c:v>
                </c:pt>
                <c:pt idx="114">
                  <c:v>3.8989965383941927</c:v>
                </c:pt>
                <c:pt idx="115">
                  <c:v>3.8989965383941927</c:v>
                </c:pt>
                <c:pt idx="116">
                  <c:v>3.8989965383941927</c:v>
                </c:pt>
                <c:pt idx="117">
                  <c:v>3.8989965383941927</c:v>
                </c:pt>
              </c:numCache>
            </c:numRef>
          </c:xVal>
          <c:yVal>
            <c:numRef>
              <c:f>'492e'!$B$225:$B$342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44.16</c:v>
                </c:pt>
                <c:pt idx="38">
                  <c:v>49.16</c:v>
                </c:pt>
                <c:pt idx="39">
                  <c:v>52.79</c:v>
                </c:pt>
                <c:pt idx="40">
                  <c:v>58.32</c:v>
                </c:pt>
                <c:pt idx="41">
                  <c:v>62.73</c:v>
                </c:pt>
                <c:pt idx="42">
                  <c:v>69.78</c:v>
                </c:pt>
                <c:pt idx="43">
                  <c:v>77.63</c:v>
                </c:pt>
                <c:pt idx="44">
                  <c:v>83.33</c:v>
                </c:pt>
                <c:pt idx="45">
                  <c:v>92.4</c:v>
                </c:pt>
                <c:pt idx="46">
                  <c:v>102.13</c:v>
                </c:pt>
                <c:pt idx="47">
                  <c:v>112.3</c:v>
                </c:pt>
                <c:pt idx="48">
                  <c:v>120.81</c:v>
                </c:pt>
                <c:pt idx="49">
                  <c:v>133.62</c:v>
                </c:pt>
                <c:pt idx="50">
                  <c:v>144.31</c:v>
                </c:pt>
                <c:pt idx="51">
                  <c:v>158.75</c:v>
                </c:pt>
                <c:pt idx="52">
                  <c:v>173.74</c:v>
                </c:pt>
                <c:pt idx="53">
                  <c:v>190.15</c:v>
                </c:pt>
                <c:pt idx="54">
                  <c:v>207.46</c:v>
                </c:pt>
                <c:pt idx="55">
                  <c:v>228.96</c:v>
                </c:pt>
                <c:pt idx="56">
                  <c:v>249.49</c:v>
                </c:pt>
                <c:pt idx="57">
                  <c:v>272.54000000000002</c:v>
                </c:pt>
                <c:pt idx="58">
                  <c:v>299.10000000000002</c:v>
                </c:pt>
                <c:pt idx="59">
                  <c:v>326.2</c:v>
                </c:pt>
                <c:pt idx="60">
                  <c:v>357.71</c:v>
                </c:pt>
                <c:pt idx="61">
                  <c:v>390.62</c:v>
                </c:pt>
                <c:pt idx="62">
                  <c:v>427.71</c:v>
                </c:pt>
                <c:pt idx="63">
                  <c:v>469.59</c:v>
                </c:pt>
                <c:pt idx="64">
                  <c:v>511.95</c:v>
                </c:pt>
                <c:pt idx="65">
                  <c:v>565.12</c:v>
                </c:pt>
                <c:pt idx="66">
                  <c:v>612.58000000000004</c:v>
                </c:pt>
                <c:pt idx="67">
                  <c:v>674</c:v>
                </c:pt>
                <c:pt idx="68">
                  <c:v>735.38</c:v>
                </c:pt>
                <c:pt idx="69">
                  <c:v>803.36</c:v>
                </c:pt>
                <c:pt idx="70">
                  <c:v>880.1</c:v>
                </c:pt>
                <c:pt idx="71">
                  <c:v>965.25</c:v>
                </c:pt>
                <c:pt idx="72">
                  <c:v>1047.48</c:v>
                </c:pt>
                <c:pt idx="73">
                  <c:v>1146.83</c:v>
                </c:pt>
                <c:pt idx="74">
                  <c:v>1262.9000000000001</c:v>
                </c:pt>
                <c:pt idx="75">
                  <c:v>1381.23</c:v>
                </c:pt>
                <c:pt idx="76">
                  <c:v>1507.82</c:v>
                </c:pt>
                <c:pt idx="77">
                  <c:v>1648.39</c:v>
                </c:pt>
                <c:pt idx="78">
                  <c:v>1810.11</c:v>
                </c:pt>
                <c:pt idx="79">
                  <c:v>1977.09</c:v>
                </c:pt>
                <c:pt idx="80">
                  <c:v>2158.4299999999998</c:v>
                </c:pt>
                <c:pt idx="81">
                  <c:v>2368.83</c:v>
                </c:pt>
                <c:pt idx="82">
                  <c:v>2586.83</c:v>
                </c:pt>
                <c:pt idx="83">
                  <c:v>2828.16</c:v>
                </c:pt>
                <c:pt idx="84">
                  <c:v>3097.81</c:v>
                </c:pt>
                <c:pt idx="85">
                  <c:v>3388.56</c:v>
                </c:pt>
                <c:pt idx="86">
                  <c:v>3708.61</c:v>
                </c:pt>
                <c:pt idx="87">
                  <c:v>4058.02</c:v>
                </c:pt>
                <c:pt idx="88">
                  <c:v>4435.8999999999996</c:v>
                </c:pt>
                <c:pt idx="89">
                  <c:v>4843.8599999999997</c:v>
                </c:pt>
                <c:pt idx="90">
                  <c:v>5304.67</c:v>
                </c:pt>
                <c:pt idx="91">
                  <c:v>5804.44</c:v>
                </c:pt>
                <c:pt idx="92">
                  <c:v>6354.93</c:v>
                </c:pt>
                <c:pt idx="93">
                  <c:v>6944.97</c:v>
                </c:pt>
                <c:pt idx="94">
                  <c:v>7606.37</c:v>
                </c:pt>
                <c:pt idx="95">
                  <c:v>8315.1200000000008</c:v>
                </c:pt>
                <c:pt idx="96">
                  <c:v>9096.09</c:v>
                </c:pt>
                <c:pt idx="97">
                  <c:v>9954.14</c:v>
                </c:pt>
                <c:pt idx="98">
                  <c:v>10895.71</c:v>
                </c:pt>
                <c:pt idx="99">
                  <c:v>11895.01</c:v>
                </c:pt>
                <c:pt idx="100">
                  <c:v>12994.75</c:v>
                </c:pt>
                <c:pt idx="101">
                  <c:v>14293.99</c:v>
                </c:pt>
                <c:pt idx="102">
                  <c:v>15593.92</c:v>
                </c:pt>
                <c:pt idx="103">
                  <c:v>17095.060000000001</c:v>
                </c:pt>
                <c:pt idx="104">
                  <c:v>18693.61</c:v>
                </c:pt>
                <c:pt idx="105">
                  <c:v>20394.32</c:v>
                </c:pt>
                <c:pt idx="106">
                  <c:v>22294.34</c:v>
                </c:pt>
                <c:pt idx="107">
                  <c:v>24397.95</c:v>
                </c:pt>
                <c:pt idx="108">
                  <c:v>26697.57</c:v>
                </c:pt>
                <c:pt idx="109">
                  <c:v>29299.14</c:v>
                </c:pt>
                <c:pt idx="110">
                  <c:v>31997.58</c:v>
                </c:pt>
                <c:pt idx="111">
                  <c:v>35005.730000000003</c:v>
                </c:pt>
                <c:pt idx="112">
                  <c:v>38298.449999999997</c:v>
                </c:pt>
                <c:pt idx="113">
                  <c:v>41879.629999999997</c:v>
                </c:pt>
                <c:pt idx="114">
                  <c:v>45790.559999999998</c:v>
                </c:pt>
                <c:pt idx="115">
                  <c:v>50099.51</c:v>
                </c:pt>
                <c:pt idx="116">
                  <c:v>54790.48</c:v>
                </c:pt>
                <c:pt idx="117">
                  <c:v>59998.95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D-D243-98E5-EE683433F5B5}"/>
            </c:ext>
          </c:extLst>
        </c:ser>
        <c:ser>
          <c:idx val="1"/>
          <c:order val="1"/>
          <c:tx>
            <c:strRef>
              <c:f>'492e'!$D$224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'492e'!$C$225:$C$342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5.716246056393598E-2</c:v>
                </c:pt>
                <c:pt idx="74">
                  <c:v>0.16254074538540075</c:v>
                </c:pt>
                <c:pt idx="75">
                  <c:v>0.37329731502833019</c:v>
                </c:pt>
                <c:pt idx="76">
                  <c:v>0.6367430270819916</c:v>
                </c:pt>
                <c:pt idx="77">
                  <c:v>1.0055670239571179</c:v>
                </c:pt>
                <c:pt idx="78">
                  <c:v>1.4534247344483429</c:v>
                </c:pt>
                <c:pt idx="79">
                  <c:v>1.9539715873502999</c:v>
                </c:pt>
                <c:pt idx="80">
                  <c:v>2.401829297841525</c:v>
                </c:pt>
                <c:pt idx="81">
                  <c:v>2.8233424371273834</c:v>
                </c:pt>
                <c:pt idx="82">
                  <c:v>3.1131327203864112</c:v>
                </c:pt>
                <c:pt idx="83">
                  <c:v>3.1921664340025098</c:v>
                </c:pt>
                <c:pt idx="84">
                  <c:v>3.2712001476186083</c:v>
                </c:pt>
                <c:pt idx="85">
                  <c:v>3.2975447188239748</c:v>
                </c:pt>
                <c:pt idx="86">
                  <c:v>3.3502338612347069</c:v>
                </c:pt>
                <c:pt idx="87">
                  <c:v>3.3765784324400725</c:v>
                </c:pt>
                <c:pt idx="88">
                  <c:v>3.402923003645439</c:v>
                </c:pt>
                <c:pt idx="89">
                  <c:v>3.4292675748508055</c:v>
                </c:pt>
                <c:pt idx="90">
                  <c:v>3.455612146056172</c:v>
                </c:pt>
                <c:pt idx="91">
                  <c:v>3.455612146056172</c:v>
                </c:pt>
                <c:pt idx="92">
                  <c:v>3.4819567172615375</c:v>
                </c:pt>
                <c:pt idx="93">
                  <c:v>3.4819567172615375</c:v>
                </c:pt>
                <c:pt idx="94">
                  <c:v>3.4819567172615375</c:v>
                </c:pt>
                <c:pt idx="95">
                  <c:v>3.4819567172615375</c:v>
                </c:pt>
                <c:pt idx="96">
                  <c:v>3.4819567172615375</c:v>
                </c:pt>
                <c:pt idx="97">
                  <c:v>3.4819567172615375</c:v>
                </c:pt>
                <c:pt idx="98">
                  <c:v>3.4819567172615375</c:v>
                </c:pt>
                <c:pt idx="99">
                  <c:v>3.4819567172615375</c:v>
                </c:pt>
                <c:pt idx="100">
                  <c:v>3.4819567172615375</c:v>
                </c:pt>
                <c:pt idx="101">
                  <c:v>3.4819567172615375</c:v>
                </c:pt>
                <c:pt idx="102">
                  <c:v>3.4819567172615375</c:v>
                </c:pt>
                <c:pt idx="103">
                  <c:v>3.4819567172615375</c:v>
                </c:pt>
                <c:pt idx="104">
                  <c:v>3.4819567172615375</c:v>
                </c:pt>
                <c:pt idx="105">
                  <c:v>3.4819567172615375</c:v>
                </c:pt>
                <c:pt idx="106">
                  <c:v>3.4819567172615375</c:v>
                </c:pt>
                <c:pt idx="107">
                  <c:v>3.4819567172615375</c:v>
                </c:pt>
                <c:pt idx="108">
                  <c:v>3.4819567172615375</c:v>
                </c:pt>
                <c:pt idx="109">
                  <c:v>3.4819567172615375</c:v>
                </c:pt>
                <c:pt idx="110">
                  <c:v>3.4819567172615375</c:v>
                </c:pt>
                <c:pt idx="111">
                  <c:v>3.4819567172615375</c:v>
                </c:pt>
                <c:pt idx="112">
                  <c:v>3.4819567172615375</c:v>
                </c:pt>
                <c:pt idx="113">
                  <c:v>3.4819567172615375</c:v>
                </c:pt>
                <c:pt idx="114">
                  <c:v>3.4819567172615375</c:v>
                </c:pt>
                <c:pt idx="115">
                  <c:v>3.4819567172615375</c:v>
                </c:pt>
                <c:pt idx="116">
                  <c:v>3.4819567172615375</c:v>
                </c:pt>
                <c:pt idx="117">
                  <c:v>3.4819567172615375</c:v>
                </c:pt>
              </c:numCache>
            </c:numRef>
          </c:xVal>
          <c:yVal>
            <c:numRef>
              <c:f>'492e'!$D$225:$D$342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44.16</c:v>
                </c:pt>
                <c:pt idx="38">
                  <c:v>49.16</c:v>
                </c:pt>
                <c:pt idx="39">
                  <c:v>52.79</c:v>
                </c:pt>
                <c:pt idx="40">
                  <c:v>58.32</c:v>
                </c:pt>
                <c:pt idx="41">
                  <c:v>62.73</c:v>
                </c:pt>
                <c:pt idx="42">
                  <c:v>69.78</c:v>
                </c:pt>
                <c:pt idx="43">
                  <c:v>77.63</c:v>
                </c:pt>
                <c:pt idx="44">
                  <c:v>83.33</c:v>
                </c:pt>
                <c:pt idx="45">
                  <c:v>92.4</c:v>
                </c:pt>
                <c:pt idx="46">
                  <c:v>102.13</c:v>
                </c:pt>
                <c:pt idx="47">
                  <c:v>112.3</c:v>
                </c:pt>
                <c:pt idx="48">
                  <c:v>120.81</c:v>
                </c:pt>
                <c:pt idx="49">
                  <c:v>133.62</c:v>
                </c:pt>
                <c:pt idx="50">
                  <c:v>144.31</c:v>
                </c:pt>
                <c:pt idx="51">
                  <c:v>158.75</c:v>
                </c:pt>
                <c:pt idx="52">
                  <c:v>173.74</c:v>
                </c:pt>
                <c:pt idx="53">
                  <c:v>190.15</c:v>
                </c:pt>
                <c:pt idx="54">
                  <c:v>207.46</c:v>
                </c:pt>
                <c:pt idx="55">
                  <c:v>228.96</c:v>
                </c:pt>
                <c:pt idx="56">
                  <c:v>249.49</c:v>
                </c:pt>
                <c:pt idx="57">
                  <c:v>272.54000000000002</c:v>
                </c:pt>
                <c:pt idx="58">
                  <c:v>299.10000000000002</c:v>
                </c:pt>
                <c:pt idx="59">
                  <c:v>326.2</c:v>
                </c:pt>
                <c:pt idx="60">
                  <c:v>357.71</c:v>
                </c:pt>
                <c:pt idx="61">
                  <c:v>390.62</c:v>
                </c:pt>
                <c:pt idx="62">
                  <c:v>427.71</c:v>
                </c:pt>
                <c:pt idx="63">
                  <c:v>469.59</c:v>
                </c:pt>
                <c:pt idx="64">
                  <c:v>511.95</c:v>
                </c:pt>
                <c:pt idx="65">
                  <c:v>565.12</c:v>
                </c:pt>
                <c:pt idx="66">
                  <c:v>612.58000000000004</c:v>
                </c:pt>
                <c:pt idx="67">
                  <c:v>674</c:v>
                </c:pt>
                <c:pt idx="68">
                  <c:v>735.38</c:v>
                </c:pt>
                <c:pt idx="69">
                  <c:v>803.36</c:v>
                </c:pt>
                <c:pt idx="70">
                  <c:v>880.1</c:v>
                </c:pt>
                <c:pt idx="71">
                  <c:v>965.25</c:v>
                </c:pt>
                <c:pt idx="72">
                  <c:v>1047.48</c:v>
                </c:pt>
                <c:pt idx="73">
                  <c:v>1146.83</c:v>
                </c:pt>
                <c:pt idx="74">
                  <c:v>1262.9000000000001</c:v>
                </c:pt>
                <c:pt idx="75">
                  <c:v>1381.23</c:v>
                </c:pt>
                <c:pt idx="76">
                  <c:v>1507.82</c:v>
                </c:pt>
                <c:pt idx="77">
                  <c:v>1648.39</c:v>
                </c:pt>
                <c:pt idx="78">
                  <c:v>1810.11</c:v>
                </c:pt>
                <c:pt idx="79">
                  <c:v>1977.09</c:v>
                </c:pt>
                <c:pt idx="80">
                  <c:v>2158.4299999999998</c:v>
                </c:pt>
                <c:pt idx="81">
                  <c:v>2368.83</c:v>
                </c:pt>
                <c:pt idx="82">
                  <c:v>2586.83</c:v>
                </c:pt>
                <c:pt idx="83">
                  <c:v>2828.16</c:v>
                </c:pt>
                <c:pt idx="84">
                  <c:v>3097.81</c:v>
                </c:pt>
                <c:pt idx="85">
                  <c:v>3388.56</c:v>
                </c:pt>
                <c:pt idx="86">
                  <c:v>3708.61</c:v>
                </c:pt>
                <c:pt idx="87">
                  <c:v>4058.02</c:v>
                </c:pt>
                <c:pt idx="88">
                  <c:v>4435.8999999999996</c:v>
                </c:pt>
                <c:pt idx="89">
                  <c:v>4843.8599999999997</c:v>
                </c:pt>
                <c:pt idx="90">
                  <c:v>5304.67</c:v>
                </c:pt>
                <c:pt idx="91">
                  <c:v>5804.44</c:v>
                </c:pt>
                <c:pt idx="92">
                  <c:v>6354.93</c:v>
                </c:pt>
                <c:pt idx="93">
                  <c:v>6944.97</c:v>
                </c:pt>
                <c:pt idx="94">
                  <c:v>7606.37</c:v>
                </c:pt>
                <c:pt idx="95">
                  <c:v>8315.1200000000008</c:v>
                </c:pt>
                <c:pt idx="96">
                  <c:v>9096.09</c:v>
                </c:pt>
                <c:pt idx="97">
                  <c:v>9954.14</c:v>
                </c:pt>
                <c:pt idx="98">
                  <c:v>10895.71</c:v>
                </c:pt>
                <c:pt idx="99">
                  <c:v>11895.01</c:v>
                </c:pt>
                <c:pt idx="100">
                  <c:v>12994.75</c:v>
                </c:pt>
                <c:pt idx="101">
                  <c:v>14293.99</c:v>
                </c:pt>
                <c:pt idx="102">
                  <c:v>15593.92</c:v>
                </c:pt>
                <c:pt idx="103">
                  <c:v>17095.060000000001</c:v>
                </c:pt>
                <c:pt idx="104">
                  <c:v>18693.61</c:v>
                </c:pt>
                <c:pt idx="105">
                  <c:v>20394.32</c:v>
                </c:pt>
                <c:pt idx="106">
                  <c:v>22294.34</c:v>
                </c:pt>
                <c:pt idx="107">
                  <c:v>24397.95</c:v>
                </c:pt>
                <c:pt idx="108">
                  <c:v>26697.57</c:v>
                </c:pt>
                <c:pt idx="109">
                  <c:v>29299.14</c:v>
                </c:pt>
                <c:pt idx="110">
                  <c:v>31997.58</c:v>
                </c:pt>
                <c:pt idx="111">
                  <c:v>35005.730000000003</c:v>
                </c:pt>
                <c:pt idx="112">
                  <c:v>38298.449999999997</c:v>
                </c:pt>
                <c:pt idx="113">
                  <c:v>41879.629999999997</c:v>
                </c:pt>
                <c:pt idx="114">
                  <c:v>45790.559999999998</c:v>
                </c:pt>
                <c:pt idx="115">
                  <c:v>50099.51</c:v>
                </c:pt>
                <c:pt idx="116">
                  <c:v>54790.48</c:v>
                </c:pt>
                <c:pt idx="117">
                  <c:v>59998.95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D-D243-98E5-EE683433F5B5}"/>
            </c:ext>
          </c:extLst>
        </c:ser>
        <c:ser>
          <c:idx val="2"/>
          <c:order val="2"/>
          <c:tx>
            <c:strRef>
              <c:f>'492e'!$F$224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'492e'!$E$225:$E$342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1.1708290443519852E-4</c:v>
                </c:pt>
                <c:pt idx="76">
                  <c:v>0.50569617116981858</c:v>
                </c:pt>
                <c:pt idx="77">
                  <c:v>1.2697458007253739</c:v>
                </c:pt>
                <c:pt idx="78">
                  <c:v>1.8226570143067811</c:v>
                </c:pt>
                <c:pt idx="79">
                  <c:v>2.177283227767465</c:v>
                </c:pt>
                <c:pt idx="80">
                  <c:v>2.4311805556379413</c:v>
                </c:pt>
                <c:pt idx="81">
                  <c:v>2.6316398251844606</c:v>
                </c:pt>
                <c:pt idx="82">
                  <c:v>2.7778416801372963</c:v>
                </c:pt>
                <c:pt idx="83">
                  <c:v>2.8959075791246551</c:v>
                </c:pt>
                <c:pt idx="84">
                  <c:v>2.9938461556524181</c:v>
                </c:pt>
                <c:pt idx="85">
                  <c:v>3.0736841067554774</c:v>
                </c:pt>
                <c:pt idx="86">
                  <c:v>3.1412859794844694</c:v>
                </c:pt>
                <c:pt idx="87">
                  <c:v>3.1988012355856408</c:v>
                </c:pt>
                <c:pt idx="88">
                  <c:v>3.2479172745744735</c:v>
                </c:pt>
                <c:pt idx="89">
                  <c:v>3.2903134247153116</c:v>
                </c:pt>
                <c:pt idx="90">
                  <c:v>3.3288461953538238</c:v>
                </c:pt>
                <c:pt idx="91">
                  <c:v>3.3626483246957637</c:v>
                </c:pt>
                <c:pt idx="92">
                  <c:v>3.3929829718099231</c:v>
                </c:pt>
                <c:pt idx="93">
                  <c:v>3.4196729336844127</c:v>
                </c:pt>
                <c:pt idx="94">
                  <c:v>3.4443579648832272</c:v>
                </c:pt>
                <c:pt idx="95">
                  <c:v>3.4662847988468699</c:v>
                </c:pt>
                <c:pt idx="96">
                  <c:v>3.4864278418771262</c:v>
                </c:pt>
                <c:pt idx="97">
                  <c:v>3.5049345179032425</c:v>
                </c:pt>
                <c:pt idx="98">
                  <c:v>3.5219708276037811</c:v>
                </c:pt>
                <c:pt idx="99">
                  <c:v>3.5372261503059077</c:v>
                </c:pt>
                <c:pt idx="100">
                  <c:v>3.5514615420844753</c:v>
                </c:pt>
                <c:pt idx="101">
                  <c:v>3.565664114593039</c:v>
                </c:pt>
                <c:pt idx="102">
                  <c:v>3.5777138281162126</c:v>
                </c:pt>
                <c:pt idx="103">
                  <c:v>3.5895794676448083</c:v>
                </c:pt>
                <c:pt idx="104">
                  <c:v>3.6003576200251128</c:v>
                </c:pt>
                <c:pt idx="105">
                  <c:v>3.6102017948397709</c:v>
                </c:pt>
                <c:pt idx="106">
                  <c:v>3.6196646350430943</c:v>
                </c:pt>
                <c:pt idx="107">
                  <c:v>3.6286727409445843</c:v>
                </c:pt>
                <c:pt idx="108">
                  <c:v>3.6371482460167766</c:v>
                </c:pt>
                <c:pt idx="109">
                  <c:v>3.6453960178361293</c:v>
                </c:pt>
                <c:pt idx="110">
                  <c:v>3.6527791994057277</c:v>
                </c:pt>
                <c:pt idx="111">
                  <c:v>3.6599113530769576</c:v>
                </c:pt>
                <c:pt idx="112">
                  <c:v>3.6666764218296266</c:v>
                </c:pt>
                <c:pt idx="113">
                  <c:v>3.6730634607872732</c:v>
                </c:pt>
                <c:pt idx="114">
                  <c:v>3.6791292375101583</c:v>
                </c:pt>
                <c:pt idx="115">
                  <c:v>3.6849457689494036</c:v>
                </c:pt>
                <c:pt idx="116">
                  <c:v>3.6904625038155747</c:v>
                </c:pt>
                <c:pt idx="117">
                  <c:v>3.6958014444059368</c:v>
                </c:pt>
              </c:numCache>
            </c:numRef>
          </c:xVal>
          <c:yVal>
            <c:numRef>
              <c:f>'492e'!$F$225:$F$342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44.16</c:v>
                </c:pt>
                <c:pt idx="38">
                  <c:v>49.16</c:v>
                </c:pt>
                <c:pt idx="39">
                  <c:v>52.79</c:v>
                </c:pt>
                <c:pt idx="40">
                  <c:v>58.32</c:v>
                </c:pt>
                <c:pt idx="41">
                  <c:v>62.73</c:v>
                </c:pt>
                <c:pt idx="42">
                  <c:v>69.78</c:v>
                </c:pt>
                <c:pt idx="43">
                  <c:v>77.63</c:v>
                </c:pt>
                <c:pt idx="44">
                  <c:v>83.33</c:v>
                </c:pt>
                <c:pt idx="45">
                  <c:v>92.4</c:v>
                </c:pt>
                <c:pt idx="46">
                  <c:v>102.13</c:v>
                </c:pt>
                <c:pt idx="47">
                  <c:v>112.3</c:v>
                </c:pt>
                <c:pt idx="48">
                  <c:v>120.81</c:v>
                </c:pt>
                <c:pt idx="49">
                  <c:v>133.62</c:v>
                </c:pt>
                <c:pt idx="50">
                  <c:v>144.31</c:v>
                </c:pt>
                <c:pt idx="51">
                  <c:v>158.75</c:v>
                </c:pt>
                <c:pt idx="52">
                  <c:v>173.74</c:v>
                </c:pt>
                <c:pt idx="53">
                  <c:v>190.15</c:v>
                </c:pt>
                <c:pt idx="54">
                  <c:v>207.46</c:v>
                </c:pt>
                <c:pt idx="55">
                  <c:v>228.96</c:v>
                </c:pt>
                <c:pt idx="56">
                  <c:v>249.49</c:v>
                </c:pt>
                <c:pt idx="57">
                  <c:v>272.54000000000002</c:v>
                </c:pt>
                <c:pt idx="58">
                  <c:v>299.10000000000002</c:v>
                </c:pt>
                <c:pt idx="59">
                  <c:v>326.2</c:v>
                </c:pt>
                <c:pt idx="60">
                  <c:v>357.71</c:v>
                </c:pt>
                <c:pt idx="61">
                  <c:v>390.62</c:v>
                </c:pt>
                <c:pt idx="62">
                  <c:v>427.71</c:v>
                </c:pt>
                <c:pt idx="63">
                  <c:v>469.59</c:v>
                </c:pt>
                <c:pt idx="64">
                  <c:v>511.95</c:v>
                </c:pt>
                <c:pt idx="65">
                  <c:v>565.12</c:v>
                </c:pt>
                <c:pt idx="66">
                  <c:v>612.58000000000004</c:v>
                </c:pt>
                <c:pt idx="67">
                  <c:v>674</c:v>
                </c:pt>
                <c:pt idx="68">
                  <c:v>735.38</c:v>
                </c:pt>
                <c:pt idx="69">
                  <c:v>803.36</c:v>
                </c:pt>
                <c:pt idx="70">
                  <c:v>880.1</c:v>
                </c:pt>
                <c:pt idx="71">
                  <c:v>965.25</c:v>
                </c:pt>
                <c:pt idx="72">
                  <c:v>1047.48</c:v>
                </c:pt>
                <c:pt idx="73">
                  <c:v>1146.83</c:v>
                </c:pt>
                <c:pt idx="74">
                  <c:v>1262.9000000000001</c:v>
                </c:pt>
                <c:pt idx="75">
                  <c:v>1381.23</c:v>
                </c:pt>
                <c:pt idx="76">
                  <c:v>1507.82</c:v>
                </c:pt>
                <c:pt idx="77">
                  <c:v>1648.39</c:v>
                </c:pt>
                <c:pt idx="78">
                  <c:v>1810.11</c:v>
                </c:pt>
                <c:pt idx="79">
                  <c:v>1977.09</c:v>
                </c:pt>
                <c:pt idx="80">
                  <c:v>2158.4299999999998</c:v>
                </c:pt>
                <c:pt idx="81">
                  <c:v>2368.83</c:v>
                </c:pt>
                <c:pt idx="82">
                  <c:v>2586.83</c:v>
                </c:pt>
                <c:pt idx="83">
                  <c:v>2828.16</c:v>
                </c:pt>
                <c:pt idx="84">
                  <c:v>3097.81</c:v>
                </c:pt>
                <c:pt idx="85">
                  <c:v>3388.56</c:v>
                </c:pt>
                <c:pt idx="86">
                  <c:v>3708.61</c:v>
                </c:pt>
                <c:pt idx="87">
                  <c:v>4058.02</c:v>
                </c:pt>
                <c:pt idx="88">
                  <c:v>4435.8999999999996</c:v>
                </c:pt>
                <c:pt idx="89">
                  <c:v>4843.8599999999997</c:v>
                </c:pt>
                <c:pt idx="90">
                  <c:v>5304.67</c:v>
                </c:pt>
                <c:pt idx="91">
                  <c:v>5804.44</c:v>
                </c:pt>
                <c:pt idx="92">
                  <c:v>6354.93</c:v>
                </c:pt>
                <c:pt idx="93">
                  <c:v>6944.97</c:v>
                </c:pt>
                <c:pt idx="94">
                  <c:v>7606.37</c:v>
                </c:pt>
                <c:pt idx="95">
                  <c:v>8315.1200000000008</c:v>
                </c:pt>
                <c:pt idx="96">
                  <c:v>9096.09</c:v>
                </c:pt>
                <c:pt idx="97">
                  <c:v>9954.14</c:v>
                </c:pt>
                <c:pt idx="98">
                  <c:v>10895.71</c:v>
                </c:pt>
                <c:pt idx="99">
                  <c:v>11895.01</c:v>
                </c:pt>
                <c:pt idx="100">
                  <c:v>12994.75</c:v>
                </c:pt>
                <c:pt idx="101">
                  <c:v>14293.99</c:v>
                </c:pt>
                <c:pt idx="102">
                  <c:v>15593.92</c:v>
                </c:pt>
                <c:pt idx="103">
                  <c:v>17095.060000000001</c:v>
                </c:pt>
                <c:pt idx="104">
                  <c:v>18693.61</c:v>
                </c:pt>
                <c:pt idx="105">
                  <c:v>20394.32</c:v>
                </c:pt>
                <c:pt idx="106">
                  <c:v>22294.34</c:v>
                </c:pt>
                <c:pt idx="107">
                  <c:v>24397.95</c:v>
                </c:pt>
                <c:pt idx="108">
                  <c:v>26697.57</c:v>
                </c:pt>
                <c:pt idx="109">
                  <c:v>29299.14</c:v>
                </c:pt>
                <c:pt idx="110">
                  <c:v>31997.58</c:v>
                </c:pt>
                <c:pt idx="111">
                  <c:v>35005.730000000003</c:v>
                </c:pt>
                <c:pt idx="112">
                  <c:v>38298.449999999997</c:v>
                </c:pt>
                <c:pt idx="113">
                  <c:v>41879.629999999997</c:v>
                </c:pt>
                <c:pt idx="114">
                  <c:v>45790.559999999998</c:v>
                </c:pt>
                <c:pt idx="115">
                  <c:v>50099.51</c:v>
                </c:pt>
                <c:pt idx="116">
                  <c:v>54790.48</c:v>
                </c:pt>
                <c:pt idx="117">
                  <c:v>59998.95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FD-D243-98E5-EE683433F5B5}"/>
            </c:ext>
          </c:extLst>
        </c:ser>
        <c:ser>
          <c:idx val="3"/>
          <c:order val="3"/>
          <c:tx>
            <c:strRef>
              <c:f>'492e'!$H$224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'492e'!$G$225:$G$342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9.9975224576763608E-4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9.9977418399479871E-4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9.9978488521210033E-4</c:v>
                </c:pt>
                <c:pt idx="38">
                  <c:v>9.9978702084997477E-4</c:v>
                </c:pt>
                <c:pt idx="39">
                  <c:v>9.9978841603482588E-4</c:v>
                </c:pt>
                <c:pt idx="40">
                  <c:v>9.9979033667090466E-4</c:v>
                </c:pt>
                <c:pt idx="41">
                  <c:v>9.9979172006159312E-4</c:v>
                </c:pt>
                <c:pt idx="42">
                  <c:v>9.9979370884585106E-4</c:v>
                </c:pt>
                <c:pt idx="43">
                  <c:v>9.9979566180337766E-4</c:v>
                </c:pt>
                <c:pt idx="44">
                  <c:v>9.9979693948445015E-4</c:v>
                </c:pt>
                <c:pt idx="45">
                  <c:v>9.9979877418643467E-4</c:v>
                </c:pt>
                <c:pt idx="46">
                  <c:v>9.9980052072898631E-4</c:v>
                </c:pt>
                <c:pt idx="47">
                  <c:v>9.998021489240679E-4</c:v>
                </c:pt>
                <c:pt idx="48">
                  <c:v>9.9980338381405265E-4</c:v>
                </c:pt>
                <c:pt idx="49">
                  <c:v>9.9980506250870794E-4</c:v>
                </c:pt>
                <c:pt idx="50">
                  <c:v>9.9980632530622076E-4</c:v>
                </c:pt>
                <c:pt idx="51">
                  <c:v>9.9980786753947355E-4</c:v>
                </c:pt>
                <c:pt idx="52">
                  <c:v>9.9980930424645935E-4</c:v>
                </c:pt>
                <c:pt idx="53">
                  <c:v>9.9981072000033025E-4</c:v>
                </c:pt>
                <c:pt idx="54">
                  <c:v>9.9981206688772527E-4</c:v>
                </c:pt>
                <c:pt idx="55">
                  <c:v>9.9981356836008188E-4</c:v>
                </c:pt>
                <c:pt idx="56">
                  <c:v>9.998148564796304E-4</c:v>
                </c:pt>
                <c:pt idx="57">
                  <c:v>9.9981616357391911E-4</c:v>
                </c:pt>
                <c:pt idx="58">
                  <c:v>9.9981751931150597E-4</c:v>
                </c:pt>
                <c:pt idx="59">
                  <c:v>9.9981876588743851E-4</c:v>
                </c:pt>
                <c:pt idx="60">
                  <c:v>9.9982007266901339E-4</c:v>
                </c:pt>
                <c:pt idx="61">
                  <c:v>9.9982130248316972E-4</c:v>
                </c:pt>
                <c:pt idx="62">
                  <c:v>9.9982255252126771E-4</c:v>
                </c:pt>
                <c:pt idx="63">
                  <c:v>9.9982382167971575E-4</c:v>
                </c:pt>
                <c:pt idx="64">
                  <c:v>9.9982497904166812E-4</c:v>
                </c:pt>
                <c:pt idx="65">
                  <c:v>9.9982628465034419E-4</c:v>
                </c:pt>
                <c:pt idx="66">
                  <c:v>9.9982733583164462E-4</c:v>
                </c:pt>
                <c:pt idx="67">
                  <c:v>9.9982856500700399E-4</c:v>
                </c:pt>
                <c:pt idx="68">
                  <c:v>9.9982967104595452E-4</c:v>
                </c:pt>
                <c:pt idx="69">
                  <c:v>9.99830778565616E-4</c:v>
                </c:pt>
                <c:pt idx="70">
                  <c:v>9.9983190637468935E-4</c:v>
                </c:pt>
                <c:pt idx="71">
                  <c:v>9.998330328085355E-4</c:v>
                </c:pt>
                <c:pt idx="72">
                  <c:v>9.9983401747460727E-4</c:v>
                </c:pt>
                <c:pt idx="73">
                  <c:v>9.9983509535619356E-4</c:v>
                </c:pt>
                <c:pt idx="74">
                  <c:v>9.9983622690200764E-4</c:v>
                </c:pt>
                <c:pt idx="75">
                  <c:v>9.9983726427893289E-4</c:v>
                </c:pt>
                <c:pt idx="76">
                  <c:v>9.998382673047652E-4</c:v>
                </c:pt>
                <c:pt idx="77">
                  <c:v>9.9983927425110011E-4</c:v>
                </c:pt>
                <c:pt idx="78">
                  <c:v>9.9984031811237487E-4</c:v>
                </c:pt>
                <c:pt idx="79">
                  <c:v>9.9984128995698226E-4</c:v>
                </c:pt>
                <c:pt idx="80">
                  <c:v>9.9984224481545385E-4</c:v>
                </c:pt>
                <c:pt idx="81">
                  <c:v>9.9984324444418651E-4</c:v>
                </c:pt>
                <c:pt idx="82">
                  <c:v>9.9984417897420151E-4</c:v>
                </c:pt>
                <c:pt idx="83">
                  <c:v>9.9984511448153695E-4</c:v>
                </c:pt>
                <c:pt idx="84">
                  <c:v>9.9984605814556712E-4</c:v>
                </c:pt>
                <c:pt idx="85">
                  <c:v>9.9984697654736899E-4</c:v>
                </c:pt>
                <c:pt idx="86">
                  <c:v>9.9984788951067898E-4</c:v>
                </c:pt>
                <c:pt idx="87">
                  <c:v>9.9984878951775089E-4</c:v>
                </c:pt>
                <c:pt idx="88">
                  <c:v>9.9984966909012112E-4</c:v>
                </c:pt>
                <c:pt idx="89">
                  <c:v>9.9985052825622331E-4</c:v>
                </c:pt>
                <c:pt idx="90">
                  <c:v>9.9985140543558393E-4</c:v>
                </c:pt>
                <c:pt idx="91">
                  <c:v>9.9985226441171265E-4</c:v>
                </c:pt>
                <c:pt idx="92">
                  <c:v>9.9985311887878657E-4</c:v>
                </c:pt>
                <c:pt idx="93">
                  <c:v>9.9985394663922814E-4</c:v>
                </c:pt>
                <c:pt idx="94">
                  <c:v>9.9985478511808979E-4</c:v>
                </c:pt>
                <c:pt idx="95">
                  <c:v>9.9985559699970793E-4</c:v>
                </c:pt>
                <c:pt idx="96">
                  <c:v>9.9985640594373948E-4</c:v>
                </c:pt>
                <c:pt idx="97">
                  <c:v>9.9985720919591606E-4</c:v>
                </c:pt>
                <c:pt idx="98">
                  <c:v>9.9985800558547735E-4</c:v>
                </c:pt>
                <c:pt idx="99">
                  <c:v>9.998587703406996E-4</c:v>
                </c:pt>
                <c:pt idx="100">
                  <c:v>9.9985953270436898E-4</c:v>
                </c:pt>
                <c:pt idx="101">
                  <c:v>9.9986034511317088E-4</c:v>
                </c:pt>
                <c:pt idx="102">
                  <c:v>9.9986107900391203E-4</c:v>
                </c:pt>
                <c:pt idx="103">
                  <c:v>9.9986184560050791E-4</c:v>
                </c:pt>
                <c:pt idx="104">
                  <c:v>9.9986258313675982E-4</c:v>
                </c:pt>
                <c:pt idx="105">
                  <c:v>9.9986329402004912E-4</c:v>
                </c:pt>
                <c:pt idx="106">
                  <c:v>9.9986401367500085E-4</c:v>
                </c:pt>
                <c:pt idx="107">
                  <c:v>9.9986473445950715E-4</c:v>
                </c:pt>
                <c:pt idx="108">
                  <c:v>9.99865446912917E-4</c:v>
                </c:pt>
                <c:pt idx="109">
                  <c:v>9.9986617457034741E-4</c:v>
                </c:pt>
                <c:pt idx="110">
                  <c:v>9.9986685678789093E-4</c:v>
                </c:pt>
                <c:pt idx="111">
                  <c:v>9.9986754542458135E-4</c:v>
                </c:pt>
                <c:pt idx="112">
                  <c:v>9.9986822732291343E-4</c:v>
                </c:pt>
                <c:pt idx="113">
                  <c:v>9.9986889844518663E-4</c:v>
                </c:pt>
                <c:pt idx="114">
                  <c:v>9.9986956193993406E-4</c:v>
                </c:pt>
                <c:pt idx="115">
                  <c:v>9.9987022354606049E-4</c:v>
                </c:pt>
                <c:pt idx="116">
                  <c:v>9.9987087537296414E-4</c:v>
                </c:pt>
                <c:pt idx="117">
                  <c:v>9.9987153004849061E-4</c:v>
                </c:pt>
              </c:numCache>
            </c:numRef>
          </c:xVal>
          <c:yVal>
            <c:numRef>
              <c:f>'492e'!$H$225:$H$342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44.16</c:v>
                </c:pt>
                <c:pt idx="38">
                  <c:v>49.16</c:v>
                </c:pt>
                <c:pt idx="39">
                  <c:v>52.79</c:v>
                </c:pt>
                <c:pt idx="40">
                  <c:v>58.32</c:v>
                </c:pt>
                <c:pt idx="41">
                  <c:v>62.73</c:v>
                </c:pt>
                <c:pt idx="42">
                  <c:v>69.78</c:v>
                </c:pt>
                <c:pt idx="43">
                  <c:v>77.63</c:v>
                </c:pt>
                <c:pt idx="44">
                  <c:v>83.33</c:v>
                </c:pt>
                <c:pt idx="45">
                  <c:v>92.4</c:v>
                </c:pt>
                <c:pt idx="46">
                  <c:v>102.13</c:v>
                </c:pt>
                <c:pt idx="47">
                  <c:v>112.3</c:v>
                </c:pt>
                <c:pt idx="48">
                  <c:v>120.81</c:v>
                </c:pt>
                <c:pt idx="49">
                  <c:v>133.62</c:v>
                </c:pt>
                <c:pt idx="50">
                  <c:v>144.31</c:v>
                </c:pt>
                <c:pt idx="51">
                  <c:v>158.75</c:v>
                </c:pt>
                <c:pt idx="52">
                  <c:v>173.74</c:v>
                </c:pt>
                <c:pt idx="53">
                  <c:v>190.15</c:v>
                </c:pt>
                <c:pt idx="54">
                  <c:v>207.46</c:v>
                </c:pt>
                <c:pt idx="55">
                  <c:v>228.96</c:v>
                </c:pt>
                <c:pt idx="56">
                  <c:v>249.49</c:v>
                </c:pt>
                <c:pt idx="57">
                  <c:v>272.54000000000002</c:v>
                </c:pt>
                <c:pt idx="58">
                  <c:v>299.10000000000002</c:v>
                </c:pt>
                <c:pt idx="59">
                  <c:v>326.2</c:v>
                </c:pt>
                <c:pt idx="60">
                  <c:v>357.71</c:v>
                </c:pt>
                <c:pt idx="61">
                  <c:v>390.62</c:v>
                </c:pt>
                <c:pt idx="62">
                  <c:v>427.71</c:v>
                </c:pt>
                <c:pt idx="63">
                  <c:v>469.59</c:v>
                </c:pt>
                <c:pt idx="64">
                  <c:v>511.95</c:v>
                </c:pt>
                <c:pt idx="65">
                  <c:v>565.12</c:v>
                </c:pt>
                <c:pt idx="66">
                  <c:v>612.58000000000004</c:v>
                </c:pt>
                <c:pt idx="67">
                  <c:v>674</c:v>
                </c:pt>
                <c:pt idx="68">
                  <c:v>735.38</c:v>
                </c:pt>
                <c:pt idx="69">
                  <c:v>803.36</c:v>
                </c:pt>
                <c:pt idx="70">
                  <c:v>880.1</c:v>
                </c:pt>
                <c:pt idx="71">
                  <c:v>965.25</c:v>
                </c:pt>
                <c:pt idx="72">
                  <c:v>1047.48</c:v>
                </c:pt>
                <c:pt idx="73">
                  <c:v>1146.83</c:v>
                </c:pt>
                <c:pt idx="74">
                  <c:v>1262.9000000000001</c:v>
                </c:pt>
                <c:pt idx="75">
                  <c:v>1381.23</c:v>
                </c:pt>
                <c:pt idx="76">
                  <c:v>1507.82</c:v>
                </c:pt>
                <c:pt idx="77">
                  <c:v>1648.39</c:v>
                </c:pt>
                <c:pt idx="78">
                  <c:v>1810.11</c:v>
                </c:pt>
                <c:pt idx="79">
                  <c:v>1977.09</c:v>
                </c:pt>
                <c:pt idx="80">
                  <c:v>2158.4299999999998</c:v>
                </c:pt>
                <c:pt idx="81">
                  <c:v>2368.83</c:v>
                </c:pt>
                <c:pt idx="82">
                  <c:v>2586.83</c:v>
                </c:pt>
                <c:pt idx="83">
                  <c:v>2828.16</c:v>
                </c:pt>
                <c:pt idx="84">
                  <c:v>3097.81</c:v>
                </c:pt>
                <c:pt idx="85">
                  <c:v>3388.56</c:v>
                </c:pt>
                <c:pt idx="86">
                  <c:v>3708.61</c:v>
                </c:pt>
                <c:pt idx="87">
                  <c:v>4058.02</c:v>
                </c:pt>
                <c:pt idx="88">
                  <c:v>4435.8999999999996</c:v>
                </c:pt>
                <c:pt idx="89">
                  <c:v>4843.8599999999997</c:v>
                </c:pt>
                <c:pt idx="90">
                  <c:v>5304.67</c:v>
                </c:pt>
                <c:pt idx="91">
                  <c:v>5804.44</c:v>
                </c:pt>
                <c:pt idx="92">
                  <c:v>6354.93</c:v>
                </c:pt>
                <c:pt idx="93">
                  <c:v>6944.97</c:v>
                </c:pt>
                <c:pt idx="94">
                  <c:v>7606.37</c:v>
                </c:pt>
                <c:pt idx="95">
                  <c:v>8315.1200000000008</c:v>
                </c:pt>
                <c:pt idx="96">
                  <c:v>9096.09</c:v>
                </c:pt>
                <c:pt idx="97">
                  <c:v>9954.14</c:v>
                </c:pt>
                <c:pt idx="98">
                  <c:v>10895.71</c:v>
                </c:pt>
                <c:pt idx="99">
                  <c:v>11895.01</c:v>
                </c:pt>
                <c:pt idx="100">
                  <c:v>12994.75</c:v>
                </c:pt>
                <c:pt idx="101">
                  <c:v>14293.99</c:v>
                </c:pt>
                <c:pt idx="102">
                  <c:v>15593.92</c:v>
                </c:pt>
                <c:pt idx="103">
                  <c:v>17095.060000000001</c:v>
                </c:pt>
                <c:pt idx="104">
                  <c:v>18693.61</c:v>
                </c:pt>
                <c:pt idx="105">
                  <c:v>20394.32</c:v>
                </c:pt>
                <c:pt idx="106">
                  <c:v>22294.34</c:v>
                </c:pt>
                <c:pt idx="107">
                  <c:v>24397.95</c:v>
                </c:pt>
                <c:pt idx="108">
                  <c:v>26697.57</c:v>
                </c:pt>
                <c:pt idx="109">
                  <c:v>29299.14</c:v>
                </c:pt>
                <c:pt idx="110">
                  <c:v>31997.58</c:v>
                </c:pt>
                <c:pt idx="111">
                  <c:v>35005.730000000003</c:v>
                </c:pt>
                <c:pt idx="112">
                  <c:v>38298.449999999997</c:v>
                </c:pt>
                <c:pt idx="113">
                  <c:v>41879.629999999997</c:v>
                </c:pt>
                <c:pt idx="114">
                  <c:v>45790.559999999998</c:v>
                </c:pt>
                <c:pt idx="115">
                  <c:v>50099.51</c:v>
                </c:pt>
                <c:pt idx="116">
                  <c:v>54790.48</c:v>
                </c:pt>
                <c:pt idx="117">
                  <c:v>59998.95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FD-D243-98E5-EE683433F5B5}"/>
            </c:ext>
          </c:extLst>
        </c:ser>
        <c:ser>
          <c:idx val="4"/>
          <c:order val="4"/>
          <c:tx>
            <c:strRef>
              <c:f>'492e'!$J$224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'492e'!$I$225:$I$342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9.9975224576763608E-4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9.9977418399479871E-4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9.9978488521210033E-4</c:v>
                </c:pt>
                <c:pt idx="38">
                  <c:v>9.9978702084997477E-4</c:v>
                </c:pt>
                <c:pt idx="39">
                  <c:v>9.9978841603482588E-4</c:v>
                </c:pt>
                <c:pt idx="40">
                  <c:v>9.9979033667090466E-4</c:v>
                </c:pt>
                <c:pt idx="41">
                  <c:v>9.9979172006159312E-4</c:v>
                </c:pt>
                <c:pt idx="42">
                  <c:v>9.9979370884585106E-4</c:v>
                </c:pt>
                <c:pt idx="43">
                  <c:v>9.9979566180337766E-4</c:v>
                </c:pt>
                <c:pt idx="44">
                  <c:v>9.9979693948445015E-4</c:v>
                </c:pt>
                <c:pt idx="45">
                  <c:v>9.9979877418643467E-4</c:v>
                </c:pt>
                <c:pt idx="46">
                  <c:v>9.9980052072898631E-4</c:v>
                </c:pt>
                <c:pt idx="47">
                  <c:v>9.998021489240679E-4</c:v>
                </c:pt>
                <c:pt idx="48">
                  <c:v>9.9980338381405265E-4</c:v>
                </c:pt>
                <c:pt idx="49">
                  <c:v>9.9980506250870794E-4</c:v>
                </c:pt>
                <c:pt idx="50">
                  <c:v>9.9980632530622076E-4</c:v>
                </c:pt>
                <c:pt idx="51">
                  <c:v>9.9980786753947355E-4</c:v>
                </c:pt>
                <c:pt idx="52">
                  <c:v>9.9980930424645935E-4</c:v>
                </c:pt>
                <c:pt idx="53">
                  <c:v>9.9981072000033025E-4</c:v>
                </c:pt>
                <c:pt idx="54">
                  <c:v>9.9981206688772527E-4</c:v>
                </c:pt>
                <c:pt idx="55">
                  <c:v>9.9981356836008188E-4</c:v>
                </c:pt>
                <c:pt idx="56">
                  <c:v>9.998148564796304E-4</c:v>
                </c:pt>
                <c:pt idx="57">
                  <c:v>9.9981616357391911E-4</c:v>
                </c:pt>
                <c:pt idx="58">
                  <c:v>9.9981751931150597E-4</c:v>
                </c:pt>
                <c:pt idx="59">
                  <c:v>9.9981876588743851E-4</c:v>
                </c:pt>
                <c:pt idx="60">
                  <c:v>9.9982007266901339E-4</c:v>
                </c:pt>
                <c:pt idx="61">
                  <c:v>9.9982130248316972E-4</c:v>
                </c:pt>
                <c:pt idx="62">
                  <c:v>9.9982255252126771E-4</c:v>
                </c:pt>
                <c:pt idx="63">
                  <c:v>9.9982382167971575E-4</c:v>
                </c:pt>
                <c:pt idx="64">
                  <c:v>9.9982497904166812E-4</c:v>
                </c:pt>
                <c:pt idx="65">
                  <c:v>9.9982628465034419E-4</c:v>
                </c:pt>
                <c:pt idx="66">
                  <c:v>9.9982733583164462E-4</c:v>
                </c:pt>
                <c:pt idx="67">
                  <c:v>9.9982856500700399E-4</c:v>
                </c:pt>
                <c:pt idx="68">
                  <c:v>9.9982967104595452E-4</c:v>
                </c:pt>
                <c:pt idx="69">
                  <c:v>9.99830778565616E-4</c:v>
                </c:pt>
                <c:pt idx="70">
                  <c:v>9.9983190637468935E-4</c:v>
                </c:pt>
                <c:pt idx="71">
                  <c:v>9.998330328085355E-4</c:v>
                </c:pt>
                <c:pt idx="72">
                  <c:v>9.9983401747460727E-4</c:v>
                </c:pt>
                <c:pt idx="73">
                  <c:v>9.9983509535619356E-4</c:v>
                </c:pt>
                <c:pt idx="74">
                  <c:v>9.9983622690200764E-4</c:v>
                </c:pt>
                <c:pt idx="75">
                  <c:v>1.1169201687141314E-3</c:v>
                </c:pt>
                <c:pt idx="76">
                  <c:v>0.50669600943712334</c:v>
                </c:pt>
                <c:pt idx="77">
                  <c:v>1.2707456399996251</c:v>
                </c:pt>
                <c:pt idx="78">
                  <c:v>1.8236568546248935</c:v>
                </c:pt>
                <c:pt idx="79">
                  <c:v>2.178283069057422</c:v>
                </c:pt>
                <c:pt idx="80">
                  <c:v>2.4321803978827568</c:v>
                </c:pt>
                <c:pt idx="81">
                  <c:v>2.6326396684289048</c:v>
                </c:pt>
                <c:pt idx="82">
                  <c:v>2.7788415243162703</c:v>
                </c:pt>
                <c:pt idx="83">
                  <c:v>2.8969074242391368</c:v>
                </c:pt>
                <c:pt idx="84">
                  <c:v>2.9948460017105636</c:v>
                </c:pt>
                <c:pt idx="85">
                  <c:v>3.0746839537320247</c:v>
                </c:pt>
                <c:pt idx="86">
                  <c:v>3.1422858273739802</c:v>
                </c:pt>
                <c:pt idx="87">
                  <c:v>3.1998010843751583</c:v>
                </c:pt>
                <c:pt idx="88">
                  <c:v>3.2489171242435635</c:v>
                </c:pt>
                <c:pt idx="89">
                  <c:v>3.2913132752435676</c:v>
                </c:pt>
                <c:pt idx="90">
                  <c:v>3.3298460467592594</c:v>
                </c:pt>
                <c:pt idx="91">
                  <c:v>3.3636481769601754</c:v>
                </c:pt>
                <c:pt idx="92">
                  <c:v>3.393982824928802</c:v>
                </c:pt>
                <c:pt idx="93">
                  <c:v>3.4206727876310521</c:v>
                </c:pt>
                <c:pt idx="94">
                  <c:v>3.4453578196683452</c:v>
                </c:pt>
                <c:pt idx="95">
                  <c:v>3.4672846544438696</c:v>
                </c:pt>
                <c:pt idx="96">
                  <c:v>3.4874276982830699</c:v>
                </c:pt>
                <c:pt idx="97">
                  <c:v>3.5059343751124383</c:v>
                </c:pt>
                <c:pt idx="98">
                  <c:v>3.5229706856093665</c:v>
                </c:pt>
                <c:pt idx="99">
                  <c:v>3.5382260090762485</c:v>
                </c:pt>
                <c:pt idx="100">
                  <c:v>3.5524614016171796</c:v>
                </c:pt>
                <c:pt idx="101">
                  <c:v>3.5666639749381521</c:v>
                </c:pt>
                <c:pt idx="102">
                  <c:v>3.5787136891952165</c:v>
                </c:pt>
                <c:pt idx="103">
                  <c:v>3.5905793294904087</c:v>
                </c:pt>
                <c:pt idx="104">
                  <c:v>3.6013574826082495</c:v>
                </c:pt>
                <c:pt idx="105">
                  <c:v>3.6112016581337909</c:v>
                </c:pt>
                <c:pt idx="106">
                  <c:v>3.6206644990567693</c:v>
                </c:pt>
                <c:pt idx="107">
                  <c:v>3.6296726056790436</c:v>
                </c:pt>
                <c:pt idx="108">
                  <c:v>3.6381481114636895</c:v>
                </c:pt>
                <c:pt idx="109">
                  <c:v>3.6463958840106998</c:v>
                </c:pt>
                <c:pt idx="110">
                  <c:v>3.6537790662625156</c:v>
                </c:pt>
                <c:pt idx="111">
                  <c:v>3.6609112206223822</c:v>
                </c:pt>
                <c:pt idx="112">
                  <c:v>3.6676762900569497</c:v>
                </c:pt>
                <c:pt idx="113">
                  <c:v>3.6740633296857186</c:v>
                </c:pt>
                <c:pt idx="114">
                  <c:v>3.6801291070720983</c:v>
                </c:pt>
                <c:pt idx="115">
                  <c:v>3.6859456391729495</c:v>
                </c:pt>
                <c:pt idx="116">
                  <c:v>3.6914623746909476</c:v>
                </c:pt>
                <c:pt idx="117">
                  <c:v>3.6968013159359852</c:v>
                </c:pt>
              </c:numCache>
            </c:numRef>
          </c:xVal>
          <c:yVal>
            <c:numRef>
              <c:f>'492e'!$J$225:$J$342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44.16</c:v>
                </c:pt>
                <c:pt idx="38">
                  <c:v>49.16</c:v>
                </c:pt>
                <c:pt idx="39">
                  <c:v>52.79</c:v>
                </c:pt>
                <c:pt idx="40">
                  <c:v>58.32</c:v>
                </c:pt>
                <c:pt idx="41">
                  <c:v>62.73</c:v>
                </c:pt>
                <c:pt idx="42">
                  <c:v>69.78</c:v>
                </c:pt>
                <c:pt idx="43">
                  <c:v>77.63</c:v>
                </c:pt>
                <c:pt idx="44">
                  <c:v>83.33</c:v>
                </c:pt>
                <c:pt idx="45">
                  <c:v>92.4</c:v>
                </c:pt>
                <c:pt idx="46">
                  <c:v>102.13</c:v>
                </c:pt>
                <c:pt idx="47">
                  <c:v>112.3</c:v>
                </c:pt>
                <c:pt idx="48">
                  <c:v>120.81</c:v>
                </c:pt>
                <c:pt idx="49">
                  <c:v>133.62</c:v>
                </c:pt>
                <c:pt idx="50">
                  <c:v>144.31</c:v>
                </c:pt>
                <c:pt idx="51">
                  <c:v>158.75</c:v>
                </c:pt>
                <c:pt idx="52">
                  <c:v>173.74</c:v>
                </c:pt>
                <c:pt idx="53">
                  <c:v>190.15</c:v>
                </c:pt>
                <c:pt idx="54">
                  <c:v>207.46</c:v>
                </c:pt>
                <c:pt idx="55">
                  <c:v>228.96</c:v>
                </c:pt>
                <c:pt idx="56">
                  <c:v>249.49</c:v>
                </c:pt>
                <c:pt idx="57">
                  <c:v>272.54000000000002</c:v>
                </c:pt>
                <c:pt idx="58">
                  <c:v>299.10000000000002</c:v>
                </c:pt>
                <c:pt idx="59">
                  <c:v>326.2</c:v>
                </c:pt>
                <c:pt idx="60">
                  <c:v>357.71</c:v>
                </c:pt>
                <c:pt idx="61">
                  <c:v>390.62</c:v>
                </c:pt>
                <c:pt idx="62">
                  <c:v>427.71</c:v>
                </c:pt>
                <c:pt idx="63">
                  <c:v>469.59</c:v>
                </c:pt>
                <c:pt idx="64">
                  <c:v>511.95</c:v>
                </c:pt>
                <c:pt idx="65">
                  <c:v>565.12</c:v>
                </c:pt>
                <c:pt idx="66">
                  <c:v>612.58000000000004</c:v>
                </c:pt>
                <c:pt idx="67">
                  <c:v>674</c:v>
                </c:pt>
                <c:pt idx="68">
                  <c:v>735.38</c:v>
                </c:pt>
                <c:pt idx="69">
                  <c:v>803.36</c:v>
                </c:pt>
                <c:pt idx="70">
                  <c:v>880.1</c:v>
                </c:pt>
                <c:pt idx="71">
                  <c:v>965.25</c:v>
                </c:pt>
                <c:pt idx="72">
                  <c:v>1047.48</c:v>
                </c:pt>
                <c:pt idx="73">
                  <c:v>1146.83</c:v>
                </c:pt>
                <c:pt idx="74">
                  <c:v>1262.9000000000001</c:v>
                </c:pt>
                <c:pt idx="75">
                  <c:v>1381.23</c:v>
                </c:pt>
                <c:pt idx="76">
                  <c:v>1507.82</c:v>
                </c:pt>
                <c:pt idx="77">
                  <c:v>1648.39</c:v>
                </c:pt>
                <c:pt idx="78">
                  <c:v>1810.11</c:v>
                </c:pt>
                <c:pt idx="79">
                  <c:v>1977.09</c:v>
                </c:pt>
                <c:pt idx="80">
                  <c:v>2158.4299999999998</c:v>
                </c:pt>
                <c:pt idx="81">
                  <c:v>2368.83</c:v>
                </c:pt>
                <c:pt idx="82">
                  <c:v>2586.83</c:v>
                </c:pt>
                <c:pt idx="83">
                  <c:v>2828.16</c:v>
                </c:pt>
                <c:pt idx="84">
                  <c:v>3097.81</c:v>
                </c:pt>
                <c:pt idx="85">
                  <c:v>3388.56</c:v>
                </c:pt>
                <c:pt idx="86">
                  <c:v>3708.61</c:v>
                </c:pt>
                <c:pt idx="87">
                  <c:v>4058.02</c:v>
                </c:pt>
                <c:pt idx="88">
                  <c:v>4435.8999999999996</c:v>
                </c:pt>
                <c:pt idx="89">
                  <c:v>4843.8599999999997</c:v>
                </c:pt>
                <c:pt idx="90">
                  <c:v>5304.67</c:v>
                </c:pt>
                <c:pt idx="91">
                  <c:v>5804.44</c:v>
                </c:pt>
                <c:pt idx="92">
                  <c:v>6354.93</c:v>
                </c:pt>
                <c:pt idx="93">
                  <c:v>6944.97</c:v>
                </c:pt>
                <c:pt idx="94">
                  <c:v>7606.37</c:v>
                </c:pt>
                <c:pt idx="95">
                  <c:v>8315.1200000000008</c:v>
                </c:pt>
                <c:pt idx="96">
                  <c:v>9096.09</c:v>
                </c:pt>
                <c:pt idx="97">
                  <c:v>9954.14</c:v>
                </c:pt>
                <c:pt idx="98">
                  <c:v>10895.71</c:v>
                </c:pt>
                <c:pt idx="99">
                  <c:v>11895.01</c:v>
                </c:pt>
                <c:pt idx="100">
                  <c:v>12994.75</c:v>
                </c:pt>
                <c:pt idx="101">
                  <c:v>14293.99</c:v>
                </c:pt>
                <c:pt idx="102">
                  <c:v>15593.92</c:v>
                </c:pt>
                <c:pt idx="103">
                  <c:v>17095.060000000001</c:v>
                </c:pt>
                <c:pt idx="104">
                  <c:v>18693.61</c:v>
                </c:pt>
                <c:pt idx="105">
                  <c:v>20394.32</c:v>
                </c:pt>
                <c:pt idx="106">
                  <c:v>22294.34</c:v>
                </c:pt>
                <c:pt idx="107">
                  <c:v>24397.95</c:v>
                </c:pt>
                <c:pt idx="108">
                  <c:v>26697.57</c:v>
                </c:pt>
                <c:pt idx="109">
                  <c:v>29299.14</c:v>
                </c:pt>
                <c:pt idx="110">
                  <c:v>31997.58</c:v>
                </c:pt>
                <c:pt idx="111">
                  <c:v>35005.730000000003</c:v>
                </c:pt>
                <c:pt idx="112">
                  <c:v>38298.449999999997</c:v>
                </c:pt>
                <c:pt idx="113">
                  <c:v>41879.629999999997</c:v>
                </c:pt>
                <c:pt idx="114">
                  <c:v>45790.559999999998</c:v>
                </c:pt>
                <c:pt idx="115">
                  <c:v>50099.51</c:v>
                </c:pt>
                <c:pt idx="116">
                  <c:v>54790.48</c:v>
                </c:pt>
                <c:pt idx="117">
                  <c:v>59998.95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FD-D243-98E5-EE683433F5B5}"/>
            </c:ext>
          </c:extLst>
        </c:ser>
        <c:ser>
          <c:idx val="5"/>
          <c:order val="5"/>
          <c:tx>
            <c:strRef>
              <c:f>'492e'!$P$257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'492e'!$P$252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{01CF34D0-372D-8148-ACC0-34F7E9AA26DF}</c15:txfldGUID>
                      <c15:f>'492e'!$P$252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08FD-D243-98E5-EE683433F5B5}"/>
                </c:ext>
              </c:extLst>
            </c:dLbl>
            <c:dLbl>
              <c:idx val="1"/>
              <c:tx>
                <c:strRef>
                  <c:f>'492e'!$P$253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{852D943F-CDA6-0B4F-81A5-D2F36002C62D}</c15:txfldGUID>
                      <c15:f>'492e'!$P$253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08FD-D243-98E5-EE683433F5B5}"/>
                </c:ext>
              </c:extLst>
            </c:dLbl>
            <c:dLbl>
              <c:idx val="2"/>
              <c:tx>
                <c:strRef>
                  <c:f>'492e'!$P$254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{8378D764-3DFE-554C-B4EC-2EC13EB6C8B0}</c15:txfldGUID>
                      <c15:f>'492e'!$P$254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08FD-D243-98E5-EE683433F5B5}"/>
                </c:ext>
              </c:extLst>
            </c:dLbl>
            <c:dLbl>
              <c:idx val="3"/>
              <c:tx>
                <c:strRef>
                  <c:f>'492e'!$P$255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{4D9F468C-CC24-4048-AEBB-07F24D1058CA}</c15:txfldGUID>
                      <c15:f>'492e'!$P$255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08FD-D243-98E5-EE683433F5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'492e'!$O$258:$O$261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'492e'!$P$258:$P$261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FD-D243-98E5-EE683433F5B5}"/>
            </c:ext>
          </c:extLst>
        </c:ser>
        <c:ser>
          <c:idx val="6"/>
          <c:order val="6"/>
          <c:tx>
            <c:strRef>
              <c:f>'492e'!$S$257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'492e'!$S$253</c:f>
                  <c:strCache>
                    <c:ptCount val="1"/>
                    <c:pt idx="0">
                      <c:v>25.50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{0980C147-5DA6-2D40-BA3E-52DEAB2DBB40}</c15:txfldGUID>
                      <c15:f>'492e'!$S$253</c15:f>
                      <c15:dlblFieldTableCache>
                        <c:ptCount val="1"/>
                        <c:pt idx="0">
                          <c:v>25.50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08FD-D243-98E5-EE683433F5B5}"/>
                </c:ext>
              </c:extLst>
            </c:dLbl>
            <c:dLbl>
              <c:idx val="1"/>
              <c:tx>
                <c:strRef>
                  <c:f>'492e'!$S$254</c:f>
                  <c:strCache>
                    <c:ptCount val="1"/>
                    <c:pt idx="0">
                      <c:v>255.03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{EFCD4D1E-4BDD-9C4C-8B24-87E4D865EC5E}</c15:txfldGUID>
                      <c15:f>'492e'!$S$254</c15:f>
                      <c15:dlblFieldTableCache>
                        <c:ptCount val="1"/>
                        <c:pt idx="0">
                          <c:v>255.03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08FD-D243-98E5-EE683433F5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'492e'!$R$258:$R$260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'492e'!$S$258:$S$260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8FD-D243-98E5-EE683433F5B5}"/>
            </c:ext>
          </c:extLst>
        </c:ser>
        <c:ser>
          <c:idx val="7"/>
          <c:order val="7"/>
          <c:tx>
            <c:strRef>
              <c:f>'492e'!$L$224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'492e'!$K$225:$K$342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9.9975224576763608E-4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9.9977418399479871E-4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9.9978488521210033E-4</c:v>
                </c:pt>
                <c:pt idx="38">
                  <c:v>9.9978702084997477E-4</c:v>
                </c:pt>
                <c:pt idx="39">
                  <c:v>9.9978841603482588E-4</c:v>
                </c:pt>
                <c:pt idx="40">
                  <c:v>9.9979033667090466E-4</c:v>
                </c:pt>
                <c:pt idx="41">
                  <c:v>9.9979172006159312E-4</c:v>
                </c:pt>
                <c:pt idx="42">
                  <c:v>9.9979370884585106E-4</c:v>
                </c:pt>
                <c:pt idx="43">
                  <c:v>9.9979566180337766E-4</c:v>
                </c:pt>
                <c:pt idx="44">
                  <c:v>9.9979693948445015E-4</c:v>
                </c:pt>
                <c:pt idx="45">
                  <c:v>9.9979877418643467E-4</c:v>
                </c:pt>
                <c:pt idx="46">
                  <c:v>9.9980052072898631E-4</c:v>
                </c:pt>
                <c:pt idx="47">
                  <c:v>9.998021489240679E-4</c:v>
                </c:pt>
                <c:pt idx="48">
                  <c:v>9.9980338381405265E-4</c:v>
                </c:pt>
                <c:pt idx="49">
                  <c:v>9.9980506250870794E-4</c:v>
                </c:pt>
                <c:pt idx="50">
                  <c:v>9.9980632530622076E-4</c:v>
                </c:pt>
                <c:pt idx="51">
                  <c:v>9.9980786753947355E-4</c:v>
                </c:pt>
                <c:pt idx="52">
                  <c:v>9.9980930424645935E-4</c:v>
                </c:pt>
                <c:pt idx="53">
                  <c:v>9.9981072000033025E-4</c:v>
                </c:pt>
                <c:pt idx="54">
                  <c:v>9.9981206688772527E-4</c:v>
                </c:pt>
                <c:pt idx="55">
                  <c:v>9.9981356836008188E-4</c:v>
                </c:pt>
                <c:pt idx="56">
                  <c:v>9.998148564796304E-4</c:v>
                </c:pt>
                <c:pt idx="57">
                  <c:v>9.9981616357391911E-4</c:v>
                </c:pt>
                <c:pt idx="58">
                  <c:v>9.9981751931150597E-4</c:v>
                </c:pt>
                <c:pt idx="59">
                  <c:v>9.9981876588743851E-4</c:v>
                </c:pt>
                <c:pt idx="60">
                  <c:v>9.9982007266901339E-4</c:v>
                </c:pt>
                <c:pt idx="61">
                  <c:v>9.9982130248316972E-4</c:v>
                </c:pt>
                <c:pt idx="62">
                  <c:v>9.9982255252126771E-4</c:v>
                </c:pt>
                <c:pt idx="63">
                  <c:v>9.9982382167971575E-4</c:v>
                </c:pt>
                <c:pt idx="64">
                  <c:v>9.9982497904166812E-4</c:v>
                </c:pt>
                <c:pt idx="65">
                  <c:v>9.9982628465034419E-4</c:v>
                </c:pt>
                <c:pt idx="66">
                  <c:v>9.9982733583164462E-4</c:v>
                </c:pt>
                <c:pt idx="67">
                  <c:v>9.9982856500700399E-4</c:v>
                </c:pt>
                <c:pt idx="68">
                  <c:v>9.9982967104595452E-4</c:v>
                </c:pt>
                <c:pt idx="69">
                  <c:v>9.99830778565616E-4</c:v>
                </c:pt>
                <c:pt idx="70">
                  <c:v>9.9983190637468935E-4</c:v>
                </c:pt>
                <c:pt idx="71">
                  <c:v>9.998330328085355E-4</c:v>
                </c:pt>
                <c:pt idx="72">
                  <c:v>9.9983401747460727E-4</c:v>
                </c:pt>
                <c:pt idx="73">
                  <c:v>9.9983509535619356E-4</c:v>
                </c:pt>
                <c:pt idx="74">
                  <c:v>9.9983622690200764E-4</c:v>
                </c:pt>
                <c:pt idx="75">
                  <c:v>1.1169201687141314E-3</c:v>
                </c:pt>
                <c:pt idx="76">
                  <c:v>0.50669600943712334</c:v>
                </c:pt>
                <c:pt idx="77">
                  <c:v>1.2707456399996251</c:v>
                </c:pt>
                <c:pt idx="78">
                  <c:v>1.8236568546248935</c:v>
                </c:pt>
                <c:pt idx="79">
                  <c:v>2.178283069057422</c:v>
                </c:pt>
                <c:pt idx="80">
                  <c:v>2.4321803978827568</c:v>
                </c:pt>
                <c:pt idx="81">
                  <c:v>2.6326396684289048</c:v>
                </c:pt>
                <c:pt idx="82">
                  <c:v>2.7788415243162703</c:v>
                </c:pt>
                <c:pt idx="83">
                  <c:v>2.8969074242391368</c:v>
                </c:pt>
                <c:pt idx="84">
                  <c:v>2.9948460017105636</c:v>
                </c:pt>
                <c:pt idx="85">
                  <c:v>3.0746839537320247</c:v>
                </c:pt>
                <c:pt idx="86">
                  <c:v>3.1422858273739802</c:v>
                </c:pt>
                <c:pt idx="87">
                  <c:v>3.1998010843751583</c:v>
                </c:pt>
                <c:pt idx="88">
                  <c:v>3.2489171242435635</c:v>
                </c:pt>
                <c:pt idx="89">
                  <c:v>3.2913132752435676</c:v>
                </c:pt>
                <c:pt idx="90">
                  <c:v>3.3298460467592594</c:v>
                </c:pt>
                <c:pt idx="91">
                  <c:v>3.3636481769601754</c:v>
                </c:pt>
                <c:pt idx="92">
                  <c:v>3.393982824928802</c:v>
                </c:pt>
                <c:pt idx="93">
                  <c:v>3.4206727876310521</c:v>
                </c:pt>
                <c:pt idx="94">
                  <c:v>3.4453578196683452</c:v>
                </c:pt>
                <c:pt idx="95">
                  <c:v>3.4672846544438696</c:v>
                </c:pt>
                <c:pt idx="96">
                  <c:v>3.4874276982830699</c:v>
                </c:pt>
                <c:pt idx="97">
                  <c:v>3.5059343751124383</c:v>
                </c:pt>
                <c:pt idx="98">
                  <c:v>3.5229706856093665</c:v>
                </c:pt>
                <c:pt idx="99">
                  <c:v>3.5382260090762485</c:v>
                </c:pt>
                <c:pt idx="100">
                  <c:v>3.5524614016171796</c:v>
                </c:pt>
                <c:pt idx="101">
                  <c:v>3.5666639749381521</c:v>
                </c:pt>
                <c:pt idx="102">
                  <c:v>3.5787136891952165</c:v>
                </c:pt>
                <c:pt idx="103">
                  <c:v>3.5905793294904087</c:v>
                </c:pt>
                <c:pt idx="104">
                  <c:v>3.6013574826082495</c:v>
                </c:pt>
                <c:pt idx="105">
                  <c:v>3.6112016581337909</c:v>
                </c:pt>
                <c:pt idx="106">
                  <c:v>3.6206644990567693</c:v>
                </c:pt>
                <c:pt idx="107">
                  <c:v>3.6296726056790436</c:v>
                </c:pt>
                <c:pt idx="108">
                  <c:v>3.6381481114636895</c:v>
                </c:pt>
                <c:pt idx="109">
                  <c:v>3.6463958840106998</c:v>
                </c:pt>
                <c:pt idx="110">
                  <c:v>3.6537790662625156</c:v>
                </c:pt>
                <c:pt idx="111">
                  <c:v>3.6609112206223822</c:v>
                </c:pt>
                <c:pt idx="112">
                  <c:v>3.6676762900569497</c:v>
                </c:pt>
                <c:pt idx="113">
                  <c:v>3.6740633296857186</c:v>
                </c:pt>
                <c:pt idx="114">
                  <c:v>3.6801291070720983</c:v>
                </c:pt>
                <c:pt idx="115">
                  <c:v>3.6859456391729495</c:v>
                </c:pt>
                <c:pt idx="116">
                  <c:v>3.6914623746909476</c:v>
                </c:pt>
                <c:pt idx="117">
                  <c:v>3.6968013159359852</c:v>
                </c:pt>
              </c:numCache>
            </c:numRef>
          </c:xVal>
          <c:yVal>
            <c:numRef>
              <c:f>'492e'!$L$225:$L$342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26.6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44.16</c:v>
                </c:pt>
                <c:pt idx="38">
                  <c:v>49.16</c:v>
                </c:pt>
                <c:pt idx="39">
                  <c:v>52.79</c:v>
                </c:pt>
                <c:pt idx="40">
                  <c:v>58.32</c:v>
                </c:pt>
                <c:pt idx="41">
                  <c:v>62.73</c:v>
                </c:pt>
                <c:pt idx="42">
                  <c:v>69.78</c:v>
                </c:pt>
                <c:pt idx="43">
                  <c:v>77.63</c:v>
                </c:pt>
                <c:pt idx="44">
                  <c:v>83.33</c:v>
                </c:pt>
                <c:pt idx="45">
                  <c:v>92.4</c:v>
                </c:pt>
                <c:pt idx="46">
                  <c:v>102.13</c:v>
                </c:pt>
                <c:pt idx="47">
                  <c:v>112.3</c:v>
                </c:pt>
                <c:pt idx="48">
                  <c:v>120.81</c:v>
                </c:pt>
                <c:pt idx="49">
                  <c:v>133.62</c:v>
                </c:pt>
                <c:pt idx="50">
                  <c:v>144.31</c:v>
                </c:pt>
                <c:pt idx="51">
                  <c:v>158.75</c:v>
                </c:pt>
                <c:pt idx="52">
                  <c:v>173.74</c:v>
                </c:pt>
                <c:pt idx="53">
                  <c:v>190.15</c:v>
                </c:pt>
                <c:pt idx="54">
                  <c:v>207.46</c:v>
                </c:pt>
                <c:pt idx="55">
                  <c:v>228.96</c:v>
                </c:pt>
                <c:pt idx="56">
                  <c:v>249.49</c:v>
                </c:pt>
                <c:pt idx="57">
                  <c:v>272.54000000000002</c:v>
                </c:pt>
                <c:pt idx="58">
                  <c:v>299.10000000000002</c:v>
                </c:pt>
                <c:pt idx="59">
                  <c:v>326.2</c:v>
                </c:pt>
                <c:pt idx="60">
                  <c:v>357.71</c:v>
                </c:pt>
                <c:pt idx="61">
                  <c:v>390.62</c:v>
                </c:pt>
                <c:pt idx="62">
                  <c:v>427.71</c:v>
                </c:pt>
                <c:pt idx="63">
                  <c:v>469.59</c:v>
                </c:pt>
                <c:pt idx="64">
                  <c:v>511.95</c:v>
                </c:pt>
                <c:pt idx="65">
                  <c:v>565.12</c:v>
                </c:pt>
                <c:pt idx="66">
                  <c:v>612.58000000000004</c:v>
                </c:pt>
                <c:pt idx="67">
                  <c:v>674</c:v>
                </c:pt>
                <c:pt idx="68">
                  <c:v>735.38</c:v>
                </c:pt>
                <c:pt idx="69">
                  <c:v>803.36</c:v>
                </c:pt>
                <c:pt idx="70">
                  <c:v>880.1</c:v>
                </c:pt>
                <c:pt idx="71">
                  <c:v>965.25</c:v>
                </c:pt>
                <c:pt idx="72">
                  <c:v>1047.48</c:v>
                </c:pt>
                <c:pt idx="73">
                  <c:v>1146.83</c:v>
                </c:pt>
                <c:pt idx="74">
                  <c:v>1262.9000000000001</c:v>
                </c:pt>
                <c:pt idx="75">
                  <c:v>1381.23</c:v>
                </c:pt>
                <c:pt idx="76">
                  <c:v>1507.82</c:v>
                </c:pt>
                <c:pt idx="77">
                  <c:v>1648.39</c:v>
                </c:pt>
                <c:pt idx="78">
                  <c:v>1810.11</c:v>
                </c:pt>
                <c:pt idx="79">
                  <c:v>1977.09</c:v>
                </c:pt>
                <c:pt idx="80">
                  <c:v>2158.4299999999998</c:v>
                </c:pt>
                <c:pt idx="81">
                  <c:v>2368.83</c:v>
                </c:pt>
                <c:pt idx="82">
                  <c:v>2586.83</c:v>
                </c:pt>
                <c:pt idx="83">
                  <c:v>2828.16</c:v>
                </c:pt>
                <c:pt idx="84">
                  <c:v>3097.81</c:v>
                </c:pt>
                <c:pt idx="85">
                  <c:v>3388.56</c:v>
                </c:pt>
                <c:pt idx="86">
                  <c:v>3708.61</c:v>
                </c:pt>
                <c:pt idx="87">
                  <c:v>4058.02</c:v>
                </c:pt>
                <c:pt idx="88">
                  <c:v>4435.8999999999996</c:v>
                </c:pt>
                <c:pt idx="89">
                  <c:v>4843.8599999999997</c:v>
                </c:pt>
                <c:pt idx="90">
                  <c:v>5304.67</c:v>
                </c:pt>
                <c:pt idx="91">
                  <c:v>5804.44</c:v>
                </c:pt>
                <c:pt idx="92">
                  <c:v>6354.93</c:v>
                </c:pt>
                <c:pt idx="93">
                  <c:v>6944.97</c:v>
                </c:pt>
                <c:pt idx="94">
                  <c:v>7606.37</c:v>
                </c:pt>
                <c:pt idx="95">
                  <c:v>8315.1200000000008</c:v>
                </c:pt>
                <c:pt idx="96">
                  <c:v>9096.09</c:v>
                </c:pt>
                <c:pt idx="97">
                  <c:v>9954.14</c:v>
                </c:pt>
                <c:pt idx="98">
                  <c:v>10895.71</c:v>
                </c:pt>
                <c:pt idx="99">
                  <c:v>11895.01</c:v>
                </c:pt>
                <c:pt idx="100">
                  <c:v>12994.75</c:v>
                </c:pt>
                <c:pt idx="101">
                  <c:v>14293.99</c:v>
                </c:pt>
                <c:pt idx="102">
                  <c:v>15593.92</c:v>
                </c:pt>
                <c:pt idx="103">
                  <c:v>17095.060000000001</c:v>
                </c:pt>
                <c:pt idx="104">
                  <c:v>18693.61</c:v>
                </c:pt>
                <c:pt idx="105">
                  <c:v>20394.32</c:v>
                </c:pt>
                <c:pt idx="106">
                  <c:v>22294.34</c:v>
                </c:pt>
                <c:pt idx="107">
                  <c:v>24397.95</c:v>
                </c:pt>
                <c:pt idx="108">
                  <c:v>26697.57</c:v>
                </c:pt>
                <c:pt idx="109">
                  <c:v>29299.14</c:v>
                </c:pt>
                <c:pt idx="110">
                  <c:v>31997.58</c:v>
                </c:pt>
                <c:pt idx="111">
                  <c:v>35005.730000000003</c:v>
                </c:pt>
                <c:pt idx="112">
                  <c:v>38298.449999999997</c:v>
                </c:pt>
                <c:pt idx="113">
                  <c:v>41879.629999999997</c:v>
                </c:pt>
                <c:pt idx="114">
                  <c:v>45790.559999999998</c:v>
                </c:pt>
                <c:pt idx="115">
                  <c:v>50099.51</c:v>
                </c:pt>
                <c:pt idx="116">
                  <c:v>54790.48</c:v>
                </c:pt>
                <c:pt idx="117">
                  <c:v>59998.95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8FD-D243-98E5-EE683433F5B5}"/>
            </c:ext>
          </c:extLst>
        </c:ser>
        <c:ser>
          <c:idx val="8"/>
          <c:order val="8"/>
          <c:tx>
            <c:strRef>
              <c:f>'492e'!$D$3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'492e'!$D$4</c:f>
              <c:numCache>
                <c:formatCode>0.00</c:formatCode>
                <c:ptCount val="1"/>
                <c:pt idx="0">
                  <c:v>0.41703982113265492</c:v>
                </c:pt>
              </c:numCache>
            </c:numRef>
          </c:xVal>
          <c:yVal>
            <c:numRef>
              <c:f>'492e'!$D$5</c:f>
              <c:numCache>
                <c:formatCode>General</c:formatCode>
                <c:ptCount val="1"/>
                <c:pt idx="0">
                  <c:v>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8FD-D243-98E5-EE683433F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82415"/>
        <c:axId val="1"/>
      </c:scatterChart>
      <c:valAx>
        <c:axId val="152782415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52782415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886465949016289"/>
          <c:y val="0.69754230031489572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'492e'!$AC$8:$AC$42</c:f>
          <c:strCache>
            <c:ptCount val="35"/>
            <c:pt idx="0">
              <c:v>SAMPLE NO.:</c:v>
            </c:pt>
            <c:pt idx="1">
              <c:v>7054.2ft;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4.8</c:v>
            </c:pt>
            <c:pt idx="6">
              <c:v>BVTot:</c:v>
            </c:pt>
            <c:pt idx="7">
              <c:v>3.92</c:v>
            </c:pt>
            <c:pt idx="8">
              <c:v>Perm:</c:v>
            </c:pt>
            <c:pt idx="9">
              <c:v>0.0037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0.10</c:v>
            </c:pt>
            <c:pt idx="15">
              <c:v>Pd1:</c:v>
            </c:pt>
            <c:pt idx="16">
              <c:v>1351.91</c:v>
            </c:pt>
            <c:pt idx="17">
              <c:v>BV1:</c:v>
            </c:pt>
            <c:pt idx="18">
              <c:v>3.92</c:v>
            </c:pt>
            <c:pt idx="19">
              <c:v>Closure Corr:</c:v>
            </c:pt>
            <c:pt idx="20">
              <c:v>0.42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2641485855169021"/>
          <c:y val="3.105688225126380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21671587065152"/>
          <c:y val="0.25466643446036319"/>
          <c:w val="0.7607465594985644"/>
          <c:h val="0.633560397925781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'492e'!$Z$7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2.412274942826663</c:v>
                </c:pt>
                <c:pt idx="38" formatCode="0.00E+00">
                  <c:v>2.1669255792356679</c:v>
                </c:pt>
                <c:pt idx="39" formatCode="0.00E+00">
                  <c:v>2.017921225141607</c:v>
                </c:pt>
                <c:pt idx="40" formatCode="0.00E+00">
                  <c:v>1.8265785575313001</c:v>
                </c:pt>
                <c:pt idx="41" formatCode="0.00E+00">
                  <c:v>1.6981677263705632</c:v>
                </c:pt>
                <c:pt idx="42" formatCode="0.00E+00">
                  <c:v>1.5265987600347581</c:v>
                </c:pt>
                <c:pt idx="43" formatCode="0.00E+00">
                  <c:v>1.3722280236406728</c:v>
                </c:pt>
                <c:pt idx="44" formatCode="0.00E+00">
                  <c:v>1.2783638722575956</c:v>
                </c:pt>
                <c:pt idx="45" formatCode="0.00E+00">
                  <c:v>1.1528794531950803</c:v>
                </c:pt>
                <c:pt idx="46" formatCode="0.00E+00">
                  <c:v>1.0430437821915737</c:v>
                </c:pt>
                <c:pt idx="47" formatCode="0.00E+00">
                  <c:v>0.94858469701892634</c:v>
                </c:pt>
                <c:pt idx="48" formatCode="0.00E+00">
                  <c:v>0.88176526343204553</c:v>
                </c:pt>
                <c:pt idx="49" formatCode="0.00E+00">
                  <c:v>0.79723141352511162</c:v>
                </c:pt>
                <c:pt idx="50" formatCode="0.00E+00">
                  <c:v>0.73817518865792686</c:v>
                </c:pt>
                <c:pt idx="51" formatCode="0.00E+00">
                  <c:v>0.67103030850535705</c:v>
                </c:pt>
                <c:pt idx="52" formatCode="0.00E+00">
                  <c:v>0.61313492273066317</c:v>
                </c:pt>
                <c:pt idx="53" formatCode="0.00E+00">
                  <c:v>0.56022120155259225</c:v>
                </c:pt>
                <c:pt idx="54" formatCode="0.00E+00">
                  <c:v>0.51347759315157337</c:v>
                </c:pt>
                <c:pt idx="55" formatCode="0.00E+00">
                  <c:v>0.46526057597495385</c:v>
                </c:pt>
                <c:pt idx="56" formatCode="0.00E+00">
                  <c:v>0.42697527546284586</c:v>
                </c:pt>
                <c:pt idx="57" formatCode="0.00E+00">
                  <c:v>0.390863951989526</c:v>
                </c:pt>
                <c:pt idx="58" formatCode="0.00E+00">
                  <c:v>0.35615533759687534</c:v>
                </c:pt>
                <c:pt idx="59" formatCode="0.00E+00">
                  <c:v>0.32656671206384247</c:v>
                </c:pt>
                <c:pt idx="60" formatCode="0.00E+00">
                  <c:v>0.29780006562641648</c:v>
                </c:pt>
                <c:pt idx="61" formatCode="0.00E+00">
                  <c:v>0.27271020806724039</c:v>
                </c:pt>
                <c:pt idx="62" formatCode="0.00E+00">
                  <c:v>0.2490614235702355</c:v>
                </c:pt>
                <c:pt idx="63" formatCode="0.00E+00">
                  <c:v>0.22684908425482961</c:v>
                </c:pt>
                <c:pt idx="64" formatCode="0.00E+00">
                  <c:v>0.20807903403696731</c:v>
                </c:pt>
                <c:pt idx="65" formatCode="0.00E+00">
                  <c:v>0.18850166597399742</c:v>
                </c:pt>
                <c:pt idx="66" formatCode="0.00E+00">
                  <c:v>0.1738973872395857</c:v>
                </c:pt>
                <c:pt idx="67" formatCode="0.00E+00">
                  <c:v>0.15805053631339083</c:v>
                </c:pt>
                <c:pt idx="68" formatCode="0.00E+00">
                  <c:v>0.14485852413068812</c:v>
                </c:pt>
                <c:pt idx="69" formatCode="0.00E+00">
                  <c:v>0.13260065409682512</c:v>
                </c:pt>
                <c:pt idx="70" formatCode="0.00E+00">
                  <c:v>0.12103858820046065</c:v>
                </c:pt>
                <c:pt idx="71" formatCode="0.00E+00">
                  <c:v>0.1103611100494436</c:v>
                </c:pt>
                <c:pt idx="72" formatCode="0.00E+00">
                  <c:v>0.10169746579908488</c:v>
                </c:pt>
                <c:pt idx="73" formatCode="0.00E+00">
                  <c:v>9.288740395283121E-2</c:v>
                </c:pt>
                <c:pt idx="74" formatCode="0.00E+00">
                  <c:v>8.4350353531732869E-2</c:v>
                </c:pt>
                <c:pt idx="75" formatCode="0.00E+00">
                  <c:v>7.7124057162981846E-2</c:v>
                </c:pt>
                <c:pt idx="76" formatCode="0.00E+00">
                  <c:v>7.0649057231781928E-2</c:v>
                </c:pt>
                <c:pt idx="77" formatCode="0.00E+00">
                  <c:v>6.4624307036093051E-2</c:v>
                </c:pt>
                <c:pt idx="78" formatCode="0.00E+00">
                  <c:v>5.8850601054756577E-2</c:v>
                </c:pt>
                <c:pt idx="79" formatCode="0.00E+00">
                  <c:v>5.3880228758036011E-2</c:v>
                </c:pt>
                <c:pt idx="80" formatCode="0.00E+00">
                  <c:v>4.9353493731659322E-2</c:v>
                </c:pt>
                <c:pt idx="81" formatCode="0.00E+00">
                  <c:v>4.4969905596951E-2</c:v>
                </c:pt>
                <c:pt idx="82" formatCode="0.00E+00">
                  <c:v>4.1180155431638506E-2</c:v>
                </c:pt>
                <c:pt idx="83" formatCode="0.00E+00">
                  <c:v>3.7666207525467239E-2</c:v>
                </c:pt>
                <c:pt idx="84" formatCode="0.00E+00">
                  <c:v>3.438753876939691E-2</c:v>
                </c:pt>
                <c:pt idx="85" formatCode="0.00E+00">
                  <c:v>3.143697071181429E-2</c:v>
                </c:pt>
                <c:pt idx="86" formatCode="0.00E+00">
                  <c:v>2.8723985934143905E-2</c:v>
                </c:pt>
                <c:pt idx="87" formatCode="0.00E+00">
                  <c:v>2.6250748265219351E-2</c:v>
                </c:pt>
                <c:pt idx="88" formatCode="0.00E+00">
                  <c:v>2.4014531769252109E-2</c:v>
                </c:pt>
                <c:pt idx="89" formatCode="0.00E+00">
                  <c:v>2.1991977777067347E-2</c:v>
                </c:pt>
                <c:pt idx="90" formatCode="0.00E+00">
                  <c:v>2.008156237338523E-2</c:v>
                </c:pt>
                <c:pt idx="91" formatCode="0.00E+00">
                  <c:v>1.8352513158069586E-2</c:v>
                </c:pt>
                <c:pt idx="92" formatCode="0.00E+00">
                  <c:v>1.6762743488162014E-2</c:v>
                </c:pt>
                <c:pt idx="93" formatCode="0.00E+00">
                  <c:v>1.53385920277878E-2</c:v>
                </c:pt>
                <c:pt idx="94" formatCode="0.00E+00">
                  <c:v>1.400484876165969E-2</c:v>
                </c:pt>
                <c:pt idx="95" formatCode="0.00E+00">
                  <c:v>1.281112737702227E-2</c:v>
                </c:pt>
                <c:pt idx="96" formatCode="0.00E+00">
                  <c:v>1.1711192553638478E-2</c:v>
                </c:pt>
                <c:pt idx="97" formatCode="0.00E+00">
                  <c:v>1.0701684070670639E-2</c:v>
                </c:pt>
                <c:pt idx="98" formatCode="0.00E+00">
                  <c:v>9.7768811280059247E-3</c:v>
                </c:pt>
                <c:pt idx="99" formatCode="0.00E+00">
                  <c:v>8.9555251719187646E-3</c:v>
                </c:pt>
                <c:pt idx="100" formatCode="0.00E+00">
                  <c:v>8.1976229996902922E-3</c:v>
                </c:pt>
                <c:pt idx="101" formatCode="0.00E+00">
                  <c:v>7.4525070659224911E-3</c:v>
                </c:pt>
                <c:pt idx="102" formatCode="0.00E+00">
                  <c:v>6.8312561225929991E-3</c:v>
                </c:pt>
                <c:pt idx="103" formatCode="0.00E+00">
                  <c:v>6.2313944189271876E-3</c:v>
                </c:pt>
                <c:pt idx="104" formatCode="0.00E+00">
                  <c:v>5.698528078590781E-3</c:v>
                </c:pt>
                <c:pt idx="105" formatCode="0.00E+00">
                  <c:v>5.2233200947727322E-3</c:v>
                </c:pt>
                <c:pt idx="106" formatCode="0.00E+00">
                  <c:v>4.7781661836692815E-3</c:v>
                </c:pt>
                <c:pt idx="107" formatCode="0.00E+00">
                  <c:v>4.3661890230624056E-3</c:v>
                </c:pt>
                <c:pt idx="108" formatCode="0.00E+00">
                  <c:v>3.9901032743888459E-3</c:v>
                </c:pt>
                <c:pt idx="109" formatCode="0.00E+00">
                  <c:v>3.6358084733963329E-3</c:v>
                </c:pt>
                <c:pt idx="110" formatCode="0.00E+00">
                  <c:v>3.3291911911846276E-3</c:v>
                </c:pt>
                <c:pt idx="111" formatCode="0.00E+00">
                  <c:v>3.0431035569098378E-3</c:v>
                </c:pt>
                <c:pt idx="112" formatCode="0.00E+00">
                  <c:v>2.7814718735412378E-3</c:v>
                </c:pt>
                <c:pt idx="113" formatCode="0.00E+00">
                  <c:v>2.5436247043067344E-3</c:v>
                </c:pt>
                <c:pt idx="114" formatCode="0.00E+00">
                  <c:v>2.3263760363538997E-3</c:v>
                </c:pt>
                <c:pt idx="115" formatCode="0.00E+00">
                  <c:v>2.1262894881651623E-3</c:v>
                </c:pt>
                <c:pt idx="116" formatCode="0.00E+00">
                  <c:v>1.9442439904747216E-3</c:v>
                </c:pt>
                <c:pt idx="117" formatCode="0.00E+00">
                  <c:v>1.7754654285654238E-3</c:v>
                </c:pt>
              </c:numCache>
            </c:numRef>
          </c:xVal>
          <c:yVal>
            <c:numRef>
              <c:f>'492e'!$Z$8:$Z$125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5.716246056393598E-2</c:v>
                </c:pt>
                <c:pt idx="74">
                  <c:v>0.10537828482146477</c:v>
                </c:pt>
                <c:pt idx="75">
                  <c:v>0.21075656964292944</c:v>
                </c:pt>
                <c:pt idx="76">
                  <c:v>0.26344571205366141</c:v>
                </c:pt>
                <c:pt idx="77">
                  <c:v>0.36882399687512635</c:v>
                </c:pt>
                <c:pt idx="78">
                  <c:v>0.44785771049122491</c:v>
                </c:pt>
                <c:pt idx="79">
                  <c:v>0.500546852901957</c:v>
                </c:pt>
                <c:pt idx="80">
                  <c:v>0.44785771049122514</c:v>
                </c:pt>
                <c:pt idx="81">
                  <c:v>0.42151313928585843</c:v>
                </c:pt>
                <c:pt idx="82">
                  <c:v>0.28979028325902778</c:v>
                </c:pt>
                <c:pt idx="83">
                  <c:v>7.9033713616098566E-2</c:v>
                </c:pt>
                <c:pt idx="84">
                  <c:v>7.9033713616098566E-2</c:v>
                </c:pt>
                <c:pt idx="85">
                  <c:v>2.6344571205366485E-2</c:v>
                </c:pt>
                <c:pt idx="86">
                  <c:v>5.2689142410732082E-2</c:v>
                </c:pt>
                <c:pt idx="87">
                  <c:v>2.6344571205365597E-2</c:v>
                </c:pt>
                <c:pt idx="88">
                  <c:v>2.6344571205366485E-2</c:v>
                </c:pt>
                <c:pt idx="89">
                  <c:v>2.6344571205366485E-2</c:v>
                </c:pt>
                <c:pt idx="90">
                  <c:v>2.6344571205366485E-2</c:v>
                </c:pt>
                <c:pt idx="91">
                  <c:v>1E-4</c:v>
                </c:pt>
                <c:pt idx="92">
                  <c:v>2.6344571205365597E-2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55-EE45-BF2F-D565A3780010}"/>
            </c:ext>
          </c:extLst>
        </c:ser>
        <c:ser>
          <c:idx val="1"/>
          <c:order val="1"/>
          <c:tx>
            <c:strRef>
              <c:f>'492e'!$AB$7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2.412274942826663</c:v>
                </c:pt>
                <c:pt idx="38" formatCode="0.00E+00">
                  <c:v>2.1669255792356679</c:v>
                </c:pt>
                <c:pt idx="39" formatCode="0.00E+00">
                  <c:v>2.017921225141607</c:v>
                </c:pt>
                <c:pt idx="40" formatCode="0.00E+00">
                  <c:v>1.8265785575313001</c:v>
                </c:pt>
                <c:pt idx="41" formatCode="0.00E+00">
                  <c:v>1.6981677263705632</c:v>
                </c:pt>
                <c:pt idx="42" formatCode="0.00E+00">
                  <c:v>1.5265987600347581</c:v>
                </c:pt>
                <c:pt idx="43" formatCode="0.00E+00">
                  <c:v>1.3722280236406728</c:v>
                </c:pt>
                <c:pt idx="44" formatCode="0.00E+00">
                  <c:v>1.2783638722575956</c:v>
                </c:pt>
                <c:pt idx="45" formatCode="0.00E+00">
                  <c:v>1.1528794531950803</c:v>
                </c:pt>
                <c:pt idx="46" formatCode="0.00E+00">
                  <c:v>1.0430437821915737</c:v>
                </c:pt>
                <c:pt idx="47" formatCode="0.00E+00">
                  <c:v>0.94858469701892634</c:v>
                </c:pt>
                <c:pt idx="48" formatCode="0.00E+00">
                  <c:v>0.88176526343204553</c:v>
                </c:pt>
                <c:pt idx="49" formatCode="0.00E+00">
                  <c:v>0.79723141352511162</c:v>
                </c:pt>
                <c:pt idx="50" formatCode="0.00E+00">
                  <c:v>0.73817518865792686</c:v>
                </c:pt>
                <c:pt idx="51" formatCode="0.00E+00">
                  <c:v>0.67103030850535705</c:v>
                </c:pt>
                <c:pt idx="52" formatCode="0.00E+00">
                  <c:v>0.61313492273066317</c:v>
                </c:pt>
                <c:pt idx="53" formatCode="0.00E+00">
                  <c:v>0.56022120155259225</c:v>
                </c:pt>
                <c:pt idx="54" formatCode="0.00E+00">
                  <c:v>0.51347759315157337</c:v>
                </c:pt>
                <c:pt idx="55" formatCode="0.00E+00">
                  <c:v>0.46526057597495385</c:v>
                </c:pt>
                <c:pt idx="56" formatCode="0.00E+00">
                  <c:v>0.42697527546284586</c:v>
                </c:pt>
                <c:pt idx="57" formatCode="0.00E+00">
                  <c:v>0.390863951989526</c:v>
                </c:pt>
                <c:pt idx="58" formatCode="0.00E+00">
                  <c:v>0.35615533759687534</c:v>
                </c:pt>
                <c:pt idx="59" formatCode="0.00E+00">
                  <c:v>0.32656671206384247</c:v>
                </c:pt>
                <c:pt idx="60" formatCode="0.00E+00">
                  <c:v>0.29780006562641648</c:v>
                </c:pt>
                <c:pt idx="61" formatCode="0.00E+00">
                  <c:v>0.27271020806724039</c:v>
                </c:pt>
                <c:pt idx="62" formatCode="0.00E+00">
                  <c:v>0.2490614235702355</c:v>
                </c:pt>
                <c:pt idx="63" formatCode="0.00E+00">
                  <c:v>0.22684908425482961</c:v>
                </c:pt>
                <c:pt idx="64" formatCode="0.00E+00">
                  <c:v>0.20807903403696731</c:v>
                </c:pt>
                <c:pt idx="65" formatCode="0.00E+00">
                  <c:v>0.18850166597399742</c:v>
                </c:pt>
                <c:pt idx="66" formatCode="0.00E+00">
                  <c:v>0.1738973872395857</c:v>
                </c:pt>
                <c:pt idx="67" formatCode="0.00E+00">
                  <c:v>0.15805053631339083</c:v>
                </c:pt>
                <c:pt idx="68" formatCode="0.00E+00">
                  <c:v>0.14485852413068812</c:v>
                </c:pt>
                <c:pt idx="69" formatCode="0.00E+00">
                  <c:v>0.13260065409682512</c:v>
                </c:pt>
                <c:pt idx="70" formatCode="0.00E+00">
                  <c:v>0.12103858820046065</c:v>
                </c:pt>
                <c:pt idx="71" formatCode="0.00E+00">
                  <c:v>0.1103611100494436</c:v>
                </c:pt>
                <c:pt idx="72" formatCode="0.00E+00">
                  <c:v>0.10169746579908488</c:v>
                </c:pt>
                <c:pt idx="73" formatCode="0.00E+00">
                  <c:v>9.288740395283121E-2</c:v>
                </c:pt>
                <c:pt idx="74" formatCode="0.00E+00">
                  <c:v>8.4350353531732869E-2</c:v>
                </c:pt>
                <c:pt idx="75" formatCode="0.00E+00">
                  <c:v>7.7124057162981846E-2</c:v>
                </c:pt>
                <c:pt idx="76" formatCode="0.00E+00">
                  <c:v>7.0649057231781928E-2</c:v>
                </c:pt>
                <c:pt idx="77" formatCode="0.00E+00">
                  <c:v>6.4624307036093051E-2</c:v>
                </c:pt>
                <c:pt idx="78" formatCode="0.00E+00">
                  <c:v>5.8850601054756577E-2</c:v>
                </c:pt>
                <c:pt idx="79" formatCode="0.00E+00">
                  <c:v>5.3880228758036011E-2</c:v>
                </c:pt>
                <c:pt idx="80" formatCode="0.00E+00">
                  <c:v>4.9353493731659322E-2</c:v>
                </c:pt>
                <c:pt idx="81" formatCode="0.00E+00">
                  <c:v>4.4969905596951E-2</c:v>
                </c:pt>
                <c:pt idx="82" formatCode="0.00E+00">
                  <c:v>4.1180155431638506E-2</c:v>
                </c:pt>
                <c:pt idx="83" formatCode="0.00E+00">
                  <c:v>3.7666207525467239E-2</c:v>
                </c:pt>
                <c:pt idx="84" formatCode="0.00E+00">
                  <c:v>3.438753876939691E-2</c:v>
                </c:pt>
                <c:pt idx="85" formatCode="0.00E+00">
                  <c:v>3.143697071181429E-2</c:v>
                </c:pt>
                <c:pt idx="86" formatCode="0.00E+00">
                  <c:v>2.8723985934143905E-2</c:v>
                </c:pt>
                <c:pt idx="87" formatCode="0.00E+00">
                  <c:v>2.6250748265219351E-2</c:v>
                </c:pt>
                <c:pt idx="88" formatCode="0.00E+00">
                  <c:v>2.4014531769252109E-2</c:v>
                </c:pt>
                <c:pt idx="89" formatCode="0.00E+00">
                  <c:v>2.1991977777067347E-2</c:v>
                </c:pt>
                <c:pt idx="90" formatCode="0.00E+00">
                  <c:v>2.008156237338523E-2</c:v>
                </c:pt>
                <c:pt idx="91" formatCode="0.00E+00">
                  <c:v>1.8352513158069586E-2</c:v>
                </c:pt>
                <c:pt idx="92" formatCode="0.00E+00">
                  <c:v>1.6762743488162014E-2</c:v>
                </c:pt>
                <c:pt idx="93" formatCode="0.00E+00">
                  <c:v>1.53385920277878E-2</c:v>
                </c:pt>
                <c:pt idx="94" formatCode="0.00E+00">
                  <c:v>1.400484876165969E-2</c:v>
                </c:pt>
                <c:pt idx="95" formatCode="0.00E+00">
                  <c:v>1.281112737702227E-2</c:v>
                </c:pt>
                <c:pt idx="96" formatCode="0.00E+00">
                  <c:v>1.1711192553638478E-2</c:v>
                </c:pt>
                <c:pt idx="97" formatCode="0.00E+00">
                  <c:v>1.0701684070670639E-2</c:v>
                </c:pt>
                <c:pt idx="98" formatCode="0.00E+00">
                  <c:v>9.7768811280059247E-3</c:v>
                </c:pt>
                <c:pt idx="99" formatCode="0.00E+00">
                  <c:v>8.9555251719187646E-3</c:v>
                </c:pt>
                <c:pt idx="100" formatCode="0.00E+00">
                  <c:v>8.1976229996902922E-3</c:v>
                </c:pt>
                <c:pt idx="101" formatCode="0.00E+00">
                  <c:v>7.4525070659224911E-3</c:v>
                </c:pt>
                <c:pt idx="102" formatCode="0.00E+00">
                  <c:v>6.8312561225929991E-3</c:v>
                </c:pt>
                <c:pt idx="103" formatCode="0.00E+00">
                  <c:v>6.2313944189271876E-3</c:v>
                </c:pt>
                <c:pt idx="104" formatCode="0.00E+00">
                  <c:v>5.698528078590781E-3</c:v>
                </c:pt>
                <c:pt idx="105" formatCode="0.00E+00">
                  <c:v>5.2233200947727322E-3</c:v>
                </c:pt>
                <c:pt idx="106" formatCode="0.00E+00">
                  <c:v>4.7781661836692815E-3</c:v>
                </c:pt>
                <c:pt idx="107" formatCode="0.00E+00">
                  <c:v>4.3661890230624056E-3</c:v>
                </c:pt>
                <c:pt idx="108" formatCode="0.00E+00">
                  <c:v>3.9901032743888459E-3</c:v>
                </c:pt>
                <c:pt idx="109" formatCode="0.00E+00">
                  <c:v>3.6358084733963329E-3</c:v>
                </c:pt>
                <c:pt idx="110" formatCode="0.00E+00">
                  <c:v>3.3291911911846276E-3</c:v>
                </c:pt>
                <c:pt idx="111" formatCode="0.00E+00">
                  <c:v>3.0431035569098378E-3</c:v>
                </c:pt>
                <c:pt idx="112" formatCode="0.00E+00">
                  <c:v>2.7814718735412378E-3</c:v>
                </c:pt>
                <c:pt idx="113" formatCode="0.00E+00">
                  <c:v>2.5436247043067344E-3</c:v>
                </c:pt>
                <c:pt idx="114" formatCode="0.00E+00">
                  <c:v>2.3263760363538997E-3</c:v>
                </c:pt>
                <c:pt idx="115" formatCode="0.00E+00">
                  <c:v>2.1262894881651623E-3</c:v>
                </c:pt>
                <c:pt idx="116" formatCode="0.00E+00">
                  <c:v>1.9442439904747216E-3</c:v>
                </c:pt>
                <c:pt idx="117" formatCode="0.00E+00">
                  <c:v>1.7754654285654238E-3</c:v>
                </c:pt>
              </c:numCache>
            </c:numRef>
          </c:xVal>
          <c:yVal>
            <c:numRef>
              <c:f>'492e'!$AB$8:$AB$125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1.1708394181212376E-4</c:v>
                </c:pt>
                <c:pt idx="76">
                  <c:v>0.50557908926840922</c:v>
                </c:pt>
                <c:pt idx="77">
                  <c:v>0.76404963056250175</c:v>
                </c:pt>
                <c:pt idx="78">
                  <c:v>0.55291121462526838</c:v>
                </c:pt>
                <c:pt idx="79">
                  <c:v>0.35462621443252851</c:v>
                </c:pt>
                <c:pt idx="80">
                  <c:v>0.25389732882533478</c:v>
                </c:pt>
                <c:pt idx="81">
                  <c:v>0.20045927054614809</c:v>
                </c:pt>
                <c:pt idx="82">
                  <c:v>0.14620185588736545</c:v>
                </c:pt>
                <c:pt idx="83">
                  <c:v>0.11806589992286654</c:v>
                </c:pt>
                <c:pt idx="84">
                  <c:v>9.7938577471426758E-2</c:v>
                </c:pt>
                <c:pt idx="85">
                  <c:v>7.9837952021461156E-2</c:v>
                </c:pt>
                <c:pt idx="86">
                  <c:v>6.7601873641955468E-2</c:v>
                </c:pt>
                <c:pt idx="87">
                  <c:v>5.7515257001178099E-2</c:v>
                </c:pt>
                <c:pt idx="88">
                  <c:v>4.9116039868405181E-2</c:v>
                </c:pt>
                <c:pt idx="89">
                  <c:v>4.2396151000004156E-2</c:v>
                </c:pt>
                <c:pt idx="90">
                  <c:v>3.8532771515691788E-2</c:v>
                </c:pt>
                <c:pt idx="91">
                  <c:v>3.3802130200915936E-2</c:v>
                </c:pt>
                <c:pt idx="92">
                  <c:v>3.0334647968626616E-2</c:v>
                </c:pt>
                <c:pt idx="93">
                  <c:v>2.6689962702250103E-2</c:v>
                </c:pt>
                <c:pt idx="94">
                  <c:v>2.4685032037293109E-2</c:v>
                </c:pt>
                <c:pt idx="95">
                  <c:v>2.1926834775524373E-2</c:v>
                </c:pt>
                <c:pt idx="96">
                  <c:v>2.0143043839200292E-2</c:v>
                </c:pt>
                <c:pt idx="97">
                  <c:v>1.8506676829368462E-2</c:v>
                </c:pt>
                <c:pt idx="98">
                  <c:v>1.703631049692822E-2</c:v>
                </c:pt>
                <c:pt idx="99">
                  <c:v>1.5255323466881965E-2</c:v>
                </c:pt>
                <c:pt idx="100">
                  <c:v>1.4235392540931091E-2</c:v>
                </c:pt>
                <c:pt idx="101">
                  <c:v>1.4202573320972522E-2</c:v>
                </c:pt>
                <c:pt idx="102">
                  <c:v>1.2049714257064359E-2</c:v>
                </c:pt>
                <c:pt idx="103">
                  <c:v>1.1865640295192215E-2</c:v>
                </c:pt>
                <c:pt idx="104">
                  <c:v>1.0778153117840805E-2</c:v>
                </c:pt>
                <c:pt idx="105">
                  <c:v>9.8441755255413987E-3</c:v>
                </c:pt>
                <c:pt idx="106">
                  <c:v>9.4628409229784438E-3</c:v>
                </c:pt>
                <c:pt idx="107">
                  <c:v>9.0081066222742479E-3</c:v>
                </c:pt>
                <c:pt idx="108">
                  <c:v>8.4755057846459536E-3</c:v>
                </c:pt>
                <c:pt idx="109">
                  <c:v>8.247772547010257E-3</c:v>
                </c:pt>
                <c:pt idx="110">
                  <c:v>7.3831822518157786E-3</c:v>
                </c:pt>
                <c:pt idx="111">
                  <c:v>7.1321543598665826E-3</c:v>
                </c:pt>
                <c:pt idx="112">
                  <c:v>6.765069434567561E-3</c:v>
                </c:pt>
                <c:pt idx="113">
                  <c:v>6.3870396287688536E-3</c:v>
                </c:pt>
                <c:pt idx="114">
                  <c:v>6.0657773863797004E-3</c:v>
                </c:pt>
                <c:pt idx="115">
                  <c:v>5.8165321008512016E-3</c:v>
                </c:pt>
                <c:pt idx="116">
                  <c:v>5.5167355179981392E-3</c:v>
                </c:pt>
                <c:pt idx="117">
                  <c:v>5.3389412450375318E-3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55-EE45-BF2F-D565A3780010}"/>
            </c:ext>
          </c:extLst>
        </c:ser>
        <c:ser>
          <c:idx val="2"/>
          <c:order val="2"/>
          <c:tx>
            <c:strRef>
              <c:f>'492e'!$Y$7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2.412274942826663</c:v>
                </c:pt>
                <c:pt idx="38" formatCode="0.00E+00">
                  <c:v>2.1669255792356679</c:v>
                </c:pt>
                <c:pt idx="39" formatCode="0.00E+00">
                  <c:v>2.017921225141607</c:v>
                </c:pt>
                <c:pt idx="40" formatCode="0.00E+00">
                  <c:v>1.8265785575313001</c:v>
                </c:pt>
                <c:pt idx="41" formatCode="0.00E+00">
                  <c:v>1.6981677263705632</c:v>
                </c:pt>
                <c:pt idx="42" formatCode="0.00E+00">
                  <c:v>1.5265987600347581</c:v>
                </c:pt>
                <c:pt idx="43" formatCode="0.00E+00">
                  <c:v>1.3722280236406728</c:v>
                </c:pt>
                <c:pt idx="44" formatCode="0.00E+00">
                  <c:v>1.2783638722575956</c:v>
                </c:pt>
                <c:pt idx="45" formatCode="0.00E+00">
                  <c:v>1.1528794531950803</c:v>
                </c:pt>
                <c:pt idx="46" formatCode="0.00E+00">
                  <c:v>1.0430437821915737</c:v>
                </c:pt>
                <c:pt idx="47" formatCode="0.00E+00">
                  <c:v>0.94858469701892634</c:v>
                </c:pt>
                <c:pt idx="48" formatCode="0.00E+00">
                  <c:v>0.88176526343204553</c:v>
                </c:pt>
                <c:pt idx="49" formatCode="0.00E+00">
                  <c:v>0.79723141352511162</c:v>
                </c:pt>
                <c:pt idx="50" formatCode="0.00E+00">
                  <c:v>0.73817518865792686</c:v>
                </c:pt>
                <c:pt idx="51" formatCode="0.00E+00">
                  <c:v>0.67103030850535705</c:v>
                </c:pt>
                <c:pt idx="52" formatCode="0.00E+00">
                  <c:v>0.61313492273066317</c:v>
                </c:pt>
                <c:pt idx="53" formatCode="0.00E+00">
                  <c:v>0.56022120155259225</c:v>
                </c:pt>
                <c:pt idx="54" formatCode="0.00E+00">
                  <c:v>0.51347759315157337</c:v>
                </c:pt>
                <c:pt idx="55" formatCode="0.00E+00">
                  <c:v>0.46526057597495385</c:v>
                </c:pt>
                <c:pt idx="56" formatCode="0.00E+00">
                  <c:v>0.42697527546284586</c:v>
                </c:pt>
                <c:pt idx="57" formatCode="0.00E+00">
                  <c:v>0.390863951989526</c:v>
                </c:pt>
                <c:pt idx="58" formatCode="0.00E+00">
                  <c:v>0.35615533759687534</c:v>
                </c:pt>
                <c:pt idx="59" formatCode="0.00E+00">
                  <c:v>0.32656671206384247</c:v>
                </c:pt>
                <c:pt idx="60" formatCode="0.00E+00">
                  <c:v>0.29780006562641648</c:v>
                </c:pt>
                <c:pt idx="61" formatCode="0.00E+00">
                  <c:v>0.27271020806724039</c:v>
                </c:pt>
                <c:pt idx="62" formatCode="0.00E+00">
                  <c:v>0.2490614235702355</c:v>
                </c:pt>
                <c:pt idx="63" formatCode="0.00E+00">
                  <c:v>0.22684908425482961</c:v>
                </c:pt>
                <c:pt idx="64" formatCode="0.00E+00">
                  <c:v>0.20807903403696731</c:v>
                </c:pt>
                <c:pt idx="65" formatCode="0.00E+00">
                  <c:v>0.18850166597399742</c:v>
                </c:pt>
                <c:pt idx="66" formatCode="0.00E+00">
                  <c:v>0.1738973872395857</c:v>
                </c:pt>
                <c:pt idx="67" formatCode="0.00E+00">
                  <c:v>0.15805053631339083</c:v>
                </c:pt>
                <c:pt idx="68" formatCode="0.00E+00">
                  <c:v>0.14485852413068812</c:v>
                </c:pt>
                <c:pt idx="69" formatCode="0.00E+00">
                  <c:v>0.13260065409682512</c:v>
                </c:pt>
                <c:pt idx="70" formatCode="0.00E+00">
                  <c:v>0.12103858820046065</c:v>
                </c:pt>
                <c:pt idx="71" formatCode="0.00E+00">
                  <c:v>0.1103611100494436</c:v>
                </c:pt>
                <c:pt idx="72" formatCode="0.00E+00">
                  <c:v>0.10169746579908488</c:v>
                </c:pt>
                <c:pt idx="73" formatCode="0.00E+00">
                  <c:v>9.288740395283121E-2</c:v>
                </c:pt>
                <c:pt idx="74" formatCode="0.00E+00">
                  <c:v>8.4350353531732869E-2</c:v>
                </c:pt>
                <c:pt idx="75" formatCode="0.00E+00">
                  <c:v>7.7124057162981846E-2</c:v>
                </c:pt>
                <c:pt idx="76" formatCode="0.00E+00">
                  <c:v>7.0649057231781928E-2</c:v>
                </c:pt>
                <c:pt idx="77" formatCode="0.00E+00">
                  <c:v>6.4624307036093051E-2</c:v>
                </c:pt>
                <c:pt idx="78" formatCode="0.00E+00">
                  <c:v>5.8850601054756577E-2</c:v>
                </c:pt>
                <c:pt idx="79" formatCode="0.00E+00">
                  <c:v>5.3880228758036011E-2</c:v>
                </c:pt>
                <c:pt idx="80" formatCode="0.00E+00">
                  <c:v>4.9353493731659322E-2</c:v>
                </c:pt>
                <c:pt idx="81" formatCode="0.00E+00">
                  <c:v>4.4969905596951E-2</c:v>
                </c:pt>
                <c:pt idx="82" formatCode="0.00E+00">
                  <c:v>4.1180155431638506E-2</c:v>
                </c:pt>
                <c:pt idx="83" formatCode="0.00E+00">
                  <c:v>3.7666207525467239E-2</c:v>
                </c:pt>
                <c:pt idx="84" formatCode="0.00E+00">
                  <c:v>3.438753876939691E-2</c:v>
                </c:pt>
                <c:pt idx="85" formatCode="0.00E+00">
                  <c:v>3.143697071181429E-2</c:v>
                </c:pt>
                <c:pt idx="86" formatCode="0.00E+00">
                  <c:v>2.8723985934143905E-2</c:v>
                </c:pt>
                <c:pt idx="87" formatCode="0.00E+00">
                  <c:v>2.6250748265219351E-2</c:v>
                </c:pt>
                <c:pt idx="88" formatCode="0.00E+00">
                  <c:v>2.4014531769252109E-2</c:v>
                </c:pt>
                <c:pt idx="89" formatCode="0.00E+00">
                  <c:v>2.1991977777067347E-2</c:v>
                </c:pt>
                <c:pt idx="90" formatCode="0.00E+00">
                  <c:v>2.008156237338523E-2</c:v>
                </c:pt>
                <c:pt idx="91" formatCode="0.00E+00">
                  <c:v>1.8352513158069586E-2</c:v>
                </c:pt>
                <c:pt idx="92" formatCode="0.00E+00">
                  <c:v>1.6762743488162014E-2</c:v>
                </c:pt>
                <c:pt idx="93" formatCode="0.00E+00">
                  <c:v>1.53385920277878E-2</c:v>
                </c:pt>
                <c:pt idx="94" formatCode="0.00E+00">
                  <c:v>1.400484876165969E-2</c:v>
                </c:pt>
                <c:pt idx="95" formatCode="0.00E+00">
                  <c:v>1.281112737702227E-2</c:v>
                </c:pt>
                <c:pt idx="96" formatCode="0.00E+00">
                  <c:v>1.1711192553638478E-2</c:v>
                </c:pt>
                <c:pt idx="97" formatCode="0.00E+00">
                  <c:v>1.0701684070670639E-2</c:v>
                </c:pt>
                <c:pt idx="98" formatCode="0.00E+00">
                  <c:v>9.7768811280059247E-3</c:v>
                </c:pt>
                <c:pt idx="99" formatCode="0.00E+00">
                  <c:v>8.9555251719187646E-3</c:v>
                </c:pt>
                <c:pt idx="100" formatCode="0.00E+00">
                  <c:v>8.1976229996902922E-3</c:v>
                </c:pt>
                <c:pt idx="101" formatCode="0.00E+00">
                  <c:v>7.4525070659224911E-3</c:v>
                </c:pt>
                <c:pt idx="102" formatCode="0.00E+00">
                  <c:v>6.8312561225929991E-3</c:v>
                </c:pt>
                <c:pt idx="103" formatCode="0.00E+00">
                  <c:v>6.2313944189271876E-3</c:v>
                </c:pt>
                <c:pt idx="104" formatCode="0.00E+00">
                  <c:v>5.698528078590781E-3</c:v>
                </c:pt>
                <c:pt idx="105" formatCode="0.00E+00">
                  <c:v>5.2233200947727322E-3</c:v>
                </c:pt>
                <c:pt idx="106" formatCode="0.00E+00">
                  <c:v>4.7781661836692815E-3</c:v>
                </c:pt>
                <c:pt idx="107" formatCode="0.00E+00">
                  <c:v>4.3661890230624056E-3</c:v>
                </c:pt>
                <c:pt idx="108" formatCode="0.00E+00">
                  <c:v>3.9901032743888459E-3</c:v>
                </c:pt>
                <c:pt idx="109" formatCode="0.00E+00">
                  <c:v>3.6358084733963329E-3</c:v>
                </c:pt>
                <c:pt idx="110" formatCode="0.00E+00">
                  <c:v>3.3291911911846276E-3</c:v>
                </c:pt>
                <c:pt idx="111" formatCode="0.00E+00">
                  <c:v>3.0431035569098378E-3</c:v>
                </c:pt>
                <c:pt idx="112" formatCode="0.00E+00">
                  <c:v>2.7814718735412378E-3</c:v>
                </c:pt>
                <c:pt idx="113" formatCode="0.00E+00">
                  <c:v>2.5436247043067344E-3</c:v>
                </c:pt>
                <c:pt idx="114" formatCode="0.00E+00">
                  <c:v>2.3263760363538997E-3</c:v>
                </c:pt>
                <c:pt idx="115" formatCode="0.00E+00">
                  <c:v>2.1262894881651623E-3</c:v>
                </c:pt>
                <c:pt idx="116" formatCode="0.00E+00">
                  <c:v>1.9442439904747216E-3</c:v>
                </c:pt>
                <c:pt idx="117" formatCode="0.00E+00">
                  <c:v>1.7754654285654238E-3</c:v>
                </c:pt>
              </c:numCache>
            </c:numRef>
          </c:xVal>
          <c:yVal>
            <c:numRef>
              <c:f>'492e'!$Y$8:$Y$125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2.6344571205366166E-2</c:v>
                </c:pt>
                <c:pt idx="2">
                  <c:v>2.6344571205366166E-2</c:v>
                </c:pt>
                <c:pt idx="3">
                  <c:v>1E-4</c:v>
                </c:pt>
                <c:pt idx="4">
                  <c:v>2.6344571205366166E-2</c:v>
                </c:pt>
                <c:pt idx="5">
                  <c:v>5.2689142410732318E-2</c:v>
                </c:pt>
                <c:pt idx="6">
                  <c:v>2.634457120536618E-2</c:v>
                </c:pt>
                <c:pt idx="7">
                  <c:v>1E-4</c:v>
                </c:pt>
                <c:pt idx="8">
                  <c:v>2.6344571205366152E-2</c:v>
                </c:pt>
                <c:pt idx="9">
                  <c:v>1E-4</c:v>
                </c:pt>
                <c:pt idx="10">
                  <c:v>2.634457120536618E-2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2.6344571205366124E-2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2.634457120536618E-2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5.2689142410732359E-2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2.6344571205366152E-2</c:v>
                </c:pt>
                <c:pt idx="70">
                  <c:v>1E-4</c:v>
                </c:pt>
                <c:pt idx="71">
                  <c:v>2.6344571205366152E-2</c:v>
                </c:pt>
                <c:pt idx="72">
                  <c:v>2.6344571205366263E-2</c:v>
                </c:pt>
                <c:pt idx="73">
                  <c:v>7.9033713616098344E-2</c:v>
                </c:pt>
                <c:pt idx="74">
                  <c:v>0.10537828482146477</c:v>
                </c:pt>
                <c:pt idx="75">
                  <c:v>0.21075656964292944</c:v>
                </c:pt>
                <c:pt idx="76">
                  <c:v>0.26344571205366141</c:v>
                </c:pt>
                <c:pt idx="77">
                  <c:v>0.36882399687512635</c:v>
                </c:pt>
                <c:pt idx="78">
                  <c:v>0.44785771049122491</c:v>
                </c:pt>
                <c:pt idx="79">
                  <c:v>0.500546852901957</c:v>
                </c:pt>
                <c:pt idx="80">
                  <c:v>0.44785771049122491</c:v>
                </c:pt>
                <c:pt idx="81">
                  <c:v>0.42151313928585887</c:v>
                </c:pt>
                <c:pt idx="82">
                  <c:v>0.28979028325902734</c:v>
                </c:pt>
                <c:pt idx="83">
                  <c:v>7.9033713616098566E-2</c:v>
                </c:pt>
                <c:pt idx="84">
                  <c:v>7.9033713616099011E-2</c:v>
                </c:pt>
                <c:pt idx="85">
                  <c:v>2.6344571205366041E-2</c:v>
                </c:pt>
                <c:pt idx="86">
                  <c:v>5.2689142410732526E-2</c:v>
                </c:pt>
                <c:pt idx="87">
                  <c:v>2.6344571205365153E-2</c:v>
                </c:pt>
                <c:pt idx="88">
                  <c:v>2.6344571205366929E-2</c:v>
                </c:pt>
                <c:pt idx="89">
                  <c:v>2.6344571205366041E-2</c:v>
                </c:pt>
                <c:pt idx="90">
                  <c:v>2.6344571205366485E-2</c:v>
                </c:pt>
                <c:pt idx="91">
                  <c:v>1E-4</c:v>
                </c:pt>
                <c:pt idx="92">
                  <c:v>2.6344571205366041E-2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55-EE45-BF2F-D565A3780010}"/>
            </c:ext>
          </c:extLst>
        </c:ser>
        <c:ser>
          <c:idx val="3"/>
          <c:order val="3"/>
          <c:tx>
            <c:strRef>
              <c:f>'492e'!$X$3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'492e'!$X$6</c:f>
              <c:numCache>
                <c:formatCode>0.0000</c:formatCode>
                <c:ptCount val="1"/>
                <c:pt idx="0">
                  <c:v>8.4343674960590198E-2</c:v>
                </c:pt>
              </c:numCache>
            </c:numRef>
          </c:xVal>
          <c:yVal>
            <c:numRef>
              <c:f>'492e'!$X$4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55-EE45-BF2F-D565A3780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33423"/>
        <c:axId val="1"/>
      </c:scatterChart>
      <c:valAx>
        <c:axId val="152933423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5667049377084026"/>
              <c:y val="0.9130723381871559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9.0296327536921583E-3"/>
              <c:y val="0.3788939634654184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933423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'492e'!$AC$8:$AC$42</c:f>
          <c:strCache>
            <c:ptCount val="35"/>
            <c:pt idx="0">
              <c:v>SAMPLE NO.:</c:v>
            </c:pt>
            <c:pt idx="1">
              <c:v>7054.2ft;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4.8</c:v>
            </c:pt>
            <c:pt idx="6">
              <c:v>BVTot:</c:v>
            </c:pt>
            <c:pt idx="7">
              <c:v>3.92</c:v>
            </c:pt>
            <c:pt idx="8">
              <c:v>Perm:</c:v>
            </c:pt>
            <c:pt idx="9">
              <c:v>0.0037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0.10</c:v>
            </c:pt>
            <c:pt idx="15">
              <c:v>Pd1:</c:v>
            </c:pt>
            <c:pt idx="16">
              <c:v>1351.91</c:v>
            </c:pt>
            <c:pt idx="17">
              <c:v>BV1:</c:v>
            </c:pt>
            <c:pt idx="18">
              <c:v>3.92</c:v>
            </c:pt>
            <c:pt idx="19">
              <c:v>Closure Corr:</c:v>
            </c:pt>
            <c:pt idx="20">
              <c:v>0.42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700840697976858"/>
          <c:y val="2.8509658193503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565716746242632E-2"/>
          <c:y val="0.17325099979128941"/>
          <c:w val="0.86898243583641466"/>
          <c:h val="0.7127414548375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'492e'!$Z$7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2.412274942826663</c:v>
                </c:pt>
                <c:pt idx="38" formatCode="0.00E+00">
                  <c:v>2.1669255792356679</c:v>
                </c:pt>
                <c:pt idx="39" formatCode="0.00E+00">
                  <c:v>2.017921225141607</c:v>
                </c:pt>
                <c:pt idx="40" formatCode="0.00E+00">
                  <c:v>1.8265785575313001</c:v>
                </c:pt>
                <c:pt idx="41" formatCode="0.00E+00">
                  <c:v>1.6981677263705632</c:v>
                </c:pt>
                <c:pt idx="42" formatCode="0.00E+00">
                  <c:v>1.5265987600347581</c:v>
                </c:pt>
                <c:pt idx="43" formatCode="0.00E+00">
                  <c:v>1.3722280236406728</c:v>
                </c:pt>
                <c:pt idx="44" formatCode="0.00E+00">
                  <c:v>1.2783638722575956</c:v>
                </c:pt>
                <c:pt idx="45" formatCode="0.00E+00">
                  <c:v>1.1528794531950803</c:v>
                </c:pt>
                <c:pt idx="46" formatCode="0.00E+00">
                  <c:v>1.0430437821915737</c:v>
                </c:pt>
                <c:pt idx="47" formatCode="0.00E+00">
                  <c:v>0.94858469701892634</c:v>
                </c:pt>
                <c:pt idx="48" formatCode="0.00E+00">
                  <c:v>0.88176526343204553</c:v>
                </c:pt>
                <c:pt idx="49" formatCode="0.00E+00">
                  <c:v>0.79723141352511162</c:v>
                </c:pt>
                <c:pt idx="50" formatCode="0.00E+00">
                  <c:v>0.73817518865792686</c:v>
                </c:pt>
                <c:pt idx="51" formatCode="0.00E+00">
                  <c:v>0.67103030850535705</c:v>
                </c:pt>
                <c:pt idx="52" formatCode="0.00E+00">
                  <c:v>0.61313492273066317</c:v>
                </c:pt>
                <c:pt idx="53" formatCode="0.00E+00">
                  <c:v>0.56022120155259225</c:v>
                </c:pt>
                <c:pt idx="54" formatCode="0.00E+00">
                  <c:v>0.51347759315157337</c:v>
                </c:pt>
                <c:pt idx="55" formatCode="0.00E+00">
                  <c:v>0.46526057597495385</c:v>
                </c:pt>
                <c:pt idx="56" formatCode="0.00E+00">
                  <c:v>0.42697527546284586</c:v>
                </c:pt>
                <c:pt idx="57" formatCode="0.00E+00">
                  <c:v>0.390863951989526</c:v>
                </c:pt>
                <c:pt idx="58" formatCode="0.00E+00">
                  <c:v>0.35615533759687534</c:v>
                </c:pt>
                <c:pt idx="59" formatCode="0.00E+00">
                  <c:v>0.32656671206384247</c:v>
                </c:pt>
                <c:pt idx="60" formatCode="0.00E+00">
                  <c:v>0.29780006562641648</c:v>
                </c:pt>
                <c:pt idx="61" formatCode="0.00E+00">
                  <c:v>0.27271020806724039</c:v>
                </c:pt>
                <c:pt idx="62" formatCode="0.00E+00">
                  <c:v>0.2490614235702355</c:v>
                </c:pt>
                <c:pt idx="63" formatCode="0.00E+00">
                  <c:v>0.22684908425482961</c:v>
                </c:pt>
                <c:pt idx="64" formatCode="0.00E+00">
                  <c:v>0.20807903403696731</c:v>
                </c:pt>
                <c:pt idx="65" formatCode="0.00E+00">
                  <c:v>0.18850166597399742</c:v>
                </c:pt>
                <c:pt idx="66" formatCode="0.00E+00">
                  <c:v>0.1738973872395857</c:v>
                </c:pt>
                <c:pt idx="67" formatCode="0.00E+00">
                  <c:v>0.15805053631339083</c:v>
                </c:pt>
                <c:pt idx="68" formatCode="0.00E+00">
                  <c:v>0.14485852413068812</c:v>
                </c:pt>
                <c:pt idx="69" formatCode="0.00E+00">
                  <c:v>0.13260065409682512</c:v>
                </c:pt>
                <c:pt idx="70" formatCode="0.00E+00">
                  <c:v>0.12103858820046065</c:v>
                </c:pt>
                <c:pt idx="71" formatCode="0.00E+00">
                  <c:v>0.1103611100494436</c:v>
                </c:pt>
                <c:pt idx="72" formatCode="0.00E+00">
                  <c:v>0.10169746579908488</c:v>
                </c:pt>
                <c:pt idx="73" formatCode="0.00E+00">
                  <c:v>9.288740395283121E-2</c:v>
                </c:pt>
                <c:pt idx="74" formatCode="0.00E+00">
                  <c:v>8.4350353531732869E-2</c:v>
                </c:pt>
                <c:pt idx="75" formatCode="0.00E+00">
                  <c:v>7.7124057162981846E-2</c:v>
                </c:pt>
                <c:pt idx="76" formatCode="0.00E+00">
                  <c:v>7.0649057231781928E-2</c:v>
                </c:pt>
                <c:pt idx="77" formatCode="0.00E+00">
                  <c:v>6.4624307036093051E-2</c:v>
                </c:pt>
                <c:pt idx="78" formatCode="0.00E+00">
                  <c:v>5.8850601054756577E-2</c:v>
                </c:pt>
                <c:pt idx="79" formatCode="0.00E+00">
                  <c:v>5.3880228758036011E-2</c:v>
                </c:pt>
                <c:pt idx="80" formatCode="0.00E+00">
                  <c:v>4.9353493731659322E-2</c:v>
                </c:pt>
                <c:pt idx="81" formatCode="0.00E+00">
                  <c:v>4.4969905596951E-2</c:v>
                </c:pt>
                <c:pt idx="82" formatCode="0.00E+00">
                  <c:v>4.1180155431638506E-2</c:v>
                </c:pt>
                <c:pt idx="83" formatCode="0.00E+00">
                  <c:v>3.7666207525467239E-2</c:v>
                </c:pt>
                <c:pt idx="84" formatCode="0.00E+00">
                  <c:v>3.438753876939691E-2</c:v>
                </c:pt>
                <c:pt idx="85" formatCode="0.00E+00">
                  <c:v>3.143697071181429E-2</c:v>
                </c:pt>
                <c:pt idx="86" formatCode="0.00E+00">
                  <c:v>2.8723985934143905E-2</c:v>
                </c:pt>
                <c:pt idx="87" formatCode="0.00E+00">
                  <c:v>2.6250748265219351E-2</c:v>
                </c:pt>
                <c:pt idx="88" formatCode="0.00E+00">
                  <c:v>2.4014531769252109E-2</c:v>
                </c:pt>
                <c:pt idx="89" formatCode="0.00E+00">
                  <c:v>2.1991977777067347E-2</c:v>
                </c:pt>
                <c:pt idx="90" formatCode="0.00E+00">
                  <c:v>2.008156237338523E-2</c:v>
                </c:pt>
                <c:pt idx="91" formatCode="0.00E+00">
                  <c:v>1.8352513158069586E-2</c:v>
                </c:pt>
                <c:pt idx="92" formatCode="0.00E+00">
                  <c:v>1.6762743488162014E-2</c:v>
                </c:pt>
                <c:pt idx="93" formatCode="0.00E+00">
                  <c:v>1.53385920277878E-2</c:v>
                </c:pt>
                <c:pt idx="94" formatCode="0.00E+00">
                  <c:v>1.400484876165969E-2</c:v>
                </c:pt>
                <c:pt idx="95" formatCode="0.00E+00">
                  <c:v>1.281112737702227E-2</c:v>
                </c:pt>
                <c:pt idx="96" formatCode="0.00E+00">
                  <c:v>1.1711192553638478E-2</c:v>
                </c:pt>
                <c:pt idx="97" formatCode="0.00E+00">
                  <c:v>1.0701684070670639E-2</c:v>
                </c:pt>
                <c:pt idx="98" formatCode="0.00E+00">
                  <c:v>9.7768811280059247E-3</c:v>
                </c:pt>
                <c:pt idx="99" formatCode="0.00E+00">
                  <c:v>8.9555251719187646E-3</c:v>
                </c:pt>
                <c:pt idx="100" formatCode="0.00E+00">
                  <c:v>8.1976229996902922E-3</c:v>
                </c:pt>
                <c:pt idx="101" formatCode="0.00E+00">
                  <c:v>7.4525070659224911E-3</c:v>
                </c:pt>
                <c:pt idx="102" formatCode="0.00E+00">
                  <c:v>6.8312561225929991E-3</c:v>
                </c:pt>
                <c:pt idx="103" formatCode="0.00E+00">
                  <c:v>6.2313944189271876E-3</c:v>
                </c:pt>
                <c:pt idx="104" formatCode="0.00E+00">
                  <c:v>5.698528078590781E-3</c:v>
                </c:pt>
                <c:pt idx="105" formatCode="0.00E+00">
                  <c:v>5.2233200947727322E-3</c:v>
                </c:pt>
                <c:pt idx="106" formatCode="0.00E+00">
                  <c:v>4.7781661836692815E-3</c:v>
                </c:pt>
                <c:pt idx="107" formatCode="0.00E+00">
                  <c:v>4.3661890230624056E-3</c:v>
                </c:pt>
                <c:pt idx="108" formatCode="0.00E+00">
                  <c:v>3.9901032743888459E-3</c:v>
                </c:pt>
                <c:pt idx="109" formatCode="0.00E+00">
                  <c:v>3.6358084733963329E-3</c:v>
                </c:pt>
                <c:pt idx="110" formatCode="0.00E+00">
                  <c:v>3.3291911911846276E-3</c:v>
                </c:pt>
                <c:pt idx="111" formatCode="0.00E+00">
                  <c:v>3.0431035569098378E-3</c:v>
                </c:pt>
                <c:pt idx="112" formatCode="0.00E+00">
                  <c:v>2.7814718735412378E-3</c:v>
                </c:pt>
                <c:pt idx="113" formatCode="0.00E+00">
                  <c:v>2.5436247043067344E-3</c:v>
                </c:pt>
                <c:pt idx="114" formatCode="0.00E+00">
                  <c:v>2.3263760363538997E-3</c:v>
                </c:pt>
                <c:pt idx="115" formatCode="0.00E+00">
                  <c:v>2.1262894881651623E-3</c:v>
                </c:pt>
                <c:pt idx="116" formatCode="0.00E+00">
                  <c:v>1.9442439904747216E-3</c:v>
                </c:pt>
                <c:pt idx="117" formatCode="0.00E+00">
                  <c:v>1.7754654285654238E-3</c:v>
                </c:pt>
              </c:numCache>
            </c:numRef>
          </c:xVal>
          <c:yVal>
            <c:numRef>
              <c:f>'492e'!$Z$8:$Z$125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5.716246056393598E-2</c:v>
                </c:pt>
                <c:pt idx="74">
                  <c:v>0.10537828482146477</c:v>
                </c:pt>
                <c:pt idx="75">
                  <c:v>0.21075656964292944</c:v>
                </c:pt>
                <c:pt idx="76">
                  <c:v>0.26344571205366141</c:v>
                </c:pt>
                <c:pt idx="77">
                  <c:v>0.36882399687512635</c:v>
                </c:pt>
                <c:pt idx="78">
                  <c:v>0.44785771049122491</c:v>
                </c:pt>
                <c:pt idx="79">
                  <c:v>0.500546852901957</c:v>
                </c:pt>
                <c:pt idx="80">
                  <c:v>0.44785771049122514</c:v>
                </c:pt>
                <c:pt idx="81">
                  <c:v>0.42151313928585843</c:v>
                </c:pt>
                <c:pt idx="82">
                  <c:v>0.28979028325902778</c:v>
                </c:pt>
                <c:pt idx="83">
                  <c:v>7.9033713616098566E-2</c:v>
                </c:pt>
                <c:pt idx="84">
                  <c:v>7.9033713616098566E-2</c:v>
                </c:pt>
                <c:pt idx="85">
                  <c:v>2.6344571205366485E-2</c:v>
                </c:pt>
                <c:pt idx="86">
                  <c:v>5.2689142410732082E-2</c:v>
                </c:pt>
                <c:pt idx="87">
                  <c:v>2.6344571205365597E-2</c:v>
                </c:pt>
                <c:pt idx="88">
                  <c:v>2.6344571205366485E-2</c:v>
                </c:pt>
                <c:pt idx="89">
                  <c:v>2.6344571205366485E-2</c:v>
                </c:pt>
                <c:pt idx="90">
                  <c:v>2.6344571205366485E-2</c:v>
                </c:pt>
                <c:pt idx="91">
                  <c:v>1E-4</c:v>
                </c:pt>
                <c:pt idx="92">
                  <c:v>2.6344571205365597E-2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75-D746-9A5D-6151ACF5FBAB}"/>
            </c:ext>
          </c:extLst>
        </c:ser>
        <c:ser>
          <c:idx val="1"/>
          <c:order val="1"/>
          <c:tx>
            <c:strRef>
              <c:f>'492e'!$AB$7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'492e'!$X$8:$X$125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2.412274942826663</c:v>
                </c:pt>
                <c:pt idx="38" formatCode="0.00E+00">
                  <c:v>2.1669255792356679</c:v>
                </c:pt>
                <c:pt idx="39" formatCode="0.00E+00">
                  <c:v>2.017921225141607</c:v>
                </c:pt>
                <c:pt idx="40" formatCode="0.00E+00">
                  <c:v>1.8265785575313001</c:v>
                </c:pt>
                <c:pt idx="41" formatCode="0.00E+00">
                  <c:v>1.6981677263705632</c:v>
                </c:pt>
                <c:pt idx="42" formatCode="0.00E+00">
                  <c:v>1.5265987600347581</c:v>
                </c:pt>
                <c:pt idx="43" formatCode="0.00E+00">
                  <c:v>1.3722280236406728</c:v>
                </c:pt>
                <c:pt idx="44" formatCode="0.00E+00">
                  <c:v>1.2783638722575956</c:v>
                </c:pt>
                <c:pt idx="45" formatCode="0.00E+00">
                  <c:v>1.1528794531950803</c:v>
                </c:pt>
                <c:pt idx="46" formatCode="0.00E+00">
                  <c:v>1.0430437821915737</c:v>
                </c:pt>
                <c:pt idx="47" formatCode="0.00E+00">
                  <c:v>0.94858469701892634</c:v>
                </c:pt>
                <c:pt idx="48" formatCode="0.00E+00">
                  <c:v>0.88176526343204553</c:v>
                </c:pt>
                <c:pt idx="49" formatCode="0.00E+00">
                  <c:v>0.79723141352511162</c:v>
                </c:pt>
                <c:pt idx="50" formatCode="0.00E+00">
                  <c:v>0.73817518865792686</c:v>
                </c:pt>
                <c:pt idx="51" formatCode="0.00E+00">
                  <c:v>0.67103030850535705</c:v>
                </c:pt>
                <c:pt idx="52" formatCode="0.00E+00">
                  <c:v>0.61313492273066317</c:v>
                </c:pt>
                <c:pt idx="53" formatCode="0.00E+00">
                  <c:v>0.56022120155259225</c:v>
                </c:pt>
                <c:pt idx="54" formatCode="0.00E+00">
                  <c:v>0.51347759315157337</c:v>
                </c:pt>
                <c:pt idx="55" formatCode="0.00E+00">
                  <c:v>0.46526057597495385</c:v>
                </c:pt>
                <c:pt idx="56" formatCode="0.00E+00">
                  <c:v>0.42697527546284586</c:v>
                </c:pt>
                <c:pt idx="57" formatCode="0.00E+00">
                  <c:v>0.390863951989526</c:v>
                </c:pt>
                <c:pt idx="58" formatCode="0.00E+00">
                  <c:v>0.35615533759687534</c:v>
                </c:pt>
                <c:pt idx="59" formatCode="0.00E+00">
                  <c:v>0.32656671206384247</c:v>
                </c:pt>
                <c:pt idx="60" formatCode="0.00E+00">
                  <c:v>0.29780006562641648</c:v>
                </c:pt>
                <c:pt idx="61" formatCode="0.00E+00">
                  <c:v>0.27271020806724039</c:v>
                </c:pt>
                <c:pt idx="62" formatCode="0.00E+00">
                  <c:v>0.2490614235702355</c:v>
                </c:pt>
                <c:pt idx="63" formatCode="0.00E+00">
                  <c:v>0.22684908425482961</c:v>
                </c:pt>
                <c:pt idx="64" formatCode="0.00E+00">
                  <c:v>0.20807903403696731</c:v>
                </c:pt>
                <c:pt idx="65" formatCode="0.00E+00">
                  <c:v>0.18850166597399742</c:v>
                </c:pt>
                <c:pt idx="66" formatCode="0.00E+00">
                  <c:v>0.1738973872395857</c:v>
                </c:pt>
                <c:pt idx="67" formatCode="0.00E+00">
                  <c:v>0.15805053631339083</c:v>
                </c:pt>
                <c:pt idx="68" formatCode="0.00E+00">
                  <c:v>0.14485852413068812</c:v>
                </c:pt>
                <c:pt idx="69" formatCode="0.00E+00">
                  <c:v>0.13260065409682512</c:v>
                </c:pt>
                <c:pt idx="70" formatCode="0.00E+00">
                  <c:v>0.12103858820046065</c:v>
                </c:pt>
                <c:pt idx="71" formatCode="0.00E+00">
                  <c:v>0.1103611100494436</c:v>
                </c:pt>
                <c:pt idx="72" formatCode="0.00E+00">
                  <c:v>0.10169746579908488</c:v>
                </c:pt>
                <c:pt idx="73" formatCode="0.00E+00">
                  <c:v>9.288740395283121E-2</c:v>
                </c:pt>
                <c:pt idx="74" formatCode="0.00E+00">
                  <c:v>8.4350353531732869E-2</c:v>
                </c:pt>
                <c:pt idx="75" formatCode="0.00E+00">
                  <c:v>7.7124057162981846E-2</c:v>
                </c:pt>
                <c:pt idx="76" formatCode="0.00E+00">
                  <c:v>7.0649057231781928E-2</c:v>
                </c:pt>
                <c:pt idx="77" formatCode="0.00E+00">
                  <c:v>6.4624307036093051E-2</c:v>
                </c:pt>
                <c:pt idx="78" formatCode="0.00E+00">
                  <c:v>5.8850601054756577E-2</c:v>
                </c:pt>
                <c:pt idx="79" formatCode="0.00E+00">
                  <c:v>5.3880228758036011E-2</c:v>
                </c:pt>
                <c:pt idx="80" formatCode="0.00E+00">
                  <c:v>4.9353493731659322E-2</c:v>
                </c:pt>
                <c:pt idx="81" formatCode="0.00E+00">
                  <c:v>4.4969905596951E-2</c:v>
                </c:pt>
                <c:pt idx="82" formatCode="0.00E+00">
                  <c:v>4.1180155431638506E-2</c:v>
                </c:pt>
                <c:pt idx="83" formatCode="0.00E+00">
                  <c:v>3.7666207525467239E-2</c:v>
                </c:pt>
                <c:pt idx="84" formatCode="0.00E+00">
                  <c:v>3.438753876939691E-2</c:v>
                </c:pt>
                <c:pt idx="85" formatCode="0.00E+00">
                  <c:v>3.143697071181429E-2</c:v>
                </c:pt>
                <c:pt idx="86" formatCode="0.00E+00">
                  <c:v>2.8723985934143905E-2</c:v>
                </c:pt>
                <c:pt idx="87" formatCode="0.00E+00">
                  <c:v>2.6250748265219351E-2</c:v>
                </c:pt>
                <c:pt idx="88" formatCode="0.00E+00">
                  <c:v>2.4014531769252109E-2</c:v>
                </c:pt>
                <c:pt idx="89" formatCode="0.00E+00">
                  <c:v>2.1991977777067347E-2</c:v>
                </c:pt>
                <c:pt idx="90" formatCode="0.00E+00">
                  <c:v>2.008156237338523E-2</c:v>
                </c:pt>
                <c:pt idx="91" formatCode="0.00E+00">
                  <c:v>1.8352513158069586E-2</c:v>
                </c:pt>
                <c:pt idx="92" formatCode="0.00E+00">
                  <c:v>1.6762743488162014E-2</c:v>
                </c:pt>
                <c:pt idx="93" formatCode="0.00E+00">
                  <c:v>1.53385920277878E-2</c:v>
                </c:pt>
                <c:pt idx="94" formatCode="0.00E+00">
                  <c:v>1.400484876165969E-2</c:v>
                </c:pt>
                <c:pt idx="95" formatCode="0.00E+00">
                  <c:v>1.281112737702227E-2</c:v>
                </c:pt>
                <c:pt idx="96" formatCode="0.00E+00">
                  <c:v>1.1711192553638478E-2</c:v>
                </c:pt>
                <c:pt idx="97" formatCode="0.00E+00">
                  <c:v>1.0701684070670639E-2</c:v>
                </c:pt>
                <c:pt idx="98" formatCode="0.00E+00">
                  <c:v>9.7768811280059247E-3</c:v>
                </c:pt>
                <c:pt idx="99" formatCode="0.00E+00">
                  <c:v>8.9555251719187646E-3</c:v>
                </c:pt>
                <c:pt idx="100" formatCode="0.00E+00">
                  <c:v>8.1976229996902922E-3</c:v>
                </c:pt>
                <c:pt idx="101" formatCode="0.00E+00">
                  <c:v>7.4525070659224911E-3</c:v>
                </c:pt>
                <c:pt idx="102" formatCode="0.00E+00">
                  <c:v>6.8312561225929991E-3</c:v>
                </c:pt>
                <c:pt idx="103" formatCode="0.00E+00">
                  <c:v>6.2313944189271876E-3</c:v>
                </c:pt>
                <c:pt idx="104" formatCode="0.00E+00">
                  <c:v>5.698528078590781E-3</c:v>
                </c:pt>
                <c:pt idx="105" formatCode="0.00E+00">
                  <c:v>5.2233200947727322E-3</c:v>
                </c:pt>
                <c:pt idx="106" formatCode="0.00E+00">
                  <c:v>4.7781661836692815E-3</c:v>
                </c:pt>
                <c:pt idx="107" formatCode="0.00E+00">
                  <c:v>4.3661890230624056E-3</c:v>
                </c:pt>
                <c:pt idx="108" formatCode="0.00E+00">
                  <c:v>3.9901032743888459E-3</c:v>
                </c:pt>
                <c:pt idx="109" formatCode="0.00E+00">
                  <c:v>3.6358084733963329E-3</c:v>
                </c:pt>
                <c:pt idx="110" formatCode="0.00E+00">
                  <c:v>3.3291911911846276E-3</c:v>
                </c:pt>
                <c:pt idx="111" formatCode="0.00E+00">
                  <c:v>3.0431035569098378E-3</c:v>
                </c:pt>
                <c:pt idx="112" formatCode="0.00E+00">
                  <c:v>2.7814718735412378E-3</c:v>
                </c:pt>
                <c:pt idx="113" formatCode="0.00E+00">
                  <c:v>2.5436247043067344E-3</c:v>
                </c:pt>
                <c:pt idx="114" formatCode="0.00E+00">
                  <c:v>2.3263760363538997E-3</c:v>
                </c:pt>
                <c:pt idx="115" formatCode="0.00E+00">
                  <c:v>2.1262894881651623E-3</c:v>
                </c:pt>
                <c:pt idx="116" formatCode="0.00E+00">
                  <c:v>1.9442439904747216E-3</c:v>
                </c:pt>
                <c:pt idx="117" formatCode="0.00E+00">
                  <c:v>1.7754654285654238E-3</c:v>
                </c:pt>
              </c:numCache>
            </c:numRef>
          </c:xVal>
          <c:yVal>
            <c:numRef>
              <c:f>'492e'!$AB$8:$AB$125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1.1708394181212376E-4</c:v>
                </c:pt>
                <c:pt idx="76">
                  <c:v>0.50557908926840922</c:v>
                </c:pt>
                <c:pt idx="77">
                  <c:v>0.76404963056250175</c:v>
                </c:pt>
                <c:pt idx="78">
                  <c:v>0.55291121462526838</c:v>
                </c:pt>
                <c:pt idx="79">
                  <c:v>0.35462621443252851</c:v>
                </c:pt>
                <c:pt idx="80">
                  <c:v>0.25389732882533478</c:v>
                </c:pt>
                <c:pt idx="81">
                  <c:v>0.20045927054614809</c:v>
                </c:pt>
                <c:pt idx="82">
                  <c:v>0.14620185588736545</c:v>
                </c:pt>
                <c:pt idx="83">
                  <c:v>0.11806589992286654</c:v>
                </c:pt>
                <c:pt idx="84">
                  <c:v>9.7938577471426758E-2</c:v>
                </c:pt>
                <c:pt idx="85">
                  <c:v>7.9837952021461156E-2</c:v>
                </c:pt>
                <c:pt idx="86">
                  <c:v>6.7601873641955468E-2</c:v>
                </c:pt>
                <c:pt idx="87">
                  <c:v>5.7515257001178099E-2</c:v>
                </c:pt>
                <c:pt idx="88">
                  <c:v>4.9116039868405181E-2</c:v>
                </c:pt>
                <c:pt idx="89">
                  <c:v>4.2396151000004156E-2</c:v>
                </c:pt>
                <c:pt idx="90">
                  <c:v>3.8532771515691788E-2</c:v>
                </c:pt>
                <c:pt idx="91">
                  <c:v>3.3802130200915936E-2</c:v>
                </c:pt>
                <c:pt idx="92">
                  <c:v>3.0334647968626616E-2</c:v>
                </c:pt>
                <c:pt idx="93">
                  <c:v>2.6689962702250103E-2</c:v>
                </c:pt>
                <c:pt idx="94">
                  <c:v>2.4685032037293109E-2</c:v>
                </c:pt>
                <c:pt idx="95">
                  <c:v>2.1926834775524373E-2</c:v>
                </c:pt>
                <c:pt idx="96">
                  <c:v>2.0143043839200292E-2</c:v>
                </c:pt>
                <c:pt idx="97">
                  <c:v>1.8506676829368462E-2</c:v>
                </c:pt>
                <c:pt idx="98">
                  <c:v>1.703631049692822E-2</c:v>
                </c:pt>
                <c:pt idx="99">
                  <c:v>1.5255323466881965E-2</c:v>
                </c:pt>
                <c:pt idx="100">
                  <c:v>1.4235392540931091E-2</c:v>
                </c:pt>
                <c:pt idx="101">
                  <c:v>1.4202573320972522E-2</c:v>
                </c:pt>
                <c:pt idx="102">
                  <c:v>1.2049714257064359E-2</c:v>
                </c:pt>
                <c:pt idx="103">
                  <c:v>1.1865640295192215E-2</c:v>
                </c:pt>
                <c:pt idx="104">
                  <c:v>1.0778153117840805E-2</c:v>
                </c:pt>
                <c:pt idx="105">
                  <c:v>9.8441755255413987E-3</c:v>
                </c:pt>
                <c:pt idx="106">
                  <c:v>9.4628409229784438E-3</c:v>
                </c:pt>
                <c:pt idx="107">
                  <c:v>9.0081066222742479E-3</c:v>
                </c:pt>
                <c:pt idx="108">
                  <c:v>8.4755057846459536E-3</c:v>
                </c:pt>
                <c:pt idx="109">
                  <c:v>8.247772547010257E-3</c:v>
                </c:pt>
                <c:pt idx="110">
                  <c:v>7.3831822518157786E-3</c:v>
                </c:pt>
                <c:pt idx="111">
                  <c:v>7.1321543598665826E-3</c:v>
                </c:pt>
                <c:pt idx="112">
                  <c:v>6.765069434567561E-3</c:v>
                </c:pt>
                <c:pt idx="113">
                  <c:v>6.3870396287688536E-3</c:v>
                </c:pt>
                <c:pt idx="114">
                  <c:v>6.0657773863797004E-3</c:v>
                </c:pt>
                <c:pt idx="115">
                  <c:v>5.8165321008512016E-3</c:v>
                </c:pt>
                <c:pt idx="116">
                  <c:v>5.5167355179981392E-3</c:v>
                </c:pt>
                <c:pt idx="117">
                  <c:v>5.3389412450375318E-3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75-D746-9A5D-6151ACF5F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09983"/>
        <c:axId val="1"/>
      </c:scatterChart>
      <c:valAx>
        <c:axId val="152809983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938869582427677"/>
              <c:y val="0.936432619125070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6.2404483722543246E-3"/>
              <c:y val="0.3925560628182380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809983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'493e'!$AC$8:$AC$42</c:f>
          <c:strCache>
            <c:ptCount val="35"/>
            <c:pt idx="0">
              <c:v>SAMPLE NO.:</c:v>
            </c:pt>
            <c:pt idx="1">
              <c:v>7054.7ft;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4.7</c:v>
            </c:pt>
            <c:pt idx="6">
              <c:v>BVTot:</c:v>
            </c:pt>
            <c:pt idx="7">
              <c:v>3.72</c:v>
            </c:pt>
            <c:pt idx="8">
              <c:v>Perm:</c:v>
            </c:pt>
            <c:pt idx="9">
              <c:v>0.0022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0.07</c:v>
            </c:pt>
            <c:pt idx="15">
              <c:v>Pd1:</c:v>
            </c:pt>
            <c:pt idx="16">
              <c:v>1636.11</c:v>
            </c:pt>
            <c:pt idx="17">
              <c:v>BV1:</c:v>
            </c:pt>
            <c:pt idx="18">
              <c:v>3.72</c:v>
            </c:pt>
            <c:pt idx="19">
              <c:v>Closure Corr:</c:v>
            </c:pt>
            <c:pt idx="20">
              <c:v>0.19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3049048693911314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9.0911911178481672E-2"/>
          <c:w val="0.75091343847689662"/>
          <c:h val="0.796718930691421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'493e'!$B$224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'493e'!$A$225:$A$342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2.6240834200151539E-2</c:v>
                </c:pt>
                <c:pt idx="7">
                  <c:v>2.6240834200151539E-2</c:v>
                </c:pt>
                <c:pt idx="8">
                  <c:v>2.6240834200151539E-2</c:v>
                </c:pt>
                <c:pt idx="9">
                  <c:v>2.6240834200151539E-2</c:v>
                </c:pt>
                <c:pt idx="10">
                  <c:v>2.6240834200151539E-2</c:v>
                </c:pt>
                <c:pt idx="11">
                  <c:v>2.6240834200151539E-2</c:v>
                </c:pt>
                <c:pt idx="12">
                  <c:v>2.6240834200151539E-2</c:v>
                </c:pt>
                <c:pt idx="13">
                  <c:v>2.6240834200151539E-2</c:v>
                </c:pt>
                <c:pt idx="14">
                  <c:v>2.6240834200151539E-2</c:v>
                </c:pt>
                <c:pt idx="15">
                  <c:v>2.6240834200151539E-2</c:v>
                </c:pt>
                <c:pt idx="16">
                  <c:v>2.6240834200151539E-2</c:v>
                </c:pt>
                <c:pt idx="17">
                  <c:v>2.6240834200151539E-2</c:v>
                </c:pt>
                <c:pt idx="18">
                  <c:v>2.6240834200151539E-2</c:v>
                </c:pt>
                <c:pt idx="19">
                  <c:v>5.2481668400303078E-2</c:v>
                </c:pt>
                <c:pt idx="20">
                  <c:v>5.2481668400303078E-2</c:v>
                </c:pt>
                <c:pt idx="21">
                  <c:v>5.2481668400303078E-2</c:v>
                </c:pt>
                <c:pt idx="22">
                  <c:v>5.2481668400303078E-2</c:v>
                </c:pt>
                <c:pt idx="23">
                  <c:v>5.2481668400303078E-2</c:v>
                </c:pt>
                <c:pt idx="24">
                  <c:v>5.2481668400303078E-2</c:v>
                </c:pt>
                <c:pt idx="25">
                  <c:v>5.2481668400303078E-2</c:v>
                </c:pt>
                <c:pt idx="26">
                  <c:v>5.2481668400303078E-2</c:v>
                </c:pt>
                <c:pt idx="27">
                  <c:v>5.2481668400303078E-2</c:v>
                </c:pt>
                <c:pt idx="28">
                  <c:v>5.2481668400303078E-2</c:v>
                </c:pt>
                <c:pt idx="29">
                  <c:v>5.2481668400303078E-2</c:v>
                </c:pt>
                <c:pt idx="30">
                  <c:v>5.2481668400303078E-2</c:v>
                </c:pt>
                <c:pt idx="31">
                  <c:v>7.8722502600454602E-2</c:v>
                </c:pt>
                <c:pt idx="32">
                  <c:v>7.8722502600454602E-2</c:v>
                </c:pt>
                <c:pt idx="33">
                  <c:v>7.8722502600454602E-2</c:v>
                </c:pt>
                <c:pt idx="34">
                  <c:v>7.8722502600454602E-2</c:v>
                </c:pt>
                <c:pt idx="35">
                  <c:v>7.8722502600454602E-2</c:v>
                </c:pt>
                <c:pt idx="36">
                  <c:v>7.8722502600454602E-2</c:v>
                </c:pt>
                <c:pt idx="37">
                  <c:v>7.8722502600454602E-2</c:v>
                </c:pt>
                <c:pt idx="38">
                  <c:v>7.8722502600454602E-2</c:v>
                </c:pt>
                <c:pt idx="39">
                  <c:v>7.8722502600454602E-2</c:v>
                </c:pt>
                <c:pt idx="40">
                  <c:v>7.8722502600454602E-2</c:v>
                </c:pt>
                <c:pt idx="41">
                  <c:v>7.8722502600454602E-2</c:v>
                </c:pt>
                <c:pt idx="42">
                  <c:v>7.8722502600454602E-2</c:v>
                </c:pt>
                <c:pt idx="43">
                  <c:v>7.8722502600454602E-2</c:v>
                </c:pt>
                <c:pt idx="44">
                  <c:v>7.8722502600454602E-2</c:v>
                </c:pt>
                <c:pt idx="45">
                  <c:v>7.8722502600454602E-2</c:v>
                </c:pt>
                <c:pt idx="46">
                  <c:v>7.8722502600454602E-2</c:v>
                </c:pt>
                <c:pt idx="47">
                  <c:v>7.8722502600454602E-2</c:v>
                </c:pt>
                <c:pt idx="48">
                  <c:v>7.8722502600454602E-2</c:v>
                </c:pt>
                <c:pt idx="49">
                  <c:v>7.8722502600454602E-2</c:v>
                </c:pt>
                <c:pt idx="50">
                  <c:v>7.8722502600454602E-2</c:v>
                </c:pt>
                <c:pt idx="51">
                  <c:v>7.8722502600454602E-2</c:v>
                </c:pt>
                <c:pt idx="52">
                  <c:v>7.8722502600454602E-2</c:v>
                </c:pt>
                <c:pt idx="53">
                  <c:v>7.8722502600454602E-2</c:v>
                </c:pt>
                <c:pt idx="54">
                  <c:v>7.8722502600454602E-2</c:v>
                </c:pt>
                <c:pt idx="55">
                  <c:v>7.8722502600454602E-2</c:v>
                </c:pt>
                <c:pt idx="56">
                  <c:v>7.8722502600454602E-2</c:v>
                </c:pt>
                <c:pt idx="57">
                  <c:v>7.8722502600454602E-2</c:v>
                </c:pt>
                <c:pt idx="58">
                  <c:v>7.8722502600454602E-2</c:v>
                </c:pt>
                <c:pt idx="59">
                  <c:v>7.8722502600454602E-2</c:v>
                </c:pt>
                <c:pt idx="60">
                  <c:v>7.8722502600454602E-2</c:v>
                </c:pt>
                <c:pt idx="61">
                  <c:v>7.8722502600454602E-2</c:v>
                </c:pt>
                <c:pt idx="62">
                  <c:v>7.8722502600454602E-2</c:v>
                </c:pt>
                <c:pt idx="63">
                  <c:v>7.8722502600454602E-2</c:v>
                </c:pt>
                <c:pt idx="64">
                  <c:v>7.8722502600454602E-2</c:v>
                </c:pt>
                <c:pt idx="65">
                  <c:v>7.8722502600454602E-2</c:v>
                </c:pt>
                <c:pt idx="66">
                  <c:v>7.8722502600454602E-2</c:v>
                </c:pt>
                <c:pt idx="67">
                  <c:v>7.8722502600454602E-2</c:v>
                </c:pt>
                <c:pt idx="68">
                  <c:v>7.8722502600454602E-2</c:v>
                </c:pt>
                <c:pt idx="69">
                  <c:v>7.8722502600454602E-2</c:v>
                </c:pt>
                <c:pt idx="70">
                  <c:v>7.8722502600454602E-2</c:v>
                </c:pt>
                <c:pt idx="71">
                  <c:v>7.8722502600454602E-2</c:v>
                </c:pt>
                <c:pt idx="72">
                  <c:v>7.8722502600454602E-2</c:v>
                </c:pt>
                <c:pt idx="73">
                  <c:v>0.10496333680060616</c:v>
                </c:pt>
                <c:pt idx="74">
                  <c:v>0.13120417100075768</c:v>
                </c:pt>
                <c:pt idx="75">
                  <c:v>0.1574450052009092</c:v>
                </c:pt>
                <c:pt idx="76">
                  <c:v>0.26240834200151536</c:v>
                </c:pt>
                <c:pt idx="77">
                  <c:v>0.47233501560272767</c:v>
                </c:pt>
                <c:pt idx="78">
                  <c:v>0.86594752860500068</c:v>
                </c:pt>
                <c:pt idx="79">
                  <c:v>1.4694867152084858</c:v>
                </c:pt>
                <c:pt idx="80">
                  <c:v>2.0467850676118196</c:v>
                </c:pt>
                <c:pt idx="81">
                  <c:v>2.5978425858150023</c:v>
                </c:pt>
                <c:pt idx="82">
                  <c:v>2.8864917620166688</c:v>
                </c:pt>
                <c:pt idx="83">
                  <c:v>3.0964184356178812</c:v>
                </c:pt>
                <c:pt idx="84">
                  <c:v>3.2013817724184879</c:v>
                </c:pt>
                <c:pt idx="85">
                  <c:v>3.280104275018942</c:v>
                </c:pt>
                <c:pt idx="86">
                  <c:v>3.358826777619397</c:v>
                </c:pt>
                <c:pt idx="87">
                  <c:v>3.4113084460196994</c:v>
                </c:pt>
                <c:pt idx="88">
                  <c:v>3.4375492802198511</c:v>
                </c:pt>
                <c:pt idx="89">
                  <c:v>3.4900309486201539</c:v>
                </c:pt>
                <c:pt idx="90">
                  <c:v>3.5162717828203065</c:v>
                </c:pt>
                <c:pt idx="91">
                  <c:v>3.5425126170204573</c:v>
                </c:pt>
                <c:pt idx="92">
                  <c:v>3.5425126170204573</c:v>
                </c:pt>
                <c:pt idx="93">
                  <c:v>3.5687534512206085</c:v>
                </c:pt>
                <c:pt idx="94">
                  <c:v>3.5687534512206085</c:v>
                </c:pt>
                <c:pt idx="95">
                  <c:v>3.5949942854207606</c:v>
                </c:pt>
                <c:pt idx="96">
                  <c:v>3.5949942854207606</c:v>
                </c:pt>
                <c:pt idx="97">
                  <c:v>3.5949942854207606</c:v>
                </c:pt>
                <c:pt idx="98">
                  <c:v>3.5949942854207606</c:v>
                </c:pt>
                <c:pt idx="99">
                  <c:v>3.5949942854207606</c:v>
                </c:pt>
                <c:pt idx="100">
                  <c:v>3.5949942854207606</c:v>
                </c:pt>
                <c:pt idx="101">
                  <c:v>3.5949942854207606</c:v>
                </c:pt>
                <c:pt idx="102">
                  <c:v>3.5949942854207606</c:v>
                </c:pt>
                <c:pt idx="103">
                  <c:v>3.5949942854207606</c:v>
                </c:pt>
                <c:pt idx="104">
                  <c:v>3.5949942854207606</c:v>
                </c:pt>
                <c:pt idx="105">
                  <c:v>3.5949942854207606</c:v>
                </c:pt>
                <c:pt idx="106">
                  <c:v>3.5949942854207606</c:v>
                </c:pt>
                <c:pt idx="107">
                  <c:v>3.5949942854207606</c:v>
                </c:pt>
                <c:pt idx="108">
                  <c:v>3.5949942854207606</c:v>
                </c:pt>
                <c:pt idx="109">
                  <c:v>3.5949942854207606</c:v>
                </c:pt>
                <c:pt idx="110">
                  <c:v>3.5949942854207606</c:v>
                </c:pt>
                <c:pt idx="111">
                  <c:v>3.5949942854207606</c:v>
                </c:pt>
                <c:pt idx="112">
                  <c:v>3.5949942854207606</c:v>
                </c:pt>
                <c:pt idx="113">
                  <c:v>3.5949942854207606</c:v>
                </c:pt>
                <c:pt idx="114">
                  <c:v>3.5949942854207606</c:v>
                </c:pt>
                <c:pt idx="115">
                  <c:v>3.5949942854207606</c:v>
                </c:pt>
                <c:pt idx="116">
                  <c:v>3.5949942854207606</c:v>
                </c:pt>
                <c:pt idx="117">
                  <c:v>3.5949942854207606</c:v>
                </c:pt>
              </c:numCache>
            </c:numRef>
          </c:xVal>
          <c:yVal>
            <c:numRef>
              <c:f>'493e'!$B$225:$B$342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48.66</c:v>
                </c:pt>
                <c:pt idx="39">
                  <c:v>52.74</c:v>
                </c:pt>
                <c:pt idx="40">
                  <c:v>58.18</c:v>
                </c:pt>
                <c:pt idx="41">
                  <c:v>63.67</c:v>
                </c:pt>
                <c:pt idx="42">
                  <c:v>70.09</c:v>
                </c:pt>
                <c:pt idx="43">
                  <c:v>77.569999999999993</c:v>
                </c:pt>
                <c:pt idx="44">
                  <c:v>84.7</c:v>
                </c:pt>
                <c:pt idx="45">
                  <c:v>92.28</c:v>
                </c:pt>
                <c:pt idx="46">
                  <c:v>100.09</c:v>
                </c:pt>
                <c:pt idx="47">
                  <c:v>110.6</c:v>
                </c:pt>
                <c:pt idx="48">
                  <c:v>120.45</c:v>
                </c:pt>
                <c:pt idx="49">
                  <c:v>131.38999999999999</c:v>
                </c:pt>
                <c:pt idx="50">
                  <c:v>146.08000000000001</c:v>
                </c:pt>
                <c:pt idx="51">
                  <c:v>157.5</c:v>
                </c:pt>
                <c:pt idx="52">
                  <c:v>174.56</c:v>
                </c:pt>
                <c:pt idx="53">
                  <c:v>189.48</c:v>
                </c:pt>
                <c:pt idx="54">
                  <c:v>209.31</c:v>
                </c:pt>
                <c:pt idx="55">
                  <c:v>227.78</c:v>
                </c:pt>
                <c:pt idx="56">
                  <c:v>248.99</c:v>
                </c:pt>
                <c:pt idx="57">
                  <c:v>273.29000000000002</c:v>
                </c:pt>
                <c:pt idx="58">
                  <c:v>298.81</c:v>
                </c:pt>
                <c:pt idx="59">
                  <c:v>327.16000000000003</c:v>
                </c:pt>
                <c:pt idx="60">
                  <c:v>357.44</c:v>
                </c:pt>
                <c:pt idx="61">
                  <c:v>392.39</c:v>
                </c:pt>
                <c:pt idx="62">
                  <c:v>428.83</c:v>
                </c:pt>
                <c:pt idx="63">
                  <c:v>469.75</c:v>
                </c:pt>
                <c:pt idx="64">
                  <c:v>514.39</c:v>
                </c:pt>
                <c:pt idx="65">
                  <c:v>559.82000000000005</c:v>
                </c:pt>
                <c:pt idx="66">
                  <c:v>615.29999999999995</c:v>
                </c:pt>
                <c:pt idx="67">
                  <c:v>674.37</c:v>
                </c:pt>
                <c:pt idx="68">
                  <c:v>736.02</c:v>
                </c:pt>
                <c:pt idx="69">
                  <c:v>804.19</c:v>
                </c:pt>
                <c:pt idx="70">
                  <c:v>878.28</c:v>
                </c:pt>
                <c:pt idx="71">
                  <c:v>960.29</c:v>
                </c:pt>
                <c:pt idx="72">
                  <c:v>1050.45</c:v>
                </c:pt>
                <c:pt idx="73">
                  <c:v>1146.95</c:v>
                </c:pt>
                <c:pt idx="74">
                  <c:v>1258.71</c:v>
                </c:pt>
                <c:pt idx="75">
                  <c:v>1377.05</c:v>
                </c:pt>
                <c:pt idx="76">
                  <c:v>1507.01</c:v>
                </c:pt>
                <c:pt idx="77">
                  <c:v>1649.11</c:v>
                </c:pt>
                <c:pt idx="78">
                  <c:v>1807.44</c:v>
                </c:pt>
                <c:pt idx="79">
                  <c:v>1977.21</c:v>
                </c:pt>
                <c:pt idx="80">
                  <c:v>2157.83</c:v>
                </c:pt>
                <c:pt idx="81">
                  <c:v>2367.6999999999998</c:v>
                </c:pt>
                <c:pt idx="82">
                  <c:v>2588.0700000000002</c:v>
                </c:pt>
                <c:pt idx="83">
                  <c:v>2829.12</c:v>
                </c:pt>
                <c:pt idx="84">
                  <c:v>3098.48</c:v>
                </c:pt>
                <c:pt idx="85">
                  <c:v>3386.76</c:v>
                </c:pt>
                <c:pt idx="86">
                  <c:v>3708.84</c:v>
                </c:pt>
                <c:pt idx="87">
                  <c:v>4058.36</c:v>
                </c:pt>
                <c:pt idx="88">
                  <c:v>4434.82</c:v>
                </c:pt>
                <c:pt idx="89">
                  <c:v>4845.43</c:v>
                </c:pt>
                <c:pt idx="90">
                  <c:v>5302.32</c:v>
                </c:pt>
                <c:pt idx="91">
                  <c:v>5804.79</c:v>
                </c:pt>
                <c:pt idx="92">
                  <c:v>6353.99</c:v>
                </c:pt>
                <c:pt idx="93">
                  <c:v>6944.87</c:v>
                </c:pt>
                <c:pt idx="94">
                  <c:v>7603.2</c:v>
                </c:pt>
                <c:pt idx="95">
                  <c:v>8315.86</c:v>
                </c:pt>
                <c:pt idx="96">
                  <c:v>9094.49</c:v>
                </c:pt>
                <c:pt idx="97">
                  <c:v>9955.2900000000009</c:v>
                </c:pt>
                <c:pt idx="98">
                  <c:v>10894.37</c:v>
                </c:pt>
                <c:pt idx="99">
                  <c:v>11894.02</c:v>
                </c:pt>
                <c:pt idx="100">
                  <c:v>12994.09</c:v>
                </c:pt>
                <c:pt idx="101">
                  <c:v>14294.23</c:v>
                </c:pt>
                <c:pt idx="102">
                  <c:v>15595.22</c:v>
                </c:pt>
                <c:pt idx="103">
                  <c:v>17093.91</c:v>
                </c:pt>
                <c:pt idx="104">
                  <c:v>18694.91</c:v>
                </c:pt>
                <c:pt idx="105">
                  <c:v>20393.97</c:v>
                </c:pt>
                <c:pt idx="106">
                  <c:v>22294.65</c:v>
                </c:pt>
                <c:pt idx="107">
                  <c:v>24396.05</c:v>
                </c:pt>
                <c:pt idx="108">
                  <c:v>26696.87</c:v>
                </c:pt>
                <c:pt idx="109">
                  <c:v>29297.06</c:v>
                </c:pt>
                <c:pt idx="110">
                  <c:v>31999.95</c:v>
                </c:pt>
                <c:pt idx="111">
                  <c:v>34997</c:v>
                </c:pt>
                <c:pt idx="112">
                  <c:v>38297.4</c:v>
                </c:pt>
                <c:pt idx="113">
                  <c:v>41883.019999999997</c:v>
                </c:pt>
                <c:pt idx="114">
                  <c:v>45799.8</c:v>
                </c:pt>
                <c:pt idx="115">
                  <c:v>50092.480000000003</c:v>
                </c:pt>
                <c:pt idx="116">
                  <c:v>54795.07</c:v>
                </c:pt>
                <c:pt idx="117">
                  <c:v>59996.83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AB-0E4B-AE2F-B48F8C87DD22}"/>
            </c:ext>
          </c:extLst>
        </c:ser>
        <c:ser>
          <c:idx val="1"/>
          <c:order val="1"/>
          <c:tx>
            <c:strRef>
              <c:f>'493e'!$D$224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'493e'!$C$225:$C$342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7.44092593021074E-2</c:v>
                </c:pt>
                <c:pt idx="77">
                  <c:v>0.28433593290331971</c:v>
                </c:pt>
                <c:pt idx="78">
                  <c:v>0.67794844590559267</c:v>
                </c:pt>
                <c:pt idx="79">
                  <c:v>1.2814876325090778</c:v>
                </c:pt>
                <c:pt idx="80">
                  <c:v>1.8587859849124115</c:v>
                </c:pt>
                <c:pt idx="81">
                  <c:v>2.4098435031155945</c:v>
                </c:pt>
                <c:pt idx="82">
                  <c:v>2.698492679317261</c:v>
                </c:pt>
                <c:pt idx="83">
                  <c:v>2.9084193529184734</c:v>
                </c:pt>
                <c:pt idx="84">
                  <c:v>3.0133826897190801</c:v>
                </c:pt>
                <c:pt idx="85">
                  <c:v>3.0921051923195342</c:v>
                </c:pt>
                <c:pt idx="86">
                  <c:v>3.1708276949199892</c:v>
                </c:pt>
                <c:pt idx="87">
                  <c:v>3.2233093633202916</c:v>
                </c:pt>
                <c:pt idx="88">
                  <c:v>3.2495501975204433</c:v>
                </c:pt>
                <c:pt idx="89">
                  <c:v>3.3020318659207462</c:v>
                </c:pt>
                <c:pt idx="90">
                  <c:v>3.3282727001208987</c:v>
                </c:pt>
                <c:pt idx="91">
                  <c:v>3.3545135343210495</c:v>
                </c:pt>
                <c:pt idx="92">
                  <c:v>3.3545135343210495</c:v>
                </c:pt>
                <c:pt idx="93">
                  <c:v>3.3807543685212007</c:v>
                </c:pt>
                <c:pt idx="94">
                  <c:v>3.3807543685212007</c:v>
                </c:pt>
                <c:pt idx="95">
                  <c:v>3.4069952027213528</c:v>
                </c:pt>
                <c:pt idx="96">
                  <c:v>3.4069952027213528</c:v>
                </c:pt>
                <c:pt idx="97">
                  <c:v>3.4069952027213528</c:v>
                </c:pt>
                <c:pt idx="98">
                  <c:v>3.4069952027213528</c:v>
                </c:pt>
                <c:pt idx="99">
                  <c:v>3.4069952027213528</c:v>
                </c:pt>
                <c:pt idx="100">
                  <c:v>3.4069952027213528</c:v>
                </c:pt>
                <c:pt idx="101">
                  <c:v>3.4069952027213528</c:v>
                </c:pt>
                <c:pt idx="102">
                  <c:v>3.4069952027213528</c:v>
                </c:pt>
                <c:pt idx="103">
                  <c:v>3.4069952027213528</c:v>
                </c:pt>
                <c:pt idx="104">
                  <c:v>3.4069952027213528</c:v>
                </c:pt>
                <c:pt idx="105">
                  <c:v>3.4069952027213528</c:v>
                </c:pt>
                <c:pt idx="106">
                  <c:v>3.4069952027213528</c:v>
                </c:pt>
                <c:pt idx="107">
                  <c:v>3.4069952027213528</c:v>
                </c:pt>
                <c:pt idx="108">
                  <c:v>3.4069952027213528</c:v>
                </c:pt>
                <c:pt idx="109">
                  <c:v>3.4069952027213528</c:v>
                </c:pt>
                <c:pt idx="110">
                  <c:v>3.4069952027213528</c:v>
                </c:pt>
                <c:pt idx="111">
                  <c:v>3.4069952027213528</c:v>
                </c:pt>
                <c:pt idx="112">
                  <c:v>3.4069952027213528</c:v>
                </c:pt>
                <c:pt idx="113">
                  <c:v>3.4069952027213528</c:v>
                </c:pt>
                <c:pt idx="114">
                  <c:v>3.4069952027213528</c:v>
                </c:pt>
                <c:pt idx="115">
                  <c:v>3.4069952027213528</c:v>
                </c:pt>
                <c:pt idx="116">
                  <c:v>3.4069952027213528</c:v>
                </c:pt>
                <c:pt idx="117">
                  <c:v>3.4069952027213528</c:v>
                </c:pt>
              </c:numCache>
            </c:numRef>
          </c:xVal>
          <c:yVal>
            <c:numRef>
              <c:f>'493e'!$D$225:$D$342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48.66</c:v>
                </c:pt>
                <c:pt idx="39">
                  <c:v>52.74</c:v>
                </c:pt>
                <c:pt idx="40">
                  <c:v>58.18</c:v>
                </c:pt>
                <c:pt idx="41">
                  <c:v>63.67</c:v>
                </c:pt>
                <c:pt idx="42">
                  <c:v>70.09</c:v>
                </c:pt>
                <c:pt idx="43">
                  <c:v>77.569999999999993</c:v>
                </c:pt>
                <c:pt idx="44">
                  <c:v>84.7</c:v>
                </c:pt>
                <c:pt idx="45">
                  <c:v>92.28</c:v>
                </c:pt>
                <c:pt idx="46">
                  <c:v>100.09</c:v>
                </c:pt>
                <c:pt idx="47">
                  <c:v>110.6</c:v>
                </c:pt>
                <c:pt idx="48">
                  <c:v>120.45</c:v>
                </c:pt>
                <c:pt idx="49">
                  <c:v>131.38999999999999</c:v>
                </c:pt>
                <c:pt idx="50">
                  <c:v>146.08000000000001</c:v>
                </c:pt>
                <c:pt idx="51">
                  <c:v>157.5</c:v>
                </c:pt>
                <c:pt idx="52">
                  <c:v>174.56</c:v>
                </c:pt>
                <c:pt idx="53">
                  <c:v>189.48</c:v>
                </c:pt>
                <c:pt idx="54">
                  <c:v>209.31</c:v>
                </c:pt>
                <c:pt idx="55">
                  <c:v>227.78</c:v>
                </c:pt>
                <c:pt idx="56">
                  <c:v>248.99</c:v>
                </c:pt>
                <c:pt idx="57">
                  <c:v>273.29000000000002</c:v>
                </c:pt>
                <c:pt idx="58">
                  <c:v>298.81</c:v>
                </c:pt>
                <c:pt idx="59">
                  <c:v>327.16000000000003</c:v>
                </c:pt>
                <c:pt idx="60">
                  <c:v>357.44</c:v>
                </c:pt>
                <c:pt idx="61">
                  <c:v>392.39</c:v>
                </c:pt>
                <c:pt idx="62">
                  <c:v>428.83</c:v>
                </c:pt>
                <c:pt idx="63">
                  <c:v>469.75</c:v>
                </c:pt>
                <c:pt idx="64">
                  <c:v>514.39</c:v>
                </c:pt>
                <c:pt idx="65">
                  <c:v>559.82000000000005</c:v>
                </c:pt>
                <c:pt idx="66">
                  <c:v>615.29999999999995</c:v>
                </c:pt>
                <c:pt idx="67">
                  <c:v>674.37</c:v>
                </c:pt>
                <c:pt idx="68">
                  <c:v>736.02</c:v>
                </c:pt>
                <c:pt idx="69">
                  <c:v>804.19</c:v>
                </c:pt>
                <c:pt idx="70">
                  <c:v>878.28</c:v>
                </c:pt>
                <c:pt idx="71">
                  <c:v>960.29</c:v>
                </c:pt>
                <c:pt idx="72">
                  <c:v>1050.45</c:v>
                </c:pt>
                <c:pt idx="73">
                  <c:v>1146.95</c:v>
                </c:pt>
                <c:pt idx="74">
                  <c:v>1258.71</c:v>
                </c:pt>
                <c:pt idx="75">
                  <c:v>1377.05</c:v>
                </c:pt>
                <c:pt idx="76">
                  <c:v>1507.01</c:v>
                </c:pt>
                <c:pt idx="77">
                  <c:v>1649.11</c:v>
                </c:pt>
                <c:pt idx="78">
                  <c:v>1807.44</c:v>
                </c:pt>
                <c:pt idx="79">
                  <c:v>1977.21</c:v>
                </c:pt>
                <c:pt idx="80">
                  <c:v>2157.83</c:v>
                </c:pt>
                <c:pt idx="81">
                  <c:v>2367.6999999999998</c:v>
                </c:pt>
                <c:pt idx="82">
                  <c:v>2588.0700000000002</c:v>
                </c:pt>
                <c:pt idx="83">
                  <c:v>2829.12</c:v>
                </c:pt>
                <c:pt idx="84">
                  <c:v>3098.48</c:v>
                </c:pt>
                <c:pt idx="85">
                  <c:v>3386.76</c:v>
                </c:pt>
                <c:pt idx="86">
                  <c:v>3708.84</c:v>
                </c:pt>
                <c:pt idx="87">
                  <c:v>4058.36</c:v>
                </c:pt>
                <c:pt idx="88">
                  <c:v>4434.82</c:v>
                </c:pt>
                <c:pt idx="89">
                  <c:v>4845.43</c:v>
                </c:pt>
                <c:pt idx="90">
                  <c:v>5302.32</c:v>
                </c:pt>
                <c:pt idx="91">
                  <c:v>5804.79</c:v>
                </c:pt>
                <c:pt idx="92">
                  <c:v>6353.99</c:v>
                </c:pt>
                <c:pt idx="93">
                  <c:v>6944.87</c:v>
                </c:pt>
                <c:pt idx="94">
                  <c:v>7603.2</c:v>
                </c:pt>
                <c:pt idx="95">
                  <c:v>8315.86</c:v>
                </c:pt>
                <c:pt idx="96">
                  <c:v>9094.49</c:v>
                </c:pt>
                <c:pt idx="97">
                  <c:v>9955.2900000000009</c:v>
                </c:pt>
                <c:pt idx="98">
                  <c:v>10894.37</c:v>
                </c:pt>
                <c:pt idx="99">
                  <c:v>11894.02</c:v>
                </c:pt>
                <c:pt idx="100">
                  <c:v>12994.09</c:v>
                </c:pt>
                <c:pt idx="101">
                  <c:v>14294.23</c:v>
                </c:pt>
                <c:pt idx="102">
                  <c:v>15595.22</c:v>
                </c:pt>
                <c:pt idx="103">
                  <c:v>17093.91</c:v>
                </c:pt>
                <c:pt idx="104">
                  <c:v>18694.91</c:v>
                </c:pt>
                <c:pt idx="105">
                  <c:v>20393.97</c:v>
                </c:pt>
                <c:pt idx="106">
                  <c:v>22294.65</c:v>
                </c:pt>
                <c:pt idx="107">
                  <c:v>24396.05</c:v>
                </c:pt>
                <c:pt idx="108">
                  <c:v>26696.87</c:v>
                </c:pt>
                <c:pt idx="109">
                  <c:v>29297.06</c:v>
                </c:pt>
                <c:pt idx="110">
                  <c:v>31999.95</c:v>
                </c:pt>
                <c:pt idx="111">
                  <c:v>34997</c:v>
                </c:pt>
                <c:pt idx="112">
                  <c:v>38297.4</c:v>
                </c:pt>
                <c:pt idx="113">
                  <c:v>41883.019999999997</c:v>
                </c:pt>
                <c:pt idx="114">
                  <c:v>45799.8</c:v>
                </c:pt>
                <c:pt idx="115">
                  <c:v>50092.480000000003</c:v>
                </c:pt>
                <c:pt idx="116">
                  <c:v>54795.07</c:v>
                </c:pt>
                <c:pt idx="117">
                  <c:v>59996.83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AB-0E4B-AE2F-B48F8C87DD22}"/>
            </c:ext>
          </c:extLst>
        </c:ser>
        <c:ser>
          <c:idx val="2"/>
          <c:order val="2"/>
          <c:tx>
            <c:strRef>
              <c:f>'493e'!$F$224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'493e'!$E$225:$E$342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0.67280341910863095</c:v>
                </c:pt>
                <c:pt idx="79">
                  <c:v>1.5139197462753022</c:v>
                </c:pt>
                <c:pt idx="80">
                  <c:v>2.0114212205044173</c:v>
                </c:pt>
                <c:pt idx="81">
                  <c:v>2.3476465868985672</c:v>
                </c:pt>
                <c:pt idx="82">
                  <c:v>2.5673198382884568</c:v>
                </c:pt>
                <c:pt idx="83">
                  <c:v>2.7271878097814271</c:v>
                </c:pt>
                <c:pt idx="84">
                  <c:v>2.8507270445555211</c:v>
                </c:pt>
                <c:pt idx="85">
                  <c:v>2.9452522504198266</c:v>
                </c:pt>
                <c:pt idx="86">
                  <c:v>3.0228098120073468</c:v>
                </c:pt>
                <c:pt idx="87">
                  <c:v>3.0858375915284952</c:v>
                </c:pt>
                <c:pt idx="88">
                  <c:v>3.1377489231781079</c:v>
                </c:pt>
                <c:pt idx="89">
                  <c:v>3.1817758133992515</c:v>
                </c:pt>
                <c:pt idx="90">
                  <c:v>3.2202669966496371</c:v>
                </c:pt>
                <c:pt idx="91">
                  <c:v>3.2537981701435652</c:v>
                </c:pt>
                <c:pt idx="92">
                  <c:v>3.2830944785931573</c:v>
                </c:pt>
                <c:pt idx="93">
                  <c:v>3.3085484636957618</c:v>
                </c:pt>
                <c:pt idx="94">
                  <c:v>3.3316131425417792</c:v>
                </c:pt>
                <c:pt idx="95">
                  <c:v>3.3520350890729058</c:v>
                </c:pt>
                <c:pt idx="96">
                  <c:v>3.3704122511478412</c:v>
                </c:pt>
                <c:pt idx="97">
                  <c:v>3.3872178294148783</c:v>
                </c:pt>
                <c:pt idx="98">
                  <c:v>3.4024453000657151</c:v>
                </c:pt>
                <c:pt idx="99">
                  <c:v>3.4160024091074819</c:v>
                </c:pt>
                <c:pt idx="100">
                  <c:v>3.4285488334584442</c:v>
                </c:pt>
                <c:pt idx="101">
                  <c:v>3.4409723725254153</c:v>
                </c:pt>
                <c:pt idx="102">
                  <c:v>3.4514370672471779</c:v>
                </c:pt>
                <c:pt idx="103">
                  <c:v>3.4616505495978385</c:v>
                </c:pt>
                <c:pt idx="104">
                  <c:v>3.4709002736782928</c:v>
                </c:pt>
                <c:pt idx="105">
                  <c:v>3.4792799301270332</c:v>
                </c:pt>
                <c:pt idx="106">
                  <c:v>3.4873039557515049</c:v>
                </c:pt>
                <c:pt idx="107">
                  <c:v>3.4948941700985818</c:v>
                </c:pt>
                <c:pt idx="108">
                  <c:v>3.5020134965089467</c:v>
                </c:pt>
                <c:pt idx="109">
                  <c:v>3.5089031761062581</c:v>
                </c:pt>
                <c:pt idx="110">
                  <c:v>3.5150577173214579</c:v>
                </c:pt>
                <c:pt idx="111">
                  <c:v>3.52094927465527</c:v>
                </c:pt>
                <c:pt idx="112">
                  <c:v>3.5265510091316128</c:v>
                </c:pt>
                <c:pt idx="113">
                  <c:v>3.5318140697018041</c:v>
                </c:pt>
                <c:pt idx="114">
                  <c:v>3.5367962464907752</c:v>
                </c:pt>
                <c:pt idx="115">
                  <c:v>3.5415344362399108</c:v>
                </c:pt>
                <c:pt idx="116">
                  <c:v>3.546043463710733</c:v>
                </c:pt>
                <c:pt idx="117">
                  <c:v>3.5503779665288531</c:v>
                </c:pt>
              </c:numCache>
            </c:numRef>
          </c:xVal>
          <c:yVal>
            <c:numRef>
              <c:f>'493e'!$F$225:$F$342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48.66</c:v>
                </c:pt>
                <c:pt idx="39">
                  <c:v>52.74</c:v>
                </c:pt>
                <c:pt idx="40">
                  <c:v>58.18</c:v>
                </c:pt>
                <c:pt idx="41">
                  <c:v>63.67</c:v>
                </c:pt>
                <c:pt idx="42">
                  <c:v>70.09</c:v>
                </c:pt>
                <c:pt idx="43">
                  <c:v>77.569999999999993</c:v>
                </c:pt>
                <c:pt idx="44">
                  <c:v>84.7</c:v>
                </c:pt>
                <c:pt idx="45">
                  <c:v>92.28</c:v>
                </c:pt>
                <c:pt idx="46">
                  <c:v>100.09</c:v>
                </c:pt>
                <c:pt idx="47">
                  <c:v>110.6</c:v>
                </c:pt>
                <c:pt idx="48">
                  <c:v>120.45</c:v>
                </c:pt>
                <c:pt idx="49">
                  <c:v>131.38999999999999</c:v>
                </c:pt>
                <c:pt idx="50">
                  <c:v>146.08000000000001</c:v>
                </c:pt>
                <c:pt idx="51">
                  <c:v>157.5</c:v>
                </c:pt>
                <c:pt idx="52">
                  <c:v>174.56</c:v>
                </c:pt>
                <c:pt idx="53">
                  <c:v>189.48</c:v>
                </c:pt>
                <c:pt idx="54">
                  <c:v>209.31</c:v>
                </c:pt>
                <c:pt idx="55">
                  <c:v>227.78</c:v>
                </c:pt>
                <c:pt idx="56">
                  <c:v>248.99</c:v>
                </c:pt>
                <c:pt idx="57">
                  <c:v>273.29000000000002</c:v>
                </c:pt>
                <c:pt idx="58">
                  <c:v>298.81</c:v>
                </c:pt>
                <c:pt idx="59">
                  <c:v>327.16000000000003</c:v>
                </c:pt>
                <c:pt idx="60">
                  <c:v>357.44</c:v>
                </c:pt>
                <c:pt idx="61">
                  <c:v>392.39</c:v>
                </c:pt>
                <c:pt idx="62">
                  <c:v>428.83</c:v>
                </c:pt>
                <c:pt idx="63">
                  <c:v>469.75</c:v>
                </c:pt>
                <c:pt idx="64">
                  <c:v>514.39</c:v>
                </c:pt>
                <c:pt idx="65">
                  <c:v>559.82000000000005</c:v>
                </c:pt>
                <c:pt idx="66">
                  <c:v>615.29999999999995</c:v>
                </c:pt>
                <c:pt idx="67">
                  <c:v>674.37</c:v>
                </c:pt>
                <c:pt idx="68">
                  <c:v>736.02</c:v>
                </c:pt>
                <c:pt idx="69">
                  <c:v>804.19</c:v>
                </c:pt>
                <c:pt idx="70">
                  <c:v>878.28</c:v>
                </c:pt>
                <c:pt idx="71">
                  <c:v>960.29</c:v>
                </c:pt>
                <c:pt idx="72">
                  <c:v>1050.45</c:v>
                </c:pt>
                <c:pt idx="73">
                  <c:v>1146.95</c:v>
                </c:pt>
                <c:pt idx="74">
                  <c:v>1258.71</c:v>
                </c:pt>
                <c:pt idx="75">
                  <c:v>1377.05</c:v>
                </c:pt>
                <c:pt idx="76">
                  <c:v>1507.01</c:v>
                </c:pt>
                <c:pt idx="77">
                  <c:v>1649.11</c:v>
                </c:pt>
                <c:pt idx="78">
                  <c:v>1807.44</c:v>
                </c:pt>
                <c:pt idx="79">
                  <c:v>1977.21</c:v>
                </c:pt>
                <c:pt idx="80">
                  <c:v>2157.83</c:v>
                </c:pt>
                <c:pt idx="81">
                  <c:v>2367.6999999999998</c:v>
                </c:pt>
                <c:pt idx="82">
                  <c:v>2588.0700000000002</c:v>
                </c:pt>
                <c:pt idx="83">
                  <c:v>2829.12</c:v>
                </c:pt>
                <c:pt idx="84">
                  <c:v>3098.48</c:v>
                </c:pt>
                <c:pt idx="85">
                  <c:v>3386.76</c:v>
                </c:pt>
                <c:pt idx="86">
                  <c:v>3708.84</c:v>
                </c:pt>
                <c:pt idx="87">
                  <c:v>4058.36</c:v>
                </c:pt>
                <c:pt idx="88">
                  <c:v>4434.82</c:v>
                </c:pt>
                <c:pt idx="89">
                  <c:v>4845.43</c:v>
                </c:pt>
                <c:pt idx="90">
                  <c:v>5302.32</c:v>
                </c:pt>
                <c:pt idx="91">
                  <c:v>5804.79</c:v>
                </c:pt>
                <c:pt idx="92">
                  <c:v>6353.99</c:v>
                </c:pt>
                <c:pt idx="93">
                  <c:v>6944.87</c:v>
                </c:pt>
                <c:pt idx="94">
                  <c:v>7603.2</c:v>
                </c:pt>
                <c:pt idx="95">
                  <c:v>8315.86</c:v>
                </c:pt>
                <c:pt idx="96">
                  <c:v>9094.49</c:v>
                </c:pt>
                <c:pt idx="97">
                  <c:v>9955.2900000000009</c:v>
                </c:pt>
                <c:pt idx="98">
                  <c:v>10894.37</c:v>
                </c:pt>
                <c:pt idx="99">
                  <c:v>11894.02</c:v>
                </c:pt>
                <c:pt idx="100">
                  <c:v>12994.09</c:v>
                </c:pt>
                <c:pt idx="101">
                  <c:v>14294.23</c:v>
                </c:pt>
                <c:pt idx="102">
                  <c:v>15595.22</c:v>
                </c:pt>
                <c:pt idx="103">
                  <c:v>17093.91</c:v>
                </c:pt>
                <c:pt idx="104">
                  <c:v>18694.91</c:v>
                </c:pt>
                <c:pt idx="105">
                  <c:v>20393.97</c:v>
                </c:pt>
                <c:pt idx="106">
                  <c:v>22294.65</c:v>
                </c:pt>
                <c:pt idx="107">
                  <c:v>24396.05</c:v>
                </c:pt>
                <c:pt idx="108">
                  <c:v>26696.87</c:v>
                </c:pt>
                <c:pt idx="109">
                  <c:v>29297.06</c:v>
                </c:pt>
                <c:pt idx="110">
                  <c:v>31999.95</c:v>
                </c:pt>
                <c:pt idx="111">
                  <c:v>34997</c:v>
                </c:pt>
                <c:pt idx="112">
                  <c:v>38297.4</c:v>
                </c:pt>
                <c:pt idx="113">
                  <c:v>41883.019999999997</c:v>
                </c:pt>
                <c:pt idx="114">
                  <c:v>45799.8</c:v>
                </c:pt>
                <c:pt idx="115">
                  <c:v>50092.480000000003</c:v>
                </c:pt>
                <c:pt idx="116">
                  <c:v>54795.07</c:v>
                </c:pt>
                <c:pt idx="117">
                  <c:v>59996.83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AB-0E4B-AE2F-B48F8C87DD22}"/>
            </c:ext>
          </c:extLst>
        </c:ser>
        <c:ser>
          <c:idx val="3"/>
          <c:order val="3"/>
          <c:tx>
            <c:strRef>
              <c:f>'493e'!$H$224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'493e'!$G$225:$G$342</c:f>
              <c:numCache>
                <c:formatCode>0.0000</c:formatCode>
                <c:ptCount val="118"/>
                <c:pt idx="0">
                  <c:v>9.9968816208056022E-4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9.9970016787392121E-4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9.9978367749533692E-4</c:v>
                </c:pt>
                <c:pt idx="37">
                  <c:v>9.9978529018510359E-4</c:v>
                </c:pt>
                <c:pt idx="38">
                  <c:v>9.9978681913398429E-4</c:v>
                </c:pt>
                <c:pt idx="39">
                  <c:v>9.9978839759714395E-4</c:v>
                </c:pt>
                <c:pt idx="40">
                  <c:v>9.9979029074568075E-4</c:v>
                </c:pt>
                <c:pt idx="41">
                  <c:v>9.9979200009397387E-4</c:v>
                </c:pt>
                <c:pt idx="42">
                  <c:v>9.997937907932871E-4</c:v>
                </c:pt>
                <c:pt idx="43">
                  <c:v>9.9979564777209567E-4</c:v>
                </c:pt>
                <c:pt idx="44">
                  <c:v>9.9979723128001963E-4</c:v>
                </c:pt>
                <c:pt idx="45">
                  <c:v>9.9979875131533404E-4</c:v>
                </c:pt>
                <c:pt idx="46">
                  <c:v>9.9980017119811614E-4</c:v>
                </c:pt>
                <c:pt idx="47">
                  <c:v>9.9980188908587982E-4</c:v>
                </c:pt>
                <c:pt idx="48">
                  <c:v>9.9980333366350444E-4</c:v>
                </c:pt>
                <c:pt idx="49">
                  <c:v>9.9980478417093931E-4</c:v>
                </c:pt>
                <c:pt idx="50">
                  <c:v>9.9980652382712339E-4</c:v>
                </c:pt>
                <c:pt idx="51">
                  <c:v>9.9980774063443217E-4</c:v>
                </c:pt>
                <c:pt idx="52">
                  <c:v>9.9980937863099911E-4</c:v>
                </c:pt>
                <c:pt idx="53">
                  <c:v>9.9981066502609654E-4</c:v>
                </c:pt>
                <c:pt idx="54">
                  <c:v>9.9981220305691188E-4</c:v>
                </c:pt>
                <c:pt idx="55">
                  <c:v>9.9981349027934534E-4</c:v>
                </c:pt>
                <c:pt idx="56">
                  <c:v>9.9981482659014498E-4</c:v>
                </c:pt>
                <c:pt idx="57">
                  <c:v>9.9981620392738274E-4</c:v>
                </c:pt>
                <c:pt idx="58">
                  <c:v>9.9981750527243659E-4</c:v>
                </c:pt>
                <c:pt idx="59">
                  <c:v>9.9981880782539639E-4</c:v>
                </c:pt>
                <c:pt idx="60">
                  <c:v>9.998200620448326E-4</c:v>
                </c:pt>
                <c:pt idx="61">
                  <c:v>9.9982136520231969E-4</c:v>
                </c:pt>
                <c:pt idx="62">
                  <c:v>9.9982258830054785E-4</c:v>
                </c:pt>
                <c:pt idx="63">
                  <c:v>9.9982382627486596E-4</c:v>
                </c:pt>
                <c:pt idx="64">
                  <c:v>9.9982504231655171E-4</c:v>
                </c:pt>
                <c:pt idx="65">
                  <c:v>9.9982616098612644E-4</c:v>
                </c:pt>
                <c:pt idx="66">
                  <c:v>9.9982739321456573E-4</c:v>
                </c:pt>
                <c:pt idx="67">
                  <c:v>9.9982857201643348E-4</c:v>
                </c:pt>
                <c:pt idx="68">
                  <c:v>9.9982968201344207E-4</c:v>
                </c:pt>
                <c:pt idx="69">
                  <c:v>9.9983079141553201E-4</c:v>
                </c:pt>
                <c:pt idx="70">
                  <c:v>9.9983188095115823E-4</c:v>
                </c:pt>
                <c:pt idx="71">
                  <c:v>9.9983297036842752E-4</c:v>
                </c:pt>
                <c:pt idx="72">
                  <c:v>9.998340513676597E-4</c:v>
                </c:pt>
                <c:pt idx="73">
                  <c:v>9.9983509659271313E-4</c:v>
                </c:pt>
                <c:pt idx="74">
                  <c:v>9.9983618815543854E-4</c:v>
                </c:pt>
                <c:pt idx="75">
                  <c:v>9.9983722938852548E-4</c:v>
                </c:pt>
                <c:pt idx="76">
                  <c:v>9.9983826119614465E-4</c:v>
                </c:pt>
                <c:pt idx="77">
                  <c:v>9.9983927915356136E-4</c:v>
                </c:pt>
                <c:pt idx="78">
                  <c:v>9.9984030175319654E-4</c:v>
                </c:pt>
                <c:pt idx="79">
                  <c:v>9.9984129062137897E-4</c:v>
                </c:pt>
                <c:pt idx="80">
                  <c:v>9.9984224180849047E-4</c:v>
                </c:pt>
                <c:pt idx="81">
                  <c:v>9.9984323934868436E-4</c:v>
                </c:pt>
                <c:pt idx="82">
                  <c:v>9.9984418403089486E-4</c:v>
                </c:pt>
                <c:pt idx="83">
                  <c:v>9.9984511801975095E-4</c:v>
                </c:pt>
                <c:pt idx="84">
                  <c:v>9.9984606037276666E-4</c:v>
                </c:pt>
                <c:pt idx="85">
                  <c:v>9.9984697114003816E-4</c:v>
                </c:pt>
                <c:pt idx="86">
                  <c:v>9.9984789013426913E-4</c:v>
                </c:pt>
                <c:pt idx="87">
                  <c:v>9.9984879035025574E-4</c:v>
                </c:pt>
                <c:pt idx="88">
                  <c:v>9.998496666985832E-4</c:v>
                </c:pt>
                <c:pt idx="89">
                  <c:v>9.9985053140270769E-4</c:v>
                </c:pt>
                <c:pt idx="90">
                  <c:v>9.9985140118348981E-4</c:v>
                </c:pt>
                <c:pt idx="91">
                  <c:v>9.9985226498364079E-4</c:v>
                </c:pt>
                <c:pt idx="92">
                  <c:v>9.9985311749182528E-4</c:v>
                </c:pt>
                <c:pt idx="93">
                  <c:v>9.9985394650574291E-4</c:v>
                </c:pt>
                <c:pt idx="94">
                  <c:v>9.9985478129789996E-4</c:v>
                </c:pt>
                <c:pt idx="95">
                  <c:v>9.9985559780614813E-4</c:v>
                </c:pt>
                <c:pt idx="96">
                  <c:v>9.9985640436736222E-4</c:v>
                </c:pt>
                <c:pt idx="97">
                  <c:v>9.9985721021955101E-4</c:v>
                </c:pt>
                <c:pt idx="98">
                  <c:v>9.9985800450777085E-4</c:v>
                </c:pt>
                <c:pt idx="99">
                  <c:v>9.9985876961922399E-4</c:v>
                </c:pt>
                <c:pt idx="100">
                  <c:v>9.9985953226883889E-4</c:v>
                </c:pt>
                <c:pt idx="101">
                  <c:v>9.9986034525548413E-4</c:v>
                </c:pt>
                <c:pt idx="102">
                  <c:v>9.998610797030804E-4</c:v>
                </c:pt>
                <c:pt idx="103">
                  <c:v>9.9986184504248488E-4</c:v>
                </c:pt>
                <c:pt idx="104">
                  <c:v>9.9986258370743895E-4</c:v>
                </c:pt>
                <c:pt idx="105">
                  <c:v>9.9986329388066322E-4</c:v>
                </c:pt>
                <c:pt idx="106">
                  <c:v>9.998640137867461E-4</c:v>
                </c:pt>
                <c:pt idx="107">
                  <c:v>9.9986473384024903E-4</c:v>
                </c:pt>
                <c:pt idx="108">
                  <c:v>9.998654467066174E-4</c:v>
                </c:pt>
                <c:pt idx="109">
                  <c:v>9.9986617401778334E-4</c:v>
                </c:pt>
                <c:pt idx="110">
                  <c:v>9.9986685735848832E-4</c:v>
                </c:pt>
                <c:pt idx="111">
                  <c:v>9.998675435228541E-4</c:v>
                </c:pt>
                <c:pt idx="112">
                  <c:v>9.9986822711602076E-4</c:v>
                </c:pt>
                <c:pt idx="113">
                  <c:v>9.9986889904979154E-4</c:v>
                </c:pt>
                <c:pt idx="114">
                  <c:v>9.9986956343181793E-4</c:v>
                </c:pt>
                <c:pt idx="115">
                  <c:v>9.9987022251892769E-4</c:v>
                </c:pt>
                <c:pt idx="116">
                  <c:v>9.998708759799582E-4</c:v>
                </c:pt>
                <c:pt idx="117">
                  <c:v>9.9987152979504686E-4</c:v>
                </c:pt>
              </c:numCache>
            </c:numRef>
          </c:xVal>
          <c:yVal>
            <c:numRef>
              <c:f>'493e'!$H$225:$H$342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48.66</c:v>
                </c:pt>
                <c:pt idx="39">
                  <c:v>52.74</c:v>
                </c:pt>
                <c:pt idx="40">
                  <c:v>58.18</c:v>
                </c:pt>
                <c:pt idx="41">
                  <c:v>63.67</c:v>
                </c:pt>
                <c:pt idx="42">
                  <c:v>70.09</c:v>
                </c:pt>
                <c:pt idx="43">
                  <c:v>77.569999999999993</c:v>
                </c:pt>
                <c:pt idx="44">
                  <c:v>84.7</c:v>
                </c:pt>
                <c:pt idx="45">
                  <c:v>92.28</c:v>
                </c:pt>
                <c:pt idx="46">
                  <c:v>100.09</c:v>
                </c:pt>
                <c:pt idx="47">
                  <c:v>110.6</c:v>
                </c:pt>
                <c:pt idx="48">
                  <c:v>120.45</c:v>
                </c:pt>
                <c:pt idx="49">
                  <c:v>131.38999999999999</c:v>
                </c:pt>
                <c:pt idx="50">
                  <c:v>146.08000000000001</c:v>
                </c:pt>
                <c:pt idx="51">
                  <c:v>157.5</c:v>
                </c:pt>
                <c:pt idx="52">
                  <c:v>174.56</c:v>
                </c:pt>
                <c:pt idx="53">
                  <c:v>189.48</c:v>
                </c:pt>
                <c:pt idx="54">
                  <c:v>209.31</c:v>
                </c:pt>
                <c:pt idx="55">
                  <c:v>227.78</c:v>
                </c:pt>
                <c:pt idx="56">
                  <c:v>248.99</c:v>
                </c:pt>
                <c:pt idx="57">
                  <c:v>273.29000000000002</c:v>
                </c:pt>
                <c:pt idx="58">
                  <c:v>298.81</c:v>
                </c:pt>
                <c:pt idx="59">
                  <c:v>327.16000000000003</c:v>
                </c:pt>
                <c:pt idx="60">
                  <c:v>357.44</c:v>
                </c:pt>
                <c:pt idx="61">
                  <c:v>392.39</c:v>
                </c:pt>
                <c:pt idx="62">
                  <c:v>428.83</c:v>
                </c:pt>
                <c:pt idx="63">
                  <c:v>469.75</c:v>
                </c:pt>
                <c:pt idx="64">
                  <c:v>514.39</c:v>
                </c:pt>
                <c:pt idx="65">
                  <c:v>559.82000000000005</c:v>
                </c:pt>
                <c:pt idx="66">
                  <c:v>615.29999999999995</c:v>
                </c:pt>
                <c:pt idx="67">
                  <c:v>674.37</c:v>
                </c:pt>
                <c:pt idx="68">
                  <c:v>736.02</c:v>
                </c:pt>
                <c:pt idx="69">
                  <c:v>804.19</c:v>
                </c:pt>
                <c:pt idx="70">
                  <c:v>878.28</c:v>
                </c:pt>
                <c:pt idx="71">
                  <c:v>960.29</c:v>
                </c:pt>
                <c:pt idx="72">
                  <c:v>1050.45</c:v>
                </c:pt>
                <c:pt idx="73">
                  <c:v>1146.95</c:v>
                </c:pt>
                <c:pt idx="74">
                  <c:v>1258.71</c:v>
                </c:pt>
                <c:pt idx="75">
                  <c:v>1377.05</c:v>
                </c:pt>
                <c:pt idx="76">
                  <c:v>1507.01</c:v>
                </c:pt>
                <c:pt idx="77">
                  <c:v>1649.11</c:v>
                </c:pt>
                <c:pt idx="78">
                  <c:v>1807.44</c:v>
                </c:pt>
                <c:pt idx="79">
                  <c:v>1977.21</c:v>
                </c:pt>
                <c:pt idx="80">
                  <c:v>2157.83</c:v>
                </c:pt>
                <c:pt idx="81">
                  <c:v>2367.6999999999998</c:v>
                </c:pt>
                <c:pt idx="82">
                  <c:v>2588.0700000000002</c:v>
                </c:pt>
                <c:pt idx="83">
                  <c:v>2829.12</c:v>
                </c:pt>
                <c:pt idx="84">
                  <c:v>3098.48</c:v>
                </c:pt>
                <c:pt idx="85">
                  <c:v>3386.76</c:v>
                </c:pt>
                <c:pt idx="86">
                  <c:v>3708.84</c:v>
                </c:pt>
                <c:pt idx="87">
                  <c:v>4058.36</c:v>
                </c:pt>
                <c:pt idx="88">
                  <c:v>4434.82</c:v>
                </c:pt>
                <c:pt idx="89">
                  <c:v>4845.43</c:v>
                </c:pt>
                <c:pt idx="90">
                  <c:v>5302.32</c:v>
                </c:pt>
                <c:pt idx="91">
                  <c:v>5804.79</c:v>
                </c:pt>
                <c:pt idx="92">
                  <c:v>6353.99</c:v>
                </c:pt>
                <c:pt idx="93">
                  <c:v>6944.87</c:v>
                </c:pt>
                <c:pt idx="94">
                  <c:v>7603.2</c:v>
                </c:pt>
                <c:pt idx="95">
                  <c:v>8315.86</c:v>
                </c:pt>
                <c:pt idx="96">
                  <c:v>9094.49</c:v>
                </c:pt>
                <c:pt idx="97">
                  <c:v>9955.2900000000009</c:v>
                </c:pt>
                <c:pt idx="98">
                  <c:v>10894.37</c:v>
                </c:pt>
                <c:pt idx="99">
                  <c:v>11894.02</c:v>
                </c:pt>
                <c:pt idx="100">
                  <c:v>12994.09</c:v>
                </c:pt>
                <c:pt idx="101">
                  <c:v>14294.23</c:v>
                </c:pt>
                <c:pt idx="102">
                  <c:v>15595.22</c:v>
                </c:pt>
                <c:pt idx="103">
                  <c:v>17093.91</c:v>
                </c:pt>
                <c:pt idx="104">
                  <c:v>18694.91</c:v>
                </c:pt>
                <c:pt idx="105">
                  <c:v>20393.97</c:v>
                </c:pt>
                <c:pt idx="106">
                  <c:v>22294.65</c:v>
                </c:pt>
                <c:pt idx="107">
                  <c:v>24396.05</c:v>
                </c:pt>
                <c:pt idx="108">
                  <c:v>26696.87</c:v>
                </c:pt>
                <c:pt idx="109">
                  <c:v>29297.06</c:v>
                </c:pt>
                <c:pt idx="110">
                  <c:v>31999.95</c:v>
                </c:pt>
                <c:pt idx="111">
                  <c:v>34997</c:v>
                </c:pt>
                <c:pt idx="112">
                  <c:v>38297.4</c:v>
                </c:pt>
                <c:pt idx="113">
                  <c:v>41883.019999999997</c:v>
                </c:pt>
                <c:pt idx="114">
                  <c:v>45799.8</c:v>
                </c:pt>
                <c:pt idx="115">
                  <c:v>50092.480000000003</c:v>
                </c:pt>
                <c:pt idx="116">
                  <c:v>54795.07</c:v>
                </c:pt>
                <c:pt idx="117">
                  <c:v>59996.83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AB-0E4B-AE2F-B48F8C87DD22}"/>
            </c:ext>
          </c:extLst>
        </c:ser>
        <c:ser>
          <c:idx val="4"/>
          <c:order val="4"/>
          <c:tx>
            <c:strRef>
              <c:f>'493e'!$J$224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'493e'!$I$225:$I$342</c:f>
              <c:numCache>
                <c:formatCode>#,##0.00</c:formatCode>
                <c:ptCount val="118"/>
                <c:pt idx="0">
                  <c:v>9.9968816208056022E-4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9.9970016787392121E-4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9.9978367749533692E-4</c:v>
                </c:pt>
                <c:pt idx="37">
                  <c:v>9.9978529018510359E-4</c:v>
                </c:pt>
                <c:pt idx="38">
                  <c:v>9.9978681913398429E-4</c:v>
                </c:pt>
                <c:pt idx="39">
                  <c:v>9.9978839759714395E-4</c:v>
                </c:pt>
                <c:pt idx="40">
                  <c:v>9.9979029074568075E-4</c:v>
                </c:pt>
                <c:pt idx="41">
                  <c:v>9.9979200009397387E-4</c:v>
                </c:pt>
                <c:pt idx="42">
                  <c:v>9.997937907932871E-4</c:v>
                </c:pt>
                <c:pt idx="43">
                  <c:v>9.9979564777209567E-4</c:v>
                </c:pt>
                <c:pt idx="44">
                  <c:v>9.9979723128001963E-4</c:v>
                </c:pt>
                <c:pt idx="45">
                  <c:v>9.9979875131533404E-4</c:v>
                </c:pt>
                <c:pt idx="46">
                  <c:v>9.9980017119811614E-4</c:v>
                </c:pt>
                <c:pt idx="47">
                  <c:v>9.9980188908587982E-4</c:v>
                </c:pt>
                <c:pt idx="48">
                  <c:v>9.9980333366350444E-4</c:v>
                </c:pt>
                <c:pt idx="49">
                  <c:v>9.9980478417093931E-4</c:v>
                </c:pt>
                <c:pt idx="50">
                  <c:v>9.9980652382712339E-4</c:v>
                </c:pt>
                <c:pt idx="51">
                  <c:v>9.9980774063443217E-4</c:v>
                </c:pt>
                <c:pt idx="52">
                  <c:v>9.9980937863099911E-4</c:v>
                </c:pt>
                <c:pt idx="53">
                  <c:v>9.9981066502609654E-4</c:v>
                </c:pt>
                <c:pt idx="54">
                  <c:v>9.9981220305691188E-4</c:v>
                </c:pt>
                <c:pt idx="55">
                  <c:v>9.9981349027934534E-4</c:v>
                </c:pt>
                <c:pt idx="56">
                  <c:v>9.9981482659014498E-4</c:v>
                </c:pt>
                <c:pt idx="57">
                  <c:v>9.9981620392738274E-4</c:v>
                </c:pt>
                <c:pt idx="58">
                  <c:v>9.9981750527243659E-4</c:v>
                </c:pt>
                <c:pt idx="59">
                  <c:v>9.9981880782539639E-4</c:v>
                </c:pt>
                <c:pt idx="60">
                  <c:v>9.998200620448326E-4</c:v>
                </c:pt>
                <c:pt idx="61">
                  <c:v>9.9982136520231969E-4</c:v>
                </c:pt>
                <c:pt idx="62">
                  <c:v>9.9982258830054785E-4</c:v>
                </c:pt>
                <c:pt idx="63">
                  <c:v>9.9982382627486596E-4</c:v>
                </c:pt>
                <c:pt idx="64">
                  <c:v>9.9982504231655171E-4</c:v>
                </c:pt>
                <c:pt idx="65">
                  <c:v>9.9982616098612644E-4</c:v>
                </c:pt>
                <c:pt idx="66">
                  <c:v>9.9982739321456573E-4</c:v>
                </c:pt>
                <c:pt idx="67">
                  <c:v>9.9982857201643348E-4</c:v>
                </c:pt>
                <c:pt idx="68">
                  <c:v>9.9982968201344207E-4</c:v>
                </c:pt>
                <c:pt idx="69">
                  <c:v>9.9983079141553201E-4</c:v>
                </c:pt>
                <c:pt idx="70">
                  <c:v>9.9983188095115823E-4</c:v>
                </c:pt>
                <c:pt idx="71">
                  <c:v>9.9983297036842752E-4</c:v>
                </c:pt>
                <c:pt idx="72">
                  <c:v>9.998340513676597E-4</c:v>
                </c:pt>
                <c:pt idx="73">
                  <c:v>9.9983509659271313E-4</c:v>
                </c:pt>
                <c:pt idx="74">
                  <c:v>9.9983618815543854E-4</c:v>
                </c:pt>
                <c:pt idx="75">
                  <c:v>9.9983722938852548E-4</c:v>
                </c:pt>
                <c:pt idx="76">
                  <c:v>9.9983826119614465E-4</c:v>
                </c:pt>
                <c:pt idx="77">
                  <c:v>9.9984093798041285E-4</c:v>
                </c:pt>
                <c:pt idx="78">
                  <c:v>0.6738032594103841</c:v>
                </c:pt>
                <c:pt idx="79">
                  <c:v>1.5149195875659236</c:v>
                </c:pt>
                <c:pt idx="80">
                  <c:v>2.0124210627462258</c:v>
                </c:pt>
                <c:pt idx="81">
                  <c:v>2.348646430137916</c:v>
                </c:pt>
                <c:pt idx="82">
                  <c:v>2.5683196824724877</c:v>
                </c:pt>
                <c:pt idx="83">
                  <c:v>2.7281876548994468</c:v>
                </c:pt>
                <c:pt idx="84">
                  <c:v>2.8517268906158937</c:v>
                </c:pt>
                <c:pt idx="85">
                  <c:v>2.9462520973909667</c:v>
                </c:pt>
                <c:pt idx="86">
                  <c:v>3.0238096598974811</c:v>
                </c:pt>
                <c:pt idx="87">
                  <c:v>3.0868374403188454</c:v>
                </c:pt>
                <c:pt idx="88">
                  <c:v>3.1387487728448065</c:v>
                </c:pt>
                <c:pt idx="89">
                  <c:v>3.1827756639306544</c:v>
                </c:pt>
                <c:pt idx="90">
                  <c:v>3.2212668480508206</c:v>
                </c:pt>
                <c:pt idx="91">
                  <c:v>3.2547980224085489</c:v>
                </c:pt>
                <c:pt idx="92">
                  <c:v>3.2840943317106492</c:v>
                </c:pt>
                <c:pt idx="93">
                  <c:v>3.3095483176422675</c:v>
                </c:pt>
                <c:pt idx="94">
                  <c:v>3.3326129973230771</c:v>
                </c:pt>
                <c:pt idx="95">
                  <c:v>3.3530349446707119</c:v>
                </c:pt>
                <c:pt idx="96">
                  <c:v>3.3714121075522083</c:v>
                </c:pt>
                <c:pt idx="97">
                  <c:v>3.3882176866250977</c:v>
                </c:pt>
                <c:pt idx="98">
                  <c:v>3.4034451580702227</c:v>
                </c:pt>
                <c:pt idx="99">
                  <c:v>3.417002267877101</c:v>
                </c:pt>
                <c:pt idx="100">
                  <c:v>3.4295486929907129</c:v>
                </c:pt>
                <c:pt idx="101">
                  <c:v>3.441972232870671</c:v>
                </c:pt>
                <c:pt idx="102">
                  <c:v>3.4524369283268812</c:v>
                </c:pt>
                <c:pt idx="103">
                  <c:v>3.4626504114428811</c:v>
                </c:pt>
                <c:pt idx="104">
                  <c:v>3.4719001362620001</c:v>
                </c:pt>
                <c:pt idx="105">
                  <c:v>3.4802797934209138</c:v>
                </c:pt>
                <c:pt idx="106">
                  <c:v>3.4883038197652918</c:v>
                </c:pt>
                <c:pt idx="107">
                  <c:v>3.4958940348324221</c:v>
                </c:pt>
                <c:pt idx="108">
                  <c:v>3.5030133619556532</c:v>
                </c:pt>
                <c:pt idx="109">
                  <c:v>3.5099030422802757</c:v>
                </c:pt>
                <c:pt idx="110">
                  <c:v>3.5160575841788164</c:v>
                </c:pt>
                <c:pt idx="111">
                  <c:v>3.521949142198793</c:v>
                </c:pt>
                <c:pt idx="112">
                  <c:v>3.527550877358729</c:v>
                </c:pt>
                <c:pt idx="113">
                  <c:v>3.5328139386008539</c:v>
                </c:pt>
                <c:pt idx="114">
                  <c:v>3.5377961160542069</c:v>
                </c:pt>
                <c:pt idx="115">
                  <c:v>3.5425343064624299</c:v>
                </c:pt>
                <c:pt idx="116">
                  <c:v>3.5470433345867129</c:v>
                </c:pt>
                <c:pt idx="117">
                  <c:v>3.5513778380586483</c:v>
                </c:pt>
              </c:numCache>
            </c:numRef>
          </c:xVal>
          <c:yVal>
            <c:numRef>
              <c:f>'493e'!$J$225:$J$342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48.66</c:v>
                </c:pt>
                <c:pt idx="39">
                  <c:v>52.74</c:v>
                </c:pt>
                <c:pt idx="40">
                  <c:v>58.18</c:v>
                </c:pt>
                <c:pt idx="41">
                  <c:v>63.67</c:v>
                </c:pt>
                <c:pt idx="42">
                  <c:v>70.09</c:v>
                </c:pt>
                <c:pt idx="43">
                  <c:v>77.569999999999993</c:v>
                </c:pt>
                <c:pt idx="44">
                  <c:v>84.7</c:v>
                </c:pt>
                <c:pt idx="45">
                  <c:v>92.28</c:v>
                </c:pt>
                <c:pt idx="46">
                  <c:v>100.09</c:v>
                </c:pt>
                <c:pt idx="47">
                  <c:v>110.6</c:v>
                </c:pt>
                <c:pt idx="48">
                  <c:v>120.45</c:v>
                </c:pt>
                <c:pt idx="49">
                  <c:v>131.38999999999999</c:v>
                </c:pt>
                <c:pt idx="50">
                  <c:v>146.08000000000001</c:v>
                </c:pt>
                <c:pt idx="51">
                  <c:v>157.5</c:v>
                </c:pt>
                <c:pt idx="52">
                  <c:v>174.56</c:v>
                </c:pt>
                <c:pt idx="53">
                  <c:v>189.48</c:v>
                </c:pt>
                <c:pt idx="54">
                  <c:v>209.31</c:v>
                </c:pt>
                <c:pt idx="55">
                  <c:v>227.78</c:v>
                </c:pt>
                <c:pt idx="56">
                  <c:v>248.99</c:v>
                </c:pt>
                <c:pt idx="57">
                  <c:v>273.29000000000002</c:v>
                </c:pt>
                <c:pt idx="58">
                  <c:v>298.81</c:v>
                </c:pt>
                <c:pt idx="59">
                  <c:v>327.16000000000003</c:v>
                </c:pt>
                <c:pt idx="60">
                  <c:v>357.44</c:v>
                </c:pt>
                <c:pt idx="61">
                  <c:v>392.39</c:v>
                </c:pt>
                <c:pt idx="62">
                  <c:v>428.83</c:v>
                </c:pt>
                <c:pt idx="63">
                  <c:v>469.75</c:v>
                </c:pt>
                <c:pt idx="64">
                  <c:v>514.39</c:v>
                </c:pt>
                <c:pt idx="65">
                  <c:v>559.82000000000005</c:v>
                </c:pt>
                <c:pt idx="66">
                  <c:v>615.29999999999995</c:v>
                </c:pt>
                <c:pt idx="67">
                  <c:v>674.37</c:v>
                </c:pt>
                <c:pt idx="68">
                  <c:v>736.02</c:v>
                </c:pt>
                <c:pt idx="69">
                  <c:v>804.19</c:v>
                </c:pt>
                <c:pt idx="70">
                  <c:v>878.28</c:v>
                </c:pt>
                <c:pt idx="71">
                  <c:v>960.29</c:v>
                </c:pt>
                <c:pt idx="72">
                  <c:v>1050.45</c:v>
                </c:pt>
                <c:pt idx="73">
                  <c:v>1146.95</c:v>
                </c:pt>
                <c:pt idx="74">
                  <c:v>1258.71</c:v>
                </c:pt>
                <c:pt idx="75">
                  <c:v>1377.05</c:v>
                </c:pt>
                <c:pt idx="76">
                  <c:v>1507.01</c:v>
                </c:pt>
                <c:pt idx="77">
                  <c:v>1649.11</c:v>
                </c:pt>
                <c:pt idx="78">
                  <c:v>1807.44</c:v>
                </c:pt>
                <c:pt idx="79">
                  <c:v>1977.21</c:v>
                </c:pt>
                <c:pt idx="80">
                  <c:v>2157.83</c:v>
                </c:pt>
                <c:pt idx="81">
                  <c:v>2367.6999999999998</c:v>
                </c:pt>
                <c:pt idx="82">
                  <c:v>2588.0700000000002</c:v>
                </c:pt>
                <c:pt idx="83">
                  <c:v>2829.12</c:v>
                </c:pt>
                <c:pt idx="84">
                  <c:v>3098.48</c:v>
                </c:pt>
                <c:pt idx="85">
                  <c:v>3386.76</c:v>
                </c:pt>
                <c:pt idx="86">
                  <c:v>3708.84</c:v>
                </c:pt>
                <c:pt idx="87">
                  <c:v>4058.36</c:v>
                </c:pt>
                <c:pt idx="88">
                  <c:v>4434.82</c:v>
                </c:pt>
                <c:pt idx="89">
                  <c:v>4845.43</c:v>
                </c:pt>
                <c:pt idx="90">
                  <c:v>5302.32</c:v>
                </c:pt>
                <c:pt idx="91">
                  <c:v>5804.79</c:v>
                </c:pt>
                <c:pt idx="92">
                  <c:v>6353.99</c:v>
                </c:pt>
                <c:pt idx="93">
                  <c:v>6944.87</c:v>
                </c:pt>
                <c:pt idx="94">
                  <c:v>7603.2</c:v>
                </c:pt>
                <c:pt idx="95">
                  <c:v>8315.86</c:v>
                </c:pt>
                <c:pt idx="96">
                  <c:v>9094.49</c:v>
                </c:pt>
                <c:pt idx="97">
                  <c:v>9955.2900000000009</c:v>
                </c:pt>
                <c:pt idx="98">
                  <c:v>10894.37</c:v>
                </c:pt>
                <c:pt idx="99">
                  <c:v>11894.02</c:v>
                </c:pt>
                <c:pt idx="100">
                  <c:v>12994.09</c:v>
                </c:pt>
                <c:pt idx="101">
                  <c:v>14294.23</c:v>
                </c:pt>
                <c:pt idx="102">
                  <c:v>15595.22</c:v>
                </c:pt>
                <c:pt idx="103">
                  <c:v>17093.91</c:v>
                </c:pt>
                <c:pt idx="104">
                  <c:v>18694.91</c:v>
                </c:pt>
                <c:pt idx="105">
                  <c:v>20393.97</c:v>
                </c:pt>
                <c:pt idx="106">
                  <c:v>22294.65</c:v>
                </c:pt>
                <c:pt idx="107">
                  <c:v>24396.05</c:v>
                </c:pt>
                <c:pt idx="108">
                  <c:v>26696.87</c:v>
                </c:pt>
                <c:pt idx="109">
                  <c:v>29297.06</c:v>
                </c:pt>
                <c:pt idx="110">
                  <c:v>31999.95</c:v>
                </c:pt>
                <c:pt idx="111">
                  <c:v>34997</c:v>
                </c:pt>
                <c:pt idx="112">
                  <c:v>38297.4</c:v>
                </c:pt>
                <c:pt idx="113">
                  <c:v>41883.019999999997</c:v>
                </c:pt>
                <c:pt idx="114">
                  <c:v>45799.8</c:v>
                </c:pt>
                <c:pt idx="115">
                  <c:v>50092.480000000003</c:v>
                </c:pt>
                <c:pt idx="116">
                  <c:v>54795.07</c:v>
                </c:pt>
                <c:pt idx="117">
                  <c:v>59996.83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AB-0E4B-AE2F-B48F8C87DD22}"/>
            </c:ext>
          </c:extLst>
        </c:ser>
        <c:ser>
          <c:idx val="5"/>
          <c:order val="5"/>
          <c:tx>
            <c:strRef>
              <c:f>'493e'!$P$257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'493e'!$P$252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{27718978-BF33-E847-BD85-537C4E8F331B}</c15:txfldGUID>
                      <c15:f>'493e'!$P$252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AAB-0E4B-AE2F-B48F8C87DD22}"/>
                </c:ext>
              </c:extLst>
            </c:dLbl>
            <c:dLbl>
              <c:idx val="1"/>
              <c:tx>
                <c:strRef>
                  <c:f>'493e'!$P$253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{10D08310-6158-1449-BFC0-8D2D00680421}</c15:txfldGUID>
                      <c15:f>'493e'!$P$253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AAB-0E4B-AE2F-B48F8C87DD22}"/>
                </c:ext>
              </c:extLst>
            </c:dLbl>
            <c:dLbl>
              <c:idx val="2"/>
              <c:tx>
                <c:strRef>
                  <c:f>'493e'!$P$254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{DDC3A625-7FBE-CE40-AFA7-1053A17FB3A9}</c15:txfldGUID>
                      <c15:f>'493e'!$P$254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AAB-0E4B-AE2F-B48F8C87DD22}"/>
                </c:ext>
              </c:extLst>
            </c:dLbl>
            <c:dLbl>
              <c:idx val="3"/>
              <c:tx>
                <c:strRef>
                  <c:f>'493e'!$P$255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{F31A5AD4-2DB6-644A-BC1A-C9E4D9C421FF}</c15:txfldGUID>
                      <c15:f>'493e'!$P$255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AAB-0E4B-AE2F-B48F8C87D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'493e'!$O$258:$O$261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'493e'!$P$258:$P$261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AB-0E4B-AE2F-B48F8C87DD22}"/>
            </c:ext>
          </c:extLst>
        </c:ser>
        <c:ser>
          <c:idx val="6"/>
          <c:order val="6"/>
          <c:tx>
            <c:strRef>
              <c:f>'493e'!$S$257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'493e'!$S$253</c:f>
                  <c:strCache>
                    <c:ptCount val="1"/>
                    <c:pt idx="0">
                      <c:v>26.86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{E3EFF111-F2A5-2A49-AEF9-FACEAE6C2CE3}</c15:txfldGUID>
                      <c15:f>'493e'!$S$253</c15:f>
                      <c15:dlblFieldTableCache>
                        <c:ptCount val="1"/>
                        <c:pt idx="0">
                          <c:v>26.86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AAB-0E4B-AE2F-B48F8C87DD22}"/>
                </c:ext>
              </c:extLst>
            </c:dLbl>
            <c:dLbl>
              <c:idx val="1"/>
              <c:tx>
                <c:strRef>
                  <c:f>'493e'!$S$254</c:f>
                  <c:strCache>
                    <c:ptCount val="1"/>
                    <c:pt idx="0">
                      <c:v>268.58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{74C024E3-E1EC-2743-9C63-699D9C065D47}</c15:txfldGUID>
                      <c15:f>'493e'!$S$254</c15:f>
                      <c15:dlblFieldTableCache>
                        <c:ptCount val="1"/>
                        <c:pt idx="0">
                          <c:v>268.58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AAB-0E4B-AE2F-B48F8C87DD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'493e'!$R$258:$R$260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'493e'!$S$258:$S$260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AB-0E4B-AE2F-B48F8C87DD22}"/>
            </c:ext>
          </c:extLst>
        </c:ser>
        <c:ser>
          <c:idx val="7"/>
          <c:order val="7"/>
          <c:tx>
            <c:strRef>
              <c:f>'493e'!$L$224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'493e'!$K$225:$K$342</c:f>
              <c:numCache>
                <c:formatCode>General</c:formatCode>
                <c:ptCount val="118"/>
                <c:pt idx="0">
                  <c:v>9.9968816208056022E-4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9.9970016787392121E-4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9.9978367749533692E-4</c:v>
                </c:pt>
                <c:pt idx="37">
                  <c:v>9.9978529018510359E-4</c:v>
                </c:pt>
                <c:pt idx="38">
                  <c:v>9.9978681913398429E-4</c:v>
                </c:pt>
                <c:pt idx="39">
                  <c:v>9.9978839759714395E-4</c:v>
                </c:pt>
                <c:pt idx="40">
                  <c:v>9.9979029074568075E-4</c:v>
                </c:pt>
                <c:pt idx="41">
                  <c:v>9.9979200009397387E-4</c:v>
                </c:pt>
                <c:pt idx="42">
                  <c:v>9.997937907932871E-4</c:v>
                </c:pt>
                <c:pt idx="43">
                  <c:v>9.9979564777209567E-4</c:v>
                </c:pt>
                <c:pt idx="44">
                  <c:v>9.9979723128001963E-4</c:v>
                </c:pt>
                <c:pt idx="45">
                  <c:v>9.9979875131533404E-4</c:v>
                </c:pt>
                <c:pt idx="46">
                  <c:v>9.9980017119811614E-4</c:v>
                </c:pt>
                <c:pt idx="47">
                  <c:v>9.9980188908587982E-4</c:v>
                </c:pt>
                <c:pt idx="48">
                  <c:v>9.9980333366350444E-4</c:v>
                </c:pt>
                <c:pt idx="49">
                  <c:v>9.9980478417093931E-4</c:v>
                </c:pt>
                <c:pt idx="50">
                  <c:v>9.9980652382712339E-4</c:v>
                </c:pt>
                <c:pt idx="51">
                  <c:v>9.9980774063443217E-4</c:v>
                </c:pt>
                <c:pt idx="52">
                  <c:v>9.9980937863099911E-4</c:v>
                </c:pt>
                <c:pt idx="53">
                  <c:v>9.9981066502609654E-4</c:v>
                </c:pt>
                <c:pt idx="54">
                  <c:v>9.9981220305691188E-4</c:v>
                </c:pt>
                <c:pt idx="55">
                  <c:v>9.9981349027934534E-4</c:v>
                </c:pt>
                <c:pt idx="56">
                  <c:v>9.9981482659014498E-4</c:v>
                </c:pt>
                <c:pt idx="57">
                  <c:v>9.9981620392738274E-4</c:v>
                </c:pt>
                <c:pt idx="58">
                  <c:v>9.9981750527243659E-4</c:v>
                </c:pt>
                <c:pt idx="59">
                  <c:v>9.9981880782539639E-4</c:v>
                </c:pt>
                <c:pt idx="60">
                  <c:v>9.998200620448326E-4</c:v>
                </c:pt>
                <c:pt idx="61">
                  <c:v>9.9982136520231969E-4</c:v>
                </c:pt>
                <c:pt idx="62">
                  <c:v>9.9982258830054785E-4</c:v>
                </c:pt>
                <c:pt idx="63">
                  <c:v>9.9982382627486596E-4</c:v>
                </c:pt>
                <c:pt idx="64">
                  <c:v>9.9982504231655171E-4</c:v>
                </c:pt>
                <c:pt idx="65">
                  <c:v>9.9982616098612644E-4</c:v>
                </c:pt>
                <c:pt idx="66">
                  <c:v>9.9982739321456573E-4</c:v>
                </c:pt>
                <c:pt idx="67">
                  <c:v>9.9982857201643348E-4</c:v>
                </c:pt>
                <c:pt idx="68">
                  <c:v>9.9982968201344207E-4</c:v>
                </c:pt>
                <c:pt idx="69">
                  <c:v>9.9983079141553201E-4</c:v>
                </c:pt>
                <c:pt idx="70">
                  <c:v>9.9983188095115823E-4</c:v>
                </c:pt>
                <c:pt idx="71">
                  <c:v>9.9983297036842752E-4</c:v>
                </c:pt>
                <c:pt idx="72">
                  <c:v>9.998340513676597E-4</c:v>
                </c:pt>
                <c:pt idx="73">
                  <c:v>9.9983509659271313E-4</c:v>
                </c:pt>
                <c:pt idx="74">
                  <c:v>9.9983618815543854E-4</c:v>
                </c:pt>
                <c:pt idx="75">
                  <c:v>9.9983722938852548E-4</c:v>
                </c:pt>
                <c:pt idx="76">
                  <c:v>9.9983826119614465E-4</c:v>
                </c:pt>
                <c:pt idx="77">
                  <c:v>9.9984093798041285E-4</c:v>
                </c:pt>
                <c:pt idx="78">
                  <c:v>0.6738032594103841</c:v>
                </c:pt>
                <c:pt idx="79">
                  <c:v>1.5149195875659236</c:v>
                </c:pt>
                <c:pt idx="80">
                  <c:v>2.0124210627462258</c:v>
                </c:pt>
                <c:pt idx="81">
                  <c:v>2.348646430137916</c:v>
                </c:pt>
                <c:pt idx="82">
                  <c:v>2.5683196824724877</c:v>
                </c:pt>
                <c:pt idx="83">
                  <c:v>2.7281876548994468</c:v>
                </c:pt>
                <c:pt idx="84">
                  <c:v>2.8517268906158937</c:v>
                </c:pt>
                <c:pt idx="85">
                  <c:v>2.9462520973909667</c:v>
                </c:pt>
                <c:pt idx="86">
                  <c:v>3.0238096598974811</c:v>
                </c:pt>
                <c:pt idx="87">
                  <c:v>3.0868374403188454</c:v>
                </c:pt>
                <c:pt idx="88">
                  <c:v>3.1387487728448065</c:v>
                </c:pt>
                <c:pt idx="89">
                  <c:v>3.1827756639306544</c:v>
                </c:pt>
                <c:pt idx="90">
                  <c:v>3.2212668480508206</c:v>
                </c:pt>
                <c:pt idx="91">
                  <c:v>3.2547980224085489</c:v>
                </c:pt>
                <c:pt idx="92">
                  <c:v>3.2840943317106492</c:v>
                </c:pt>
                <c:pt idx="93">
                  <c:v>3.3095483176422675</c:v>
                </c:pt>
                <c:pt idx="94">
                  <c:v>3.3326129973230771</c:v>
                </c:pt>
                <c:pt idx="95">
                  <c:v>3.3530349446707119</c:v>
                </c:pt>
                <c:pt idx="96">
                  <c:v>3.3714121075522083</c:v>
                </c:pt>
                <c:pt idx="97">
                  <c:v>3.3882176866250977</c:v>
                </c:pt>
                <c:pt idx="98">
                  <c:v>3.4034451580702227</c:v>
                </c:pt>
                <c:pt idx="99">
                  <c:v>3.417002267877101</c:v>
                </c:pt>
                <c:pt idx="100">
                  <c:v>3.4295486929907129</c:v>
                </c:pt>
                <c:pt idx="101">
                  <c:v>3.441972232870671</c:v>
                </c:pt>
                <c:pt idx="102">
                  <c:v>3.4524369283268812</c:v>
                </c:pt>
                <c:pt idx="103">
                  <c:v>3.4626504114428811</c:v>
                </c:pt>
                <c:pt idx="104">
                  <c:v>3.4719001362620001</c:v>
                </c:pt>
                <c:pt idx="105">
                  <c:v>3.4802797934209138</c:v>
                </c:pt>
                <c:pt idx="106">
                  <c:v>3.4883038197652918</c:v>
                </c:pt>
                <c:pt idx="107">
                  <c:v>3.4958940348324221</c:v>
                </c:pt>
                <c:pt idx="108">
                  <c:v>3.5030133619556532</c:v>
                </c:pt>
                <c:pt idx="109">
                  <c:v>3.5099030422802757</c:v>
                </c:pt>
                <c:pt idx="110">
                  <c:v>3.5160575841788164</c:v>
                </c:pt>
                <c:pt idx="111">
                  <c:v>3.521949142198793</c:v>
                </c:pt>
                <c:pt idx="112">
                  <c:v>3.527550877358729</c:v>
                </c:pt>
                <c:pt idx="113">
                  <c:v>3.5328139386008539</c:v>
                </c:pt>
                <c:pt idx="114">
                  <c:v>3.5377961160542069</c:v>
                </c:pt>
                <c:pt idx="115">
                  <c:v>3.5425343064624299</c:v>
                </c:pt>
                <c:pt idx="116">
                  <c:v>3.5470433345867129</c:v>
                </c:pt>
                <c:pt idx="117">
                  <c:v>3.5513778380586483</c:v>
                </c:pt>
              </c:numCache>
            </c:numRef>
          </c:xVal>
          <c:yVal>
            <c:numRef>
              <c:f>'493e'!$L$225:$L$342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48.66</c:v>
                </c:pt>
                <c:pt idx="39">
                  <c:v>52.74</c:v>
                </c:pt>
                <c:pt idx="40">
                  <c:v>58.18</c:v>
                </c:pt>
                <c:pt idx="41">
                  <c:v>63.67</c:v>
                </c:pt>
                <c:pt idx="42">
                  <c:v>70.09</c:v>
                </c:pt>
                <c:pt idx="43">
                  <c:v>77.569999999999993</c:v>
                </c:pt>
                <c:pt idx="44">
                  <c:v>84.7</c:v>
                </c:pt>
                <c:pt idx="45">
                  <c:v>92.28</c:v>
                </c:pt>
                <c:pt idx="46">
                  <c:v>100.09</c:v>
                </c:pt>
                <c:pt idx="47">
                  <c:v>110.6</c:v>
                </c:pt>
                <c:pt idx="48">
                  <c:v>120.45</c:v>
                </c:pt>
                <c:pt idx="49">
                  <c:v>131.38999999999999</c:v>
                </c:pt>
                <c:pt idx="50">
                  <c:v>146.08000000000001</c:v>
                </c:pt>
                <c:pt idx="51">
                  <c:v>157.5</c:v>
                </c:pt>
                <c:pt idx="52">
                  <c:v>174.56</c:v>
                </c:pt>
                <c:pt idx="53">
                  <c:v>189.48</c:v>
                </c:pt>
                <c:pt idx="54">
                  <c:v>209.31</c:v>
                </c:pt>
                <c:pt idx="55">
                  <c:v>227.78</c:v>
                </c:pt>
                <c:pt idx="56">
                  <c:v>248.99</c:v>
                </c:pt>
                <c:pt idx="57">
                  <c:v>273.29000000000002</c:v>
                </c:pt>
                <c:pt idx="58">
                  <c:v>298.81</c:v>
                </c:pt>
                <c:pt idx="59">
                  <c:v>327.16000000000003</c:v>
                </c:pt>
                <c:pt idx="60">
                  <c:v>357.44</c:v>
                </c:pt>
                <c:pt idx="61">
                  <c:v>392.39</c:v>
                </c:pt>
                <c:pt idx="62">
                  <c:v>428.83</c:v>
                </c:pt>
                <c:pt idx="63">
                  <c:v>469.75</c:v>
                </c:pt>
                <c:pt idx="64">
                  <c:v>514.39</c:v>
                </c:pt>
                <c:pt idx="65">
                  <c:v>559.82000000000005</c:v>
                </c:pt>
                <c:pt idx="66">
                  <c:v>615.29999999999995</c:v>
                </c:pt>
                <c:pt idx="67">
                  <c:v>674.37</c:v>
                </c:pt>
                <c:pt idx="68">
                  <c:v>736.02</c:v>
                </c:pt>
                <c:pt idx="69">
                  <c:v>804.19</c:v>
                </c:pt>
                <c:pt idx="70">
                  <c:v>878.28</c:v>
                </c:pt>
                <c:pt idx="71">
                  <c:v>960.29</c:v>
                </c:pt>
                <c:pt idx="72">
                  <c:v>1050.45</c:v>
                </c:pt>
                <c:pt idx="73">
                  <c:v>1146.95</c:v>
                </c:pt>
                <c:pt idx="74">
                  <c:v>1258.71</c:v>
                </c:pt>
                <c:pt idx="75">
                  <c:v>1377.05</c:v>
                </c:pt>
                <c:pt idx="76">
                  <c:v>1507.01</c:v>
                </c:pt>
                <c:pt idx="77">
                  <c:v>1649.11</c:v>
                </c:pt>
                <c:pt idx="78">
                  <c:v>1807.44</c:v>
                </c:pt>
                <c:pt idx="79">
                  <c:v>1977.21</c:v>
                </c:pt>
                <c:pt idx="80">
                  <c:v>2157.83</c:v>
                </c:pt>
                <c:pt idx="81">
                  <c:v>2367.6999999999998</c:v>
                </c:pt>
                <c:pt idx="82">
                  <c:v>2588.0700000000002</c:v>
                </c:pt>
                <c:pt idx="83">
                  <c:v>2829.12</c:v>
                </c:pt>
                <c:pt idx="84">
                  <c:v>3098.48</c:v>
                </c:pt>
                <c:pt idx="85">
                  <c:v>3386.76</c:v>
                </c:pt>
                <c:pt idx="86">
                  <c:v>3708.84</c:v>
                </c:pt>
                <c:pt idx="87">
                  <c:v>4058.36</c:v>
                </c:pt>
                <c:pt idx="88">
                  <c:v>4434.82</c:v>
                </c:pt>
                <c:pt idx="89">
                  <c:v>4845.43</c:v>
                </c:pt>
                <c:pt idx="90">
                  <c:v>5302.32</c:v>
                </c:pt>
                <c:pt idx="91">
                  <c:v>5804.79</c:v>
                </c:pt>
                <c:pt idx="92">
                  <c:v>6353.99</c:v>
                </c:pt>
                <c:pt idx="93">
                  <c:v>6944.87</c:v>
                </c:pt>
                <c:pt idx="94">
                  <c:v>7603.2</c:v>
                </c:pt>
                <c:pt idx="95">
                  <c:v>8315.86</c:v>
                </c:pt>
                <c:pt idx="96">
                  <c:v>9094.49</c:v>
                </c:pt>
                <c:pt idx="97">
                  <c:v>9955.2900000000009</c:v>
                </c:pt>
                <c:pt idx="98">
                  <c:v>10894.37</c:v>
                </c:pt>
                <c:pt idx="99">
                  <c:v>11894.02</c:v>
                </c:pt>
                <c:pt idx="100">
                  <c:v>12994.09</c:v>
                </c:pt>
                <c:pt idx="101">
                  <c:v>14294.23</c:v>
                </c:pt>
                <c:pt idx="102">
                  <c:v>15595.22</c:v>
                </c:pt>
                <c:pt idx="103">
                  <c:v>17093.91</c:v>
                </c:pt>
                <c:pt idx="104">
                  <c:v>18694.91</c:v>
                </c:pt>
                <c:pt idx="105">
                  <c:v>20393.97</c:v>
                </c:pt>
                <c:pt idx="106">
                  <c:v>22294.65</c:v>
                </c:pt>
                <c:pt idx="107">
                  <c:v>24396.05</c:v>
                </c:pt>
                <c:pt idx="108">
                  <c:v>26696.87</c:v>
                </c:pt>
                <c:pt idx="109">
                  <c:v>29297.06</c:v>
                </c:pt>
                <c:pt idx="110">
                  <c:v>31999.95</c:v>
                </c:pt>
                <c:pt idx="111">
                  <c:v>34997</c:v>
                </c:pt>
                <c:pt idx="112">
                  <c:v>38297.4</c:v>
                </c:pt>
                <c:pt idx="113">
                  <c:v>41883.019999999997</c:v>
                </c:pt>
                <c:pt idx="114">
                  <c:v>45799.8</c:v>
                </c:pt>
                <c:pt idx="115">
                  <c:v>50092.480000000003</c:v>
                </c:pt>
                <c:pt idx="116">
                  <c:v>54795.07</c:v>
                </c:pt>
                <c:pt idx="117">
                  <c:v>59996.83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AB-0E4B-AE2F-B48F8C87DD22}"/>
            </c:ext>
          </c:extLst>
        </c:ser>
        <c:ser>
          <c:idx val="8"/>
          <c:order val="8"/>
          <c:tx>
            <c:strRef>
              <c:f>'493e'!$D$3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'493e'!$D$4</c:f>
              <c:numCache>
                <c:formatCode>0.00</c:formatCode>
                <c:ptCount val="1"/>
                <c:pt idx="0">
                  <c:v>0.18799908269940796</c:v>
                </c:pt>
              </c:numCache>
            </c:numRef>
          </c:xVal>
          <c:yVal>
            <c:numRef>
              <c:f>'493e'!$D$5</c:f>
              <c:numCache>
                <c:formatCode>General</c:formatCode>
                <c:ptCount val="1"/>
                <c:pt idx="0">
                  <c:v>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AB-0E4B-AE2F-B48F8C87D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74799"/>
        <c:axId val="1"/>
      </c:scatterChart>
      <c:valAx>
        <c:axId val="224174799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22417479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886465949016289"/>
          <c:y val="0.69754230031489572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'493e'!$AC$8:$AC$42</c:f>
          <c:strCache>
            <c:ptCount val="35"/>
            <c:pt idx="0">
              <c:v>SAMPLE NO.:</c:v>
            </c:pt>
            <c:pt idx="1">
              <c:v>7054.7ft;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4.7</c:v>
            </c:pt>
            <c:pt idx="6">
              <c:v>BVTot:</c:v>
            </c:pt>
            <c:pt idx="7">
              <c:v>3.72</c:v>
            </c:pt>
            <c:pt idx="8">
              <c:v>Perm:</c:v>
            </c:pt>
            <c:pt idx="9">
              <c:v>0.0022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0.07</c:v>
            </c:pt>
            <c:pt idx="15">
              <c:v>Pd1:</c:v>
            </c:pt>
            <c:pt idx="16">
              <c:v>1636.11</c:v>
            </c:pt>
            <c:pt idx="17">
              <c:v>BV1:</c:v>
            </c:pt>
            <c:pt idx="18">
              <c:v>3.72</c:v>
            </c:pt>
            <c:pt idx="19">
              <c:v>Closure Corr:</c:v>
            </c:pt>
            <c:pt idx="20">
              <c:v>0.19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2641485855169021"/>
          <c:y val="3.142954565460032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6286529092938454"/>
          <c:w val="0.74945951855644921"/>
          <c:h val="0.634305375938297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'493e'!$Z$7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'493e'!$X$8:$X$125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2.1891915634037287</c:v>
                </c:pt>
                <c:pt idx="39" formatCode="0.00E+00">
                  <c:v>2.0198343093520181</c:v>
                </c:pt>
                <c:pt idx="40" formatCode="0.00E+00">
                  <c:v>1.8309738995397977</c:v>
                </c:pt>
                <c:pt idx="41" formatCode="0.00E+00">
                  <c:v>1.6730966149713431</c:v>
                </c:pt>
                <c:pt idx="42" formatCode="0.00E+00">
                  <c:v>1.5198467894881642</c:v>
                </c:pt>
                <c:pt idx="43" formatCode="0.00E+00">
                  <c:v>1.3732894350293341</c:v>
                </c:pt>
                <c:pt idx="44" formatCode="0.00E+00">
                  <c:v>1.2576866762128152</c:v>
                </c:pt>
                <c:pt idx="45" formatCode="0.00E+00">
                  <c:v>1.1543786462421481</c:v>
                </c:pt>
                <c:pt idx="46" formatCode="0.00E+00">
                  <c:v>1.0643027422841984</c:v>
                </c:pt>
                <c:pt idx="47" formatCode="0.00E+00">
                  <c:v>0.96316511279589001</c:v>
                </c:pt>
                <c:pt idx="48" formatCode="0.00E+00">
                  <c:v>0.8844006764236233</c:v>
                </c:pt>
                <c:pt idx="49" formatCode="0.00E+00">
                  <c:v>0.81076232190597042</c:v>
                </c:pt>
                <c:pt idx="50" formatCode="0.00E+00">
                  <c:v>0.72923097943062309</c:v>
                </c:pt>
                <c:pt idx="51" formatCode="0.00E+00">
                  <c:v>0.67635594587444703</c:v>
                </c:pt>
                <c:pt idx="52" formatCode="0.00E+00">
                  <c:v>0.61025470597631437</c:v>
                </c:pt>
                <c:pt idx="53" formatCode="0.00E+00">
                  <c:v>0.56220213993680301</c:v>
                </c:pt>
                <c:pt idx="54" formatCode="0.00E+00">
                  <c:v>0.50893918816695538</c:v>
                </c:pt>
                <c:pt idx="55" formatCode="0.00E+00">
                  <c:v>0.46767082920021696</c:v>
                </c:pt>
                <c:pt idx="56" formatCode="0.00E+00">
                  <c:v>0.42783268996837387</c:v>
                </c:pt>
                <c:pt idx="57" formatCode="0.00E+00">
                  <c:v>0.3897912893820682</c:v>
                </c:pt>
                <c:pt idx="58" formatCode="0.00E+00">
                  <c:v>0.35650099218642423</c:v>
                </c:pt>
                <c:pt idx="59" formatCode="0.00E+00">
                  <c:v>0.32560845297476898</c:v>
                </c:pt>
                <c:pt idx="60" formatCode="0.00E+00">
                  <c:v>0.29802501531788672</c:v>
                </c:pt>
                <c:pt idx="61" formatCode="0.00E+00">
                  <c:v>0.27148006186504609</c:v>
                </c:pt>
                <c:pt idx="62" formatCode="0.00E+00">
                  <c:v>0.24841093551110097</c:v>
                </c:pt>
                <c:pt idx="63" formatCode="0.00E+00">
                  <c:v>0.22677181793555176</c:v>
                </c:pt>
                <c:pt idx="64" formatCode="0.00E+00">
                  <c:v>0.20709201476549977</c:v>
                </c:pt>
                <c:pt idx="65" formatCode="0.00E+00">
                  <c:v>0.1902862732221525</c:v>
                </c:pt>
                <c:pt idx="66" formatCode="0.00E+00">
                  <c:v>0.17312865508731581</c:v>
                </c:pt>
                <c:pt idx="67" formatCode="0.00E+00">
                  <c:v>0.15796382026962263</c:v>
                </c:pt>
                <c:pt idx="68" formatCode="0.00E+00">
                  <c:v>0.14473256361950143</c:v>
                </c:pt>
                <c:pt idx="69" formatCode="0.00E+00">
                  <c:v>0.13246379770355937</c:v>
                </c:pt>
                <c:pt idx="70" formatCode="0.00E+00">
                  <c:v>0.12128940824705724</c:v>
                </c:pt>
                <c:pt idx="71" formatCode="0.00E+00">
                  <c:v>0.11093113692241452</c:v>
                </c:pt>
                <c:pt idx="72" formatCode="0.00E+00">
                  <c:v>0.10140993048238892</c:v>
                </c:pt>
                <c:pt idx="73" formatCode="0.00E+00">
                  <c:v>9.2877685579341229E-2</c:v>
                </c:pt>
                <c:pt idx="74" formatCode="0.00E+00">
                  <c:v>8.4631139400835304E-2</c:v>
                </c:pt>
                <c:pt idx="75" formatCode="0.00E+00">
                  <c:v>7.7358165262862946E-2</c:v>
                </c:pt>
                <c:pt idx="76" formatCode="0.00E+00">
                  <c:v>7.0687030262058928E-2</c:v>
                </c:pt>
                <c:pt idx="77" formatCode="0.00E+00">
                  <c:v>6.4596092119522303E-2</c:v>
                </c:pt>
                <c:pt idx="78" formatCode="0.00E+00">
                  <c:v>5.8937536778662314E-2</c:v>
                </c:pt>
                <c:pt idx="79" formatCode="0.00E+00">
                  <c:v>5.387695868179173E-2</c:v>
                </c:pt>
                <c:pt idx="80" formatCode="0.00E+00">
                  <c:v>4.9367216822096945E-2</c:v>
                </c:pt>
                <c:pt idx="81" formatCode="0.00E+00">
                  <c:v>4.4991367772617065E-2</c:v>
                </c:pt>
                <c:pt idx="82" formatCode="0.00E+00">
                  <c:v>4.1160425133487666E-2</c:v>
                </c:pt>
                <c:pt idx="83" formatCode="0.00E+00">
                  <c:v>3.7653426321692059E-2</c:v>
                </c:pt>
                <c:pt idx="84" formatCode="0.00E+00">
                  <c:v>3.4380102977984502E-2</c:v>
                </c:pt>
                <c:pt idx="85" formatCode="0.00E+00">
                  <c:v>3.1453678877518751E-2</c:v>
                </c:pt>
                <c:pt idx="86" formatCode="0.00E+00">
                  <c:v>2.8722204644909304E-2</c:v>
                </c:pt>
                <c:pt idx="87" formatCode="0.00E+00">
                  <c:v>2.6248549038337017E-2</c:v>
                </c:pt>
                <c:pt idx="88" formatCode="0.00E+00">
                  <c:v>2.4020379964739363E-2</c:v>
                </c:pt>
                <c:pt idx="89" formatCode="0.00E+00">
                  <c:v>2.1984852010084849E-2</c:v>
                </c:pt>
                <c:pt idx="90" formatCode="0.00E+00">
                  <c:v>2.009046256642855E-2</c:v>
                </c:pt>
                <c:pt idx="91" formatCode="0.00E+00">
                  <c:v>1.8351406592697656E-2</c:v>
                </c:pt>
                <c:pt idx="92" formatCode="0.00E+00">
                  <c:v>1.676522334395009E-2</c:v>
                </c:pt>
                <c:pt idx="93" formatCode="0.00E+00">
                  <c:v>1.5338812889978563E-2</c:v>
                </c:pt>
                <c:pt idx="94" formatCode="0.00E+00">
                  <c:v>1.4010687799245769E-2</c:v>
                </c:pt>
                <c:pt idx="95" formatCode="0.00E+00">
                  <c:v>1.2809987358520396E-2</c:v>
                </c:pt>
                <c:pt idx="96" formatCode="0.00E+00">
                  <c:v>1.1713252911952779E-2</c:v>
                </c:pt>
                <c:pt idx="97" formatCode="0.00E+00">
                  <c:v>1.0700447849859261E-2</c:v>
                </c:pt>
                <c:pt idx="98" formatCode="0.00E+00">
                  <c:v>9.778083677645006E-3</c:v>
                </c:pt>
                <c:pt idx="99" formatCode="0.00E+00">
                  <c:v>8.9562705859940889E-3</c:v>
                </c:pt>
                <c:pt idx="100" formatCode="0.00E+00">
                  <c:v>8.1980393759951975E-3</c:v>
                </c:pt>
                <c:pt idx="101" formatCode="0.00E+00">
                  <c:v>7.4523819383923041E-3</c:v>
                </c:pt>
                <c:pt idx="102" formatCode="0.00E+00">
                  <c:v>6.8306866767654083E-3</c:v>
                </c:pt>
                <c:pt idx="103" formatCode="0.00E+00">
                  <c:v>6.2318136386131338E-3</c:v>
                </c:pt>
                <c:pt idx="104" formatCode="0.00E+00">
                  <c:v>5.6981318163727684E-3</c:v>
                </c:pt>
                <c:pt idx="105" formatCode="0.00E+00">
                  <c:v>5.2234097370558756E-3</c:v>
                </c:pt>
                <c:pt idx="106" formatCode="0.00E+00">
                  <c:v>4.7780997447919304E-3</c:v>
                </c:pt>
                <c:pt idx="107" formatCode="0.00E+00">
                  <c:v>4.3665290682395478E-3</c:v>
                </c:pt>
                <c:pt idx="108" formatCode="0.00E+00">
                  <c:v>3.9902078961026304E-3</c:v>
                </c:pt>
                <c:pt idx="109" formatCode="0.00E+00">
                  <c:v>3.6360666044724429E-3</c:v>
                </c:pt>
                <c:pt idx="110" formatCode="0.00E+00">
                  <c:v>3.3289446225767674E-3</c:v>
                </c:pt>
                <c:pt idx="111" formatCode="0.00E+00">
                  <c:v>3.0438626589486362E-3</c:v>
                </c:pt>
                <c:pt idx="112" formatCode="0.00E+00">
                  <c:v>2.7815481331689728E-3</c:v>
                </c:pt>
                <c:pt idx="113" formatCode="0.00E+00">
                  <c:v>2.5434188240300109E-3</c:v>
                </c:pt>
                <c:pt idx="114" formatCode="0.00E+00">
                  <c:v>2.3259066955581774E-3</c:v>
                </c:pt>
                <c:pt idx="115" formatCode="0.00E+00">
                  <c:v>2.1265878925384694E-3</c:v>
                </c:pt>
                <c:pt idx="116" formatCode="0.00E+00">
                  <c:v>1.9440811276493566E-3</c:v>
                </c:pt>
                <c:pt idx="117" formatCode="0.00E+00">
                  <c:v>1.7755281649918073E-3</c:v>
                </c:pt>
              </c:numCache>
            </c:numRef>
          </c:xVal>
          <c:yVal>
            <c:numRef>
              <c:f>'493e'!$Z$8:$Z$125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7.44092593021074E-2</c:v>
                </c:pt>
                <c:pt idx="77">
                  <c:v>0.20992667360121231</c:v>
                </c:pt>
                <c:pt idx="78">
                  <c:v>0.39361251300227296</c:v>
                </c:pt>
                <c:pt idx="79">
                  <c:v>0.60353918660348516</c:v>
                </c:pt>
                <c:pt idx="80">
                  <c:v>0.57729835240333371</c:v>
                </c:pt>
                <c:pt idx="81">
                  <c:v>0.55105751820318294</c:v>
                </c:pt>
                <c:pt idx="82">
                  <c:v>0.28864917620166652</c:v>
                </c:pt>
                <c:pt idx="83">
                  <c:v>0.20992667360121242</c:v>
                </c:pt>
                <c:pt idx="84">
                  <c:v>0.10496333680060665</c:v>
                </c:pt>
                <c:pt idx="85">
                  <c:v>7.8722502600454103E-2</c:v>
                </c:pt>
                <c:pt idx="86">
                  <c:v>7.8722502600454991E-2</c:v>
                </c:pt>
                <c:pt idx="87">
                  <c:v>5.2481668400302439E-2</c:v>
                </c:pt>
                <c:pt idx="88">
                  <c:v>2.6240834200151664E-2</c:v>
                </c:pt>
                <c:pt idx="89">
                  <c:v>5.2481668400302883E-2</c:v>
                </c:pt>
                <c:pt idx="90">
                  <c:v>2.6240834200152552E-2</c:v>
                </c:pt>
                <c:pt idx="91">
                  <c:v>2.6240834200150776E-2</c:v>
                </c:pt>
                <c:pt idx="92">
                  <c:v>1E-4</c:v>
                </c:pt>
                <c:pt idx="93">
                  <c:v>2.624083420015122E-2</c:v>
                </c:pt>
                <c:pt idx="94">
                  <c:v>1E-4</c:v>
                </c:pt>
                <c:pt idx="95">
                  <c:v>2.6240834200152108E-2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3-1D41-B508-BCB21583B478}"/>
            </c:ext>
          </c:extLst>
        </c:ser>
        <c:ser>
          <c:idx val="1"/>
          <c:order val="1"/>
          <c:tx>
            <c:strRef>
              <c:f>'493e'!$AB$7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'493e'!$X$8:$X$125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2.1891915634037287</c:v>
                </c:pt>
                <c:pt idx="39" formatCode="0.00E+00">
                  <c:v>2.0198343093520181</c:v>
                </c:pt>
                <c:pt idx="40" formatCode="0.00E+00">
                  <c:v>1.8309738995397977</c:v>
                </c:pt>
                <c:pt idx="41" formatCode="0.00E+00">
                  <c:v>1.6730966149713431</c:v>
                </c:pt>
                <c:pt idx="42" formatCode="0.00E+00">
                  <c:v>1.5198467894881642</c:v>
                </c:pt>
                <c:pt idx="43" formatCode="0.00E+00">
                  <c:v>1.3732894350293341</c:v>
                </c:pt>
                <c:pt idx="44" formatCode="0.00E+00">
                  <c:v>1.2576866762128152</c:v>
                </c:pt>
                <c:pt idx="45" formatCode="0.00E+00">
                  <c:v>1.1543786462421481</c:v>
                </c:pt>
                <c:pt idx="46" formatCode="0.00E+00">
                  <c:v>1.0643027422841984</c:v>
                </c:pt>
                <c:pt idx="47" formatCode="0.00E+00">
                  <c:v>0.96316511279589001</c:v>
                </c:pt>
                <c:pt idx="48" formatCode="0.00E+00">
                  <c:v>0.8844006764236233</c:v>
                </c:pt>
                <c:pt idx="49" formatCode="0.00E+00">
                  <c:v>0.81076232190597042</c:v>
                </c:pt>
                <c:pt idx="50" formatCode="0.00E+00">
                  <c:v>0.72923097943062309</c:v>
                </c:pt>
                <c:pt idx="51" formatCode="0.00E+00">
                  <c:v>0.67635594587444703</c:v>
                </c:pt>
                <c:pt idx="52" formatCode="0.00E+00">
                  <c:v>0.61025470597631437</c:v>
                </c:pt>
                <c:pt idx="53" formatCode="0.00E+00">
                  <c:v>0.56220213993680301</c:v>
                </c:pt>
                <c:pt idx="54" formatCode="0.00E+00">
                  <c:v>0.50893918816695538</c:v>
                </c:pt>
                <c:pt idx="55" formatCode="0.00E+00">
                  <c:v>0.46767082920021696</c:v>
                </c:pt>
                <c:pt idx="56" formatCode="0.00E+00">
                  <c:v>0.42783268996837387</c:v>
                </c:pt>
                <c:pt idx="57" formatCode="0.00E+00">
                  <c:v>0.3897912893820682</c:v>
                </c:pt>
                <c:pt idx="58" formatCode="0.00E+00">
                  <c:v>0.35650099218642423</c:v>
                </c:pt>
                <c:pt idx="59" formatCode="0.00E+00">
                  <c:v>0.32560845297476898</c:v>
                </c:pt>
                <c:pt idx="60" formatCode="0.00E+00">
                  <c:v>0.29802501531788672</c:v>
                </c:pt>
                <c:pt idx="61" formatCode="0.00E+00">
                  <c:v>0.27148006186504609</c:v>
                </c:pt>
                <c:pt idx="62" formatCode="0.00E+00">
                  <c:v>0.24841093551110097</c:v>
                </c:pt>
                <c:pt idx="63" formatCode="0.00E+00">
                  <c:v>0.22677181793555176</c:v>
                </c:pt>
                <c:pt idx="64" formatCode="0.00E+00">
                  <c:v>0.20709201476549977</c:v>
                </c:pt>
                <c:pt idx="65" formatCode="0.00E+00">
                  <c:v>0.1902862732221525</c:v>
                </c:pt>
                <c:pt idx="66" formatCode="0.00E+00">
                  <c:v>0.17312865508731581</c:v>
                </c:pt>
                <c:pt idx="67" formatCode="0.00E+00">
                  <c:v>0.15796382026962263</c:v>
                </c:pt>
                <c:pt idx="68" formatCode="0.00E+00">
                  <c:v>0.14473256361950143</c:v>
                </c:pt>
                <c:pt idx="69" formatCode="0.00E+00">
                  <c:v>0.13246379770355937</c:v>
                </c:pt>
                <c:pt idx="70" formatCode="0.00E+00">
                  <c:v>0.12128940824705724</c:v>
                </c:pt>
                <c:pt idx="71" formatCode="0.00E+00">
                  <c:v>0.11093113692241452</c:v>
                </c:pt>
                <c:pt idx="72" formatCode="0.00E+00">
                  <c:v>0.10140993048238892</c:v>
                </c:pt>
                <c:pt idx="73" formatCode="0.00E+00">
                  <c:v>9.2877685579341229E-2</c:v>
                </c:pt>
                <c:pt idx="74" formatCode="0.00E+00">
                  <c:v>8.4631139400835304E-2</c:v>
                </c:pt>
                <c:pt idx="75" formatCode="0.00E+00">
                  <c:v>7.7358165262862946E-2</c:v>
                </c:pt>
                <c:pt idx="76" formatCode="0.00E+00">
                  <c:v>7.0687030262058928E-2</c:v>
                </c:pt>
                <c:pt idx="77" formatCode="0.00E+00">
                  <c:v>6.4596092119522303E-2</c:v>
                </c:pt>
                <c:pt idx="78" formatCode="0.00E+00">
                  <c:v>5.8937536778662314E-2</c:v>
                </c:pt>
                <c:pt idx="79" formatCode="0.00E+00">
                  <c:v>5.387695868179173E-2</c:v>
                </c:pt>
                <c:pt idx="80" formatCode="0.00E+00">
                  <c:v>4.9367216822096945E-2</c:v>
                </c:pt>
                <c:pt idx="81" formatCode="0.00E+00">
                  <c:v>4.4991367772617065E-2</c:v>
                </c:pt>
                <c:pt idx="82" formatCode="0.00E+00">
                  <c:v>4.1160425133487666E-2</c:v>
                </c:pt>
                <c:pt idx="83" formatCode="0.00E+00">
                  <c:v>3.7653426321692059E-2</c:v>
                </c:pt>
                <c:pt idx="84" formatCode="0.00E+00">
                  <c:v>3.4380102977984502E-2</c:v>
                </c:pt>
                <c:pt idx="85" formatCode="0.00E+00">
                  <c:v>3.1453678877518751E-2</c:v>
                </c:pt>
                <c:pt idx="86" formatCode="0.00E+00">
                  <c:v>2.8722204644909304E-2</c:v>
                </c:pt>
                <c:pt idx="87" formatCode="0.00E+00">
                  <c:v>2.6248549038337017E-2</c:v>
                </c:pt>
                <c:pt idx="88" formatCode="0.00E+00">
                  <c:v>2.4020379964739363E-2</c:v>
                </c:pt>
                <c:pt idx="89" formatCode="0.00E+00">
                  <c:v>2.1984852010084849E-2</c:v>
                </c:pt>
                <c:pt idx="90" formatCode="0.00E+00">
                  <c:v>2.009046256642855E-2</c:v>
                </c:pt>
                <c:pt idx="91" formatCode="0.00E+00">
                  <c:v>1.8351406592697656E-2</c:v>
                </c:pt>
                <c:pt idx="92" formatCode="0.00E+00">
                  <c:v>1.676522334395009E-2</c:v>
                </c:pt>
                <c:pt idx="93" formatCode="0.00E+00">
                  <c:v>1.5338812889978563E-2</c:v>
                </c:pt>
                <c:pt idx="94" formatCode="0.00E+00">
                  <c:v>1.4010687799245769E-2</c:v>
                </c:pt>
                <c:pt idx="95" formatCode="0.00E+00">
                  <c:v>1.2809987358520396E-2</c:v>
                </c:pt>
                <c:pt idx="96" formatCode="0.00E+00">
                  <c:v>1.1713252911952779E-2</c:v>
                </c:pt>
                <c:pt idx="97" formatCode="0.00E+00">
                  <c:v>1.0700447849859261E-2</c:v>
                </c:pt>
                <c:pt idx="98" formatCode="0.00E+00">
                  <c:v>9.778083677645006E-3</c:v>
                </c:pt>
                <c:pt idx="99" formatCode="0.00E+00">
                  <c:v>8.9562705859940889E-3</c:v>
                </c:pt>
                <c:pt idx="100" formatCode="0.00E+00">
                  <c:v>8.1980393759951975E-3</c:v>
                </c:pt>
                <c:pt idx="101" formatCode="0.00E+00">
                  <c:v>7.4523819383923041E-3</c:v>
                </c:pt>
                <c:pt idx="102" formatCode="0.00E+00">
                  <c:v>6.8306866767654083E-3</c:v>
                </c:pt>
                <c:pt idx="103" formatCode="0.00E+00">
                  <c:v>6.2318136386131338E-3</c:v>
                </c:pt>
                <c:pt idx="104" formatCode="0.00E+00">
                  <c:v>5.6981318163727684E-3</c:v>
                </c:pt>
                <c:pt idx="105" formatCode="0.00E+00">
                  <c:v>5.2234097370558756E-3</c:v>
                </c:pt>
                <c:pt idx="106" formatCode="0.00E+00">
                  <c:v>4.7780997447919304E-3</c:v>
                </c:pt>
                <c:pt idx="107" formatCode="0.00E+00">
                  <c:v>4.3665290682395478E-3</c:v>
                </c:pt>
                <c:pt idx="108" formatCode="0.00E+00">
                  <c:v>3.9902078961026304E-3</c:v>
                </c:pt>
                <c:pt idx="109" formatCode="0.00E+00">
                  <c:v>3.6360666044724429E-3</c:v>
                </c:pt>
                <c:pt idx="110" formatCode="0.00E+00">
                  <c:v>3.3289446225767674E-3</c:v>
                </c:pt>
                <c:pt idx="111" formatCode="0.00E+00">
                  <c:v>3.0438626589486362E-3</c:v>
                </c:pt>
                <c:pt idx="112" formatCode="0.00E+00">
                  <c:v>2.7815481331689728E-3</c:v>
                </c:pt>
                <c:pt idx="113" formatCode="0.00E+00">
                  <c:v>2.5434188240300109E-3</c:v>
                </c:pt>
                <c:pt idx="114" formatCode="0.00E+00">
                  <c:v>2.3259066955581774E-3</c:v>
                </c:pt>
                <c:pt idx="115" formatCode="0.00E+00">
                  <c:v>2.1265878925384694E-3</c:v>
                </c:pt>
                <c:pt idx="116" formatCode="0.00E+00">
                  <c:v>1.9440811276493566E-3</c:v>
                </c:pt>
                <c:pt idx="117" formatCode="0.00E+00">
                  <c:v>1.7755281649918073E-3</c:v>
                </c:pt>
              </c:numCache>
            </c:numRef>
          </c:xVal>
          <c:yVal>
            <c:numRef>
              <c:f>'493e'!$AB$8:$AB$125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0.67280341847240366</c:v>
                </c:pt>
                <c:pt idx="79">
                  <c:v>0.84111632815553949</c:v>
                </c:pt>
                <c:pt idx="80">
                  <c:v>0.49750147518030219</c:v>
                </c:pt>
                <c:pt idx="81">
                  <c:v>0.33622536739169018</c:v>
                </c:pt>
                <c:pt idx="82">
                  <c:v>0.21967325233457169</c:v>
                </c:pt>
                <c:pt idx="83">
                  <c:v>0.15986797242695916</c:v>
                </c:pt>
                <c:pt idx="84">
                  <c:v>0.12353923571644687</c:v>
                </c:pt>
                <c:pt idx="85">
                  <c:v>9.4525206775073034E-2</c:v>
                </c:pt>
                <c:pt idx="86">
                  <c:v>7.7557562506514355E-2</c:v>
                </c:pt>
                <c:pt idx="87">
                  <c:v>6.3027780421364366E-2</c:v>
                </c:pt>
                <c:pt idx="88">
                  <c:v>5.1911332525961029E-2</c:v>
                </c:pt>
                <c:pt idx="89">
                  <c:v>4.4026891085847897E-2</c:v>
                </c:pt>
                <c:pt idx="90">
                  <c:v>3.8491184120166277E-2</c:v>
                </c:pt>
                <c:pt idx="91">
                  <c:v>3.3531174357728233E-2</c:v>
                </c:pt>
                <c:pt idx="92">
                  <c:v>2.9296309302100365E-2</c:v>
                </c:pt>
                <c:pt idx="93">
                  <c:v>2.5453985931618295E-2</c:v>
                </c:pt>
                <c:pt idx="94">
                  <c:v>2.3064679680809608E-2</c:v>
                </c:pt>
                <c:pt idx="95">
                  <c:v>2.0421947347634806E-2</c:v>
                </c:pt>
                <c:pt idx="96">
                  <c:v>1.8377162881496378E-2</c:v>
                </c:pt>
                <c:pt idx="97">
                  <c:v>1.6805579072889376E-2</c:v>
                </c:pt>
                <c:pt idx="98">
                  <c:v>1.522747144512504E-2</c:v>
                </c:pt>
                <c:pt idx="99">
                  <c:v>1.3557109806878298E-2</c:v>
                </c:pt>
                <c:pt idx="100">
                  <c:v>1.2546425113611814E-2</c:v>
                </c:pt>
                <c:pt idx="101">
                  <c:v>1.2423539879958145E-2</c:v>
                </c:pt>
                <c:pt idx="102">
                  <c:v>1.0464695456210205E-2</c:v>
                </c:pt>
                <c:pt idx="103">
                  <c:v>1.02134831159999E-2</c:v>
                </c:pt>
                <c:pt idx="104">
                  <c:v>9.2497248191190096E-3</c:v>
                </c:pt>
                <c:pt idx="105">
                  <c:v>8.3796571589136448E-3</c:v>
                </c:pt>
                <c:pt idx="106">
                  <c:v>8.0240263443780435E-3</c:v>
                </c:pt>
                <c:pt idx="107">
                  <c:v>7.5902150671303126E-3</c:v>
                </c:pt>
                <c:pt idx="108">
                  <c:v>7.1193271232310451E-3</c:v>
                </c:pt>
                <c:pt idx="109">
                  <c:v>6.8896803246225602E-3</c:v>
                </c:pt>
                <c:pt idx="110">
                  <c:v>6.1545418985406997E-3</c:v>
                </c:pt>
                <c:pt idx="111">
                  <c:v>5.8915580199765394E-3</c:v>
                </c:pt>
                <c:pt idx="112">
                  <c:v>5.6017351599360055E-3</c:v>
                </c:pt>
                <c:pt idx="113">
                  <c:v>5.2630612421249445E-3</c:v>
                </c:pt>
                <c:pt idx="114">
                  <c:v>4.9821774533529428E-3</c:v>
                </c:pt>
                <c:pt idx="115">
                  <c:v>4.7381904082230974E-3</c:v>
                </c:pt>
                <c:pt idx="116">
                  <c:v>4.5090281242829988E-3</c:v>
                </c:pt>
                <c:pt idx="117">
                  <c:v>4.3345034719353137E-3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3-1D41-B508-BCB21583B478}"/>
            </c:ext>
          </c:extLst>
        </c:ser>
        <c:ser>
          <c:idx val="2"/>
          <c:order val="2"/>
          <c:tx>
            <c:strRef>
              <c:f>'493e'!$Y$7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'493e'!$X$8:$X$125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2.1891915634037287</c:v>
                </c:pt>
                <c:pt idx="39" formatCode="0.00E+00">
                  <c:v>2.0198343093520181</c:v>
                </c:pt>
                <c:pt idx="40" formatCode="0.00E+00">
                  <c:v>1.8309738995397977</c:v>
                </c:pt>
                <c:pt idx="41" formatCode="0.00E+00">
                  <c:v>1.6730966149713431</c:v>
                </c:pt>
                <c:pt idx="42" formatCode="0.00E+00">
                  <c:v>1.5198467894881642</c:v>
                </c:pt>
                <c:pt idx="43" formatCode="0.00E+00">
                  <c:v>1.3732894350293341</c:v>
                </c:pt>
                <c:pt idx="44" formatCode="0.00E+00">
                  <c:v>1.2576866762128152</c:v>
                </c:pt>
                <c:pt idx="45" formatCode="0.00E+00">
                  <c:v>1.1543786462421481</c:v>
                </c:pt>
                <c:pt idx="46" formatCode="0.00E+00">
                  <c:v>1.0643027422841984</c:v>
                </c:pt>
                <c:pt idx="47" formatCode="0.00E+00">
                  <c:v>0.96316511279589001</c:v>
                </c:pt>
                <c:pt idx="48" formatCode="0.00E+00">
                  <c:v>0.8844006764236233</c:v>
                </c:pt>
                <c:pt idx="49" formatCode="0.00E+00">
                  <c:v>0.81076232190597042</c:v>
                </c:pt>
                <c:pt idx="50" formatCode="0.00E+00">
                  <c:v>0.72923097943062309</c:v>
                </c:pt>
                <c:pt idx="51" formatCode="0.00E+00">
                  <c:v>0.67635594587444703</c:v>
                </c:pt>
                <c:pt idx="52" formatCode="0.00E+00">
                  <c:v>0.61025470597631437</c:v>
                </c:pt>
                <c:pt idx="53" formatCode="0.00E+00">
                  <c:v>0.56220213993680301</c:v>
                </c:pt>
                <c:pt idx="54" formatCode="0.00E+00">
                  <c:v>0.50893918816695538</c:v>
                </c:pt>
                <c:pt idx="55" formatCode="0.00E+00">
                  <c:v>0.46767082920021696</c:v>
                </c:pt>
                <c:pt idx="56" formatCode="0.00E+00">
                  <c:v>0.42783268996837387</c:v>
                </c:pt>
                <c:pt idx="57" formatCode="0.00E+00">
                  <c:v>0.3897912893820682</c:v>
                </c:pt>
                <c:pt idx="58" formatCode="0.00E+00">
                  <c:v>0.35650099218642423</c:v>
                </c:pt>
                <c:pt idx="59" formatCode="0.00E+00">
                  <c:v>0.32560845297476898</c:v>
                </c:pt>
                <c:pt idx="60" formatCode="0.00E+00">
                  <c:v>0.29802501531788672</c:v>
                </c:pt>
                <c:pt idx="61" formatCode="0.00E+00">
                  <c:v>0.27148006186504609</c:v>
                </c:pt>
                <c:pt idx="62" formatCode="0.00E+00">
                  <c:v>0.24841093551110097</c:v>
                </c:pt>
                <c:pt idx="63" formatCode="0.00E+00">
                  <c:v>0.22677181793555176</c:v>
                </c:pt>
                <c:pt idx="64" formatCode="0.00E+00">
                  <c:v>0.20709201476549977</c:v>
                </c:pt>
                <c:pt idx="65" formatCode="0.00E+00">
                  <c:v>0.1902862732221525</c:v>
                </c:pt>
                <c:pt idx="66" formatCode="0.00E+00">
                  <c:v>0.17312865508731581</c:v>
                </c:pt>
                <c:pt idx="67" formatCode="0.00E+00">
                  <c:v>0.15796382026962263</c:v>
                </c:pt>
                <c:pt idx="68" formatCode="0.00E+00">
                  <c:v>0.14473256361950143</c:v>
                </c:pt>
                <c:pt idx="69" formatCode="0.00E+00">
                  <c:v>0.13246379770355937</c:v>
                </c:pt>
                <c:pt idx="70" formatCode="0.00E+00">
                  <c:v>0.12128940824705724</c:v>
                </c:pt>
                <c:pt idx="71" formatCode="0.00E+00">
                  <c:v>0.11093113692241452</c:v>
                </c:pt>
                <c:pt idx="72" formatCode="0.00E+00">
                  <c:v>0.10140993048238892</c:v>
                </c:pt>
                <c:pt idx="73" formatCode="0.00E+00">
                  <c:v>9.2877685579341229E-2</c:v>
                </c:pt>
                <c:pt idx="74" formatCode="0.00E+00">
                  <c:v>8.4631139400835304E-2</c:v>
                </c:pt>
                <c:pt idx="75" formatCode="0.00E+00">
                  <c:v>7.7358165262862946E-2</c:v>
                </c:pt>
                <c:pt idx="76" formatCode="0.00E+00">
                  <c:v>7.0687030262058928E-2</c:v>
                </c:pt>
                <c:pt idx="77" formatCode="0.00E+00">
                  <c:v>6.4596092119522303E-2</c:v>
                </c:pt>
                <c:pt idx="78" formatCode="0.00E+00">
                  <c:v>5.8937536778662314E-2</c:v>
                </c:pt>
                <c:pt idx="79" formatCode="0.00E+00">
                  <c:v>5.387695868179173E-2</c:v>
                </c:pt>
                <c:pt idx="80" formatCode="0.00E+00">
                  <c:v>4.9367216822096945E-2</c:v>
                </c:pt>
                <c:pt idx="81" formatCode="0.00E+00">
                  <c:v>4.4991367772617065E-2</c:v>
                </c:pt>
                <c:pt idx="82" formatCode="0.00E+00">
                  <c:v>4.1160425133487666E-2</c:v>
                </c:pt>
                <c:pt idx="83" formatCode="0.00E+00">
                  <c:v>3.7653426321692059E-2</c:v>
                </c:pt>
                <c:pt idx="84" formatCode="0.00E+00">
                  <c:v>3.4380102977984502E-2</c:v>
                </c:pt>
                <c:pt idx="85" formatCode="0.00E+00">
                  <c:v>3.1453678877518751E-2</c:v>
                </c:pt>
                <c:pt idx="86" formatCode="0.00E+00">
                  <c:v>2.8722204644909304E-2</c:v>
                </c:pt>
                <c:pt idx="87" formatCode="0.00E+00">
                  <c:v>2.6248549038337017E-2</c:v>
                </c:pt>
                <c:pt idx="88" formatCode="0.00E+00">
                  <c:v>2.4020379964739363E-2</c:v>
                </c:pt>
                <c:pt idx="89" formatCode="0.00E+00">
                  <c:v>2.1984852010084849E-2</c:v>
                </c:pt>
                <c:pt idx="90" formatCode="0.00E+00">
                  <c:v>2.009046256642855E-2</c:v>
                </c:pt>
                <c:pt idx="91" formatCode="0.00E+00">
                  <c:v>1.8351406592697656E-2</c:v>
                </c:pt>
                <c:pt idx="92" formatCode="0.00E+00">
                  <c:v>1.676522334395009E-2</c:v>
                </c:pt>
                <c:pt idx="93" formatCode="0.00E+00">
                  <c:v>1.5338812889978563E-2</c:v>
                </c:pt>
                <c:pt idx="94" formatCode="0.00E+00">
                  <c:v>1.4010687799245769E-2</c:v>
                </c:pt>
                <c:pt idx="95" formatCode="0.00E+00">
                  <c:v>1.2809987358520396E-2</c:v>
                </c:pt>
                <c:pt idx="96" formatCode="0.00E+00">
                  <c:v>1.1713252911952779E-2</c:v>
                </c:pt>
                <c:pt idx="97" formatCode="0.00E+00">
                  <c:v>1.0700447849859261E-2</c:v>
                </c:pt>
                <c:pt idx="98" formatCode="0.00E+00">
                  <c:v>9.778083677645006E-3</c:v>
                </c:pt>
                <c:pt idx="99" formatCode="0.00E+00">
                  <c:v>8.9562705859940889E-3</c:v>
                </c:pt>
                <c:pt idx="100" formatCode="0.00E+00">
                  <c:v>8.1980393759951975E-3</c:v>
                </c:pt>
                <c:pt idx="101" formatCode="0.00E+00">
                  <c:v>7.4523819383923041E-3</c:v>
                </c:pt>
                <c:pt idx="102" formatCode="0.00E+00">
                  <c:v>6.8306866767654083E-3</c:v>
                </c:pt>
                <c:pt idx="103" formatCode="0.00E+00">
                  <c:v>6.2318136386131338E-3</c:v>
                </c:pt>
                <c:pt idx="104" formatCode="0.00E+00">
                  <c:v>5.6981318163727684E-3</c:v>
                </c:pt>
                <c:pt idx="105" formatCode="0.00E+00">
                  <c:v>5.2234097370558756E-3</c:v>
                </c:pt>
                <c:pt idx="106" formatCode="0.00E+00">
                  <c:v>4.7780997447919304E-3</c:v>
                </c:pt>
                <c:pt idx="107" formatCode="0.00E+00">
                  <c:v>4.3665290682395478E-3</c:v>
                </c:pt>
                <c:pt idx="108" formatCode="0.00E+00">
                  <c:v>3.9902078961026304E-3</c:v>
                </c:pt>
                <c:pt idx="109" formatCode="0.00E+00">
                  <c:v>3.6360666044724429E-3</c:v>
                </c:pt>
                <c:pt idx="110" formatCode="0.00E+00">
                  <c:v>3.3289446225767674E-3</c:v>
                </c:pt>
                <c:pt idx="111" formatCode="0.00E+00">
                  <c:v>3.0438626589486362E-3</c:v>
                </c:pt>
                <c:pt idx="112" formatCode="0.00E+00">
                  <c:v>2.7815481331689728E-3</c:v>
                </c:pt>
                <c:pt idx="113" formatCode="0.00E+00">
                  <c:v>2.5434188240300109E-3</c:v>
                </c:pt>
                <c:pt idx="114" formatCode="0.00E+00">
                  <c:v>2.3259066955581774E-3</c:v>
                </c:pt>
                <c:pt idx="115" formatCode="0.00E+00">
                  <c:v>2.1265878925384694E-3</c:v>
                </c:pt>
                <c:pt idx="116" formatCode="0.00E+00">
                  <c:v>1.9440811276493566E-3</c:v>
                </c:pt>
                <c:pt idx="117" formatCode="0.00E+00">
                  <c:v>1.7755281649918073E-3</c:v>
                </c:pt>
              </c:numCache>
            </c:numRef>
          </c:xVal>
          <c:yVal>
            <c:numRef>
              <c:f>'493e'!$Y$8:$Y$125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2.6240834200151539E-2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2.6240834200151539E-2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2.6240834200151525E-2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2.6240834200151553E-2</c:v>
                </c:pt>
                <c:pt idx="74">
                  <c:v>2.6240834200151525E-2</c:v>
                </c:pt>
                <c:pt idx="75">
                  <c:v>2.6240834200151525E-2</c:v>
                </c:pt>
                <c:pt idx="76">
                  <c:v>0.10496333680060616</c:v>
                </c:pt>
                <c:pt idx="77">
                  <c:v>0.20992667360121231</c:v>
                </c:pt>
                <c:pt idx="78">
                  <c:v>0.39361251300227301</c:v>
                </c:pt>
                <c:pt idx="79">
                  <c:v>0.60353918660348516</c:v>
                </c:pt>
                <c:pt idx="80">
                  <c:v>0.57729835240333371</c:v>
                </c:pt>
                <c:pt idx="81">
                  <c:v>0.55105751820318272</c:v>
                </c:pt>
                <c:pt idx="82">
                  <c:v>0.28864917620166652</c:v>
                </c:pt>
                <c:pt idx="83">
                  <c:v>0.20992667360121242</c:v>
                </c:pt>
                <c:pt idx="84">
                  <c:v>0.10496333680060665</c:v>
                </c:pt>
                <c:pt idx="85">
                  <c:v>7.8722502600454103E-2</c:v>
                </c:pt>
                <c:pt idx="86">
                  <c:v>7.8722502600454991E-2</c:v>
                </c:pt>
                <c:pt idx="87">
                  <c:v>5.2481668400302439E-2</c:v>
                </c:pt>
                <c:pt idx="88">
                  <c:v>2.6240834200151664E-2</c:v>
                </c:pt>
                <c:pt idx="89">
                  <c:v>5.2481668400302883E-2</c:v>
                </c:pt>
                <c:pt idx="90">
                  <c:v>2.6240834200152552E-2</c:v>
                </c:pt>
                <c:pt idx="91">
                  <c:v>2.6240834200150776E-2</c:v>
                </c:pt>
                <c:pt idx="92">
                  <c:v>1E-4</c:v>
                </c:pt>
                <c:pt idx="93">
                  <c:v>2.624083420015122E-2</c:v>
                </c:pt>
                <c:pt idx="94">
                  <c:v>1E-4</c:v>
                </c:pt>
                <c:pt idx="95">
                  <c:v>2.6240834200152108E-2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3-1D41-B508-BCB21583B478}"/>
            </c:ext>
          </c:extLst>
        </c:ser>
        <c:ser>
          <c:idx val="3"/>
          <c:order val="3"/>
          <c:tx>
            <c:strRef>
              <c:f>'493e'!$X$3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'493e'!$X$6</c:f>
              <c:numCache>
                <c:formatCode>0.0000</c:formatCode>
                <c:ptCount val="1"/>
                <c:pt idx="0">
                  <c:v>7.736097420132565E-2</c:v>
                </c:pt>
              </c:numCache>
            </c:numRef>
          </c:xVal>
          <c:yVal>
            <c:numRef>
              <c:f>'493e'!$X$4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3-1D41-B508-BCB21583B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81375"/>
        <c:axId val="1"/>
      </c:scatterChart>
      <c:valAx>
        <c:axId val="152681375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00285182528459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028696306635132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681375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'493e'!$AC$8:$AC$42</c:f>
          <c:strCache>
            <c:ptCount val="35"/>
            <c:pt idx="0">
              <c:v>SAMPLE NO.:</c:v>
            </c:pt>
            <c:pt idx="1">
              <c:v>7054.7ft;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4.7</c:v>
            </c:pt>
            <c:pt idx="6">
              <c:v>BVTot:</c:v>
            </c:pt>
            <c:pt idx="7">
              <c:v>3.72</c:v>
            </c:pt>
            <c:pt idx="8">
              <c:v>Perm:</c:v>
            </c:pt>
            <c:pt idx="9">
              <c:v>0.0022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0.07</c:v>
            </c:pt>
            <c:pt idx="15">
              <c:v>Pd1:</c:v>
            </c:pt>
            <c:pt idx="16">
              <c:v>1636.11</c:v>
            </c:pt>
            <c:pt idx="17">
              <c:v>BV1:</c:v>
            </c:pt>
            <c:pt idx="18">
              <c:v>3.72</c:v>
            </c:pt>
            <c:pt idx="19">
              <c:v>Closure Corr:</c:v>
            </c:pt>
            <c:pt idx="20">
              <c:v>0.19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03591338565159"/>
          <c:y val="2.95576178145804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763285432934336E-2"/>
          <c:y val="0.18966138097689139"/>
          <c:w val="0.84954197834510425"/>
          <c:h val="0.6822883445532326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'493e'!$Z$7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'493e'!$X$8:$X$125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2.1891915634037287</c:v>
                </c:pt>
                <c:pt idx="39" formatCode="0.00E+00">
                  <c:v>2.0198343093520181</c:v>
                </c:pt>
                <c:pt idx="40" formatCode="0.00E+00">
                  <c:v>1.8309738995397977</c:v>
                </c:pt>
                <c:pt idx="41" formatCode="0.00E+00">
                  <c:v>1.6730966149713431</c:v>
                </c:pt>
                <c:pt idx="42" formatCode="0.00E+00">
                  <c:v>1.5198467894881642</c:v>
                </c:pt>
                <c:pt idx="43" formatCode="0.00E+00">
                  <c:v>1.3732894350293341</c:v>
                </c:pt>
                <c:pt idx="44" formatCode="0.00E+00">
                  <c:v>1.2576866762128152</c:v>
                </c:pt>
                <c:pt idx="45" formatCode="0.00E+00">
                  <c:v>1.1543786462421481</c:v>
                </c:pt>
                <c:pt idx="46" formatCode="0.00E+00">
                  <c:v>1.0643027422841984</c:v>
                </c:pt>
                <c:pt idx="47" formatCode="0.00E+00">
                  <c:v>0.96316511279589001</c:v>
                </c:pt>
                <c:pt idx="48" formatCode="0.00E+00">
                  <c:v>0.8844006764236233</c:v>
                </c:pt>
                <c:pt idx="49" formatCode="0.00E+00">
                  <c:v>0.81076232190597042</c:v>
                </c:pt>
                <c:pt idx="50" formatCode="0.00E+00">
                  <c:v>0.72923097943062309</c:v>
                </c:pt>
                <c:pt idx="51" formatCode="0.00E+00">
                  <c:v>0.67635594587444703</c:v>
                </c:pt>
                <c:pt idx="52" formatCode="0.00E+00">
                  <c:v>0.61025470597631437</c:v>
                </c:pt>
                <c:pt idx="53" formatCode="0.00E+00">
                  <c:v>0.56220213993680301</c:v>
                </c:pt>
                <c:pt idx="54" formatCode="0.00E+00">
                  <c:v>0.50893918816695538</c:v>
                </c:pt>
                <c:pt idx="55" formatCode="0.00E+00">
                  <c:v>0.46767082920021696</c:v>
                </c:pt>
                <c:pt idx="56" formatCode="0.00E+00">
                  <c:v>0.42783268996837387</c:v>
                </c:pt>
                <c:pt idx="57" formatCode="0.00E+00">
                  <c:v>0.3897912893820682</c:v>
                </c:pt>
                <c:pt idx="58" formatCode="0.00E+00">
                  <c:v>0.35650099218642423</c:v>
                </c:pt>
                <c:pt idx="59" formatCode="0.00E+00">
                  <c:v>0.32560845297476898</c:v>
                </c:pt>
                <c:pt idx="60" formatCode="0.00E+00">
                  <c:v>0.29802501531788672</c:v>
                </c:pt>
                <c:pt idx="61" formatCode="0.00E+00">
                  <c:v>0.27148006186504609</c:v>
                </c:pt>
                <c:pt idx="62" formatCode="0.00E+00">
                  <c:v>0.24841093551110097</c:v>
                </c:pt>
                <c:pt idx="63" formatCode="0.00E+00">
                  <c:v>0.22677181793555176</c:v>
                </c:pt>
                <c:pt idx="64" formatCode="0.00E+00">
                  <c:v>0.20709201476549977</c:v>
                </c:pt>
                <c:pt idx="65" formatCode="0.00E+00">
                  <c:v>0.1902862732221525</c:v>
                </c:pt>
                <c:pt idx="66" formatCode="0.00E+00">
                  <c:v>0.17312865508731581</c:v>
                </c:pt>
                <c:pt idx="67" formatCode="0.00E+00">
                  <c:v>0.15796382026962263</c:v>
                </c:pt>
                <c:pt idx="68" formatCode="0.00E+00">
                  <c:v>0.14473256361950143</c:v>
                </c:pt>
                <c:pt idx="69" formatCode="0.00E+00">
                  <c:v>0.13246379770355937</c:v>
                </c:pt>
                <c:pt idx="70" formatCode="0.00E+00">
                  <c:v>0.12128940824705724</c:v>
                </c:pt>
                <c:pt idx="71" formatCode="0.00E+00">
                  <c:v>0.11093113692241452</c:v>
                </c:pt>
                <c:pt idx="72" formatCode="0.00E+00">
                  <c:v>0.10140993048238892</c:v>
                </c:pt>
                <c:pt idx="73" formatCode="0.00E+00">
                  <c:v>9.2877685579341229E-2</c:v>
                </c:pt>
                <c:pt idx="74" formatCode="0.00E+00">
                  <c:v>8.4631139400835304E-2</c:v>
                </c:pt>
                <c:pt idx="75" formatCode="0.00E+00">
                  <c:v>7.7358165262862946E-2</c:v>
                </c:pt>
                <c:pt idx="76" formatCode="0.00E+00">
                  <c:v>7.0687030262058928E-2</c:v>
                </c:pt>
                <c:pt idx="77" formatCode="0.00E+00">
                  <c:v>6.4596092119522303E-2</c:v>
                </c:pt>
                <c:pt idx="78" formatCode="0.00E+00">
                  <c:v>5.8937536778662314E-2</c:v>
                </c:pt>
                <c:pt idx="79" formatCode="0.00E+00">
                  <c:v>5.387695868179173E-2</c:v>
                </c:pt>
                <c:pt idx="80" formatCode="0.00E+00">
                  <c:v>4.9367216822096945E-2</c:v>
                </c:pt>
                <c:pt idx="81" formatCode="0.00E+00">
                  <c:v>4.4991367772617065E-2</c:v>
                </c:pt>
                <c:pt idx="82" formatCode="0.00E+00">
                  <c:v>4.1160425133487666E-2</c:v>
                </c:pt>
                <c:pt idx="83" formatCode="0.00E+00">
                  <c:v>3.7653426321692059E-2</c:v>
                </c:pt>
                <c:pt idx="84" formatCode="0.00E+00">
                  <c:v>3.4380102977984502E-2</c:v>
                </c:pt>
                <c:pt idx="85" formatCode="0.00E+00">
                  <c:v>3.1453678877518751E-2</c:v>
                </c:pt>
                <c:pt idx="86" formatCode="0.00E+00">
                  <c:v>2.8722204644909304E-2</c:v>
                </c:pt>
                <c:pt idx="87" formatCode="0.00E+00">
                  <c:v>2.6248549038337017E-2</c:v>
                </c:pt>
                <c:pt idx="88" formatCode="0.00E+00">
                  <c:v>2.4020379964739363E-2</c:v>
                </c:pt>
                <c:pt idx="89" formatCode="0.00E+00">
                  <c:v>2.1984852010084849E-2</c:v>
                </c:pt>
                <c:pt idx="90" formatCode="0.00E+00">
                  <c:v>2.009046256642855E-2</c:v>
                </c:pt>
                <c:pt idx="91" formatCode="0.00E+00">
                  <c:v>1.8351406592697656E-2</c:v>
                </c:pt>
                <c:pt idx="92" formatCode="0.00E+00">
                  <c:v>1.676522334395009E-2</c:v>
                </c:pt>
                <c:pt idx="93" formatCode="0.00E+00">
                  <c:v>1.5338812889978563E-2</c:v>
                </c:pt>
                <c:pt idx="94" formatCode="0.00E+00">
                  <c:v>1.4010687799245769E-2</c:v>
                </c:pt>
                <c:pt idx="95" formatCode="0.00E+00">
                  <c:v>1.2809987358520396E-2</c:v>
                </c:pt>
                <c:pt idx="96" formatCode="0.00E+00">
                  <c:v>1.1713252911952779E-2</c:v>
                </c:pt>
                <c:pt idx="97" formatCode="0.00E+00">
                  <c:v>1.0700447849859261E-2</c:v>
                </c:pt>
                <c:pt idx="98" formatCode="0.00E+00">
                  <c:v>9.778083677645006E-3</c:v>
                </c:pt>
                <c:pt idx="99" formatCode="0.00E+00">
                  <c:v>8.9562705859940889E-3</c:v>
                </c:pt>
                <c:pt idx="100" formatCode="0.00E+00">
                  <c:v>8.1980393759951975E-3</c:v>
                </c:pt>
                <c:pt idx="101" formatCode="0.00E+00">
                  <c:v>7.4523819383923041E-3</c:v>
                </c:pt>
                <c:pt idx="102" formatCode="0.00E+00">
                  <c:v>6.8306866767654083E-3</c:v>
                </c:pt>
                <c:pt idx="103" formatCode="0.00E+00">
                  <c:v>6.2318136386131338E-3</c:v>
                </c:pt>
                <c:pt idx="104" formatCode="0.00E+00">
                  <c:v>5.6981318163727684E-3</c:v>
                </c:pt>
                <c:pt idx="105" formatCode="0.00E+00">
                  <c:v>5.2234097370558756E-3</c:v>
                </c:pt>
                <c:pt idx="106" formatCode="0.00E+00">
                  <c:v>4.7780997447919304E-3</c:v>
                </c:pt>
                <c:pt idx="107" formatCode="0.00E+00">
                  <c:v>4.3665290682395478E-3</c:v>
                </c:pt>
                <c:pt idx="108" formatCode="0.00E+00">
                  <c:v>3.9902078961026304E-3</c:v>
                </c:pt>
                <c:pt idx="109" formatCode="0.00E+00">
                  <c:v>3.6360666044724429E-3</c:v>
                </c:pt>
                <c:pt idx="110" formatCode="0.00E+00">
                  <c:v>3.3289446225767674E-3</c:v>
                </c:pt>
                <c:pt idx="111" formatCode="0.00E+00">
                  <c:v>3.0438626589486362E-3</c:v>
                </c:pt>
                <c:pt idx="112" formatCode="0.00E+00">
                  <c:v>2.7815481331689728E-3</c:v>
                </c:pt>
                <c:pt idx="113" formatCode="0.00E+00">
                  <c:v>2.5434188240300109E-3</c:v>
                </c:pt>
                <c:pt idx="114" formatCode="0.00E+00">
                  <c:v>2.3259066955581774E-3</c:v>
                </c:pt>
                <c:pt idx="115" formatCode="0.00E+00">
                  <c:v>2.1265878925384694E-3</c:v>
                </c:pt>
                <c:pt idx="116" formatCode="0.00E+00">
                  <c:v>1.9440811276493566E-3</c:v>
                </c:pt>
                <c:pt idx="117" formatCode="0.00E+00">
                  <c:v>1.7755281649918073E-3</c:v>
                </c:pt>
              </c:numCache>
            </c:numRef>
          </c:xVal>
          <c:yVal>
            <c:numRef>
              <c:f>'493e'!$Z$8:$Z$125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7.44092593021074E-2</c:v>
                </c:pt>
                <c:pt idx="77">
                  <c:v>0.20992667360121231</c:v>
                </c:pt>
                <c:pt idx="78">
                  <c:v>0.39361251300227296</c:v>
                </c:pt>
                <c:pt idx="79">
                  <c:v>0.60353918660348516</c:v>
                </c:pt>
                <c:pt idx="80">
                  <c:v>0.57729835240333371</c:v>
                </c:pt>
                <c:pt idx="81">
                  <c:v>0.55105751820318294</c:v>
                </c:pt>
                <c:pt idx="82">
                  <c:v>0.28864917620166652</c:v>
                </c:pt>
                <c:pt idx="83">
                  <c:v>0.20992667360121242</c:v>
                </c:pt>
                <c:pt idx="84">
                  <c:v>0.10496333680060665</c:v>
                </c:pt>
                <c:pt idx="85">
                  <c:v>7.8722502600454103E-2</c:v>
                </c:pt>
                <c:pt idx="86">
                  <c:v>7.8722502600454991E-2</c:v>
                </c:pt>
                <c:pt idx="87">
                  <c:v>5.2481668400302439E-2</c:v>
                </c:pt>
                <c:pt idx="88">
                  <c:v>2.6240834200151664E-2</c:v>
                </c:pt>
                <c:pt idx="89">
                  <c:v>5.2481668400302883E-2</c:v>
                </c:pt>
                <c:pt idx="90">
                  <c:v>2.6240834200152552E-2</c:v>
                </c:pt>
                <c:pt idx="91">
                  <c:v>2.6240834200150776E-2</c:v>
                </c:pt>
                <c:pt idx="92">
                  <c:v>1E-4</c:v>
                </c:pt>
                <c:pt idx="93">
                  <c:v>2.624083420015122E-2</c:v>
                </c:pt>
                <c:pt idx="94">
                  <c:v>1E-4</c:v>
                </c:pt>
                <c:pt idx="95">
                  <c:v>2.6240834200152108E-2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DC-124B-A61D-CCC0122B15B3}"/>
            </c:ext>
          </c:extLst>
        </c:ser>
        <c:ser>
          <c:idx val="1"/>
          <c:order val="1"/>
          <c:tx>
            <c:strRef>
              <c:f>'493e'!$AB$7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'493e'!$X$8:$X$125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2.1891915634037287</c:v>
                </c:pt>
                <c:pt idx="39" formatCode="0.00E+00">
                  <c:v>2.0198343093520181</c:v>
                </c:pt>
                <c:pt idx="40" formatCode="0.00E+00">
                  <c:v>1.8309738995397977</c:v>
                </c:pt>
                <c:pt idx="41" formatCode="0.00E+00">
                  <c:v>1.6730966149713431</c:v>
                </c:pt>
                <c:pt idx="42" formatCode="0.00E+00">
                  <c:v>1.5198467894881642</c:v>
                </c:pt>
                <c:pt idx="43" formatCode="0.00E+00">
                  <c:v>1.3732894350293341</c:v>
                </c:pt>
                <c:pt idx="44" formatCode="0.00E+00">
                  <c:v>1.2576866762128152</c:v>
                </c:pt>
                <c:pt idx="45" formatCode="0.00E+00">
                  <c:v>1.1543786462421481</c:v>
                </c:pt>
                <c:pt idx="46" formatCode="0.00E+00">
                  <c:v>1.0643027422841984</c:v>
                </c:pt>
                <c:pt idx="47" formatCode="0.00E+00">
                  <c:v>0.96316511279589001</c:v>
                </c:pt>
                <c:pt idx="48" formatCode="0.00E+00">
                  <c:v>0.8844006764236233</c:v>
                </c:pt>
                <c:pt idx="49" formatCode="0.00E+00">
                  <c:v>0.81076232190597042</c:v>
                </c:pt>
                <c:pt idx="50" formatCode="0.00E+00">
                  <c:v>0.72923097943062309</c:v>
                </c:pt>
                <c:pt idx="51" formatCode="0.00E+00">
                  <c:v>0.67635594587444703</c:v>
                </c:pt>
                <c:pt idx="52" formatCode="0.00E+00">
                  <c:v>0.61025470597631437</c:v>
                </c:pt>
                <c:pt idx="53" formatCode="0.00E+00">
                  <c:v>0.56220213993680301</c:v>
                </c:pt>
                <c:pt idx="54" formatCode="0.00E+00">
                  <c:v>0.50893918816695538</c:v>
                </c:pt>
                <c:pt idx="55" formatCode="0.00E+00">
                  <c:v>0.46767082920021696</c:v>
                </c:pt>
                <c:pt idx="56" formatCode="0.00E+00">
                  <c:v>0.42783268996837387</c:v>
                </c:pt>
                <c:pt idx="57" formatCode="0.00E+00">
                  <c:v>0.3897912893820682</c:v>
                </c:pt>
                <c:pt idx="58" formatCode="0.00E+00">
                  <c:v>0.35650099218642423</c:v>
                </c:pt>
                <c:pt idx="59" formatCode="0.00E+00">
                  <c:v>0.32560845297476898</c:v>
                </c:pt>
                <c:pt idx="60" formatCode="0.00E+00">
                  <c:v>0.29802501531788672</c:v>
                </c:pt>
                <c:pt idx="61" formatCode="0.00E+00">
                  <c:v>0.27148006186504609</c:v>
                </c:pt>
                <c:pt idx="62" formatCode="0.00E+00">
                  <c:v>0.24841093551110097</c:v>
                </c:pt>
                <c:pt idx="63" formatCode="0.00E+00">
                  <c:v>0.22677181793555176</c:v>
                </c:pt>
                <c:pt idx="64" formatCode="0.00E+00">
                  <c:v>0.20709201476549977</c:v>
                </c:pt>
                <c:pt idx="65" formatCode="0.00E+00">
                  <c:v>0.1902862732221525</c:v>
                </c:pt>
                <c:pt idx="66" formatCode="0.00E+00">
                  <c:v>0.17312865508731581</c:v>
                </c:pt>
                <c:pt idx="67" formatCode="0.00E+00">
                  <c:v>0.15796382026962263</c:v>
                </c:pt>
                <c:pt idx="68" formatCode="0.00E+00">
                  <c:v>0.14473256361950143</c:v>
                </c:pt>
                <c:pt idx="69" formatCode="0.00E+00">
                  <c:v>0.13246379770355937</c:v>
                </c:pt>
                <c:pt idx="70" formatCode="0.00E+00">
                  <c:v>0.12128940824705724</c:v>
                </c:pt>
                <c:pt idx="71" formatCode="0.00E+00">
                  <c:v>0.11093113692241452</c:v>
                </c:pt>
                <c:pt idx="72" formatCode="0.00E+00">
                  <c:v>0.10140993048238892</c:v>
                </c:pt>
                <c:pt idx="73" formatCode="0.00E+00">
                  <c:v>9.2877685579341229E-2</c:v>
                </c:pt>
                <c:pt idx="74" formatCode="0.00E+00">
                  <c:v>8.4631139400835304E-2</c:v>
                </c:pt>
                <c:pt idx="75" formatCode="0.00E+00">
                  <c:v>7.7358165262862946E-2</c:v>
                </c:pt>
                <c:pt idx="76" formatCode="0.00E+00">
                  <c:v>7.0687030262058928E-2</c:v>
                </c:pt>
                <c:pt idx="77" formatCode="0.00E+00">
                  <c:v>6.4596092119522303E-2</c:v>
                </c:pt>
                <c:pt idx="78" formatCode="0.00E+00">
                  <c:v>5.8937536778662314E-2</c:v>
                </c:pt>
                <c:pt idx="79" formatCode="0.00E+00">
                  <c:v>5.387695868179173E-2</c:v>
                </c:pt>
                <c:pt idx="80" formatCode="0.00E+00">
                  <c:v>4.9367216822096945E-2</c:v>
                </c:pt>
                <c:pt idx="81" formatCode="0.00E+00">
                  <c:v>4.4991367772617065E-2</c:v>
                </c:pt>
                <c:pt idx="82" formatCode="0.00E+00">
                  <c:v>4.1160425133487666E-2</c:v>
                </c:pt>
                <c:pt idx="83" formatCode="0.00E+00">
                  <c:v>3.7653426321692059E-2</c:v>
                </c:pt>
                <c:pt idx="84" formatCode="0.00E+00">
                  <c:v>3.4380102977984502E-2</c:v>
                </c:pt>
                <c:pt idx="85" formatCode="0.00E+00">
                  <c:v>3.1453678877518751E-2</c:v>
                </c:pt>
                <c:pt idx="86" formatCode="0.00E+00">
                  <c:v>2.8722204644909304E-2</c:v>
                </c:pt>
                <c:pt idx="87" formatCode="0.00E+00">
                  <c:v>2.6248549038337017E-2</c:v>
                </c:pt>
                <c:pt idx="88" formatCode="0.00E+00">
                  <c:v>2.4020379964739363E-2</c:v>
                </c:pt>
                <c:pt idx="89" formatCode="0.00E+00">
                  <c:v>2.1984852010084849E-2</c:v>
                </c:pt>
                <c:pt idx="90" formatCode="0.00E+00">
                  <c:v>2.009046256642855E-2</c:v>
                </c:pt>
                <c:pt idx="91" formatCode="0.00E+00">
                  <c:v>1.8351406592697656E-2</c:v>
                </c:pt>
                <c:pt idx="92" formatCode="0.00E+00">
                  <c:v>1.676522334395009E-2</c:v>
                </c:pt>
                <c:pt idx="93" formatCode="0.00E+00">
                  <c:v>1.5338812889978563E-2</c:v>
                </c:pt>
                <c:pt idx="94" formatCode="0.00E+00">
                  <c:v>1.4010687799245769E-2</c:v>
                </c:pt>
                <c:pt idx="95" formatCode="0.00E+00">
                  <c:v>1.2809987358520396E-2</c:v>
                </c:pt>
                <c:pt idx="96" formatCode="0.00E+00">
                  <c:v>1.1713252911952779E-2</c:v>
                </c:pt>
                <c:pt idx="97" formatCode="0.00E+00">
                  <c:v>1.0700447849859261E-2</c:v>
                </c:pt>
                <c:pt idx="98" formatCode="0.00E+00">
                  <c:v>9.778083677645006E-3</c:v>
                </c:pt>
                <c:pt idx="99" formatCode="0.00E+00">
                  <c:v>8.9562705859940889E-3</c:v>
                </c:pt>
                <c:pt idx="100" formatCode="0.00E+00">
                  <c:v>8.1980393759951975E-3</c:v>
                </c:pt>
                <c:pt idx="101" formatCode="0.00E+00">
                  <c:v>7.4523819383923041E-3</c:v>
                </c:pt>
                <c:pt idx="102" formatCode="0.00E+00">
                  <c:v>6.8306866767654083E-3</c:v>
                </c:pt>
                <c:pt idx="103" formatCode="0.00E+00">
                  <c:v>6.2318136386131338E-3</c:v>
                </c:pt>
                <c:pt idx="104" formatCode="0.00E+00">
                  <c:v>5.6981318163727684E-3</c:v>
                </c:pt>
                <c:pt idx="105" formatCode="0.00E+00">
                  <c:v>5.2234097370558756E-3</c:v>
                </c:pt>
                <c:pt idx="106" formatCode="0.00E+00">
                  <c:v>4.7780997447919304E-3</c:v>
                </c:pt>
                <c:pt idx="107" formatCode="0.00E+00">
                  <c:v>4.3665290682395478E-3</c:v>
                </c:pt>
                <c:pt idx="108" formatCode="0.00E+00">
                  <c:v>3.9902078961026304E-3</c:v>
                </c:pt>
                <c:pt idx="109" formatCode="0.00E+00">
                  <c:v>3.6360666044724429E-3</c:v>
                </c:pt>
                <c:pt idx="110" formatCode="0.00E+00">
                  <c:v>3.3289446225767674E-3</c:v>
                </c:pt>
                <c:pt idx="111" formatCode="0.00E+00">
                  <c:v>3.0438626589486362E-3</c:v>
                </c:pt>
                <c:pt idx="112" formatCode="0.00E+00">
                  <c:v>2.7815481331689728E-3</c:v>
                </c:pt>
                <c:pt idx="113" formatCode="0.00E+00">
                  <c:v>2.5434188240300109E-3</c:v>
                </c:pt>
                <c:pt idx="114" formatCode="0.00E+00">
                  <c:v>2.3259066955581774E-3</c:v>
                </c:pt>
                <c:pt idx="115" formatCode="0.00E+00">
                  <c:v>2.1265878925384694E-3</c:v>
                </c:pt>
                <c:pt idx="116" formatCode="0.00E+00">
                  <c:v>1.9440811276493566E-3</c:v>
                </c:pt>
                <c:pt idx="117" formatCode="0.00E+00">
                  <c:v>1.7755281649918073E-3</c:v>
                </c:pt>
              </c:numCache>
            </c:numRef>
          </c:xVal>
          <c:yVal>
            <c:numRef>
              <c:f>'493e'!$AB$8:$AB$125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0.67280341847240366</c:v>
                </c:pt>
                <c:pt idx="79">
                  <c:v>0.84111632815553949</c:v>
                </c:pt>
                <c:pt idx="80">
                  <c:v>0.49750147518030219</c:v>
                </c:pt>
                <c:pt idx="81">
                  <c:v>0.33622536739169018</c:v>
                </c:pt>
                <c:pt idx="82">
                  <c:v>0.21967325233457169</c:v>
                </c:pt>
                <c:pt idx="83">
                  <c:v>0.15986797242695916</c:v>
                </c:pt>
                <c:pt idx="84">
                  <c:v>0.12353923571644687</c:v>
                </c:pt>
                <c:pt idx="85">
                  <c:v>9.4525206775073034E-2</c:v>
                </c:pt>
                <c:pt idx="86">
                  <c:v>7.7557562506514355E-2</c:v>
                </c:pt>
                <c:pt idx="87">
                  <c:v>6.3027780421364366E-2</c:v>
                </c:pt>
                <c:pt idx="88">
                  <c:v>5.1911332525961029E-2</c:v>
                </c:pt>
                <c:pt idx="89">
                  <c:v>4.4026891085847897E-2</c:v>
                </c:pt>
                <c:pt idx="90">
                  <c:v>3.8491184120166277E-2</c:v>
                </c:pt>
                <c:pt idx="91">
                  <c:v>3.3531174357728233E-2</c:v>
                </c:pt>
                <c:pt idx="92">
                  <c:v>2.9296309302100365E-2</c:v>
                </c:pt>
                <c:pt idx="93">
                  <c:v>2.5453985931618295E-2</c:v>
                </c:pt>
                <c:pt idx="94">
                  <c:v>2.3064679680809608E-2</c:v>
                </c:pt>
                <c:pt idx="95">
                  <c:v>2.0421947347634806E-2</c:v>
                </c:pt>
                <c:pt idx="96">
                  <c:v>1.8377162881496378E-2</c:v>
                </c:pt>
                <c:pt idx="97">
                  <c:v>1.6805579072889376E-2</c:v>
                </c:pt>
                <c:pt idx="98">
                  <c:v>1.522747144512504E-2</c:v>
                </c:pt>
                <c:pt idx="99">
                  <c:v>1.3557109806878298E-2</c:v>
                </c:pt>
                <c:pt idx="100">
                  <c:v>1.2546425113611814E-2</c:v>
                </c:pt>
                <c:pt idx="101">
                  <c:v>1.2423539879958145E-2</c:v>
                </c:pt>
                <c:pt idx="102">
                  <c:v>1.0464695456210205E-2</c:v>
                </c:pt>
                <c:pt idx="103">
                  <c:v>1.02134831159999E-2</c:v>
                </c:pt>
                <c:pt idx="104">
                  <c:v>9.2497248191190096E-3</c:v>
                </c:pt>
                <c:pt idx="105">
                  <c:v>8.3796571589136448E-3</c:v>
                </c:pt>
                <c:pt idx="106">
                  <c:v>8.0240263443780435E-3</c:v>
                </c:pt>
                <c:pt idx="107">
                  <c:v>7.5902150671303126E-3</c:v>
                </c:pt>
                <c:pt idx="108">
                  <c:v>7.1193271232310451E-3</c:v>
                </c:pt>
                <c:pt idx="109">
                  <c:v>6.8896803246225602E-3</c:v>
                </c:pt>
                <c:pt idx="110">
                  <c:v>6.1545418985406997E-3</c:v>
                </c:pt>
                <c:pt idx="111">
                  <c:v>5.8915580199765394E-3</c:v>
                </c:pt>
                <c:pt idx="112">
                  <c:v>5.6017351599360055E-3</c:v>
                </c:pt>
                <c:pt idx="113">
                  <c:v>5.2630612421249445E-3</c:v>
                </c:pt>
                <c:pt idx="114">
                  <c:v>4.9821774533529428E-3</c:v>
                </c:pt>
                <c:pt idx="115">
                  <c:v>4.7381904082230974E-3</c:v>
                </c:pt>
                <c:pt idx="116">
                  <c:v>4.5090281242829988E-3</c:v>
                </c:pt>
                <c:pt idx="117">
                  <c:v>4.3345034719353137E-3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DC-124B-A61D-CCC0122B1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25199"/>
        <c:axId val="1"/>
      </c:scatterChart>
      <c:valAx>
        <c:axId val="152125199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159839763717186"/>
              <c:y val="0.928601826341403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0908759842390886E-3"/>
              <c:y val="0.376859627135901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125199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'495e'!$AC$8:$AC$42</c:f>
          <c:strCache>
            <c:ptCount val="35"/>
            <c:pt idx="0">
              <c:v>SAMPLE NO.:</c:v>
            </c:pt>
            <c:pt idx="1">
              <c:v>7055.7ft;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5.3</c:v>
            </c:pt>
            <c:pt idx="6">
              <c:v>BVTot:</c:v>
            </c:pt>
            <c:pt idx="7">
              <c:v>3.67</c:v>
            </c:pt>
            <c:pt idx="8">
              <c:v>Perm:</c:v>
            </c:pt>
            <c:pt idx="9">
              <c:v>0.0011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0.11</c:v>
            </c:pt>
            <c:pt idx="15">
              <c:v>Pd1:</c:v>
            </c:pt>
            <c:pt idx="16">
              <c:v>1575.68</c:v>
            </c:pt>
            <c:pt idx="17">
              <c:v>BV1:</c:v>
            </c:pt>
            <c:pt idx="18">
              <c:v>1.61</c:v>
            </c:pt>
            <c:pt idx="19">
              <c:v>Closure Corr:</c:v>
            </c:pt>
            <c:pt idx="20">
              <c:v>0.14</c:v>
            </c:pt>
            <c:pt idx="21">
              <c:v>PORE SYSTEM 2:</c:v>
            </c:pt>
            <c:pt idx="22">
              <c:v>G2:</c:v>
            </c:pt>
            <c:pt idx="23">
              <c:v>0.09</c:v>
            </c:pt>
            <c:pt idx="24">
              <c:v>Pd2:</c:v>
            </c:pt>
            <c:pt idx="25">
              <c:v>3402.24</c:v>
            </c:pt>
            <c:pt idx="26">
              <c:v>BV2:</c:v>
            </c:pt>
            <c:pt idx="27">
              <c:v>2.06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3049048693911314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7.4382472782394085E-2"/>
          <c:w val="0.75091343847689662"/>
          <c:h val="0.811595425247899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'495e'!$B$224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'495e'!$A$225:$A$342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0.1</c:v>
                </c:pt>
                <c:pt idx="3">
                  <c:v>2.6171985715095519E-2</c:v>
                </c:pt>
                <c:pt idx="4">
                  <c:v>2.6171985715095519E-2</c:v>
                </c:pt>
                <c:pt idx="5">
                  <c:v>2.6171985715095519E-2</c:v>
                </c:pt>
                <c:pt idx="6">
                  <c:v>2.6171985715095519E-2</c:v>
                </c:pt>
                <c:pt idx="7">
                  <c:v>2.6171985715095519E-2</c:v>
                </c:pt>
                <c:pt idx="8">
                  <c:v>2.6171985715095519E-2</c:v>
                </c:pt>
                <c:pt idx="9">
                  <c:v>2.6171985715095519E-2</c:v>
                </c:pt>
                <c:pt idx="10">
                  <c:v>2.6171985715095519E-2</c:v>
                </c:pt>
                <c:pt idx="11">
                  <c:v>2.6171985715095519E-2</c:v>
                </c:pt>
                <c:pt idx="12">
                  <c:v>2.6171985715095519E-2</c:v>
                </c:pt>
                <c:pt idx="13">
                  <c:v>2.6171985715095519E-2</c:v>
                </c:pt>
                <c:pt idx="14">
                  <c:v>2.6171985715095519E-2</c:v>
                </c:pt>
                <c:pt idx="15">
                  <c:v>5.2343971430191039E-2</c:v>
                </c:pt>
                <c:pt idx="16">
                  <c:v>5.2343971430191039E-2</c:v>
                </c:pt>
                <c:pt idx="17">
                  <c:v>5.2343971430191039E-2</c:v>
                </c:pt>
                <c:pt idx="18">
                  <c:v>5.2343971430191039E-2</c:v>
                </c:pt>
                <c:pt idx="19">
                  <c:v>5.2343971430191039E-2</c:v>
                </c:pt>
                <c:pt idx="20">
                  <c:v>5.2343971430191039E-2</c:v>
                </c:pt>
                <c:pt idx="21">
                  <c:v>5.2343971430191039E-2</c:v>
                </c:pt>
                <c:pt idx="22">
                  <c:v>5.2343971430191039E-2</c:v>
                </c:pt>
                <c:pt idx="23">
                  <c:v>5.2343971430191039E-2</c:v>
                </c:pt>
                <c:pt idx="24">
                  <c:v>5.2343971430191039E-2</c:v>
                </c:pt>
                <c:pt idx="25">
                  <c:v>5.2343971430191039E-2</c:v>
                </c:pt>
                <c:pt idx="26">
                  <c:v>5.2343971430191039E-2</c:v>
                </c:pt>
                <c:pt idx="27">
                  <c:v>5.2343971430191039E-2</c:v>
                </c:pt>
                <c:pt idx="28">
                  <c:v>5.2343971430191039E-2</c:v>
                </c:pt>
                <c:pt idx="29">
                  <c:v>5.2343971430191039E-2</c:v>
                </c:pt>
                <c:pt idx="30">
                  <c:v>7.8515957145286544E-2</c:v>
                </c:pt>
                <c:pt idx="31">
                  <c:v>7.8515957145286544E-2</c:v>
                </c:pt>
                <c:pt idx="32">
                  <c:v>7.8515957145286544E-2</c:v>
                </c:pt>
                <c:pt idx="33">
                  <c:v>7.8515957145286544E-2</c:v>
                </c:pt>
                <c:pt idx="34">
                  <c:v>0.10468794286038208</c:v>
                </c:pt>
                <c:pt idx="35">
                  <c:v>0.10468794286038208</c:v>
                </c:pt>
                <c:pt idx="36">
                  <c:v>0.10468794286038208</c:v>
                </c:pt>
                <c:pt idx="37">
                  <c:v>0.10468794286038208</c:v>
                </c:pt>
                <c:pt idx="38">
                  <c:v>0.10468794286038208</c:v>
                </c:pt>
                <c:pt idx="39">
                  <c:v>0.10468794286038208</c:v>
                </c:pt>
                <c:pt idx="40">
                  <c:v>0.10468794286038208</c:v>
                </c:pt>
                <c:pt idx="41">
                  <c:v>0.10468794286038208</c:v>
                </c:pt>
                <c:pt idx="42">
                  <c:v>0.10468794286038208</c:v>
                </c:pt>
                <c:pt idx="43">
                  <c:v>0.10468794286038208</c:v>
                </c:pt>
                <c:pt idx="44">
                  <c:v>0.10468794286038208</c:v>
                </c:pt>
                <c:pt idx="45">
                  <c:v>0.10468794286038208</c:v>
                </c:pt>
                <c:pt idx="46">
                  <c:v>0.10468794286038208</c:v>
                </c:pt>
                <c:pt idx="47">
                  <c:v>0.10468794286038208</c:v>
                </c:pt>
                <c:pt idx="48">
                  <c:v>0.10468794286038208</c:v>
                </c:pt>
                <c:pt idx="49">
                  <c:v>0.10468794286038208</c:v>
                </c:pt>
                <c:pt idx="50">
                  <c:v>0.10468794286038208</c:v>
                </c:pt>
                <c:pt idx="51">
                  <c:v>0.10468794286038208</c:v>
                </c:pt>
                <c:pt idx="52">
                  <c:v>0.10468794286038208</c:v>
                </c:pt>
                <c:pt idx="53">
                  <c:v>0.10468794286038208</c:v>
                </c:pt>
                <c:pt idx="54">
                  <c:v>0.10468794286038208</c:v>
                </c:pt>
                <c:pt idx="55">
                  <c:v>0.10468794286038208</c:v>
                </c:pt>
                <c:pt idx="56">
                  <c:v>0.10468794286038208</c:v>
                </c:pt>
                <c:pt idx="57">
                  <c:v>0.10468794286038208</c:v>
                </c:pt>
                <c:pt idx="58">
                  <c:v>0.10468794286038208</c:v>
                </c:pt>
                <c:pt idx="59">
                  <c:v>0.10468794286038208</c:v>
                </c:pt>
                <c:pt idx="60">
                  <c:v>0.10468794286038208</c:v>
                </c:pt>
                <c:pt idx="61">
                  <c:v>0.10468794286038208</c:v>
                </c:pt>
                <c:pt idx="62">
                  <c:v>0.10468794286038208</c:v>
                </c:pt>
                <c:pt idx="63">
                  <c:v>0.10468794286038208</c:v>
                </c:pt>
                <c:pt idx="64">
                  <c:v>0.10468794286038208</c:v>
                </c:pt>
                <c:pt idx="65">
                  <c:v>0.10468794286038208</c:v>
                </c:pt>
                <c:pt idx="66">
                  <c:v>0.10468794286038208</c:v>
                </c:pt>
                <c:pt idx="67">
                  <c:v>0.10468794286038208</c:v>
                </c:pt>
                <c:pt idx="68">
                  <c:v>0.10468794286038208</c:v>
                </c:pt>
                <c:pt idx="69">
                  <c:v>0.10468794286038208</c:v>
                </c:pt>
                <c:pt idx="70">
                  <c:v>0.10468794286038208</c:v>
                </c:pt>
                <c:pt idx="71">
                  <c:v>0.10468794286038208</c:v>
                </c:pt>
                <c:pt idx="72">
                  <c:v>0.10468794286038208</c:v>
                </c:pt>
                <c:pt idx="73">
                  <c:v>0.1308599285754776</c:v>
                </c:pt>
                <c:pt idx="74">
                  <c:v>0.1308599285754776</c:v>
                </c:pt>
                <c:pt idx="75">
                  <c:v>0.15703191429057309</c:v>
                </c:pt>
                <c:pt idx="76">
                  <c:v>0.23554787143585967</c:v>
                </c:pt>
                <c:pt idx="77">
                  <c:v>0.31406382858114618</c:v>
                </c:pt>
                <c:pt idx="78">
                  <c:v>0.47109574287171935</c:v>
                </c:pt>
                <c:pt idx="79">
                  <c:v>0.60195567144719697</c:v>
                </c:pt>
                <c:pt idx="80">
                  <c:v>0.73281560002267454</c:v>
                </c:pt>
                <c:pt idx="81">
                  <c:v>0.88984751431324771</c:v>
                </c:pt>
                <c:pt idx="82">
                  <c:v>1.0207074428887253</c:v>
                </c:pt>
                <c:pt idx="83">
                  <c:v>1.151567371464203</c:v>
                </c:pt>
                <c:pt idx="84">
                  <c:v>1.2824273000396802</c:v>
                </c:pt>
                <c:pt idx="85">
                  <c:v>1.4394592143302536</c:v>
                </c:pt>
                <c:pt idx="86">
                  <c:v>1.6488351000510177</c:v>
                </c:pt>
                <c:pt idx="87">
                  <c:v>1.8843829714868774</c:v>
                </c:pt>
                <c:pt idx="88">
                  <c:v>2.1461028286378325</c:v>
                </c:pt>
                <c:pt idx="89">
                  <c:v>2.4078226857887879</c:v>
                </c:pt>
                <c:pt idx="90">
                  <c:v>2.6695425429397432</c:v>
                </c:pt>
                <c:pt idx="91">
                  <c:v>2.8789184286605072</c:v>
                </c:pt>
                <c:pt idx="92">
                  <c:v>3.0882943143812711</c:v>
                </c:pt>
                <c:pt idx="93">
                  <c:v>3.219154242956749</c:v>
                </c:pt>
                <c:pt idx="94">
                  <c:v>3.27149821438694</c:v>
                </c:pt>
                <c:pt idx="95">
                  <c:v>3.2976702001020355</c:v>
                </c:pt>
                <c:pt idx="96">
                  <c:v>3.323842185817131</c:v>
                </c:pt>
                <c:pt idx="97">
                  <c:v>3.3500141715322265</c:v>
                </c:pt>
                <c:pt idx="98">
                  <c:v>3.376186157247322</c:v>
                </c:pt>
                <c:pt idx="99">
                  <c:v>3.4023581429624175</c:v>
                </c:pt>
                <c:pt idx="100">
                  <c:v>3.4023581429624175</c:v>
                </c:pt>
                <c:pt idx="101">
                  <c:v>3.4023581429624175</c:v>
                </c:pt>
                <c:pt idx="102">
                  <c:v>3.4023581429624175</c:v>
                </c:pt>
                <c:pt idx="103">
                  <c:v>3.4023581429624175</c:v>
                </c:pt>
                <c:pt idx="104">
                  <c:v>3.4023581429624175</c:v>
                </c:pt>
                <c:pt idx="105">
                  <c:v>3.4023581429624175</c:v>
                </c:pt>
                <c:pt idx="106">
                  <c:v>3.4023581429624175</c:v>
                </c:pt>
                <c:pt idx="107">
                  <c:v>3.4023581429624175</c:v>
                </c:pt>
                <c:pt idx="108">
                  <c:v>3.4023581429624175</c:v>
                </c:pt>
                <c:pt idx="109">
                  <c:v>3.4023581429624175</c:v>
                </c:pt>
                <c:pt idx="110">
                  <c:v>3.4023581429624175</c:v>
                </c:pt>
                <c:pt idx="111">
                  <c:v>3.4023581429624175</c:v>
                </c:pt>
                <c:pt idx="112">
                  <c:v>3.4023581429624175</c:v>
                </c:pt>
                <c:pt idx="113">
                  <c:v>3.4023581429624175</c:v>
                </c:pt>
                <c:pt idx="114">
                  <c:v>3.4023581429624175</c:v>
                </c:pt>
                <c:pt idx="115">
                  <c:v>3.4023581429624175</c:v>
                </c:pt>
                <c:pt idx="116">
                  <c:v>3.4023581429624175</c:v>
                </c:pt>
                <c:pt idx="117">
                  <c:v>3.4023581429624175</c:v>
                </c:pt>
              </c:numCache>
            </c:numRef>
          </c:xVal>
          <c:yVal>
            <c:numRef>
              <c:f>'495e'!$B$225:$B$342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48.65</c:v>
                </c:pt>
                <c:pt idx="39">
                  <c:v>52.73</c:v>
                </c:pt>
                <c:pt idx="40">
                  <c:v>58.17</c:v>
                </c:pt>
                <c:pt idx="41">
                  <c:v>63.66</c:v>
                </c:pt>
                <c:pt idx="42">
                  <c:v>70.08</c:v>
                </c:pt>
                <c:pt idx="43">
                  <c:v>77.56</c:v>
                </c:pt>
                <c:pt idx="44">
                  <c:v>84.69</c:v>
                </c:pt>
                <c:pt idx="45">
                  <c:v>92.27</c:v>
                </c:pt>
                <c:pt idx="46">
                  <c:v>100.08</c:v>
                </c:pt>
                <c:pt idx="47">
                  <c:v>110.59</c:v>
                </c:pt>
                <c:pt idx="48">
                  <c:v>120.44</c:v>
                </c:pt>
                <c:pt idx="49">
                  <c:v>131.38</c:v>
                </c:pt>
                <c:pt idx="50">
                  <c:v>146.07</c:v>
                </c:pt>
                <c:pt idx="51">
                  <c:v>157.49</c:v>
                </c:pt>
                <c:pt idx="52">
                  <c:v>174.55</c:v>
                </c:pt>
                <c:pt idx="53">
                  <c:v>189.45</c:v>
                </c:pt>
                <c:pt idx="54">
                  <c:v>209.3</c:v>
                </c:pt>
                <c:pt idx="55">
                  <c:v>227.77</c:v>
                </c:pt>
                <c:pt idx="56">
                  <c:v>248.98</c:v>
                </c:pt>
                <c:pt idx="57">
                  <c:v>273.27999999999997</c:v>
                </c:pt>
                <c:pt idx="58">
                  <c:v>298.8</c:v>
                </c:pt>
                <c:pt idx="59">
                  <c:v>327.14</c:v>
                </c:pt>
                <c:pt idx="60">
                  <c:v>357.43</c:v>
                </c:pt>
                <c:pt idx="61">
                  <c:v>392.38</c:v>
                </c:pt>
                <c:pt idx="62">
                  <c:v>428.82</c:v>
                </c:pt>
                <c:pt idx="63">
                  <c:v>469.74</c:v>
                </c:pt>
                <c:pt idx="64">
                  <c:v>514.38</c:v>
                </c:pt>
                <c:pt idx="65">
                  <c:v>559.79999999999995</c:v>
                </c:pt>
                <c:pt idx="66">
                  <c:v>615.29</c:v>
                </c:pt>
                <c:pt idx="67">
                  <c:v>674.35</c:v>
                </c:pt>
                <c:pt idx="68">
                  <c:v>736.01</c:v>
                </c:pt>
                <c:pt idx="69">
                  <c:v>804.18</c:v>
                </c:pt>
                <c:pt idx="70">
                  <c:v>878.27</c:v>
                </c:pt>
                <c:pt idx="71">
                  <c:v>960.28</c:v>
                </c:pt>
                <c:pt idx="72">
                  <c:v>1050.43</c:v>
                </c:pt>
                <c:pt idx="73">
                  <c:v>1146.94</c:v>
                </c:pt>
                <c:pt idx="74">
                  <c:v>1258.69</c:v>
                </c:pt>
                <c:pt idx="75">
                  <c:v>1377.04</c:v>
                </c:pt>
                <c:pt idx="76">
                  <c:v>1507.01</c:v>
                </c:pt>
                <c:pt idx="77">
                  <c:v>1649.14</c:v>
                </c:pt>
                <c:pt idx="78">
                  <c:v>1807.55</c:v>
                </c:pt>
                <c:pt idx="79">
                  <c:v>1977.45</c:v>
                </c:pt>
                <c:pt idx="80">
                  <c:v>2158.1999999999998</c:v>
                </c:pt>
                <c:pt idx="81">
                  <c:v>2368.19</c:v>
                </c:pt>
                <c:pt idx="82">
                  <c:v>2588.61</c:v>
                </c:pt>
                <c:pt idx="83">
                  <c:v>2829.67</c:v>
                </c:pt>
                <c:pt idx="84">
                  <c:v>3099.01</c:v>
                </c:pt>
                <c:pt idx="85">
                  <c:v>3387.27</c:v>
                </c:pt>
                <c:pt idx="86">
                  <c:v>3709.3</c:v>
                </c:pt>
                <c:pt idx="87">
                  <c:v>4058.74</c:v>
                </c:pt>
                <c:pt idx="88">
                  <c:v>4435.13</c:v>
                </c:pt>
                <c:pt idx="89">
                  <c:v>4845.66</c:v>
                </c:pt>
                <c:pt idx="90">
                  <c:v>5302.47</c:v>
                </c:pt>
                <c:pt idx="91">
                  <c:v>5804.87</c:v>
                </c:pt>
                <c:pt idx="92">
                  <c:v>6354.01</c:v>
                </c:pt>
                <c:pt idx="93">
                  <c:v>6944.85</c:v>
                </c:pt>
                <c:pt idx="94">
                  <c:v>7603.16</c:v>
                </c:pt>
                <c:pt idx="95">
                  <c:v>8315.82</c:v>
                </c:pt>
                <c:pt idx="96">
                  <c:v>9094.44</c:v>
                </c:pt>
                <c:pt idx="97">
                  <c:v>9955.24</c:v>
                </c:pt>
                <c:pt idx="98">
                  <c:v>10894.31</c:v>
                </c:pt>
                <c:pt idx="99">
                  <c:v>11893.96</c:v>
                </c:pt>
                <c:pt idx="100">
                  <c:v>12994.03</c:v>
                </c:pt>
                <c:pt idx="101">
                  <c:v>14294.17</c:v>
                </c:pt>
                <c:pt idx="102">
                  <c:v>15595.16</c:v>
                </c:pt>
                <c:pt idx="103">
                  <c:v>17093.849999999999</c:v>
                </c:pt>
                <c:pt idx="104">
                  <c:v>18694.849999999999</c:v>
                </c:pt>
                <c:pt idx="105">
                  <c:v>20393.900000000001</c:v>
                </c:pt>
                <c:pt idx="106">
                  <c:v>22294.58</c:v>
                </c:pt>
                <c:pt idx="107">
                  <c:v>24395.98</c:v>
                </c:pt>
                <c:pt idx="108">
                  <c:v>26696.799999999999</c:v>
                </c:pt>
                <c:pt idx="109">
                  <c:v>29296.99</c:v>
                </c:pt>
                <c:pt idx="110">
                  <c:v>31999.89</c:v>
                </c:pt>
                <c:pt idx="111">
                  <c:v>34996.93</c:v>
                </c:pt>
                <c:pt idx="112">
                  <c:v>38297.33</c:v>
                </c:pt>
                <c:pt idx="113">
                  <c:v>41882.949999999997</c:v>
                </c:pt>
                <c:pt idx="114">
                  <c:v>45799.73</c:v>
                </c:pt>
                <c:pt idx="115">
                  <c:v>50092.42</c:v>
                </c:pt>
                <c:pt idx="116">
                  <c:v>54795</c:v>
                </c:pt>
                <c:pt idx="117">
                  <c:v>59996.77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B-AB43-997B-7C1559FB2482}"/>
            </c:ext>
          </c:extLst>
        </c:ser>
        <c:ser>
          <c:idx val="1"/>
          <c:order val="1"/>
          <c:tx>
            <c:strRef>
              <c:f>'495e'!$D$224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'495e'!$C$225:$C$342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9.1985487641695562E-2</c:v>
                </c:pt>
                <c:pt idx="77">
                  <c:v>0.17050144478698206</c:v>
                </c:pt>
                <c:pt idx="78">
                  <c:v>0.32753335907755521</c:v>
                </c:pt>
                <c:pt idx="79">
                  <c:v>0.45839328765303289</c:v>
                </c:pt>
                <c:pt idx="80">
                  <c:v>0.58925321622851046</c:v>
                </c:pt>
                <c:pt idx="81">
                  <c:v>0.74628513051908363</c:v>
                </c:pt>
                <c:pt idx="82">
                  <c:v>0.8771450590945612</c:v>
                </c:pt>
                <c:pt idx="83">
                  <c:v>1.0080049876700388</c:v>
                </c:pt>
                <c:pt idx="84">
                  <c:v>1.138864916245516</c:v>
                </c:pt>
                <c:pt idx="85">
                  <c:v>1.2958968305360894</c:v>
                </c:pt>
                <c:pt idx="86">
                  <c:v>1.5052727162568535</c:v>
                </c:pt>
                <c:pt idx="87">
                  <c:v>1.7408205876927132</c:v>
                </c:pt>
                <c:pt idx="88">
                  <c:v>2.0025404448436683</c:v>
                </c:pt>
                <c:pt idx="89">
                  <c:v>2.2642603019946237</c:v>
                </c:pt>
                <c:pt idx="90">
                  <c:v>2.5259801591455791</c:v>
                </c:pt>
                <c:pt idx="91">
                  <c:v>2.735356044866343</c:v>
                </c:pt>
                <c:pt idx="92">
                  <c:v>2.9447319305871069</c:v>
                </c:pt>
                <c:pt idx="93">
                  <c:v>3.0755918591625848</c:v>
                </c:pt>
                <c:pt idx="94">
                  <c:v>3.1279358305927758</c:v>
                </c:pt>
                <c:pt idx="95">
                  <c:v>3.1541078163078713</c:v>
                </c:pt>
                <c:pt idx="96">
                  <c:v>3.1802798020229668</c:v>
                </c:pt>
                <c:pt idx="97">
                  <c:v>3.2064517877380623</c:v>
                </c:pt>
                <c:pt idx="98">
                  <c:v>3.2326237734531578</c:v>
                </c:pt>
                <c:pt idx="99">
                  <c:v>3.2587957591682533</c:v>
                </c:pt>
                <c:pt idx="100">
                  <c:v>3.2587957591682533</c:v>
                </c:pt>
                <c:pt idx="101">
                  <c:v>3.2587957591682533</c:v>
                </c:pt>
                <c:pt idx="102">
                  <c:v>3.2587957591682533</c:v>
                </c:pt>
                <c:pt idx="103">
                  <c:v>3.2587957591682533</c:v>
                </c:pt>
                <c:pt idx="104">
                  <c:v>3.2587957591682533</c:v>
                </c:pt>
                <c:pt idx="105">
                  <c:v>3.2587957591682533</c:v>
                </c:pt>
                <c:pt idx="106">
                  <c:v>3.2587957591682533</c:v>
                </c:pt>
                <c:pt idx="107">
                  <c:v>3.2587957591682533</c:v>
                </c:pt>
                <c:pt idx="108">
                  <c:v>3.2587957591682533</c:v>
                </c:pt>
                <c:pt idx="109">
                  <c:v>3.2587957591682533</c:v>
                </c:pt>
                <c:pt idx="110">
                  <c:v>3.2587957591682533</c:v>
                </c:pt>
                <c:pt idx="111">
                  <c:v>3.2587957591682533</c:v>
                </c:pt>
                <c:pt idx="112">
                  <c:v>3.2587957591682533</c:v>
                </c:pt>
                <c:pt idx="113">
                  <c:v>3.2587957591682533</c:v>
                </c:pt>
                <c:pt idx="114">
                  <c:v>3.2587957591682533</c:v>
                </c:pt>
                <c:pt idx="115">
                  <c:v>3.2587957591682533</c:v>
                </c:pt>
                <c:pt idx="116">
                  <c:v>3.2587957591682533</c:v>
                </c:pt>
                <c:pt idx="117">
                  <c:v>3.2587957591682533</c:v>
                </c:pt>
              </c:numCache>
            </c:numRef>
          </c:xVal>
          <c:yVal>
            <c:numRef>
              <c:f>'495e'!$D$225:$D$342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48.65</c:v>
                </c:pt>
                <c:pt idx="39">
                  <c:v>52.73</c:v>
                </c:pt>
                <c:pt idx="40">
                  <c:v>58.17</c:v>
                </c:pt>
                <c:pt idx="41">
                  <c:v>63.66</c:v>
                </c:pt>
                <c:pt idx="42">
                  <c:v>70.08</c:v>
                </c:pt>
                <c:pt idx="43">
                  <c:v>77.56</c:v>
                </c:pt>
                <c:pt idx="44">
                  <c:v>84.69</c:v>
                </c:pt>
                <c:pt idx="45">
                  <c:v>92.27</c:v>
                </c:pt>
                <c:pt idx="46">
                  <c:v>100.08</c:v>
                </c:pt>
                <c:pt idx="47">
                  <c:v>110.59</c:v>
                </c:pt>
                <c:pt idx="48">
                  <c:v>120.44</c:v>
                </c:pt>
                <c:pt idx="49">
                  <c:v>131.38</c:v>
                </c:pt>
                <c:pt idx="50">
                  <c:v>146.07</c:v>
                </c:pt>
                <c:pt idx="51">
                  <c:v>157.49</c:v>
                </c:pt>
                <c:pt idx="52">
                  <c:v>174.55</c:v>
                </c:pt>
                <c:pt idx="53">
                  <c:v>189.45</c:v>
                </c:pt>
                <c:pt idx="54">
                  <c:v>209.3</c:v>
                </c:pt>
                <c:pt idx="55">
                  <c:v>227.77</c:v>
                </c:pt>
                <c:pt idx="56">
                  <c:v>248.98</c:v>
                </c:pt>
                <c:pt idx="57">
                  <c:v>273.27999999999997</c:v>
                </c:pt>
                <c:pt idx="58">
                  <c:v>298.8</c:v>
                </c:pt>
                <c:pt idx="59">
                  <c:v>327.14</c:v>
                </c:pt>
                <c:pt idx="60">
                  <c:v>357.43</c:v>
                </c:pt>
                <c:pt idx="61">
                  <c:v>392.38</c:v>
                </c:pt>
                <c:pt idx="62">
                  <c:v>428.82</c:v>
                </c:pt>
                <c:pt idx="63">
                  <c:v>469.74</c:v>
                </c:pt>
                <c:pt idx="64">
                  <c:v>514.38</c:v>
                </c:pt>
                <c:pt idx="65">
                  <c:v>559.79999999999995</c:v>
                </c:pt>
                <c:pt idx="66">
                  <c:v>615.29</c:v>
                </c:pt>
                <c:pt idx="67">
                  <c:v>674.35</c:v>
                </c:pt>
                <c:pt idx="68">
                  <c:v>736.01</c:v>
                </c:pt>
                <c:pt idx="69">
                  <c:v>804.18</c:v>
                </c:pt>
                <c:pt idx="70">
                  <c:v>878.27</c:v>
                </c:pt>
                <c:pt idx="71">
                  <c:v>960.28</c:v>
                </c:pt>
                <c:pt idx="72">
                  <c:v>1050.43</c:v>
                </c:pt>
                <c:pt idx="73">
                  <c:v>1146.94</c:v>
                </c:pt>
                <c:pt idx="74">
                  <c:v>1258.69</c:v>
                </c:pt>
                <c:pt idx="75">
                  <c:v>1377.04</c:v>
                </c:pt>
                <c:pt idx="76">
                  <c:v>1507.01</c:v>
                </c:pt>
                <c:pt idx="77">
                  <c:v>1649.14</c:v>
                </c:pt>
                <c:pt idx="78">
                  <c:v>1807.55</c:v>
                </c:pt>
                <c:pt idx="79">
                  <c:v>1977.45</c:v>
                </c:pt>
                <c:pt idx="80">
                  <c:v>2158.1999999999998</c:v>
                </c:pt>
                <c:pt idx="81">
                  <c:v>2368.19</c:v>
                </c:pt>
                <c:pt idx="82">
                  <c:v>2588.61</c:v>
                </c:pt>
                <c:pt idx="83">
                  <c:v>2829.67</c:v>
                </c:pt>
                <c:pt idx="84">
                  <c:v>3099.01</c:v>
                </c:pt>
                <c:pt idx="85">
                  <c:v>3387.27</c:v>
                </c:pt>
                <c:pt idx="86">
                  <c:v>3709.3</c:v>
                </c:pt>
                <c:pt idx="87">
                  <c:v>4058.74</c:v>
                </c:pt>
                <c:pt idx="88">
                  <c:v>4435.13</c:v>
                </c:pt>
                <c:pt idx="89">
                  <c:v>4845.66</c:v>
                </c:pt>
                <c:pt idx="90">
                  <c:v>5302.47</c:v>
                </c:pt>
                <c:pt idx="91">
                  <c:v>5804.87</c:v>
                </c:pt>
                <c:pt idx="92">
                  <c:v>6354.01</c:v>
                </c:pt>
                <c:pt idx="93">
                  <c:v>6944.85</c:v>
                </c:pt>
                <c:pt idx="94">
                  <c:v>7603.16</c:v>
                </c:pt>
                <c:pt idx="95">
                  <c:v>8315.82</c:v>
                </c:pt>
                <c:pt idx="96">
                  <c:v>9094.44</c:v>
                </c:pt>
                <c:pt idx="97">
                  <c:v>9955.24</c:v>
                </c:pt>
                <c:pt idx="98">
                  <c:v>10894.31</c:v>
                </c:pt>
                <c:pt idx="99">
                  <c:v>11893.96</c:v>
                </c:pt>
                <c:pt idx="100">
                  <c:v>12994.03</c:v>
                </c:pt>
                <c:pt idx="101">
                  <c:v>14294.17</c:v>
                </c:pt>
                <c:pt idx="102">
                  <c:v>15595.16</c:v>
                </c:pt>
                <c:pt idx="103">
                  <c:v>17093.849999999999</c:v>
                </c:pt>
                <c:pt idx="104">
                  <c:v>18694.849999999999</c:v>
                </c:pt>
                <c:pt idx="105">
                  <c:v>20393.900000000001</c:v>
                </c:pt>
                <c:pt idx="106">
                  <c:v>22294.58</c:v>
                </c:pt>
                <c:pt idx="107">
                  <c:v>24395.98</c:v>
                </c:pt>
                <c:pt idx="108">
                  <c:v>26696.799999999999</c:v>
                </c:pt>
                <c:pt idx="109">
                  <c:v>29296.99</c:v>
                </c:pt>
                <c:pt idx="110">
                  <c:v>31999.89</c:v>
                </c:pt>
                <c:pt idx="111">
                  <c:v>34996.93</c:v>
                </c:pt>
                <c:pt idx="112">
                  <c:v>38297.33</c:v>
                </c:pt>
                <c:pt idx="113">
                  <c:v>41882.949999999997</c:v>
                </c:pt>
                <c:pt idx="114">
                  <c:v>45799.73</c:v>
                </c:pt>
                <c:pt idx="115">
                  <c:v>50092.42</c:v>
                </c:pt>
                <c:pt idx="116">
                  <c:v>54795</c:v>
                </c:pt>
                <c:pt idx="117">
                  <c:v>59996.77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CB-AB43-997B-7C1559FB2482}"/>
            </c:ext>
          </c:extLst>
        </c:ser>
        <c:ser>
          <c:idx val="2"/>
          <c:order val="2"/>
          <c:tx>
            <c:strRef>
              <c:f>'495e'!$F$224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'495e'!$E$225:$E$342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5.4587015877223741E-3</c:v>
                </c:pt>
                <c:pt idx="78">
                  <c:v>0.2439487540766721</c:v>
                </c:pt>
                <c:pt idx="79">
                  <c:v>0.51473358842868622</c:v>
                </c:pt>
                <c:pt idx="80">
                  <c:v>0.70691457073841268</c:v>
                </c:pt>
                <c:pt idx="81">
                  <c:v>0.85290691094854854</c:v>
                </c:pt>
                <c:pt idx="82">
                  <c:v>0.95592507532800797</c:v>
                </c:pt>
                <c:pt idx="83">
                  <c:v>1.0349135740450688</c:v>
                </c:pt>
                <c:pt idx="84">
                  <c:v>1.0983629010140497</c:v>
                </c:pt>
                <c:pt idx="85">
                  <c:v>1.1483750738242127</c:v>
                </c:pt>
                <c:pt idx="86">
                  <c:v>1.190375281220527</c:v>
                </c:pt>
                <c:pt idx="87">
                  <c:v>1.2251595003545424</c:v>
                </c:pt>
                <c:pt idx="88">
                  <c:v>1.2542571840251622</c:v>
                </c:pt>
                <c:pt idx="89">
                  <c:v>1.2792553159356355</c:v>
                </c:pt>
                <c:pt idx="90">
                  <c:v>1.3013537251815874</c:v>
                </c:pt>
                <c:pt idx="91">
                  <c:v>1.320791344072247</c:v>
                </c:pt>
                <c:pt idx="92">
                  <c:v>1.3379173344252442</c:v>
                </c:pt>
                <c:pt idx="93">
                  <c:v>1.3529064569968137</c:v>
                </c:pt>
                <c:pt idx="94">
                  <c:v>1.3665767107762599</c:v>
                </c:pt>
                <c:pt idx="95">
                  <c:v>1.378750797453075</c:v>
                </c:pt>
                <c:pt idx="96">
                  <c:v>1.3897620476743171</c:v>
                </c:pt>
                <c:pt idx="97">
                  <c:v>1.3998785956344748</c:v>
                </c:pt>
                <c:pt idx="98">
                  <c:v>1.4090838322728922</c:v>
                </c:pt>
                <c:pt idx="99">
                  <c:v>1.4173105116615212</c:v>
                </c:pt>
                <c:pt idx="100">
                  <c:v>1.4249500718120351</c:v>
                </c:pt>
                <c:pt idx="101">
                  <c:v>1.4325396720363703</c:v>
                </c:pt>
                <c:pt idx="102">
                  <c:v>1.4389518507173353</c:v>
                </c:pt>
                <c:pt idx="103">
                  <c:v>1.4452271098047269</c:v>
                </c:pt>
                <c:pt idx="104">
                  <c:v>1.4509247561358343</c:v>
                </c:pt>
                <c:pt idx="105">
                  <c:v>1.4560983754068522</c:v>
                </c:pt>
                <c:pt idx="106">
                  <c:v>1.4610631207217049</c:v>
                </c:pt>
                <c:pt idx="107">
                  <c:v>1.4657690679156692</c:v>
                </c:pt>
                <c:pt idx="108">
                  <c:v>1.4701915740621092</c:v>
                </c:pt>
                <c:pt idx="109">
                  <c:v>1.4744792796347428</c:v>
                </c:pt>
                <c:pt idx="110">
                  <c:v>1.4783160373867206</c:v>
                </c:pt>
                <c:pt idx="111">
                  <c:v>1.4819946162931454</c:v>
                </c:pt>
                <c:pt idx="112">
                  <c:v>1.4854975084294524</c:v>
                </c:pt>
                <c:pt idx="113">
                  <c:v>1.4887932978482532</c:v>
                </c:pt>
                <c:pt idx="114">
                  <c:v>1.4919173748233081</c:v>
                </c:pt>
                <c:pt idx="115">
                  <c:v>1.4948922418171733</c:v>
                </c:pt>
                <c:pt idx="116">
                  <c:v>1.4977266385653236</c:v>
                </c:pt>
                <c:pt idx="117">
                  <c:v>1.5004544879532808</c:v>
                </c:pt>
              </c:numCache>
            </c:numRef>
          </c:xVal>
          <c:yVal>
            <c:numRef>
              <c:f>'495e'!$F$225:$F$342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48.65</c:v>
                </c:pt>
                <c:pt idx="39">
                  <c:v>52.73</c:v>
                </c:pt>
                <c:pt idx="40">
                  <c:v>58.17</c:v>
                </c:pt>
                <c:pt idx="41">
                  <c:v>63.66</c:v>
                </c:pt>
                <c:pt idx="42">
                  <c:v>70.08</c:v>
                </c:pt>
                <c:pt idx="43">
                  <c:v>77.56</c:v>
                </c:pt>
                <c:pt idx="44">
                  <c:v>84.69</c:v>
                </c:pt>
                <c:pt idx="45">
                  <c:v>92.27</c:v>
                </c:pt>
                <c:pt idx="46">
                  <c:v>100.08</c:v>
                </c:pt>
                <c:pt idx="47">
                  <c:v>110.59</c:v>
                </c:pt>
                <c:pt idx="48">
                  <c:v>120.44</c:v>
                </c:pt>
                <c:pt idx="49">
                  <c:v>131.38</c:v>
                </c:pt>
                <c:pt idx="50">
                  <c:v>146.07</c:v>
                </c:pt>
                <c:pt idx="51">
                  <c:v>157.49</c:v>
                </c:pt>
                <c:pt idx="52">
                  <c:v>174.55</c:v>
                </c:pt>
                <c:pt idx="53">
                  <c:v>189.45</c:v>
                </c:pt>
                <c:pt idx="54">
                  <c:v>209.3</c:v>
                </c:pt>
                <c:pt idx="55">
                  <c:v>227.77</c:v>
                </c:pt>
                <c:pt idx="56">
                  <c:v>248.98</c:v>
                </c:pt>
                <c:pt idx="57">
                  <c:v>273.27999999999997</c:v>
                </c:pt>
                <c:pt idx="58">
                  <c:v>298.8</c:v>
                </c:pt>
                <c:pt idx="59">
                  <c:v>327.14</c:v>
                </c:pt>
                <c:pt idx="60">
                  <c:v>357.43</c:v>
                </c:pt>
                <c:pt idx="61">
                  <c:v>392.38</c:v>
                </c:pt>
                <c:pt idx="62">
                  <c:v>428.82</c:v>
                </c:pt>
                <c:pt idx="63">
                  <c:v>469.74</c:v>
                </c:pt>
                <c:pt idx="64">
                  <c:v>514.38</c:v>
                </c:pt>
                <c:pt idx="65">
                  <c:v>559.79999999999995</c:v>
                </c:pt>
                <c:pt idx="66">
                  <c:v>615.29</c:v>
                </c:pt>
                <c:pt idx="67">
                  <c:v>674.35</c:v>
                </c:pt>
                <c:pt idx="68">
                  <c:v>736.01</c:v>
                </c:pt>
                <c:pt idx="69">
                  <c:v>804.18</c:v>
                </c:pt>
                <c:pt idx="70">
                  <c:v>878.27</c:v>
                </c:pt>
                <c:pt idx="71">
                  <c:v>960.28</c:v>
                </c:pt>
                <c:pt idx="72">
                  <c:v>1050.43</c:v>
                </c:pt>
                <c:pt idx="73">
                  <c:v>1146.94</c:v>
                </c:pt>
                <c:pt idx="74">
                  <c:v>1258.69</c:v>
                </c:pt>
                <c:pt idx="75">
                  <c:v>1377.04</c:v>
                </c:pt>
                <c:pt idx="76">
                  <c:v>1507.01</c:v>
                </c:pt>
                <c:pt idx="77">
                  <c:v>1649.14</c:v>
                </c:pt>
                <c:pt idx="78">
                  <c:v>1807.55</c:v>
                </c:pt>
                <c:pt idx="79">
                  <c:v>1977.45</c:v>
                </c:pt>
                <c:pt idx="80">
                  <c:v>2158.1999999999998</c:v>
                </c:pt>
                <c:pt idx="81">
                  <c:v>2368.19</c:v>
                </c:pt>
                <c:pt idx="82">
                  <c:v>2588.61</c:v>
                </c:pt>
                <c:pt idx="83">
                  <c:v>2829.67</c:v>
                </c:pt>
                <c:pt idx="84">
                  <c:v>3099.01</c:v>
                </c:pt>
                <c:pt idx="85">
                  <c:v>3387.27</c:v>
                </c:pt>
                <c:pt idx="86">
                  <c:v>3709.3</c:v>
                </c:pt>
                <c:pt idx="87">
                  <c:v>4058.74</c:v>
                </c:pt>
                <c:pt idx="88">
                  <c:v>4435.13</c:v>
                </c:pt>
                <c:pt idx="89">
                  <c:v>4845.66</c:v>
                </c:pt>
                <c:pt idx="90">
                  <c:v>5302.47</c:v>
                </c:pt>
                <c:pt idx="91">
                  <c:v>5804.87</c:v>
                </c:pt>
                <c:pt idx="92">
                  <c:v>6354.01</c:v>
                </c:pt>
                <c:pt idx="93">
                  <c:v>6944.85</c:v>
                </c:pt>
                <c:pt idx="94">
                  <c:v>7603.16</c:v>
                </c:pt>
                <c:pt idx="95">
                  <c:v>8315.82</c:v>
                </c:pt>
                <c:pt idx="96">
                  <c:v>9094.44</c:v>
                </c:pt>
                <c:pt idx="97">
                  <c:v>9955.24</c:v>
                </c:pt>
                <c:pt idx="98">
                  <c:v>10894.31</c:v>
                </c:pt>
                <c:pt idx="99">
                  <c:v>11893.96</c:v>
                </c:pt>
                <c:pt idx="100">
                  <c:v>12994.03</c:v>
                </c:pt>
                <c:pt idx="101">
                  <c:v>14294.17</c:v>
                </c:pt>
                <c:pt idx="102">
                  <c:v>15595.16</c:v>
                </c:pt>
                <c:pt idx="103">
                  <c:v>17093.849999999999</c:v>
                </c:pt>
                <c:pt idx="104">
                  <c:v>18694.849999999999</c:v>
                </c:pt>
                <c:pt idx="105">
                  <c:v>20393.900000000001</c:v>
                </c:pt>
                <c:pt idx="106">
                  <c:v>22294.58</c:v>
                </c:pt>
                <c:pt idx="107">
                  <c:v>24395.98</c:v>
                </c:pt>
                <c:pt idx="108">
                  <c:v>26696.799999999999</c:v>
                </c:pt>
                <c:pt idx="109">
                  <c:v>29296.99</c:v>
                </c:pt>
                <c:pt idx="110">
                  <c:v>31999.89</c:v>
                </c:pt>
                <c:pt idx="111">
                  <c:v>34996.93</c:v>
                </c:pt>
                <c:pt idx="112">
                  <c:v>38297.33</c:v>
                </c:pt>
                <c:pt idx="113">
                  <c:v>41882.949999999997</c:v>
                </c:pt>
                <c:pt idx="114">
                  <c:v>45799.73</c:v>
                </c:pt>
                <c:pt idx="115">
                  <c:v>50092.42</c:v>
                </c:pt>
                <c:pt idx="116">
                  <c:v>54795</c:v>
                </c:pt>
                <c:pt idx="117">
                  <c:v>59996.77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CB-AB43-997B-7C1559FB2482}"/>
            </c:ext>
          </c:extLst>
        </c:ser>
        <c:ser>
          <c:idx val="3"/>
          <c:order val="3"/>
          <c:tx>
            <c:strRef>
              <c:f>'495e'!$H$224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'495e'!$G$225:$G$342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0.18502276538475926</c:v>
                </c:pt>
                <c:pt idx="87">
                  <c:v>0.63231985788940426</c:v>
                </c:pt>
                <c:pt idx="88">
                  <c:v>0.93817830545662007</c:v>
                </c:pt>
                <c:pt idx="89">
                  <c:v>1.1418796828556366</c:v>
                </c:pt>
                <c:pt idx="90">
                  <c:v>1.2867846995909058</c:v>
                </c:pt>
                <c:pt idx="91">
                  <c:v>1.3932107732613592</c:v>
                </c:pt>
                <c:pt idx="92">
                  <c:v>1.4739945865866857</c:v>
                </c:pt>
                <c:pt idx="93">
                  <c:v>1.536472901530666</c:v>
                </c:pt>
                <c:pt idx="94">
                  <c:v>1.5877777674164473</c:v>
                </c:pt>
                <c:pt idx="95">
                  <c:v>1.6295109448896958</c:v>
                </c:pt>
                <c:pt idx="96">
                  <c:v>1.6644199902182135</c:v>
                </c:pt>
                <c:pt idx="97">
                  <c:v>1.6943595556021465</c:v>
                </c:pt>
                <c:pt idx="98">
                  <c:v>1.7199886856719568</c:v>
                </c:pt>
                <c:pt idx="99">
                  <c:v>1.741697735801425</c:v>
                </c:pt>
                <c:pt idx="100">
                  <c:v>1.7609199391639201</c:v>
                </c:pt>
                <c:pt idx="101">
                  <c:v>1.7791817298407988</c:v>
                </c:pt>
                <c:pt idx="102">
                  <c:v>1.7940011214817397</c:v>
                </c:pt>
                <c:pt idx="103">
                  <c:v>1.8079937407923055</c:v>
                </c:pt>
                <c:pt idx="104">
                  <c:v>1.8202828462964102</c:v>
                </c:pt>
                <c:pt idx="105">
                  <c:v>1.8311147489069384</c:v>
                </c:pt>
                <c:pt idx="106">
                  <c:v>1.8412289546164173</c:v>
                </c:pt>
                <c:pt idx="107">
                  <c:v>1.8505722327299055</c:v>
                </c:pt>
                <c:pt idx="108">
                  <c:v>1.8591444322242512</c:v>
                </c:pt>
                <c:pt idx="109">
                  <c:v>1.8672692180261685</c:v>
                </c:pt>
                <c:pt idx="110">
                  <c:v>1.874389077719818</c:v>
                </c:pt>
                <c:pt idx="111">
                  <c:v>1.8810859431530571</c:v>
                </c:pt>
                <c:pt idx="112">
                  <c:v>1.887348394569027</c:v>
                </c:pt>
                <c:pt idx="113">
                  <c:v>1.8931411714005735</c:v>
                </c:pt>
                <c:pt idx="114">
                  <c:v>1.8985453171813957</c:v>
                </c:pt>
                <c:pt idx="115">
                  <c:v>1.9036146045654552</c:v>
                </c:pt>
                <c:pt idx="116">
                  <c:v>1.9083763769818369</c:v>
                </c:pt>
                <c:pt idx="117">
                  <c:v>1.9128976403185474</c:v>
                </c:pt>
              </c:numCache>
            </c:numRef>
          </c:xVal>
          <c:yVal>
            <c:numRef>
              <c:f>'495e'!$H$225:$H$342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48.65</c:v>
                </c:pt>
                <c:pt idx="39">
                  <c:v>52.73</c:v>
                </c:pt>
                <c:pt idx="40">
                  <c:v>58.17</c:v>
                </c:pt>
                <c:pt idx="41">
                  <c:v>63.66</c:v>
                </c:pt>
                <c:pt idx="42">
                  <c:v>70.08</c:v>
                </c:pt>
                <c:pt idx="43">
                  <c:v>77.56</c:v>
                </c:pt>
                <c:pt idx="44">
                  <c:v>84.69</c:v>
                </c:pt>
                <c:pt idx="45">
                  <c:v>92.27</c:v>
                </c:pt>
                <c:pt idx="46">
                  <c:v>100.08</c:v>
                </c:pt>
                <c:pt idx="47">
                  <c:v>110.59</c:v>
                </c:pt>
                <c:pt idx="48">
                  <c:v>120.44</c:v>
                </c:pt>
                <c:pt idx="49">
                  <c:v>131.38</c:v>
                </c:pt>
                <c:pt idx="50">
                  <c:v>146.07</c:v>
                </c:pt>
                <c:pt idx="51">
                  <c:v>157.49</c:v>
                </c:pt>
                <c:pt idx="52">
                  <c:v>174.55</c:v>
                </c:pt>
                <c:pt idx="53">
                  <c:v>189.45</c:v>
                </c:pt>
                <c:pt idx="54">
                  <c:v>209.3</c:v>
                </c:pt>
                <c:pt idx="55">
                  <c:v>227.77</c:v>
                </c:pt>
                <c:pt idx="56">
                  <c:v>248.98</c:v>
                </c:pt>
                <c:pt idx="57">
                  <c:v>273.27999999999997</c:v>
                </c:pt>
                <c:pt idx="58">
                  <c:v>298.8</c:v>
                </c:pt>
                <c:pt idx="59">
                  <c:v>327.14</c:v>
                </c:pt>
                <c:pt idx="60">
                  <c:v>357.43</c:v>
                </c:pt>
                <c:pt idx="61">
                  <c:v>392.38</c:v>
                </c:pt>
                <c:pt idx="62">
                  <c:v>428.82</c:v>
                </c:pt>
                <c:pt idx="63">
                  <c:v>469.74</c:v>
                </c:pt>
                <c:pt idx="64">
                  <c:v>514.38</c:v>
                </c:pt>
                <c:pt idx="65">
                  <c:v>559.79999999999995</c:v>
                </c:pt>
                <c:pt idx="66">
                  <c:v>615.29</c:v>
                </c:pt>
                <c:pt idx="67">
                  <c:v>674.35</c:v>
                </c:pt>
                <c:pt idx="68">
                  <c:v>736.01</c:v>
                </c:pt>
                <c:pt idx="69">
                  <c:v>804.18</c:v>
                </c:pt>
                <c:pt idx="70">
                  <c:v>878.27</c:v>
                </c:pt>
                <c:pt idx="71">
                  <c:v>960.28</c:v>
                </c:pt>
                <c:pt idx="72">
                  <c:v>1050.43</c:v>
                </c:pt>
                <c:pt idx="73">
                  <c:v>1146.94</c:v>
                </c:pt>
                <c:pt idx="74">
                  <c:v>1258.69</c:v>
                </c:pt>
                <c:pt idx="75">
                  <c:v>1377.04</c:v>
                </c:pt>
                <c:pt idx="76">
                  <c:v>1507.01</c:v>
                </c:pt>
                <c:pt idx="77">
                  <c:v>1649.14</c:v>
                </c:pt>
                <c:pt idx="78">
                  <c:v>1807.55</c:v>
                </c:pt>
                <c:pt idx="79">
                  <c:v>1977.45</c:v>
                </c:pt>
                <c:pt idx="80">
                  <c:v>2158.1999999999998</c:v>
                </c:pt>
                <c:pt idx="81">
                  <c:v>2368.19</c:v>
                </c:pt>
                <c:pt idx="82">
                  <c:v>2588.61</c:v>
                </c:pt>
                <c:pt idx="83">
                  <c:v>2829.67</c:v>
                </c:pt>
                <c:pt idx="84">
                  <c:v>3099.01</c:v>
                </c:pt>
                <c:pt idx="85">
                  <c:v>3387.27</c:v>
                </c:pt>
                <c:pt idx="86">
                  <c:v>3709.3</c:v>
                </c:pt>
                <c:pt idx="87">
                  <c:v>4058.74</c:v>
                </c:pt>
                <c:pt idx="88">
                  <c:v>4435.13</c:v>
                </c:pt>
                <c:pt idx="89">
                  <c:v>4845.66</c:v>
                </c:pt>
                <c:pt idx="90">
                  <c:v>5302.47</c:v>
                </c:pt>
                <c:pt idx="91">
                  <c:v>5804.87</c:v>
                </c:pt>
                <c:pt idx="92">
                  <c:v>6354.01</c:v>
                </c:pt>
                <c:pt idx="93">
                  <c:v>6944.85</c:v>
                </c:pt>
                <c:pt idx="94">
                  <c:v>7603.16</c:v>
                </c:pt>
                <c:pt idx="95">
                  <c:v>8315.82</c:v>
                </c:pt>
                <c:pt idx="96">
                  <c:v>9094.44</c:v>
                </c:pt>
                <c:pt idx="97">
                  <c:v>9955.24</c:v>
                </c:pt>
                <c:pt idx="98">
                  <c:v>10894.31</c:v>
                </c:pt>
                <c:pt idx="99">
                  <c:v>11893.96</c:v>
                </c:pt>
                <c:pt idx="100">
                  <c:v>12994.03</c:v>
                </c:pt>
                <c:pt idx="101">
                  <c:v>14294.17</c:v>
                </c:pt>
                <c:pt idx="102">
                  <c:v>15595.16</c:v>
                </c:pt>
                <c:pt idx="103">
                  <c:v>17093.849999999999</c:v>
                </c:pt>
                <c:pt idx="104">
                  <c:v>18694.849999999999</c:v>
                </c:pt>
                <c:pt idx="105">
                  <c:v>20393.900000000001</c:v>
                </c:pt>
                <c:pt idx="106">
                  <c:v>22294.58</c:v>
                </c:pt>
                <c:pt idx="107">
                  <c:v>24395.98</c:v>
                </c:pt>
                <c:pt idx="108">
                  <c:v>26696.799999999999</c:v>
                </c:pt>
                <c:pt idx="109">
                  <c:v>29296.99</c:v>
                </c:pt>
                <c:pt idx="110">
                  <c:v>31999.89</c:v>
                </c:pt>
                <c:pt idx="111">
                  <c:v>34996.93</c:v>
                </c:pt>
                <c:pt idx="112">
                  <c:v>38297.33</c:v>
                </c:pt>
                <c:pt idx="113">
                  <c:v>41882.949999999997</c:v>
                </c:pt>
                <c:pt idx="114">
                  <c:v>45799.73</c:v>
                </c:pt>
                <c:pt idx="115">
                  <c:v>50092.42</c:v>
                </c:pt>
                <c:pt idx="116">
                  <c:v>54795</c:v>
                </c:pt>
                <c:pt idx="117">
                  <c:v>59996.77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CB-AB43-997B-7C1559FB2482}"/>
            </c:ext>
          </c:extLst>
        </c:ser>
        <c:ser>
          <c:idx val="4"/>
          <c:order val="4"/>
          <c:tx>
            <c:strRef>
              <c:f>'495e'!$J$224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'495e'!$I$225:$I$342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5.4587015877223741E-3</c:v>
                </c:pt>
                <c:pt idx="78">
                  <c:v>0.2439487540766721</c:v>
                </c:pt>
                <c:pt idx="79">
                  <c:v>0.51473358842868622</c:v>
                </c:pt>
                <c:pt idx="80">
                  <c:v>0.70691457073841268</c:v>
                </c:pt>
                <c:pt idx="81">
                  <c:v>0.85290691094854854</c:v>
                </c:pt>
                <c:pt idx="82">
                  <c:v>0.95592507532800797</c:v>
                </c:pt>
                <c:pt idx="83">
                  <c:v>1.0349135740450688</c:v>
                </c:pt>
                <c:pt idx="84">
                  <c:v>1.0983629010140497</c:v>
                </c:pt>
                <c:pt idx="85">
                  <c:v>1.1483750738242127</c:v>
                </c:pt>
                <c:pt idx="86">
                  <c:v>1.3753980466052864</c:v>
                </c:pt>
                <c:pt idx="87">
                  <c:v>1.8574793582439466</c:v>
                </c:pt>
                <c:pt idx="88">
                  <c:v>2.1924354894817824</c:v>
                </c:pt>
                <c:pt idx="89">
                  <c:v>2.4211349987912723</c:v>
                </c:pt>
                <c:pt idx="90">
                  <c:v>2.5881384247724935</c:v>
                </c:pt>
                <c:pt idx="91">
                  <c:v>2.7140021173336062</c:v>
                </c:pt>
                <c:pt idx="92">
                  <c:v>2.8119119210119301</c:v>
                </c:pt>
                <c:pt idx="93">
                  <c:v>2.8893793585274796</c:v>
                </c:pt>
                <c:pt idx="94">
                  <c:v>2.9543544781927071</c:v>
                </c:pt>
                <c:pt idx="95">
                  <c:v>3.0082617423427709</c:v>
                </c:pt>
                <c:pt idx="96">
                  <c:v>3.0541820378925308</c:v>
                </c:pt>
                <c:pt idx="97">
                  <c:v>3.0942381512366213</c:v>
                </c:pt>
                <c:pt idx="98">
                  <c:v>3.1290725179448491</c:v>
                </c:pt>
                <c:pt idx="99">
                  <c:v>3.1590082474629462</c:v>
                </c:pt>
                <c:pt idx="100">
                  <c:v>3.1858700109759552</c:v>
                </c:pt>
                <c:pt idx="101">
                  <c:v>3.2117214018771691</c:v>
                </c:pt>
                <c:pt idx="102">
                  <c:v>3.2329529721990751</c:v>
                </c:pt>
                <c:pt idx="103">
                  <c:v>3.2532208505970326</c:v>
                </c:pt>
                <c:pt idx="104">
                  <c:v>3.2712076024322445</c:v>
                </c:pt>
                <c:pt idx="105">
                  <c:v>3.2872131243137908</c:v>
                </c:pt>
                <c:pt idx="106">
                  <c:v>3.302292075338122</c:v>
                </c:pt>
                <c:pt idx="107">
                  <c:v>3.3163413006455746</c:v>
                </c:pt>
                <c:pt idx="108">
                  <c:v>3.3293360062863604</c:v>
                </c:pt>
                <c:pt idx="109">
                  <c:v>3.3417484976609115</c:v>
                </c:pt>
                <c:pt idx="110">
                  <c:v>3.3527051151065388</c:v>
                </c:pt>
                <c:pt idx="111">
                  <c:v>3.3630805594462023</c:v>
                </c:pt>
                <c:pt idx="112">
                  <c:v>3.3728459029984794</c:v>
                </c:pt>
                <c:pt idx="113">
                  <c:v>3.3819344692488267</c:v>
                </c:pt>
                <c:pt idx="114">
                  <c:v>3.3904626920047036</c:v>
                </c:pt>
                <c:pt idx="115">
                  <c:v>3.3985068463826282</c:v>
                </c:pt>
                <c:pt idx="116">
                  <c:v>3.4061030155471608</c:v>
                </c:pt>
                <c:pt idx="117">
                  <c:v>3.4133521282718284</c:v>
                </c:pt>
              </c:numCache>
            </c:numRef>
          </c:xVal>
          <c:yVal>
            <c:numRef>
              <c:f>'495e'!$J$225:$J$342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48.65</c:v>
                </c:pt>
                <c:pt idx="39">
                  <c:v>52.73</c:v>
                </c:pt>
                <c:pt idx="40">
                  <c:v>58.17</c:v>
                </c:pt>
                <c:pt idx="41">
                  <c:v>63.66</c:v>
                </c:pt>
                <c:pt idx="42">
                  <c:v>70.08</c:v>
                </c:pt>
                <c:pt idx="43">
                  <c:v>77.56</c:v>
                </c:pt>
                <c:pt idx="44">
                  <c:v>84.69</c:v>
                </c:pt>
                <c:pt idx="45">
                  <c:v>92.27</c:v>
                </c:pt>
                <c:pt idx="46">
                  <c:v>100.08</c:v>
                </c:pt>
                <c:pt idx="47">
                  <c:v>110.59</c:v>
                </c:pt>
                <c:pt idx="48">
                  <c:v>120.44</c:v>
                </c:pt>
                <c:pt idx="49">
                  <c:v>131.38</c:v>
                </c:pt>
                <c:pt idx="50">
                  <c:v>146.07</c:v>
                </c:pt>
                <c:pt idx="51">
                  <c:v>157.49</c:v>
                </c:pt>
                <c:pt idx="52">
                  <c:v>174.55</c:v>
                </c:pt>
                <c:pt idx="53">
                  <c:v>189.45</c:v>
                </c:pt>
                <c:pt idx="54">
                  <c:v>209.3</c:v>
                </c:pt>
                <c:pt idx="55">
                  <c:v>227.77</c:v>
                </c:pt>
                <c:pt idx="56">
                  <c:v>248.98</c:v>
                </c:pt>
                <c:pt idx="57">
                  <c:v>273.27999999999997</c:v>
                </c:pt>
                <c:pt idx="58">
                  <c:v>298.8</c:v>
                </c:pt>
                <c:pt idx="59">
                  <c:v>327.14</c:v>
                </c:pt>
                <c:pt idx="60">
                  <c:v>357.43</c:v>
                </c:pt>
                <c:pt idx="61">
                  <c:v>392.38</c:v>
                </c:pt>
                <c:pt idx="62">
                  <c:v>428.82</c:v>
                </c:pt>
                <c:pt idx="63">
                  <c:v>469.74</c:v>
                </c:pt>
                <c:pt idx="64">
                  <c:v>514.38</c:v>
                </c:pt>
                <c:pt idx="65">
                  <c:v>559.79999999999995</c:v>
                </c:pt>
                <c:pt idx="66">
                  <c:v>615.29</c:v>
                </c:pt>
                <c:pt idx="67">
                  <c:v>674.35</c:v>
                </c:pt>
                <c:pt idx="68">
                  <c:v>736.01</c:v>
                </c:pt>
                <c:pt idx="69">
                  <c:v>804.18</c:v>
                </c:pt>
                <c:pt idx="70">
                  <c:v>878.27</c:v>
                </c:pt>
                <c:pt idx="71">
                  <c:v>960.28</c:v>
                </c:pt>
                <c:pt idx="72">
                  <c:v>1050.43</c:v>
                </c:pt>
                <c:pt idx="73">
                  <c:v>1146.94</c:v>
                </c:pt>
                <c:pt idx="74">
                  <c:v>1258.69</c:v>
                </c:pt>
                <c:pt idx="75">
                  <c:v>1377.04</c:v>
                </c:pt>
                <c:pt idx="76">
                  <c:v>1507.01</c:v>
                </c:pt>
                <c:pt idx="77">
                  <c:v>1649.14</c:v>
                </c:pt>
                <c:pt idx="78">
                  <c:v>1807.55</c:v>
                </c:pt>
                <c:pt idx="79">
                  <c:v>1977.45</c:v>
                </c:pt>
                <c:pt idx="80">
                  <c:v>2158.1999999999998</c:v>
                </c:pt>
                <c:pt idx="81">
                  <c:v>2368.19</c:v>
                </c:pt>
                <c:pt idx="82">
                  <c:v>2588.61</c:v>
                </c:pt>
                <c:pt idx="83">
                  <c:v>2829.67</c:v>
                </c:pt>
                <c:pt idx="84">
                  <c:v>3099.01</c:v>
                </c:pt>
                <c:pt idx="85">
                  <c:v>3387.27</c:v>
                </c:pt>
                <c:pt idx="86">
                  <c:v>3709.3</c:v>
                </c:pt>
                <c:pt idx="87">
                  <c:v>4058.74</c:v>
                </c:pt>
                <c:pt idx="88">
                  <c:v>4435.13</c:v>
                </c:pt>
                <c:pt idx="89">
                  <c:v>4845.66</c:v>
                </c:pt>
                <c:pt idx="90">
                  <c:v>5302.47</c:v>
                </c:pt>
                <c:pt idx="91">
                  <c:v>5804.87</c:v>
                </c:pt>
                <c:pt idx="92">
                  <c:v>6354.01</c:v>
                </c:pt>
                <c:pt idx="93">
                  <c:v>6944.85</c:v>
                </c:pt>
                <c:pt idx="94">
                  <c:v>7603.16</c:v>
                </c:pt>
                <c:pt idx="95">
                  <c:v>8315.82</c:v>
                </c:pt>
                <c:pt idx="96">
                  <c:v>9094.44</c:v>
                </c:pt>
                <c:pt idx="97">
                  <c:v>9955.24</c:v>
                </c:pt>
                <c:pt idx="98">
                  <c:v>10894.31</c:v>
                </c:pt>
                <c:pt idx="99">
                  <c:v>11893.96</c:v>
                </c:pt>
                <c:pt idx="100">
                  <c:v>12994.03</c:v>
                </c:pt>
                <c:pt idx="101">
                  <c:v>14294.17</c:v>
                </c:pt>
                <c:pt idx="102">
                  <c:v>15595.16</c:v>
                </c:pt>
                <c:pt idx="103">
                  <c:v>17093.849999999999</c:v>
                </c:pt>
                <c:pt idx="104">
                  <c:v>18694.849999999999</c:v>
                </c:pt>
                <c:pt idx="105">
                  <c:v>20393.900000000001</c:v>
                </c:pt>
                <c:pt idx="106">
                  <c:v>22294.58</c:v>
                </c:pt>
                <c:pt idx="107">
                  <c:v>24395.98</c:v>
                </c:pt>
                <c:pt idx="108">
                  <c:v>26696.799999999999</c:v>
                </c:pt>
                <c:pt idx="109">
                  <c:v>29296.99</c:v>
                </c:pt>
                <c:pt idx="110">
                  <c:v>31999.89</c:v>
                </c:pt>
                <c:pt idx="111">
                  <c:v>34996.93</c:v>
                </c:pt>
                <c:pt idx="112">
                  <c:v>38297.33</c:v>
                </c:pt>
                <c:pt idx="113">
                  <c:v>41882.949999999997</c:v>
                </c:pt>
                <c:pt idx="114">
                  <c:v>45799.73</c:v>
                </c:pt>
                <c:pt idx="115">
                  <c:v>50092.42</c:v>
                </c:pt>
                <c:pt idx="116">
                  <c:v>54795</c:v>
                </c:pt>
                <c:pt idx="117">
                  <c:v>59996.77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CB-AB43-997B-7C1559FB2482}"/>
            </c:ext>
          </c:extLst>
        </c:ser>
        <c:ser>
          <c:idx val="5"/>
          <c:order val="5"/>
          <c:tx>
            <c:strRef>
              <c:f>'495e'!$P$257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'495e'!$P$252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{755CF66A-5454-2444-B897-C800311166CB}</c15:txfldGUID>
                      <c15:f>'495e'!$P$252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ACB-AB43-997B-7C1559FB2482}"/>
                </c:ext>
              </c:extLst>
            </c:dLbl>
            <c:dLbl>
              <c:idx val="1"/>
              <c:tx>
                <c:strRef>
                  <c:f>'495e'!$P$253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{BC66D04F-7DC2-6348-B8E9-CC664D15A8C7}</c15:txfldGUID>
                      <c15:f>'495e'!$P$253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ACB-AB43-997B-7C1559FB2482}"/>
                </c:ext>
              </c:extLst>
            </c:dLbl>
            <c:dLbl>
              <c:idx val="2"/>
              <c:tx>
                <c:strRef>
                  <c:f>'495e'!$P$254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{486F5F90-8CD2-044A-923C-ED83093B4B2A}</c15:txfldGUID>
                      <c15:f>'495e'!$P$254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ACB-AB43-997B-7C1559FB2482}"/>
                </c:ext>
              </c:extLst>
            </c:dLbl>
            <c:dLbl>
              <c:idx val="3"/>
              <c:tx>
                <c:strRef>
                  <c:f>'495e'!$P$255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{019281D1-CE0A-364E-BAA3-18A3D2534C59}</c15:txfldGUID>
                      <c15:f>'495e'!$P$255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ACB-AB43-997B-7C1559FB24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'495e'!$O$258:$O$261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'495e'!$P$258:$P$261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CB-AB43-997B-7C1559FB2482}"/>
            </c:ext>
          </c:extLst>
        </c:ser>
        <c:ser>
          <c:idx val="6"/>
          <c:order val="6"/>
          <c:tx>
            <c:strRef>
              <c:f>'495e'!$S$257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'495e'!$S$253</c:f>
                  <c:strCache>
                    <c:ptCount val="1"/>
                    <c:pt idx="0">
                      <c:v>27.26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{351AFED7-4892-2643-8447-955CE598812F}</c15:txfldGUID>
                      <c15:f>'495e'!$S$253</c15:f>
                      <c15:dlblFieldTableCache>
                        <c:ptCount val="1"/>
                        <c:pt idx="0">
                          <c:v>27.26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ACB-AB43-997B-7C1559FB2482}"/>
                </c:ext>
              </c:extLst>
            </c:dLbl>
            <c:dLbl>
              <c:idx val="1"/>
              <c:tx>
                <c:strRef>
                  <c:f>'495e'!$S$254</c:f>
                  <c:strCache>
                    <c:ptCount val="1"/>
                    <c:pt idx="0">
                      <c:v>272.63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{B213CDE3-7706-A34B-9D66-3D9889845141}</c15:txfldGUID>
                      <c15:f>'495e'!$S$254</c15:f>
                      <c15:dlblFieldTableCache>
                        <c:ptCount val="1"/>
                        <c:pt idx="0">
                          <c:v>272.63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ACB-AB43-997B-7C1559FB24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'495e'!$R$258:$R$260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'495e'!$S$258:$S$260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CB-AB43-997B-7C1559FB2482}"/>
            </c:ext>
          </c:extLst>
        </c:ser>
        <c:ser>
          <c:idx val="7"/>
          <c:order val="7"/>
          <c:tx>
            <c:strRef>
              <c:f>'495e'!$L$224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'495e'!$K$225:$K$342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5.4587015877223741E-3</c:v>
                </c:pt>
                <c:pt idx="78">
                  <c:v>0.2439487540766721</c:v>
                </c:pt>
                <c:pt idx="79">
                  <c:v>0.51473358842868622</c:v>
                </c:pt>
                <c:pt idx="80">
                  <c:v>0.70691457073841268</c:v>
                </c:pt>
                <c:pt idx="81">
                  <c:v>0.85290691094854854</c:v>
                </c:pt>
                <c:pt idx="82">
                  <c:v>0.95592507532800797</c:v>
                </c:pt>
                <c:pt idx="83">
                  <c:v>1.0349135740450688</c:v>
                </c:pt>
                <c:pt idx="84">
                  <c:v>1.0983629010140497</c:v>
                </c:pt>
                <c:pt idx="85">
                  <c:v>1.1483750738242127</c:v>
                </c:pt>
                <c:pt idx="86">
                  <c:v>1.3753980466052864</c:v>
                </c:pt>
                <c:pt idx="87">
                  <c:v>1.8574793582439466</c:v>
                </c:pt>
                <c:pt idx="88">
                  <c:v>2.1924354894817824</c:v>
                </c:pt>
                <c:pt idx="89">
                  <c:v>2.4211349987912723</c:v>
                </c:pt>
                <c:pt idx="90">
                  <c:v>2.5881384247724935</c:v>
                </c:pt>
                <c:pt idx="91">
                  <c:v>2.7140021173336062</c:v>
                </c:pt>
                <c:pt idx="92">
                  <c:v>2.8119119210119301</c:v>
                </c:pt>
                <c:pt idx="93">
                  <c:v>2.8893793585274796</c:v>
                </c:pt>
                <c:pt idx="94">
                  <c:v>2.9543544781927071</c:v>
                </c:pt>
                <c:pt idx="95">
                  <c:v>3.0082617423427709</c:v>
                </c:pt>
                <c:pt idx="96">
                  <c:v>3.0541820378925308</c:v>
                </c:pt>
                <c:pt idx="97">
                  <c:v>3.0942381512366213</c:v>
                </c:pt>
                <c:pt idx="98">
                  <c:v>3.1290725179448491</c:v>
                </c:pt>
                <c:pt idx="99">
                  <c:v>3.1590082474629462</c:v>
                </c:pt>
                <c:pt idx="100">
                  <c:v>3.1858700109759552</c:v>
                </c:pt>
                <c:pt idx="101">
                  <c:v>3.2117214018771691</c:v>
                </c:pt>
                <c:pt idx="102">
                  <c:v>3.2329529721990751</c:v>
                </c:pt>
                <c:pt idx="103">
                  <c:v>3.2532208505970326</c:v>
                </c:pt>
                <c:pt idx="104">
                  <c:v>3.2712076024322445</c:v>
                </c:pt>
                <c:pt idx="105">
                  <c:v>3.2872131243137908</c:v>
                </c:pt>
                <c:pt idx="106">
                  <c:v>3.302292075338122</c:v>
                </c:pt>
                <c:pt idx="107">
                  <c:v>3.3163413006455746</c:v>
                </c:pt>
                <c:pt idx="108">
                  <c:v>3.3293360062863604</c:v>
                </c:pt>
                <c:pt idx="109">
                  <c:v>3.3417484976609115</c:v>
                </c:pt>
                <c:pt idx="110">
                  <c:v>3.3527051151065388</c:v>
                </c:pt>
                <c:pt idx="111">
                  <c:v>3.3630805594462023</c:v>
                </c:pt>
                <c:pt idx="112">
                  <c:v>3.3728459029984794</c:v>
                </c:pt>
                <c:pt idx="113">
                  <c:v>3.3819344692488267</c:v>
                </c:pt>
                <c:pt idx="114">
                  <c:v>3.3904626920047036</c:v>
                </c:pt>
                <c:pt idx="115">
                  <c:v>3.3985068463826282</c:v>
                </c:pt>
                <c:pt idx="116">
                  <c:v>3.4061030155471608</c:v>
                </c:pt>
                <c:pt idx="117">
                  <c:v>3.4133521282718284</c:v>
                </c:pt>
              </c:numCache>
            </c:numRef>
          </c:xVal>
          <c:yVal>
            <c:numRef>
              <c:f>'495e'!$L$225:$L$342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45.06</c:v>
                </c:pt>
                <c:pt idx="38">
                  <c:v>48.65</c:v>
                </c:pt>
                <c:pt idx="39">
                  <c:v>52.73</c:v>
                </c:pt>
                <c:pt idx="40">
                  <c:v>58.17</c:v>
                </c:pt>
                <c:pt idx="41">
                  <c:v>63.66</c:v>
                </c:pt>
                <c:pt idx="42">
                  <c:v>70.08</c:v>
                </c:pt>
                <c:pt idx="43">
                  <c:v>77.56</c:v>
                </c:pt>
                <c:pt idx="44">
                  <c:v>84.69</c:v>
                </c:pt>
                <c:pt idx="45">
                  <c:v>92.27</c:v>
                </c:pt>
                <c:pt idx="46">
                  <c:v>100.08</c:v>
                </c:pt>
                <c:pt idx="47">
                  <c:v>110.59</c:v>
                </c:pt>
                <c:pt idx="48">
                  <c:v>120.44</c:v>
                </c:pt>
                <c:pt idx="49">
                  <c:v>131.38</c:v>
                </c:pt>
                <c:pt idx="50">
                  <c:v>146.07</c:v>
                </c:pt>
                <c:pt idx="51">
                  <c:v>157.49</c:v>
                </c:pt>
                <c:pt idx="52">
                  <c:v>174.55</c:v>
                </c:pt>
                <c:pt idx="53">
                  <c:v>189.45</c:v>
                </c:pt>
                <c:pt idx="54">
                  <c:v>209.3</c:v>
                </c:pt>
                <c:pt idx="55">
                  <c:v>227.77</c:v>
                </c:pt>
                <c:pt idx="56">
                  <c:v>248.98</c:v>
                </c:pt>
                <c:pt idx="57">
                  <c:v>273.27999999999997</c:v>
                </c:pt>
                <c:pt idx="58">
                  <c:v>298.8</c:v>
                </c:pt>
                <c:pt idx="59">
                  <c:v>327.14</c:v>
                </c:pt>
                <c:pt idx="60">
                  <c:v>357.43</c:v>
                </c:pt>
                <c:pt idx="61">
                  <c:v>392.38</c:v>
                </c:pt>
                <c:pt idx="62">
                  <c:v>428.82</c:v>
                </c:pt>
                <c:pt idx="63">
                  <c:v>469.74</c:v>
                </c:pt>
                <c:pt idx="64">
                  <c:v>514.38</c:v>
                </c:pt>
                <c:pt idx="65">
                  <c:v>559.79999999999995</c:v>
                </c:pt>
                <c:pt idx="66">
                  <c:v>615.29</c:v>
                </c:pt>
                <c:pt idx="67">
                  <c:v>674.35</c:v>
                </c:pt>
                <c:pt idx="68">
                  <c:v>736.01</c:v>
                </c:pt>
                <c:pt idx="69">
                  <c:v>804.18</c:v>
                </c:pt>
                <c:pt idx="70">
                  <c:v>878.27</c:v>
                </c:pt>
                <c:pt idx="71">
                  <c:v>960.28</c:v>
                </c:pt>
                <c:pt idx="72">
                  <c:v>1050.43</c:v>
                </c:pt>
                <c:pt idx="73">
                  <c:v>1146.94</c:v>
                </c:pt>
                <c:pt idx="74">
                  <c:v>1258.69</c:v>
                </c:pt>
                <c:pt idx="75">
                  <c:v>1377.04</c:v>
                </c:pt>
                <c:pt idx="76">
                  <c:v>1507.01</c:v>
                </c:pt>
                <c:pt idx="77">
                  <c:v>1649.14</c:v>
                </c:pt>
                <c:pt idx="78">
                  <c:v>1807.55</c:v>
                </c:pt>
                <c:pt idx="79">
                  <c:v>1977.45</c:v>
                </c:pt>
                <c:pt idx="80">
                  <c:v>2158.1999999999998</c:v>
                </c:pt>
                <c:pt idx="81">
                  <c:v>2368.19</c:v>
                </c:pt>
                <c:pt idx="82">
                  <c:v>2588.61</c:v>
                </c:pt>
                <c:pt idx="83">
                  <c:v>2829.67</c:v>
                </c:pt>
                <c:pt idx="84">
                  <c:v>3099.01</c:v>
                </c:pt>
                <c:pt idx="85">
                  <c:v>3387.27</c:v>
                </c:pt>
                <c:pt idx="86">
                  <c:v>3709.3</c:v>
                </c:pt>
                <c:pt idx="87">
                  <c:v>4058.74</c:v>
                </c:pt>
                <c:pt idx="88">
                  <c:v>4435.13</c:v>
                </c:pt>
                <c:pt idx="89">
                  <c:v>4845.66</c:v>
                </c:pt>
                <c:pt idx="90">
                  <c:v>5302.47</c:v>
                </c:pt>
                <c:pt idx="91">
                  <c:v>5804.87</c:v>
                </c:pt>
                <c:pt idx="92">
                  <c:v>6354.01</c:v>
                </c:pt>
                <c:pt idx="93">
                  <c:v>6944.85</c:v>
                </c:pt>
                <c:pt idx="94">
                  <c:v>7603.16</c:v>
                </c:pt>
                <c:pt idx="95">
                  <c:v>8315.82</c:v>
                </c:pt>
                <c:pt idx="96">
                  <c:v>9094.44</c:v>
                </c:pt>
                <c:pt idx="97">
                  <c:v>9955.24</c:v>
                </c:pt>
                <c:pt idx="98">
                  <c:v>10894.31</c:v>
                </c:pt>
                <c:pt idx="99">
                  <c:v>11893.96</c:v>
                </c:pt>
                <c:pt idx="100">
                  <c:v>12994.03</c:v>
                </c:pt>
                <c:pt idx="101">
                  <c:v>14294.17</c:v>
                </c:pt>
                <c:pt idx="102">
                  <c:v>15595.16</c:v>
                </c:pt>
                <c:pt idx="103">
                  <c:v>17093.849999999999</c:v>
                </c:pt>
                <c:pt idx="104">
                  <c:v>18694.849999999999</c:v>
                </c:pt>
                <c:pt idx="105">
                  <c:v>20393.900000000001</c:v>
                </c:pt>
                <c:pt idx="106">
                  <c:v>22294.58</c:v>
                </c:pt>
                <c:pt idx="107">
                  <c:v>24395.98</c:v>
                </c:pt>
                <c:pt idx="108">
                  <c:v>26696.799999999999</c:v>
                </c:pt>
                <c:pt idx="109">
                  <c:v>29296.99</c:v>
                </c:pt>
                <c:pt idx="110">
                  <c:v>31999.89</c:v>
                </c:pt>
                <c:pt idx="111">
                  <c:v>34996.93</c:v>
                </c:pt>
                <c:pt idx="112">
                  <c:v>38297.33</c:v>
                </c:pt>
                <c:pt idx="113">
                  <c:v>41882.949999999997</c:v>
                </c:pt>
                <c:pt idx="114">
                  <c:v>45799.73</c:v>
                </c:pt>
                <c:pt idx="115">
                  <c:v>50092.42</c:v>
                </c:pt>
                <c:pt idx="116">
                  <c:v>54795</c:v>
                </c:pt>
                <c:pt idx="117">
                  <c:v>59996.77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CB-AB43-997B-7C1559FB2482}"/>
            </c:ext>
          </c:extLst>
        </c:ser>
        <c:ser>
          <c:idx val="8"/>
          <c:order val="8"/>
          <c:tx>
            <c:strRef>
              <c:f>'495e'!$D$3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'495e'!$D$4</c:f>
              <c:numCache>
                <c:formatCode>0.00</c:formatCode>
                <c:ptCount val="1"/>
                <c:pt idx="0">
                  <c:v>0.14356238379416411</c:v>
                </c:pt>
              </c:numCache>
            </c:numRef>
          </c:xVal>
          <c:yVal>
            <c:numRef>
              <c:f>'495e'!$D$5</c:f>
              <c:numCache>
                <c:formatCode>General</c:formatCode>
                <c:ptCount val="1"/>
                <c:pt idx="0">
                  <c:v>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CB-AB43-997B-7C1559FB2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751456"/>
        <c:axId val="1"/>
      </c:scatterChart>
      <c:valAx>
        <c:axId val="2000751456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20007514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580701951293945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'495e'!$AC$8:$AC$42</c:f>
          <c:strCache>
            <c:ptCount val="35"/>
            <c:pt idx="0">
              <c:v>SAMPLE NO.:</c:v>
            </c:pt>
            <c:pt idx="1">
              <c:v>7055.7ft;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5.3</c:v>
            </c:pt>
            <c:pt idx="6">
              <c:v>BVTot:</c:v>
            </c:pt>
            <c:pt idx="7">
              <c:v>3.67</c:v>
            </c:pt>
            <c:pt idx="8">
              <c:v>Perm:</c:v>
            </c:pt>
            <c:pt idx="9">
              <c:v>0.0011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0.11</c:v>
            </c:pt>
            <c:pt idx="15">
              <c:v>Pd1:</c:v>
            </c:pt>
            <c:pt idx="16">
              <c:v>1575.68</c:v>
            </c:pt>
            <c:pt idx="17">
              <c:v>BV1:</c:v>
            </c:pt>
            <c:pt idx="18">
              <c:v>1.61</c:v>
            </c:pt>
            <c:pt idx="19">
              <c:v>Closure Corr:</c:v>
            </c:pt>
            <c:pt idx="20">
              <c:v>0.14</c:v>
            </c:pt>
            <c:pt idx="21">
              <c:v>PORE SYSTEM 2:</c:v>
            </c:pt>
            <c:pt idx="22">
              <c:v>G2:</c:v>
            </c:pt>
            <c:pt idx="23">
              <c:v>0.09</c:v>
            </c:pt>
            <c:pt idx="24">
              <c:v>Pd2:</c:v>
            </c:pt>
            <c:pt idx="25">
              <c:v>3402.24</c:v>
            </c:pt>
            <c:pt idx="26">
              <c:v>BV2:</c:v>
            </c:pt>
            <c:pt idx="27">
              <c:v>2.06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2641485855169021"/>
          <c:y val="3.116249952557868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5779885971160543"/>
          <c:w val="0.74945951855644921"/>
          <c:h val="0.6402477175255255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'495e'!$X$8:$X$125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2.189641551392095</c:v>
                </c:pt>
                <c:pt idx="39" formatCode="0.00E+00">
                  <c:v>2.02021736156316</c:v>
                </c:pt>
                <c:pt idx="40" formatCode="0.00E+00">
                  <c:v>1.8312886621149289</c:v>
                </c:pt>
                <c:pt idx="41" formatCode="0.00E+00">
                  <c:v>1.6733594325357435</c:v>
                </c:pt>
                <c:pt idx="42" formatCode="0.00E+00">
                  <c:v>1.5200636626031028</c:v>
                </c:pt>
                <c:pt idx="43" formatCode="0.00E+00">
                  <c:v>1.3734664965861967</c:v>
                </c:pt>
                <c:pt idx="44" formatCode="0.00E+00">
                  <c:v>1.2578351809567296</c:v>
                </c:pt>
                <c:pt idx="45" formatCode="0.00E+00">
                  <c:v>1.1545037550149064</c:v>
                </c:pt>
                <c:pt idx="46" formatCode="0.00E+00">
                  <c:v>1.0644090874822685</c:v>
                </c:pt>
                <c:pt idx="47" formatCode="0.00E+00">
                  <c:v>0.96325220612374918</c:v>
                </c:pt>
                <c:pt idx="48" formatCode="0.00E+00">
                  <c:v>0.88447410723368836</c:v>
                </c:pt>
                <c:pt idx="49" formatCode="0.00E+00">
                  <c:v>0.81082403314983587</c:v>
                </c:pt>
                <c:pt idx="50" formatCode="0.00E+00">
                  <c:v>0.72928090282210878</c:v>
                </c:pt>
                <c:pt idx="51" formatCode="0.00E+00">
                  <c:v>0.67639889183583357</c:v>
                </c:pt>
                <c:pt idx="52" formatCode="0.00E+00">
                  <c:v>0.61028966757505254</c:v>
                </c:pt>
                <c:pt idx="53" formatCode="0.00E+00">
                  <c:v>0.56229116640393473</c:v>
                </c:pt>
                <c:pt idx="54" formatCode="0.00E+00">
                  <c:v>0.50896350442057059</c:v>
                </c:pt>
                <c:pt idx="55" formatCode="0.00E+00">
                  <c:v>0.46769136179139226</c:v>
                </c:pt>
                <c:pt idx="56" formatCode="0.00E+00">
                  <c:v>0.42784987338430969</c:v>
                </c:pt>
                <c:pt idx="57" formatCode="0.00E+00">
                  <c:v>0.38980555282210716</c:v>
                </c:pt>
                <c:pt idx="58" formatCode="0.00E+00">
                  <c:v>0.35651292327719353</c:v>
                </c:pt>
                <c:pt idx="59" formatCode="0.00E+00">
                  <c:v>0.32562835934225537</c:v>
                </c:pt>
                <c:pt idx="60" formatCode="0.00E+00">
                  <c:v>0.29803335331456626</c:v>
                </c:pt>
                <c:pt idx="61" formatCode="0.00E+00">
                  <c:v>0.27148698066982369</c:v>
                </c:pt>
                <c:pt idx="62" formatCode="0.00E+00">
                  <c:v>0.24841672840638362</c:v>
                </c:pt>
                <c:pt idx="63" formatCode="0.00E+00">
                  <c:v>0.22677664553843704</c:v>
                </c:pt>
                <c:pt idx="64" formatCode="0.00E+00">
                  <c:v>0.20709604081656643</c:v>
                </c:pt>
                <c:pt idx="65" formatCode="0.00E+00">
                  <c:v>0.19029307158846986</c:v>
                </c:pt>
                <c:pt idx="66" formatCode="0.00E+00">
                  <c:v>0.17313146886057865</c:v>
                </c:pt>
                <c:pt idx="67" formatCode="0.00E+00">
                  <c:v>0.15796850519051742</c:v>
                </c:pt>
                <c:pt idx="68" formatCode="0.00E+00">
                  <c:v>0.14473453006783252</c:v>
                </c:pt>
                <c:pt idx="69" formatCode="0.00E+00">
                  <c:v>0.13246544489445825</c:v>
                </c:pt>
                <c:pt idx="70" formatCode="0.00E+00">
                  <c:v>0.12129078925071497</c:v>
                </c:pt>
                <c:pt idx="71" formatCode="0.00E+00">
                  <c:v>0.11093229211815869</c:v>
                </c:pt>
                <c:pt idx="72" formatCode="0.00E+00">
                  <c:v>0.10141186130939275</c:v>
                </c:pt>
                <c:pt idx="73" formatCode="0.00E+00">
                  <c:v>9.2878495366126759E-2</c:v>
                </c:pt>
                <c:pt idx="74" formatCode="0.00E+00">
                  <c:v>8.4632484150366977E-2</c:v>
                </c:pt>
                <c:pt idx="75" formatCode="0.00E+00">
                  <c:v>7.7358727034236796E-2</c:v>
                </c:pt>
                <c:pt idx="76" formatCode="0.00E+00">
                  <c:v>7.0687030262058928E-2</c:v>
                </c:pt>
                <c:pt idx="77" formatCode="0.00E+00">
                  <c:v>6.4594917032650606E-2</c:v>
                </c:pt>
                <c:pt idx="78" formatCode="0.00E+00">
                  <c:v>5.8933950084493057E-2</c:v>
                </c:pt>
                <c:pt idx="79" formatCode="0.00E+00">
                  <c:v>5.3870419719955202E-2</c:v>
                </c:pt>
                <c:pt idx="80" formatCode="0.00E+00">
                  <c:v>4.9358753347801605E-2</c:v>
                </c:pt>
                <c:pt idx="81" formatCode="0.00E+00">
                  <c:v>4.4982058650372407E-2</c:v>
                </c:pt>
                <c:pt idx="82" formatCode="0.00E+00">
                  <c:v>4.1151838815126816E-2</c:v>
                </c:pt>
                <c:pt idx="83" formatCode="0.00E+00">
                  <c:v>3.7646107664577641E-2</c:v>
                </c:pt>
                <c:pt idx="84" formatCode="0.00E+00">
                  <c:v>3.4374223211679024E-2</c:v>
                </c:pt>
                <c:pt idx="85" formatCode="0.00E+00">
                  <c:v>3.1448943094357827E-2</c:v>
                </c:pt>
                <c:pt idx="86" formatCode="0.00E+00">
                  <c:v>2.8718642729147127E-2</c:v>
                </c:pt>
                <c:pt idx="87" formatCode="0.00E+00">
                  <c:v>2.6246091514909909E-2</c:v>
                </c:pt>
                <c:pt idx="88" formatCode="0.00E+00">
                  <c:v>2.4018701024598021E-2</c:v>
                </c:pt>
                <c:pt idx="89" formatCode="0.00E+00">
                  <c:v>2.1983808495690049E-2</c:v>
                </c:pt>
                <c:pt idx="90" formatCode="0.00E+00">
                  <c:v>2.008989423329607E-2</c:v>
                </c:pt>
                <c:pt idx="91" formatCode="0.00E+00">
                  <c:v>1.8351153682205704E-2</c:v>
                </c:pt>
                <c:pt idx="92" formatCode="0.00E+00">
                  <c:v>1.6765170573421417E-2</c:v>
                </c:pt>
                <c:pt idx="93" formatCode="0.00E+00">
                  <c:v>1.5338857063179973E-2</c:v>
                </c:pt>
                <c:pt idx="94" formatCode="0.00E+00">
                  <c:v>1.4010761509060105E-2</c:v>
                </c:pt>
                <c:pt idx="95" formatCode="0.00E+00">
                  <c:v>1.2810048975954919E-2</c:v>
                </c:pt>
                <c:pt idx="96" formatCode="0.00E+00">
                  <c:v>1.1713317309831658E-2</c:v>
                </c:pt>
                <c:pt idx="97" formatCode="0.00E+00">
                  <c:v>1.070050159265125E-2</c:v>
                </c:pt>
                <c:pt idx="98" formatCode="0.00E+00">
                  <c:v>9.7781375300707817E-3</c:v>
                </c:pt>
                <c:pt idx="99" formatCode="0.00E+00">
                  <c:v>8.9563157665929136E-3</c:v>
                </c:pt>
                <c:pt idx="100" formatCode="0.00E+00">
                  <c:v>8.1980772304839546E-3</c:v>
                </c:pt>
                <c:pt idx="101" formatCode="0.00E+00">
                  <c:v>7.4524132198809318E-3</c:v>
                </c:pt>
                <c:pt idx="102" formatCode="0.00E+00">
                  <c:v>6.8307129567907882E-3</c:v>
                </c:pt>
                <c:pt idx="103" formatCode="0.00E+00">
                  <c:v>6.2318355124928214E-3</c:v>
                </c:pt>
                <c:pt idx="104" formatCode="0.00E+00">
                  <c:v>5.6981501041851318E-3</c:v>
                </c:pt>
                <c:pt idx="105" formatCode="0.00E+00">
                  <c:v>5.2234276658817309E-3</c:v>
                </c:pt>
                <c:pt idx="106" formatCode="0.00E+00">
                  <c:v>4.7781147469575756E-3</c:v>
                </c:pt>
                <c:pt idx="107" formatCode="0.00E+00">
                  <c:v>4.3665415972314056E-3</c:v>
                </c:pt>
                <c:pt idx="108" formatCode="0.00E+00">
                  <c:v>3.9902183585757631E-3</c:v>
                </c:pt>
                <c:pt idx="109" formatCode="0.00E+00">
                  <c:v>3.6360752922134807E-3</c:v>
                </c:pt>
                <c:pt idx="110" formatCode="0.00E+00">
                  <c:v>3.3289508643693905E-3</c:v>
                </c:pt>
                <c:pt idx="111" formatCode="0.00E+00">
                  <c:v>3.0438687472079812E-3</c:v>
                </c:pt>
                <c:pt idx="112" formatCode="0.00E+00">
                  <c:v>2.7815532172928352E-3</c:v>
                </c:pt>
                <c:pt idx="113" formatCode="0.00E+00">
                  <c:v>2.5434230749081768E-3</c:v>
                </c:pt>
                <c:pt idx="114" formatCode="0.00E+00">
                  <c:v>2.3259102504583633E-3</c:v>
                </c:pt>
                <c:pt idx="115" formatCode="0.00E+00">
                  <c:v>2.1265904397357012E-3</c:v>
                </c:pt>
                <c:pt idx="116" formatCode="0.00E+00">
                  <c:v>1.9440836111912663E-3</c:v>
                </c:pt>
                <c:pt idx="117" formatCode="0.00E+00">
                  <c:v>1.7755299406155604E-3</c:v>
                </c:pt>
              </c:numCache>
            </c:numRef>
          </c:xVal>
          <c:yVal>
            <c:numRef>
              <c:f>'495e'!$Z$8:$Z$125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9.1985487641695562E-2</c:v>
                </c:pt>
                <c:pt idx="77">
                  <c:v>7.8515957145286502E-2</c:v>
                </c:pt>
                <c:pt idx="78">
                  <c:v>0.15703191429057314</c:v>
                </c:pt>
                <c:pt idx="79">
                  <c:v>0.13085992857547768</c:v>
                </c:pt>
                <c:pt idx="80">
                  <c:v>0.13085992857547757</c:v>
                </c:pt>
                <c:pt idx="81">
                  <c:v>0.15703191429057317</c:v>
                </c:pt>
                <c:pt idx="82">
                  <c:v>0.13085992857547757</c:v>
                </c:pt>
                <c:pt idx="83">
                  <c:v>0.13085992857547757</c:v>
                </c:pt>
                <c:pt idx="84">
                  <c:v>0.13085992857547724</c:v>
                </c:pt>
                <c:pt idx="85">
                  <c:v>0.15703191429057339</c:v>
                </c:pt>
                <c:pt idx="86">
                  <c:v>0.20937588572076415</c:v>
                </c:pt>
                <c:pt idx="87">
                  <c:v>0.23554787143585965</c:v>
                </c:pt>
                <c:pt idx="88">
                  <c:v>0.26171985715095514</c:v>
                </c:pt>
                <c:pt idx="89">
                  <c:v>0.26171985715095536</c:v>
                </c:pt>
                <c:pt idx="90">
                  <c:v>0.26171985715095536</c:v>
                </c:pt>
                <c:pt idx="91">
                  <c:v>0.20937588572076393</c:v>
                </c:pt>
                <c:pt idx="92">
                  <c:v>0.20937588572076393</c:v>
                </c:pt>
                <c:pt idx="93">
                  <c:v>0.1308599285754779</c:v>
                </c:pt>
                <c:pt idx="94">
                  <c:v>5.2343971430190983E-2</c:v>
                </c:pt>
                <c:pt idx="95">
                  <c:v>2.6171985715095492E-2</c:v>
                </c:pt>
                <c:pt idx="96">
                  <c:v>2.6171985715095492E-2</c:v>
                </c:pt>
                <c:pt idx="97">
                  <c:v>2.6171985715095492E-2</c:v>
                </c:pt>
                <c:pt idx="98">
                  <c:v>2.6171985715095492E-2</c:v>
                </c:pt>
                <c:pt idx="99">
                  <c:v>2.6171985715095492E-2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C-C34A-AADE-798622617520}"/>
            </c:ext>
          </c:extLst>
        </c:ser>
        <c:ser>
          <c:idx val="1"/>
          <c:order val="1"/>
          <c:tx>
            <c:strRef>
              <c:f>'495e'!$AB$7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'495e'!$X$8:$X$125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2.189641551392095</c:v>
                </c:pt>
                <c:pt idx="39" formatCode="0.00E+00">
                  <c:v>2.02021736156316</c:v>
                </c:pt>
                <c:pt idx="40" formatCode="0.00E+00">
                  <c:v>1.8312886621149289</c:v>
                </c:pt>
                <c:pt idx="41" formatCode="0.00E+00">
                  <c:v>1.6733594325357435</c:v>
                </c:pt>
                <c:pt idx="42" formatCode="0.00E+00">
                  <c:v>1.5200636626031028</c:v>
                </c:pt>
                <c:pt idx="43" formatCode="0.00E+00">
                  <c:v>1.3734664965861967</c:v>
                </c:pt>
                <c:pt idx="44" formatCode="0.00E+00">
                  <c:v>1.2578351809567296</c:v>
                </c:pt>
                <c:pt idx="45" formatCode="0.00E+00">
                  <c:v>1.1545037550149064</c:v>
                </c:pt>
                <c:pt idx="46" formatCode="0.00E+00">
                  <c:v>1.0644090874822685</c:v>
                </c:pt>
                <c:pt idx="47" formatCode="0.00E+00">
                  <c:v>0.96325220612374918</c:v>
                </c:pt>
                <c:pt idx="48" formatCode="0.00E+00">
                  <c:v>0.88447410723368836</c:v>
                </c:pt>
                <c:pt idx="49" formatCode="0.00E+00">
                  <c:v>0.81082403314983587</c:v>
                </c:pt>
                <c:pt idx="50" formatCode="0.00E+00">
                  <c:v>0.72928090282210878</c:v>
                </c:pt>
                <c:pt idx="51" formatCode="0.00E+00">
                  <c:v>0.67639889183583357</c:v>
                </c:pt>
                <c:pt idx="52" formatCode="0.00E+00">
                  <c:v>0.61028966757505254</c:v>
                </c:pt>
                <c:pt idx="53" formatCode="0.00E+00">
                  <c:v>0.56229116640393473</c:v>
                </c:pt>
                <c:pt idx="54" formatCode="0.00E+00">
                  <c:v>0.50896350442057059</c:v>
                </c:pt>
                <c:pt idx="55" formatCode="0.00E+00">
                  <c:v>0.46769136179139226</c:v>
                </c:pt>
                <c:pt idx="56" formatCode="0.00E+00">
                  <c:v>0.42784987338430969</c:v>
                </c:pt>
                <c:pt idx="57" formatCode="0.00E+00">
                  <c:v>0.38980555282210716</c:v>
                </c:pt>
                <c:pt idx="58" formatCode="0.00E+00">
                  <c:v>0.35651292327719353</c:v>
                </c:pt>
                <c:pt idx="59" formatCode="0.00E+00">
                  <c:v>0.32562835934225537</c:v>
                </c:pt>
                <c:pt idx="60" formatCode="0.00E+00">
                  <c:v>0.29803335331456626</c:v>
                </c:pt>
                <c:pt idx="61" formatCode="0.00E+00">
                  <c:v>0.27148698066982369</c:v>
                </c:pt>
                <c:pt idx="62" formatCode="0.00E+00">
                  <c:v>0.24841672840638362</c:v>
                </c:pt>
                <c:pt idx="63" formatCode="0.00E+00">
                  <c:v>0.22677664553843704</c:v>
                </c:pt>
                <c:pt idx="64" formatCode="0.00E+00">
                  <c:v>0.20709604081656643</c:v>
                </c:pt>
                <c:pt idx="65" formatCode="0.00E+00">
                  <c:v>0.19029307158846986</c:v>
                </c:pt>
                <c:pt idx="66" formatCode="0.00E+00">
                  <c:v>0.17313146886057865</c:v>
                </c:pt>
                <c:pt idx="67" formatCode="0.00E+00">
                  <c:v>0.15796850519051742</c:v>
                </c:pt>
                <c:pt idx="68" formatCode="0.00E+00">
                  <c:v>0.14473453006783252</c:v>
                </c:pt>
                <c:pt idx="69" formatCode="0.00E+00">
                  <c:v>0.13246544489445825</c:v>
                </c:pt>
                <c:pt idx="70" formatCode="0.00E+00">
                  <c:v>0.12129078925071497</c:v>
                </c:pt>
                <c:pt idx="71" formatCode="0.00E+00">
                  <c:v>0.11093229211815869</c:v>
                </c:pt>
                <c:pt idx="72" formatCode="0.00E+00">
                  <c:v>0.10141186130939275</c:v>
                </c:pt>
                <c:pt idx="73" formatCode="0.00E+00">
                  <c:v>9.2878495366126759E-2</c:v>
                </c:pt>
                <c:pt idx="74" formatCode="0.00E+00">
                  <c:v>8.4632484150366977E-2</c:v>
                </c:pt>
                <c:pt idx="75" formatCode="0.00E+00">
                  <c:v>7.7358727034236796E-2</c:v>
                </c:pt>
                <c:pt idx="76" formatCode="0.00E+00">
                  <c:v>7.0687030262058928E-2</c:v>
                </c:pt>
                <c:pt idx="77" formatCode="0.00E+00">
                  <c:v>6.4594917032650606E-2</c:v>
                </c:pt>
                <c:pt idx="78" formatCode="0.00E+00">
                  <c:v>5.8933950084493057E-2</c:v>
                </c:pt>
                <c:pt idx="79" formatCode="0.00E+00">
                  <c:v>5.3870419719955202E-2</c:v>
                </c:pt>
                <c:pt idx="80" formatCode="0.00E+00">
                  <c:v>4.9358753347801605E-2</c:v>
                </c:pt>
                <c:pt idx="81" formatCode="0.00E+00">
                  <c:v>4.4982058650372407E-2</c:v>
                </c:pt>
                <c:pt idx="82" formatCode="0.00E+00">
                  <c:v>4.1151838815126816E-2</c:v>
                </c:pt>
                <c:pt idx="83" formatCode="0.00E+00">
                  <c:v>3.7646107664577641E-2</c:v>
                </c:pt>
                <c:pt idx="84" formatCode="0.00E+00">
                  <c:v>3.4374223211679024E-2</c:v>
                </c:pt>
                <c:pt idx="85" formatCode="0.00E+00">
                  <c:v>3.1448943094357827E-2</c:v>
                </c:pt>
                <c:pt idx="86" formatCode="0.00E+00">
                  <c:v>2.8718642729147127E-2</c:v>
                </c:pt>
                <c:pt idx="87" formatCode="0.00E+00">
                  <c:v>2.6246091514909909E-2</c:v>
                </c:pt>
                <c:pt idx="88" formatCode="0.00E+00">
                  <c:v>2.4018701024598021E-2</c:v>
                </c:pt>
                <c:pt idx="89" formatCode="0.00E+00">
                  <c:v>2.1983808495690049E-2</c:v>
                </c:pt>
                <c:pt idx="90" formatCode="0.00E+00">
                  <c:v>2.008989423329607E-2</c:v>
                </c:pt>
                <c:pt idx="91" formatCode="0.00E+00">
                  <c:v>1.8351153682205704E-2</c:v>
                </c:pt>
                <c:pt idx="92" formatCode="0.00E+00">
                  <c:v>1.6765170573421417E-2</c:v>
                </c:pt>
                <c:pt idx="93" formatCode="0.00E+00">
                  <c:v>1.5338857063179973E-2</c:v>
                </c:pt>
                <c:pt idx="94" formatCode="0.00E+00">
                  <c:v>1.4010761509060105E-2</c:v>
                </c:pt>
                <c:pt idx="95" formatCode="0.00E+00">
                  <c:v>1.2810048975954919E-2</c:v>
                </c:pt>
                <c:pt idx="96" formatCode="0.00E+00">
                  <c:v>1.1713317309831658E-2</c:v>
                </c:pt>
                <c:pt idx="97" formatCode="0.00E+00">
                  <c:v>1.070050159265125E-2</c:v>
                </c:pt>
                <c:pt idx="98" formatCode="0.00E+00">
                  <c:v>9.7781375300707817E-3</c:v>
                </c:pt>
                <c:pt idx="99" formatCode="0.00E+00">
                  <c:v>8.9563157665929136E-3</c:v>
                </c:pt>
                <c:pt idx="100" formatCode="0.00E+00">
                  <c:v>8.1980772304839546E-3</c:v>
                </c:pt>
                <c:pt idx="101" formatCode="0.00E+00">
                  <c:v>7.4524132198809318E-3</c:v>
                </c:pt>
                <c:pt idx="102" formatCode="0.00E+00">
                  <c:v>6.8307129567907882E-3</c:v>
                </c:pt>
                <c:pt idx="103" formatCode="0.00E+00">
                  <c:v>6.2318355124928214E-3</c:v>
                </c:pt>
                <c:pt idx="104" formatCode="0.00E+00">
                  <c:v>5.6981501041851318E-3</c:v>
                </c:pt>
                <c:pt idx="105" formatCode="0.00E+00">
                  <c:v>5.2234276658817309E-3</c:v>
                </c:pt>
                <c:pt idx="106" formatCode="0.00E+00">
                  <c:v>4.7781147469575756E-3</c:v>
                </c:pt>
                <c:pt idx="107" formatCode="0.00E+00">
                  <c:v>4.3665415972314056E-3</c:v>
                </c:pt>
                <c:pt idx="108" formatCode="0.00E+00">
                  <c:v>3.9902183585757631E-3</c:v>
                </c:pt>
                <c:pt idx="109" formatCode="0.00E+00">
                  <c:v>3.6360752922134807E-3</c:v>
                </c:pt>
                <c:pt idx="110" formatCode="0.00E+00">
                  <c:v>3.3289508643693905E-3</c:v>
                </c:pt>
                <c:pt idx="111" formatCode="0.00E+00">
                  <c:v>3.0438687472079812E-3</c:v>
                </c:pt>
                <c:pt idx="112" formatCode="0.00E+00">
                  <c:v>2.7815532172928352E-3</c:v>
                </c:pt>
                <c:pt idx="113" formatCode="0.00E+00">
                  <c:v>2.5434230749081768E-3</c:v>
                </c:pt>
                <c:pt idx="114" formatCode="0.00E+00">
                  <c:v>2.3259102504583633E-3</c:v>
                </c:pt>
                <c:pt idx="115" formatCode="0.00E+00">
                  <c:v>2.1265904397357012E-3</c:v>
                </c:pt>
                <c:pt idx="116" formatCode="0.00E+00">
                  <c:v>1.9440836111912663E-3</c:v>
                </c:pt>
                <c:pt idx="117" formatCode="0.00E+00">
                  <c:v>1.7755299406155604E-3</c:v>
                </c:pt>
              </c:numCache>
            </c:numRef>
          </c:xVal>
          <c:yVal>
            <c:numRef>
              <c:f>'495e'!$AB$8:$AB$125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5.4587015877223741E-3</c:v>
                </c:pt>
                <c:pt idx="78">
                  <c:v>0.23849005248894972</c:v>
                </c:pt>
                <c:pt idx="79">
                  <c:v>0.27078483435201411</c:v>
                </c:pt>
                <c:pt idx="80">
                  <c:v>0.19218098230972647</c:v>
                </c:pt>
                <c:pt idx="81">
                  <c:v>0.14599234021013585</c:v>
                </c:pt>
                <c:pt idx="82">
                  <c:v>0.10301816437945943</c:v>
                </c:pt>
                <c:pt idx="83">
                  <c:v>7.8988498717060818E-2</c:v>
                </c:pt>
                <c:pt idx="84">
                  <c:v>6.3449326968980868E-2</c:v>
                </c:pt>
                <c:pt idx="85">
                  <c:v>5.0012172810163014E-2</c:v>
                </c:pt>
                <c:pt idx="86">
                  <c:v>0.22702297278107375</c:v>
                </c:pt>
                <c:pt idx="87">
                  <c:v>0.48208131163866019</c:v>
                </c:pt>
                <c:pt idx="88">
                  <c:v>0.33495613123783574</c:v>
                </c:pt>
                <c:pt idx="89">
                  <c:v>0.2286995093094899</c:v>
                </c:pt>
                <c:pt idx="90">
                  <c:v>0.1670034259812212</c:v>
                </c:pt>
                <c:pt idx="91">
                  <c:v>0.12586369256111274</c:v>
                </c:pt>
                <c:pt idx="92">
                  <c:v>9.7909803678323915E-2</c:v>
                </c:pt>
                <c:pt idx="93">
                  <c:v>7.746743751554952E-2</c:v>
                </c:pt>
                <c:pt idx="94">
                  <c:v>6.497511966522751E-2</c:v>
                </c:pt>
                <c:pt idx="95">
                  <c:v>5.3907264150063749E-2</c:v>
                </c:pt>
                <c:pt idx="96">
                  <c:v>4.592029554975996E-2</c:v>
                </c:pt>
                <c:pt idx="97">
                  <c:v>4.0056113344090427E-2</c:v>
                </c:pt>
                <c:pt idx="98">
                  <c:v>3.4834366708227815E-2</c:v>
                </c:pt>
                <c:pt idx="99">
                  <c:v>2.9935729518097087E-2</c:v>
                </c:pt>
                <c:pt idx="100">
                  <c:v>2.6861763513009063E-2</c:v>
                </c:pt>
                <c:pt idx="101">
                  <c:v>2.5851390901213911E-2</c:v>
                </c:pt>
                <c:pt idx="102">
                  <c:v>2.1231570321905924E-2</c:v>
                </c:pt>
                <c:pt idx="103">
                  <c:v>2.0267878397957517E-2</c:v>
                </c:pt>
                <c:pt idx="104">
                  <c:v>1.7986751835211923E-2</c:v>
                </c:pt>
                <c:pt idx="105">
                  <c:v>1.6005521881546247E-2</c:v>
                </c:pt>
                <c:pt idx="106">
                  <c:v>1.5078951024331211E-2</c:v>
                </c:pt>
                <c:pt idx="107">
                  <c:v>1.4049225307452673E-2</c:v>
                </c:pt>
                <c:pt idx="108">
                  <c:v>1.2994705640785753E-2</c:v>
                </c:pt>
                <c:pt idx="109">
                  <c:v>1.2412491374551138E-2</c:v>
                </c:pt>
                <c:pt idx="110">
                  <c:v>1.0956617445627259E-2</c:v>
                </c:pt>
                <c:pt idx="111">
                  <c:v>1.0375444339663531E-2</c:v>
                </c:pt>
                <c:pt idx="112">
                  <c:v>9.7653435522770948E-3</c:v>
                </c:pt>
                <c:pt idx="113">
                  <c:v>9.0885662503472631E-3</c:v>
                </c:pt>
                <c:pt idx="114">
                  <c:v>8.5282227558769463E-3</c:v>
                </c:pt>
                <c:pt idx="115">
                  <c:v>8.0441543779246061E-3</c:v>
                </c:pt>
                <c:pt idx="116">
                  <c:v>7.5961691645325402E-3</c:v>
                </c:pt>
                <c:pt idx="117">
                  <c:v>7.2491127246676612E-3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AC-C34A-AADE-798622617520}"/>
            </c:ext>
          </c:extLst>
        </c:ser>
        <c:ser>
          <c:idx val="2"/>
          <c:order val="2"/>
          <c:tx>
            <c:strRef>
              <c:f>'495e'!$Y$7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'495e'!$X$8:$X$125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2.189641551392095</c:v>
                </c:pt>
                <c:pt idx="39" formatCode="0.00E+00">
                  <c:v>2.02021736156316</c:v>
                </c:pt>
                <c:pt idx="40" formatCode="0.00E+00">
                  <c:v>1.8312886621149289</c:v>
                </c:pt>
                <c:pt idx="41" formatCode="0.00E+00">
                  <c:v>1.6733594325357435</c:v>
                </c:pt>
                <c:pt idx="42" formatCode="0.00E+00">
                  <c:v>1.5200636626031028</c:v>
                </c:pt>
                <c:pt idx="43" formatCode="0.00E+00">
                  <c:v>1.3734664965861967</c:v>
                </c:pt>
                <c:pt idx="44" formatCode="0.00E+00">
                  <c:v>1.2578351809567296</c:v>
                </c:pt>
                <c:pt idx="45" formatCode="0.00E+00">
                  <c:v>1.1545037550149064</c:v>
                </c:pt>
                <c:pt idx="46" formatCode="0.00E+00">
                  <c:v>1.0644090874822685</c:v>
                </c:pt>
                <c:pt idx="47" formatCode="0.00E+00">
                  <c:v>0.96325220612374918</c:v>
                </c:pt>
                <c:pt idx="48" formatCode="0.00E+00">
                  <c:v>0.88447410723368836</c:v>
                </c:pt>
                <c:pt idx="49" formatCode="0.00E+00">
                  <c:v>0.81082403314983587</c:v>
                </c:pt>
                <c:pt idx="50" formatCode="0.00E+00">
                  <c:v>0.72928090282210878</c:v>
                </c:pt>
                <c:pt idx="51" formatCode="0.00E+00">
                  <c:v>0.67639889183583357</c:v>
                </c:pt>
                <c:pt idx="52" formatCode="0.00E+00">
                  <c:v>0.61028966757505254</c:v>
                </c:pt>
                <c:pt idx="53" formatCode="0.00E+00">
                  <c:v>0.56229116640393473</c:v>
                </c:pt>
                <c:pt idx="54" formatCode="0.00E+00">
                  <c:v>0.50896350442057059</c:v>
                </c:pt>
                <c:pt idx="55" formatCode="0.00E+00">
                  <c:v>0.46769136179139226</c:v>
                </c:pt>
                <c:pt idx="56" formatCode="0.00E+00">
                  <c:v>0.42784987338430969</c:v>
                </c:pt>
                <c:pt idx="57" formatCode="0.00E+00">
                  <c:v>0.38980555282210716</c:v>
                </c:pt>
                <c:pt idx="58" formatCode="0.00E+00">
                  <c:v>0.35651292327719353</c:v>
                </c:pt>
                <c:pt idx="59" formatCode="0.00E+00">
                  <c:v>0.32562835934225537</c:v>
                </c:pt>
                <c:pt idx="60" formatCode="0.00E+00">
                  <c:v>0.29803335331456626</c:v>
                </c:pt>
                <c:pt idx="61" formatCode="0.00E+00">
                  <c:v>0.27148698066982369</c:v>
                </c:pt>
                <c:pt idx="62" formatCode="0.00E+00">
                  <c:v>0.24841672840638362</c:v>
                </c:pt>
                <c:pt idx="63" formatCode="0.00E+00">
                  <c:v>0.22677664553843704</c:v>
                </c:pt>
                <c:pt idx="64" formatCode="0.00E+00">
                  <c:v>0.20709604081656643</c:v>
                </c:pt>
                <c:pt idx="65" formatCode="0.00E+00">
                  <c:v>0.19029307158846986</c:v>
                </c:pt>
                <c:pt idx="66" formatCode="0.00E+00">
                  <c:v>0.17313146886057865</c:v>
                </c:pt>
                <c:pt idx="67" formatCode="0.00E+00">
                  <c:v>0.15796850519051742</c:v>
                </c:pt>
                <c:pt idx="68" formatCode="0.00E+00">
                  <c:v>0.14473453006783252</c:v>
                </c:pt>
                <c:pt idx="69" formatCode="0.00E+00">
                  <c:v>0.13246544489445825</c:v>
                </c:pt>
                <c:pt idx="70" formatCode="0.00E+00">
                  <c:v>0.12129078925071497</c:v>
                </c:pt>
                <c:pt idx="71" formatCode="0.00E+00">
                  <c:v>0.11093229211815869</c:v>
                </c:pt>
                <c:pt idx="72" formatCode="0.00E+00">
                  <c:v>0.10141186130939275</c:v>
                </c:pt>
                <c:pt idx="73" formatCode="0.00E+00">
                  <c:v>9.2878495366126759E-2</c:v>
                </c:pt>
                <c:pt idx="74" formatCode="0.00E+00">
                  <c:v>8.4632484150366977E-2</c:v>
                </c:pt>
                <c:pt idx="75" formatCode="0.00E+00">
                  <c:v>7.7358727034236796E-2</c:v>
                </c:pt>
                <c:pt idx="76" formatCode="0.00E+00">
                  <c:v>7.0687030262058928E-2</c:v>
                </c:pt>
                <c:pt idx="77" formatCode="0.00E+00">
                  <c:v>6.4594917032650606E-2</c:v>
                </c:pt>
                <c:pt idx="78" formatCode="0.00E+00">
                  <c:v>5.8933950084493057E-2</c:v>
                </c:pt>
                <c:pt idx="79" formatCode="0.00E+00">
                  <c:v>5.3870419719955202E-2</c:v>
                </c:pt>
                <c:pt idx="80" formatCode="0.00E+00">
                  <c:v>4.9358753347801605E-2</c:v>
                </c:pt>
                <c:pt idx="81" formatCode="0.00E+00">
                  <c:v>4.4982058650372407E-2</c:v>
                </c:pt>
                <c:pt idx="82" formatCode="0.00E+00">
                  <c:v>4.1151838815126816E-2</c:v>
                </c:pt>
                <c:pt idx="83" formatCode="0.00E+00">
                  <c:v>3.7646107664577641E-2</c:v>
                </c:pt>
                <c:pt idx="84" formatCode="0.00E+00">
                  <c:v>3.4374223211679024E-2</c:v>
                </c:pt>
                <c:pt idx="85" formatCode="0.00E+00">
                  <c:v>3.1448943094357827E-2</c:v>
                </c:pt>
                <c:pt idx="86" formatCode="0.00E+00">
                  <c:v>2.8718642729147127E-2</c:v>
                </c:pt>
                <c:pt idx="87" formatCode="0.00E+00">
                  <c:v>2.6246091514909909E-2</c:v>
                </c:pt>
                <c:pt idx="88" formatCode="0.00E+00">
                  <c:v>2.4018701024598021E-2</c:v>
                </c:pt>
                <c:pt idx="89" formatCode="0.00E+00">
                  <c:v>2.1983808495690049E-2</c:v>
                </c:pt>
                <c:pt idx="90" formatCode="0.00E+00">
                  <c:v>2.008989423329607E-2</c:v>
                </c:pt>
                <c:pt idx="91" formatCode="0.00E+00">
                  <c:v>1.8351153682205704E-2</c:v>
                </c:pt>
                <c:pt idx="92" formatCode="0.00E+00">
                  <c:v>1.6765170573421417E-2</c:v>
                </c:pt>
                <c:pt idx="93" formatCode="0.00E+00">
                  <c:v>1.5338857063179973E-2</c:v>
                </c:pt>
                <c:pt idx="94" formatCode="0.00E+00">
                  <c:v>1.4010761509060105E-2</c:v>
                </c:pt>
                <c:pt idx="95" formatCode="0.00E+00">
                  <c:v>1.2810048975954919E-2</c:v>
                </c:pt>
                <c:pt idx="96" formatCode="0.00E+00">
                  <c:v>1.1713317309831658E-2</c:v>
                </c:pt>
                <c:pt idx="97" formatCode="0.00E+00">
                  <c:v>1.070050159265125E-2</c:v>
                </c:pt>
                <c:pt idx="98" formatCode="0.00E+00">
                  <c:v>9.7781375300707817E-3</c:v>
                </c:pt>
                <c:pt idx="99" formatCode="0.00E+00">
                  <c:v>8.9563157665929136E-3</c:v>
                </c:pt>
                <c:pt idx="100" formatCode="0.00E+00">
                  <c:v>8.1980772304839546E-3</c:v>
                </c:pt>
                <c:pt idx="101" formatCode="0.00E+00">
                  <c:v>7.4524132198809318E-3</c:v>
                </c:pt>
                <c:pt idx="102" formatCode="0.00E+00">
                  <c:v>6.8307129567907882E-3</c:v>
                </c:pt>
                <c:pt idx="103" formatCode="0.00E+00">
                  <c:v>6.2318355124928214E-3</c:v>
                </c:pt>
                <c:pt idx="104" formatCode="0.00E+00">
                  <c:v>5.6981501041851318E-3</c:v>
                </c:pt>
                <c:pt idx="105" formatCode="0.00E+00">
                  <c:v>5.2234276658817309E-3</c:v>
                </c:pt>
                <c:pt idx="106" formatCode="0.00E+00">
                  <c:v>4.7781147469575756E-3</c:v>
                </c:pt>
                <c:pt idx="107" formatCode="0.00E+00">
                  <c:v>4.3665415972314056E-3</c:v>
                </c:pt>
                <c:pt idx="108" formatCode="0.00E+00">
                  <c:v>3.9902183585757631E-3</c:v>
                </c:pt>
                <c:pt idx="109" formatCode="0.00E+00">
                  <c:v>3.6360752922134807E-3</c:v>
                </c:pt>
                <c:pt idx="110" formatCode="0.00E+00">
                  <c:v>3.3289508643693905E-3</c:v>
                </c:pt>
                <c:pt idx="111" formatCode="0.00E+00">
                  <c:v>3.0438687472079812E-3</c:v>
                </c:pt>
                <c:pt idx="112" formatCode="0.00E+00">
                  <c:v>2.7815532172928352E-3</c:v>
                </c:pt>
                <c:pt idx="113" formatCode="0.00E+00">
                  <c:v>2.5434230749081768E-3</c:v>
                </c:pt>
                <c:pt idx="114" formatCode="0.00E+00">
                  <c:v>2.3259102504583633E-3</c:v>
                </c:pt>
                <c:pt idx="115" formatCode="0.00E+00">
                  <c:v>2.1265904397357012E-3</c:v>
                </c:pt>
                <c:pt idx="116" formatCode="0.00E+00">
                  <c:v>1.9440836111912663E-3</c:v>
                </c:pt>
                <c:pt idx="117" formatCode="0.00E+00">
                  <c:v>1.7755299406155604E-3</c:v>
                </c:pt>
              </c:numCache>
            </c:numRef>
          </c:xVal>
          <c:yVal>
            <c:numRef>
              <c:f>'495e'!$Y$8:$Y$125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2.6171985715095519E-2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2.6171985715095519E-2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2.6171985715095505E-2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2.6171985715095533E-2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2.6171985715095519E-2</c:v>
                </c:pt>
                <c:pt idx="74">
                  <c:v>1E-4</c:v>
                </c:pt>
                <c:pt idx="75">
                  <c:v>2.6171985715095492E-2</c:v>
                </c:pt>
                <c:pt idx="76">
                  <c:v>7.8515957145286586E-2</c:v>
                </c:pt>
                <c:pt idx="77">
                  <c:v>7.8515957145286502E-2</c:v>
                </c:pt>
                <c:pt idx="78">
                  <c:v>0.15703191429057317</c:v>
                </c:pt>
                <c:pt idx="79">
                  <c:v>0.13085992857547762</c:v>
                </c:pt>
                <c:pt idx="80">
                  <c:v>0.13085992857547757</c:v>
                </c:pt>
                <c:pt idx="81">
                  <c:v>0.15703191429057317</c:v>
                </c:pt>
                <c:pt idx="82">
                  <c:v>0.13085992857547757</c:v>
                </c:pt>
                <c:pt idx="83">
                  <c:v>0.13085992857547768</c:v>
                </c:pt>
                <c:pt idx="84">
                  <c:v>0.13085992857547724</c:v>
                </c:pt>
                <c:pt idx="85">
                  <c:v>0.15703191429057339</c:v>
                </c:pt>
                <c:pt idx="86">
                  <c:v>0.20937588572076415</c:v>
                </c:pt>
                <c:pt idx="87">
                  <c:v>0.23554787143585965</c:v>
                </c:pt>
                <c:pt idx="88">
                  <c:v>0.26171985715095514</c:v>
                </c:pt>
                <c:pt idx="89">
                  <c:v>0.26171985715095536</c:v>
                </c:pt>
                <c:pt idx="90">
                  <c:v>0.26171985715095536</c:v>
                </c:pt>
                <c:pt idx="91">
                  <c:v>0.20937588572076393</c:v>
                </c:pt>
                <c:pt idx="92">
                  <c:v>0.20937588572076393</c:v>
                </c:pt>
                <c:pt idx="93">
                  <c:v>0.1308599285754779</c:v>
                </c:pt>
                <c:pt idx="94">
                  <c:v>5.2343971430190983E-2</c:v>
                </c:pt>
                <c:pt idx="95">
                  <c:v>2.6171985715095492E-2</c:v>
                </c:pt>
                <c:pt idx="96">
                  <c:v>2.6171985715095492E-2</c:v>
                </c:pt>
                <c:pt idx="97">
                  <c:v>2.6171985715095492E-2</c:v>
                </c:pt>
                <c:pt idx="98">
                  <c:v>2.6171985715095492E-2</c:v>
                </c:pt>
                <c:pt idx="99">
                  <c:v>2.6171985715095492E-2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AC-C34A-AADE-798622617520}"/>
            </c:ext>
          </c:extLst>
        </c:ser>
        <c:ser>
          <c:idx val="3"/>
          <c:order val="3"/>
          <c:tx>
            <c:strRef>
              <c:f>'495e'!$X$3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'495e'!$X$6</c:f>
              <c:numCache>
                <c:formatCode>0.0000</c:formatCode>
                <c:ptCount val="1"/>
                <c:pt idx="0">
                  <c:v>8.4678904193342938E-2</c:v>
                </c:pt>
              </c:numCache>
            </c:numRef>
          </c:xVal>
          <c:yVal>
            <c:numRef>
              <c:f>'495e'!$X$4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AC-C34A-AADE-798622617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00928"/>
        <c:axId val="1"/>
      </c:scatterChart>
      <c:valAx>
        <c:axId val="2000800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07102132557336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02279539330197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0800928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'495e'!$AC$8:$AC$42</c:f>
          <c:strCache>
            <c:ptCount val="35"/>
            <c:pt idx="0">
              <c:v>SAMPLE NO.:</c:v>
            </c:pt>
            <c:pt idx="1">
              <c:v>7055.7ft;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5.3</c:v>
            </c:pt>
            <c:pt idx="6">
              <c:v>BVTot:</c:v>
            </c:pt>
            <c:pt idx="7">
              <c:v>3.67</c:v>
            </c:pt>
            <c:pt idx="8">
              <c:v>Perm:</c:v>
            </c:pt>
            <c:pt idx="9">
              <c:v>0.0011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0.11</c:v>
            </c:pt>
            <c:pt idx="15">
              <c:v>Pd1:</c:v>
            </c:pt>
            <c:pt idx="16">
              <c:v>1575.68</c:v>
            </c:pt>
            <c:pt idx="17">
              <c:v>BV1:</c:v>
            </c:pt>
            <c:pt idx="18">
              <c:v>1.61</c:v>
            </c:pt>
            <c:pt idx="19">
              <c:v>Closure Corr:</c:v>
            </c:pt>
            <c:pt idx="20">
              <c:v>0.14</c:v>
            </c:pt>
            <c:pt idx="21">
              <c:v>PORE SYSTEM 2:</c:v>
            </c:pt>
            <c:pt idx="22">
              <c:v>G2:</c:v>
            </c:pt>
            <c:pt idx="23">
              <c:v>0.09</c:v>
            </c:pt>
            <c:pt idx="24">
              <c:v>Pd2:</c:v>
            </c:pt>
            <c:pt idx="25">
              <c:v>3402.24</c:v>
            </c:pt>
            <c:pt idx="26">
              <c:v>BV2:</c:v>
            </c:pt>
            <c:pt idx="27">
              <c:v>2.06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894648449370901"/>
          <c:y val="2.91271078747657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81547435322053E-2"/>
          <c:y val="0.19418071916510526"/>
          <c:w val="0.86506760821870443"/>
          <c:h val="0.6796325170778684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'495e'!$X$8:$X$125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2.189641551392095</c:v>
                </c:pt>
                <c:pt idx="39" formatCode="0.00E+00">
                  <c:v>2.02021736156316</c:v>
                </c:pt>
                <c:pt idx="40" formatCode="0.00E+00">
                  <c:v>1.8312886621149289</c:v>
                </c:pt>
                <c:pt idx="41" formatCode="0.00E+00">
                  <c:v>1.6733594325357435</c:v>
                </c:pt>
                <c:pt idx="42" formatCode="0.00E+00">
                  <c:v>1.5200636626031028</c:v>
                </c:pt>
                <c:pt idx="43" formatCode="0.00E+00">
                  <c:v>1.3734664965861967</c:v>
                </c:pt>
                <c:pt idx="44" formatCode="0.00E+00">
                  <c:v>1.2578351809567296</c:v>
                </c:pt>
                <c:pt idx="45" formatCode="0.00E+00">
                  <c:v>1.1545037550149064</c:v>
                </c:pt>
                <c:pt idx="46" formatCode="0.00E+00">
                  <c:v>1.0644090874822685</c:v>
                </c:pt>
                <c:pt idx="47" formatCode="0.00E+00">
                  <c:v>0.96325220612374918</c:v>
                </c:pt>
                <c:pt idx="48" formatCode="0.00E+00">
                  <c:v>0.88447410723368836</c:v>
                </c:pt>
                <c:pt idx="49" formatCode="0.00E+00">
                  <c:v>0.81082403314983587</c:v>
                </c:pt>
                <c:pt idx="50" formatCode="0.00E+00">
                  <c:v>0.72928090282210878</c:v>
                </c:pt>
                <c:pt idx="51" formatCode="0.00E+00">
                  <c:v>0.67639889183583357</c:v>
                </c:pt>
                <c:pt idx="52" formatCode="0.00E+00">
                  <c:v>0.61028966757505254</c:v>
                </c:pt>
                <c:pt idx="53" formatCode="0.00E+00">
                  <c:v>0.56229116640393473</c:v>
                </c:pt>
                <c:pt idx="54" formatCode="0.00E+00">
                  <c:v>0.50896350442057059</c:v>
                </c:pt>
                <c:pt idx="55" formatCode="0.00E+00">
                  <c:v>0.46769136179139226</c:v>
                </c:pt>
                <c:pt idx="56" formatCode="0.00E+00">
                  <c:v>0.42784987338430969</c:v>
                </c:pt>
                <c:pt idx="57" formatCode="0.00E+00">
                  <c:v>0.38980555282210716</c:v>
                </c:pt>
                <c:pt idx="58" formatCode="0.00E+00">
                  <c:v>0.35651292327719353</c:v>
                </c:pt>
                <c:pt idx="59" formatCode="0.00E+00">
                  <c:v>0.32562835934225537</c:v>
                </c:pt>
                <c:pt idx="60" formatCode="0.00E+00">
                  <c:v>0.29803335331456626</c:v>
                </c:pt>
                <c:pt idx="61" formatCode="0.00E+00">
                  <c:v>0.27148698066982369</c:v>
                </c:pt>
                <c:pt idx="62" formatCode="0.00E+00">
                  <c:v>0.24841672840638362</c:v>
                </c:pt>
                <c:pt idx="63" formatCode="0.00E+00">
                  <c:v>0.22677664553843704</c:v>
                </c:pt>
                <c:pt idx="64" formatCode="0.00E+00">
                  <c:v>0.20709604081656643</c:v>
                </c:pt>
                <c:pt idx="65" formatCode="0.00E+00">
                  <c:v>0.19029307158846986</c:v>
                </c:pt>
                <c:pt idx="66" formatCode="0.00E+00">
                  <c:v>0.17313146886057865</c:v>
                </c:pt>
                <c:pt idx="67" formatCode="0.00E+00">
                  <c:v>0.15796850519051742</c:v>
                </c:pt>
                <c:pt idx="68" formatCode="0.00E+00">
                  <c:v>0.14473453006783252</c:v>
                </c:pt>
                <c:pt idx="69" formatCode="0.00E+00">
                  <c:v>0.13246544489445825</c:v>
                </c:pt>
                <c:pt idx="70" formatCode="0.00E+00">
                  <c:v>0.12129078925071497</c:v>
                </c:pt>
                <c:pt idx="71" formatCode="0.00E+00">
                  <c:v>0.11093229211815869</c:v>
                </c:pt>
                <c:pt idx="72" formatCode="0.00E+00">
                  <c:v>0.10141186130939275</c:v>
                </c:pt>
                <c:pt idx="73" formatCode="0.00E+00">
                  <c:v>9.2878495366126759E-2</c:v>
                </c:pt>
                <c:pt idx="74" formatCode="0.00E+00">
                  <c:v>8.4632484150366977E-2</c:v>
                </c:pt>
                <c:pt idx="75" formatCode="0.00E+00">
                  <c:v>7.7358727034236796E-2</c:v>
                </c:pt>
                <c:pt idx="76" formatCode="0.00E+00">
                  <c:v>7.0687030262058928E-2</c:v>
                </c:pt>
                <c:pt idx="77" formatCode="0.00E+00">
                  <c:v>6.4594917032650606E-2</c:v>
                </c:pt>
                <c:pt idx="78" formatCode="0.00E+00">
                  <c:v>5.8933950084493057E-2</c:v>
                </c:pt>
                <c:pt idx="79" formatCode="0.00E+00">
                  <c:v>5.3870419719955202E-2</c:v>
                </c:pt>
                <c:pt idx="80" formatCode="0.00E+00">
                  <c:v>4.9358753347801605E-2</c:v>
                </c:pt>
                <c:pt idx="81" formatCode="0.00E+00">
                  <c:v>4.4982058650372407E-2</c:v>
                </c:pt>
                <c:pt idx="82" formatCode="0.00E+00">
                  <c:v>4.1151838815126816E-2</c:v>
                </c:pt>
                <c:pt idx="83" formatCode="0.00E+00">
                  <c:v>3.7646107664577641E-2</c:v>
                </c:pt>
                <c:pt idx="84" formatCode="0.00E+00">
                  <c:v>3.4374223211679024E-2</c:v>
                </c:pt>
                <c:pt idx="85" formatCode="0.00E+00">
                  <c:v>3.1448943094357827E-2</c:v>
                </c:pt>
                <c:pt idx="86" formatCode="0.00E+00">
                  <c:v>2.8718642729147127E-2</c:v>
                </c:pt>
                <c:pt idx="87" formatCode="0.00E+00">
                  <c:v>2.6246091514909909E-2</c:v>
                </c:pt>
                <c:pt idx="88" formatCode="0.00E+00">
                  <c:v>2.4018701024598021E-2</c:v>
                </c:pt>
                <c:pt idx="89" formatCode="0.00E+00">
                  <c:v>2.1983808495690049E-2</c:v>
                </c:pt>
                <c:pt idx="90" formatCode="0.00E+00">
                  <c:v>2.008989423329607E-2</c:v>
                </c:pt>
                <c:pt idx="91" formatCode="0.00E+00">
                  <c:v>1.8351153682205704E-2</c:v>
                </c:pt>
                <c:pt idx="92" formatCode="0.00E+00">
                  <c:v>1.6765170573421417E-2</c:v>
                </c:pt>
                <c:pt idx="93" formatCode="0.00E+00">
                  <c:v>1.5338857063179973E-2</c:v>
                </c:pt>
                <c:pt idx="94" formatCode="0.00E+00">
                  <c:v>1.4010761509060105E-2</c:v>
                </c:pt>
                <c:pt idx="95" formatCode="0.00E+00">
                  <c:v>1.2810048975954919E-2</c:v>
                </c:pt>
                <c:pt idx="96" formatCode="0.00E+00">
                  <c:v>1.1713317309831658E-2</c:v>
                </c:pt>
                <c:pt idx="97" formatCode="0.00E+00">
                  <c:v>1.070050159265125E-2</c:v>
                </c:pt>
                <c:pt idx="98" formatCode="0.00E+00">
                  <c:v>9.7781375300707817E-3</c:v>
                </c:pt>
                <c:pt idx="99" formatCode="0.00E+00">
                  <c:v>8.9563157665929136E-3</c:v>
                </c:pt>
                <c:pt idx="100" formatCode="0.00E+00">
                  <c:v>8.1980772304839546E-3</c:v>
                </c:pt>
                <c:pt idx="101" formatCode="0.00E+00">
                  <c:v>7.4524132198809318E-3</c:v>
                </c:pt>
                <c:pt idx="102" formatCode="0.00E+00">
                  <c:v>6.8307129567907882E-3</c:v>
                </c:pt>
                <c:pt idx="103" formatCode="0.00E+00">
                  <c:v>6.2318355124928214E-3</c:v>
                </c:pt>
                <c:pt idx="104" formatCode="0.00E+00">
                  <c:v>5.6981501041851318E-3</c:v>
                </c:pt>
                <c:pt idx="105" formatCode="0.00E+00">
                  <c:v>5.2234276658817309E-3</c:v>
                </c:pt>
                <c:pt idx="106" formatCode="0.00E+00">
                  <c:v>4.7781147469575756E-3</c:v>
                </c:pt>
                <c:pt idx="107" formatCode="0.00E+00">
                  <c:v>4.3665415972314056E-3</c:v>
                </c:pt>
                <c:pt idx="108" formatCode="0.00E+00">
                  <c:v>3.9902183585757631E-3</c:v>
                </c:pt>
                <c:pt idx="109" formatCode="0.00E+00">
                  <c:v>3.6360752922134807E-3</c:v>
                </c:pt>
                <c:pt idx="110" formatCode="0.00E+00">
                  <c:v>3.3289508643693905E-3</c:v>
                </c:pt>
                <c:pt idx="111" formatCode="0.00E+00">
                  <c:v>3.0438687472079812E-3</c:v>
                </c:pt>
                <c:pt idx="112" formatCode="0.00E+00">
                  <c:v>2.7815532172928352E-3</c:v>
                </c:pt>
                <c:pt idx="113" formatCode="0.00E+00">
                  <c:v>2.5434230749081768E-3</c:v>
                </c:pt>
                <c:pt idx="114" formatCode="0.00E+00">
                  <c:v>2.3259102504583633E-3</c:v>
                </c:pt>
                <c:pt idx="115" formatCode="0.00E+00">
                  <c:v>2.1265904397357012E-3</c:v>
                </c:pt>
                <c:pt idx="116" formatCode="0.00E+00">
                  <c:v>1.9440836111912663E-3</c:v>
                </c:pt>
                <c:pt idx="117" formatCode="0.00E+00">
                  <c:v>1.7755299406155604E-3</c:v>
                </c:pt>
              </c:numCache>
            </c:numRef>
          </c:xVal>
          <c:yVal>
            <c:numRef>
              <c:f>'495e'!$Z$8:$Z$125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9.1985487641695562E-2</c:v>
                </c:pt>
                <c:pt idx="77">
                  <c:v>7.8515957145286502E-2</c:v>
                </c:pt>
                <c:pt idx="78">
                  <c:v>0.15703191429057314</c:v>
                </c:pt>
                <c:pt idx="79">
                  <c:v>0.13085992857547768</c:v>
                </c:pt>
                <c:pt idx="80">
                  <c:v>0.13085992857547757</c:v>
                </c:pt>
                <c:pt idx="81">
                  <c:v>0.15703191429057317</c:v>
                </c:pt>
                <c:pt idx="82">
                  <c:v>0.13085992857547757</c:v>
                </c:pt>
                <c:pt idx="83">
                  <c:v>0.13085992857547757</c:v>
                </c:pt>
                <c:pt idx="84">
                  <c:v>0.13085992857547724</c:v>
                </c:pt>
                <c:pt idx="85">
                  <c:v>0.15703191429057339</c:v>
                </c:pt>
                <c:pt idx="86">
                  <c:v>0.20937588572076415</c:v>
                </c:pt>
                <c:pt idx="87">
                  <c:v>0.23554787143585965</c:v>
                </c:pt>
                <c:pt idx="88">
                  <c:v>0.26171985715095514</c:v>
                </c:pt>
                <c:pt idx="89">
                  <c:v>0.26171985715095536</c:v>
                </c:pt>
                <c:pt idx="90">
                  <c:v>0.26171985715095536</c:v>
                </c:pt>
                <c:pt idx="91">
                  <c:v>0.20937588572076393</c:v>
                </c:pt>
                <c:pt idx="92">
                  <c:v>0.20937588572076393</c:v>
                </c:pt>
                <c:pt idx="93">
                  <c:v>0.1308599285754779</c:v>
                </c:pt>
                <c:pt idx="94">
                  <c:v>5.2343971430190983E-2</c:v>
                </c:pt>
                <c:pt idx="95">
                  <c:v>2.6171985715095492E-2</c:v>
                </c:pt>
                <c:pt idx="96">
                  <c:v>2.6171985715095492E-2</c:v>
                </c:pt>
                <c:pt idx="97">
                  <c:v>2.6171985715095492E-2</c:v>
                </c:pt>
                <c:pt idx="98">
                  <c:v>2.6171985715095492E-2</c:v>
                </c:pt>
                <c:pt idx="99">
                  <c:v>2.6171985715095492E-2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24-F14D-90D2-FDE2B476613C}"/>
            </c:ext>
          </c:extLst>
        </c:ser>
        <c:ser>
          <c:idx val="1"/>
          <c:order val="1"/>
          <c:tx>
            <c:strRef>
              <c:f>'495e'!$AB$7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'495e'!$X$8:$X$125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2.3640936856463699</c:v>
                </c:pt>
                <c:pt idx="38" formatCode="0.00E+00">
                  <c:v>2.189641551392095</c:v>
                </c:pt>
                <c:pt idx="39" formatCode="0.00E+00">
                  <c:v>2.02021736156316</c:v>
                </c:pt>
                <c:pt idx="40" formatCode="0.00E+00">
                  <c:v>1.8312886621149289</c:v>
                </c:pt>
                <c:pt idx="41" formatCode="0.00E+00">
                  <c:v>1.6733594325357435</c:v>
                </c:pt>
                <c:pt idx="42" formatCode="0.00E+00">
                  <c:v>1.5200636626031028</c:v>
                </c:pt>
                <c:pt idx="43" formatCode="0.00E+00">
                  <c:v>1.3734664965861967</c:v>
                </c:pt>
                <c:pt idx="44" formatCode="0.00E+00">
                  <c:v>1.2578351809567296</c:v>
                </c:pt>
                <c:pt idx="45" formatCode="0.00E+00">
                  <c:v>1.1545037550149064</c:v>
                </c:pt>
                <c:pt idx="46" formatCode="0.00E+00">
                  <c:v>1.0644090874822685</c:v>
                </c:pt>
                <c:pt idx="47" formatCode="0.00E+00">
                  <c:v>0.96325220612374918</c:v>
                </c:pt>
                <c:pt idx="48" formatCode="0.00E+00">
                  <c:v>0.88447410723368836</c:v>
                </c:pt>
                <c:pt idx="49" formatCode="0.00E+00">
                  <c:v>0.81082403314983587</c:v>
                </c:pt>
                <c:pt idx="50" formatCode="0.00E+00">
                  <c:v>0.72928090282210878</c:v>
                </c:pt>
                <c:pt idx="51" formatCode="0.00E+00">
                  <c:v>0.67639889183583357</c:v>
                </c:pt>
                <c:pt idx="52" formatCode="0.00E+00">
                  <c:v>0.61028966757505254</c:v>
                </c:pt>
                <c:pt idx="53" formatCode="0.00E+00">
                  <c:v>0.56229116640393473</c:v>
                </c:pt>
                <c:pt idx="54" formatCode="0.00E+00">
                  <c:v>0.50896350442057059</c:v>
                </c:pt>
                <c:pt idx="55" formatCode="0.00E+00">
                  <c:v>0.46769136179139226</c:v>
                </c:pt>
                <c:pt idx="56" formatCode="0.00E+00">
                  <c:v>0.42784987338430969</c:v>
                </c:pt>
                <c:pt idx="57" formatCode="0.00E+00">
                  <c:v>0.38980555282210716</c:v>
                </c:pt>
                <c:pt idx="58" formatCode="0.00E+00">
                  <c:v>0.35651292327719353</c:v>
                </c:pt>
                <c:pt idx="59" formatCode="0.00E+00">
                  <c:v>0.32562835934225537</c:v>
                </c:pt>
                <c:pt idx="60" formatCode="0.00E+00">
                  <c:v>0.29803335331456626</c:v>
                </c:pt>
                <c:pt idx="61" formatCode="0.00E+00">
                  <c:v>0.27148698066982369</c:v>
                </c:pt>
                <c:pt idx="62" formatCode="0.00E+00">
                  <c:v>0.24841672840638362</c:v>
                </c:pt>
                <c:pt idx="63" formatCode="0.00E+00">
                  <c:v>0.22677664553843704</c:v>
                </c:pt>
                <c:pt idx="64" formatCode="0.00E+00">
                  <c:v>0.20709604081656643</c:v>
                </c:pt>
                <c:pt idx="65" formatCode="0.00E+00">
                  <c:v>0.19029307158846986</c:v>
                </c:pt>
                <c:pt idx="66" formatCode="0.00E+00">
                  <c:v>0.17313146886057865</c:v>
                </c:pt>
                <c:pt idx="67" formatCode="0.00E+00">
                  <c:v>0.15796850519051742</c:v>
                </c:pt>
                <c:pt idx="68" formatCode="0.00E+00">
                  <c:v>0.14473453006783252</c:v>
                </c:pt>
                <c:pt idx="69" formatCode="0.00E+00">
                  <c:v>0.13246544489445825</c:v>
                </c:pt>
                <c:pt idx="70" formatCode="0.00E+00">
                  <c:v>0.12129078925071497</c:v>
                </c:pt>
                <c:pt idx="71" formatCode="0.00E+00">
                  <c:v>0.11093229211815869</c:v>
                </c:pt>
                <c:pt idx="72" formatCode="0.00E+00">
                  <c:v>0.10141186130939275</c:v>
                </c:pt>
                <c:pt idx="73" formatCode="0.00E+00">
                  <c:v>9.2878495366126759E-2</c:v>
                </c:pt>
                <c:pt idx="74" formatCode="0.00E+00">
                  <c:v>8.4632484150366977E-2</c:v>
                </c:pt>
                <c:pt idx="75" formatCode="0.00E+00">
                  <c:v>7.7358727034236796E-2</c:v>
                </c:pt>
                <c:pt idx="76" formatCode="0.00E+00">
                  <c:v>7.0687030262058928E-2</c:v>
                </c:pt>
                <c:pt idx="77" formatCode="0.00E+00">
                  <c:v>6.4594917032650606E-2</c:v>
                </c:pt>
                <c:pt idx="78" formatCode="0.00E+00">
                  <c:v>5.8933950084493057E-2</c:v>
                </c:pt>
                <c:pt idx="79" formatCode="0.00E+00">
                  <c:v>5.3870419719955202E-2</c:v>
                </c:pt>
                <c:pt idx="80" formatCode="0.00E+00">
                  <c:v>4.9358753347801605E-2</c:v>
                </c:pt>
                <c:pt idx="81" formatCode="0.00E+00">
                  <c:v>4.4982058650372407E-2</c:v>
                </c:pt>
                <c:pt idx="82" formatCode="0.00E+00">
                  <c:v>4.1151838815126816E-2</c:v>
                </c:pt>
                <c:pt idx="83" formatCode="0.00E+00">
                  <c:v>3.7646107664577641E-2</c:v>
                </c:pt>
                <c:pt idx="84" formatCode="0.00E+00">
                  <c:v>3.4374223211679024E-2</c:v>
                </c:pt>
                <c:pt idx="85" formatCode="0.00E+00">
                  <c:v>3.1448943094357827E-2</c:v>
                </c:pt>
                <c:pt idx="86" formatCode="0.00E+00">
                  <c:v>2.8718642729147127E-2</c:v>
                </c:pt>
                <c:pt idx="87" formatCode="0.00E+00">
                  <c:v>2.6246091514909909E-2</c:v>
                </c:pt>
                <c:pt idx="88" formatCode="0.00E+00">
                  <c:v>2.4018701024598021E-2</c:v>
                </c:pt>
                <c:pt idx="89" formatCode="0.00E+00">
                  <c:v>2.1983808495690049E-2</c:v>
                </c:pt>
                <c:pt idx="90" formatCode="0.00E+00">
                  <c:v>2.008989423329607E-2</c:v>
                </c:pt>
                <c:pt idx="91" formatCode="0.00E+00">
                  <c:v>1.8351153682205704E-2</c:v>
                </c:pt>
                <c:pt idx="92" formatCode="0.00E+00">
                  <c:v>1.6765170573421417E-2</c:v>
                </c:pt>
                <c:pt idx="93" formatCode="0.00E+00">
                  <c:v>1.5338857063179973E-2</c:v>
                </c:pt>
                <c:pt idx="94" formatCode="0.00E+00">
                  <c:v>1.4010761509060105E-2</c:v>
                </c:pt>
                <c:pt idx="95" formatCode="0.00E+00">
                  <c:v>1.2810048975954919E-2</c:v>
                </c:pt>
                <c:pt idx="96" formatCode="0.00E+00">
                  <c:v>1.1713317309831658E-2</c:v>
                </c:pt>
                <c:pt idx="97" formatCode="0.00E+00">
                  <c:v>1.070050159265125E-2</c:v>
                </c:pt>
                <c:pt idx="98" formatCode="0.00E+00">
                  <c:v>9.7781375300707817E-3</c:v>
                </c:pt>
                <c:pt idx="99" formatCode="0.00E+00">
                  <c:v>8.9563157665929136E-3</c:v>
                </c:pt>
                <c:pt idx="100" formatCode="0.00E+00">
                  <c:v>8.1980772304839546E-3</c:v>
                </c:pt>
                <c:pt idx="101" formatCode="0.00E+00">
                  <c:v>7.4524132198809318E-3</c:v>
                </c:pt>
                <c:pt idx="102" formatCode="0.00E+00">
                  <c:v>6.8307129567907882E-3</c:v>
                </c:pt>
                <c:pt idx="103" formatCode="0.00E+00">
                  <c:v>6.2318355124928214E-3</c:v>
                </c:pt>
                <c:pt idx="104" formatCode="0.00E+00">
                  <c:v>5.6981501041851318E-3</c:v>
                </c:pt>
                <c:pt idx="105" formatCode="0.00E+00">
                  <c:v>5.2234276658817309E-3</c:v>
                </c:pt>
                <c:pt idx="106" formatCode="0.00E+00">
                  <c:v>4.7781147469575756E-3</c:v>
                </c:pt>
                <c:pt idx="107" formatCode="0.00E+00">
                  <c:v>4.3665415972314056E-3</c:v>
                </c:pt>
                <c:pt idx="108" formatCode="0.00E+00">
                  <c:v>3.9902183585757631E-3</c:v>
                </c:pt>
                <c:pt idx="109" formatCode="0.00E+00">
                  <c:v>3.6360752922134807E-3</c:v>
                </c:pt>
                <c:pt idx="110" formatCode="0.00E+00">
                  <c:v>3.3289508643693905E-3</c:v>
                </c:pt>
                <c:pt idx="111" formatCode="0.00E+00">
                  <c:v>3.0438687472079812E-3</c:v>
                </c:pt>
                <c:pt idx="112" formatCode="0.00E+00">
                  <c:v>2.7815532172928352E-3</c:v>
                </c:pt>
                <c:pt idx="113" formatCode="0.00E+00">
                  <c:v>2.5434230749081768E-3</c:v>
                </c:pt>
                <c:pt idx="114" formatCode="0.00E+00">
                  <c:v>2.3259102504583633E-3</c:v>
                </c:pt>
                <c:pt idx="115" formatCode="0.00E+00">
                  <c:v>2.1265904397357012E-3</c:v>
                </c:pt>
                <c:pt idx="116" formatCode="0.00E+00">
                  <c:v>1.9440836111912663E-3</c:v>
                </c:pt>
                <c:pt idx="117" formatCode="0.00E+00">
                  <c:v>1.7755299406155604E-3</c:v>
                </c:pt>
              </c:numCache>
            </c:numRef>
          </c:xVal>
          <c:yVal>
            <c:numRef>
              <c:f>'495e'!$AB$8:$AB$125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5.4587015877223741E-3</c:v>
                </c:pt>
                <c:pt idx="78">
                  <c:v>0.23849005248894972</c:v>
                </c:pt>
                <c:pt idx="79">
                  <c:v>0.27078483435201411</c:v>
                </c:pt>
                <c:pt idx="80">
                  <c:v>0.19218098230972647</c:v>
                </c:pt>
                <c:pt idx="81">
                  <c:v>0.14599234021013585</c:v>
                </c:pt>
                <c:pt idx="82">
                  <c:v>0.10301816437945943</c:v>
                </c:pt>
                <c:pt idx="83">
                  <c:v>7.8988498717060818E-2</c:v>
                </c:pt>
                <c:pt idx="84">
                  <c:v>6.3449326968980868E-2</c:v>
                </c:pt>
                <c:pt idx="85">
                  <c:v>5.0012172810163014E-2</c:v>
                </c:pt>
                <c:pt idx="86">
                  <c:v>0.22702297278107375</c:v>
                </c:pt>
                <c:pt idx="87">
                  <c:v>0.48208131163866019</c:v>
                </c:pt>
                <c:pt idx="88">
                  <c:v>0.33495613123783574</c:v>
                </c:pt>
                <c:pt idx="89">
                  <c:v>0.2286995093094899</c:v>
                </c:pt>
                <c:pt idx="90">
                  <c:v>0.1670034259812212</c:v>
                </c:pt>
                <c:pt idx="91">
                  <c:v>0.12586369256111274</c:v>
                </c:pt>
                <c:pt idx="92">
                  <c:v>9.7909803678323915E-2</c:v>
                </c:pt>
                <c:pt idx="93">
                  <c:v>7.746743751554952E-2</c:v>
                </c:pt>
                <c:pt idx="94">
                  <c:v>6.497511966522751E-2</c:v>
                </c:pt>
                <c:pt idx="95">
                  <c:v>5.3907264150063749E-2</c:v>
                </c:pt>
                <c:pt idx="96">
                  <c:v>4.592029554975996E-2</c:v>
                </c:pt>
                <c:pt idx="97">
                  <c:v>4.0056113344090427E-2</c:v>
                </c:pt>
                <c:pt idx="98">
                  <c:v>3.4834366708227815E-2</c:v>
                </c:pt>
                <c:pt idx="99">
                  <c:v>2.9935729518097087E-2</c:v>
                </c:pt>
                <c:pt idx="100">
                  <c:v>2.6861763513009063E-2</c:v>
                </c:pt>
                <c:pt idx="101">
                  <c:v>2.5851390901213911E-2</c:v>
                </c:pt>
                <c:pt idx="102">
                  <c:v>2.1231570321905924E-2</c:v>
                </c:pt>
                <c:pt idx="103">
                  <c:v>2.0267878397957517E-2</c:v>
                </c:pt>
                <c:pt idx="104">
                  <c:v>1.7986751835211923E-2</c:v>
                </c:pt>
                <c:pt idx="105">
                  <c:v>1.6005521881546247E-2</c:v>
                </c:pt>
                <c:pt idx="106">
                  <c:v>1.5078951024331211E-2</c:v>
                </c:pt>
                <c:pt idx="107">
                  <c:v>1.4049225307452673E-2</c:v>
                </c:pt>
                <c:pt idx="108">
                  <c:v>1.2994705640785753E-2</c:v>
                </c:pt>
                <c:pt idx="109">
                  <c:v>1.2412491374551138E-2</c:v>
                </c:pt>
                <c:pt idx="110">
                  <c:v>1.0956617445627259E-2</c:v>
                </c:pt>
                <c:pt idx="111">
                  <c:v>1.0375444339663531E-2</c:v>
                </c:pt>
                <c:pt idx="112">
                  <c:v>9.7653435522770948E-3</c:v>
                </c:pt>
                <c:pt idx="113">
                  <c:v>9.0885662503472631E-3</c:v>
                </c:pt>
                <c:pt idx="114">
                  <c:v>8.5282227558769463E-3</c:v>
                </c:pt>
                <c:pt idx="115">
                  <c:v>8.0441543779246061E-3</c:v>
                </c:pt>
                <c:pt idx="116">
                  <c:v>7.5961691645325402E-3</c:v>
                </c:pt>
                <c:pt idx="117">
                  <c:v>7.2491127246676612E-3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24-F14D-90D2-FDE2B4766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38848"/>
        <c:axId val="1"/>
      </c:scatterChart>
      <c:valAx>
        <c:axId val="2000838848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40001246545451369"/>
              <c:y val="0.9296401930029415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1303346637096284E-3"/>
              <c:y val="0.3835069203510829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0838848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'496e'!$AC$8:$AC$42</c:f>
          <c:strCache>
            <c:ptCount val="35"/>
            <c:pt idx="0">
              <c:v>SAMPLE NO.:</c:v>
            </c:pt>
            <c:pt idx="1">
              <c:v>7056.2ft;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4.5</c:v>
            </c:pt>
            <c:pt idx="6">
              <c:v>BVTot:</c:v>
            </c:pt>
            <c:pt idx="7">
              <c:v>2.29</c:v>
            </c:pt>
            <c:pt idx="8">
              <c:v>Perm:</c:v>
            </c:pt>
            <c:pt idx="9">
              <c:v>0.0029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0.08</c:v>
            </c:pt>
            <c:pt idx="15">
              <c:v>Pd1:</c:v>
            </c:pt>
            <c:pt idx="16">
              <c:v>5761.65</c:v>
            </c:pt>
            <c:pt idx="17">
              <c:v>BV1:</c:v>
            </c:pt>
            <c:pt idx="18">
              <c:v>2.29</c:v>
            </c:pt>
            <c:pt idx="19">
              <c:v>Closure Corr:</c:v>
            </c:pt>
            <c:pt idx="20">
              <c:v>0.30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0.00</c:v>
            </c:pt>
            <c:pt idx="31">
              <c:v>Pd3:</c:v>
            </c:pt>
            <c:pt idx="32">
              <c:v>0.00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0676494385927439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7.6035416622002847E-2"/>
          <c:w val="0.75091343847689662"/>
          <c:h val="0.80994248140829117"/>
        </c:manualLayout>
      </c:layout>
      <c:scatterChart>
        <c:scatterStyle val="lineMarker"/>
        <c:varyColors val="0"/>
        <c:ser>
          <c:idx val="0"/>
          <c:order val="0"/>
          <c:tx>
            <c:strRef>
              <c:f>'496e'!$B$224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'496e'!$A$225:$A$342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2.6305834838379387E-2</c:v>
                </c:pt>
                <c:pt idx="2">
                  <c:v>5.2611669676758774E-2</c:v>
                </c:pt>
                <c:pt idx="3">
                  <c:v>7.8917504515138154E-2</c:v>
                </c:pt>
                <c:pt idx="4">
                  <c:v>0.10522333935351755</c:v>
                </c:pt>
                <c:pt idx="5">
                  <c:v>0.13152917419189694</c:v>
                </c:pt>
                <c:pt idx="6">
                  <c:v>0.13152917419189694</c:v>
                </c:pt>
                <c:pt idx="7">
                  <c:v>0.15783500903027631</c:v>
                </c:pt>
                <c:pt idx="8">
                  <c:v>0.15783500903027631</c:v>
                </c:pt>
                <c:pt idx="9">
                  <c:v>0.1841408438686557</c:v>
                </c:pt>
                <c:pt idx="10">
                  <c:v>0.1841408438686557</c:v>
                </c:pt>
                <c:pt idx="11">
                  <c:v>0.1841408438686557</c:v>
                </c:pt>
                <c:pt idx="12">
                  <c:v>0.1841408438686557</c:v>
                </c:pt>
                <c:pt idx="13">
                  <c:v>0.1841408438686557</c:v>
                </c:pt>
                <c:pt idx="14">
                  <c:v>0.2104466787070351</c:v>
                </c:pt>
                <c:pt idx="15">
                  <c:v>0.2104466787070351</c:v>
                </c:pt>
                <c:pt idx="16">
                  <c:v>0.2104466787070351</c:v>
                </c:pt>
                <c:pt idx="17">
                  <c:v>0.2104466787070351</c:v>
                </c:pt>
                <c:pt idx="18">
                  <c:v>0.2104466787070351</c:v>
                </c:pt>
                <c:pt idx="19">
                  <c:v>0.2104466787070351</c:v>
                </c:pt>
                <c:pt idx="20">
                  <c:v>0.2104466787070351</c:v>
                </c:pt>
                <c:pt idx="21">
                  <c:v>0.2104466787070351</c:v>
                </c:pt>
                <c:pt idx="22">
                  <c:v>0.2104466787070351</c:v>
                </c:pt>
                <c:pt idx="23">
                  <c:v>0.2104466787070351</c:v>
                </c:pt>
                <c:pt idx="24">
                  <c:v>0.2104466787070351</c:v>
                </c:pt>
                <c:pt idx="25">
                  <c:v>0.2104466787070351</c:v>
                </c:pt>
                <c:pt idx="26">
                  <c:v>0.23675251354541449</c:v>
                </c:pt>
                <c:pt idx="27">
                  <c:v>0.23675251354541449</c:v>
                </c:pt>
                <c:pt idx="28">
                  <c:v>0.23675251354541449</c:v>
                </c:pt>
                <c:pt idx="29">
                  <c:v>0.23675251354541449</c:v>
                </c:pt>
                <c:pt idx="30">
                  <c:v>0.23675251354541449</c:v>
                </c:pt>
                <c:pt idx="31">
                  <c:v>0.23675251354541449</c:v>
                </c:pt>
                <c:pt idx="32">
                  <c:v>0.26305834838379388</c:v>
                </c:pt>
                <c:pt idx="33">
                  <c:v>0.26305834838379388</c:v>
                </c:pt>
                <c:pt idx="34">
                  <c:v>0.26305834838379388</c:v>
                </c:pt>
                <c:pt idx="35">
                  <c:v>0.26305834838379388</c:v>
                </c:pt>
                <c:pt idx="36">
                  <c:v>0.26305834838379388</c:v>
                </c:pt>
                <c:pt idx="37">
                  <c:v>0.26305834838379388</c:v>
                </c:pt>
                <c:pt idx="38">
                  <c:v>0.26305834838379388</c:v>
                </c:pt>
                <c:pt idx="39">
                  <c:v>0.26305834838379388</c:v>
                </c:pt>
                <c:pt idx="40">
                  <c:v>0.26305834838379388</c:v>
                </c:pt>
                <c:pt idx="41">
                  <c:v>0.28936418322217328</c:v>
                </c:pt>
                <c:pt idx="42">
                  <c:v>0.28936418322217328</c:v>
                </c:pt>
                <c:pt idx="43">
                  <c:v>0.28936418322217328</c:v>
                </c:pt>
                <c:pt idx="44">
                  <c:v>0.28936418322217328</c:v>
                </c:pt>
                <c:pt idx="45">
                  <c:v>0.28936418322217328</c:v>
                </c:pt>
                <c:pt idx="46">
                  <c:v>0.28936418322217328</c:v>
                </c:pt>
                <c:pt idx="47">
                  <c:v>0.28936418322217328</c:v>
                </c:pt>
                <c:pt idx="48">
                  <c:v>0.28936418322217328</c:v>
                </c:pt>
                <c:pt idx="49">
                  <c:v>0.28936418322217328</c:v>
                </c:pt>
                <c:pt idx="50">
                  <c:v>0.28936418322217328</c:v>
                </c:pt>
                <c:pt idx="51">
                  <c:v>0.28936418322217328</c:v>
                </c:pt>
                <c:pt idx="52">
                  <c:v>0.28936418322217328</c:v>
                </c:pt>
                <c:pt idx="53">
                  <c:v>0.28936418322217328</c:v>
                </c:pt>
                <c:pt idx="54">
                  <c:v>0.28936418322217328</c:v>
                </c:pt>
                <c:pt idx="55">
                  <c:v>0.28936418322217328</c:v>
                </c:pt>
                <c:pt idx="56">
                  <c:v>0.28936418322217328</c:v>
                </c:pt>
                <c:pt idx="57">
                  <c:v>0.28936418322217328</c:v>
                </c:pt>
                <c:pt idx="58">
                  <c:v>0.28936418322217328</c:v>
                </c:pt>
                <c:pt idx="59">
                  <c:v>0.28936418322217328</c:v>
                </c:pt>
                <c:pt idx="60">
                  <c:v>0.28936418322217328</c:v>
                </c:pt>
                <c:pt idx="61">
                  <c:v>0.28936418322217328</c:v>
                </c:pt>
                <c:pt idx="62">
                  <c:v>0.28936418322217328</c:v>
                </c:pt>
                <c:pt idx="63">
                  <c:v>0.28936418322217328</c:v>
                </c:pt>
                <c:pt idx="64">
                  <c:v>0.28936418322217328</c:v>
                </c:pt>
                <c:pt idx="65">
                  <c:v>0.28936418322217328</c:v>
                </c:pt>
                <c:pt idx="66">
                  <c:v>0.28936418322217328</c:v>
                </c:pt>
                <c:pt idx="67">
                  <c:v>0.28936418322217328</c:v>
                </c:pt>
                <c:pt idx="68">
                  <c:v>0.28936418322217328</c:v>
                </c:pt>
                <c:pt idx="69">
                  <c:v>0.28936418322217328</c:v>
                </c:pt>
                <c:pt idx="70">
                  <c:v>0.28936418322217328</c:v>
                </c:pt>
                <c:pt idx="71">
                  <c:v>0.28936418322217328</c:v>
                </c:pt>
                <c:pt idx="72">
                  <c:v>0.28936418322217328</c:v>
                </c:pt>
                <c:pt idx="73">
                  <c:v>0.28936418322217328</c:v>
                </c:pt>
                <c:pt idx="74">
                  <c:v>0.28936418322217328</c:v>
                </c:pt>
                <c:pt idx="75">
                  <c:v>0.28936418322217328</c:v>
                </c:pt>
                <c:pt idx="76">
                  <c:v>0.28936418322217328</c:v>
                </c:pt>
                <c:pt idx="77">
                  <c:v>0.28936418322217328</c:v>
                </c:pt>
                <c:pt idx="78">
                  <c:v>0.28936418322217328</c:v>
                </c:pt>
                <c:pt idx="79">
                  <c:v>0.28936418322217328</c:v>
                </c:pt>
                <c:pt idx="80">
                  <c:v>0.28936418322217328</c:v>
                </c:pt>
                <c:pt idx="81">
                  <c:v>0.28936418322217328</c:v>
                </c:pt>
                <c:pt idx="82">
                  <c:v>0.28936418322217328</c:v>
                </c:pt>
                <c:pt idx="83">
                  <c:v>0.28936418322217328</c:v>
                </c:pt>
                <c:pt idx="84">
                  <c:v>0.28936418322217328</c:v>
                </c:pt>
                <c:pt idx="85">
                  <c:v>0.28936418322217328</c:v>
                </c:pt>
                <c:pt idx="86">
                  <c:v>0.28936418322217328</c:v>
                </c:pt>
                <c:pt idx="87">
                  <c:v>0.28936418322217328</c:v>
                </c:pt>
                <c:pt idx="88">
                  <c:v>0.28936418322217328</c:v>
                </c:pt>
                <c:pt idx="89">
                  <c:v>0.31567001806055262</c:v>
                </c:pt>
                <c:pt idx="90">
                  <c:v>0.3682816877373114</c:v>
                </c:pt>
                <c:pt idx="91">
                  <c:v>0.47350502709082898</c:v>
                </c:pt>
                <c:pt idx="92">
                  <c:v>0.76286921031300214</c:v>
                </c:pt>
                <c:pt idx="93">
                  <c:v>1.025927558696796</c:v>
                </c:pt>
                <c:pt idx="94">
                  <c:v>1.3942092464341076</c:v>
                </c:pt>
                <c:pt idx="95">
                  <c:v>1.6835734296562808</c:v>
                </c:pt>
                <c:pt idx="96">
                  <c:v>1.8677142735249361</c:v>
                </c:pt>
                <c:pt idx="97">
                  <c:v>2.0255492825552128</c:v>
                </c:pt>
                <c:pt idx="98">
                  <c:v>2.1044667870703511</c:v>
                </c:pt>
                <c:pt idx="99">
                  <c:v>2.1570784567471102</c:v>
                </c:pt>
                <c:pt idx="100">
                  <c:v>2.209690126423868</c:v>
                </c:pt>
                <c:pt idx="101">
                  <c:v>2.235995961262248</c:v>
                </c:pt>
                <c:pt idx="102">
                  <c:v>2.2623017961006271</c:v>
                </c:pt>
                <c:pt idx="103">
                  <c:v>2.2886076309390067</c:v>
                </c:pt>
                <c:pt idx="104">
                  <c:v>2.3149134657773862</c:v>
                </c:pt>
                <c:pt idx="105">
                  <c:v>2.3149134657773862</c:v>
                </c:pt>
                <c:pt idx="106">
                  <c:v>2.3149134657773862</c:v>
                </c:pt>
                <c:pt idx="107">
                  <c:v>2.3149134657773862</c:v>
                </c:pt>
                <c:pt idx="108">
                  <c:v>2.3149134657773862</c:v>
                </c:pt>
                <c:pt idx="109">
                  <c:v>2.3149134657773862</c:v>
                </c:pt>
                <c:pt idx="110">
                  <c:v>2.3149134657773862</c:v>
                </c:pt>
                <c:pt idx="111">
                  <c:v>2.3149134657773862</c:v>
                </c:pt>
                <c:pt idx="112">
                  <c:v>2.3149134657773862</c:v>
                </c:pt>
                <c:pt idx="113">
                  <c:v>2.3149134657773862</c:v>
                </c:pt>
                <c:pt idx="114">
                  <c:v>2.3149134657773862</c:v>
                </c:pt>
                <c:pt idx="115">
                  <c:v>2.3149134657773862</c:v>
                </c:pt>
                <c:pt idx="116">
                  <c:v>2.3149134657773862</c:v>
                </c:pt>
                <c:pt idx="117">
                  <c:v>2.3149134657773862</c:v>
                </c:pt>
              </c:numCache>
            </c:numRef>
          </c:xVal>
          <c:yVal>
            <c:numRef>
              <c:f>'496e'!$B$225:$B$342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44.83</c:v>
                </c:pt>
                <c:pt idx="38">
                  <c:v>49.03</c:v>
                </c:pt>
                <c:pt idx="39">
                  <c:v>53.24</c:v>
                </c:pt>
                <c:pt idx="40">
                  <c:v>58.08</c:v>
                </c:pt>
                <c:pt idx="41">
                  <c:v>63.28</c:v>
                </c:pt>
                <c:pt idx="42">
                  <c:v>70.12</c:v>
                </c:pt>
                <c:pt idx="43">
                  <c:v>76.44</c:v>
                </c:pt>
                <c:pt idx="44">
                  <c:v>83.26</c:v>
                </c:pt>
                <c:pt idx="45">
                  <c:v>92.52</c:v>
                </c:pt>
                <c:pt idx="46">
                  <c:v>101.37</c:v>
                </c:pt>
                <c:pt idx="47">
                  <c:v>111.89</c:v>
                </c:pt>
                <c:pt idx="48">
                  <c:v>121.13</c:v>
                </c:pt>
                <c:pt idx="49">
                  <c:v>132.28</c:v>
                </c:pt>
                <c:pt idx="50">
                  <c:v>146.62</c:v>
                </c:pt>
                <c:pt idx="51">
                  <c:v>158.49</c:v>
                </c:pt>
                <c:pt idx="52">
                  <c:v>173.98</c:v>
                </c:pt>
                <c:pt idx="53">
                  <c:v>189.25</c:v>
                </c:pt>
                <c:pt idx="54">
                  <c:v>207.71</c:v>
                </c:pt>
                <c:pt idx="55">
                  <c:v>227.86</c:v>
                </c:pt>
                <c:pt idx="56">
                  <c:v>250.12</c:v>
                </c:pt>
                <c:pt idx="57">
                  <c:v>271.05</c:v>
                </c:pt>
                <c:pt idx="58">
                  <c:v>297.26</c:v>
                </c:pt>
                <c:pt idx="59">
                  <c:v>326.52</c:v>
                </c:pt>
                <c:pt idx="60">
                  <c:v>357.27</c:v>
                </c:pt>
                <c:pt idx="61">
                  <c:v>390.49</c:v>
                </c:pt>
                <c:pt idx="62">
                  <c:v>429.08</c:v>
                </c:pt>
                <c:pt idx="63">
                  <c:v>467.17</c:v>
                </c:pt>
                <c:pt idx="64">
                  <c:v>513.85</c:v>
                </c:pt>
                <c:pt idx="65">
                  <c:v>563.91999999999996</c:v>
                </c:pt>
                <c:pt idx="66">
                  <c:v>616.9</c:v>
                </c:pt>
                <c:pt idx="67">
                  <c:v>673.66</c:v>
                </c:pt>
                <c:pt idx="68">
                  <c:v>733.01</c:v>
                </c:pt>
                <c:pt idx="69">
                  <c:v>803.23</c:v>
                </c:pt>
                <c:pt idx="70">
                  <c:v>882.46</c:v>
                </c:pt>
                <c:pt idx="71">
                  <c:v>962.67</c:v>
                </c:pt>
                <c:pt idx="72">
                  <c:v>1051.32</c:v>
                </c:pt>
                <c:pt idx="73">
                  <c:v>1149.3599999999999</c:v>
                </c:pt>
                <c:pt idx="74">
                  <c:v>1259.49</c:v>
                </c:pt>
                <c:pt idx="75">
                  <c:v>1377.45</c:v>
                </c:pt>
                <c:pt idx="76">
                  <c:v>1509.97</c:v>
                </c:pt>
                <c:pt idx="77">
                  <c:v>1648.21</c:v>
                </c:pt>
                <c:pt idx="78">
                  <c:v>1808.14</c:v>
                </c:pt>
                <c:pt idx="79">
                  <c:v>1980.68</c:v>
                </c:pt>
                <c:pt idx="80">
                  <c:v>2159.98</c:v>
                </c:pt>
                <c:pt idx="81">
                  <c:v>2368.06</c:v>
                </c:pt>
                <c:pt idx="82">
                  <c:v>2590.08</c:v>
                </c:pt>
                <c:pt idx="83">
                  <c:v>2827.18</c:v>
                </c:pt>
                <c:pt idx="84">
                  <c:v>3098.82</c:v>
                </c:pt>
                <c:pt idx="85">
                  <c:v>3390.7</c:v>
                </c:pt>
                <c:pt idx="86">
                  <c:v>3709.24</c:v>
                </c:pt>
                <c:pt idx="87">
                  <c:v>4058.09</c:v>
                </c:pt>
                <c:pt idx="88">
                  <c:v>4436.32</c:v>
                </c:pt>
                <c:pt idx="89">
                  <c:v>4846.51</c:v>
                </c:pt>
                <c:pt idx="90">
                  <c:v>5303.25</c:v>
                </c:pt>
                <c:pt idx="91">
                  <c:v>5804.89</c:v>
                </c:pt>
                <c:pt idx="92">
                  <c:v>6358.49</c:v>
                </c:pt>
                <c:pt idx="93">
                  <c:v>6945.19</c:v>
                </c:pt>
                <c:pt idx="94">
                  <c:v>7607.74</c:v>
                </c:pt>
                <c:pt idx="95">
                  <c:v>8317.31</c:v>
                </c:pt>
                <c:pt idx="96">
                  <c:v>9097.0499999999993</c:v>
                </c:pt>
                <c:pt idx="97">
                  <c:v>9956.36</c:v>
                </c:pt>
                <c:pt idx="98">
                  <c:v>10895.74</c:v>
                </c:pt>
                <c:pt idx="99">
                  <c:v>11894.01</c:v>
                </c:pt>
                <c:pt idx="100">
                  <c:v>12995.56</c:v>
                </c:pt>
                <c:pt idx="101">
                  <c:v>14294.33</c:v>
                </c:pt>
                <c:pt idx="102">
                  <c:v>15594.58</c:v>
                </c:pt>
                <c:pt idx="103">
                  <c:v>17093.87</c:v>
                </c:pt>
                <c:pt idx="104">
                  <c:v>18691.84</c:v>
                </c:pt>
                <c:pt idx="105">
                  <c:v>20392.849999999999</c:v>
                </c:pt>
                <c:pt idx="106">
                  <c:v>22294.5</c:v>
                </c:pt>
                <c:pt idx="107">
                  <c:v>24396.01</c:v>
                </c:pt>
                <c:pt idx="108">
                  <c:v>26697.040000000001</c:v>
                </c:pt>
                <c:pt idx="109">
                  <c:v>29297.7</c:v>
                </c:pt>
                <c:pt idx="110">
                  <c:v>32004.06</c:v>
                </c:pt>
                <c:pt idx="111">
                  <c:v>34998.82</c:v>
                </c:pt>
                <c:pt idx="112">
                  <c:v>38298.14</c:v>
                </c:pt>
                <c:pt idx="113">
                  <c:v>41879.58</c:v>
                </c:pt>
                <c:pt idx="114">
                  <c:v>45802.92</c:v>
                </c:pt>
                <c:pt idx="115">
                  <c:v>50097.16</c:v>
                </c:pt>
                <c:pt idx="116">
                  <c:v>54798.239999999998</c:v>
                </c:pt>
                <c:pt idx="117">
                  <c:v>59998.64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D-2B40-85E8-EF5D7E5C2B7A}"/>
            </c:ext>
          </c:extLst>
        </c:ser>
        <c:ser>
          <c:idx val="1"/>
          <c:order val="1"/>
          <c:tx>
            <c:strRef>
              <c:f>'496e'!$D$224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'496e'!$C$225:$C$342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6.8748191837683159E-2</c:v>
                </c:pt>
                <c:pt idx="91">
                  <c:v>0.17397153119120073</c:v>
                </c:pt>
                <c:pt idx="92">
                  <c:v>0.4633357144133739</c:v>
                </c:pt>
                <c:pt idx="93">
                  <c:v>0.72639406279716767</c:v>
                </c:pt>
                <c:pt idx="94">
                  <c:v>1.0946757505344793</c:v>
                </c:pt>
                <c:pt idx="95">
                  <c:v>1.3840399337566525</c:v>
                </c:pt>
                <c:pt idx="96">
                  <c:v>1.5681807776253078</c:v>
                </c:pt>
                <c:pt idx="97">
                  <c:v>1.7260157866555845</c:v>
                </c:pt>
                <c:pt idx="98">
                  <c:v>1.8049332911707228</c:v>
                </c:pt>
                <c:pt idx="99">
                  <c:v>1.8575449608474819</c:v>
                </c:pt>
                <c:pt idx="100">
                  <c:v>1.9101566305242397</c:v>
                </c:pt>
                <c:pt idx="101">
                  <c:v>1.9364624653626197</c:v>
                </c:pt>
                <c:pt idx="102">
                  <c:v>1.9627683002009988</c:v>
                </c:pt>
                <c:pt idx="103">
                  <c:v>1.9890741350393784</c:v>
                </c:pt>
                <c:pt idx="104">
                  <c:v>2.0153799698777579</c:v>
                </c:pt>
                <c:pt idx="105">
                  <c:v>2.0153799698777579</c:v>
                </c:pt>
                <c:pt idx="106">
                  <c:v>2.0153799698777579</c:v>
                </c:pt>
                <c:pt idx="107">
                  <c:v>2.0153799698777579</c:v>
                </c:pt>
                <c:pt idx="108">
                  <c:v>2.0153799698777579</c:v>
                </c:pt>
                <c:pt idx="109">
                  <c:v>2.0153799698777579</c:v>
                </c:pt>
                <c:pt idx="110">
                  <c:v>2.0153799698777579</c:v>
                </c:pt>
                <c:pt idx="111">
                  <c:v>2.0153799698777579</c:v>
                </c:pt>
                <c:pt idx="112">
                  <c:v>2.0153799698777579</c:v>
                </c:pt>
                <c:pt idx="113">
                  <c:v>2.0153799698777579</c:v>
                </c:pt>
                <c:pt idx="114">
                  <c:v>2.0153799698777579</c:v>
                </c:pt>
                <c:pt idx="115">
                  <c:v>2.0153799698777579</c:v>
                </c:pt>
                <c:pt idx="116">
                  <c:v>2.0153799698777579</c:v>
                </c:pt>
                <c:pt idx="117">
                  <c:v>2.0153799698777579</c:v>
                </c:pt>
              </c:numCache>
            </c:numRef>
          </c:xVal>
          <c:yVal>
            <c:numRef>
              <c:f>'496e'!$D$225:$D$342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44.83</c:v>
                </c:pt>
                <c:pt idx="38">
                  <c:v>49.03</c:v>
                </c:pt>
                <c:pt idx="39">
                  <c:v>53.24</c:v>
                </c:pt>
                <c:pt idx="40">
                  <c:v>58.08</c:v>
                </c:pt>
                <c:pt idx="41">
                  <c:v>63.28</c:v>
                </c:pt>
                <c:pt idx="42">
                  <c:v>70.12</c:v>
                </c:pt>
                <c:pt idx="43">
                  <c:v>76.44</c:v>
                </c:pt>
                <c:pt idx="44">
                  <c:v>83.26</c:v>
                </c:pt>
                <c:pt idx="45">
                  <c:v>92.52</c:v>
                </c:pt>
                <c:pt idx="46">
                  <c:v>101.37</c:v>
                </c:pt>
                <c:pt idx="47">
                  <c:v>111.89</c:v>
                </c:pt>
                <c:pt idx="48">
                  <c:v>121.13</c:v>
                </c:pt>
                <c:pt idx="49">
                  <c:v>132.28</c:v>
                </c:pt>
                <c:pt idx="50">
                  <c:v>146.62</c:v>
                </c:pt>
                <c:pt idx="51">
                  <c:v>158.49</c:v>
                </c:pt>
                <c:pt idx="52">
                  <c:v>173.98</c:v>
                </c:pt>
                <c:pt idx="53">
                  <c:v>189.25</c:v>
                </c:pt>
                <c:pt idx="54">
                  <c:v>207.71</c:v>
                </c:pt>
                <c:pt idx="55">
                  <c:v>227.86</c:v>
                </c:pt>
                <c:pt idx="56">
                  <c:v>250.12</c:v>
                </c:pt>
                <c:pt idx="57">
                  <c:v>271.05</c:v>
                </c:pt>
                <c:pt idx="58">
                  <c:v>297.26</c:v>
                </c:pt>
                <c:pt idx="59">
                  <c:v>326.52</c:v>
                </c:pt>
                <c:pt idx="60">
                  <c:v>357.27</c:v>
                </c:pt>
                <c:pt idx="61">
                  <c:v>390.49</c:v>
                </c:pt>
                <c:pt idx="62">
                  <c:v>429.08</c:v>
                </c:pt>
                <c:pt idx="63">
                  <c:v>467.17</c:v>
                </c:pt>
                <c:pt idx="64">
                  <c:v>513.85</c:v>
                </c:pt>
                <c:pt idx="65">
                  <c:v>563.91999999999996</c:v>
                </c:pt>
                <c:pt idx="66">
                  <c:v>616.9</c:v>
                </c:pt>
                <c:pt idx="67">
                  <c:v>673.66</c:v>
                </c:pt>
                <c:pt idx="68">
                  <c:v>733.01</c:v>
                </c:pt>
                <c:pt idx="69">
                  <c:v>803.23</c:v>
                </c:pt>
                <c:pt idx="70">
                  <c:v>882.46</c:v>
                </c:pt>
                <c:pt idx="71">
                  <c:v>962.67</c:v>
                </c:pt>
                <c:pt idx="72">
                  <c:v>1051.32</c:v>
                </c:pt>
                <c:pt idx="73">
                  <c:v>1149.3599999999999</c:v>
                </c:pt>
                <c:pt idx="74">
                  <c:v>1259.49</c:v>
                </c:pt>
                <c:pt idx="75">
                  <c:v>1377.45</c:v>
                </c:pt>
                <c:pt idx="76">
                  <c:v>1509.97</c:v>
                </c:pt>
                <c:pt idx="77">
                  <c:v>1648.21</c:v>
                </c:pt>
                <c:pt idx="78">
                  <c:v>1808.14</c:v>
                </c:pt>
                <c:pt idx="79">
                  <c:v>1980.68</c:v>
                </c:pt>
                <c:pt idx="80">
                  <c:v>2159.98</c:v>
                </c:pt>
                <c:pt idx="81">
                  <c:v>2368.06</c:v>
                </c:pt>
                <c:pt idx="82">
                  <c:v>2590.08</c:v>
                </c:pt>
                <c:pt idx="83">
                  <c:v>2827.18</c:v>
                </c:pt>
                <c:pt idx="84">
                  <c:v>3098.82</c:v>
                </c:pt>
                <c:pt idx="85">
                  <c:v>3390.7</c:v>
                </c:pt>
                <c:pt idx="86">
                  <c:v>3709.24</c:v>
                </c:pt>
                <c:pt idx="87">
                  <c:v>4058.09</c:v>
                </c:pt>
                <c:pt idx="88">
                  <c:v>4436.32</c:v>
                </c:pt>
                <c:pt idx="89">
                  <c:v>4846.51</c:v>
                </c:pt>
                <c:pt idx="90">
                  <c:v>5303.25</c:v>
                </c:pt>
                <c:pt idx="91">
                  <c:v>5804.89</c:v>
                </c:pt>
                <c:pt idx="92">
                  <c:v>6358.49</c:v>
                </c:pt>
                <c:pt idx="93">
                  <c:v>6945.19</c:v>
                </c:pt>
                <c:pt idx="94">
                  <c:v>7607.74</c:v>
                </c:pt>
                <c:pt idx="95">
                  <c:v>8317.31</c:v>
                </c:pt>
                <c:pt idx="96">
                  <c:v>9097.0499999999993</c:v>
                </c:pt>
                <c:pt idx="97">
                  <c:v>9956.36</c:v>
                </c:pt>
                <c:pt idx="98">
                  <c:v>10895.74</c:v>
                </c:pt>
                <c:pt idx="99">
                  <c:v>11894.01</c:v>
                </c:pt>
                <c:pt idx="100">
                  <c:v>12995.56</c:v>
                </c:pt>
                <c:pt idx="101">
                  <c:v>14294.33</c:v>
                </c:pt>
                <c:pt idx="102">
                  <c:v>15594.58</c:v>
                </c:pt>
                <c:pt idx="103">
                  <c:v>17093.87</c:v>
                </c:pt>
                <c:pt idx="104">
                  <c:v>18691.84</c:v>
                </c:pt>
                <c:pt idx="105">
                  <c:v>20392.849999999999</c:v>
                </c:pt>
                <c:pt idx="106">
                  <c:v>22294.5</c:v>
                </c:pt>
                <c:pt idx="107">
                  <c:v>24396.01</c:v>
                </c:pt>
                <c:pt idx="108">
                  <c:v>26697.040000000001</c:v>
                </c:pt>
                <c:pt idx="109">
                  <c:v>29297.7</c:v>
                </c:pt>
                <c:pt idx="110">
                  <c:v>32004.06</c:v>
                </c:pt>
                <c:pt idx="111">
                  <c:v>34998.82</c:v>
                </c:pt>
                <c:pt idx="112">
                  <c:v>38298.14</c:v>
                </c:pt>
                <c:pt idx="113">
                  <c:v>41879.58</c:v>
                </c:pt>
                <c:pt idx="114">
                  <c:v>45802.92</c:v>
                </c:pt>
                <c:pt idx="115">
                  <c:v>50097.16</c:v>
                </c:pt>
                <c:pt idx="116">
                  <c:v>54798.239999999998</c:v>
                </c:pt>
                <c:pt idx="117">
                  <c:v>59998.64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D-2B40-85E8-EF5D7E5C2B7A}"/>
            </c:ext>
          </c:extLst>
        </c:ser>
        <c:ser>
          <c:idx val="2"/>
          <c:order val="2"/>
          <c:tx>
            <c:strRef>
              <c:f>'496e'!$F$224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'496e'!$E$225:$E$342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0.35005577324774001</c:v>
                </c:pt>
                <c:pt idx="93">
                  <c:v>0.85002900326787756</c:v>
                </c:pt>
                <c:pt idx="94">
                  <c:v>1.1762420157549505</c:v>
                </c:pt>
                <c:pt idx="95">
                  <c:v>1.3827768128981086</c:v>
                </c:pt>
                <c:pt idx="96">
                  <c:v>1.5265691227592109</c:v>
                </c:pt>
                <c:pt idx="97">
                  <c:v>1.6321554483627898</c:v>
                </c:pt>
                <c:pt idx="98">
                  <c:v>1.7122159867447357</c:v>
                </c:pt>
                <c:pt idx="99">
                  <c:v>1.7734484006392148</c:v>
                </c:pt>
                <c:pt idx="100">
                  <c:v>1.8234599971042436</c:v>
                </c:pt>
                <c:pt idx="101">
                  <c:v>1.8674858493634872</c:v>
                </c:pt>
                <c:pt idx="102">
                  <c:v>1.9010481054759865</c:v>
                </c:pt>
                <c:pt idx="103">
                  <c:v>1.931115386089141</c:v>
                </c:pt>
                <c:pt idx="104">
                  <c:v>1.9562377803713191</c:v>
                </c:pt>
                <c:pt idx="105">
                  <c:v>1.977555524641283</c:v>
                </c:pt>
                <c:pt idx="106">
                  <c:v>1.9967300603487435</c:v>
                </c:pt>
                <c:pt idx="107">
                  <c:v>2.0138522626776418</c:v>
                </c:pt>
                <c:pt idx="108">
                  <c:v>2.029093083226059</c:v>
                </c:pt>
                <c:pt idx="109">
                  <c:v>2.0431427763083057</c:v>
                </c:pt>
                <c:pt idx="110">
                  <c:v>2.055161193428789</c:v>
                </c:pt>
                <c:pt idx="111">
                  <c:v>2.066191420195409</c:v>
                </c:pt>
                <c:pt idx="112">
                  <c:v>2.0762986551352216</c:v>
                </c:pt>
                <c:pt idx="113">
                  <c:v>2.0854633729459664</c:v>
                </c:pt>
                <c:pt idx="114">
                  <c:v>2.0938867478858931</c:v>
                </c:pt>
                <c:pt idx="115">
                  <c:v>2.1016480332274048</c:v>
                </c:pt>
                <c:pt idx="116">
                  <c:v>2.1088230776975259</c:v>
                </c:pt>
                <c:pt idx="117">
                  <c:v>2.1155395445960883</c:v>
                </c:pt>
              </c:numCache>
            </c:numRef>
          </c:xVal>
          <c:yVal>
            <c:numRef>
              <c:f>'496e'!$F$225:$F$342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44.83</c:v>
                </c:pt>
                <c:pt idx="38">
                  <c:v>49.03</c:v>
                </c:pt>
                <c:pt idx="39">
                  <c:v>53.24</c:v>
                </c:pt>
                <c:pt idx="40">
                  <c:v>58.08</c:v>
                </c:pt>
                <c:pt idx="41">
                  <c:v>63.28</c:v>
                </c:pt>
                <c:pt idx="42">
                  <c:v>70.12</c:v>
                </c:pt>
                <c:pt idx="43">
                  <c:v>76.44</c:v>
                </c:pt>
                <c:pt idx="44">
                  <c:v>83.26</c:v>
                </c:pt>
                <c:pt idx="45">
                  <c:v>92.52</c:v>
                </c:pt>
                <c:pt idx="46">
                  <c:v>101.37</c:v>
                </c:pt>
                <c:pt idx="47">
                  <c:v>111.89</c:v>
                </c:pt>
                <c:pt idx="48">
                  <c:v>121.13</c:v>
                </c:pt>
                <c:pt idx="49">
                  <c:v>132.28</c:v>
                </c:pt>
                <c:pt idx="50">
                  <c:v>146.62</c:v>
                </c:pt>
                <c:pt idx="51">
                  <c:v>158.49</c:v>
                </c:pt>
                <c:pt idx="52">
                  <c:v>173.98</c:v>
                </c:pt>
                <c:pt idx="53">
                  <c:v>189.25</c:v>
                </c:pt>
                <c:pt idx="54">
                  <c:v>207.71</c:v>
                </c:pt>
                <c:pt idx="55">
                  <c:v>227.86</c:v>
                </c:pt>
                <c:pt idx="56">
                  <c:v>250.12</c:v>
                </c:pt>
                <c:pt idx="57">
                  <c:v>271.05</c:v>
                </c:pt>
                <c:pt idx="58">
                  <c:v>297.26</c:v>
                </c:pt>
                <c:pt idx="59">
                  <c:v>326.52</c:v>
                </c:pt>
                <c:pt idx="60">
                  <c:v>357.27</c:v>
                </c:pt>
                <c:pt idx="61">
                  <c:v>390.49</c:v>
                </c:pt>
                <c:pt idx="62">
                  <c:v>429.08</c:v>
                </c:pt>
                <c:pt idx="63">
                  <c:v>467.17</c:v>
                </c:pt>
                <c:pt idx="64">
                  <c:v>513.85</c:v>
                </c:pt>
                <c:pt idx="65">
                  <c:v>563.91999999999996</c:v>
                </c:pt>
                <c:pt idx="66">
                  <c:v>616.9</c:v>
                </c:pt>
                <c:pt idx="67">
                  <c:v>673.66</c:v>
                </c:pt>
                <c:pt idx="68">
                  <c:v>733.01</c:v>
                </c:pt>
                <c:pt idx="69">
                  <c:v>803.23</c:v>
                </c:pt>
                <c:pt idx="70">
                  <c:v>882.46</c:v>
                </c:pt>
                <c:pt idx="71">
                  <c:v>962.67</c:v>
                </c:pt>
                <c:pt idx="72">
                  <c:v>1051.32</c:v>
                </c:pt>
                <c:pt idx="73">
                  <c:v>1149.3599999999999</c:v>
                </c:pt>
                <c:pt idx="74">
                  <c:v>1259.49</c:v>
                </c:pt>
                <c:pt idx="75">
                  <c:v>1377.45</c:v>
                </c:pt>
                <c:pt idx="76">
                  <c:v>1509.97</c:v>
                </c:pt>
                <c:pt idx="77">
                  <c:v>1648.21</c:v>
                </c:pt>
                <c:pt idx="78">
                  <c:v>1808.14</c:v>
                </c:pt>
                <c:pt idx="79">
                  <c:v>1980.68</c:v>
                </c:pt>
                <c:pt idx="80">
                  <c:v>2159.98</c:v>
                </c:pt>
                <c:pt idx="81">
                  <c:v>2368.06</c:v>
                </c:pt>
                <c:pt idx="82">
                  <c:v>2590.08</c:v>
                </c:pt>
                <c:pt idx="83">
                  <c:v>2827.18</c:v>
                </c:pt>
                <c:pt idx="84">
                  <c:v>3098.82</c:v>
                </c:pt>
                <c:pt idx="85">
                  <c:v>3390.7</c:v>
                </c:pt>
                <c:pt idx="86">
                  <c:v>3709.24</c:v>
                </c:pt>
                <c:pt idx="87">
                  <c:v>4058.09</c:v>
                </c:pt>
                <c:pt idx="88">
                  <c:v>4436.32</c:v>
                </c:pt>
                <c:pt idx="89">
                  <c:v>4846.51</c:v>
                </c:pt>
                <c:pt idx="90">
                  <c:v>5303.25</c:v>
                </c:pt>
                <c:pt idx="91">
                  <c:v>5804.89</c:v>
                </c:pt>
                <c:pt idx="92">
                  <c:v>6358.49</c:v>
                </c:pt>
                <c:pt idx="93">
                  <c:v>6945.19</c:v>
                </c:pt>
                <c:pt idx="94">
                  <c:v>7607.74</c:v>
                </c:pt>
                <c:pt idx="95">
                  <c:v>8317.31</c:v>
                </c:pt>
                <c:pt idx="96">
                  <c:v>9097.0499999999993</c:v>
                </c:pt>
                <c:pt idx="97">
                  <c:v>9956.36</c:v>
                </c:pt>
                <c:pt idx="98">
                  <c:v>10895.74</c:v>
                </c:pt>
                <c:pt idx="99">
                  <c:v>11894.01</c:v>
                </c:pt>
                <c:pt idx="100">
                  <c:v>12995.56</c:v>
                </c:pt>
                <c:pt idx="101">
                  <c:v>14294.33</c:v>
                </c:pt>
                <c:pt idx="102">
                  <c:v>15594.58</c:v>
                </c:pt>
                <c:pt idx="103">
                  <c:v>17093.87</c:v>
                </c:pt>
                <c:pt idx="104">
                  <c:v>18691.84</c:v>
                </c:pt>
                <c:pt idx="105">
                  <c:v>20392.849999999999</c:v>
                </c:pt>
                <c:pt idx="106">
                  <c:v>22294.5</c:v>
                </c:pt>
                <c:pt idx="107">
                  <c:v>24396.01</c:v>
                </c:pt>
                <c:pt idx="108">
                  <c:v>26697.040000000001</c:v>
                </c:pt>
                <c:pt idx="109">
                  <c:v>29297.7</c:v>
                </c:pt>
                <c:pt idx="110">
                  <c:v>32004.06</c:v>
                </c:pt>
                <c:pt idx="111">
                  <c:v>34998.82</c:v>
                </c:pt>
                <c:pt idx="112">
                  <c:v>38298.14</c:v>
                </c:pt>
                <c:pt idx="113">
                  <c:v>41879.58</c:v>
                </c:pt>
                <c:pt idx="114">
                  <c:v>45802.92</c:v>
                </c:pt>
                <c:pt idx="115">
                  <c:v>50097.16</c:v>
                </c:pt>
                <c:pt idx="116">
                  <c:v>54798.239999999998</c:v>
                </c:pt>
                <c:pt idx="117">
                  <c:v>59998.64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1D-2B40-85E8-EF5D7E5C2B7A}"/>
            </c:ext>
          </c:extLst>
        </c:ser>
        <c:ser>
          <c:idx val="3"/>
          <c:order val="3"/>
          <c:tx>
            <c:strRef>
              <c:f>'496e'!$H$224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'496e'!$G$225:$G$342</c:f>
              <c:numCache>
                <c:formatCode>0.0000</c:formatCode>
                <c:ptCount val="118"/>
                <c:pt idx="0">
                  <c:v>9.9968816208056022E-4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9.9970016787392121E-4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9.9978367749533692E-4</c:v>
                </c:pt>
                <c:pt idx="37">
                  <c:v>9.9978518761105191E-4</c:v>
                </c:pt>
                <c:pt idx="38">
                  <c:v>9.9978696863851132E-4</c:v>
                </c:pt>
                <c:pt idx="39">
                  <c:v>9.9978858104925118E-4</c:v>
                </c:pt>
                <c:pt idx="40">
                  <c:v>9.9979025786188329E-4</c:v>
                </c:pt>
                <c:pt idx="41">
                  <c:v>9.9979188450678431E-4</c:v>
                </c:pt>
                <c:pt idx="42">
                  <c:v>9.9979379870099522E-4</c:v>
                </c:pt>
                <c:pt idx="43">
                  <c:v>9.9979538110384091E-4</c:v>
                </c:pt>
                <c:pt idx="44">
                  <c:v>9.9979692442388603E-4</c:v>
                </c:pt>
                <c:pt idx="45">
                  <c:v>9.9979879702266497E-4</c:v>
                </c:pt>
                <c:pt idx="46">
                  <c:v>9.9980039147708503E-4</c:v>
                </c:pt>
                <c:pt idx="47">
                  <c:v>9.9980208668108044E-4</c:v>
                </c:pt>
                <c:pt idx="48">
                  <c:v>9.9980342824563932E-4</c:v>
                </c:pt>
                <c:pt idx="49">
                  <c:v>9.9980489591416878E-4</c:v>
                </c:pt>
                <c:pt idx="50">
                  <c:v>9.9980658383395297E-4</c:v>
                </c:pt>
                <c:pt idx="51">
                  <c:v>9.9980784123949941E-4</c:v>
                </c:pt>
                <c:pt idx="52">
                  <c:v>9.9980932605983619E-4</c:v>
                </c:pt>
                <c:pt idx="53">
                  <c:v>9.9981064610212933E-4</c:v>
                </c:pt>
                <c:pt idx="54">
                  <c:v>9.9981208537133857E-4</c:v>
                </c:pt>
                <c:pt idx="55">
                  <c:v>9.9981349558779325E-4</c:v>
                </c:pt>
                <c:pt idx="56">
                  <c:v>9.9981489404152302E-4</c:v>
                </c:pt>
                <c:pt idx="57">
                  <c:v>9.998160830215761E-4</c:v>
                </c:pt>
                <c:pt idx="58">
                  <c:v>9.9981742996738381E-4</c:v>
                </c:pt>
                <c:pt idx="59">
                  <c:v>9.9981877988261311E-4</c:v>
                </c:pt>
                <c:pt idx="60">
                  <c:v>9.9982005535077258E-4</c:v>
                </c:pt>
                <c:pt idx="61">
                  <c:v>9.998212978637401E-4</c:v>
                </c:pt>
                <c:pt idx="62">
                  <c:v>9.9982259627227096E-4</c:v>
                </c:pt>
                <c:pt idx="63">
                  <c:v>9.998237519571033E-4</c:v>
                </c:pt>
                <c:pt idx="64">
                  <c:v>9.9982502834293214E-4</c:v>
                </c:pt>
                <c:pt idx="65">
                  <c:v>9.9982625676814266E-4</c:v>
                </c:pt>
                <c:pt idx="66">
                  <c:v>9.9982742683312181E-4</c:v>
                </c:pt>
                <c:pt idx="67">
                  <c:v>9.9982855856200602E-4</c:v>
                </c:pt>
                <c:pt idx="68">
                  <c:v>9.9982963033634479E-4</c:v>
                </c:pt>
                <c:pt idx="69">
                  <c:v>9.998307765516001E-4</c:v>
                </c:pt>
                <c:pt idx="70">
                  <c:v>9.9983193925188467E-4</c:v>
                </c:pt>
                <c:pt idx="71">
                  <c:v>9.9983300037558291E-4</c:v>
                </c:pt>
                <c:pt idx="72">
                  <c:v>9.9983406127516702E-4</c:v>
                </c:pt>
                <c:pt idx="73">
                  <c:v>9.9983512139487324E-4</c:v>
                </c:pt>
                <c:pt idx="74">
                  <c:v>9.9983619537955459E-4</c:v>
                </c:pt>
                <c:pt idx="75">
                  <c:v>9.9983723273254759E-4</c:v>
                </c:pt>
                <c:pt idx="76">
                  <c:v>9.9983828350086869E-4</c:v>
                </c:pt>
                <c:pt idx="77">
                  <c:v>9.9983927302510294E-4</c:v>
                </c:pt>
                <c:pt idx="78">
                  <c:v>9.9984030604478077E-4</c:v>
                </c:pt>
                <c:pt idx="79">
                  <c:v>9.9984130981369619E-4</c:v>
                </c:pt>
                <c:pt idx="80">
                  <c:v>9.998422525790444E-4</c:v>
                </c:pt>
                <c:pt idx="81">
                  <c:v>9.9984324097232981E-4</c:v>
                </c:pt>
                <c:pt idx="82">
                  <c:v>9.9984419222179182E-4</c:v>
                </c:pt>
                <c:pt idx="83">
                  <c:v>9.9984511086820358E-4</c:v>
                </c:pt>
                <c:pt idx="84">
                  <c:v>9.9984606150277855E-4</c:v>
                </c:pt>
                <c:pt idx="85">
                  <c:v>9.9984698297185125E-4</c:v>
                </c:pt>
                <c:pt idx="86">
                  <c:v>9.9984789121866776E-4</c:v>
                </c:pt>
                <c:pt idx="87">
                  <c:v>9.9984878968915588E-4</c:v>
                </c:pt>
                <c:pt idx="88">
                  <c:v>9.9984967001998581E-4</c:v>
                </c:pt>
                <c:pt idx="89">
                  <c:v>9.9985053356650005E-4</c:v>
                </c:pt>
                <c:pt idx="90">
                  <c:v>9.9985140286648687E-4</c:v>
                </c:pt>
                <c:pt idx="91">
                  <c:v>9.998522651470422E-4</c:v>
                </c:pt>
                <c:pt idx="92">
                  <c:v>9.9985312412943415E-4</c:v>
                </c:pt>
                <c:pt idx="93">
                  <c:v>9.9985394693288994E-4</c:v>
                </c:pt>
                <c:pt idx="94">
                  <c:v>9.9985478676853064E-4</c:v>
                </c:pt>
                <c:pt idx="95">
                  <c:v>9.9985559938610305E-4</c:v>
                </c:pt>
                <c:pt idx="96">
                  <c:v>9.9985640688941596E-4</c:v>
                </c:pt>
                <c:pt idx="97">
                  <c:v>9.9985721117185761E-4</c:v>
                </c:pt>
                <c:pt idx="98">
                  <c:v>9.9985800560960301E-4</c:v>
                </c:pt>
                <c:pt idx="99">
                  <c:v>9.9985876961193555E-4</c:v>
                </c:pt>
                <c:pt idx="100">
                  <c:v>9.9985953323884834E-4</c:v>
                </c:pt>
                <c:pt idx="101">
                  <c:v>9.9986034531478044E-4</c:v>
                </c:pt>
                <c:pt idx="102">
                  <c:v>9.9986107935888264E-4</c:v>
                </c:pt>
                <c:pt idx="103">
                  <c:v>9.9986184502307463E-4</c:v>
                </c:pt>
                <c:pt idx="104">
                  <c:v>9.9986258235968653E-4</c:v>
                </c:pt>
                <c:pt idx="105">
                  <c:v>9.9986329343461269E-4</c:v>
                </c:pt>
                <c:pt idx="106">
                  <c:v>9.9986401373267585E-4</c:v>
                </c:pt>
                <c:pt idx="107">
                  <c:v>9.9986473382721128E-4</c:v>
                </c:pt>
                <c:pt idx="108">
                  <c:v>9.9986544675671881E-4</c:v>
                </c:pt>
                <c:pt idx="109">
                  <c:v>9.9986617418780857E-4</c:v>
                </c:pt>
                <c:pt idx="110">
                  <c:v>9.9986685834789479E-4</c:v>
                </c:pt>
                <c:pt idx="111">
                  <c:v>9.9986754391936266E-4</c:v>
                </c:pt>
                <c:pt idx="112">
                  <c:v>9.9986822726183251E-4</c:v>
                </c:pt>
                <c:pt idx="113">
                  <c:v>9.9986889843626863E-4</c:v>
                </c:pt>
                <c:pt idx="114">
                  <c:v>9.9986956393549489E-4</c:v>
                </c:pt>
                <c:pt idx="115">
                  <c:v>9.9987022320272641E-4</c:v>
                </c:pt>
                <c:pt idx="116">
                  <c:v>9.9987087639913505E-4</c:v>
                </c:pt>
                <c:pt idx="117">
                  <c:v>9.9987153001143084E-4</c:v>
                </c:pt>
              </c:numCache>
            </c:numRef>
          </c:xVal>
          <c:yVal>
            <c:numRef>
              <c:f>'496e'!$H$225:$H$342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44.83</c:v>
                </c:pt>
                <c:pt idx="38">
                  <c:v>49.03</c:v>
                </c:pt>
                <c:pt idx="39">
                  <c:v>53.24</c:v>
                </c:pt>
                <c:pt idx="40">
                  <c:v>58.08</c:v>
                </c:pt>
                <c:pt idx="41">
                  <c:v>63.28</c:v>
                </c:pt>
                <c:pt idx="42">
                  <c:v>70.12</c:v>
                </c:pt>
                <c:pt idx="43">
                  <c:v>76.44</c:v>
                </c:pt>
                <c:pt idx="44">
                  <c:v>83.26</c:v>
                </c:pt>
                <c:pt idx="45">
                  <c:v>92.52</c:v>
                </c:pt>
                <c:pt idx="46">
                  <c:v>101.37</c:v>
                </c:pt>
                <c:pt idx="47">
                  <c:v>111.89</c:v>
                </c:pt>
                <c:pt idx="48">
                  <c:v>121.13</c:v>
                </c:pt>
                <c:pt idx="49">
                  <c:v>132.28</c:v>
                </c:pt>
                <c:pt idx="50">
                  <c:v>146.62</c:v>
                </c:pt>
                <c:pt idx="51">
                  <c:v>158.49</c:v>
                </c:pt>
                <c:pt idx="52">
                  <c:v>173.98</c:v>
                </c:pt>
                <c:pt idx="53">
                  <c:v>189.25</c:v>
                </c:pt>
                <c:pt idx="54">
                  <c:v>207.71</c:v>
                </c:pt>
                <c:pt idx="55">
                  <c:v>227.86</c:v>
                </c:pt>
                <c:pt idx="56">
                  <c:v>250.12</c:v>
                </c:pt>
                <c:pt idx="57">
                  <c:v>271.05</c:v>
                </c:pt>
                <c:pt idx="58">
                  <c:v>297.26</c:v>
                </c:pt>
                <c:pt idx="59">
                  <c:v>326.52</c:v>
                </c:pt>
                <c:pt idx="60">
                  <c:v>357.27</c:v>
                </c:pt>
                <c:pt idx="61">
                  <c:v>390.49</c:v>
                </c:pt>
                <c:pt idx="62">
                  <c:v>429.08</c:v>
                </c:pt>
                <c:pt idx="63">
                  <c:v>467.17</c:v>
                </c:pt>
                <c:pt idx="64">
                  <c:v>513.85</c:v>
                </c:pt>
                <c:pt idx="65">
                  <c:v>563.91999999999996</c:v>
                </c:pt>
                <c:pt idx="66">
                  <c:v>616.9</c:v>
                </c:pt>
                <c:pt idx="67">
                  <c:v>673.66</c:v>
                </c:pt>
                <c:pt idx="68">
                  <c:v>733.01</c:v>
                </c:pt>
                <c:pt idx="69">
                  <c:v>803.23</c:v>
                </c:pt>
                <c:pt idx="70">
                  <c:v>882.46</c:v>
                </c:pt>
                <c:pt idx="71">
                  <c:v>962.67</c:v>
                </c:pt>
                <c:pt idx="72">
                  <c:v>1051.32</c:v>
                </c:pt>
                <c:pt idx="73">
                  <c:v>1149.3599999999999</c:v>
                </c:pt>
                <c:pt idx="74">
                  <c:v>1259.49</c:v>
                </c:pt>
                <c:pt idx="75">
                  <c:v>1377.45</c:v>
                </c:pt>
                <c:pt idx="76">
                  <c:v>1509.97</c:v>
                </c:pt>
                <c:pt idx="77">
                  <c:v>1648.21</c:v>
                </c:pt>
                <c:pt idx="78">
                  <c:v>1808.14</c:v>
                </c:pt>
                <c:pt idx="79">
                  <c:v>1980.68</c:v>
                </c:pt>
                <c:pt idx="80">
                  <c:v>2159.98</c:v>
                </c:pt>
                <c:pt idx="81">
                  <c:v>2368.06</c:v>
                </c:pt>
                <c:pt idx="82">
                  <c:v>2590.08</c:v>
                </c:pt>
                <c:pt idx="83">
                  <c:v>2827.18</c:v>
                </c:pt>
                <c:pt idx="84">
                  <c:v>3098.82</c:v>
                </c:pt>
                <c:pt idx="85">
                  <c:v>3390.7</c:v>
                </c:pt>
                <c:pt idx="86">
                  <c:v>3709.24</c:v>
                </c:pt>
                <c:pt idx="87">
                  <c:v>4058.09</c:v>
                </c:pt>
                <c:pt idx="88">
                  <c:v>4436.32</c:v>
                </c:pt>
                <c:pt idx="89">
                  <c:v>4846.51</c:v>
                </c:pt>
                <c:pt idx="90">
                  <c:v>5303.25</c:v>
                </c:pt>
                <c:pt idx="91">
                  <c:v>5804.89</c:v>
                </c:pt>
                <c:pt idx="92">
                  <c:v>6358.49</c:v>
                </c:pt>
                <c:pt idx="93">
                  <c:v>6945.19</c:v>
                </c:pt>
                <c:pt idx="94">
                  <c:v>7607.74</c:v>
                </c:pt>
                <c:pt idx="95">
                  <c:v>8317.31</c:v>
                </c:pt>
                <c:pt idx="96">
                  <c:v>9097.0499999999993</c:v>
                </c:pt>
                <c:pt idx="97">
                  <c:v>9956.36</c:v>
                </c:pt>
                <c:pt idx="98">
                  <c:v>10895.74</c:v>
                </c:pt>
                <c:pt idx="99">
                  <c:v>11894.01</c:v>
                </c:pt>
                <c:pt idx="100">
                  <c:v>12995.56</c:v>
                </c:pt>
                <c:pt idx="101">
                  <c:v>14294.33</c:v>
                </c:pt>
                <c:pt idx="102">
                  <c:v>15594.58</c:v>
                </c:pt>
                <c:pt idx="103">
                  <c:v>17093.87</c:v>
                </c:pt>
                <c:pt idx="104">
                  <c:v>18691.84</c:v>
                </c:pt>
                <c:pt idx="105">
                  <c:v>20392.849999999999</c:v>
                </c:pt>
                <c:pt idx="106">
                  <c:v>22294.5</c:v>
                </c:pt>
                <c:pt idx="107">
                  <c:v>24396.01</c:v>
                </c:pt>
                <c:pt idx="108">
                  <c:v>26697.040000000001</c:v>
                </c:pt>
                <c:pt idx="109">
                  <c:v>29297.7</c:v>
                </c:pt>
                <c:pt idx="110">
                  <c:v>32004.06</c:v>
                </c:pt>
                <c:pt idx="111">
                  <c:v>34998.82</c:v>
                </c:pt>
                <c:pt idx="112">
                  <c:v>38298.14</c:v>
                </c:pt>
                <c:pt idx="113">
                  <c:v>41879.58</c:v>
                </c:pt>
                <c:pt idx="114">
                  <c:v>45802.92</c:v>
                </c:pt>
                <c:pt idx="115">
                  <c:v>50097.16</c:v>
                </c:pt>
                <c:pt idx="116">
                  <c:v>54798.239999999998</c:v>
                </c:pt>
                <c:pt idx="117">
                  <c:v>59998.64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1D-2B40-85E8-EF5D7E5C2B7A}"/>
            </c:ext>
          </c:extLst>
        </c:ser>
        <c:ser>
          <c:idx val="4"/>
          <c:order val="4"/>
          <c:tx>
            <c:strRef>
              <c:f>'496e'!$J$224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'496e'!$I$225:$I$342</c:f>
              <c:numCache>
                <c:formatCode>#,##0.00</c:formatCode>
                <c:ptCount val="118"/>
                <c:pt idx="0">
                  <c:v>9.9968816208056022E-4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9.9970016787392121E-4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9.9975460995389192E-4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9.9976154566004021E-4</c:v>
                </c:pt>
                <c:pt idx="26">
                  <c:v>9.9976366352567871E-4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9.9978367749533692E-4</c:v>
                </c:pt>
                <c:pt idx="37">
                  <c:v>9.9978518761105191E-4</c:v>
                </c:pt>
                <c:pt idx="38">
                  <c:v>9.9978696863851132E-4</c:v>
                </c:pt>
                <c:pt idx="39">
                  <c:v>9.9978858104925118E-4</c:v>
                </c:pt>
                <c:pt idx="40">
                  <c:v>9.9979025786188329E-4</c:v>
                </c:pt>
                <c:pt idx="41">
                  <c:v>9.9979188450678431E-4</c:v>
                </c:pt>
                <c:pt idx="42">
                  <c:v>9.9979379870099522E-4</c:v>
                </c:pt>
                <c:pt idx="43">
                  <c:v>9.9979538110384091E-4</c:v>
                </c:pt>
                <c:pt idx="44">
                  <c:v>9.9979692442388603E-4</c:v>
                </c:pt>
                <c:pt idx="45">
                  <c:v>9.9979879702266497E-4</c:v>
                </c:pt>
                <c:pt idx="46">
                  <c:v>9.9980039147708503E-4</c:v>
                </c:pt>
                <c:pt idx="47">
                  <c:v>9.9980208668108044E-4</c:v>
                </c:pt>
                <c:pt idx="48">
                  <c:v>9.9980342824563932E-4</c:v>
                </c:pt>
                <c:pt idx="49">
                  <c:v>9.9980489591416878E-4</c:v>
                </c:pt>
                <c:pt idx="50">
                  <c:v>9.9980658383395297E-4</c:v>
                </c:pt>
                <c:pt idx="51">
                  <c:v>9.9980784123949941E-4</c:v>
                </c:pt>
                <c:pt idx="52">
                  <c:v>9.9980932605983619E-4</c:v>
                </c:pt>
                <c:pt idx="53">
                  <c:v>9.9981064610212933E-4</c:v>
                </c:pt>
                <c:pt idx="54">
                  <c:v>9.9981208537133857E-4</c:v>
                </c:pt>
                <c:pt idx="55">
                  <c:v>9.9981349558779325E-4</c:v>
                </c:pt>
                <c:pt idx="56">
                  <c:v>9.9981489404152302E-4</c:v>
                </c:pt>
                <c:pt idx="57">
                  <c:v>9.998160830215761E-4</c:v>
                </c:pt>
                <c:pt idx="58">
                  <c:v>9.9981742996738381E-4</c:v>
                </c:pt>
                <c:pt idx="59">
                  <c:v>9.9981877988261311E-4</c:v>
                </c:pt>
                <c:pt idx="60">
                  <c:v>9.9982005535077258E-4</c:v>
                </c:pt>
                <c:pt idx="61">
                  <c:v>9.998212978637401E-4</c:v>
                </c:pt>
                <c:pt idx="62">
                  <c:v>9.9982259627227096E-4</c:v>
                </c:pt>
                <c:pt idx="63">
                  <c:v>9.998237519571033E-4</c:v>
                </c:pt>
                <c:pt idx="64">
                  <c:v>9.9982502834293214E-4</c:v>
                </c:pt>
                <c:pt idx="65">
                  <c:v>9.9982625676814266E-4</c:v>
                </c:pt>
                <c:pt idx="66">
                  <c:v>9.9982742683312181E-4</c:v>
                </c:pt>
                <c:pt idx="67">
                  <c:v>9.9982855856200602E-4</c:v>
                </c:pt>
                <c:pt idx="68">
                  <c:v>9.9982963033634479E-4</c:v>
                </c:pt>
                <c:pt idx="69">
                  <c:v>9.998307765516001E-4</c:v>
                </c:pt>
                <c:pt idx="70">
                  <c:v>9.9983193925188467E-4</c:v>
                </c:pt>
                <c:pt idx="71">
                  <c:v>9.9983300037558291E-4</c:v>
                </c:pt>
                <c:pt idx="72">
                  <c:v>9.9983406127516702E-4</c:v>
                </c:pt>
                <c:pt idx="73">
                  <c:v>9.9983512139487324E-4</c:v>
                </c:pt>
                <c:pt idx="74">
                  <c:v>9.9983619537955459E-4</c:v>
                </c:pt>
                <c:pt idx="75">
                  <c:v>9.9983723273254759E-4</c:v>
                </c:pt>
                <c:pt idx="76">
                  <c:v>9.9983828350086869E-4</c:v>
                </c:pt>
                <c:pt idx="77">
                  <c:v>9.9983927302510294E-4</c:v>
                </c:pt>
                <c:pt idx="78">
                  <c:v>9.9984030604478077E-4</c:v>
                </c:pt>
                <c:pt idx="79">
                  <c:v>9.9984130981369619E-4</c:v>
                </c:pt>
                <c:pt idx="80">
                  <c:v>9.998422525790444E-4</c:v>
                </c:pt>
                <c:pt idx="81">
                  <c:v>9.9984324097232981E-4</c:v>
                </c:pt>
                <c:pt idx="82">
                  <c:v>9.9984419222179182E-4</c:v>
                </c:pt>
                <c:pt idx="83">
                  <c:v>9.9984511086820358E-4</c:v>
                </c:pt>
                <c:pt idx="84">
                  <c:v>9.9984606150277855E-4</c:v>
                </c:pt>
                <c:pt idx="85">
                  <c:v>9.9984698297185125E-4</c:v>
                </c:pt>
                <c:pt idx="86">
                  <c:v>9.9984789121866776E-4</c:v>
                </c:pt>
                <c:pt idx="87">
                  <c:v>9.9984878968915588E-4</c:v>
                </c:pt>
                <c:pt idx="88">
                  <c:v>9.9984967001998581E-4</c:v>
                </c:pt>
                <c:pt idx="89">
                  <c:v>9.9985053356650005E-4</c:v>
                </c:pt>
                <c:pt idx="90">
                  <c:v>9.9985140286648687E-4</c:v>
                </c:pt>
                <c:pt idx="91">
                  <c:v>9.9985230559479239E-4</c:v>
                </c:pt>
                <c:pt idx="92">
                  <c:v>0.35105562637186943</c:v>
                </c:pt>
                <c:pt idx="93">
                  <c:v>0.85102885721481047</c:v>
                </c:pt>
                <c:pt idx="94">
                  <c:v>1.1772418705417189</c:v>
                </c:pt>
                <c:pt idx="95">
                  <c:v>1.3837766684974948</c:v>
                </c:pt>
                <c:pt idx="96">
                  <c:v>1.5275689791661002</c:v>
                </c:pt>
                <c:pt idx="97">
                  <c:v>1.6331553055739616</c:v>
                </c:pt>
                <c:pt idx="98">
                  <c:v>1.7132158447503454</c:v>
                </c:pt>
                <c:pt idx="99">
                  <c:v>1.7744482594088267</c:v>
                </c:pt>
                <c:pt idx="100">
                  <c:v>1.8244598566374823</c:v>
                </c:pt>
                <c:pt idx="101">
                  <c:v>1.8684857097088019</c:v>
                </c:pt>
                <c:pt idx="102">
                  <c:v>1.9020479665553454</c:v>
                </c:pt>
                <c:pt idx="103">
                  <c:v>1.9321152479341641</c:v>
                </c:pt>
                <c:pt idx="104">
                  <c:v>1.9572376429536789</c:v>
                </c:pt>
                <c:pt idx="105">
                  <c:v>1.9785553879347177</c:v>
                </c:pt>
                <c:pt idx="106">
                  <c:v>1.9977299243624762</c:v>
                </c:pt>
                <c:pt idx="107">
                  <c:v>2.0148521274114692</c:v>
                </c:pt>
                <c:pt idx="108">
                  <c:v>2.0300929486728156</c:v>
                </c:pt>
                <c:pt idx="109">
                  <c:v>2.0441426424824933</c:v>
                </c:pt>
                <c:pt idx="110">
                  <c:v>2.056161060287137</c:v>
                </c:pt>
                <c:pt idx="111">
                  <c:v>2.0671912877393286</c:v>
                </c:pt>
                <c:pt idx="112">
                  <c:v>2.0772985233624834</c:v>
                </c:pt>
                <c:pt idx="113">
                  <c:v>2.0864632418444025</c:v>
                </c:pt>
                <c:pt idx="114">
                  <c:v>2.0948866174498284</c:v>
                </c:pt>
                <c:pt idx="115">
                  <c:v>2.1026479034506074</c:v>
                </c:pt>
                <c:pt idx="116">
                  <c:v>2.109822948573925</c:v>
                </c:pt>
                <c:pt idx="117">
                  <c:v>2.1165394161260997</c:v>
                </c:pt>
              </c:numCache>
            </c:numRef>
          </c:xVal>
          <c:yVal>
            <c:numRef>
              <c:f>'496e'!$J$225:$J$342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44.83</c:v>
                </c:pt>
                <c:pt idx="38">
                  <c:v>49.03</c:v>
                </c:pt>
                <c:pt idx="39">
                  <c:v>53.24</c:v>
                </c:pt>
                <c:pt idx="40">
                  <c:v>58.08</c:v>
                </c:pt>
                <c:pt idx="41">
                  <c:v>63.28</c:v>
                </c:pt>
                <c:pt idx="42">
                  <c:v>70.12</c:v>
                </c:pt>
                <c:pt idx="43">
                  <c:v>76.44</c:v>
                </c:pt>
                <c:pt idx="44">
                  <c:v>83.26</c:v>
                </c:pt>
                <c:pt idx="45">
                  <c:v>92.52</c:v>
                </c:pt>
                <c:pt idx="46">
                  <c:v>101.37</c:v>
                </c:pt>
                <c:pt idx="47">
                  <c:v>111.89</c:v>
                </c:pt>
                <c:pt idx="48">
                  <c:v>121.13</c:v>
                </c:pt>
                <c:pt idx="49">
                  <c:v>132.28</c:v>
                </c:pt>
                <c:pt idx="50">
                  <c:v>146.62</c:v>
                </c:pt>
                <c:pt idx="51">
                  <c:v>158.49</c:v>
                </c:pt>
                <c:pt idx="52">
                  <c:v>173.98</c:v>
                </c:pt>
                <c:pt idx="53">
                  <c:v>189.25</c:v>
                </c:pt>
                <c:pt idx="54">
                  <c:v>207.71</c:v>
                </c:pt>
                <c:pt idx="55">
                  <c:v>227.86</c:v>
                </c:pt>
                <c:pt idx="56">
                  <c:v>250.12</c:v>
                </c:pt>
                <c:pt idx="57">
                  <c:v>271.05</c:v>
                </c:pt>
                <c:pt idx="58">
                  <c:v>297.26</c:v>
                </c:pt>
                <c:pt idx="59">
                  <c:v>326.52</c:v>
                </c:pt>
                <c:pt idx="60">
                  <c:v>357.27</c:v>
                </c:pt>
                <c:pt idx="61">
                  <c:v>390.49</c:v>
                </c:pt>
                <c:pt idx="62">
                  <c:v>429.08</c:v>
                </c:pt>
                <c:pt idx="63">
                  <c:v>467.17</c:v>
                </c:pt>
                <c:pt idx="64">
                  <c:v>513.85</c:v>
                </c:pt>
                <c:pt idx="65">
                  <c:v>563.91999999999996</c:v>
                </c:pt>
                <c:pt idx="66">
                  <c:v>616.9</c:v>
                </c:pt>
                <c:pt idx="67">
                  <c:v>673.66</c:v>
                </c:pt>
                <c:pt idx="68">
                  <c:v>733.01</c:v>
                </c:pt>
                <c:pt idx="69">
                  <c:v>803.23</c:v>
                </c:pt>
                <c:pt idx="70">
                  <c:v>882.46</c:v>
                </c:pt>
                <c:pt idx="71">
                  <c:v>962.67</c:v>
                </c:pt>
                <c:pt idx="72">
                  <c:v>1051.32</c:v>
                </c:pt>
                <c:pt idx="73">
                  <c:v>1149.3599999999999</c:v>
                </c:pt>
                <c:pt idx="74">
                  <c:v>1259.49</c:v>
                </c:pt>
                <c:pt idx="75">
                  <c:v>1377.45</c:v>
                </c:pt>
                <c:pt idx="76">
                  <c:v>1509.97</c:v>
                </c:pt>
                <c:pt idx="77">
                  <c:v>1648.21</c:v>
                </c:pt>
                <c:pt idx="78">
                  <c:v>1808.14</c:v>
                </c:pt>
                <c:pt idx="79">
                  <c:v>1980.68</c:v>
                </c:pt>
                <c:pt idx="80">
                  <c:v>2159.98</c:v>
                </c:pt>
                <c:pt idx="81">
                  <c:v>2368.06</c:v>
                </c:pt>
                <c:pt idx="82">
                  <c:v>2590.08</c:v>
                </c:pt>
                <c:pt idx="83">
                  <c:v>2827.18</c:v>
                </c:pt>
                <c:pt idx="84">
                  <c:v>3098.82</c:v>
                </c:pt>
                <c:pt idx="85">
                  <c:v>3390.7</c:v>
                </c:pt>
                <c:pt idx="86">
                  <c:v>3709.24</c:v>
                </c:pt>
                <c:pt idx="87">
                  <c:v>4058.09</c:v>
                </c:pt>
                <c:pt idx="88">
                  <c:v>4436.32</c:v>
                </c:pt>
                <c:pt idx="89">
                  <c:v>4846.51</c:v>
                </c:pt>
                <c:pt idx="90">
                  <c:v>5303.25</c:v>
                </c:pt>
                <c:pt idx="91">
                  <c:v>5804.89</c:v>
                </c:pt>
                <c:pt idx="92">
                  <c:v>6358.49</c:v>
                </c:pt>
                <c:pt idx="93">
                  <c:v>6945.19</c:v>
                </c:pt>
                <c:pt idx="94">
                  <c:v>7607.74</c:v>
                </c:pt>
                <c:pt idx="95">
                  <c:v>8317.31</c:v>
                </c:pt>
                <c:pt idx="96">
                  <c:v>9097.0499999999993</c:v>
                </c:pt>
                <c:pt idx="97">
                  <c:v>9956.36</c:v>
                </c:pt>
                <c:pt idx="98">
                  <c:v>10895.74</c:v>
                </c:pt>
                <c:pt idx="99">
                  <c:v>11894.01</c:v>
                </c:pt>
                <c:pt idx="100">
                  <c:v>12995.56</c:v>
                </c:pt>
                <c:pt idx="101">
                  <c:v>14294.33</c:v>
                </c:pt>
                <c:pt idx="102">
                  <c:v>15594.58</c:v>
                </c:pt>
                <c:pt idx="103">
                  <c:v>17093.87</c:v>
                </c:pt>
                <c:pt idx="104">
                  <c:v>18691.84</c:v>
                </c:pt>
                <c:pt idx="105">
                  <c:v>20392.849999999999</c:v>
                </c:pt>
                <c:pt idx="106">
                  <c:v>22294.5</c:v>
                </c:pt>
                <c:pt idx="107">
                  <c:v>24396.01</c:v>
                </c:pt>
                <c:pt idx="108">
                  <c:v>26697.040000000001</c:v>
                </c:pt>
                <c:pt idx="109">
                  <c:v>29297.7</c:v>
                </c:pt>
                <c:pt idx="110">
                  <c:v>32004.06</c:v>
                </c:pt>
                <c:pt idx="111">
                  <c:v>34998.82</c:v>
                </c:pt>
                <c:pt idx="112">
                  <c:v>38298.14</c:v>
                </c:pt>
                <c:pt idx="113">
                  <c:v>41879.58</c:v>
                </c:pt>
                <c:pt idx="114">
                  <c:v>45802.92</c:v>
                </c:pt>
                <c:pt idx="115">
                  <c:v>50097.16</c:v>
                </c:pt>
                <c:pt idx="116">
                  <c:v>54798.239999999998</c:v>
                </c:pt>
                <c:pt idx="117">
                  <c:v>59998.64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1D-2B40-85E8-EF5D7E5C2B7A}"/>
            </c:ext>
          </c:extLst>
        </c:ser>
        <c:ser>
          <c:idx val="5"/>
          <c:order val="5"/>
          <c:tx>
            <c:strRef>
              <c:f>'496e'!$P$257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'496e'!$P$252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{32F36A8A-4233-4541-986A-0880BDEA6E33}</c15:txfldGUID>
                      <c15:f>'496e'!$P$252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1A1D-2B40-85E8-EF5D7E5C2B7A}"/>
                </c:ext>
              </c:extLst>
            </c:dLbl>
            <c:dLbl>
              <c:idx val="1"/>
              <c:tx>
                <c:strRef>
                  <c:f>'496e'!$P$253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{4920ADAC-1B27-A041-AC60-BC733987D306}</c15:txfldGUID>
                      <c15:f>'496e'!$P$253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1A1D-2B40-85E8-EF5D7E5C2B7A}"/>
                </c:ext>
              </c:extLst>
            </c:dLbl>
            <c:dLbl>
              <c:idx val="2"/>
              <c:tx>
                <c:strRef>
                  <c:f>'496e'!$P$254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{EDED007B-7925-5C44-A66D-F552E10291C7}</c15:txfldGUID>
                      <c15:f>'496e'!$P$254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1A1D-2B40-85E8-EF5D7E5C2B7A}"/>
                </c:ext>
              </c:extLst>
            </c:dLbl>
            <c:dLbl>
              <c:idx val="3"/>
              <c:tx>
                <c:strRef>
                  <c:f>'496e'!$P$255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{737F74D5-572E-AA47-B080-7B3B78A2099E}</c15:txfldGUID>
                      <c15:f>'496e'!$P$255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1A1D-2B40-85E8-EF5D7E5C2B7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'496e'!$O$258:$O$261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'496e'!$P$258:$P$261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1D-2B40-85E8-EF5D7E5C2B7A}"/>
            </c:ext>
          </c:extLst>
        </c:ser>
        <c:ser>
          <c:idx val="6"/>
          <c:order val="6"/>
          <c:tx>
            <c:strRef>
              <c:f>'496e'!$S$257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'496e'!$S$253</c:f>
                  <c:strCache>
                    <c:ptCount val="1"/>
                    <c:pt idx="0">
                      <c:v>43.66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{0D2876FE-6991-1243-97AC-8267A018FE76}</c15:txfldGUID>
                      <c15:f>'496e'!$S$253</c15:f>
                      <c15:dlblFieldTableCache>
                        <c:ptCount val="1"/>
                        <c:pt idx="0">
                          <c:v>43.66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1A1D-2B40-85E8-EF5D7E5C2B7A}"/>
                </c:ext>
              </c:extLst>
            </c:dLbl>
            <c:dLbl>
              <c:idx val="1"/>
              <c:tx>
                <c:strRef>
                  <c:f>'496e'!$S$254</c:f>
                  <c:strCache>
                    <c:ptCount val="1"/>
                    <c:pt idx="0">
                      <c:v>436.60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{60FA93A0-1AB4-5941-BB66-10E05E5579E3}</c15:txfldGUID>
                      <c15:f>'496e'!$S$254</c15:f>
                      <c15:dlblFieldTableCache>
                        <c:ptCount val="1"/>
                        <c:pt idx="0">
                          <c:v>436.60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1A1D-2B40-85E8-EF5D7E5C2B7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'496e'!$R$258:$R$260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'496e'!$S$258:$S$260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A1D-2B40-85E8-EF5D7E5C2B7A}"/>
            </c:ext>
          </c:extLst>
        </c:ser>
        <c:ser>
          <c:idx val="7"/>
          <c:order val="7"/>
          <c:tx>
            <c:strRef>
              <c:f>'496e'!$L$224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'496e'!$K$225:$K$342</c:f>
              <c:numCache>
                <c:formatCode>General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xVal>
          <c:yVal>
            <c:numRef>
              <c:f>'496e'!$L$225:$L$342</c:f>
              <c:numCache>
                <c:formatCode>General</c:formatCode>
                <c:ptCount val="118"/>
                <c:pt idx="0">
                  <c:v>1.6</c:v>
                </c:pt>
                <c:pt idx="1">
                  <c:v>1.81</c:v>
                </c:pt>
                <c:pt idx="2">
                  <c:v>1.96</c:v>
                </c:pt>
                <c:pt idx="3">
                  <c:v>2.15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11.8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20.29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41.6</c:v>
                </c:pt>
                <c:pt idx="37">
                  <c:v>44.83</c:v>
                </c:pt>
                <c:pt idx="38">
                  <c:v>49.03</c:v>
                </c:pt>
                <c:pt idx="39">
                  <c:v>53.24</c:v>
                </c:pt>
                <c:pt idx="40">
                  <c:v>58.08</c:v>
                </c:pt>
                <c:pt idx="41">
                  <c:v>63.28</c:v>
                </c:pt>
                <c:pt idx="42">
                  <c:v>70.12</c:v>
                </c:pt>
                <c:pt idx="43">
                  <c:v>76.44</c:v>
                </c:pt>
                <c:pt idx="44">
                  <c:v>83.26</c:v>
                </c:pt>
                <c:pt idx="45">
                  <c:v>92.52</c:v>
                </c:pt>
                <c:pt idx="46">
                  <c:v>101.37</c:v>
                </c:pt>
                <c:pt idx="47">
                  <c:v>111.89</c:v>
                </c:pt>
                <c:pt idx="48">
                  <c:v>121.13</c:v>
                </c:pt>
                <c:pt idx="49">
                  <c:v>132.28</c:v>
                </c:pt>
                <c:pt idx="50">
                  <c:v>146.62</c:v>
                </c:pt>
                <c:pt idx="51">
                  <c:v>158.49</c:v>
                </c:pt>
                <c:pt idx="52">
                  <c:v>173.98</c:v>
                </c:pt>
                <c:pt idx="53">
                  <c:v>189.25</c:v>
                </c:pt>
                <c:pt idx="54">
                  <c:v>207.71</c:v>
                </c:pt>
                <c:pt idx="55">
                  <c:v>227.86</c:v>
                </c:pt>
                <c:pt idx="56">
                  <c:v>250.12</c:v>
                </c:pt>
                <c:pt idx="57">
                  <c:v>271.05</c:v>
                </c:pt>
                <c:pt idx="58">
                  <c:v>297.26</c:v>
                </c:pt>
                <c:pt idx="59">
                  <c:v>326.52</c:v>
                </c:pt>
                <c:pt idx="60">
                  <c:v>357.27</c:v>
                </c:pt>
                <c:pt idx="61">
                  <c:v>390.49</c:v>
                </c:pt>
                <c:pt idx="62">
                  <c:v>429.08</c:v>
                </c:pt>
                <c:pt idx="63">
                  <c:v>467.17</c:v>
                </c:pt>
                <c:pt idx="64">
                  <c:v>513.85</c:v>
                </c:pt>
                <c:pt idx="65">
                  <c:v>563.91999999999996</c:v>
                </c:pt>
                <c:pt idx="66">
                  <c:v>616.9</c:v>
                </c:pt>
                <c:pt idx="67">
                  <c:v>673.66</c:v>
                </c:pt>
                <c:pt idx="68">
                  <c:v>733.01</c:v>
                </c:pt>
                <c:pt idx="69">
                  <c:v>803.23</c:v>
                </c:pt>
                <c:pt idx="70">
                  <c:v>882.46</c:v>
                </c:pt>
                <c:pt idx="71">
                  <c:v>962.67</c:v>
                </c:pt>
                <c:pt idx="72">
                  <c:v>1051.32</c:v>
                </c:pt>
                <c:pt idx="73">
                  <c:v>1149.3599999999999</c:v>
                </c:pt>
                <c:pt idx="74">
                  <c:v>1259.49</c:v>
                </c:pt>
                <c:pt idx="75">
                  <c:v>1377.45</c:v>
                </c:pt>
                <c:pt idx="76">
                  <c:v>1509.97</c:v>
                </c:pt>
                <c:pt idx="77">
                  <c:v>1648.21</c:v>
                </c:pt>
                <c:pt idx="78">
                  <c:v>1808.14</c:v>
                </c:pt>
                <c:pt idx="79">
                  <c:v>1980.68</c:v>
                </c:pt>
                <c:pt idx="80">
                  <c:v>2159.98</c:v>
                </c:pt>
                <c:pt idx="81">
                  <c:v>2368.06</c:v>
                </c:pt>
                <c:pt idx="82">
                  <c:v>2590.08</c:v>
                </c:pt>
                <c:pt idx="83">
                  <c:v>2827.18</c:v>
                </c:pt>
                <c:pt idx="84">
                  <c:v>3098.82</c:v>
                </c:pt>
                <c:pt idx="85">
                  <c:v>3390.7</c:v>
                </c:pt>
                <c:pt idx="86">
                  <c:v>3709.24</c:v>
                </c:pt>
                <c:pt idx="87">
                  <c:v>4058.09</c:v>
                </c:pt>
                <c:pt idx="88">
                  <c:v>4436.32</c:v>
                </c:pt>
                <c:pt idx="89">
                  <c:v>4846.51</c:v>
                </c:pt>
                <c:pt idx="90">
                  <c:v>5303.25</c:v>
                </c:pt>
                <c:pt idx="91">
                  <c:v>5804.89</c:v>
                </c:pt>
                <c:pt idx="92">
                  <c:v>6358.49</c:v>
                </c:pt>
                <c:pt idx="93">
                  <c:v>6945.19</c:v>
                </c:pt>
                <c:pt idx="94">
                  <c:v>7607.74</c:v>
                </c:pt>
                <c:pt idx="95">
                  <c:v>8317.31</c:v>
                </c:pt>
                <c:pt idx="96">
                  <c:v>9097.0499999999993</c:v>
                </c:pt>
                <c:pt idx="97">
                  <c:v>9956.36</c:v>
                </c:pt>
                <c:pt idx="98">
                  <c:v>10895.74</c:v>
                </c:pt>
                <c:pt idx="99">
                  <c:v>11894.01</c:v>
                </c:pt>
                <c:pt idx="100">
                  <c:v>12995.56</c:v>
                </c:pt>
                <c:pt idx="101">
                  <c:v>14294.33</c:v>
                </c:pt>
                <c:pt idx="102">
                  <c:v>15594.58</c:v>
                </c:pt>
                <c:pt idx="103">
                  <c:v>17093.87</c:v>
                </c:pt>
                <c:pt idx="104">
                  <c:v>18691.84</c:v>
                </c:pt>
                <c:pt idx="105">
                  <c:v>20392.849999999999</c:v>
                </c:pt>
                <c:pt idx="106">
                  <c:v>22294.5</c:v>
                </c:pt>
                <c:pt idx="107">
                  <c:v>24396.01</c:v>
                </c:pt>
                <c:pt idx="108">
                  <c:v>26697.040000000001</c:v>
                </c:pt>
                <c:pt idx="109">
                  <c:v>29297.7</c:v>
                </c:pt>
                <c:pt idx="110">
                  <c:v>32004.06</c:v>
                </c:pt>
                <c:pt idx="111">
                  <c:v>34998.82</c:v>
                </c:pt>
                <c:pt idx="112">
                  <c:v>38298.14</c:v>
                </c:pt>
                <c:pt idx="113">
                  <c:v>41879.58</c:v>
                </c:pt>
                <c:pt idx="114">
                  <c:v>45802.92</c:v>
                </c:pt>
                <c:pt idx="115">
                  <c:v>50097.16</c:v>
                </c:pt>
                <c:pt idx="116">
                  <c:v>54798.239999999998</c:v>
                </c:pt>
                <c:pt idx="117">
                  <c:v>59998.64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A1D-2B40-85E8-EF5D7E5C2B7A}"/>
            </c:ext>
          </c:extLst>
        </c:ser>
        <c:ser>
          <c:idx val="8"/>
          <c:order val="8"/>
          <c:tx>
            <c:strRef>
              <c:f>'496e'!$D$3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'496e'!$D$4</c:f>
              <c:numCache>
                <c:formatCode>0.00</c:formatCode>
                <c:ptCount val="1"/>
                <c:pt idx="0">
                  <c:v>0.29953349589962824</c:v>
                </c:pt>
              </c:numCache>
            </c:numRef>
          </c:xVal>
          <c:yVal>
            <c:numRef>
              <c:f>'496e'!$D$5</c:f>
              <c:numCache>
                <c:formatCode>General</c:formatCode>
                <c:ptCount val="1"/>
                <c:pt idx="0">
                  <c:v>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A1D-2B40-85E8-EF5D7E5C2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00032"/>
        <c:axId val="1"/>
      </c:scatterChart>
      <c:valAx>
        <c:axId val="2000900032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3995606341295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20009000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70084818799411319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'496e'!$AC$8:$AC$42</c:f>
          <c:strCache>
            <c:ptCount val="35"/>
            <c:pt idx="0">
              <c:v>SAMPLE NO.:</c:v>
            </c:pt>
            <c:pt idx="1">
              <c:v>7056.2ft;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4.5</c:v>
            </c:pt>
            <c:pt idx="6">
              <c:v>BVTot:</c:v>
            </c:pt>
            <c:pt idx="7">
              <c:v>2.29</c:v>
            </c:pt>
            <c:pt idx="8">
              <c:v>Perm:</c:v>
            </c:pt>
            <c:pt idx="9">
              <c:v>0.0029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0.08</c:v>
            </c:pt>
            <c:pt idx="15">
              <c:v>Pd1:</c:v>
            </c:pt>
            <c:pt idx="16">
              <c:v>5761.65</c:v>
            </c:pt>
            <c:pt idx="17">
              <c:v>BV1:</c:v>
            </c:pt>
            <c:pt idx="18">
              <c:v>2.29</c:v>
            </c:pt>
            <c:pt idx="19">
              <c:v>Closure Corr:</c:v>
            </c:pt>
            <c:pt idx="20">
              <c:v>0.30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0.00</c:v>
            </c:pt>
            <c:pt idx="31">
              <c:v>Pd3:</c:v>
            </c:pt>
            <c:pt idx="32">
              <c:v>0.00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585927924016196"/>
          <c:y val="3.273911963205911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89648068362135"/>
          <c:y val="0.25298410624772955"/>
          <c:w val="0.76128588049307966"/>
          <c:h val="0.639900974626610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'496e'!$X$8:$X$125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2.3762226516891687</c:v>
                </c:pt>
                <c:pt idx="38" formatCode="0.00E+00">
                  <c:v>2.1726710478324578</c:v>
                </c:pt>
                <c:pt idx="39" formatCode="0.00E+00">
                  <c:v>2.0008651667022055</c:v>
                </c:pt>
                <c:pt idx="40" formatCode="0.00E+00">
                  <c:v>1.8341264028103552</c:v>
                </c:pt>
                <c:pt idx="41" formatCode="0.00E+00">
                  <c:v>1.68340805112556</c:v>
                </c:pt>
                <c:pt idx="42" formatCode="0.00E+00">
                  <c:v>1.5191965412895809</c:v>
                </c:pt>
                <c:pt idx="43" formatCode="0.00E+00">
                  <c:v>1.3935905478182291</c:v>
                </c:pt>
                <c:pt idx="44" formatCode="0.00E+00">
                  <c:v>1.2794386437091689</c:v>
                </c:pt>
                <c:pt idx="45" formatCode="0.00E+00">
                  <c:v>1.1513841491053332</c:v>
                </c:pt>
                <c:pt idx="46" formatCode="0.00E+00">
                  <c:v>1.0508637809531953</c:v>
                </c:pt>
                <c:pt idx="47" formatCode="0.00E+00">
                  <c:v>0.95206060841206031</c:v>
                </c:pt>
                <c:pt idx="48" formatCode="0.00E+00">
                  <c:v>0.879435824942008</c:v>
                </c:pt>
                <c:pt idx="49" formatCode="0.00E+00">
                  <c:v>0.80530738944077274</c:v>
                </c:pt>
                <c:pt idx="50" formatCode="0.00E+00">
                  <c:v>0.72654522899485352</c:v>
                </c:pt>
                <c:pt idx="51" formatCode="0.00E+00">
                  <c:v>0.67213112168102351</c:v>
                </c:pt>
                <c:pt idx="52" formatCode="0.00E+00">
                  <c:v>0.61228912217051057</c:v>
                </c:pt>
                <c:pt idx="53" formatCode="0.00E+00">
                  <c:v>0.56288539749128363</c:v>
                </c:pt>
                <c:pt idx="54" formatCode="0.00E+00">
                  <c:v>0.51285957091726653</c:v>
                </c:pt>
                <c:pt idx="55" formatCode="0.00E+00">
                  <c:v>0.46750663335041437</c:v>
                </c:pt>
                <c:pt idx="56" formatCode="0.00E+00">
                  <c:v>0.42589981399018645</c:v>
                </c:pt>
                <c:pt idx="57" formatCode="0.00E+00">
                  <c:v>0.39301258614729911</c:v>
                </c:pt>
                <c:pt idx="58" formatCode="0.00E+00">
                  <c:v>0.35835989193038231</c:v>
                </c:pt>
                <c:pt idx="59" formatCode="0.00E+00">
                  <c:v>0.32624666628453214</c:v>
                </c:pt>
                <c:pt idx="60" formatCode="0.00E+00">
                  <c:v>0.29816682474102341</c:v>
                </c:pt>
                <c:pt idx="61" formatCode="0.00E+00">
                  <c:v>0.27280099740127894</c:v>
                </c:pt>
                <c:pt idx="62" formatCode="0.00E+00">
                  <c:v>0.24826620088381052</c:v>
                </c:pt>
                <c:pt idx="63" formatCode="0.00E+00">
                  <c:v>0.2280241913548075</c:v>
                </c:pt>
                <c:pt idx="64" formatCode="0.00E+00">
                  <c:v>0.20730964576282071</c:v>
                </c:pt>
                <c:pt idx="65" formatCode="0.00E+00">
                  <c:v>0.18890279024546999</c:v>
                </c:pt>
                <c:pt idx="66" formatCode="0.00E+00">
                  <c:v>0.17267962631743464</c:v>
                </c:pt>
                <c:pt idx="67" formatCode="0.00E+00">
                  <c:v>0.15813030531013481</c:v>
                </c:pt>
                <c:pt idx="68" formatCode="0.00E+00">
                  <c:v>0.14532688704823321</c:v>
                </c:pt>
                <c:pt idx="69" formatCode="0.00E+00">
                  <c:v>0.13262211505449922</c:v>
                </c:pt>
                <c:pt idx="70" formatCode="0.00E+00">
                  <c:v>0.12071488959865084</c:v>
                </c:pt>
                <c:pt idx="71" formatCode="0.00E+00">
                  <c:v>0.11065688291442076</c:v>
                </c:pt>
                <c:pt idx="72" formatCode="0.00E+00">
                  <c:v>0.10132601061068507</c:v>
                </c:pt>
                <c:pt idx="73" formatCode="0.00E+00">
                  <c:v>9.2682937874317375E-2</c:v>
                </c:pt>
                <c:pt idx="74" formatCode="0.00E+00">
                  <c:v>8.4578727481143506E-2</c:v>
                </c:pt>
                <c:pt idx="75" formatCode="0.00E+00">
                  <c:v>7.7335701096392193E-2</c:v>
                </c:pt>
                <c:pt idx="76" formatCode="0.00E+00">
                  <c:v>7.0548462204696405E-2</c:v>
                </c:pt>
                <c:pt idx="77" formatCode="0.00E+00">
                  <c:v>6.4631364616902831E-2</c:v>
                </c:pt>
                <c:pt idx="78" formatCode="0.00E+00">
                  <c:v>5.891471980887842E-2</c:v>
                </c:pt>
                <c:pt idx="79" formatCode="0.00E+00">
                  <c:v>5.3782570367361421E-2</c:v>
                </c:pt>
                <c:pt idx="80" formatCode="0.00E+00">
                  <c:v>4.9318077702212713E-2</c:v>
                </c:pt>
                <c:pt idx="81" formatCode="0.00E+00">
                  <c:v>4.4984528042036703E-2</c:v>
                </c:pt>
                <c:pt idx="82" formatCode="0.00E+00">
                  <c:v>4.1128483087482022E-2</c:v>
                </c:pt>
                <c:pt idx="83" formatCode="0.00E+00">
                  <c:v>3.7679263957450686E-2</c:v>
                </c:pt>
                <c:pt idx="84" formatCode="0.00E+00">
                  <c:v>3.4376330821159484E-2</c:v>
                </c:pt>
                <c:pt idx="85" formatCode="0.00E+00">
                  <c:v>3.1417129641438474E-2</c:v>
                </c:pt>
                <c:pt idx="86" formatCode="0.00E+00">
                  <c:v>2.8719107276753576E-2</c:v>
                </c:pt>
                <c:pt idx="87" formatCode="0.00E+00">
                  <c:v>2.6250295453088868E-2</c:v>
                </c:pt>
                <c:pt idx="88" formatCode="0.00E+00">
                  <c:v>2.4012258239988423E-2</c:v>
                </c:pt>
                <c:pt idx="89" formatCode="0.00E+00">
                  <c:v>2.1979952888826274E-2</c:v>
                </c:pt>
                <c:pt idx="90" formatCode="0.00E+00">
                  <c:v>2.0086939419266567E-2</c:v>
                </c:pt>
                <c:pt idx="91" formatCode="0.00E+00">
                  <c:v>1.8351090455671928E-2</c:v>
                </c:pt>
                <c:pt idx="92" formatCode="0.00E+00">
                  <c:v>1.6753358340616316E-2</c:v>
                </c:pt>
                <c:pt idx="93" formatCode="0.00E+00">
                  <c:v>1.5338106153355837E-2</c:v>
                </c:pt>
                <c:pt idx="94" formatCode="0.00E+00">
                  <c:v>1.4002326771843602E-2</c:v>
                </c:pt>
                <c:pt idx="95" formatCode="0.00E+00">
                  <c:v>1.2807754126661797E-2</c:v>
                </c:pt>
                <c:pt idx="96" formatCode="0.00E+00">
                  <c:v>1.1709956686533043E-2</c:v>
                </c:pt>
                <c:pt idx="97" formatCode="0.00E+00">
                  <c:v>1.0699297883486076E-2</c:v>
                </c:pt>
                <c:pt idx="98" formatCode="0.00E+00">
                  <c:v>9.7768542086380025E-3</c:v>
                </c:pt>
                <c:pt idx="99" formatCode="0.00E+00">
                  <c:v>8.9562781160622378E-3</c:v>
                </c:pt>
                <c:pt idx="100" formatCode="0.00E+00">
                  <c:v>8.1971120502098739E-3</c:v>
                </c:pt>
                <c:pt idx="101" formatCode="0.00E+00">
                  <c:v>7.4523298031614928E-3</c:v>
                </c:pt>
                <c:pt idx="102" formatCode="0.00E+00">
                  <c:v>6.8309670074619151E-3</c:v>
                </c:pt>
                <c:pt idx="103" formatCode="0.00E+00">
                  <c:v>6.2318282211825306E-3</c:v>
                </c:pt>
                <c:pt idx="104" formatCode="0.00E+00">
                  <c:v>5.6990676934547601E-3</c:v>
                </c:pt>
                <c:pt idx="105" formatCode="0.00E+00">
                  <c:v>5.2236966130396406E-3</c:v>
                </c:pt>
                <c:pt idx="106" formatCode="0.00E+00">
                  <c:v>4.7781318924050974E-3</c:v>
                </c:pt>
                <c:pt idx="107" formatCode="0.00E+00">
                  <c:v>4.3665362276546632E-3</c:v>
                </c:pt>
                <c:pt idx="108" formatCode="0.00E+00">
                  <c:v>3.9901824874677277E-3</c:v>
                </c:pt>
                <c:pt idx="109" formatCode="0.00E+00">
                  <c:v>3.635987175622162E-3</c:v>
                </c:pt>
                <c:pt idx="110" formatCode="0.00E+00">
                  <c:v>3.3285171154917663E-3</c:v>
                </c:pt>
                <c:pt idx="111" formatCode="0.00E+00">
                  <c:v>3.043704372753865E-3</c:v>
                </c:pt>
                <c:pt idx="112" formatCode="0.00E+00">
                  <c:v>2.7814943878534419E-3</c:v>
                </c:pt>
                <c:pt idx="113" formatCode="0.00E+00">
                  <c:v>2.5436277411384121E-3</c:v>
                </c:pt>
                <c:pt idx="114" formatCode="0.00E+00">
                  <c:v>2.3257482596136976E-3</c:v>
                </c:pt>
                <c:pt idx="115" formatCode="0.00E+00">
                  <c:v>2.1263892299528638E-3</c:v>
                </c:pt>
                <c:pt idx="116" formatCode="0.00E+00">
                  <c:v>1.9439686653298614E-3</c:v>
                </c:pt>
                <c:pt idx="117" formatCode="0.00E+00">
                  <c:v>1.7754746020114027E-3</c:v>
                </c:pt>
              </c:numCache>
            </c:numRef>
          </c:xVal>
          <c:yVal>
            <c:numRef>
              <c:f>'496e'!$Z$8:$Z$125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6.8748191837683159E-2</c:v>
                </c:pt>
                <c:pt idx="91">
                  <c:v>0.10522333935351758</c:v>
                </c:pt>
                <c:pt idx="92">
                  <c:v>0.28936418322217317</c:v>
                </c:pt>
                <c:pt idx="93">
                  <c:v>0.26305834838379377</c:v>
                </c:pt>
                <c:pt idx="94">
                  <c:v>0.36828168773731162</c:v>
                </c:pt>
                <c:pt idx="95">
                  <c:v>0.28936418322217317</c:v>
                </c:pt>
                <c:pt idx="96">
                  <c:v>0.18414084386865537</c:v>
                </c:pt>
                <c:pt idx="97">
                  <c:v>0.1578350090302767</c:v>
                </c:pt>
                <c:pt idx="98">
                  <c:v>7.8917504515138237E-2</c:v>
                </c:pt>
                <c:pt idx="99">
                  <c:v>5.2611669676759121E-2</c:v>
                </c:pt>
                <c:pt idx="100">
                  <c:v>5.2611669676757788E-2</c:v>
                </c:pt>
                <c:pt idx="101">
                  <c:v>2.6305834838380004E-2</c:v>
                </c:pt>
                <c:pt idx="102">
                  <c:v>2.6305834838379116E-2</c:v>
                </c:pt>
                <c:pt idx="103">
                  <c:v>2.630583483837956E-2</c:v>
                </c:pt>
                <c:pt idx="104">
                  <c:v>2.630583483837956E-2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2E-114A-9FF1-0FE422B4FF84}"/>
            </c:ext>
          </c:extLst>
        </c:ser>
        <c:ser>
          <c:idx val="1"/>
          <c:order val="1"/>
          <c:tx>
            <c:strRef>
              <c:f>'496e'!$AB$7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'496e'!$X$8:$X$125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2.3762226516891687</c:v>
                </c:pt>
                <c:pt idx="38" formatCode="0.00E+00">
                  <c:v>2.1726710478324578</c:v>
                </c:pt>
                <c:pt idx="39" formatCode="0.00E+00">
                  <c:v>2.0008651667022055</c:v>
                </c:pt>
                <c:pt idx="40" formatCode="0.00E+00">
                  <c:v>1.8341264028103552</c:v>
                </c:pt>
                <c:pt idx="41" formatCode="0.00E+00">
                  <c:v>1.68340805112556</c:v>
                </c:pt>
                <c:pt idx="42" formatCode="0.00E+00">
                  <c:v>1.5191965412895809</c:v>
                </c:pt>
                <c:pt idx="43" formatCode="0.00E+00">
                  <c:v>1.3935905478182291</c:v>
                </c:pt>
                <c:pt idx="44" formatCode="0.00E+00">
                  <c:v>1.2794386437091689</c:v>
                </c:pt>
                <c:pt idx="45" formatCode="0.00E+00">
                  <c:v>1.1513841491053332</c:v>
                </c:pt>
                <c:pt idx="46" formatCode="0.00E+00">
                  <c:v>1.0508637809531953</c:v>
                </c:pt>
                <c:pt idx="47" formatCode="0.00E+00">
                  <c:v>0.95206060841206031</c:v>
                </c:pt>
                <c:pt idx="48" formatCode="0.00E+00">
                  <c:v>0.879435824942008</c:v>
                </c:pt>
                <c:pt idx="49" formatCode="0.00E+00">
                  <c:v>0.80530738944077274</c:v>
                </c:pt>
                <c:pt idx="50" formatCode="0.00E+00">
                  <c:v>0.72654522899485352</c:v>
                </c:pt>
                <c:pt idx="51" formatCode="0.00E+00">
                  <c:v>0.67213112168102351</c:v>
                </c:pt>
                <c:pt idx="52" formatCode="0.00E+00">
                  <c:v>0.61228912217051057</c:v>
                </c:pt>
                <c:pt idx="53" formatCode="0.00E+00">
                  <c:v>0.56288539749128363</c:v>
                </c:pt>
                <c:pt idx="54" formatCode="0.00E+00">
                  <c:v>0.51285957091726653</c:v>
                </c:pt>
                <c:pt idx="55" formatCode="0.00E+00">
                  <c:v>0.46750663335041437</c:v>
                </c:pt>
                <c:pt idx="56" formatCode="0.00E+00">
                  <c:v>0.42589981399018645</c:v>
                </c:pt>
                <c:pt idx="57" formatCode="0.00E+00">
                  <c:v>0.39301258614729911</c:v>
                </c:pt>
                <c:pt idx="58" formatCode="0.00E+00">
                  <c:v>0.35835989193038231</c:v>
                </c:pt>
                <c:pt idx="59" formatCode="0.00E+00">
                  <c:v>0.32624666628453214</c:v>
                </c:pt>
                <c:pt idx="60" formatCode="0.00E+00">
                  <c:v>0.29816682474102341</c:v>
                </c:pt>
                <c:pt idx="61" formatCode="0.00E+00">
                  <c:v>0.27280099740127894</c:v>
                </c:pt>
                <c:pt idx="62" formatCode="0.00E+00">
                  <c:v>0.24826620088381052</c:v>
                </c:pt>
                <c:pt idx="63" formatCode="0.00E+00">
                  <c:v>0.2280241913548075</c:v>
                </c:pt>
                <c:pt idx="64" formatCode="0.00E+00">
                  <c:v>0.20730964576282071</c:v>
                </c:pt>
                <c:pt idx="65" formatCode="0.00E+00">
                  <c:v>0.18890279024546999</c:v>
                </c:pt>
                <c:pt idx="66" formatCode="0.00E+00">
                  <c:v>0.17267962631743464</c:v>
                </c:pt>
                <c:pt idx="67" formatCode="0.00E+00">
                  <c:v>0.15813030531013481</c:v>
                </c:pt>
                <c:pt idx="68" formatCode="0.00E+00">
                  <c:v>0.14532688704823321</c:v>
                </c:pt>
                <c:pt idx="69" formatCode="0.00E+00">
                  <c:v>0.13262211505449922</c:v>
                </c:pt>
                <c:pt idx="70" formatCode="0.00E+00">
                  <c:v>0.12071488959865084</c:v>
                </c:pt>
                <c:pt idx="71" formatCode="0.00E+00">
                  <c:v>0.11065688291442076</c:v>
                </c:pt>
                <c:pt idx="72" formatCode="0.00E+00">
                  <c:v>0.10132601061068507</c:v>
                </c:pt>
                <c:pt idx="73" formatCode="0.00E+00">
                  <c:v>9.2682937874317375E-2</c:v>
                </c:pt>
                <c:pt idx="74" formatCode="0.00E+00">
                  <c:v>8.4578727481143506E-2</c:v>
                </c:pt>
                <c:pt idx="75" formatCode="0.00E+00">
                  <c:v>7.7335701096392193E-2</c:v>
                </c:pt>
                <c:pt idx="76" formatCode="0.00E+00">
                  <c:v>7.0548462204696405E-2</c:v>
                </c:pt>
                <c:pt idx="77" formatCode="0.00E+00">
                  <c:v>6.4631364616902831E-2</c:v>
                </c:pt>
                <c:pt idx="78" formatCode="0.00E+00">
                  <c:v>5.891471980887842E-2</c:v>
                </c:pt>
                <c:pt idx="79" formatCode="0.00E+00">
                  <c:v>5.3782570367361421E-2</c:v>
                </c:pt>
                <c:pt idx="80" formatCode="0.00E+00">
                  <c:v>4.9318077702212713E-2</c:v>
                </c:pt>
                <c:pt idx="81" formatCode="0.00E+00">
                  <c:v>4.4984528042036703E-2</c:v>
                </c:pt>
                <c:pt idx="82" formatCode="0.00E+00">
                  <c:v>4.1128483087482022E-2</c:v>
                </c:pt>
                <c:pt idx="83" formatCode="0.00E+00">
                  <c:v>3.7679263957450686E-2</c:v>
                </c:pt>
                <c:pt idx="84" formatCode="0.00E+00">
                  <c:v>3.4376330821159484E-2</c:v>
                </c:pt>
                <c:pt idx="85" formatCode="0.00E+00">
                  <c:v>3.1417129641438474E-2</c:v>
                </c:pt>
                <c:pt idx="86" formatCode="0.00E+00">
                  <c:v>2.8719107276753576E-2</c:v>
                </c:pt>
                <c:pt idx="87" formatCode="0.00E+00">
                  <c:v>2.6250295453088868E-2</c:v>
                </c:pt>
                <c:pt idx="88" formatCode="0.00E+00">
                  <c:v>2.4012258239988423E-2</c:v>
                </c:pt>
                <c:pt idx="89" formatCode="0.00E+00">
                  <c:v>2.1979952888826274E-2</c:v>
                </c:pt>
                <c:pt idx="90" formatCode="0.00E+00">
                  <c:v>2.0086939419266567E-2</c:v>
                </c:pt>
                <c:pt idx="91" formatCode="0.00E+00">
                  <c:v>1.8351090455671928E-2</c:v>
                </c:pt>
                <c:pt idx="92" formatCode="0.00E+00">
                  <c:v>1.6753358340616316E-2</c:v>
                </c:pt>
                <c:pt idx="93" formatCode="0.00E+00">
                  <c:v>1.5338106153355837E-2</c:v>
                </c:pt>
                <c:pt idx="94" formatCode="0.00E+00">
                  <c:v>1.4002326771843602E-2</c:v>
                </c:pt>
                <c:pt idx="95" formatCode="0.00E+00">
                  <c:v>1.2807754126661797E-2</c:v>
                </c:pt>
                <c:pt idx="96" formatCode="0.00E+00">
                  <c:v>1.1709956686533043E-2</c:v>
                </c:pt>
                <c:pt idx="97" formatCode="0.00E+00">
                  <c:v>1.0699297883486076E-2</c:v>
                </c:pt>
                <c:pt idx="98" formatCode="0.00E+00">
                  <c:v>9.7768542086380025E-3</c:v>
                </c:pt>
                <c:pt idx="99" formatCode="0.00E+00">
                  <c:v>8.9562781160622378E-3</c:v>
                </c:pt>
                <c:pt idx="100" formatCode="0.00E+00">
                  <c:v>8.1971120502098739E-3</c:v>
                </c:pt>
                <c:pt idx="101" formatCode="0.00E+00">
                  <c:v>7.4523298031614928E-3</c:v>
                </c:pt>
                <c:pt idx="102" formatCode="0.00E+00">
                  <c:v>6.8309670074619151E-3</c:v>
                </c:pt>
                <c:pt idx="103" formatCode="0.00E+00">
                  <c:v>6.2318282211825306E-3</c:v>
                </c:pt>
                <c:pt idx="104" formatCode="0.00E+00">
                  <c:v>5.6990676934547601E-3</c:v>
                </c:pt>
                <c:pt idx="105" formatCode="0.00E+00">
                  <c:v>5.2236966130396406E-3</c:v>
                </c:pt>
                <c:pt idx="106" formatCode="0.00E+00">
                  <c:v>4.7781318924050974E-3</c:v>
                </c:pt>
                <c:pt idx="107" formatCode="0.00E+00">
                  <c:v>4.3665362276546632E-3</c:v>
                </c:pt>
                <c:pt idx="108" formatCode="0.00E+00">
                  <c:v>3.9901824874677277E-3</c:v>
                </c:pt>
                <c:pt idx="109" formatCode="0.00E+00">
                  <c:v>3.635987175622162E-3</c:v>
                </c:pt>
                <c:pt idx="110" formatCode="0.00E+00">
                  <c:v>3.3285171154917663E-3</c:v>
                </c:pt>
                <c:pt idx="111" formatCode="0.00E+00">
                  <c:v>3.043704372753865E-3</c:v>
                </c:pt>
                <c:pt idx="112" formatCode="0.00E+00">
                  <c:v>2.7814943878534419E-3</c:v>
                </c:pt>
                <c:pt idx="113" formatCode="0.00E+00">
                  <c:v>2.5436277411384121E-3</c:v>
                </c:pt>
                <c:pt idx="114" formatCode="0.00E+00">
                  <c:v>2.3257482596136976E-3</c:v>
                </c:pt>
                <c:pt idx="115" formatCode="0.00E+00">
                  <c:v>2.1263892299528638E-3</c:v>
                </c:pt>
                <c:pt idx="116" formatCode="0.00E+00">
                  <c:v>1.9439686653298614E-3</c:v>
                </c:pt>
                <c:pt idx="117" formatCode="0.00E+00">
                  <c:v>1.7754746020114027E-3</c:v>
                </c:pt>
              </c:numCache>
            </c:numRef>
          </c:xVal>
          <c:yVal>
            <c:numRef>
              <c:f>'496e'!$AB$8:$AB$125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0.35005577406627464</c:v>
                </c:pt>
                <c:pt idx="93">
                  <c:v>0.49997323084294104</c:v>
                </c:pt>
                <c:pt idx="94">
                  <c:v>0.32621301332690844</c:v>
                </c:pt>
                <c:pt idx="95">
                  <c:v>0.2065347979557759</c:v>
                </c:pt>
                <c:pt idx="96">
                  <c:v>0.14379231066860543</c:v>
                </c:pt>
                <c:pt idx="97">
                  <c:v>0.10558632640786136</c:v>
                </c:pt>
                <c:pt idx="98">
                  <c:v>8.0060539176383783E-2</c:v>
                </c:pt>
                <c:pt idx="99">
                  <c:v>6.1232414658481282E-2</c:v>
                </c:pt>
                <c:pt idx="100">
                  <c:v>5.0011597228655669E-2</c:v>
                </c:pt>
                <c:pt idx="101">
                  <c:v>4.4025853071319565E-2</c:v>
                </c:pt>
                <c:pt idx="102">
                  <c:v>3.3562256846543459E-2</c:v>
                </c:pt>
                <c:pt idx="103">
                  <c:v>3.0067281378818755E-2</c:v>
                </c:pt>
                <c:pt idx="104">
                  <c:v>2.5122395019514743E-2</c:v>
                </c:pt>
                <c:pt idx="105">
                  <c:v>2.1317744981038889E-2</c:v>
                </c:pt>
                <c:pt idx="106">
                  <c:v>1.917453642775846E-2</c:v>
                </c:pt>
                <c:pt idx="107">
                  <c:v>1.7122203048993034E-2</c:v>
                </c:pt>
                <c:pt idx="108">
                  <c:v>1.5240821261346404E-2</c:v>
                </c:pt>
                <c:pt idx="109">
                  <c:v>1.4049693809677688E-2</c:v>
                </c:pt>
                <c:pt idx="110">
                  <c:v>1.2018417804643633E-2</c:v>
                </c:pt>
                <c:pt idx="111">
                  <c:v>1.1030227452191621E-2</c:v>
                </c:pt>
                <c:pt idx="112">
                  <c:v>1.0107235623154853E-2</c:v>
                </c:pt>
                <c:pt idx="113">
                  <c:v>9.1647184819190208E-3</c:v>
                </c:pt>
                <c:pt idx="114">
                  <c:v>8.4233756054259423E-3</c:v>
                </c:pt>
                <c:pt idx="115">
                  <c:v>7.7612860007789664E-3</c:v>
                </c:pt>
                <c:pt idx="116">
                  <c:v>7.1750451233176804E-3</c:v>
                </c:pt>
                <c:pt idx="117">
                  <c:v>6.7164675521746986E-3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2E-114A-9FF1-0FE422B4FF84}"/>
            </c:ext>
          </c:extLst>
        </c:ser>
        <c:ser>
          <c:idx val="2"/>
          <c:order val="2"/>
          <c:tx>
            <c:strRef>
              <c:f>'496e'!$Y$7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'496e'!$X$8:$X$125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2.3762226516891687</c:v>
                </c:pt>
                <c:pt idx="38" formatCode="0.00E+00">
                  <c:v>2.1726710478324578</c:v>
                </c:pt>
                <c:pt idx="39" formatCode="0.00E+00">
                  <c:v>2.0008651667022055</c:v>
                </c:pt>
                <c:pt idx="40" formatCode="0.00E+00">
                  <c:v>1.8341264028103552</c:v>
                </c:pt>
                <c:pt idx="41" formatCode="0.00E+00">
                  <c:v>1.68340805112556</c:v>
                </c:pt>
                <c:pt idx="42" formatCode="0.00E+00">
                  <c:v>1.5191965412895809</c:v>
                </c:pt>
                <c:pt idx="43" formatCode="0.00E+00">
                  <c:v>1.3935905478182291</c:v>
                </c:pt>
                <c:pt idx="44" formatCode="0.00E+00">
                  <c:v>1.2794386437091689</c:v>
                </c:pt>
                <c:pt idx="45" formatCode="0.00E+00">
                  <c:v>1.1513841491053332</c:v>
                </c:pt>
                <c:pt idx="46" formatCode="0.00E+00">
                  <c:v>1.0508637809531953</c:v>
                </c:pt>
                <c:pt idx="47" formatCode="0.00E+00">
                  <c:v>0.95206060841206031</c:v>
                </c:pt>
                <c:pt idx="48" formatCode="0.00E+00">
                  <c:v>0.879435824942008</c:v>
                </c:pt>
                <c:pt idx="49" formatCode="0.00E+00">
                  <c:v>0.80530738944077274</c:v>
                </c:pt>
                <c:pt idx="50" formatCode="0.00E+00">
                  <c:v>0.72654522899485352</c:v>
                </c:pt>
                <c:pt idx="51" formatCode="0.00E+00">
                  <c:v>0.67213112168102351</c:v>
                </c:pt>
                <c:pt idx="52" formatCode="0.00E+00">
                  <c:v>0.61228912217051057</c:v>
                </c:pt>
                <c:pt idx="53" formatCode="0.00E+00">
                  <c:v>0.56288539749128363</c:v>
                </c:pt>
                <c:pt idx="54" formatCode="0.00E+00">
                  <c:v>0.51285957091726653</c:v>
                </c:pt>
                <c:pt idx="55" formatCode="0.00E+00">
                  <c:v>0.46750663335041437</c:v>
                </c:pt>
                <c:pt idx="56" formatCode="0.00E+00">
                  <c:v>0.42589981399018645</c:v>
                </c:pt>
                <c:pt idx="57" formatCode="0.00E+00">
                  <c:v>0.39301258614729911</c:v>
                </c:pt>
                <c:pt idx="58" formatCode="0.00E+00">
                  <c:v>0.35835989193038231</c:v>
                </c:pt>
                <c:pt idx="59" formatCode="0.00E+00">
                  <c:v>0.32624666628453214</c:v>
                </c:pt>
                <c:pt idx="60" formatCode="0.00E+00">
                  <c:v>0.29816682474102341</c:v>
                </c:pt>
                <c:pt idx="61" formatCode="0.00E+00">
                  <c:v>0.27280099740127894</c:v>
                </c:pt>
                <c:pt idx="62" formatCode="0.00E+00">
                  <c:v>0.24826620088381052</c:v>
                </c:pt>
                <c:pt idx="63" formatCode="0.00E+00">
                  <c:v>0.2280241913548075</c:v>
                </c:pt>
                <c:pt idx="64" formatCode="0.00E+00">
                  <c:v>0.20730964576282071</c:v>
                </c:pt>
                <c:pt idx="65" formatCode="0.00E+00">
                  <c:v>0.18890279024546999</c:v>
                </c:pt>
                <c:pt idx="66" formatCode="0.00E+00">
                  <c:v>0.17267962631743464</c:v>
                </c:pt>
                <c:pt idx="67" formatCode="0.00E+00">
                  <c:v>0.15813030531013481</c:v>
                </c:pt>
                <c:pt idx="68" formatCode="0.00E+00">
                  <c:v>0.14532688704823321</c:v>
                </c:pt>
                <c:pt idx="69" formatCode="0.00E+00">
                  <c:v>0.13262211505449922</c:v>
                </c:pt>
                <c:pt idx="70" formatCode="0.00E+00">
                  <c:v>0.12071488959865084</c:v>
                </c:pt>
                <c:pt idx="71" formatCode="0.00E+00">
                  <c:v>0.11065688291442076</c:v>
                </c:pt>
                <c:pt idx="72" formatCode="0.00E+00">
                  <c:v>0.10132601061068507</c:v>
                </c:pt>
                <c:pt idx="73" formatCode="0.00E+00">
                  <c:v>9.2682937874317375E-2</c:v>
                </c:pt>
                <c:pt idx="74" formatCode="0.00E+00">
                  <c:v>8.4578727481143506E-2</c:v>
                </c:pt>
                <c:pt idx="75" formatCode="0.00E+00">
                  <c:v>7.7335701096392193E-2</c:v>
                </c:pt>
                <c:pt idx="76" formatCode="0.00E+00">
                  <c:v>7.0548462204696405E-2</c:v>
                </c:pt>
                <c:pt idx="77" formatCode="0.00E+00">
                  <c:v>6.4631364616902831E-2</c:v>
                </c:pt>
                <c:pt idx="78" formatCode="0.00E+00">
                  <c:v>5.891471980887842E-2</c:v>
                </c:pt>
                <c:pt idx="79" formatCode="0.00E+00">
                  <c:v>5.3782570367361421E-2</c:v>
                </c:pt>
                <c:pt idx="80" formatCode="0.00E+00">
                  <c:v>4.9318077702212713E-2</c:v>
                </c:pt>
                <c:pt idx="81" formatCode="0.00E+00">
                  <c:v>4.4984528042036703E-2</c:v>
                </c:pt>
                <c:pt idx="82" formatCode="0.00E+00">
                  <c:v>4.1128483087482022E-2</c:v>
                </c:pt>
                <c:pt idx="83" formatCode="0.00E+00">
                  <c:v>3.7679263957450686E-2</c:v>
                </c:pt>
                <c:pt idx="84" formatCode="0.00E+00">
                  <c:v>3.4376330821159484E-2</c:v>
                </c:pt>
                <c:pt idx="85" formatCode="0.00E+00">
                  <c:v>3.1417129641438474E-2</c:v>
                </c:pt>
                <c:pt idx="86" formatCode="0.00E+00">
                  <c:v>2.8719107276753576E-2</c:v>
                </c:pt>
                <c:pt idx="87" formatCode="0.00E+00">
                  <c:v>2.6250295453088868E-2</c:v>
                </c:pt>
                <c:pt idx="88" formatCode="0.00E+00">
                  <c:v>2.4012258239988423E-2</c:v>
                </c:pt>
                <c:pt idx="89" formatCode="0.00E+00">
                  <c:v>2.1979952888826274E-2</c:v>
                </c:pt>
                <c:pt idx="90" formatCode="0.00E+00">
                  <c:v>2.0086939419266567E-2</c:v>
                </c:pt>
                <c:pt idx="91" formatCode="0.00E+00">
                  <c:v>1.8351090455671928E-2</c:v>
                </c:pt>
                <c:pt idx="92" formatCode="0.00E+00">
                  <c:v>1.6753358340616316E-2</c:v>
                </c:pt>
                <c:pt idx="93" formatCode="0.00E+00">
                  <c:v>1.5338106153355837E-2</c:v>
                </c:pt>
                <c:pt idx="94" formatCode="0.00E+00">
                  <c:v>1.4002326771843602E-2</c:v>
                </c:pt>
                <c:pt idx="95" formatCode="0.00E+00">
                  <c:v>1.2807754126661797E-2</c:v>
                </c:pt>
                <c:pt idx="96" formatCode="0.00E+00">
                  <c:v>1.1709956686533043E-2</c:v>
                </c:pt>
                <c:pt idx="97" formatCode="0.00E+00">
                  <c:v>1.0699297883486076E-2</c:v>
                </c:pt>
                <c:pt idx="98" formatCode="0.00E+00">
                  <c:v>9.7768542086380025E-3</c:v>
                </c:pt>
                <c:pt idx="99" formatCode="0.00E+00">
                  <c:v>8.9562781160622378E-3</c:v>
                </c:pt>
                <c:pt idx="100" formatCode="0.00E+00">
                  <c:v>8.1971120502098739E-3</c:v>
                </c:pt>
                <c:pt idx="101" formatCode="0.00E+00">
                  <c:v>7.4523298031614928E-3</c:v>
                </c:pt>
                <c:pt idx="102" formatCode="0.00E+00">
                  <c:v>6.8309670074619151E-3</c:v>
                </c:pt>
                <c:pt idx="103" formatCode="0.00E+00">
                  <c:v>6.2318282211825306E-3</c:v>
                </c:pt>
                <c:pt idx="104" formatCode="0.00E+00">
                  <c:v>5.6990676934547601E-3</c:v>
                </c:pt>
                <c:pt idx="105" formatCode="0.00E+00">
                  <c:v>5.2236966130396406E-3</c:v>
                </c:pt>
                <c:pt idx="106" formatCode="0.00E+00">
                  <c:v>4.7781318924050974E-3</c:v>
                </c:pt>
                <c:pt idx="107" formatCode="0.00E+00">
                  <c:v>4.3665362276546632E-3</c:v>
                </c:pt>
                <c:pt idx="108" formatCode="0.00E+00">
                  <c:v>3.9901824874677277E-3</c:v>
                </c:pt>
                <c:pt idx="109" formatCode="0.00E+00">
                  <c:v>3.635987175622162E-3</c:v>
                </c:pt>
                <c:pt idx="110" formatCode="0.00E+00">
                  <c:v>3.3285171154917663E-3</c:v>
                </c:pt>
                <c:pt idx="111" formatCode="0.00E+00">
                  <c:v>3.043704372753865E-3</c:v>
                </c:pt>
                <c:pt idx="112" formatCode="0.00E+00">
                  <c:v>2.7814943878534419E-3</c:v>
                </c:pt>
                <c:pt idx="113" formatCode="0.00E+00">
                  <c:v>2.5436277411384121E-3</c:v>
                </c:pt>
                <c:pt idx="114" formatCode="0.00E+00">
                  <c:v>2.3257482596136976E-3</c:v>
                </c:pt>
                <c:pt idx="115" formatCode="0.00E+00">
                  <c:v>2.1263892299528638E-3</c:v>
                </c:pt>
                <c:pt idx="116" formatCode="0.00E+00">
                  <c:v>1.9439686653298614E-3</c:v>
                </c:pt>
                <c:pt idx="117" formatCode="0.00E+00">
                  <c:v>1.7754746020114027E-3</c:v>
                </c:pt>
              </c:numCache>
            </c:numRef>
          </c:xVal>
          <c:yVal>
            <c:numRef>
              <c:f>'496e'!$Y$8:$Y$125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2.6305834838379387E-2</c:v>
                </c:pt>
                <c:pt idx="2">
                  <c:v>2.6305834838379387E-2</c:v>
                </c:pt>
                <c:pt idx="3">
                  <c:v>2.630583483837938E-2</c:v>
                </c:pt>
                <c:pt idx="4">
                  <c:v>2.6305834838379394E-2</c:v>
                </c:pt>
                <c:pt idx="5">
                  <c:v>2.6305834838379394E-2</c:v>
                </c:pt>
                <c:pt idx="6">
                  <c:v>1E-4</c:v>
                </c:pt>
                <c:pt idx="7">
                  <c:v>2.6305834838379366E-2</c:v>
                </c:pt>
                <c:pt idx="8">
                  <c:v>1E-4</c:v>
                </c:pt>
                <c:pt idx="9">
                  <c:v>2.6305834838379394E-2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2.6305834838379394E-2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2.6305834838379394E-2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2.6305834838379394E-2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2.6305834838379394E-2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2.6305834838379338E-2</c:v>
                </c:pt>
                <c:pt idx="90">
                  <c:v>5.2611669676758788E-2</c:v>
                </c:pt>
                <c:pt idx="91">
                  <c:v>0.10522333935351758</c:v>
                </c:pt>
                <c:pt idx="92">
                  <c:v>0.28936418322217317</c:v>
                </c:pt>
                <c:pt idx="93">
                  <c:v>0.26305834838379383</c:v>
                </c:pt>
                <c:pt idx="94">
                  <c:v>0.36828168773731162</c:v>
                </c:pt>
                <c:pt idx="95">
                  <c:v>0.28936418322217317</c:v>
                </c:pt>
                <c:pt idx="96">
                  <c:v>0.18414084386865537</c:v>
                </c:pt>
                <c:pt idx="97">
                  <c:v>0.1578350090302767</c:v>
                </c:pt>
                <c:pt idx="98">
                  <c:v>7.8917504515138237E-2</c:v>
                </c:pt>
                <c:pt idx="99">
                  <c:v>5.2611669676759121E-2</c:v>
                </c:pt>
                <c:pt idx="100">
                  <c:v>5.2611669676757788E-2</c:v>
                </c:pt>
                <c:pt idx="101">
                  <c:v>2.6305834838380004E-2</c:v>
                </c:pt>
                <c:pt idx="102">
                  <c:v>2.6305834838379116E-2</c:v>
                </c:pt>
                <c:pt idx="103">
                  <c:v>2.630583483837956E-2</c:v>
                </c:pt>
                <c:pt idx="104">
                  <c:v>2.630583483837956E-2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2E-114A-9FF1-0FE422B4FF84}"/>
            </c:ext>
          </c:extLst>
        </c:ser>
        <c:ser>
          <c:idx val="3"/>
          <c:order val="3"/>
          <c:tx>
            <c:strRef>
              <c:f>'496e'!$X$3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'496e'!$X$6</c:f>
              <c:numCache>
                <c:formatCode>0.0000</c:formatCode>
                <c:ptCount val="1"/>
                <c:pt idx="0">
                  <c:v>2.4013990413711772E-2</c:v>
                </c:pt>
              </c:numCache>
            </c:numRef>
          </c:xVal>
          <c:yVal>
            <c:numRef>
              <c:f>'496e'!$X$4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2E-114A-9FF1-0FE422B4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30400"/>
        <c:axId val="1"/>
      </c:scatterChart>
      <c:valAx>
        <c:axId val="20009304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5811968934437771"/>
              <c:y val="0.9166953496976553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9.009300360864848E-3"/>
              <c:y val="0.3869168683788805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0930400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'496e'!$AC$8:$AC$42</c:f>
          <c:strCache>
            <c:ptCount val="35"/>
            <c:pt idx="0">
              <c:v>SAMPLE NO.:</c:v>
            </c:pt>
            <c:pt idx="1">
              <c:v>7056.2ft;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4.5</c:v>
            </c:pt>
            <c:pt idx="6">
              <c:v>BVTot:</c:v>
            </c:pt>
            <c:pt idx="7">
              <c:v>2.29</c:v>
            </c:pt>
            <c:pt idx="8">
              <c:v>Perm:</c:v>
            </c:pt>
            <c:pt idx="9">
              <c:v>0.0029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0.08</c:v>
            </c:pt>
            <c:pt idx="15">
              <c:v>Pd1:</c:v>
            </c:pt>
            <c:pt idx="16">
              <c:v>5761.65</c:v>
            </c:pt>
            <c:pt idx="17">
              <c:v>BV1:</c:v>
            </c:pt>
            <c:pt idx="18">
              <c:v>2.29</c:v>
            </c:pt>
            <c:pt idx="19">
              <c:v>Closure Corr:</c:v>
            </c:pt>
            <c:pt idx="20">
              <c:v>0.30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0.00</c:v>
            </c:pt>
            <c:pt idx="31">
              <c:v>Pd3:</c:v>
            </c:pt>
            <c:pt idx="32">
              <c:v>0.00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39681706136621"/>
          <c:y val="2.884710296672531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074831584846355E-2"/>
          <c:y val="0.19712187027262301"/>
          <c:w val="0.84914313034686273"/>
          <c:h val="0.677906919718044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'496e'!$Z$7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'496e'!$X$8:$X$125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2.3762226516891687</c:v>
                </c:pt>
                <c:pt idx="38" formatCode="0.00E+00">
                  <c:v>2.1726710478324578</c:v>
                </c:pt>
                <c:pt idx="39" formatCode="0.00E+00">
                  <c:v>2.0008651667022055</c:v>
                </c:pt>
                <c:pt idx="40" formatCode="0.00E+00">
                  <c:v>1.8341264028103552</c:v>
                </c:pt>
                <c:pt idx="41" formatCode="0.00E+00">
                  <c:v>1.68340805112556</c:v>
                </c:pt>
                <c:pt idx="42" formatCode="0.00E+00">
                  <c:v>1.5191965412895809</c:v>
                </c:pt>
                <c:pt idx="43" formatCode="0.00E+00">
                  <c:v>1.3935905478182291</c:v>
                </c:pt>
                <c:pt idx="44" formatCode="0.00E+00">
                  <c:v>1.2794386437091689</c:v>
                </c:pt>
                <c:pt idx="45" formatCode="0.00E+00">
                  <c:v>1.1513841491053332</c:v>
                </c:pt>
                <c:pt idx="46" formatCode="0.00E+00">
                  <c:v>1.0508637809531953</c:v>
                </c:pt>
                <c:pt idx="47" formatCode="0.00E+00">
                  <c:v>0.95206060841206031</c:v>
                </c:pt>
                <c:pt idx="48" formatCode="0.00E+00">
                  <c:v>0.879435824942008</c:v>
                </c:pt>
                <c:pt idx="49" formatCode="0.00E+00">
                  <c:v>0.80530738944077274</c:v>
                </c:pt>
                <c:pt idx="50" formatCode="0.00E+00">
                  <c:v>0.72654522899485352</c:v>
                </c:pt>
                <c:pt idx="51" formatCode="0.00E+00">
                  <c:v>0.67213112168102351</c:v>
                </c:pt>
                <c:pt idx="52" formatCode="0.00E+00">
                  <c:v>0.61228912217051057</c:v>
                </c:pt>
                <c:pt idx="53" formatCode="0.00E+00">
                  <c:v>0.56288539749128363</c:v>
                </c:pt>
                <c:pt idx="54" formatCode="0.00E+00">
                  <c:v>0.51285957091726653</c:v>
                </c:pt>
                <c:pt idx="55" formatCode="0.00E+00">
                  <c:v>0.46750663335041437</c:v>
                </c:pt>
                <c:pt idx="56" formatCode="0.00E+00">
                  <c:v>0.42589981399018645</c:v>
                </c:pt>
                <c:pt idx="57" formatCode="0.00E+00">
                  <c:v>0.39301258614729911</c:v>
                </c:pt>
                <c:pt idx="58" formatCode="0.00E+00">
                  <c:v>0.35835989193038231</c:v>
                </c:pt>
                <c:pt idx="59" formatCode="0.00E+00">
                  <c:v>0.32624666628453214</c:v>
                </c:pt>
                <c:pt idx="60" formatCode="0.00E+00">
                  <c:v>0.29816682474102341</c:v>
                </c:pt>
                <c:pt idx="61" formatCode="0.00E+00">
                  <c:v>0.27280099740127894</c:v>
                </c:pt>
                <c:pt idx="62" formatCode="0.00E+00">
                  <c:v>0.24826620088381052</c:v>
                </c:pt>
                <c:pt idx="63" formatCode="0.00E+00">
                  <c:v>0.2280241913548075</c:v>
                </c:pt>
                <c:pt idx="64" formatCode="0.00E+00">
                  <c:v>0.20730964576282071</c:v>
                </c:pt>
                <c:pt idx="65" formatCode="0.00E+00">
                  <c:v>0.18890279024546999</c:v>
                </c:pt>
                <c:pt idx="66" formatCode="0.00E+00">
                  <c:v>0.17267962631743464</c:v>
                </c:pt>
                <c:pt idx="67" formatCode="0.00E+00">
                  <c:v>0.15813030531013481</c:v>
                </c:pt>
                <c:pt idx="68" formatCode="0.00E+00">
                  <c:v>0.14532688704823321</c:v>
                </c:pt>
                <c:pt idx="69" formatCode="0.00E+00">
                  <c:v>0.13262211505449922</c:v>
                </c:pt>
                <c:pt idx="70" formatCode="0.00E+00">
                  <c:v>0.12071488959865084</c:v>
                </c:pt>
                <c:pt idx="71" formatCode="0.00E+00">
                  <c:v>0.11065688291442076</c:v>
                </c:pt>
                <c:pt idx="72" formatCode="0.00E+00">
                  <c:v>0.10132601061068507</c:v>
                </c:pt>
                <c:pt idx="73" formatCode="0.00E+00">
                  <c:v>9.2682937874317375E-2</c:v>
                </c:pt>
                <c:pt idx="74" formatCode="0.00E+00">
                  <c:v>8.4578727481143506E-2</c:v>
                </c:pt>
                <c:pt idx="75" formatCode="0.00E+00">
                  <c:v>7.7335701096392193E-2</c:v>
                </c:pt>
                <c:pt idx="76" formatCode="0.00E+00">
                  <c:v>7.0548462204696405E-2</c:v>
                </c:pt>
                <c:pt idx="77" formatCode="0.00E+00">
                  <c:v>6.4631364616902831E-2</c:v>
                </c:pt>
                <c:pt idx="78" formatCode="0.00E+00">
                  <c:v>5.891471980887842E-2</c:v>
                </c:pt>
                <c:pt idx="79" formatCode="0.00E+00">
                  <c:v>5.3782570367361421E-2</c:v>
                </c:pt>
                <c:pt idx="80" formatCode="0.00E+00">
                  <c:v>4.9318077702212713E-2</c:v>
                </c:pt>
                <c:pt idx="81" formatCode="0.00E+00">
                  <c:v>4.4984528042036703E-2</c:v>
                </c:pt>
                <c:pt idx="82" formatCode="0.00E+00">
                  <c:v>4.1128483087482022E-2</c:v>
                </c:pt>
                <c:pt idx="83" formatCode="0.00E+00">
                  <c:v>3.7679263957450686E-2</c:v>
                </c:pt>
                <c:pt idx="84" formatCode="0.00E+00">
                  <c:v>3.4376330821159484E-2</c:v>
                </c:pt>
                <c:pt idx="85" formatCode="0.00E+00">
                  <c:v>3.1417129641438474E-2</c:v>
                </c:pt>
                <c:pt idx="86" formatCode="0.00E+00">
                  <c:v>2.8719107276753576E-2</c:v>
                </c:pt>
                <c:pt idx="87" formatCode="0.00E+00">
                  <c:v>2.6250295453088868E-2</c:v>
                </c:pt>
                <c:pt idx="88" formatCode="0.00E+00">
                  <c:v>2.4012258239988423E-2</c:v>
                </c:pt>
                <c:pt idx="89" formatCode="0.00E+00">
                  <c:v>2.1979952888826274E-2</c:v>
                </c:pt>
                <c:pt idx="90" formatCode="0.00E+00">
                  <c:v>2.0086939419266567E-2</c:v>
                </c:pt>
                <c:pt idx="91" formatCode="0.00E+00">
                  <c:v>1.8351090455671928E-2</c:v>
                </c:pt>
                <c:pt idx="92" formatCode="0.00E+00">
                  <c:v>1.6753358340616316E-2</c:v>
                </c:pt>
                <c:pt idx="93" formatCode="0.00E+00">
                  <c:v>1.5338106153355837E-2</c:v>
                </c:pt>
                <c:pt idx="94" formatCode="0.00E+00">
                  <c:v>1.4002326771843602E-2</c:v>
                </c:pt>
                <c:pt idx="95" formatCode="0.00E+00">
                  <c:v>1.2807754126661797E-2</c:v>
                </c:pt>
                <c:pt idx="96" formatCode="0.00E+00">
                  <c:v>1.1709956686533043E-2</c:v>
                </c:pt>
                <c:pt idx="97" formatCode="0.00E+00">
                  <c:v>1.0699297883486076E-2</c:v>
                </c:pt>
                <c:pt idx="98" formatCode="0.00E+00">
                  <c:v>9.7768542086380025E-3</c:v>
                </c:pt>
                <c:pt idx="99" formatCode="0.00E+00">
                  <c:v>8.9562781160622378E-3</c:v>
                </c:pt>
                <c:pt idx="100" formatCode="0.00E+00">
                  <c:v>8.1971120502098739E-3</c:v>
                </c:pt>
                <c:pt idx="101" formatCode="0.00E+00">
                  <c:v>7.4523298031614928E-3</c:v>
                </c:pt>
                <c:pt idx="102" formatCode="0.00E+00">
                  <c:v>6.8309670074619151E-3</c:v>
                </c:pt>
                <c:pt idx="103" formatCode="0.00E+00">
                  <c:v>6.2318282211825306E-3</c:v>
                </c:pt>
                <c:pt idx="104" formatCode="0.00E+00">
                  <c:v>5.6990676934547601E-3</c:v>
                </c:pt>
                <c:pt idx="105" formatCode="0.00E+00">
                  <c:v>5.2236966130396406E-3</c:v>
                </c:pt>
                <c:pt idx="106" formatCode="0.00E+00">
                  <c:v>4.7781318924050974E-3</c:v>
                </c:pt>
                <c:pt idx="107" formatCode="0.00E+00">
                  <c:v>4.3665362276546632E-3</c:v>
                </c:pt>
                <c:pt idx="108" formatCode="0.00E+00">
                  <c:v>3.9901824874677277E-3</c:v>
                </c:pt>
                <c:pt idx="109" formatCode="0.00E+00">
                  <c:v>3.635987175622162E-3</c:v>
                </c:pt>
                <c:pt idx="110" formatCode="0.00E+00">
                  <c:v>3.3285171154917663E-3</c:v>
                </c:pt>
                <c:pt idx="111" formatCode="0.00E+00">
                  <c:v>3.043704372753865E-3</c:v>
                </c:pt>
                <c:pt idx="112" formatCode="0.00E+00">
                  <c:v>2.7814943878534419E-3</c:v>
                </c:pt>
                <c:pt idx="113" formatCode="0.00E+00">
                  <c:v>2.5436277411384121E-3</c:v>
                </c:pt>
                <c:pt idx="114" formatCode="0.00E+00">
                  <c:v>2.3257482596136976E-3</c:v>
                </c:pt>
                <c:pt idx="115" formatCode="0.00E+00">
                  <c:v>2.1263892299528638E-3</c:v>
                </c:pt>
                <c:pt idx="116" formatCode="0.00E+00">
                  <c:v>1.9439686653298614E-3</c:v>
                </c:pt>
                <c:pt idx="117" formatCode="0.00E+00">
                  <c:v>1.7754746020114027E-3</c:v>
                </c:pt>
              </c:numCache>
            </c:numRef>
          </c:xVal>
          <c:yVal>
            <c:numRef>
              <c:f>'496e'!$Z$8:$Z$125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6.8748191837683159E-2</c:v>
                </c:pt>
                <c:pt idx="91">
                  <c:v>0.10522333935351758</c:v>
                </c:pt>
                <c:pt idx="92">
                  <c:v>0.28936418322217317</c:v>
                </c:pt>
                <c:pt idx="93">
                  <c:v>0.26305834838379377</c:v>
                </c:pt>
                <c:pt idx="94">
                  <c:v>0.36828168773731162</c:v>
                </c:pt>
                <c:pt idx="95">
                  <c:v>0.28936418322217317</c:v>
                </c:pt>
                <c:pt idx="96">
                  <c:v>0.18414084386865537</c:v>
                </c:pt>
                <c:pt idx="97">
                  <c:v>0.1578350090302767</c:v>
                </c:pt>
                <c:pt idx="98">
                  <c:v>7.8917504515138237E-2</c:v>
                </c:pt>
                <c:pt idx="99">
                  <c:v>5.2611669676759121E-2</c:v>
                </c:pt>
                <c:pt idx="100">
                  <c:v>5.2611669676757788E-2</c:v>
                </c:pt>
                <c:pt idx="101">
                  <c:v>2.6305834838380004E-2</c:v>
                </c:pt>
                <c:pt idx="102">
                  <c:v>2.6305834838379116E-2</c:v>
                </c:pt>
                <c:pt idx="103">
                  <c:v>2.630583483837956E-2</c:v>
                </c:pt>
                <c:pt idx="104">
                  <c:v>2.630583483837956E-2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4-4A41-89F9-F6C37957A93E}"/>
            </c:ext>
          </c:extLst>
        </c:ser>
        <c:ser>
          <c:idx val="1"/>
          <c:order val="1"/>
          <c:tx>
            <c:strRef>
              <c:f>'496e'!$AB$7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'496e'!$X$8:$X$125</c:f>
              <c:numCache>
                <c:formatCode>0.0000</c:formatCode>
                <c:ptCount val="118"/>
                <c:pt idx="0">
                  <c:v>66.57878842201589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49.547005337314154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9.0276323284089344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2.5607226316159961</c:v>
                </c:pt>
                <c:pt idx="37" formatCode="0.00E+00">
                  <c:v>2.3762226516891687</c:v>
                </c:pt>
                <c:pt idx="38" formatCode="0.00E+00">
                  <c:v>2.1726710478324578</c:v>
                </c:pt>
                <c:pt idx="39" formatCode="0.00E+00">
                  <c:v>2.0008651667022055</c:v>
                </c:pt>
                <c:pt idx="40" formatCode="0.00E+00">
                  <c:v>1.8341264028103552</c:v>
                </c:pt>
                <c:pt idx="41" formatCode="0.00E+00">
                  <c:v>1.68340805112556</c:v>
                </c:pt>
                <c:pt idx="42" formatCode="0.00E+00">
                  <c:v>1.5191965412895809</c:v>
                </c:pt>
                <c:pt idx="43" formatCode="0.00E+00">
                  <c:v>1.3935905478182291</c:v>
                </c:pt>
                <c:pt idx="44" formatCode="0.00E+00">
                  <c:v>1.2794386437091689</c:v>
                </c:pt>
                <c:pt idx="45" formatCode="0.00E+00">
                  <c:v>1.1513841491053332</c:v>
                </c:pt>
                <c:pt idx="46" formatCode="0.00E+00">
                  <c:v>1.0508637809531953</c:v>
                </c:pt>
                <c:pt idx="47" formatCode="0.00E+00">
                  <c:v>0.95206060841206031</c:v>
                </c:pt>
                <c:pt idx="48" formatCode="0.00E+00">
                  <c:v>0.879435824942008</c:v>
                </c:pt>
                <c:pt idx="49" formatCode="0.00E+00">
                  <c:v>0.80530738944077274</c:v>
                </c:pt>
                <c:pt idx="50" formatCode="0.00E+00">
                  <c:v>0.72654522899485352</c:v>
                </c:pt>
                <c:pt idx="51" formatCode="0.00E+00">
                  <c:v>0.67213112168102351</c:v>
                </c:pt>
                <c:pt idx="52" formatCode="0.00E+00">
                  <c:v>0.61228912217051057</c:v>
                </c:pt>
                <c:pt idx="53" formatCode="0.00E+00">
                  <c:v>0.56288539749128363</c:v>
                </c:pt>
                <c:pt idx="54" formatCode="0.00E+00">
                  <c:v>0.51285957091726653</c:v>
                </c:pt>
                <c:pt idx="55" formatCode="0.00E+00">
                  <c:v>0.46750663335041437</c:v>
                </c:pt>
                <c:pt idx="56" formatCode="0.00E+00">
                  <c:v>0.42589981399018645</c:v>
                </c:pt>
                <c:pt idx="57" formatCode="0.00E+00">
                  <c:v>0.39301258614729911</c:v>
                </c:pt>
                <c:pt idx="58" formatCode="0.00E+00">
                  <c:v>0.35835989193038231</c:v>
                </c:pt>
                <c:pt idx="59" formatCode="0.00E+00">
                  <c:v>0.32624666628453214</c:v>
                </c:pt>
                <c:pt idx="60" formatCode="0.00E+00">
                  <c:v>0.29816682474102341</c:v>
                </c:pt>
                <c:pt idx="61" formatCode="0.00E+00">
                  <c:v>0.27280099740127894</c:v>
                </c:pt>
                <c:pt idx="62" formatCode="0.00E+00">
                  <c:v>0.24826620088381052</c:v>
                </c:pt>
                <c:pt idx="63" formatCode="0.00E+00">
                  <c:v>0.2280241913548075</c:v>
                </c:pt>
                <c:pt idx="64" formatCode="0.00E+00">
                  <c:v>0.20730964576282071</c:v>
                </c:pt>
                <c:pt idx="65" formatCode="0.00E+00">
                  <c:v>0.18890279024546999</c:v>
                </c:pt>
                <c:pt idx="66" formatCode="0.00E+00">
                  <c:v>0.17267962631743464</c:v>
                </c:pt>
                <c:pt idx="67" formatCode="0.00E+00">
                  <c:v>0.15813030531013481</c:v>
                </c:pt>
                <c:pt idx="68" formatCode="0.00E+00">
                  <c:v>0.14532688704823321</c:v>
                </c:pt>
                <c:pt idx="69" formatCode="0.00E+00">
                  <c:v>0.13262211505449922</c:v>
                </c:pt>
                <c:pt idx="70" formatCode="0.00E+00">
                  <c:v>0.12071488959865084</c:v>
                </c:pt>
                <c:pt idx="71" formatCode="0.00E+00">
                  <c:v>0.11065688291442076</c:v>
                </c:pt>
                <c:pt idx="72" formatCode="0.00E+00">
                  <c:v>0.10132601061068507</c:v>
                </c:pt>
                <c:pt idx="73" formatCode="0.00E+00">
                  <c:v>9.2682937874317375E-2</c:v>
                </c:pt>
                <c:pt idx="74" formatCode="0.00E+00">
                  <c:v>8.4578727481143506E-2</c:v>
                </c:pt>
                <c:pt idx="75" formatCode="0.00E+00">
                  <c:v>7.7335701096392193E-2</c:v>
                </c:pt>
                <c:pt idx="76" formatCode="0.00E+00">
                  <c:v>7.0548462204696405E-2</c:v>
                </c:pt>
                <c:pt idx="77" formatCode="0.00E+00">
                  <c:v>6.4631364616902831E-2</c:v>
                </c:pt>
                <c:pt idx="78" formatCode="0.00E+00">
                  <c:v>5.891471980887842E-2</c:v>
                </c:pt>
                <c:pt idx="79" formatCode="0.00E+00">
                  <c:v>5.3782570367361421E-2</c:v>
                </c:pt>
                <c:pt idx="80" formatCode="0.00E+00">
                  <c:v>4.9318077702212713E-2</c:v>
                </c:pt>
                <c:pt idx="81" formatCode="0.00E+00">
                  <c:v>4.4984528042036703E-2</c:v>
                </c:pt>
                <c:pt idx="82" formatCode="0.00E+00">
                  <c:v>4.1128483087482022E-2</c:v>
                </c:pt>
                <c:pt idx="83" formatCode="0.00E+00">
                  <c:v>3.7679263957450686E-2</c:v>
                </c:pt>
                <c:pt idx="84" formatCode="0.00E+00">
                  <c:v>3.4376330821159484E-2</c:v>
                </c:pt>
                <c:pt idx="85" formatCode="0.00E+00">
                  <c:v>3.1417129641438474E-2</c:v>
                </c:pt>
                <c:pt idx="86" formatCode="0.00E+00">
                  <c:v>2.8719107276753576E-2</c:v>
                </c:pt>
                <c:pt idx="87" formatCode="0.00E+00">
                  <c:v>2.6250295453088868E-2</c:v>
                </c:pt>
                <c:pt idx="88" formatCode="0.00E+00">
                  <c:v>2.4012258239988423E-2</c:v>
                </c:pt>
                <c:pt idx="89" formatCode="0.00E+00">
                  <c:v>2.1979952888826274E-2</c:v>
                </c:pt>
                <c:pt idx="90" formatCode="0.00E+00">
                  <c:v>2.0086939419266567E-2</c:v>
                </c:pt>
                <c:pt idx="91" formatCode="0.00E+00">
                  <c:v>1.8351090455671928E-2</c:v>
                </c:pt>
                <c:pt idx="92" formatCode="0.00E+00">
                  <c:v>1.6753358340616316E-2</c:v>
                </c:pt>
                <c:pt idx="93" formatCode="0.00E+00">
                  <c:v>1.5338106153355837E-2</c:v>
                </c:pt>
                <c:pt idx="94" formatCode="0.00E+00">
                  <c:v>1.4002326771843602E-2</c:v>
                </c:pt>
                <c:pt idx="95" formatCode="0.00E+00">
                  <c:v>1.2807754126661797E-2</c:v>
                </c:pt>
                <c:pt idx="96" formatCode="0.00E+00">
                  <c:v>1.1709956686533043E-2</c:v>
                </c:pt>
                <c:pt idx="97" formatCode="0.00E+00">
                  <c:v>1.0699297883486076E-2</c:v>
                </c:pt>
                <c:pt idx="98" formatCode="0.00E+00">
                  <c:v>9.7768542086380025E-3</c:v>
                </c:pt>
                <c:pt idx="99" formatCode="0.00E+00">
                  <c:v>8.9562781160622378E-3</c:v>
                </c:pt>
                <c:pt idx="100" formatCode="0.00E+00">
                  <c:v>8.1971120502098739E-3</c:v>
                </c:pt>
                <c:pt idx="101" formatCode="0.00E+00">
                  <c:v>7.4523298031614928E-3</c:v>
                </c:pt>
                <c:pt idx="102" formatCode="0.00E+00">
                  <c:v>6.8309670074619151E-3</c:v>
                </c:pt>
                <c:pt idx="103" formatCode="0.00E+00">
                  <c:v>6.2318282211825306E-3</c:v>
                </c:pt>
                <c:pt idx="104" formatCode="0.00E+00">
                  <c:v>5.6990676934547601E-3</c:v>
                </c:pt>
                <c:pt idx="105" formatCode="0.00E+00">
                  <c:v>5.2236966130396406E-3</c:v>
                </c:pt>
                <c:pt idx="106" formatCode="0.00E+00">
                  <c:v>4.7781318924050974E-3</c:v>
                </c:pt>
                <c:pt idx="107" formatCode="0.00E+00">
                  <c:v>4.3665362276546632E-3</c:v>
                </c:pt>
                <c:pt idx="108" formatCode="0.00E+00">
                  <c:v>3.9901824874677277E-3</c:v>
                </c:pt>
                <c:pt idx="109" formatCode="0.00E+00">
                  <c:v>3.635987175622162E-3</c:v>
                </c:pt>
                <c:pt idx="110" formatCode="0.00E+00">
                  <c:v>3.3285171154917663E-3</c:v>
                </c:pt>
                <c:pt idx="111" formatCode="0.00E+00">
                  <c:v>3.043704372753865E-3</c:v>
                </c:pt>
                <c:pt idx="112" formatCode="0.00E+00">
                  <c:v>2.7814943878534419E-3</c:v>
                </c:pt>
                <c:pt idx="113" formatCode="0.00E+00">
                  <c:v>2.5436277411384121E-3</c:v>
                </c:pt>
                <c:pt idx="114" formatCode="0.00E+00">
                  <c:v>2.3257482596136976E-3</c:v>
                </c:pt>
                <c:pt idx="115" formatCode="0.00E+00">
                  <c:v>2.1263892299528638E-3</c:v>
                </c:pt>
                <c:pt idx="116" formatCode="0.00E+00">
                  <c:v>1.9439686653298614E-3</c:v>
                </c:pt>
                <c:pt idx="117" formatCode="0.00E+00">
                  <c:v>1.7754746020114027E-3</c:v>
                </c:pt>
              </c:numCache>
            </c:numRef>
          </c:xVal>
          <c:yVal>
            <c:numRef>
              <c:f>'496e'!$AB$8:$AB$125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0.35005577406627464</c:v>
                </c:pt>
                <c:pt idx="93">
                  <c:v>0.49997323084294104</c:v>
                </c:pt>
                <c:pt idx="94">
                  <c:v>0.32621301332690844</c:v>
                </c:pt>
                <c:pt idx="95">
                  <c:v>0.2065347979557759</c:v>
                </c:pt>
                <c:pt idx="96">
                  <c:v>0.14379231066860543</c:v>
                </c:pt>
                <c:pt idx="97">
                  <c:v>0.10558632640786136</c:v>
                </c:pt>
                <c:pt idx="98">
                  <c:v>8.0060539176383783E-2</c:v>
                </c:pt>
                <c:pt idx="99">
                  <c:v>6.1232414658481282E-2</c:v>
                </c:pt>
                <c:pt idx="100">
                  <c:v>5.0011597228655669E-2</c:v>
                </c:pt>
                <c:pt idx="101">
                  <c:v>4.4025853071319565E-2</c:v>
                </c:pt>
                <c:pt idx="102">
                  <c:v>3.3562256846543459E-2</c:v>
                </c:pt>
                <c:pt idx="103">
                  <c:v>3.0067281378818755E-2</c:v>
                </c:pt>
                <c:pt idx="104">
                  <c:v>2.5122395019514743E-2</c:v>
                </c:pt>
                <c:pt idx="105">
                  <c:v>2.1317744981038889E-2</c:v>
                </c:pt>
                <c:pt idx="106">
                  <c:v>1.917453642775846E-2</c:v>
                </c:pt>
                <c:pt idx="107">
                  <c:v>1.7122203048993034E-2</c:v>
                </c:pt>
                <c:pt idx="108">
                  <c:v>1.5240821261346404E-2</c:v>
                </c:pt>
                <c:pt idx="109">
                  <c:v>1.4049693809677688E-2</c:v>
                </c:pt>
                <c:pt idx="110">
                  <c:v>1.2018417804643633E-2</c:v>
                </c:pt>
                <c:pt idx="111">
                  <c:v>1.1030227452191621E-2</c:v>
                </c:pt>
                <c:pt idx="112">
                  <c:v>1.0107235623154853E-2</c:v>
                </c:pt>
                <c:pt idx="113">
                  <c:v>9.1647184819190208E-3</c:v>
                </c:pt>
                <c:pt idx="114">
                  <c:v>8.4233756054259423E-3</c:v>
                </c:pt>
                <c:pt idx="115">
                  <c:v>7.7612860007789664E-3</c:v>
                </c:pt>
                <c:pt idx="116">
                  <c:v>7.1750451233176804E-3</c:v>
                </c:pt>
                <c:pt idx="117">
                  <c:v>6.7164675521746986E-3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04-4A41-89F9-F6C37957A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55776"/>
        <c:axId val="1"/>
      </c:scatterChart>
      <c:valAx>
        <c:axId val="2000955776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166526239061344"/>
              <c:y val="0.9303190706768915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0259275080043734E-3"/>
              <c:y val="0.3870319648035646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00955776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'497e'!$AC$8:$AC$42</c:f>
          <c:strCache>
            <c:ptCount val="35"/>
            <c:pt idx="0">
              <c:v>SAMPLE NO.:</c:v>
            </c:pt>
            <c:pt idx="1">
              <c:v>7056.7ft;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3.3</c:v>
            </c:pt>
            <c:pt idx="6">
              <c:v>BVTot:</c:v>
            </c:pt>
            <c:pt idx="7">
              <c:v>2.22</c:v>
            </c:pt>
            <c:pt idx="8">
              <c:v>Perm:</c:v>
            </c:pt>
            <c:pt idx="9">
              <c:v>0.257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0.09</c:v>
            </c:pt>
            <c:pt idx="15">
              <c:v>Pd1:</c:v>
            </c:pt>
            <c:pt idx="16">
              <c:v>7599.42</c:v>
            </c:pt>
            <c:pt idx="17">
              <c:v>BV1:</c:v>
            </c:pt>
            <c:pt idx="18">
              <c:v>2.22</c:v>
            </c:pt>
            <c:pt idx="19">
              <c:v>Closure Corr:</c:v>
            </c:pt>
            <c:pt idx="20">
              <c:v>0.19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6607880155887128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8831461975813E-2"/>
          <c:y val="8.0994248140829117E-2"/>
          <c:w val="0.75091343847689662"/>
          <c:h val="0.80663659372907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'497e'!$B$224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'497e'!$A$225:$A$342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2.6406067677946319E-2</c:v>
                </c:pt>
                <c:pt idx="3">
                  <c:v>2.6406067677946319E-2</c:v>
                </c:pt>
                <c:pt idx="4">
                  <c:v>5.2812135355892638E-2</c:v>
                </c:pt>
                <c:pt idx="5">
                  <c:v>5.2812135355892638E-2</c:v>
                </c:pt>
                <c:pt idx="6">
                  <c:v>5.2812135355892638E-2</c:v>
                </c:pt>
                <c:pt idx="7">
                  <c:v>5.2812135355892638E-2</c:v>
                </c:pt>
                <c:pt idx="8">
                  <c:v>7.9218203033838974E-2</c:v>
                </c:pt>
                <c:pt idx="9">
                  <c:v>7.9218203033838974E-2</c:v>
                </c:pt>
                <c:pt idx="10">
                  <c:v>7.9218203033838974E-2</c:v>
                </c:pt>
                <c:pt idx="11">
                  <c:v>7.9218203033838974E-2</c:v>
                </c:pt>
                <c:pt idx="12">
                  <c:v>0.10562427071178528</c:v>
                </c:pt>
                <c:pt idx="13">
                  <c:v>0.10562427071178528</c:v>
                </c:pt>
                <c:pt idx="14">
                  <c:v>0.10562427071178528</c:v>
                </c:pt>
                <c:pt idx="15">
                  <c:v>0.10562427071178528</c:v>
                </c:pt>
                <c:pt idx="16">
                  <c:v>0.10562427071178528</c:v>
                </c:pt>
                <c:pt idx="17">
                  <c:v>0.10562427071178528</c:v>
                </c:pt>
                <c:pt idx="18">
                  <c:v>0.10562427071178528</c:v>
                </c:pt>
                <c:pt idx="19">
                  <c:v>0.10562427071178528</c:v>
                </c:pt>
                <c:pt idx="20">
                  <c:v>0.10562427071178528</c:v>
                </c:pt>
                <c:pt idx="21">
                  <c:v>0.13203033838973161</c:v>
                </c:pt>
                <c:pt idx="22">
                  <c:v>0.13203033838973161</c:v>
                </c:pt>
                <c:pt idx="23">
                  <c:v>0.13203033838973161</c:v>
                </c:pt>
                <c:pt idx="24">
                  <c:v>0.13203033838973161</c:v>
                </c:pt>
                <c:pt idx="25">
                  <c:v>0.13203033838973161</c:v>
                </c:pt>
                <c:pt idx="26">
                  <c:v>0.13203033838973161</c:v>
                </c:pt>
                <c:pt idx="27">
                  <c:v>0.13203033838973161</c:v>
                </c:pt>
                <c:pt idx="28">
                  <c:v>0.13203033838973161</c:v>
                </c:pt>
                <c:pt idx="29">
                  <c:v>0.15843640606767795</c:v>
                </c:pt>
                <c:pt idx="30">
                  <c:v>0.15843640606767795</c:v>
                </c:pt>
                <c:pt idx="31">
                  <c:v>0.18484247374562426</c:v>
                </c:pt>
                <c:pt idx="32">
                  <c:v>0.18484247374562426</c:v>
                </c:pt>
                <c:pt idx="33">
                  <c:v>0.18484247374562426</c:v>
                </c:pt>
                <c:pt idx="34">
                  <c:v>0.18484247374562426</c:v>
                </c:pt>
                <c:pt idx="35">
                  <c:v>0.18484247374562426</c:v>
                </c:pt>
                <c:pt idx="36">
                  <c:v>0.18484247374562426</c:v>
                </c:pt>
                <c:pt idx="37">
                  <c:v>0.18484247374562426</c:v>
                </c:pt>
                <c:pt idx="38">
                  <c:v>0.18484247374562426</c:v>
                </c:pt>
                <c:pt idx="39">
                  <c:v>0.18484247374562426</c:v>
                </c:pt>
                <c:pt idx="40">
                  <c:v>0.18484247374562426</c:v>
                </c:pt>
                <c:pt idx="41">
                  <c:v>0.18484247374562426</c:v>
                </c:pt>
                <c:pt idx="42">
                  <c:v>0.18484247374562426</c:v>
                </c:pt>
                <c:pt idx="43">
                  <c:v>0.18484247374562426</c:v>
                </c:pt>
                <c:pt idx="44">
                  <c:v>0.18484247374562426</c:v>
                </c:pt>
                <c:pt idx="45">
                  <c:v>0.18484247374562426</c:v>
                </c:pt>
                <c:pt idx="46">
                  <c:v>0.18484247374562426</c:v>
                </c:pt>
                <c:pt idx="47">
                  <c:v>0.18484247374562426</c:v>
                </c:pt>
                <c:pt idx="48">
                  <c:v>0.18484247374562426</c:v>
                </c:pt>
                <c:pt idx="49">
                  <c:v>0.18484247374562426</c:v>
                </c:pt>
                <c:pt idx="50">
                  <c:v>0.18484247374562426</c:v>
                </c:pt>
                <c:pt idx="51">
                  <c:v>0.18484247374562426</c:v>
                </c:pt>
                <c:pt idx="52">
                  <c:v>0.18484247374562426</c:v>
                </c:pt>
                <c:pt idx="53">
                  <c:v>0.18484247374562426</c:v>
                </c:pt>
                <c:pt idx="54">
                  <c:v>0.18484247374562426</c:v>
                </c:pt>
                <c:pt idx="55">
                  <c:v>0.18484247374562426</c:v>
                </c:pt>
                <c:pt idx="56">
                  <c:v>0.18484247374562426</c:v>
                </c:pt>
                <c:pt idx="57">
                  <c:v>0.18484247374562426</c:v>
                </c:pt>
                <c:pt idx="58">
                  <c:v>0.18484247374562426</c:v>
                </c:pt>
                <c:pt idx="59">
                  <c:v>0.18484247374562426</c:v>
                </c:pt>
                <c:pt idx="60">
                  <c:v>0.18484247374562426</c:v>
                </c:pt>
                <c:pt idx="61">
                  <c:v>0.18484247374562426</c:v>
                </c:pt>
                <c:pt idx="62">
                  <c:v>0.18484247374562426</c:v>
                </c:pt>
                <c:pt idx="63">
                  <c:v>0.18484247374562426</c:v>
                </c:pt>
                <c:pt idx="64">
                  <c:v>0.18484247374562426</c:v>
                </c:pt>
                <c:pt idx="65">
                  <c:v>0.18484247374562426</c:v>
                </c:pt>
                <c:pt idx="66">
                  <c:v>0.18484247374562426</c:v>
                </c:pt>
                <c:pt idx="67">
                  <c:v>0.18484247374562426</c:v>
                </c:pt>
                <c:pt idx="68">
                  <c:v>0.18484247374562426</c:v>
                </c:pt>
                <c:pt idx="69">
                  <c:v>0.18484247374562426</c:v>
                </c:pt>
                <c:pt idx="70">
                  <c:v>0.18484247374562426</c:v>
                </c:pt>
                <c:pt idx="71">
                  <c:v>0.18484247374562426</c:v>
                </c:pt>
                <c:pt idx="72">
                  <c:v>0.18484247374562426</c:v>
                </c:pt>
                <c:pt idx="73">
                  <c:v>0.18484247374562426</c:v>
                </c:pt>
                <c:pt idx="74">
                  <c:v>0.18484247374562426</c:v>
                </c:pt>
                <c:pt idx="75">
                  <c:v>0.18484247374562426</c:v>
                </c:pt>
                <c:pt idx="76">
                  <c:v>0.18484247374562426</c:v>
                </c:pt>
                <c:pt idx="77">
                  <c:v>0.18484247374562426</c:v>
                </c:pt>
                <c:pt idx="78">
                  <c:v>0.18484247374562426</c:v>
                </c:pt>
                <c:pt idx="79">
                  <c:v>0.18484247374562426</c:v>
                </c:pt>
                <c:pt idx="80">
                  <c:v>0.18484247374562426</c:v>
                </c:pt>
                <c:pt idx="81">
                  <c:v>0.18484247374562426</c:v>
                </c:pt>
                <c:pt idx="82">
                  <c:v>0.18484247374562426</c:v>
                </c:pt>
                <c:pt idx="83">
                  <c:v>0.18484247374562426</c:v>
                </c:pt>
                <c:pt idx="84">
                  <c:v>0.18484247374562426</c:v>
                </c:pt>
                <c:pt idx="85">
                  <c:v>0.18484247374562426</c:v>
                </c:pt>
                <c:pt idx="86">
                  <c:v>0.18484247374562426</c:v>
                </c:pt>
                <c:pt idx="87">
                  <c:v>0.18484247374562426</c:v>
                </c:pt>
                <c:pt idx="88">
                  <c:v>0.18484247374562426</c:v>
                </c:pt>
                <c:pt idx="89">
                  <c:v>0.18484247374562426</c:v>
                </c:pt>
                <c:pt idx="90">
                  <c:v>0.18484247374562426</c:v>
                </c:pt>
                <c:pt idx="91">
                  <c:v>0.18484247374562426</c:v>
                </c:pt>
                <c:pt idx="92">
                  <c:v>0.20512233372228708</c:v>
                </c:pt>
                <c:pt idx="93">
                  <c:v>0.23554212368728125</c:v>
                </c:pt>
                <c:pt idx="94">
                  <c:v>0.33694142357059509</c:v>
                </c:pt>
                <c:pt idx="95">
                  <c:v>0.52960009334889147</c:v>
                </c:pt>
                <c:pt idx="96">
                  <c:v>0.79323827304550765</c:v>
                </c:pt>
                <c:pt idx="97">
                  <c:v>1.1379958926487748</c:v>
                </c:pt>
                <c:pt idx="98">
                  <c:v>1.3813542123687281</c:v>
                </c:pt>
                <c:pt idx="99">
                  <c:v>1.594292742123687</c:v>
                </c:pt>
                <c:pt idx="100">
                  <c:v>1.726111831971995</c:v>
                </c:pt>
                <c:pt idx="101">
                  <c:v>1.8579309218203031</c:v>
                </c:pt>
                <c:pt idx="102">
                  <c:v>1.9390503617269541</c:v>
                </c:pt>
                <c:pt idx="103">
                  <c:v>1.9897500116686111</c:v>
                </c:pt>
                <c:pt idx="104">
                  <c:v>2.0201698016336054</c:v>
                </c:pt>
                <c:pt idx="105">
                  <c:v>2.0404496616102681</c:v>
                </c:pt>
                <c:pt idx="106">
                  <c:v>2.0668557292882141</c:v>
                </c:pt>
                <c:pt idx="107">
                  <c:v>2.0932617969661607</c:v>
                </c:pt>
                <c:pt idx="108">
                  <c:v>2.0932617969661607</c:v>
                </c:pt>
                <c:pt idx="109">
                  <c:v>2.0932617969661607</c:v>
                </c:pt>
                <c:pt idx="110">
                  <c:v>2.0932617969661607</c:v>
                </c:pt>
                <c:pt idx="111">
                  <c:v>2.0932617969661607</c:v>
                </c:pt>
                <c:pt idx="112">
                  <c:v>2.0932617969661607</c:v>
                </c:pt>
                <c:pt idx="113">
                  <c:v>2.0932617969661607</c:v>
                </c:pt>
                <c:pt idx="114">
                  <c:v>2.0932617969661607</c:v>
                </c:pt>
                <c:pt idx="115">
                  <c:v>2.0932617969661607</c:v>
                </c:pt>
                <c:pt idx="116">
                  <c:v>2.0932617969661607</c:v>
                </c:pt>
                <c:pt idx="117">
                  <c:v>2.0932617969661607</c:v>
                </c:pt>
              </c:numCache>
            </c:numRef>
          </c:xVal>
          <c:yVal>
            <c:numRef>
              <c:f>'497e'!$B$225:$B$342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</c:v>
                </c:pt>
                <c:pt idx="38">
                  <c:v>48.57</c:v>
                </c:pt>
                <c:pt idx="39">
                  <c:v>53.57</c:v>
                </c:pt>
                <c:pt idx="40">
                  <c:v>57.78</c:v>
                </c:pt>
                <c:pt idx="41">
                  <c:v>63.72</c:v>
                </c:pt>
                <c:pt idx="42">
                  <c:v>69.849999999999994</c:v>
                </c:pt>
                <c:pt idx="43">
                  <c:v>76.37</c:v>
                </c:pt>
                <c:pt idx="44">
                  <c:v>84.19</c:v>
                </c:pt>
                <c:pt idx="45">
                  <c:v>91.79</c:v>
                </c:pt>
                <c:pt idx="46">
                  <c:v>101.49</c:v>
                </c:pt>
                <c:pt idx="47">
                  <c:v>110.45</c:v>
                </c:pt>
                <c:pt idx="48">
                  <c:v>122.11</c:v>
                </c:pt>
                <c:pt idx="49">
                  <c:v>132.72999999999999</c:v>
                </c:pt>
                <c:pt idx="50">
                  <c:v>145.47999999999999</c:v>
                </c:pt>
                <c:pt idx="51">
                  <c:v>157.76</c:v>
                </c:pt>
                <c:pt idx="52">
                  <c:v>173.21</c:v>
                </c:pt>
                <c:pt idx="53">
                  <c:v>188.63</c:v>
                </c:pt>
                <c:pt idx="54">
                  <c:v>207.61</c:v>
                </c:pt>
                <c:pt idx="55">
                  <c:v>227.92</c:v>
                </c:pt>
                <c:pt idx="56">
                  <c:v>250.81</c:v>
                </c:pt>
                <c:pt idx="57">
                  <c:v>272.85000000000002</c:v>
                </c:pt>
                <c:pt idx="58">
                  <c:v>300.52</c:v>
                </c:pt>
                <c:pt idx="59">
                  <c:v>327.86</c:v>
                </c:pt>
                <c:pt idx="60">
                  <c:v>356.58</c:v>
                </c:pt>
                <c:pt idx="61">
                  <c:v>391.16</c:v>
                </c:pt>
                <c:pt idx="62">
                  <c:v>428.74</c:v>
                </c:pt>
                <c:pt idx="63">
                  <c:v>468.98</c:v>
                </c:pt>
                <c:pt idx="64">
                  <c:v>514.11</c:v>
                </c:pt>
                <c:pt idx="65">
                  <c:v>564.17999999999995</c:v>
                </c:pt>
                <c:pt idx="66">
                  <c:v>614.99</c:v>
                </c:pt>
                <c:pt idx="67">
                  <c:v>669.29</c:v>
                </c:pt>
                <c:pt idx="68">
                  <c:v>733.7</c:v>
                </c:pt>
                <c:pt idx="69">
                  <c:v>802.87</c:v>
                </c:pt>
                <c:pt idx="70">
                  <c:v>880.99</c:v>
                </c:pt>
                <c:pt idx="71">
                  <c:v>962.34</c:v>
                </c:pt>
                <c:pt idx="72">
                  <c:v>1047.5999999999999</c:v>
                </c:pt>
                <c:pt idx="73">
                  <c:v>1149.73</c:v>
                </c:pt>
                <c:pt idx="74">
                  <c:v>1260.7</c:v>
                </c:pt>
                <c:pt idx="75">
                  <c:v>1378.18</c:v>
                </c:pt>
                <c:pt idx="76">
                  <c:v>1509.11</c:v>
                </c:pt>
                <c:pt idx="77">
                  <c:v>1649.51</c:v>
                </c:pt>
                <c:pt idx="78">
                  <c:v>1809.96</c:v>
                </c:pt>
                <c:pt idx="79">
                  <c:v>1977.53</c:v>
                </c:pt>
                <c:pt idx="80">
                  <c:v>2160.04</c:v>
                </c:pt>
                <c:pt idx="81">
                  <c:v>2369.14</c:v>
                </c:pt>
                <c:pt idx="82">
                  <c:v>2587.63</c:v>
                </c:pt>
                <c:pt idx="83">
                  <c:v>2831.01</c:v>
                </c:pt>
                <c:pt idx="84">
                  <c:v>3098.39</c:v>
                </c:pt>
                <c:pt idx="85">
                  <c:v>3387.52</c:v>
                </c:pt>
                <c:pt idx="86">
                  <c:v>3707.95</c:v>
                </c:pt>
                <c:pt idx="87">
                  <c:v>4057.85</c:v>
                </c:pt>
                <c:pt idx="88">
                  <c:v>4433.4399999999996</c:v>
                </c:pt>
                <c:pt idx="89">
                  <c:v>4843.97</c:v>
                </c:pt>
                <c:pt idx="90">
                  <c:v>5305.7</c:v>
                </c:pt>
                <c:pt idx="91">
                  <c:v>5804.88</c:v>
                </c:pt>
                <c:pt idx="92">
                  <c:v>6357.15</c:v>
                </c:pt>
                <c:pt idx="93">
                  <c:v>6944.82</c:v>
                </c:pt>
                <c:pt idx="94">
                  <c:v>7607.47</c:v>
                </c:pt>
                <c:pt idx="95">
                  <c:v>8317.86</c:v>
                </c:pt>
                <c:pt idx="96">
                  <c:v>9098.33</c:v>
                </c:pt>
                <c:pt idx="97">
                  <c:v>9957.1299999999992</c:v>
                </c:pt>
                <c:pt idx="98">
                  <c:v>10897.71</c:v>
                </c:pt>
                <c:pt idx="99">
                  <c:v>11897.2</c:v>
                </c:pt>
                <c:pt idx="100">
                  <c:v>12996.34</c:v>
                </c:pt>
                <c:pt idx="101">
                  <c:v>14297.35</c:v>
                </c:pt>
                <c:pt idx="102">
                  <c:v>15596.23</c:v>
                </c:pt>
                <c:pt idx="103">
                  <c:v>17096.64</c:v>
                </c:pt>
                <c:pt idx="104">
                  <c:v>18697.060000000001</c:v>
                </c:pt>
                <c:pt idx="105">
                  <c:v>20398</c:v>
                </c:pt>
                <c:pt idx="106">
                  <c:v>22296.13</c:v>
                </c:pt>
                <c:pt idx="107">
                  <c:v>24396.58</c:v>
                </c:pt>
                <c:pt idx="108">
                  <c:v>26699.16</c:v>
                </c:pt>
                <c:pt idx="109">
                  <c:v>29300.74</c:v>
                </c:pt>
                <c:pt idx="110">
                  <c:v>31999.279999999999</c:v>
                </c:pt>
                <c:pt idx="111">
                  <c:v>34983.089999999997</c:v>
                </c:pt>
                <c:pt idx="112">
                  <c:v>38298.910000000003</c:v>
                </c:pt>
                <c:pt idx="113">
                  <c:v>41898.89</c:v>
                </c:pt>
                <c:pt idx="114">
                  <c:v>45799.26</c:v>
                </c:pt>
                <c:pt idx="115">
                  <c:v>50100.51</c:v>
                </c:pt>
                <c:pt idx="116">
                  <c:v>54793.52</c:v>
                </c:pt>
                <c:pt idx="117">
                  <c:v>59997.66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5-CD43-B5D5-D714832D2D31}"/>
            </c:ext>
          </c:extLst>
        </c:ser>
        <c:ser>
          <c:idx val="1"/>
          <c:order val="1"/>
          <c:tx>
            <c:strRef>
              <c:f>'497e'!$D$224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'497e'!$C$225:$C$342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0.15123269443678328</c:v>
                </c:pt>
                <c:pt idx="95">
                  <c:v>0.34389136421507965</c:v>
                </c:pt>
                <c:pt idx="96">
                  <c:v>0.60752954391169589</c:v>
                </c:pt>
                <c:pt idx="97">
                  <c:v>0.95228716351496301</c:v>
                </c:pt>
                <c:pt idx="98">
                  <c:v>1.1956454832349164</c:v>
                </c:pt>
                <c:pt idx="99">
                  <c:v>1.4085840129898752</c:v>
                </c:pt>
                <c:pt idx="100">
                  <c:v>1.5404031028381833</c:v>
                </c:pt>
                <c:pt idx="101">
                  <c:v>1.6722221926864913</c:v>
                </c:pt>
                <c:pt idx="102">
                  <c:v>1.7533416325931424</c:v>
                </c:pt>
                <c:pt idx="103">
                  <c:v>1.8040412825347993</c:v>
                </c:pt>
                <c:pt idx="104">
                  <c:v>1.8344610724997936</c:v>
                </c:pt>
                <c:pt idx="105">
                  <c:v>1.8547409324764563</c:v>
                </c:pt>
                <c:pt idx="106">
                  <c:v>1.8811470001544024</c:v>
                </c:pt>
                <c:pt idx="107">
                  <c:v>1.9075530678323489</c:v>
                </c:pt>
                <c:pt idx="108">
                  <c:v>1.9075530678323489</c:v>
                </c:pt>
                <c:pt idx="109">
                  <c:v>1.9075530678323489</c:v>
                </c:pt>
                <c:pt idx="110">
                  <c:v>1.9075530678323489</c:v>
                </c:pt>
                <c:pt idx="111">
                  <c:v>1.9075530678323489</c:v>
                </c:pt>
                <c:pt idx="112">
                  <c:v>1.9075530678323489</c:v>
                </c:pt>
                <c:pt idx="113">
                  <c:v>1.9075530678323489</c:v>
                </c:pt>
                <c:pt idx="114">
                  <c:v>1.9075530678323489</c:v>
                </c:pt>
                <c:pt idx="115">
                  <c:v>1.9075530678323489</c:v>
                </c:pt>
                <c:pt idx="116">
                  <c:v>1.9075530678323489</c:v>
                </c:pt>
                <c:pt idx="117">
                  <c:v>1.9075530678323489</c:v>
                </c:pt>
              </c:numCache>
            </c:numRef>
          </c:xVal>
          <c:yVal>
            <c:numRef>
              <c:f>'497e'!$D$225:$D$342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</c:v>
                </c:pt>
                <c:pt idx="38">
                  <c:v>48.57</c:v>
                </c:pt>
                <c:pt idx="39">
                  <c:v>53.57</c:v>
                </c:pt>
                <c:pt idx="40">
                  <c:v>57.78</c:v>
                </c:pt>
                <c:pt idx="41">
                  <c:v>63.72</c:v>
                </c:pt>
                <c:pt idx="42">
                  <c:v>69.849999999999994</c:v>
                </c:pt>
                <c:pt idx="43">
                  <c:v>76.37</c:v>
                </c:pt>
                <c:pt idx="44">
                  <c:v>84.19</c:v>
                </c:pt>
                <c:pt idx="45">
                  <c:v>91.79</c:v>
                </c:pt>
                <c:pt idx="46">
                  <c:v>101.49</c:v>
                </c:pt>
                <c:pt idx="47">
                  <c:v>110.45</c:v>
                </c:pt>
                <c:pt idx="48">
                  <c:v>122.11</c:v>
                </c:pt>
                <c:pt idx="49">
                  <c:v>132.72999999999999</c:v>
                </c:pt>
                <c:pt idx="50">
                  <c:v>145.47999999999999</c:v>
                </c:pt>
                <c:pt idx="51">
                  <c:v>157.76</c:v>
                </c:pt>
                <c:pt idx="52">
                  <c:v>173.21</c:v>
                </c:pt>
                <c:pt idx="53">
                  <c:v>188.63</c:v>
                </c:pt>
                <c:pt idx="54">
                  <c:v>207.61</c:v>
                </c:pt>
                <c:pt idx="55">
                  <c:v>227.92</c:v>
                </c:pt>
                <c:pt idx="56">
                  <c:v>250.81</c:v>
                </c:pt>
                <c:pt idx="57">
                  <c:v>272.85000000000002</c:v>
                </c:pt>
                <c:pt idx="58">
                  <c:v>300.52</c:v>
                </c:pt>
                <c:pt idx="59">
                  <c:v>327.86</c:v>
                </c:pt>
                <c:pt idx="60">
                  <c:v>356.58</c:v>
                </c:pt>
                <c:pt idx="61">
                  <c:v>391.16</c:v>
                </c:pt>
                <c:pt idx="62">
                  <c:v>428.74</c:v>
                </c:pt>
                <c:pt idx="63">
                  <c:v>468.98</c:v>
                </c:pt>
                <c:pt idx="64">
                  <c:v>514.11</c:v>
                </c:pt>
                <c:pt idx="65">
                  <c:v>564.17999999999995</c:v>
                </c:pt>
                <c:pt idx="66">
                  <c:v>614.99</c:v>
                </c:pt>
                <c:pt idx="67">
                  <c:v>669.29</c:v>
                </c:pt>
                <c:pt idx="68">
                  <c:v>733.7</c:v>
                </c:pt>
                <c:pt idx="69">
                  <c:v>802.87</c:v>
                </c:pt>
                <c:pt idx="70">
                  <c:v>880.99</c:v>
                </c:pt>
                <c:pt idx="71">
                  <c:v>962.34</c:v>
                </c:pt>
                <c:pt idx="72">
                  <c:v>1047.5999999999999</c:v>
                </c:pt>
                <c:pt idx="73">
                  <c:v>1149.73</c:v>
                </c:pt>
                <c:pt idx="74">
                  <c:v>1260.7</c:v>
                </c:pt>
                <c:pt idx="75">
                  <c:v>1378.18</c:v>
                </c:pt>
                <c:pt idx="76">
                  <c:v>1509.11</c:v>
                </c:pt>
                <c:pt idx="77">
                  <c:v>1649.51</c:v>
                </c:pt>
                <c:pt idx="78">
                  <c:v>1809.96</c:v>
                </c:pt>
                <c:pt idx="79">
                  <c:v>1977.53</c:v>
                </c:pt>
                <c:pt idx="80">
                  <c:v>2160.04</c:v>
                </c:pt>
                <c:pt idx="81">
                  <c:v>2369.14</c:v>
                </c:pt>
                <c:pt idx="82">
                  <c:v>2587.63</c:v>
                </c:pt>
                <c:pt idx="83">
                  <c:v>2831.01</c:v>
                </c:pt>
                <c:pt idx="84">
                  <c:v>3098.39</c:v>
                </c:pt>
                <c:pt idx="85">
                  <c:v>3387.52</c:v>
                </c:pt>
                <c:pt idx="86">
                  <c:v>3707.95</c:v>
                </c:pt>
                <c:pt idx="87">
                  <c:v>4057.85</c:v>
                </c:pt>
                <c:pt idx="88">
                  <c:v>4433.4399999999996</c:v>
                </c:pt>
                <c:pt idx="89">
                  <c:v>4843.97</c:v>
                </c:pt>
                <c:pt idx="90">
                  <c:v>5305.7</c:v>
                </c:pt>
                <c:pt idx="91">
                  <c:v>5804.88</c:v>
                </c:pt>
                <c:pt idx="92">
                  <c:v>6357.15</c:v>
                </c:pt>
                <c:pt idx="93">
                  <c:v>6944.82</c:v>
                </c:pt>
                <c:pt idx="94">
                  <c:v>7607.47</c:v>
                </c:pt>
                <c:pt idx="95">
                  <c:v>8317.86</c:v>
                </c:pt>
                <c:pt idx="96">
                  <c:v>9098.33</c:v>
                </c:pt>
                <c:pt idx="97">
                  <c:v>9957.1299999999992</c:v>
                </c:pt>
                <c:pt idx="98">
                  <c:v>10897.71</c:v>
                </c:pt>
                <c:pt idx="99">
                  <c:v>11897.2</c:v>
                </c:pt>
                <c:pt idx="100">
                  <c:v>12996.34</c:v>
                </c:pt>
                <c:pt idx="101">
                  <c:v>14297.35</c:v>
                </c:pt>
                <c:pt idx="102">
                  <c:v>15596.23</c:v>
                </c:pt>
                <c:pt idx="103">
                  <c:v>17096.64</c:v>
                </c:pt>
                <c:pt idx="104">
                  <c:v>18697.060000000001</c:v>
                </c:pt>
                <c:pt idx="105">
                  <c:v>20398</c:v>
                </c:pt>
                <c:pt idx="106">
                  <c:v>22296.13</c:v>
                </c:pt>
                <c:pt idx="107">
                  <c:v>24396.58</c:v>
                </c:pt>
                <c:pt idx="108">
                  <c:v>26699.16</c:v>
                </c:pt>
                <c:pt idx="109">
                  <c:v>29300.74</c:v>
                </c:pt>
                <c:pt idx="110">
                  <c:v>31999.279999999999</c:v>
                </c:pt>
                <c:pt idx="111">
                  <c:v>34983.089999999997</c:v>
                </c:pt>
                <c:pt idx="112">
                  <c:v>38298.910000000003</c:v>
                </c:pt>
                <c:pt idx="113">
                  <c:v>41898.89</c:v>
                </c:pt>
                <c:pt idx="114">
                  <c:v>45799.26</c:v>
                </c:pt>
                <c:pt idx="115">
                  <c:v>50100.51</c:v>
                </c:pt>
                <c:pt idx="116">
                  <c:v>54793.52</c:v>
                </c:pt>
                <c:pt idx="117">
                  <c:v>59997.66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5-CD43-B5D5-D714832D2D31}"/>
            </c:ext>
          </c:extLst>
        </c:ser>
        <c:ser>
          <c:idx val="2"/>
          <c:order val="2"/>
          <c:tx>
            <c:strRef>
              <c:f>'497e'!$F$224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'497e'!$E$225:$E$342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0.22289870631250397</c:v>
                </c:pt>
                <c:pt idx="96">
                  <c:v>0.70059830876797735</c:v>
                </c:pt>
                <c:pt idx="97">
                  <c:v>1.0296407993573016</c:v>
                </c:pt>
                <c:pt idx="98">
                  <c:v>1.2481083729996552</c:v>
                </c:pt>
                <c:pt idx="99">
                  <c:v>1.3971008792188417</c:v>
                </c:pt>
                <c:pt idx="100">
                  <c:v>1.5078544362182016</c:v>
                </c:pt>
                <c:pt idx="101">
                  <c:v>1.5985627970123499</c:v>
                </c:pt>
                <c:pt idx="102">
                  <c:v>1.6633649502128787</c:v>
                </c:pt>
                <c:pt idx="103">
                  <c:v>1.7186886218641144</c:v>
                </c:pt>
                <c:pt idx="104">
                  <c:v>1.7629993788856462</c:v>
                </c:pt>
                <c:pt idx="105">
                  <c:v>1.7992249133893912</c:v>
                </c:pt>
                <c:pt idx="106">
                  <c:v>1.8307780058697054</c:v>
                </c:pt>
                <c:pt idx="107">
                  <c:v>1.8582444505343192</c:v>
                </c:pt>
                <c:pt idx="108">
                  <c:v>1.8821414932547322</c:v>
                </c:pt>
                <c:pt idx="109">
                  <c:v>1.9036931012092468</c:v>
                </c:pt>
                <c:pt idx="110">
                  <c:v>1.9217281717641259</c:v>
                </c:pt>
                <c:pt idx="111">
                  <c:v>1.938004314248331</c:v>
                </c:pt>
                <c:pt idx="112">
                  <c:v>1.9528184056688809</c:v>
                </c:pt>
                <c:pt idx="113">
                  <c:v>1.9660567505852109</c:v>
                </c:pt>
                <c:pt idx="114">
                  <c:v>1.9779426479805555</c:v>
                </c:pt>
                <c:pt idx="115">
                  <c:v>1.98885582020189</c:v>
                </c:pt>
                <c:pt idx="116">
                  <c:v>1.9988059378819596</c:v>
                </c:pt>
                <c:pt idx="117">
                  <c:v>2.0080532286127308</c:v>
                </c:pt>
              </c:numCache>
            </c:numRef>
          </c:xVal>
          <c:yVal>
            <c:numRef>
              <c:f>'497e'!$F$225:$F$342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</c:v>
                </c:pt>
                <c:pt idx="38">
                  <c:v>48.57</c:v>
                </c:pt>
                <c:pt idx="39">
                  <c:v>53.57</c:v>
                </c:pt>
                <c:pt idx="40">
                  <c:v>57.78</c:v>
                </c:pt>
                <c:pt idx="41">
                  <c:v>63.72</c:v>
                </c:pt>
                <c:pt idx="42">
                  <c:v>69.849999999999994</c:v>
                </c:pt>
                <c:pt idx="43">
                  <c:v>76.37</c:v>
                </c:pt>
                <c:pt idx="44">
                  <c:v>84.19</c:v>
                </c:pt>
                <c:pt idx="45">
                  <c:v>91.79</c:v>
                </c:pt>
                <c:pt idx="46">
                  <c:v>101.49</c:v>
                </c:pt>
                <c:pt idx="47">
                  <c:v>110.45</c:v>
                </c:pt>
                <c:pt idx="48">
                  <c:v>122.11</c:v>
                </c:pt>
                <c:pt idx="49">
                  <c:v>132.72999999999999</c:v>
                </c:pt>
                <c:pt idx="50">
                  <c:v>145.47999999999999</c:v>
                </c:pt>
                <c:pt idx="51">
                  <c:v>157.76</c:v>
                </c:pt>
                <c:pt idx="52">
                  <c:v>173.21</c:v>
                </c:pt>
                <c:pt idx="53">
                  <c:v>188.63</c:v>
                </c:pt>
                <c:pt idx="54">
                  <c:v>207.61</c:v>
                </c:pt>
                <c:pt idx="55">
                  <c:v>227.92</c:v>
                </c:pt>
                <c:pt idx="56">
                  <c:v>250.81</c:v>
                </c:pt>
                <c:pt idx="57">
                  <c:v>272.85000000000002</c:v>
                </c:pt>
                <c:pt idx="58">
                  <c:v>300.52</c:v>
                </c:pt>
                <c:pt idx="59">
                  <c:v>327.86</c:v>
                </c:pt>
                <c:pt idx="60">
                  <c:v>356.58</c:v>
                </c:pt>
                <c:pt idx="61">
                  <c:v>391.16</c:v>
                </c:pt>
                <c:pt idx="62">
                  <c:v>428.74</c:v>
                </c:pt>
                <c:pt idx="63">
                  <c:v>468.98</c:v>
                </c:pt>
                <c:pt idx="64">
                  <c:v>514.11</c:v>
                </c:pt>
                <c:pt idx="65">
                  <c:v>564.17999999999995</c:v>
                </c:pt>
                <c:pt idx="66">
                  <c:v>614.99</c:v>
                </c:pt>
                <c:pt idx="67">
                  <c:v>669.29</c:v>
                </c:pt>
                <c:pt idx="68">
                  <c:v>733.7</c:v>
                </c:pt>
                <c:pt idx="69">
                  <c:v>802.87</c:v>
                </c:pt>
                <c:pt idx="70">
                  <c:v>880.99</c:v>
                </c:pt>
                <c:pt idx="71">
                  <c:v>962.34</c:v>
                </c:pt>
                <c:pt idx="72">
                  <c:v>1047.5999999999999</c:v>
                </c:pt>
                <c:pt idx="73">
                  <c:v>1149.73</c:v>
                </c:pt>
                <c:pt idx="74">
                  <c:v>1260.7</c:v>
                </c:pt>
                <c:pt idx="75">
                  <c:v>1378.18</c:v>
                </c:pt>
                <c:pt idx="76">
                  <c:v>1509.11</c:v>
                </c:pt>
                <c:pt idx="77">
                  <c:v>1649.51</c:v>
                </c:pt>
                <c:pt idx="78">
                  <c:v>1809.96</c:v>
                </c:pt>
                <c:pt idx="79">
                  <c:v>1977.53</c:v>
                </c:pt>
                <c:pt idx="80">
                  <c:v>2160.04</c:v>
                </c:pt>
                <c:pt idx="81">
                  <c:v>2369.14</c:v>
                </c:pt>
                <c:pt idx="82">
                  <c:v>2587.63</c:v>
                </c:pt>
                <c:pt idx="83">
                  <c:v>2831.01</c:v>
                </c:pt>
                <c:pt idx="84">
                  <c:v>3098.39</c:v>
                </c:pt>
                <c:pt idx="85">
                  <c:v>3387.52</c:v>
                </c:pt>
                <c:pt idx="86">
                  <c:v>3707.95</c:v>
                </c:pt>
                <c:pt idx="87">
                  <c:v>4057.85</c:v>
                </c:pt>
                <c:pt idx="88">
                  <c:v>4433.4399999999996</c:v>
                </c:pt>
                <c:pt idx="89">
                  <c:v>4843.97</c:v>
                </c:pt>
                <c:pt idx="90">
                  <c:v>5305.7</c:v>
                </c:pt>
                <c:pt idx="91">
                  <c:v>5804.88</c:v>
                </c:pt>
                <c:pt idx="92">
                  <c:v>6357.15</c:v>
                </c:pt>
                <c:pt idx="93">
                  <c:v>6944.82</c:v>
                </c:pt>
                <c:pt idx="94">
                  <c:v>7607.47</c:v>
                </c:pt>
                <c:pt idx="95">
                  <c:v>8317.86</c:v>
                </c:pt>
                <c:pt idx="96">
                  <c:v>9098.33</c:v>
                </c:pt>
                <c:pt idx="97">
                  <c:v>9957.1299999999992</c:v>
                </c:pt>
                <c:pt idx="98">
                  <c:v>10897.71</c:v>
                </c:pt>
                <c:pt idx="99">
                  <c:v>11897.2</c:v>
                </c:pt>
                <c:pt idx="100">
                  <c:v>12996.34</c:v>
                </c:pt>
                <c:pt idx="101">
                  <c:v>14297.35</c:v>
                </c:pt>
                <c:pt idx="102">
                  <c:v>15596.23</c:v>
                </c:pt>
                <c:pt idx="103">
                  <c:v>17096.64</c:v>
                </c:pt>
                <c:pt idx="104">
                  <c:v>18697.060000000001</c:v>
                </c:pt>
                <c:pt idx="105">
                  <c:v>20398</c:v>
                </c:pt>
                <c:pt idx="106">
                  <c:v>22296.13</c:v>
                </c:pt>
                <c:pt idx="107">
                  <c:v>24396.58</c:v>
                </c:pt>
                <c:pt idx="108">
                  <c:v>26699.16</c:v>
                </c:pt>
                <c:pt idx="109">
                  <c:v>29300.74</c:v>
                </c:pt>
                <c:pt idx="110">
                  <c:v>31999.279999999999</c:v>
                </c:pt>
                <c:pt idx="111">
                  <c:v>34983.089999999997</c:v>
                </c:pt>
                <c:pt idx="112">
                  <c:v>38298.910000000003</c:v>
                </c:pt>
                <c:pt idx="113">
                  <c:v>41898.89</c:v>
                </c:pt>
                <c:pt idx="114">
                  <c:v>45799.26</c:v>
                </c:pt>
                <c:pt idx="115">
                  <c:v>50100.51</c:v>
                </c:pt>
                <c:pt idx="116">
                  <c:v>54793.52</c:v>
                </c:pt>
                <c:pt idx="117">
                  <c:v>59997.66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25-CD43-B5D5-D714832D2D31}"/>
            </c:ext>
          </c:extLst>
        </c:ser>
        <c:ser>
          <c:idx val="3"/>
          <c:order val="3"/>
          <c:tx>
            <c:strRef>
              <c:f>'497e'!$H$224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'497e'!$G$225:$G$342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9.9975224576763608E-4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9.9976152971128314E-4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9.9978490341820253E-4</c:v>
                </c:pt>
                <c:pt idx="38">
                  <c:v>9.9978678256421949E-4</c:v>
                </c:pt>
                <c:pt idx="39">
                  <c:v>9.9978870101399245E-4</c:v>
                </c:pt>
                <c:pt idx="40">
                  <c:v>9.9979015880742638E-4</c:v>
                </c:pt>
                <c:pt idx="41">
                  <c:v>9.9979201485236586E-4</c:v>
                </c:pt>
                <c:pt idx="42">
                  <c:v>9.9979372738758713E-4</c:v>
                </c:pt>
                <c:pt idx="43">
                  <c:v>9.997953644320576E-4</c:v>
                </c:pt>
                <c:pt idx="44">
                  <c:v>9.9979712330841315E-4</c:v>
                </c:pt>
                <c:pt idx="45">
                  <c:v>9.997986575609988E-4</c:v>
                </c:pt>
                <c:pt idx="46">
                  <c:v>9.9980041196073626E-4</c:v>
                </c:pt>
                <c:pt idx="47">
                  <c:v>9.9980186593448019E-4</c:v>
                </c:pt>
                <c:pt idx="48">
                  <c:v>9.9980356346712068E-4</c:v>
                </c:pt>
                <c:pt idx="49">
                  <c:v>9.998049520793602E-4</c:v>
                </c:pt>
                <c:pt idx="50">
                  <c:v>9.9980645684820814E-4</c:v>
                </c:pt>
                <c:pt idx="51">
                  <c:v>9.9980776712727871E-4</c:v>
                </c:pt>
                <c:pt idx="52">
                  <c:v>9.9980925595056472E-4</c:v>
                </c:pt>
                <c:pt idx="53">
                  <c:v>9.9981059495599187E-4</c:v>
                </c:pt>
                <c:pt idx="54">
                  <c:v>9.9981207798100044E-4</c:v>
                </c:pt>
                <c:pt idx="55">
                  <c:v>9.998134995677086E-4</c:v>
                </c:pt>
                <c:pt idx="56">
                  <c:v>9.9981493505492251E-4</c:v>
                </c:pt>
                <c:pt idx="57">
                  <c:v>9.9981618026894728E-4</c:v>
                </c:pt>
                <c:pt idx="58">
                  <c:v>9.9981758782761087E-4</c:v>
                </c:pt>
                <c:pt idx="59">
                  <c:v>9.9981883831545869E-4</c:v>
                </c:pt>
                <c:pt idx="60">
                  <c:v>9.9982002814289275E-4</c:v>
                </c:pt>
                <c:pt idx="61">
                  <c:v>9.9982132165257341E-4</c:v>
                </c:pt>
                <c:pt idx="62">
                  <c:v>9.9982258542941484E-4</c:v>
                </c:pt>
                <c:pt idx="63">
                  <c:v>9.9982380414413035E-4</c:v>
                </c:pt>
                <c:pt idx="64">
                  <c:v>9.99825035073082E-4</c:v>
                </c:pt>
                <c:pt idx="65">
                  <c:v>9.9982626281507796E-4</c:v>
                </c:pt>
                <c:pt idx="66">
                  <c:v>9.9982738668934483E-4</c:v>
                </c:pt>
                <c:pt idx="67">
                  <c:v>9.998284753905593E-4</c:v>
                </c:pt>
                <c:pt idx="68">
                  <c:v>9.9982964220408552E-4</c:v>
                </c:pt>
                <c:pt idx="69">
                  <c:v>9.9983077097236988E-4</c:v>
                </c:pt>
                <c:pt idx="70">
                  <c:v>9.9983191878514656E-4</c:v>
                </c:pt>
                <c:pt idx="71">
                  <c:v>9.9983299622000339E-4</c:v>
                </c:pt>
                <c:pt idx="72">
                  <c:v>9.9983401884615425E-4</c:v>
                </c:pt>
                <c:pt idx="73">
                  <c:v>9.9983512519740835E-4</c:v>
                </c:pt>
                <c:pt idx="74">
                  <c:v>9.9983620657608874E-4</c:v>
                </c:pt>
                <c:pt idx="75">
                  <c:v>9.9983723883253269E-4</c:v>
                </c:pt>
                <c:pt idx="76">
                  <c:v>9.9983827702558549E-4</c:v>
                </c:pt>
                <c:pt idx="77">
                  <c:v>9.998392818760984E-4</c:v>
                </c:pt>
                <c:pt idx="78">
                  <c:v>9.9984031719404912E-4</c:v>
                </c:pt>
                <c:pt idx="79">
                  <c:v>9.9984129239287967E-4</c:v>
                </c:pt>
                <c:pt idx="80">
                  <c:v>9.9984225287944278E-4</c:v>
                </c:pt>
                <c:pt idx="81">
                  <c:v>9.9984324584158541E-4</c:v>
                </c:pt>
                <c:pt idx="82">
                  <c:v>9.9984418223689957E-4</c:v>
                </c:pt>
                <c:pt idx="83">
                  <c:v>9.9984512498163254E-4</c:v>
                </c:pt>
                <c:pt idx="84">
                  <c:v>9.9984606007362292E-4</c:v>
                </c:pt>
                <c:pt idx="85">
                  <c:v>9.9984697342353122E-4</c:v>
                </c:pt>
                <c:pt idx="86">
                  <c:v>9.9984788772100532E-4</c:v>
                </c:pt>
                <c:pt idx="87">
                  <c:v>9.9984878910146864E-4</c:v>
                </c:pt>
                <c:pt idx="88">
                  <c:v>9.9984966364177123E-4</c:v>
                </c:pt>
                <c:pt idx="89">
                  <c:v>9.9985052847671534E-4</c:v>
                </c:pt>
                <c:pt idx="90">
                  <c:v>9.9985140729859801E-4</c:v>
                </c:pt>
                <c:pt idx="91">
                  <c:v>9.9985226513070219E-4</c:v>
                </c:pt>
                <c:pt idx="92">
                  <c:v>9.9985312215345639E-4</c:v>
                </c:pt>
                <c:pt idx="93">
                  <c:v>9.9985394643899899E-4</c:v>
                </c:pt>
                <c:pt idx="94">
                  <c:v>9.9985478644328777E-4</c:v>
                </c:pt>
                <c:pt idx="95">
                  <c:v>9.9985559998531578E-4</c:v>
                </c:pt>
                <c:pt idx="96">
                  <c:v>9.998564081501436E-4</c:v>
                </c:pt>
                <c:pt idx="97">
                  <c:v>9.9985721185709138E-4</c:v>
                </c:pt>
                <c:pt idx="98">
                  <c:v>9.998580071937178E-4</c:v>
                </c:pt>
                <c:pt idx="99">
                  <c:v>9.9985877193644983E-4</c:v>
                </c:pt>
                <c:pt idx="100">
                  <c:v>9.9985953375349764E-4</c:v>
                </c:pt>
                <c:pt idx="101">
                  <c:v>9.9986034710531128E-4</c:v>
                </c:pt>
                <c:pt idx="102">
                  <c:v>9.998610802462362E-4</c:v>
                </c:pt>
                <c:pt idx="103">
                  <c:v>9.9986184636711409E-4</c:v>
                </c:pt>
                <c:pt idx="104">
                  <c:v>9.998625846511578E-4</c:v>
                </c:pt>
                <c:pt idx="105">
                  <c:v>9.9986329548542316E-4</c:v>
                </c:pt>
                <c:pt idx="106">
                  <c:v>9.9986401432021997E-4</c:v>
                </c:pt>
                <c:pt idx="107">
                  <c:v>9.998647340129941E-4</c:v>
                </c:pt>
                <c:pt idx="108">
                  <c:v>9.9986544738149053E-4</c:v>
                </c:pt>
                <c:pt idx="109">
                  <c:v>9.9986617499536637E-4</c:v>
                </c:pt>
                <c:pt idx="110">
                  <c:v>9.9986685719718462E-4</c:v>
                </c:pt>
                <c:pt idx="111">
                  <c:v>9.9986754049163104E-4</c:v>
                </c:pt>
                <c:pt idx="112">
                  <c:v>9.9986822741354991E-4</c:v>
                </c:pt>
                <c:pt idx="113">
                  <c:v>9.9986890187947573E-4</c:v>
                </c:pt>
                <c:pt idx="114">
                  <c:v>9.9986956334463853E-4</c:v>
                </c:pt>
                <c:pt idx="115">
                  <c:v>9.9987022369215414E-4</c:v>
                </c:pt>
                <c:pt idx="116">
                  <c:v>9.998708757749887E-4</c:v>
                </c:pt>
                <c:pt idx="117">
                  <c:v>9.9987152989427391E-4</c:v>
                </c:pt>
              </c:numCache>
            </c:numRef>
          </c:xVal>
          <c:yVal>
            <c:numRef>
              <c:f>'497e'!$H$225:$H$342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</c:v>
                </c:pt>
                <c:pt idx="38">
                  <c:v>48.57</c:v>
                </c:pt>
                <c:pt idx="39">
                  <c:v>53.57</c:v>
                </c:pt>
                <c:pt idx="40">
                  <c:v>57.78</c:v>
                </c:pt>
                <c:pt idx="41">
                  <c:v>63.72</c:v>
                </c:pt>
                <c:pt idx="42">
                  <c:v>69.849999999999994</c:v>
                </c:pt>
                <c:pt idx="43">
                  <c:v>76.37</c:v>
                </c:pt>
                <c:pt idx="44">
                  <c:v>84.19</c:v>
                </c:pt>
                <c:pt idx="45">
                  <c:v>91.79</c:v>
                </c:pt>
                <c:pt idx="46">
                  <c:v>101.49</c:v>
                </c:pt>
                <c:pt idx="47">
                  <c:v>110.45</c:v>
                </c:pt>
                <c:pt idx="48">
                  <c:v>122.11</c:v>
                </c:pt>
                <c:pt idx="49">
                  <c:v>132.72999999999999</c:v>
                </c:pt>
                <c:pt idx="50">
                  <c:v>145.47999999999999</c:v>
                </c:pt>
                <c:pt idx="51">
                  <c:v>157.76</c:v>
                </c:pt>
                <c:pt idx="52">
                  <c:v>173.21</c:v>
                </c:pt>
                <c:pt idx="53">
                  <c:v>188.63</c:v>
                </c:pt>
                <c:pt idx="54">
                  <c:v>207.61</c:v>
                </c:pt>
                <c:pt idx="55">
                  <c:v>227.92</c:v>
                </c:pt>
                <c:pt idx="56">
                  <c:v>250.81</c:v>
                </c:pt>
                <c:pt idx="57">
                  <c:v>272.85000000000002</c:v>
                </c:pt>
                <c:pt idx="58">
                  <c:v>300.52</c:v>
                </c:pt>
                <c:pt idx="59">
                  <c:v>327.86</c:v>
                </c:pt>
                <c:pt idx="60">
                  <c:v>356.58</c:v>
                </c:pt>
                <c:pt idx="61">
                  <c:v>391.16</c:v>
                </c:pt>
                <c:pt idx="62">
                  <c:v>428.74</c:v>
                </c:pt>
                <c:pt idx="63">
                  <c:v>468.98</c:v>
                </c:pt>
                <c:pt idx="64">
                  <c:v>514.11</c:v>
                </c:pt>
                <c:pt idx="65">
                  <c:v>564.17999999999995</c:v>
                </c:pt>
                <c:pt idx="66">
                  <c:v>614.99</c:v>
                </c:pt>
                <c:pt idx="67">
                  <c:v>669.29</c:v>
                </c:pt>
                <c:pt idx="68">
                  <c:v>733.7</c:v>
                </c:pt>
                <c:pt idx="69">
                  <c:v>802.87</c:v>
                </c:pt>
                <c:pt idx="70">
                  <c:v>880.99</c:v>
                </c:pt>
                <c:pt idx="71">
                  <c:v>962.34</c:v>
                </c:pt>
                <c:pt idx="72">
                  <c:v>1047.5999999999999</c:v>
                </c:pt>
                <c:pt idx="73">
                  <c:v>1149.73</c:v>
                </c:pt>
                <c:pt idx="74">
                  <c:v>1260.7</c:v>
                </c:pt>
                <c:pt idx="75">
                  <c:v>1378.18</c:v>
                </c:pt>
                <c:pt idx="76">
                  <c:v>1509.11</c:v>
                </c:pt>
                <c:pt idx="77">
                  <c:v>1649.51</c:v>
                </c:pt>
                <c:pt idx="78">
                  <c:v>1809.96</c:v>
                </c:pt>
                <c:pt idx="79">
                  <c:v>1977.53</c:v>
                </c:pt>
                <c:pt idx="80">
                  <c:v>2160.04</c:v>
                </c:pt>
                <c:pt idx="81">
                  <c:v>2369.14</c:v>
                </c:pt>
                <c:pt idx="82">
                  <c:v>2587.63</c:v>
                </c:pt>
                <c:pt idx="83">
                  <c:v>2831.01</c:v>
                </c:pt>
                <c:pt idx="84">
                  <c:v>3098.39</c:v>
                </c:pt>
                <c:pt idx="85">
                  <c:v>3387.52</c:v>
                </c:pt>
                <c:pt idx="86">
                  <c:v>3707.95</c:v>
                </c:pt>
                <c:pt idx="87">
                  <c:v>4057.85</c:v>
                </c:pt>
                <c:pt idx="88">
                  <c:v>4433.4399999999996</c:v>
                </c:pt>
                <c:pt idx="89">
                  <c:v>4843.97</c:v>
                </c:pt>
                <c:pt idx="90">
                  <c:v>5305.7</c:v>
                </c:pt>
                <c:pt idx="91">
                  <c:v>5804.88</c:v>
                </c:pt>
                <c:pt idx="92">
                  <c:v>6357.15</c:v>
                </c:pt>
                <c:pt idx="93">
                  <c:v>6944.82</c:v>
                </c:pt>
                <c:pt idx="94">
                  <c:v>7607.47</c:v>
                </c:pt>
                <c:pt idx="95">
                  <c:v>8317.86</c:v>
                </c:pt>
                <c:pt idx="96">
                  <c:v>9098.33</c:v>
                </c:pt>
                <c:pt idx="97">
                  <c:v>9957.1299999999992</c:v>
                </c:pt>
                <c:pt idx="98">
                  <c:v>10897.71</c:v>
                </c:pt>
                <c:pt idx="99">
                  <c:v>11897.2</c:v>
                </c:pt>
                <c:pt idx="100">
                  <c:v>12996.34</c:v>
                </c:pt>
                <c:pt idx="101">
                  <c:v>14297.35</c:v>
                </c:pt>
                <c:pt idx="102">
                  <c:v>15596.23</c:v>
                </c:pt>
                <c:pt idx="103">
                  <c:v>17096.64</c:v>
                </c:pt>
                <c:pt idx="104">
                  <c:v>18697.060000000001</c:v>
                </c:pt>
                <c:pt idx="105">
                  <c:v>20398</c:v>
                </c:pt>
                <c:pt idx="106">
                  <c:v>22296.13</c:v>
                </c:pt>
                <c:pt idx="107">
                  <c:v>24396.58</c:v>
                </c:pt>
                <c:pt idx="108">
                  <c:v>26699.16</c:v>
                </c:pt>
                <c:pt idx="109">
                  <c:v>29300.74</c:v>
                </c:pt>
                <c:pt idx="110">
                  <c:v>31999.279999999999</c:v>
                </c:pt>
                <c:pt idx="111">
                  <c:v>34983.089999999997</c:v>
                </c:pt>
                <c:pt idx="112">
                  <c:v>38298.910000000003</c:v>
                </c:pt>
                <c:pt idx="113">
                  <c:v>41898.89</c:v>
                </c:pt>
                <c:pt idx="114">
                  <c:v>45799.26</c:v>
                </c:pt>
                <c:pt idx="115">
                  <c:v>50100.51</c:v>
                </c:pt>
                <c:pt idx="116">
                  <c:v>54793.52</c:v>
                </c:pt>
                <c:pt idx="117">
                  <c:v>59997.66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25-CD43-B5D5-D714832D2D31}"/>
            </c:ext>
          </c:extLst>
        </c:ser>
        <c:ser>
          <c:idx val="4"/>
          <c:order val="4"/>
          <c:tx>
            <c:strRef>
              <c:f>'497e'!$J$224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'497e'!$I$225:$I$342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9.9975224576763608E-4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9.9976152971128314E-4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9.9978490341820253E-4</c:v>
                </c:pt>
                <c:pt idx="38">
                  <c:v>9.9978678256421949E-4</c:v>
                </c:pt>
                <c:pt idx="39">
                  <c:v>9.9978870101399245E-4</c:v>
                </c:pt>
                <c:pt idx="40">
                  <c:v>9.9979015880742638E-4</c:v>
                </c:pt>
                <c:pt idx="41">
                  <c:v>9.9979201485236586E-4</c:v>
                </c:pt>
                <c:pt idx="42">
                  <c:v>9.9979372738758713E-4</c:v>
                </c:pt>
                <c:pt idx="43">
                  <c:v>9.997953644320576E-4</c:v>
                </c:pt>
                <c:pt idx="44">
                  <c:v>9.9979712330841315E-4</c:v>
                </c:pt>
                <c:pt idx="45">
                  <c:v>9.997986575609988E-4</c:v>
                </c:pt>
                <c:pt idx="46">
                  <c:v>9.9980041196073626E-4</c:v>
                </c:pt>
                <c:pt idx="47">
                  <c:v>9.9980186593448019E-4</c:v>
                </c:pt>
                <c:pt idx="48">
                  <c:v>9.9980356346712068E-4</c:v>
                </c:pt>
                <c:pt idx="49">
                  <c:v>9.998049520793602E-4</c:v>
                </c:pt>
                <c:pt idx="50">
                  <c:v>9.9980645684820814E-4</c:v>
                </c:pt>
                <c:pt idx="51">
                  <c:v>9.9980776712727871E-4</c:v>
                </c:pt>
                <c:pt idx="52">
                  <c:v>9.9980925595056472E-4</c:v>
                </c:pt>
                <c:pt idx="53">
                  <c:v>9.9981059495599187E-4</c:v>
                </c:pt>
                <c:pt idx="54">
                  <c:v>9.9981207798100044E-4</c:v>
                </c:pt>
                <c:pt idx="55">
                  <c:v>9.998134995677086E-4</c:v>
                </c:pt>
                <c:pt idx="56">
                  <c:v>9.9981493505492251E-4</c:v>
                </c:pt>
                <c:pt idx="57">
                  <c:v>9.9981618026894728E-4</c:v>
                </c:pt>
                <c:pt idx="58">
                  <c:v>9.9981758782761087E-4</c:v>
                </c:pt>
                <c:pt idx="59">
                  <c:v>9.9981883831545869E-4</c:v>
                </c:pt>
                <c:pt idx="60">
                  <c:v>9.9982002814289275E-4</c:v>
                </c:pt>
                <c:pt idx="61">
                  <c:v>9.9982132165257341E-4</c:v>
                </c:pt>
                <c:pt idx="62">
                  <c:v>9.9982258542941484E-4</c:v>
                </c:pt>
                <c:pt idx="63">
                  <c:v>9.9982380414413035E-4</c:v>
                </c:pt>
                <c:pt idx="64">
                  <c:v>9.99825035073082E-4</c:v>
                </c:pt>
                <c:pt idx="65">
                  <c:v>9.9982626281507796E-4</c:v>
                </c:pt>
                <c:pt idx="66">
                  <c:v>9.9982738668934483E-4</c:v>
                </c:pt>
                <c:pt idx="67">
                  <c:v>9.998284753905593E-4</c:v>
                </c:pt>
                <c:pt idx="68">
                  <c:v>9.9982964220408552E-4</c:v>
                </c:pt>
                <c:pt idx="69">
                  <c:v>9.9983077097236988E-4</c:v>
                </c:pt>
                <c:pt idx="70">
                  <c:v>9.9983191878514656E-4</c:v>
                </c:pt>
                <c:pt idx="71">
                  <c:v>9.9983299622000339E-4</c:v>
                </c:pt>
                <c:pt idx="72">
                  <c:v>9.9983401884615425E-4</c:v>
                </c:pt>
                <c:pt idx="73">
                  <c:v>9.9983512519740835E-4</c:v>
                </c:pt>
                <c:pt idx="74">
                  <c:v>9.9983620657608874E-4</c:v>
                </c:pt>
                <c:pt idx="75">
                  <c:v>9.9983723883253269E-4</c:v>
                </c:pt>
                <c:pt idx="76">
                  <c:v>9.9983827702558549E-4</c:v>
                </c:pt>
                <c:pt idx="77">
                  <c:v>9.998392818760984E-4</c:v>
                </c:pt>
                <c:pt idx="78">
                  <c:v>9.9984031719404912E-4</c:v>
                </c:pt>
                <c:pt idx="79">
                  <c:v>9.9984129239287967E-4</c:v>
                </c:pt>
                <c:pt idx="80">
                  <c:v>9.9984225287944278E-4</c:v>
                </c:pt>
                <c:pt idx="81">
                  <c:v>9.9984324584158541E-4</c:v>
                </c:pt>
                <c:pt idx="82">
                  <c:v>9.9984418223689957E-4</c:v>
                </c:pt>
                <c:pt idx="83">
                  <c:v>9.9984512498163254E-4</c:v>
                </c:pt>
                <c:pt idx="84">
                  <c:v>9.9984606007362292E-4</c:v>
                </c:pt>
                <c:pt idx="85">
                  <c:v>9.9984697342353122E-4</c:v>
                </c:pt>
                <c:pt idx="86">
                  <c:v>9.9984788772100532E-4</c:v>
                </c:pt>
                <c:pt idx="87">
                  <c:v>9.9984878910146864E-4</c:v>
                </c:pt>
                <c:pt idx="88">
                  <c:v>9.9984966364177123E-4</c:v>
                </c:pt>
                <c:pt idx="89">
                  <c:v>9.9985052847671534E-4</c:v>
                </c:pt>
                <c:pt idx="90">
                  <c:v>9.9985140729859801E-4</c:v>
                </c:pt>
                <c:pt idx="91">
                  <c:v>9.9985226513070219E-4</c:v>
                </c:pt>
                <c:pt idx="92">
                  <c:v>9.9985312215345639E-4</c:v>
                </c:pt>
                <c:pt idx="93">
                  <c:v>9.9985394643899899E-4</c:v>
                </c:pt>
                <c:pt idx="94">
                  <c:v>9.9985478644328777E-4</c:v>
                </c:pt>
                <c:pt idx="95">
                  <c:v>0.22389856191248927</c:v>
                </c:pt>
                <c:pt idx="96">
                  <c:v>0.7015981651761275</c:v>
                </c:pt>
                <c:pt idx="97">
                  <c:v>1.0306406565691586</c:v>
                </c:pt>
                <c:pt idx="98">
                  <c:v>1.2491082310068489</c:v>
                </c:pt>
                <c:pt idx="99">
                  <c:v>1.3981007379907782</c:v>
                </c:pt>
                <c:pt idx="100">
                  <c:v>1.5088542957519551</c:v>
                </c:pt>
                <c:pt idx="101">
                  <c:v>1.5995626573594552</c:v>
                </c:pt>
                <c:pt idx="102">
                  <c:v>1.6643648112931249</c:v>
                </c:pt>
                <c:pt idx="103">
                  <c:v>1.7196884837104816</c:v>
                </c:pt>
                <c:pt idx="104">
                  <c:v>1.7639992414702974</c:v>
                </c:pt>
                <c:pt idx="105">
                  <c:v>1.8002247766848767</c:v>
                </c:pt>
                <c:pt idx="106">
                  <c:v>1.8317778698840257</c:v>
                </c:pt>
                <c:pt idx="107">
                  <c:v>1.8592443152683322</c:v>
                </c:pt>
                <c:pt idx="108">
                  <c:v>1.8831413587021137</c:v>
                </c:pt>
                <c:pt idx="109">
                  <c:v>1.9046929673842421</c:v>
                </c:pt>
                <c:pt idx="110">
                  <c:v>1.922728038621323</c:v>
                </c:pt>
                <c:pt idx="111">
                  <c:v>1.9390041817888226</c:v>
                </c:pt>
                <c:pt idx="112">
                  <c:v>1.9538182738962944</c:v>
                </c:pt>
                <c:pt idx="113">
                  <c:v>1.9670566194870904</c:v>
                </c:pt>
                <c:pt idx="114">
                  <c:v>1.9789425175439002</c:v>
                </c:pt>
                <c:pt idx="115">
                  <c:v>1.9898556904255822</c:v>
                </c:pt>
                <c:pt idx="116">
                  <c:v>1.9998058087577346</c:v>
                </c:pt>
                <c:pt idx="117">
                  <c:v>2.0090531001426251</c:v>
                </c:pt>
              </c:numCache>
            </c:numRef>
          </c:xVal>
          <c:yVal>
            <c:numRef>
              <c:f>'497e'!$J$225:$J$342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</c:v>
                </c:pt>
                <c:pt idx="38">
                  <c:v>48.57</c:v>
                </c:pt>
                <c:pt idx="39">
                  <c:v>53.57</c:v>
                </c:pt>
                <c:pt idx="40">
                  <c:v>57.78</c:v>
                </c:pt>
                <c:pt idx="41">
                  <c:v>63.72</c:v>
                </c:pt>
                <c:pt idx="42">
                  <c:v>69.849999999999994</c:v>
                </c:pt>
                <c:pt idx="43">
                  <c:v>76.37</c:v>
                </c:pt>
                <c:pt idx="44">
                  <c:v>84.19</c:v>
                </c:pt>
                <c:pt idx="45">
                  <c:v>91.79</c:v>
                </c:pt>
                <c:pt idx="46">
                  <c:v>101.49</c:v>
                </c:pt>
                <c:pt idx="47">
                  <c:v>110.45</c:v>
                </c:pt>
                <c:pt idx="48">
                  <c:v>122.11</c:v>
                </c:pt>
                <c:pt idx="49">
                  <c:v>132.72999999999999</c:v>
                </c:pt>
                <c:pt idx="50">
                  <c:v>145.47999999999999</c:v>
                </c:pt>
                <c:pt idx="51">
                  <c:v>157.76</c:v>
                </c:pt>
                <c:pt idx="52">
                  <c:v>173.21</c:v>
                </c:pt>
                <c:pt idx="53">
                  <c:v>188.63</c:v>
                </c:pt>
                <c:pt idx="54">
                  <c:v>207.61</c:v>
                </c:pt>
                <c:pt idx="55">
                  <c:v>227.92</c:v>
                </c:pt>
                <c:pt idx="56">
                  <c:v>250.81</c:v>
                </c:pt>
                <c:pt idx="57">
                  <c:v>272.85000000000002</c:v>
                </c:pt>
                <c:pt idx="58">
                  <c:v>300.52</c:v>
                </c:pt>
                <c:pt idx="59">
                  <c:v>327.86</c:v>
                </c:pt>
                <c:pt idx="60">
                  <c:v>356.58</c:v>
                </c:pt>
                <c:pt idx="61">
                  <c:v>391.16</c:v>
                </c:pt>
                <c:pt idx="62">
                  <c:v>428.74</c:v>
                </c:pt>
                <c:pt idx="63">
                  <c:v>468.98</c:v>
                </c:pt>
                <c:pt idx="64">
                  <c:v>514.11</c:v>
                </c:pt>
                <c:pt idx="65">
                  <c:v>564.17999999999995</c:v>
                </c:pt>
                <c:pt idx="66">
                  <c:v>614.99</c:v>
                </c:pt>
                <c:pt idx="67">
                  <c:v>669.29</c:v>
                </c:pt>
                <c:pt idx="68">
                  <c:v>733.7</c:v>
                </c:pt>
                <c:pt idx="69">
                  <c:v>802.87</c:v>
                </c:pt>
                <c:pt idx="70">
                  <c:v>880.99</c:v>
                </c:pt>
                <c:pt idx="71">
                  <c:v>962.34</c:v>
                </c:pt>
                <c:pt idx="72">
                  <c:v>1047.5999999999999</c:v>
                </c:pt>
                <c:pt idx="73">
                  <c:v>1149.73</c:v>
                </c:pt>
                <c:pt idx="74">
                  <c:v>1260.7</c:v>
                </c:pt>
                <c:pt idx="75">
                  <c:v>1378.18</c:v>
                </c:pt>
                <c:pt idx="76">
                  <c:v>1509.11</c:v>
                </c:pt>
                <c:pt idx="77">
                  <c:v>1649.51</c:v>
                </c:pt>
                <c:pt idx="78">
                  <c:v>1809.96</c:v>
                </c:pt>
                <c:pt idx="79">
                  <c:v>1977.53</c:v>
                </c:pt>
                <c:pt idx="80">
                  <c:v>2160.04</c:v>
                </c:pt>
                <c:pt idx="81">
                  <c:v>2369.14</c:v>
                </c:pt>
                <c:pt idx="82">
                  <c:v>2587.63</c:v>
                </c:pt>
                <c:pt idx="83">
                  <c:v>2831.01</c:v>
                </c:pt>
                <c:pt idx="84">
                  <c:v>3098.39</c:v>
                </c:pt>
                <c:pt idx="85">
                  <c:v>3387.52</c:v>
                </c:pt>
                <c:pt idx="86">
                  <c:v>3707.95</c:v>
                </c:pt>
                <c:pt idx="87">
                  <c:v>4057.85</c:v>
                </c:pt>
                <c:pt idx="88">
                  <c:v>4433.4399999999996</c:v>
                </c:pt>
                <c:pt idx="89">
                  <c:v>4843.97</c:v>
                </c:pt>
                <c:pt idx="90">
                  <c:v>5305.7</c:v>
                </c:pt>
                <c:pt idx="91">
                  <c:v>5804.88</c:v>
                </c:pt>
                <c:pt idx="92">
                  <c:v>6357.15</c:v>
                </c:pt>
                <c:pt idx="93">
                  <c:v>6944.82</c:v>
                </c:pt>
                <c:pt idx="94">
                  <c:v>7607.47</c:v>
                </c:pt>
                <c:pt idx="95">
                  <c:v>8317.86</c:v>
                </c:pt>
                <c:pt idx="96">
                  <c:v>9098.33</c:v>
                </c:pt>
                <c:pt idx="97">
                  <c:v>9957.1299999999992</c:v>
                </c:pt>
                <c:pt idx="98">
                  <c:v>10897.71</c:v>
                </c:pt>
                <c:pt idx="99">
                  <c:v>11897.2</c:v>
                </c:pt>
                <c:pt idx="100">
                  <c:v>12996.34</c:v>
                </c:pt>
                <c:pt idx="101">
                  <c:v>14297.35</c:v>
                </c:pt>
                <c:pt idx="102">
                  <c:v>15596.23</c:v>
                </c:pt>
                <c:pt idx="103">
                  <c:v>17096.64</c:v>
                </c:pt>
                <c:pt idx="104">
                  <c:v>18697.060000000001</c:v>
                </c:pt>
                <c:pt idx="105">
                  <c:v>20398</c:v>
                </c:pt>
                <c:pt idx="106">
                  <c:v>22296.13</c:v>
                </c:pt>
                <c:pt idx="107">
                  <c:v>24396.58</c:v>
                </c:pt>
                <c:pt idx="108">
                  <c:v>26699.16</c:v>
                </c:pt>
                <c:pt idx="109">
                  <c:v>29300.74</c:v>
                </c:pt>
                <c:pt idx="110">
                  <c:v>31999.279999999999</c:v>
                </c:pt>
                <c:pt idx="111">
                  <c:v>34983.089999999997</c:v>
                </c:pt>
                <c:pt idx="112">
                  <c:v>38298.910000000003</c:v>
                </c:pt>
                <c:pt idx="113">
                  <c:v>41898.89</c:v>
                </c:pt>
                <c:pt idx="114">
                  <c:v>45799.26</c:v>
                </c:pt>
                <c:pt idx="115">
                  <c:v>50100.51</c:v>
                </c:pt>
                <c:pt idx="116">
                  <c:v>54793.52</c:v>
                </c:pt>
                <c:pt idx="117">
                  <c:v>59997.66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25-CD43-B5D5-D714832D2D31}"/>
            </c:ext>
          </c:extLst>
        </c:ser>
        <c:ser>
          <c:idx val="5"/>
          <c:order val="5"/>
          <c:tx>
            <c:strRef>
              <c:f>'497e'!$P$257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'497e'!$P$252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{FD2B2B1E-1C3D-9245-AC93-EB4AC2478716}</c15:txfldGUID>
                      <c15:f>'497e'!$P$252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C25-CD43-B5D5-D714832D2D31}"/>
                </c:ext>
              </c:extLst>
            </c:dLbl>
            <c:dLbl>
              <c:idx val="1"/>
              <c:tx>
                <c:strRef>
                  <c:f>'497e'!$P$253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{325C79BE-717B-2A4A-AC65-150B15E4E6BF}</c15:txfldGUID>
                      <c15:f>'497e'!$P$253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C25-CD43-B5D5-D714832D2D31}"/>
                </c:ext>
              </c:extLst>
            </c:dLbl>
            <c:dLbl>
              <c:idx val="2"/>
              <c:tx>
                <c:strRef>
                  <c:f>'497e'!$P$254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{DCEB4AB8-E692-1947-883A-F2A59FB7D79A}</c15:txfldGUID>
                      <c15:f>'497e'!$P$254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C25-CD43-B5D5-D714832D2D31}"/>
                </c:ext>
              </c:extLst>
            </c:dLbl>
            <c:dLbl>
              <c:idx val="3"/>
              <c:tx>
                <c:strRef>
                  <c:f>'497e'!$P$255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{995FFC1C-F33F-AF43-9D2F-433D6083FCB6}</c15:txfldGUID>
                      <c15:f>'497e'!$P$255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C25-CD43-B5D5-D714832D2D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'497e'!$O$258:$O$261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'497e'!$P$258:$P$261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25-CD43-B5D5-D714832D2D31}"/>
            </c:ext>
          </c:extLst>
        </c:ser>
        <c:ser>
          <c:idx val="6"/>
          <c:order val="6"/>
          <c:tx>
            <c:strRef>
              <c:f>'497e'!$S$257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'497e'!$S$253</c:f>
                  <c:strCache>
                    <c:ptCount val="1"/>
                    <c:pt idx="0">
                      <c:v>45.02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{410029E5-C02F-5943-A397-D809F5A9A0FC}</c15:txfldGUID>
                      <c15:f>'497e'!$S$253</c15:f>
                      <c15:dlblFieldTableCache>
                        <c:ptCount val="1"/>
                        <c:pt idx="0">
                          <c:v>45.02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C25-CD43-B5D5-D714832D2D31}"/>
                </c:ext>
              </c:extLst>
            </c:dLbl>
            <c:dLbl>
              <c:idx val="1"/>
              <c:tx>
                <c:strRef>
                  <c:f>'497e'!$S$254</c:f>
                  <c:strCache>
                    <c:ptCount val="1"/>
                    <c:pt idx="0">
                      <c:v>450.18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{BFDAFFB1-E1CC-944D-A7F1-7BA6BEDE7968}</c15:txfldGUID>
                      <c15:f>'497e'!$S$254</c15:f>
                      <c15:dlblFieldTableCache>
                        <c:ptCount val="1"/>
                        <c:pt idx="0">
                          <c:v>450.18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C25-CD43-B5D5-D714832D2D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'497e'!$R$258:$R$260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'497e'!$S$258:$S$260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C25-CD43-B5D5-D714832D2D31}"/>
            </c:ext>
          </c:extLst>
        </c:ser>
        <c:ser>
          <c:idx val="7"/>
          <c:order val="7"/>
          <c:tx>
            <c:strRef>
              <c:f>'497e'!$L$224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'497e'!$K$225:$K$342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9.9975224576763608E-4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9.9975936119921119E-4</c:v>
                </c:pt>
                <c:pt idx="25">
                  <c:v>9.9976152971128314E-4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9.997680308905276E-4</c:v>
                </c:pt>
                <c:pt idx="29">
                  <c:v>9.9977010448483537E-4</c:v>
                </c:pt>
                <c:pt idx="30">
                  <c:v>9.9977216192655887E-4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9.9978490341820253E-4</c:v>
                </c:pt>
                <c:pt idx="38">
                  <c:v>9.9978678256421949E-4</c:v>
                </c:pt>
                <c:pt idx="39">
                  <c:v>9.9978870101399245E-4</c:v>
                </c:pt>
                <c:pt idx="40">
                  <c:v>9.9979015880742638E-4</c:v>
                </c:pt>
                <c:pt idx="41">
                  <c:v>9.9979201485236586E-4</c:v>
                </c:pt>
                <c:pt idx="42">
                  <c:v>9.9979372738758713E-4</c:v>
                </c:pt>
                <c:pt idx="43">
                  <c:v>9.997953644320576E-4</c:v>
                </c:pt>
                <c:pt idx="44">
                  <c:v>9.9979712330841315E-4</c:v>
                </c:pt>
                <c:pt idx="45">
                  <c:v>9.997986575609988E-4</c:v>
                </c:pt>
                <c:pt idx="46">
                  <c:v>9.9980041196073626E-4</c:v>
                </c:pt>
                <c:pt idx="47">
                  <c:v>9.9980186593448019E-4</c:v>
                </c:pt>
                <c:pt idx="48">
                  <c:v>9.9980356346712068E-4</c:v>
                </c:pt>
                <c:pt idx="49">
                  <c:v>9.998049520793602E-4</c:v>
                </c:pt>
                <c:pt idx="50">
                  <c:v>9.9980645684820814E-4</c:v>
                </c:pt>
                <c:pt idx="51">
                  <c:v>9.9980776712727871E-4</c:v>
                </c:pt>
                <c:pt idx="52">
                  <c:v>9.9980925595056472E-4</c:v>
                </c:pt>
                <c:pt idx="53">
                  <c:v>9.9981059495599187E-4</c:v>
                </c:pt>
                <c:pt idx="54">
                  <c:v>9.9981207798100044E-4</c:v>
                </c:pt>
                <c:pt idx="55">
                  <c:v>9.998134995677086E-4</c:v>
                </c:pt>
                <c:pt idx="56">
                  <c:v>9.9981493505492251E-4</c:v>
                </c:pt>
                <c:pt idx="57">
                  <c:v>9.9981618026894728E-4</c:v>
                </c:pt>
                <c:pt idx="58">
                  <c:v>9.9981758782761087E-4</c:v>
                </c:pt>
                <c:pt idx="59">
                  <c:v>9.9981883831545869E-4</c:v>
                </c:pt>
                <c:pt idx="60">
                  <c:v>9.9982002814289275E-4</c:v>
                </c:pt>
                <c:pt idx="61">
                  <c:v>9.9982132165257341E-4</c:v>
                </c:pt>
                <c:pt idx="62">
                  <c:v>9.9982258542941484E-4</c:v>
                </c:pt>
                <c:pt idx="63">
                  <c:v>9.9982380414413035E-4</c:v>
                </c:pt>
                <c:pt idx="64">
                  <c:v>9.99825035073082E-4</c:v>
                </c:pt>
                <c:pt idx="65">
                  <c:v>9.9982626281507796E-4</c:v>
                </c:pt>
                <c:pt idx="66">
                  <c:v>9.9982738668934483E-4</c:v>
                </c:pt>
                <c:pt idx="67">
                  <c:v>9.998284753905593E-4</c:v>
                </c:pt>
                <c:pt idx="68">
                  <c:v>9.9982964220408552E-4</c:v>
                </c:pt>
                <c:pt idx="69">
                  <c:v>9.9983077097236988E-4</c:v>
                </c:pt>
                <c:pt idx="70">
                  <c:v>9.9983191878514656E-4</c:v>
                </c:pt>
                <c:pt idx="71">
                  <c:v>9.9983299622000339E-4</c:v>
                </c:pt>
                <c:pt idx="72">
                  <c:v>9.9983401884615425E-4</c:v>
                </c:pt>
                <c:pt idx="73">
                  <c:v>9.9983512519740835E-4</c:v>
                </c:pt>
                <c:pt idx="74">
                  <c:v>9.9983620657608874E-4</c:v>
                </c:pt>
                <c:pt idx="75">
                  <c:v>9.9983723883253269E-4</c:v>
                </c:pt>
                <c:pt idx="76">
                  <c:v>9.9983827702558549E-4</c:v>
                </c:pt>
                <c:pt idx="77">
                  <c:v>9.998392818760984E-4</c:v>
                </c:pt>
                <c:pt idx="78">
                  <c:v>9.9984031719404912E-4</c:v>
                </c:pt>
                <c:pt idx="79">
                  <c:v>9.9984129239287967E-4</c:v>
                </c:pt>
                <c:pt idx="80">
                  <c:v>9.9984225287944278E-4</c:v>
                </c:pt>
                <c:pt idx="81">
                  <c:v>9.9984324584158541E-4</c:v>
                </c:pt>
                <c:pt idx="82">
                  <c:v>9.9984418223689957E-4</c:v>
                </c:pt>
                <c:pt idx="83">
                  <c:v>9.9984512498163254E-4</c:v>
                </c:pt>
                <c:pt idx="84">
                  <c:v>9.9984606007362292E-4</c:v>
                </c:pt>
                <c:pt idx="85">
                  <c:v>9.9984697342353122E-4</c:v>
                </c:pt>
                <c:pt idx="86">
                  <c:v>9.9984788772100532E-4</c:v>
                </c:pt>
                <c:pt idx="87">
                  <c:v>9.9984878910146864E-4</c:v>
                </c:pt>
                <c:pt idx="88">
                  <c:v>9.9984966364177123E-4</c:v>
                </c:pt>
                <c:pt idx="89">
                  <c:v>9.9985052847671534E-4</c:v>
                </c:pt>
                <c:pt idx="90">
                  <c:v>9.9985140729859801E-4</c:v>
                </c:pt>
                <c:pt idx="91">
                  <c:v>9.9985226513070219E-4</c:v>
                </c:pt>
                <c:pt idx="92">
                  <c:v>9.9985312215345639E-4</c:v>
                </c:pt>
                <c:pt idx="93">
                  <c:v>9.9985394643899899E-4</c:v>
                </c:pt>
                <c:pt idx="94">
                  <c:v>9.9985478644328777E-4</c:v>
                </c:pt>
                <c:pt idx="95">
                  <c:v>0.22389856191248927</c:v>
                </c:pt>
                <c:pt idx="96">
                  <c:v>0.7015981651761275</c:v>
                </c:pt>
                <c:pt idx="97">
                  <c:v>1.0306406565691586</c:v>
                </c:pt>
                <c:pt idx="98">
                  <c:v>1.2491082310068489</c:v>
                </c:pt>
                <c:pt idx="99">
                  <c:v>1.3981007379907782</c:v>
                </c:pt>
                <c:pt idx="100">
                  <c:v>1.5088542957519551</c:v>
                </c:pt>
                <c:pt idx="101">
                  <c:v>1.5995626573594552</c:v>
                </c:pt>
                <c:pt idx="102">
                  <c:v>1.6643648112931249</c:v>
                </c:pt>
                <c:pt idx="103">
                  <c:v>1.7196884837104816</c:v>
                </c:pt>
                <c:pt idx="104">
                  <c:v>1.7639992414702974</c:v>
                </c:pt>
                <c:pt idx="105">
                  <c:v>1.8002247766848767</c:v>
                </c:pt>
                <c:pt idx="106">
                  <c:v>1.8317778698840257</c:v>
                </c:pt>
                <c:pt idx="107">
                  <c:v>1.8592443152683322</c:v>
                </c:pt>
                <c:pt idx="108">
                  <c:v>1.8831413587021137</c:v>
                </c:pt>
                <c:pt idx="109">
                  <c:v>1.9046929673842421</c:v>
                </c:pt>
                <c:pt idx="110">
                  <c:v>1.922728038621323</c:v>
                </c:pt>
                <c:pt idx="111">
                  <c:v>1.9390041817888226</c:v>
                </c:pt>
                <c:pt idx="112">
                  <c:v>1.9538182738962944</c:v>
                </c:pt>
                <c:pt idx="113">
                  <c:v>1.9670566194870904</c:v>
                </c:pt>
                <c:pt idx="114">
                  <c:v>1.9789425175439002</c:v>
                </c:pt>
                <c:pt idx="115">
                  <c:v>1.9898556904255822</c:v>
                </c:pt>
                <c:pt idx="116">
                  <c:v>1.9998058087577346</c:v>
                </c:pt>
                <c:pt idx="117">
                  <c:v>2.0090531001426251</c:v>
                </c:pt>
              </c:numCache>
            </c:numRef>
          </c:xVal>
          <c:yVal>
            <c:numRef>
              <c:f>'497e'!$L$225:$L$342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10.79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20.3</c:v>
                </c:pt>
                <c:pt idx="29">
                  <c:v>22.2</c:v>
                </c:pt>
                <c:pt idx="30">
                  <c:v>24.3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44.2</c:v>
                </c:pt>
                <c:pt idx="38">
                  <c:v>48.57</c:v>
                </c:pt>
                <c:pt idx="39">
                  <c:v>53.57</c:v>
                </c:pt>
                <c:pt idx="40">
                  <c:v>57.78</c:v>
                </c:pt>
                <c:pt idx="41">
                  <c:v>63.72</c:v>
                </c:pt>
                <c:pt idx="42">
                  <c:v>69.849999999999994</c:v>
                </c:pt>
                <c:pt idx="43">
                  <c:v>76.37</c:v>
                </c:pt>
                <c:pt idx="44">
                  <c:v>84.19</c:v>
                </c:pt>
                <c:pt idx="45">
                  <c:v>91.79</c:v>
                </c:pt>
                <c:pt idx="46">
                  <c:v>101.49</c:v>
                </c:pt>
                <c:pt idx="47">
                  <c:v>110.45</c:v>
                </c:pt>
                <c:pt idx="48">
                  <c:v>122.11</c:v>
                </c:pt>
                <c:pt idx="49">
                  <c:v>132.72999999999999</c:v>
                </c:pt>
                <c:pt idx="50">
                  <c:v>145.47999999999999</c:v>
                </c:pt>
                <c:pt idx="51">
                  <c:v>157.76</c:v>
                </c:pt>
                <c:pt idx="52">
                  <c:v>173.21</c:v>
                </c:pt>
                <c:pt idx="53">
                  <c:v>188.63</c:v>
                </c:pt>
                <c:pt idx="54">
                  <c:v>207.61</c:v>
                </c:pt>
                <c:pt idx="55">
                  <c:v>227.92</c:v>
                </c:pt>
                <c:pt idx="56">
                  <c:v>250.81</c:v>
                </c:pt>
                <c:pt idx="57">
                  <c:v>272.85000000000002</c:v>
                </c:pt>
                <c:pt idx="58">
                  <c:v>300.52</c:v>
                </c:pt>
                <c:pt idx="59">
                  <c:v>327.86</c:v>
                </c:pt>
                <c:pt idx="60">
                  <c:v>356.58</c:v>
                </c:pt>
                <c:pt idx="61">
                  <c:v>391.16</c:v>
                </c:pt>
                <c:pt idx="62">
                  <c:v>428.74</c:v>
                </c:pt>
                <c:pt idx="63">
                  <c:v>468.98</c:v>
                </c:pt>
                <c:pt idx="64">
                  <c:v>514.11</c:v>
                </c:pt>
                <c:pt idx="65">
                  <c:v>564.17999999999995</c:v>
                </c:pt>
                <c:pt idx="66">
                  <c:v>614.99</c:v>
                </c:pt>
                <c:pt idx="67">
                  <c:v>669.29</c:v>
                </c:pt>
                <c:pt idx="68">
                  <c:v>733.7</c:v>
                </c:pt>
                <c:pt idx="69">
                  <c:v>802.87</c:v>
                </c:pt>
                <c:pt idx="70">
                  <c:v>880.99</c:v>
                </c:pt>
                <c:pt idx="71">
                  <c:v>962.34</c:v>
                </c:pt>
                <c:pt idx="72">
                  <c:v>1047.5999999999999</c:v>
                </c:pt>
                <c:pt idx="73">
                  <c:v>1149.73</c:v>
                </c:pt>
                <c:pt idx="74">
                  <c:v>1260.7</c:v>
                </c:pt>
                <c:pt idx="75">
                  <c:v>1378.18</c:v>
                </c:pt>
                <c:pt idx="76">
                  <c:v>1509.11</c:v>
                </c:pt>
                <c:pt idx="77">
                  <c:v>1649.51</c:v>
                </c:pt>
                <c:pt idx="78">
                  <c:v>1809.96</c:v>
                </c:pt>
                <c:pt idx="79">
                  <c:v>1977.53</c:v>
                </c:pt>
                <c:pt idx="80">
                  <c:v>2160.04</c:v>
                </c:pt>
                <c:pt idx="81">
                  <c:v>2369.14</c:v>
                </c:pt>
                <c:pt idx="82">
                  <c:v>2587.63</c:v>
                </c:pt>
                <c:pt idx="83">
                  <c:v>2831.01</c:v>
                </c:pt>
                <c:pt idx="84">
                  <c:v>3098.39</c:v>
                </c:pt>
                <c:pt idx="85">
                  <c:v>3387.52</c:v>
                </c:pt>
                <c:pt idx="86">
                  <c:v>3707.95</c:v>
                </c:pt>
                <c:pt idx="87">
                  <c:v>4057.85</c:v>
                </c:pt>
                <c:pt idx="88">
                  <c:v>4433.4399999999996</c:v>
                </c:pt>
                <c:pt idx="89">
                  <c:v>4843.97</c:v>
                </c:pt>
                <c:pt idx="90">
                  <c:v>5305.7</c:v>
                </c:pt>
                <c:pt idx="91">
                  <c:v>5804.88</c:v>
                </c:pt>
                <c:pt idx="92">
                  <c:v>6357.15</c:v>
                </c:pt>
                <c:pt idx="93">
                  <c:v>6944.82</c:v>
                </c:pt>
                <c:pt idx="94">
                  <c:v>7607.47</c:v>
                </c:pt>
                <c:pt idx="95">
                  <c:v>8317.86</c:v>
                </c:pt>
                <c:pt idx="96">
                  <c:v>9098.33</c:v>
                </c:pt>
                <c:pt idx="97">
                  <c:v>9957.1299999999992</c:v>
                </c:pt>
                <c:pt idx="98">
                  <c:v>10897.71</c:v>
                </c:pt>
                <c:pt idx="99">
                  <c:v>11897.2</c:v>
                </c:pt>
                <c:pt idx="100">
                  <c:v>12996.34</c:v>
                </c:pt>
                <c:pt idx="101">
                  <c:v>14297.35</c:v>
                </c:pt>
                <c:pt idx="102">
                  <c:v>15596.23</c:v>
                </c:pt>
                <c:pt idx="103">
                  <c:v>17096.64</c:v>
                </c:pt>
                <c:pt idx="104">
                  <c:v>18697.060000000001</c:v>
                </c:pt>
                <c:pt idx="105">
                  <c:v>20398</c:v>
                </c:pt>
                <c:pt idx="106">
                  <c:v>22296.13</c:v>
                </c:pt>
                <c:pt idx="107">
                  <c:v>24396.58</c:v>
                </c:pt>
                <c:pt idx="108">
                  <c:v>26699.16</c:v>
                </c:pt>
                <c:pt idx="109">
                  <c:v>29300.74</c:v>
                </c:pt>
                <c:pt idx="110">
                  <c:v>31999.279999999999</c:v>
                </c:pt>
                <c:pt idx="111">
                  <c:v>34983.089999999997</c:v>
                </c:pt>
                <c:pt idx="112">
                  <c:v>38298.910000000003</c:v>
                </c:pt>
                <c:pt idx="113">
                  <c:v>41898.89</c:v>
                </c:pt>
                <c:pt idx="114">
                  <c:v>45799.26</c:v>
                </c:pt>
                <c:pt idx="115">
                  <c:v>50100.51</c:v>
                </c:pt>
                <c:pt idx="116">
                  <c:v>54793.52</c:v>
                </c:pt>
                <c:pt idx="117">
                  <c:v>59997.66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C25-CD43-B5D5-D714832D2D31}"/>
            </c:ext>
          </c:extLst>
        </c:ser>
        <c:ser>
          <c:idx val="8"/>
          <c:order val="8"/>
          <c:tx>
            <c:strRef>
              <c:f>'497e'!$D$3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'497e'!$D$4</c:f>
              <c:numCache>
                <c:formatCode>0.00</c:formatCode>
                <c:ptCount val="1"/>
                <c:pt idx="0">
                  <c:v>0.18570872913381181</c:v>
                </c:pt>
              </c:numCache>
            </c:numRef>
          </c:xVal>
          <c:yVal>
            <c:numRef>
              <c:f>'497e'!$D$5</c:f>
              <c:numCache>
                <c:formatCode>General</c:formatCode>
                <c:ptCount val="1"/>
                <c:pt idx="0">
                  <c:v>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C25-CD43-B5D5-D714832D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81583"/>
        <c:axId val="1"/>
      </c:scatterChart>
      <c:valAx>
        <c:axId val="303781583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19812435854039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03781583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678382336171"/>
          <c:y val="0.69258346879606947"/>
          <c:w val="0.13404931840108897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'497e'!$AC$8:$AC$42</c:f>
          <c:strCache>
            <c:ptCount val="35"/>
            <c:pt idx="0">
              <c:v>SAMPLE NO.:</c:v>
            </c:pt>
            <c:pt idx="1">
              <c:v>7056.7ft;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3.3</c:v>
            </c:pt>
            <c:pt idx="6">
              <c:v>BVTot:</c:v>
            </c:pt>
            <c:pt idx="7">
              <c:v>2.22</c:v>
            </c:pt>
            <c:pt idx="8">
              <c:v>Perm:</c:v>
            </c:pt>
            <c:pt idx="9">
              <c:v>0.257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0.09</c:v>
            </c:pt>
            <c:pt idx="15">
              <c:v>Pd1:</c:v>
            </c:pt>
            <c:pt idx="16">
              <c:v>7599.42</c:v>
            </c:pt>
            <c:pt idx="17">
              <c:v>BV1:</c:v>
            </c:pt>
            <c:pt idx="18">
              <c:v>2.22</c:v>
            </c:pt>
            <c:pt idx="19">
              <c:v>Closure Corr:</c:v>
            </c:pt>
            <c:pt idx="20">
              <c:v>0.19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287040942115199"/>
          <c:y val="3.058201014746337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21671587065152"/>
          <c:y val="0.24465608117970702"/>
          <c:w val="0.7607465594985644"/>
          <c:h val="0.64528041411147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'497e'!$Z$7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'497e'!$X$8:$X$125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2.4100918885797609</c:v>
                </c:pt>
                <c:pt idx="38" formatCode="0.00E+00">
                  <c:v>2.1932481259054026</c:v>
                </c:pt>
                <c:pt idx="39" formatCode="0.00E+00">
                  <c:v>1.9885395085911037</c:v>
                </c:pt>
                <c:pt idx="40" formatCode="0.00E+00">
                  <c:v>1.8436493851717795</c:v>
                </c:pt>
                <c:pt idx="41" formatCode="0.00E+00">
                  <c:v>1.671783764520173</c:v>
                </c:pt>
                <c:pt idx="42" formatCode="0.00E+00">
                  <c:v>1.5250688829667203</c:v>
                </c:pt>
                <c:pt idx="43" formatCode="0.00E+00">
                  <c:v>1.3948678993744326</c:v>
                </c:pt>
                <c:pt idx="44" formatCode="0.00E+00">
                  <c:v>1.2653053982091154</c:v>
                </c:pt>
                <c:pt idx="45" formatCode="0.00E+00">
                  <c:v>1.1605410336117814</c:v>
                </c:pt>
                <c:pt idx="46" formatCode="0.00E+00">
                  <c:v>1.049621258007936</c:v>
                </c:pt>
                <c:pt idx="47" formatCode="0.00E+00">
                  <c:v>0.96447316863037957</c:v>
                </c:pt>
                <c:pt idx="48" formatCode="0.00E+00">
                  <c:v>0.87237786811256601</c:v>
                </c:pt>
                <c:pt idx="49" formatCode="0.00E+00">
                  <c:v>0.80257712254370106</c:v>
                </c:pt>
                <c:pt idx="50" formatCode="0.00E+00">
                  <c:v>0.7322385308992676</c:v>
                </c:pt>
                <c:pt idx="51" formatCode="0.00E+00">
                  <c:v>0.67524126188657096</c:v>
                </c:pt>
                <c:pt idx="52" formatCode="0.00E+00">
                  <c:v>0.61501103559393477</c:v>
                </c:pt>
                <c:pt idx="53" formatCode="0.00E+00">
                  <c:v>0.56473552178988196</c:v>
                </c:pt>
                <c:pt idx="54" formatCode="0.00E+00">
                  <c:v>0.51310660120044993</c:v>
                </c:pt>
                <c:pt idx="55" formatCode="0.00E+00">
                  <c:v>0.46738356210611365</c:v>
                </c:pt>
                <c:pt idx="56" formatCode="0.00E+00">
                  <c:v>0.42472812677016636</c:v>
                </c:pt>
                <c:pt idx="57" formatCode="0.00E+00">
                  <c:v>0.39041986980108273</c:v>
                </c:pt>
                <c:pt idx="58" formatCode="0.00E+00">
                  <c:v>0.35447245266613014</c:v>
                </c:pt>
                <c:pt idx="59" formatCode="0.00E+00">
                  <c:v>0.32491326015746175</c:v>
                </c:pt>
                <c:pt idx="60" formatCode="0.00E+00">
                  <c:v>0.29874379234737064</c:v>
                </c:pt>
                <c:pt idx="61" formatCode="0.00E+00">
                  <c:v>0.27233372910120007</c:v>
                </c:pt>
                <c:pt idx="62" formatCode="0.00E+00">
                  <c:v>0.24846308129688255</c:v>
                </c:pt>
                <c:pt idx="63" formatCode="0.00E+00">
                  <c:v>0.22714414575296479</c:v>
                </c:pt>
                <c:pt idx="64" formatCode="0.00E+00">
                  <c:v>0.20720480339854394</c:v>
                </c:pt>
                <c:pt idx="65" formatCode="0.00E+00">
                  <c:v>0.18881573518243369</c:v>
                </c:pt>
                <c:pt idx="66" formatCode="0.00E+00">
                  <c:v>0.17321592460889676</c:v>
                </c:pt>
                <c:pt idx="67" formatCode="0.00E+00">
                  <c:v>0.15916278664738068</c:v>
                </c:pt>
                <c:pt idx="68" formatCode="0.00E+00">
                  <c:v>0.14519021599458284</c:v>
                </c:pt>
                <c:pt idx="69" formatCode="0.00E+00">
                  <c:v>0.13268158166979141</c:v>
                </c:pt>
                <c:pt idx="70" formatCode="0.00E+00">
                  <c:v>0.12091631173478182</c:v>
                </c:pt>
                <c:pt idx="71" formatCode="0.00E+00">
                  <c:v>0.11069482872500928</c:v>
                </c:pt>
                <c:pt idx="72" formatCode="0.00E+00">
                  <c:v>0.10168581660483526</c:v>
                </c:pt>
                <c:pt idx="73" formatCode="0.00E+00">
                  <c:v>9.2653111143681938E-2</c:v>
                </c:pt>
                <c:pt idx="74" formatCode="0.00E+00">
                  <c:v>8.4497550150888737E-2</c:v>
                </c:pt>
                <c:pt idx="75" formatCode="0.00E+00">
                  <c:v>7.7294737607007377E-2</c:v>
                </c:pt>
                <c:pt idx="76" formatCode="0.00E+00">
                  <c:v>7.0588665819738411E-2</c:v>
                </c:pt>
                <c:pt idx="77" formatCode="0.00E+00">
                  <c:v>6.4580427809001112E-2</c:v>
                </c:pt>
                <c:pt idx="78" formatCode="0.00E+00">
                  <c:v>5.885547828417502E-2</c:v>
                </c:pt>
                <c:pt idx="79" formatCode="0.00E+00">
                  <c:v>5.3868240418716996E-2</c:v>
                </c:pt>
                <c:pt idx="80" formatCode="0.00E+00">
                  <c:v>4.931670778097879E-2</c:v>
                </c:pt>
                <c:pt idx="81" formatCode="0.00E+00">
                  <c:v>4.496402132217827E-2</c:v>
                </c:pt>
                <c:pt idx="82" formatCode="0.00E+00">
                  <c:v>4.1167424042550679E-2</c:v>
                </c:pt>
                <c:pt idx="83" formatCode="0.00E+00">
                  <c:v>3.7628288658544271E-2</c:v>
                </c:pt>
                <c:pt idx="84" formatCode="0.00E+00">
                  <c:v>3.4381101628660503E-2</c:v>
                </c:pt>
                <c:pt idx="85" formatCode="0.00E+00">
                  <c:v>3.1446622152850885E-2</c:v>
                </c:pt>
                <c:pt idx="86" formatCode="0.00E+00">
                  <c:v>2.87290986866666E-2</c:v>
                </c:pt>
                <c:pt idx="87" formatCode="0.00E+00">
                  <c:v>2.6251848016862485E-2</c:v>
                </c:pt>
                <c:pt idx="88" formatCode="0.00E+00">
                  <c:v>2.4027856805375832E-2</c:v>
                </c:pt>
                <c:pt idx="89" formatCode="0.00E+00">
                  <c:v>2.1991478369029004E-2</c:v>
                </c:pt>
                <c:pt idx="90" formatCode="0.00E+00">
                  <c:v>2.0077663922804797E-2</c:v>
                </c:pt>
                <c:pt idx="91" formatCode="0.00E+00">
                  <c:v>1.8351122068884358E-2</c:v>
                </c:pt>
                <c:pt idx="92" formatCode="0.00E+00">
                  <c:v>1.6756889718698698E-2</c:v>
                </c:pt>
                <c:pt idx="93" formatCode="0.00E+00">
                  <c:v>1.533892332345913E-2</c:v>
                </c:pt>
                <c:pt idx="94" formatCode="0.00E+00">
                  <c:v>1.4002823734464339E-2</c:v>
                </c:pt>
                <c:pt idx="95" formatCode="0.00E+00">
                  <c:v>1.2806907242394729E-2</c:v>
                </c:pt>
                <c:pt idx="96" formatCode="0.00E+00">
                  <c:v>1.1708309269418172E-2</c:v>
                </c:pt>
                <c:pt idx="97" formatCode="0.00E+00">
                  <c:v>1.0698470490515383E-2</c:v>
                </c:pt>
                <c:pt idx="98" formatCode="0.00E+00">
                  <c:v>9.7750868278955339E-3</c:v>
                </c:pt>
                <c:pt idx="99" formatCode="0.00E+00">
                  <c:v>8.953876666377418E-3</c:v>
                </c:pt>
                <c:pt idx="100" formatCode="0.00E+00">
                  <c:v>8.1966200849797263E-3</c:v>
                </c:pt>
                <c:pt idx="101" formatCode="0.00E+00">
                  <c:v>7.4507556627784466E-3</c:v>
                </c:pt>
                <c:pt idx="102" formatCode="0.00E+00">
                  <c:v>6.830244326688272E-3</c:v>
                </c:pt>
                <c:pt idx="103" formatCode="0.00E+00">
                  <c:v>6.2308185395039866E-3</c:v>
                </c:pt>
                <c:pt idx="104" formatCode="0.00E+00">
                  <c:v>5.6974765805546659E-3</c:v>
                </c:pt>
                <c:pt idx="105" formatCode="0.00E+00">
                  <c:v>5.222377756408738E-3</c:v>
                </c:pt>
                <c:pt idx="106" formatCode="0.00E+00">
                  <c:v>4.777782578197446E-3</c:v>
                </c:pt>
                <c:pt idx="107" formatCode="0.00E+00">
                  <c:v>4.3664342082056339E-3</c:v>
                </c:pt>
                <c:pt idx="108" formatCode="0.00E+00">
                  <c:v>3.9898656540215283E-3</c:v>
                </c:pt>
                <c:pt idx="109" formatCode="0.00E+00">
                  <c:v>3.6356099359683551E-3</c:v>
                </c:pt>
                <c:pt idx="110" formatCode="0.00E+00">
                  <c:v>3.3290143239230832E-3</c:v>
                </c:pt>
                <c:pt idx="111" formatCode="0.00E+00">
                  <c:v>3.0450729616859303E-3</c:v>
                </c:pt>
                <c:pt idx="112" formatCode="0.00E+00">
                  <c:v>2.781438465878674E-3</c:v>
                </c:pt>
                <c:pt idx="113" formatCode="0.00E+00">
                  <c:v>2.5424554558659052E-3</c:v>
                </c:pt>
                <c:pt idx="114" formatCode="0.00E+00">
                  <c:v>2.3259341193553221E-3</c:v>
                </c:pt>
                <c:pt idx="115" formatCode="0.00E+00">
                  <c:v>2.1262470476892436E-3</c:v>
                </c:pt>
                <c:pt idx="116" formatCode="0.00E+00">
                  <c:v>1.944136121848449E-3</c:v>
                </c:pt>
                <c:pt idx="117" formatCode="0.00E+00">
                  <c:v>1.7755036025609234E-3</c:v>
                </c:pt>
              </c:numCache>
            </c:numRef>
          </c:xVal>
          <c:yVal>
            <c:numRef>
              <c:f>'497e'!$Z$8:$Z$125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0.15123269443678328</c:v>
                </c:pt>
                <c:pt idx="95">
                  <c:v>0.19265866977829638</c:v>
                </c:pt>
                <c:pt idx="96">
                  <c:v>0.26363817969661624</c:v>
                </c:pt>
                <c:pt idx="97">
                  <c:v>0.34475761960326712</c:v>
                </c:pt>
                <c:pt idx="98">
                  <c:v>0.24335831971995336</c:v>
                </c:pt>
                <c:pt idx="99">
                  <c:v>0.21293852975495886</c:v>
                </c:pt>
                <c:pt idx="100">
                  <c:v>0.13181908984830804</c:v>
                </c:pt>
                <c:pt idx="101">
                  <c:v>0.13181908984830804</c:v>
                </c:pt>
                <c:pt idx="102">
                  <c:v>8.1119439906651047E-2</c:v>
                </c:pt>
                <c:pt idx="103">
                  <c:v>5.0699649941656988E-2</c:v>
                </c:pt>
                <c:pt idx="104">
                  <c:v>3.0419789964994282E-2</c:v>
                </c:pt>
                <c:pt idx="105">
                  <c:v>2.0279859976662706E-2</c:v>
                </c:pt>
                <c:pt idx="106">
                  <c:v>2.6406067677946066E-2</c:v>
                </c:pt>
                <c:pt idx="107">
                  <c:v>2.640606767794651E-2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F-3C4A-ADFC-1F63DFCE2A59}"/>
            </c:ext>
          </c:extLst>
        </c:ser>
        <c:ser>
          <c:idx val="1"/>
          <c:order val="1"/>
          <c:tx>
            <c:strRef>
              <c:f>'497e'!$AB$7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'497e'!$X$8:$X$125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2.4100918885797609</c:v>
                </c:pt>
                <c:pt idx="38" formatCode="0.00E+00">
                  <c:v>2.1932481259054026</c:v>
                </c:pt>
                <c:pt idx="39" formatCode="0.00E+00">
                  <c:v>1.9885395085911037</c:v>
                </c:pt>
                <c:pt idx="40" formatCode="0.00E+00">
                  <c:v>1.8436493851717795</c:v>
                </c:pt>
                <c:pt idx="41" formatCode="0.00E+00">
                  <c:v>1.671783764520173</c:v>
                </c:pt>
                <c:pt idx="42" formatCode="0.00E+00">
                  <c:v>1.5250688829667203</c:v>
                </c:pt>
                <c:pt idx="43" formatCode="0.00E+00">
                  <c:v>1.3948678993744326</c:v>
                </c:pt>
                <c:pt idx="44" formatCode="0.00E+00">
                  <c:v>1.2653053982091154</c:v>
                </c:pt>
                <c:pt idx="45" formatCode="0.00E+00">
                  <c:v>1.1605410336117814</c:v>
                </c:pt>
                <c:pt idx="46" formatCode="0.00E+00">
                  <c:v>1.049621258007936</c:v>
                </c:pt>
                <c:pt idx="47" formatCode="0.00E+00">
                  <c:v>0.96447316863037957</c:v>
                </c:pt>
                <c:pt idx="48" formatCode="0.00E+00">
                  <c:v>0.87237786811256601</c:v>
                </c:pt>
                <c:pt idx="49" formatCode="0.00E+00">
                  <c:v>0.80257712254370106</c:v>
                </c:pt>
                <c:pt idx="50" formatCode="0.00E+00">
                  <c:v>0.7322385308992676</c:v>
                </c:pt>
                <c:pt idx="51" formatCode="0.00E+00">
                  <c:v>0.67524126188657096</c:v>
                </c:pt>
                <c:pt idx="52" formatCode="0.00E+00">
                  <c:v>0.61501103559393477</c:v>
                </c:pt>
                <c:pt idx="53" formatCode="0.00E+00">
                  <c:v>0.56473552178988196</c:v>
                </c:pt>
                <c:pt idx="54" formatCode="0.00E+00">
                  <c:v>0.51310660120044993</c:v>
                </c:pt>
                <c:pt idx="55" formatCode="0.00E+00">
                  <c:v>0.46738356210611365</c:v>
                </c:pt>
                <c:pt idx="56" formatCode="0.00E+00">
                  <c:v>0.42472812677016636</c:v>
                </c:pt>
                <c:pt idx="57" formatCode="0.00E+00">
                  <c:v>0.39041986980108273</c:v>
                </c:pt>
                <c:pt idx="58" formatCode="0.00E+00">
                  <c:v>0.35447245266613014</c:v>
                </c:pt>
                <c:pt idx="59" formatCode="0.00E+00">
                  <c:v>0.32491326015746175</c:v>
                </c:pt>
                <c:pt idx="60" formatCode="0.00E+00">
                  <c:v>0.29874379234737064</c:v>
                </c:pt>
                <c:pt idx="61" formatCode="0.00E+00">
                  <c:v>0.27233372910120007</c:v>
                </c:pt>
                <c:pt idx="62" formatCode="0.00E+00">
                  <c:v>0.24846308129688255</c:v>
                </c:pt>
                <c:pt idx="63" formatCode="0.00E+00">
                  <c:v>0.22714414575296479</c:v>
                </c:pt>
                <c:pt idx="64" formatCode="0.00E+00">
                  <c:v>0.20720480339854394</c:v>
                </c:pt>
                <c:pt idx="65" formatCode="0.00E+00">
                  <c:v>0.18881573518243369</c:v>
                </c:pt>
                <c:pt idx="66" formatCode="0.00E+00">
                  <c:v>0.17321592460889676</c:v>
                </c:pt>
                <c:pt idx="67" formatCode="0.00E+00">
                  <c:v>0.15916278664738068</c:v>
                </c:pt>
                <c:pt idx="68" formatCode="0.00E+00">
                  <c:v>0.14519021599458284</c:v>
                </c:pt>
                <c:pt idx="69" formatCode="0.00E+00">
                  <c:v>0.13268158166979141</c:v>
                </c:pt>
                <c:pt idx="70" formatCode="0.00E+00">
                  <c:v>0.12091631173478182</c:v>
                </c:pt>
                <c:pt idx="71" formatCode="0.00E+00">
                  <c:v>0.11069482872500928</c:v>
                </c:pt>
                <c:pt idx="72" formatCode="0.00E+00">
                  <c:v>0.10168581660483526</c:v>
                </c:pt>
                <c:pt idx="73" formatCode="0.00E+00">
                  <c:v>9.2653111143681938E-2</c:v>
                </c:pt>
                <c:pt idx="74" formatCode="0.00E+00">
                  <c:v>8.4497550150888737E-2</c:v>
                </c:pt>
                <c:pt idx="75" formatCode="0.00E+00">
                  <c:v>7.7294737607007377E-2</c:v>
                </c:pt>
                <c:pt idx="76" formatCode="0.00E+00">
                  <c:v>7.0588665819738411E-2</c:v>
                </c:pt>
                <c:pt idx="77" formatCode="0.00E+00">
                  <c:v>6.4580427809001112E-2</c:v>
                </c:pt>
                <c:pt idx="78" formatCode="0.00E+00">
                  <c:v>5.885547828417502E-2</c:v>
                </c:pt>
                <c:pt idx="79" formatCode="0.00E+00">
                  <c:v>5.3868240418716996E-2</c:v>
                </c:pt>
                <c:pt idx="80" formatCode="0.00E+00">
                  <c:v>4.931670778097879E-2</c:v>
                </c:pt>
                <c:pt idx="81" formatCode="0.00E+00">
                  <c:v>4.496402132217827E-2</c:v>
                </c:pt>
                <c:pt idx="82" formatCode="0.00E+00">
                  <c:v>4.1167424042550679E-2</c:v>
                </c:pt>
                <c:pt idx="83" formatCode="0.00E+00">
                  <c:v>3.7628288658544271E-2</c:v>
                </c:pt>
                <c:pt idx="84" formatCode="0.00E+00">
                  <c:v>3.4381101628660503E-2</c:v>
                </c:pt>
                <c:pt idx="85" formatCode="0.00E+00">
                  <c:v>3.1446622152850885E-2</c:v>
                </c:pt>
                <c:pt idx="86" formatCode="0.00E+00">
                  <c:v>2.87290986866666E-2</c:v>
                </c:pt>
                <c:pt idx="87" formatCode="0.00E+00">
                  <c:v>2.6251848016862485E-2</c:v>
                </c:pt>
                <c:pt idx="88" formatCode="0.00E+00">
                  <c:v>2.4027856805375832E-2</c:v>
                </c:pt>
                <c:pt idx="89" formatCode="0.00E+00">
                  <c:v>2.1991478369029004E-2</c:v>
                </c:pt>
                <c:pt idx="90" formatCode="0.00E+00">
                  <c:v>2.0077663922804797E-2</c:v>
                </c:pt>
                <c:pt idx="91" formatCode="0.00E+00">
                  <c:v>1.8351122068884358E-2</c:v>
                </c:pt>
                <c:pt idx="92" formatCode="0.00E+00">
                  <c:v>1.6756889718698698E-2</c:v>
                </c:pt>
                <c:pt idx="93" formatCode="0.00E+00">
                  <c:v>1.533892332345913E-2</c:v>
                </c:pt>
                <c:pt idx="94" formatCode="0.00E+00">
                  <c:v>1.4002823734464339E-2</c:v>
                </c:pt>
                <c:pt idx="95" formatCode="0.00E+00">
                  <c:v>1.2806907242394729E-2</c:v>
                </c:pt>
                <c:pt idx="96" formatCode="0.00E+00">
                  <c:v>1.1708309269418172E-2</c:v>
                </c:pt>
                <c:pt idx="97" formatCode="0.00E+00">
                  <c:v>1.0698470490515383E-2</c:v>
                </c:pt>
                <c:pt idx="98" formatCode="0.00E+00">
                  <c:v>9.7750868278955339E-3</c:v>
                </c:pt>
                <c:pt idx="99" formatCode="0.00E+00">
                  <c:v>8.953876666377418E-3</c:v>
                </c:pt>
                <c:pt idx="100" formatCode="0.00E+00">
                  <c:v>8.1966200849797263E-3</c:v>
                </c:pt>
                <c:pt idx="101" formatCode="0.00E+00">
                  <c:v>7.4507556627784466E-3</c:v>
                </c:pt>
                <c:pt idx="102" formatCode="0.00E+00">
                  <c:v>6.830244326688272E-3</c:v>
                </c:pt>
                <c:pt idx="103" formatCode="0.00E+00">
                  <c:v>6.2308185395039866E-3</c:v>
                </c:pt>
                <c:pt idx="104" formatCode="0.00E+00">
                  <c:v>5.6974765805546659E-3</c:v>
                </c:pt>
                <c:pt idx="105" formatCode="0.00E+00">
                  <c:v>5.222377756408738E-3</c:v>
                </c:pt>
                <c:pt idx="106" formatCode="0.00E+00">
                  <c:v>4.777782578197446E-3</c:v>
                </c:pt>
                <c:pt idx="107" formatCode="0.00E+00">
                  <c:v>4.3664342082056339E-3</c:v>
                </c:pt>
                <c:pt idx="108" formatCode="0.00E+00">
                  <c:v>3.9898656540215283E-3</c:v>
                </c:pt>
                <c:pt idx="109" formatCode="0.00E+00">
                  <c:v>3.6356099359683551E-3</c:v>
                </c:pt>
                <c:pt idx="110" formatCode="0.00E+00">
                  <c:v>3.3290143239230832E-3</c:v>
                </c:pt>
                <c:pt idx="111" formatCode="0.00E+00">
                  <c:v>3.0450729616859303E-3</c:v>
                </c:pt>
                <c:pt idx="112" formatCode="0.00E+00">
                  <c:v>2.781438465878674E-3</c:v>
                </c:pt>
                <c:pt idx="113" formatCode="0.00E+00">
                  <c:v>2.5424554558659052E-3</c:v>
                </c:pt>
                <c:pt idx="114" formatCode="0.00E+00">
                  <c:v>2.3259341193553221E-3</c:v>
                </c:pt>
                <c:pt idx="115" formatCode="0.00E+00">
                  <c:v>2.1262470476892436E-3</c:v>
                </c:pt>
                <c:pt idx="116" formatCode="0.00E+00">
                  <c:v>1.944136121848449E-3</c:v>
                </c:pt>
                <c:pt idx="117" formatCode="0.00E+00">
                  <c:v>1.7755036025609234E-3</c:v>
                </c:pt>
              </c:numCache>
            </c:numRef>
          </c:xVal>
          <c:yVal>
            <c:numRef>
              <c:f>'497e'!$AB$8:$AB$125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0.22289870712604598</c:v>
                </c:pt>
                <c:pt idx="96">
                  <c:v>0.47769960326363825</c:v>
                </c:pt>
                <c:pt idx="97">
                  <c:v>0.3290424913930311</c:v>
                </c:pt>
                <c:pt idx="98">
                  <c:v>0.21846757443769027</c:v>
                </c:pt>
                <c:pt idx="99">
                  <c:v>0.1489925069839293</c:v>
                </c:pt>
                <c:pt idx="100">
                  <c:v>0.1107535577611769</c:v>
                </c:pt>
                <c:pt idx="101">
                  <c:v>9.0708361607500176E-2</c:v>
                </c:pt>
                <c:pt idx="102">
                  <c:v>6.4802153933669615E-2</c:v>
                </c:pt>
                <c:pt idx="103">
                  <c:v>5.5323672417356695E-2</c:v>
                </c:pt>
                <c:pt idx="104">
                  <c:v>4.4310757759815855E-2</c:v>
                </c:pt>
                <c:pt idx="105">
                  <c:v>3.6225535214579274E-2</c:v>
                </c:pt>
                <c:pt idx="106">
                  <c:v>3.1553093199149007E-2</c:v>
                </c:pt>
                <c:pt idx="107">
                  <c:v>2.7466445384306537E-2</c:v>
                </c:pt>
                <c:pt idx="108">
                  <c:v>2.3897043433781517E-2</c:v>
                </c:pt>
                <c:pt idx="109">
                  <c:v>2.1551608682128354E-2</c:v>
                </c:pt>
                <c:pt idx="110">
                  <c:v>1.8035071237080924E-2</c:v>
                </c:pt>
                <c:pt idx="111">
                  <c:v>1.627614316749959E-2</c:v>
                </c:pt>
                <c:pt idx="112">
                  <c:v>1.4814092107471755E-2</c:v>
                </c:pt>
                <c:pt idx="113">
                  <c:v>1.3238345590796063E-2</c:v>
                </c:pt>
                <c:pt idx="114">
                  <c:v>1.1885898056809729E-2</c:v>
                </c:pt>
                <c:pt idx="115">
                  <c:v>1.0913172881682032E-2</c:v>
                </c:pt>
                <c:pt idx="116">
                  <c:v>9.9501183321524245E-3</c:v>
                </c:pt>
                <c:pt idx="117">
                  <c:v>9.2472913848904437E-3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F-3C4A-ADFC-1F63DFCE2A59}"/>
            </c:ext>
          </c:extLst>
        </c:ser>
        <c:ser>
          <c:idx val="2"/>
          <c:order val="2"/>
          <c:tx>
            <c:strRef>
              <c:f>'497e'!$Y$7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'497e'!$X$8:$X$125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2.4100918885797609</c:v>
                </c:pt>
                <c:pt idx="38" formatCode="0.00E+00">
                  <c:v>2.1932481259054026</c:v>
                </c:pt>
                <c:pt idx="39" formatCode="0.00E+00">
                  <c:v>1.9885395085911037</c:v>
                </c:pt>
                <c:pt idx="40" formatCode="0.00E+00">
                  <c:v>1.8436493851717795</c:v>
                </c:pt>
                <c:pt idx="41" formatCode="0.00E+00">
                  <c:v>1.671783764520173</c:v>
                </c:pt>
                <c:pt idx="42" formatCode="0.00E+00">
                  <c:v>1.5250688829667203</c:v>
                </c:pt>
                <c:pt idx="43" formatCode="0.00E+00">
                  <c:v>1.3948678993744326</c:v>
                </c:pt>
                <c:pt idx="44" formatCode="0.00E+00">
                  <c:v>1.2653053982091154</c:v>
                </c:pt>
                <c:pt idx="45" formatCode="0.00E+00">
                  <c:v>1.1605410336117814</c:v>
                </c:pt>
                <c:pt idx="46" formatCode="0.00E+00">
                  <c:v>1.049621258007936</c:v>
                </c:pt>
                <c:pt idx="47" formatCode="0.00E+00">
                  <c:v>0.96447316863037957</c:v>
                </c:pt>
                <c:pt idx="48" formatCode="0.00E+00">
                  <c:v>0.87237786811256601</c:v>
                </c:pt>
                <c:pt idx="49" formatCode="0.00E+00">
                  <c:v>0.80257712254370106</c:v>
                </c:pt>
                <c:pt idx="50" formatCode="0.00E+00">
                  <c:v>0.7322385308992676</c:v>
                </c:pt>
                <c:pt idx="51" formatCode="0.00E+00">
                  <c:v>0.67524126188657096</c:v>
                </c:pt>
                <c:pt idx="52" formatCode="0.00E+00">
                  <c:v>0.61501103559393477</c:v>
                </c:pt>
                <c:pt idx="53" formatCode="0.00E+00">
                  <c:v>0.56473552178988196</c:v>
                </c:pt>
                <c:pt idx="54" formatCode="0.00E+00">
                  <c:v>0.51310660120044993</c:v>
                </c:pt>
                <c:pt idx="55" formatCode="0.00E+00">
                  <c:v>0.46738356210611365</c:v>
                </c:pt>
                <c:pt idx="56" formatCode="0.00E+00">
                  <c:v>0.42472812677016636</c:v>
                </c:pt>
                <c:pt idx="57" formatCode="0.00E+00">
                  <c:v>0.39041986980108273</c:v>
                </c:pt>
                <c:pt idx="58" formatCode="0.00E+00">
                  <c:v>0.35447245266613014</c:v>
                </c:pt>
                <c:pt idx="59" formatCode="0.00E+00">
                  <c:v>0.32491326015746175</c:v>
                </c:pt>
                <c:pt idx="60" formatCode="0.00E+00">
                  <c:v>0.29874379234737064</c:v>
                </c:pt>
                <c:pt idx="61" formatCode="0.00E+00">
                  <c:v>0.27233372910120007</c:v>
                </c:pt>
                <c:pt idx="62" formatCode="0.00E+00">
                  <c:v>0.24846308129688255</c:v>
                </c:pt>
                <c:pt idx="63" formatCode="0.00E+00">
                  <c:v>0.22714414575296479</c:v>
                </c:pt>
                <c:pt idx="64" formatCode="0.00E+00">
                  <c:v>0.20720480339854394</c:v>
                </c:pt>
                <c:pt idx="65" formatCode="0.00E+00">
                  <c:v>0.18881573518243369</c:v>
                </c:pt>
                <c:pt idx="66" formatCode="0.00E+00">
                  <c:v>0.17321592460889676</c:v>
                </c:pt>
                <c:pt idx="67" formatCode="0.00E+00">
                  <c:v>0.15916278664738068</c:v>
                </c:pt>
                <c:pt idx="68" formatCode="0.00E+00">
                  <c:v>0.14519021599458284</c:v>
                </c:pt>
                <c:pt idx="69" formatCode="0.00E+00">
                  <c:v>0.13268158166979141</c:v>
                </c:pt>
                <c:pt idx="70" formatCode="0.00E+00">
                  <c:v>0.12091631173478182</c:v>
                </c:pt>
                <c:pt idx="71" formatCode="0.00E+00">
                  <c:v>0.11069482872500928</c:v>
                </c:pt>
                <c:pt idx="72" formatCode="0.00E+00">
                  <c:v>0.10168581660483526</c:v>
                </c:pt>
                <c:pt idx="73" formatCode="0.00E+00">
                  <c:v>9.2653111143681938E-2</c:v>
                </c:pt>
                <c:pt idx="74" formatCode="0.00E+00">
                  <c:v>8.4497550150888737E-2</c:v>
                </c:pt>
                <c:pt idx="75" formatCode="0.00E+00">
                  <c:v>7.7294737607007377E-2</c:v>
                </c:pt>
                <c:pt idx="76" formatCode="0.00E+00">
                  <c:v>7.0588665819738411E-2</c:v>
                </c:pt>
                <c:pt idx="77" formatCode="0.00E+00">
                  <c:v>6.4580427809001112E-2</c:v>
                </c:pt>
                <c:pt idx="78" formatCode="0.00E+00">
                  <c:v>5.885547828417502E-2</c:v>
                </c:pt>
                <c:pt idx="79" formatCode="0.00E+00">
                  <c:v>5.3868240418716996E-2</c:v>
                </c:pt>
                <c:pt idx="80" formatCode="0.00E+00">
                  <c:v>4.931670778097879E-2</c:v>
                </c:pt>
                <c:pt idx="81" formatCode="0.00E+00">
                  <c:v>4.496402132217827E-2</c:v>
                </c:pt>
                <c:pt idx="82" formatCode="0.00E+00">
                  <c:v>4.1167424042550679E-2</c:v>
                </c:pt>
                <c:pt idx="83" formatCode="0.00E+00">
                  <c:v>3.7628288658544271E-2</c:v>
                </c:pt>
                <c:pt idx="84" formatCode="0.00E+00">
                  <c:v>3.4381101628660503E-2</c:v>
                </c:pt>
                <c:pt idx="85" formatCode="0.00E+00">
                  <c:v>3.1446622152850885E-2</c:v>
                </c:pt>
                <c:pt idx="86" formatCode="0.00E+00">
                  <c:v>2.87290986866666E-2</c:v>
                </c:pt>
                <c:pt idx="87" formatCode="0.00E+00">
                  <c:v>2.6251848016862485E-2</c:v>
                </c:pt>
                <c:pt idx="88" formatCode="0.00E+00">
                  <c:v>2.4027856805375832E-2</c:v>
                </c:pt>
                <c:pt idx="89" formatCode="0.00E+00">
                  <c:v>2.1991478369029004E-2</c:v>
                </c:pt>
                <c:pt idx="90" formatCode="0.00E+00">
                  <c:v>2.0077663922804797E-2</c:v>
                </c:pt>
                <c:pt idx="91" formatCode="0.00E+00">
                  <c:v>1.8351122068884358E-2</c:v>
                </c:pt>
                <c:pt idx="92" formatCode="0.00E+00">
                  <c:v>1.6756889718698698E-2</c:v>
                </c:pt>
                <c:pt idx="93" formatCode="0.00E+00">
                  <c:v>1.533892332345913E-2</c:v>
                </c:pt>
                <c:pt idx="94" formatCode="0.00E+00">
                  <c:v>1.4002823734464339E-2</c:v>
                </c:pt>
                <c:pt idx="95" formatCode="0.00E+00">
                  <c:v>1.2806907242394729E-2</c:v>
                </c:pt>
                <c:pt idx="96" formatCode="0.00E+00">
                  <c:v>1.1708309269418172E-2</c:v>
                </c:pt>
                <c:pt idx="97" formatCode="0.00E+00">
                  <c:v>1.0698470490515383E-2</c:v>
                </c:pt>
                <c:pt idx="98" formatCode="0.00E+00">
                  <c:v>9.7750868278955339E-3</c:v>
                </c:pt>
                <c:pt idx="99" formatCode="0.00E+00">
                  <c:v>8.953876666377418E-3</c:v>
                </c:pt>
                <c:pt idx="100" formatCode="0.00E+00">
                  <c:v>8.1966200849797263E-3</c:v>
                </c:pt>
                <c:pt idx="101" formatCode="0.00E+00">
                  <c:v>7.4507556627784466E-3</c:v>
                </c:pt>
                <c:pt idx="102" formatCode="0.00E+00">
                  <c:v>6.830244326688272E-3</c:v>
                </c:pt>
                <c:pt idx="103" formatCode="0.00E+00">
                  <c:v>6.2308185395039866E-3</c:v>
                </c:pt>
                <c:pt idx="104" formatCode="0.00E+00">
                  <c:v>5.6974765805546659E-3</c:v>
                </c:pt>
                <c:pt idx="105" formatCode="0.00E+00">
                  <c:v>5.222377756408738E-3</c:v>
                </c:pt>
                <c:pt idx="106" formatCode="0.00E+00">
                  <c:v>4.777782578197446E-3</c:v>
                </c:pt>
                <c:pt idx="107" formatCode="0.00E+00">
                  <c:v>4.3664342082056339E-3</c:v>
                </c:pt>
                <c:pt idx="108" formatCode="0.00E+00">
                  <c:v>3.9898656540215283E-3</c:v>
                </c:pt>
                <c:pt idx="109" formatCode="0.00E+00">
                  <c:v>3.6356099359683551E-3</c:v>
                </c:pt>
                <c:pt idx="110" formatCode="0.00E+00">
                  <c:v>3.3290143239230832E-3</c:v>
                </c:pt>
                <c:pt idx="111" formatCode="0.00E+00">
                  <c:v>3.0450729616859303E-3</c:v>
                </c:pt>
                <c:pt idx="112" formatCode="0.00E+00">
                  <c:v>2.781438465878674E-3</c:v>
                </c:pt>
                <c:pt idx="113" formatCode="0.00E+00">
                  <c:v>2.5424554558659052E-3</c:v>
                </c:pt>
                <c:pt idx="114" formatCode="0.00E+00">
                  <c:v>2.3259341193553221E-3</c:v>
                </c:pt>
                <c:pt idx="115" formatCode="0.00E+00">
                  <c:v>2.1262470476892436E-3</c:v>
                </c:pt>
                <c:pt idx="116" formatCode="0.00E+00">
                  <c:v>1.944136121848449E-3</c:v>
                </c:pt>
                <c:pt idx="117" formatCode="0.00E+00">
                  <c:v>1.7755036025609234E-3</c:v>
                </c:pt>
              </c:numCache>
            </c:numRef>
          </c:xVal>
          <c:yVal>
            <c:numRef>
              <c:f>'497e'!$Y$8:$Y$125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2.6406067677946319E-2</c:v>
                </c:pt>
                <c:pt idx="3">
                  <c:v>1E-4</c:v>
                </c:pt>
                <c:pt idx="4">
                  <c:v>2.6406067677946319E-2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2.6406067677946336E-2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2.6406067677946302E-2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2.6406067677946329E-2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2.6406067677946343E-2</c:v>
                </c:pt>
                <c:pt idx="30">
                  <c:v>1E-4</c:v>
                </c:pt>
                <c:pt idx="31">
                  <c:v>2.6406067677946315E-2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2.0279859976662817E-2</c:v>
                </c:pt>
                <c:pt idx="93">
                  <c:v>3.0419789964994171E-2</c:v>
                </c:pt>
                <c:pt idx="94">
                  <c:v>0.10139929988331384</c:v>
                </c:pt>
                <c:pt idx="95">
                  <c:v>0.19265866977829638</c:v>
                </c:pt>
                <c:pt idx="96">
                  <c:v>0.26363817969661618</c:v>
                </c:pt>
                <c:pt idx="97">
                  <c:v>0.34475761960326712</c:v>
                </c:pt>
                <c:pt idx="98">
                  <c:v>0.24335831971995336</c:v>
                </c:pt>
                <c:pt idx="99">
                  <c:v>0.21293852975495886</c:v>
                </c:pt>
                <c:pt idx="100">
                  <c:v>0.13181908984830804</c:v>
                </c:pt>
                <c:pt idx="101">
                  <c:v>0.13181908984830804</c:v>
                </c:pt>
                <c:pt idx="102">
                  <c:v>8.1119439906651047E-2</c:v>
                </c:pt>
                <c:pt idx="103">
                  <c:v>5.0699649941656988E-2</c:v>
                </c:pt>
                <c:pt idx="104">
                  <c:v>3.0419789964994282E-2</c:v>
                </c:pt>
                <c:pt idx="105">
                  <c:v>2.0279859976662706E-2</c:v>
                </c:pt>
                <c:pt idx="106">
                  <c:v>2.6406067677946066E-2</c:v>
                </c:pt>
                <c:pt idx="107">
                  <c:v>2.640606767794651E-2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F-3C4A-ADFC-1F63DFCE2A59}"/>
            </c:ext>
          </c:extLst>
        </c:ser>
        <c:ser>
          <c:idx val="3"/>
          <c:order val="3"/>
          <c:tx>
            <c:strRef>
              <c:f>'497e'!$X$3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'497e'!$X$6</c:f>
              <c:numCache>
                <c:formatCode>0.0000</c:formatCode>
                <c:ptCount val="1"/>
                <c:pt idx="0">
                  <c:v>1.8350742717523759E-2</c:v>
                </c:pt>
              </c:numCache>
            </c:numRef>
          </c:xVal>
          <c:yVal>
            <c:numRef>
              <c:f>'497e'!$X$4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F-3C4A-ADFC-1F63DFCE2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786735"/>
        <c:axId val="1"/>
      </c:scatterChart>
      <c:valAx>
        <c:axId val="296786735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5667049377084026"/>
              <c:y val="0.9144021034091549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9.0296327536921583E-3"/>
              <c:y val="0.3761587248137995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6786735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'497e'!$AC$8:$AC$42</c:f>
          <c:strCache>
            <c:ptCount val="35"/>
            <c:pt idx="0">
              <c:v>SAMPLE NO.:</c:v>
            </c:pt>
            <c:pt idx="1">
              <c:v>7056.7ft;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3.3</c:v>
            </c:pt>
            <c:pt idx="6">
              <c:v>BVTot:</c:v>
            </c:pt>
            <c:pt idx="7">
              <c:v>2.22</c:v>
            </c:pt>
            <c:pt idx="8">
              <c:v>Perm:</c:v>
            </c:pt>
            <c:pt idx="9">
              <c:v>0.257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0.09</c:v>
            </c:pt>
            <c:pt idx="15">
              <c:v>Pd1:</c:v>
            </c:pt>
            <c:pt idx="16">
              <c:v>7599.42</c:v>
            </c:pt>
            <c:pt idx="17">
              <c:v>BV1:</c:v>
            </c:pt>
            <c:pt idx="18">
              <c:v>2.22</c:v>
            </c:pt>
            <c:pt idx="19">
              <c:v>Closure Corr:</c:v>
            </c:pt>
            <c:pt idx="20">
              <c:v>0.19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509354025254397"/>
          <c:y val="2.921444281884424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030588021637975E-2"/>
          <c:y val="0.17753392174528423"/>
          <c:w val="0.84731666828613583"/>
          <c:h val="0.705641157316699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'497e'!$Z$7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'497e'!$X$8:$X$125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2.4100918885797609</c:v>
                </c:pt>
                <c:pt idx="38" formatCode="0.00E+00">
                  <c:v>2.1932481259054026</c:v>
                </c:pt>
                <c:pt idx="39" formatCode="0.00E+00">
                  <c:v>1.9885395085911037</c:v>
                </c:pt>
                <c:pt idx="40" formatCode="0.00E+00">
                  <c:v>1.8436493851717795</c:v>
                </c:pt>
                <c:pt idx="41" formatCode="0.00E+00">
                  <c:v>1.671783764520173</c:v>
                </c:pt>
                <c:pt idx="42" formatCode="0.00E+00">
                  <c:v>1.5250688829667203</c:v>
                </c:pt>
                <c:pt idx="43" formatCode="0.00E+00">
                  <c:v>1.3948678993744326</c:v>
                </c:pt>
                <c:pt idx="44" formatCode="0.00E+00">
                  <c:v>1.2653053982091154</c:v>
                </c:pt>
                <c:pt idx="45" formatCode="0.00E+00">
                  <c:v>1.1605410336117814</c:v>
                </c:pt>
                <c:pt idx="46" formatCode="0.00E+00">
                  <c:v>1.049621258007936</c:v>
                </c:pt>
                <c:pt idx="47" formatCode="0.00E+00">
                  <c:v>0.96447316863037957</c:v>
                </c:pt>
                <c:pt idx="48" formatCode="0.00E+00">
                  <c:v>0.87237786811256601</c:v>
                </c:pt>
                <c:pt idx="49" formatCode="0.00E+00">
                  <c:v>0.80257712254370106</c:v>
                </c:pt>
                <c:pt idx="50" formatCode="0.00E+00">
                  <c:v>0.7322385308992676</c:v>
                </c:pt>
                <c:pt idx="51" formatCode="0.00E+00">
                  <c:v>0.67524126188657096</c:v>
                </c:pt>
                <c:pt idx="52" formatCode="0.00E+00">
                  <c:v>0.61501103559393477</c:v>
                </c:pt>
                <c:pt idx="53" formatCode="0.00E+00">
                  <c:v>0.56473552178988196</c:v>
                </c:pt>
                <c:pt idx="54" formatCode="0.00E+00">
                  <c:v>0.51310660120044993</c:v>
                </c:pt>
                <c:pt idx="55" formatCode="0.00E+00">
                  <c:v>0.46738356210611365</c:v>
                </c:pt>
                <c:pt idx="56" formatCode="0.00E+00">
                  <c:v>0.42472812677016636</c:v>
                </c:pt>
                <c:pt idx="57" formatCode="0.00E+00">
                  <c:v>0.39041986980108273</c:v>
                </c:pt>
                <c:pt idx="58" formatCode="0.00E+00">
                  <c:v>0.35447245266613014</c:v>
                </c:pt>
                <c:pt idx="59" formatCode="0.00E+00">
                  <c:v>0.32491326015746175</c:v>
                </c:pt>
                <c:pt idx="60" formatCode="0.00E+00">
                  <c:v>0.29874379234737064</c:v>
                </c:pt>
                <c:pt idx="61" formatCode="0.00E+00">
                  <c:v>0.27233372910120007</c:v>
                </c:pt>
                <c:pt idx="62" formatCode="0.00E+00">
                  <c:v>0.24846308129688255</c:v>
                </c:pt>
                <c:pt idx="63" formatCode="0.00E+00">
                  <c:v>0.22714414575296479</c:v>
                </c:pt>
                <c:pt idx="64" formatCode="0.00E+00">
                  <c:v>0.20720480339854394</c:v>
                </c:pt>
                <c:pt idx="65" formatCode="0.00E+00">
                  <c:v>0.18881573518243369</c:v>
                </c:pt>
                <c:pt idx="66" formatCode="0.00E+00">
                  <c:v>0.17321592460889676</c:v>
                </c:pt>
                <c:pt idx="67" formatCode="0.00E+00">
                  <c:v>0.15916278664738068</c:v>
                </c:pt>
                <c:pt idx="68" formatCode="0.00E+00">
                  <c:v>0.14519021599458284</c:v>
                </c:pt>
                <c:pt idx="69" formatCode="0.00E+00">
                  <c:v>0.13268158166979141</c:v>
                </c:pt>
                <c:pt idx="70" formatCode="0.00E+00">
                  <c:v>0.12091631173478182</c:v>
                </c:pt>
                <c:pt idx="71" formatCode="0.00E+00">
                  <c:v>0.11069482872500928</c:v>
                </c:pt>
                <c:pt idx="72" formatCode="0.00E+00">
                  <c:v>0.10168581660483526</c:v>
                </c:pt>
                <c:pt idx="73" formatCode="0.00E+00">
                  <c:v>9.2653111143681938E-2</c:v>
                </c:pt>
                <c:pt idx="74" formatCode="0.00E+00">
                  <c:v>8.4497550150888737E-2</c:v>
                </c:pt>
                <c:pt idx="75" formatCode="0.00E+00">
                  <c:v>7.7294737607007377E-2</c:v>
                </c:pt>
                <c:pt idx="76" formatCode="0.00E+00">
                  <c:v>7.0588665819738411E-2</c:v>
                </c:pt>
                <c:pt idx="77" formatCode="0.00E+00">
                  <c:v>6.4580427809001112E-2</c:v>
                </c:pt>
                <c:pt idx="78" formatCode="0.00E+00">
                  <c:v>5.885547828417502E-2</c:v>
                </c:pt>
                <c:pt idx="79" formatCode="0.00E+00">
                  <c:v>5.3868240418716996E-2</c:v>
                </c:pt>
                <c:pt idx="80" formatCode="0.00E+00">
                  <c:v>4.931670778097879E-2</c:v>
                </c:pt>
                <c:pt idx="81" formatCode="0.00E+00">
                  <c:v>4.496402132217827E-2</c:v>
                </c:pt>
                <c:pt idx="82" formatCode="0.00E+00">
                  <c:v>4.1167424042550679E-2</c:v>
                </c:pt>
                <c:pt idx="83" formatCode="0.00E+00">
                  <c:v>3.7628288658544271E-2</c:v>
                </c:pt>
                <c:pt idx="84" formatCode="0.00E+00">
                  <c:v>3.4381101628660503E-2</c:v>
                </c:pt>
                <c:pt idx="85" formatCode="0.00E+00">
                  <c:v>3.1446622152850885E-2</c:v>
                </c:pt>
                <c:pt idx="86" formatCode="0.00E+00">
                  <c:v>2.87290986866666E-2</c:v>
                </c:pt>
                <c:pt idx="87" formatCode="0.00E+00">
                  <c:v>2.6251848016862485E-2</c:v>
                </c:pt>
                <c:pt idx="88" formatCode="0.00E+00">
                  <c:v>2.4027856805375832E-2</c:v>
                </c:pt>
                <c:pt idx="89" formatCode="0.00E+00">
                  <c:v>2.1991478369029004E-2</c:v>
                </c:pt>
                <c:pt idx="90" formatCode="0.00E+00">
                  <c:v>2.0077663922804797E-2</c:v>
                </c:pt>
                <c:pt idx="91" formatCode="0.00E+00">
                  <c:v>1.8351122068884358E-2</c:v>
                </c:pt>
                <c:pt idx="92" formatCode="0.00E+00">
                  <c:v>1.6756889718698698E-2</c:v>
                </c:pt>
                <c:pt idx="93" formatCode="0.00E+00">
                  <c:v>1.533892332345913E-2</c:v>
                </c:pt>
                <c:pt idx="94" formatCode="0.00E+00">
                  <c:v>1.4002823734464339E-2</c:v>
                </c:pt>
                <c:pt idx="95" formatCode="0.00E+00">
                  <c:v>1.2806907242394729E-2</c:v>
                </c:pt>
                <c:pt idx="96" formatCode="0.00E+00">
                  <c:v>1.1708309269418172E-2</c:v>
                </c:pt>
                <c:pt idx="97" formatCode="0.00E+00">
                  <c:v>1.0698470490515383E-2</c:v>
                </c:pt>
                <c:pt idx="98" formatCode="0.00E+00">
                  <c:v>9.7750868278955339E-3</c:v>
                </c:pt>
                <c:pt idx="99" formatCode="0.00E+00">
                  <c:v>8.953876666377418E-3</c:v>
                </c:pt>
                <c:pt idx="100" formatCode="0.00E+00">
                  <c:v>8.1966200849797263E-3</c:v>
                </c:pt>
                <c:pt idx="101" formatCode="0.00E+00">
                  <c:v>7.4507556627784466E-3</c:v>
                </c:pt>
                <c:pt idx="102" formatCode="0.00E+00">
                  <c:v>6.830244326688272E-3</c:v>
                </c:pt>
                <c:pt idx="103" formatCode="0.00E+00">
                  <c:v>6.2308185395039866E-3</c:v>
                </c:pt>
                <c:pt idx="104" formatCode="0.00E+00">
                  <c:v>5.6974765805546659E-3</c:v>
                </c:pt>
                <c:pt idx="105" formatCode="0.00E+00">
                  <c:v>5.222377756408738E-3</c:v>
                </c:pt>
                <c:pt idx="106" formatCode="0.00E+00">
                  <c:v>4.777782578197446E-3</c:v>
                </c:pt>
                <c:pt idx="107" formatCode="0.00E+00">
                  <c:v>4.3664342082056339E-3</c:v>
                </c:pt>
                <c:pt idx="108" formatCode="0.00E+00">
                  <c:v>3.9898656540215283E-3</c:v>
                </c:pt>
                <c:pt idx="109" formatCode="0.00E+00">
                  <c:v>3.6356099359683551E-3</c:v>
                </c:pt>
                <c:pt idx="110" formatCode="0.00E+00">
                  <c:v>3.3290143239230832E-3</c:v>
                </c:pt>
                <c:pt idx="111" formatCode="0.00E+00">
                  <c:v>3.0450729616859303E-3</c:v>
                </c:pt>
                <c:pt idx="112" formatCode="0.00E+00">
                  <c:v>2.781438465878674E-3</c:v>
                </c:pt>
                <c:pt idx="113" formatCode="0.00E+00">
                  <c:v>2.5424554558659052E-3</c:v>
                </c:pt>
                <c:pt idx="114" formatCode="0.00E+00">
                  <c:v>2.3259341193553221E-3</c:v>
                </c:pt>
                <c:pt idx="115" formatCode="0.00E+00">
                  <c:v>2.1262470476892436E-3</c:v>
                </c:pt>
                <c:pt idx="116" formatCode="0.00E+00">
                  <c:v>1.944136121848449E-3</c:v>
                </c:pt>
                <c:pt idx="117" formatCode="0.00E+00">
                  <c:v>1.7755036025609234E-3</c:v>
                </c:pt>
              </c:numCache>
            </c:numRef>
          </c:xVal>
          <c:yVal>
            <c:numRef>
              <c:f>'497e'!$Z$8:$Z$125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0.15123269443678328</c:v>
                </c:pt>
                <c:pt idx="95">
                  <c:v>0.19265866977829638</c:v>
                </c:pt>
                <c:pt idx="96">
                  <c:v>0.26363817969661624</c:v>
                </c:pt>
                <c:pt idx="97">
                  <c:v>0.34475761960326712</c:v>
                </c:pt>
                <c:pt idx="98">
                  <c:v>0.24335831971995336</c:v>
                </c:pt>
                <c:pt idx="99">
                  <c:v>0.21293852975495886</c:v>
                </c:pt>
                <c:pt idx="100">
                  <c:v>0.13181908984830804</c:v>
                </c:pt>
                <c:pt idx="101">
                  <c:v>0.13181908984830804</c:v>
                </c:pt>
                <c:pt idx="102">
                  <c:v>8.1119439906651047E-2</c:v>
                </c:pt>
                <c:pt idx="103">
                  <c:v>5.0699649941656988E-2</c:v>
                </c:pt>
                <c:pt idx="104">
                  <c:v>3.0419789964994282E-2</c:v>
                </c:pt>
                <c:pt idx="105">
                  <c:v>2.0279859976662706E-2</c:v>
                </c:pt>
                <c:pt idx="106">
                  <c:v>2.6406067677946066E-2</c:v>
                </c:pt>
                <c:pt idx="107">
                  <c:v>2.640606767794651E-2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7-7247-9B5B-D06EAB3480D1}"/>
            </c:ext>
          </c:extLst>
        </c:ser>
        <c:ser>
          <c:idx val="1"/>
          <c:order val="1"/>
          <c:tx>
            <c:strRef>
              <c:f>'497e'!$AB$7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'497e'!$X$8:$X$125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9.8726655676761297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4.7984712376227669</c:v>
                </c:pt>
                <c:pt idx="30" formatCode="0.00E+00">
                  <c:v>4.3837885380751205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2.4100918885797609</c:v>
                </c:pt>
                <c:pt idx="38" formatCode="0.00E+00">
                  <c:v>2.1932481259054026</c:v>
                </c:pt>
                <c:pt idx="39" formatCode="0.00E+00">
                  <c:v>1.9885395085911037</c:v>
                </c:pt>
                <c:pt idx="40" formatCode="0.00E+00">
                  <c:v>1.8436493851717795</c:v>
                </c:pt>
                <c:pt idx="41" formatCode="0.00E+00">
                  <c:v>1.671783764520173</c:v>
                </c:pt>
                <c:pt idx="42" formatCode="0.00E+00">
                  <c:v>1.5250688829667203</c:v>
                </c:pt>
                <c:pt idx="43" formatCode="0.00E+00">
                  <c:v>1.3948678993744326</c:v>
                </c:pt>
                <c:pt idx="44" formatCode="0.00E+00">
                  <c:v>1.2653053982091154</c:v>
                </c:pt>
                <c:pt idx="45" formatCode="0.00E+00">
                  <c:v>1.1605410336117814</c:v>
                </c:pt>
                <c:pt idx="46" formatCode="0.00E+00">
                  <c:v>1.049621258007936</c:v>
                </c:pt>
                <c:pt idx="47" formatCode="0.00E+00">
                  <c:v>0.96447316863037957</c:v>
                </c:pt>
                <c:pt idx="48" formatCode="0.00E+00">
                  <c:v>0.87237786811256601</c:v>
                </c:pt>
                <c:pt idx="49" formatCode="0.00E+00">
                  <c:v>0.80257712254370106</c:v>
                </c:pt>
                <c:pt idx="50" formatCode="0.00E+00">
                  <c:v>0.7322385308992676</c:v>
                </c:pt>
                <c:pt idx="51" formatCode="0.00E+00">
                  <c:v>0.67524126188657096</c:v>
                </c:pt>
                <c:pt idx="52" formatCode="0.00E+00">
                  <c:v>0.61501103559393477</c:v>
                </c:pt>
                <c:pt idx="53" formatCode="0.00E+00">
                  <c:v>0.56473552178988196</c:v>
                </c:pt>
                <c:pt idx="54" formatCode="0.00E+00">
                  <c:v>0.51310660120044993</c:v>
                </c:pt>
                <c:pt idx="55" formatCode="0.00E+00">
                  <c:v>0.46738356210611365</c:v>
                </c:pt>
                <c:pt idx="56" formatCode="0.00E+00">
                  <c:v>0.42472812677016636</c:v>
                </c:pt>
                <c:pt idx="57" formatCode="0.00E+00">
                  <c:v>0.39041986980108273</c:v>
                </c:pt>
                <c:pt idx="58" formatCode="0.00E+00">
                  <c:v>0.35447245266613014</c:v>
                </c:pt>
                <c:pt idx="59" formatCode="0.00E+00">
                  <c:v>0.32491326015746175</c:v>
                </c:pt>
                <c:pt idx="60" formatCode="0.00E+00">
                  <c:v>0.29874379234737064</c:v>
                </c:pt>
                <c:pt idx="61" formatCode="0.00E+00">
                  <c:v>0.27233372910120007</c:v>
                </c:pt>
                <c:pt idx="62" formatCode="0.00E+00">
                  <c:v>0.24846308129688255</c:v>
                </c:pt>
                <c:pt idx="63" formatCode="0.00E+00">
                  <c:v>0.22714414575296479</c:v>
                </c:pt>
                <c:pt idx="64" formatCode="0.00E+00">
                  <c:v>0.20720480339854394</c:v>
                </c:pt>
                <c:pt idx="65" formatCode="0.00E+00">
                  <c:v>0.18881573518243369</c:v>
                </c:pt>
                <c:pt idx="66" formatCode="0.00E+00">
                  <c:v>0.17321592460889676</c:v>
                </c:pt>
                <c:pt idx="67" formatCode="0.00E+00">
                  <c:v>0.15916278664738068</c:v>
                </c:pt>
                <c:pt idx="68" formatCode="0.00E+00">
                  <c:v>0.14519021599458284</c:v>
                </c:pt>
                <c:pt idx="69" formatCode="0.00E+00">
                  <c:v>0.13268158166979141</c:v>
                </c:pt>
                <c:pt idx="70" formatCode="0.00E+00">
                  <c:v>0.12091631173478182</c:v>
                </c:pt>
                <c:pt idx="71" formatCode="0.00E+00">
                  <c:v>0.11069482872500928</c:v>
                </c:pt>
                <c:pt idx="72" formatCode="0.00E+00">
                  <c:v>0.10168581660483526</c:v>
                </c:pt>
                <c:pt idx="73" formatCode="0.00E+00">
                  <c:v>9.2653111143681938E-2</c:v>
                </c:pt>
                <c:pt idx="74" formatCode="0.00E+00">
                  <c:v>8.4497550150888737E-2</c:v>
                </c:pt>
                <c:pt idx="75" formatCode="0.00E+00">
                  <c:v>7.7294737607007377E-2</c:v>
                </c:pt>
                <c:pt idx="76" formatCode="0.00E+00">
                  <c:v>7.0588665819738411E-2</c:v>
                </c:pt>
                <c:pt idx="77" formatCode="0.00E+00">
                  <c:v>6.4580427809001112E-2</c:v>
                </c:pt>
                <c:pt idx="78" formatCode="0.00E+00">
                  <c:v>5.885547828417502E-2</c:v>
                </c:pt>
                <c:pt idx="79" formatCode="0.00E+00">
                  <c:v>5.3868240418716996E-2</c:v>
                </c:pt>
                <c:pt idx="80" formatCode="0.00E+00">
                  <c:v>4.931670778097879E-2</c:v>
                </c:pt>
                <c:pt idx="81" formatCode="0.00E+00">
                  <c:v>4.496402132217827E-2</c:v>
                </c:pt>
                <c:pt idx="82" formatCode="0.00E+00">
                  <c:v>4.1167424042550679E-2</c:v>
                </c:pt>
                <c:pt idx="83" formatCode="0.00E+00">
                  <c:v>3.7628288658544271E-2</c:v>
                </c:pt>
                <c:pt idx="84" formatCode="0.00E+00">
                  <c:v>3.4381101628660503E-2</c:v>
                </c:pt>
                <c:pt idx="85" formatCode="0.00E+00">
                  <c:v>3.1446622152850885E-2</c:v>
                </c:pt>
                <c:pt idx="86" formatCode="0.00E+00">
                  <c:v>2.87290986866666E-2</c:v>
                </c:pt>
                <c:pt idx="87" formatCode="0.00E+00">
                  <c:v>2.6251848016862485E-2</c:v>
                </c:pt>
                <c:pt idx="88" formatCode="0.00E+00">
                  <c:v>2.4027856805375832E-2</c:v>
                </c:pt>
                <c:pt idx="89" formatCode="0.00E+00">
                  <c:v>2.1991478369029004E-2</c:v>
                </c:pt>
                <c:pt idx="90" formatCode="0.00E+00">
                  <c:v>2.0077663922804797E-2</c:v>
                </c:pt>
                <c:pt idx="91" formatCode="0.00E+00">
                  <c:v>1.8351122068884358E-2</c:v>
                </c:pt>
                <c:pt idx="92" formatCode="0.00E+00">
                  <c:v>1.6756889718698698E-2</c:v>
                </c:pt>
                <c:pt idx="93" formatCode="0.00E+00">
                  <c:v>1.533892332345913E-2</c:v>
                </c:pt>
                <c:pt idx="94" formatCode="0.00E+00">
                  <c:v>1.4002823734464339E-2</c:v>
                </c:pt>
                <c:pt idx="95" formatCode="0.00E+00">
                  <c:v>1.2806907242394729E-2</c:v>
                </c:pt>
                <c:pt idx="96" formatCode="0.00E+00">
                  <c:v>1.1708309269418172E-2</c:v>
                </c:pt>
                <c:pt idx="97" formatCode="0.00E+00">
                  <c:v>1.0698470490515383E-2</c:v>
                </c:pt>
                <c:pt idx="98" formatCode="0.00E+00">
                  <c:v>9.7750868278955339E-3</c:v>
                </c:pt>
                <c:pt idx="99" formatCode="0.00E+00">
                  <c:v>8.953876666377418E-3</c:v>
                </c:pt>
                <c:pt idx="100" formatCode="0.00E+00">
                  <c:v>8.1966200849797263E-3</c:v>
                </c:pt>
                <c:pt idx="101" formatCode="0.00E+00">
                  <c:v>7.4507556627784466E-3</c:v>
                </c:pt>
                <c:pt idx="102" formatCode="0.00E+00">
                  <c:v>6.830244326688272E-3</c:v>
                </c:pt>
                <c:pt idx="103" formatCode="0.00E+00">
                  <c:v>6.2308185395039866E-3</c:v>
                </c:pt>
                <c:pt idx="104" formatCode="0.00E+00">
                  <c:v>5.6974765805546659E-3</c:v>
                </c:pt>
                <c:pt idx="105" formatCode="0.00E+00">
                  <c:v>5.222377756408738E-3</c:v>
                </c:pt>
                <c:pt idx="106" formatCode="0.00E+00">
                  <c:v>4.777782578197446E-3</c:v>
                </c:pt>
                <c:pt idx="107" formatCode="0.00E+00">
                  <c:v>4.3664342082056339E-3</c:v>
                </c:pt>
                <c:pt idx="108" formatCode="0.00E+00">
                  <c:v>3.9898656540215283E-3</c:v>
                </c:pt>
                <c:pt idx="109" formatCode="0.00E+00">
                  <c:v>3.6356099359683551E-3</c:v>
                </c:pt>
                <c:pt idx="110" formatCode="0.00E+00">
                  <c:v>3.3290143239230832E-3</c:v>
                </c:pt>
                <c:pt idx="111" formatCode="0.00E+00">
                  <c:v>3.0450729616859303E-3</c:v>
                </c:pt>
                <c:pt idx="112" formatCode="0.00E+00">
                  <c:v>2.781438465878674E-3</c:v>
                </c:pt>
                <c:pt idx="113" formatCode="0.00E+00">
                  <c:v>2.5424554558659052E-3</c:v>
                </c:pt>
                <c:pt idx="114" formatCode="0.00E+00">
                  <c:v>2.3259341193553221E-3</c:v>
                </c:pt>
                <c:pt idx="115" formatCode="0.00E+00">
                  <c:v>2.1262470476892436E-3</c:v>
                </c:pt>
                <c:pt idx="116" formatCode="0.00E+00">
                  <c:v>1.944136121848449E-3</c:v>
                </c:pt>
                <c:pt idx="117" formatCode="0.00E+00">
                  <c:v>1.7755036025609234E-3</c:v>
                </c:pt>
              </c:numCache>
            </c:numRef>
          </c:xVal>
          <c:yVal>
            <c:numRef>
              <c:f>'497e'!$AB$8:$AB$125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0.22289870712604598</c:v>
                </c:pt>
                <c:pt idx="96">
                  <c:v>0.47769960326363825</c:v>
                </c:pt>
                <c:pt idx="97">
                  <c:v>0.3290424913930311</c:v>
                </c:pt>
                <c:pt idx="98">
                  <c:v>0.21846757443769027</c:v>
                </c:pt>
                <c:pt idx="99">
                  <c:v>0.1489925069839293</c:v>
                </c:pt>
                <c:pt idx="100">
                  <c:v>0.1107535577611769</c:v>
                </c:pt>
                <c:pt idx="101">
                  <c:v>9.0708361607500176E-2</c:v>
                </c:pt>
                <c:pt idx="102">
                  <c:v>6.4802153933669615E-2</c:v>
                </c:pt>
                <c:pt idx="103">
                  <c:v>5.5323672417356695E-2</c:v>
                </c:pt>
                <c:pt idx="104">
                  <c:v>4.4310757759815855E-2</c:v>
                </c:pt>
                <c:pt idx="105">
                  <c:v>3.6225535214579274E-2</c:v>
                </c:pt>
                <c:pt idx="106">
                  <c:v>3.1553093199149007E-2</c:v>
                </c:pt>
                <c:pt idx="107">
                  <c:v>2.7466445384306537E-2</c:v>
                </c:pt>
                <c:pt idx="108">
                  <c:v>2.3897043433781517E-2</c:v>
                </c:pt>
                <c:pt idx="109">
                  <c:v>2.1551608682128354E-2</c:v>
                </c:pt>
                <c:pt idx="110">
                  <c:v>1.8035071237080924E-2</c:v>
                </c:pt>
                <c:pt idx="111">
                  <c:v>1.627614316749959E-2</c:v>
                </c:pt>
                <c:pt idx="112">
                  <c:v>1.4814092107471755E-2</c:v>
                </c:pt>
                <c:pt idx="113">
                  <c:v>1.3238345590796063E-2</c:v>
                </c:pt>
                <c:pt idx="114">
                  <c:v>1.1885898056809729E-2</c:v>
                </c:pt>
                <c:pt idx="115">
                  <c:v>1.0913172881682032E-2</c:v>
                </c:pt>
                <c:pt idx="116">
                  <c:v>9.9501183321524245E-3</c:v>
                </c:pt>
                <c:pt idx="117">
                  <c:v>9.2472913848904437E-3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17-7247-9B5B-D06EAB348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627408"/>
        <c:axId val="1"/>
      </c:scatterChart>
      <c:valAx>
        <c:axId val="1996627408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9081660281414793"/>
              <c:y val="0.9348621702030157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2104328322299986E-3"/>
              <c:y val="0.391024080806069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6627408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'500e'!$AC$8:$AC$42</c:f>
          <c:strCache>
            <c:ptCount val="35"/>
            <c:pt idx="0">
              <c:v>SAMPLE NO.:</c:v>
            </c:pt>
            <c:pt idx="1">
              <c:v>7058.2ft;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6</c:v>
            </c:pt>
            <c:pt idx="6">
              <c:v>BVTot:</c:v>
            </c:pt>
            <c:pt idx="7">
              <c:v>2.33</c:v>
            </c:pt>
            <c:pt idx="8">
              <c:v>Perm:</c:v>
            </c:pt>
            <c:pt idx="9">
              <c:v>0.0339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0.11</c:v>
            </c:pt>
            <c:pt idx="15">
              <c:v>Pd1:</c:v>
            </c:pt>
            <c:pt idx="16">
              <c:v>5889.46</c:v>
            </c:pt>
            <c:pt idx="17">
              <c:v>BV1:</c:v>
            </c:pt>
            <c:pt idx="18">
              <c:v>2.33</c:v>
            </c:pt>
            <c:pt idx="19">
              <c:v>Closure Corr:</c:v>
            </c:pt>
            <c:pt idx="20">
              <c:v>0.26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1.8957926235273394E-2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7.9341304301220369E-2"/>
          <c:w val="0.75120782707270828"/>
          <c:h val="0.808289537568682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'500e'!$B$224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'500e'!$A$225:$A$342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2.6098518650722827E-2</c:v>
                </c:pt>
                <c:pt idx="2">
                  <c:v>2.6098518650722827E-2</c:v>
                </c:pt>
                <c:pt idx="3">
                  <c:v>5.2197037301445655E-2</c:v>
                </c:pt>
                <c:pt idx="4">
                  <c:v>5.2197037301445655E-2</c:v>
                </c:pt>
                <c:pt idx="5">
                  <c:v>7.8295555952168472E-2</c:v>
                </c:pt>
                <c:pt idx="6">
                  <c:v>7.8295555952168472E-2</c:v>
                </c:pt>
                <c:pt idx="7">
                  <c:v>7.8295555952168472E-2</c:v>
                </c:pt>
                <c:pt idx="8">
                  <c:v>7.8295555952168472E-2</c:v>
                </c:pt>
                <c:pt idx="9">
                  <c:v>7.8295555952168472E-2</c:v>
                </c:pt>
                <c:pt idx="10">
                  <c:v>0.10439407460289131</c:v>
                </c:pt>
                <c:pt idx="11">
                  <c:v>0.10439407460289131</c:v>
                </c:pt>
                <c:pt idx="12">
                  <c:v>0.10439407460289131</c:v>
                </c:pt>
                <c:pt idx="13">
                  <c:v>0.10439407460289131</c:v>
                </c:pt>
                <c:pt idx="14">
                  <c:v>0.10439407460289131</c:v>
                </c:pt>
                <c:pt idx="15">
                  <c:v>0.10439407460289131</c:v>
                </c:pt>
                <c:pt idx="16">
                  <c:v>0.10439407460289131</c:v>
                </c:pt>
                <c:pt idx="17">
                  <c:v>0.13049259325361415</c:v>
                </c:pt>
                <c:pt idx="18">
                  <c:v>0.13049259325361415</c:v>
                </c:pt>
                <c:pt idx="19">
                  <c:v>0.13049259325361415</c:v>
                </c:pt>
                <c:pt idx="20">
                  <c:v>0.13049259325361415</c:v>
                </c:pt>
                <c:pt idx="21">
                  <c:v>0.13049259325361415</c:v>
                </c:pt>
                <c:pt idx="22">
                  <c:v>0.13049259325361415</c:v>
                </c:pt>
                <c:pt idx="23">
                  <c:v>0.13049259325361415</c:v>
                </c:pt>
                <c:pt idx="24">
                  <c:v>0.13049259325361415</c:v>
                </c:pt>
                <c:pt idx="25">
                  <c:v>0.13049259325361415</c:v>
                </c:pt>
                <c:pt idx="26">
                  <c:v>0.15659111190433694</c:v>
                </c:pt>
                <c:pt idx="27">
                  <c:v>0.15659111190433694</c:v>
                </c:pt>
                <c:pt idx="28">
                  <c:v>0.15659111190433694</c:v>
                </c:pt>
                <c:pt idx="29">
                  <c:v>0.15659111190433694</c:v>
                </c:pt>
                <c:pt idx="30">
                  <c:v>0.15659111190433694</c:v>
                </c:pt>
                <c:pt idx="31">
                  <c:v>0.15659111190433694</c:v>
                </c:pt>
                <c:pt idx="32">
                  <c:v>0.15659111190433694</c:v>
                </c:pt>
                <c:pt idx="33">
                  <c:v>0.1826896305550598</c:v>
                </c:pt>
                <c:pt idx="34">
                  <c:v>0.1826896305550598</c:v>
                </c:pt>
                <c:pt idx="35">
                  <c:v>0.1826896305550598</c:v>
                </c:pt>
                <c:pt idx="36">
                  <c:v>0.1826896305550598</c:v>
                </c:pt>
                <c:pt idx="37">
                  <c:v>0.1826896305550598</c:v>
                </c:pt>
                <c:pt idx="38">
                  <c:v>0.1826896305550598</c:v>
                </c:pt>
                <c:pt idx="39">
                  <c:v>0.1826896305550598</c:v>
                </c:pt>
                <c:pt idx="40">
                  <c:v>0.20878814920578262</c:v>
                </c:pt>
                <c:pt idx="41">
                  <c:v>0.20878814920578262</c:v>
                </c:pt>
                <c:pt idx="42">
                  <c:v>0.20878814920578262</c:v>
                </c:pt>
                <c:pt idx="43">
                  <c:v>0.20878814920578262</c:v>
                </c:pt>
                <c:pt idx="44">
                  <c:v>0.20878814920578262</c:v>
                </c:pt>
                <c:pt idx="45">
                  <c:v>0.20878814920578262</c:v>
                </c:pt>
                <c:pt idx="46">
                  <c:v>0.20878814920578262</c:v>
                </c:pt>
                <c:pt idx="47">
                  <c:v>0.20878814920578262</c:v>
                </c:pt>
                <c:pt idx="48">
                  <c:v>0.20878814920578262</c:v>
                </c:pt>
                <c:pt idx="49">
                  <c:v>0.20878814920578262</c:v>
                </c:pt>
                <c:pt idx="50">
                  <c:v>0.20878814920578262</c:v>
                </c:pt>
                <c:pt idx="51">
                  <c:v>0.20878814920578262</c:v>
                </c:pt>
                <c:pt idx="52">
                  <c:v>0.20878814920578262</c:v>
                </c:pt>
                <c:pt idx="53">
                  <c:v>0.20878814920578262</c:v>
                </c:pt>
                <c:pt idx="54">
                  <c:v>0.20878814920578262</c:v>
                </c:pt>
                <c:pt idx="55">
                  <c:v>0.23488666785650542</c:v>
                </c:pt>
                <c:pt idx="56">
                  <c:v>0.23488666785650542</c:v>
                </c:pt>
                <c:pt idx="57">
                  <c:v>0.23488666785650542</c:v>
                </c:pt>
                <c:pt idx="58">
                  <c:v>0.23488666785650542</c:v>
                </c:pt>
                <c:pt idx="59">
                  <c:v>0.23488666785650542</c:v>
                </c:pt>
                <c:pt idx="60">
                  <c:v>0.23488666785650542</c:v>
                </c:pt>
                <c:pt idx="61">
                  <c:v>0.23488666785650542</c:v>
                </c:pt>
                <c:pt idx="62">
                  <c:v>0.23488666785650542</c:v>
                </c:pt>
                <c:pt idx="63">
                  <c:v>0.23488666785650542</c:v>
                </c:pt>
                <c:pt idx="64">
                  <c:v>0.23488666785650542</c:v>
                </c:pt>
                <c:pt idx="65">
                  <c:v>0.23488666785650542</c:v>
                </c:pt>
                <c:pt idx="66">
                  <c:v>0.23488666785650542</c:v>
                </c:pt>
                <c:pt idx="67">
                  <c:v>0.23488666785650542</c:v>
                </c:pt>
                <c:pt idx="68">
                  <c:v>0.23488666785650542</c:v>
                </c:pt>
                <c:pt idx="69">
                  <c:v>0.23488666785650542</c:v>
                </c:pt>
                <c:pt idx="70">
                  <c:v>0.23488666785650542</c:v>
                </c:pt>
                <c:pt idx="71">
                  <c:v>0.23488666785650542</c:v>
                </c:pt>
                <c:pt idx="72">
                  <c:v>0.23488666785650542</c:v>
                </c:pt>
                <c:pt idx="73">
                  <c:v>0.23488666785650542</c:v>
                </c:pt>
                <c:pt idx="74">
                  <c:v>0.23488666785650542</c:v>
                </c:pt>
                <c:pt idx="75">
                  <c:v>0.23488666785650542</c:v>
                </c:pt>
                <c:pt idx="76">
                  <c:v>0.23488666785650542</c:v>
                </c:pt>
                <c:pt idx="77">
                  <c:v>0.23488666785650542</c:v>
                </c:pt>
                <c:pt idx="78">
                  <c:v>0.23488666785650542</c:v>
                </c:pt>
                <c:pt idx="79">
                  <c:v>0.23488666785650542</c:v>
                </c:pt>
                <c:pt idx="80">
                  <c:v>0.23488666785650542</c:v>
                </c:pt>
                <c:pt idx="81">
                  <c:v>0.23488666785650542</c:v>
                </c:pt>
                <c:pt idx="82">
                  <c:v>0.23488666785650542</c:v>
                </c:pt>
                <c:pt idx="83">
                  <c:v>0.23488666785650542</c:v>
                </c:pt>
                <c:pt idx="84">
                  <c:v>0.23488666785650542</c:v>
                </c:pt>
                <c:pt idx="85">
                  <c:v>0.23488666785650542</c:v>
                </c:pt>
                <c:pt idx="86">
                  <c:v>0.23488666785650542</c:v>
                </c:pt>
                <c:pt idx="87">
                  <c:v>0.23488666785650542</c:v>
                </c:pt>
                <c:pt idx="88">
                  <c:v>0.23488666785650542</c:v>
                </c:pt>
                <c:pt idx="89">
                  <c:v>0.23488666785650542</c:v>
                </c:pt>
                <c:pt idx="90">
                  <c:v>0.2609851865072283</c:v>
                </c:pt>
                <c:pt idx="91">
                  <c:v>0.31318222380867389</c:v>
                </c:pt>
                <c:pt idx="92">
                  <c:v>0.46977333571301083</c:v>
                </c:pt>
                <c:pt idx="93">
                  <c:v>0.67856148491879353</c:v>
                </c:pt>
                <c:pt idx="94">
                  <c:v>0.93954667142602166</c:v>
                </c:pt>
                <c:pt idx="95">
                  <c:v>1.3049259325361413</c:v>
                </c:pt>
                <c:pt idx="96">
                  <c:v>1.5398126003926469</c:v>
                </c:pt>
                <c:pt idx="97">
                  <c:v>1.7225022309477065</c:v>
                </c:pt>
                <c:pt idx="98">
                  <c:v>1.9051918615027661</c:v>
                </c:pt>
                <c:pt idx="99">
                  <c:v>1.9834874174549348</c:v>
                </c:pt>
                <c:pt idx="100">
                  <c:v>2.0356844547563804</c:v>
                </c:pt>
                <c:pt idx="101">
                  <c:v>2.0878814920578264</c:v>
                </c:pt>
                <c:pt idx="102">
                  <c:v>2.1139800107085489</c:v>
                </c:pt>
                <c:pt idx="103">
                  <c:v>2.1400785293592715</c:v>
                </c:pt>
                <c:pt idx="104">
                  <c:v>2.1661770480099944</c:v>
                </c:pt>
                <c:pt idx="105">
                  <c:v>2.1922755666607165</c:v>
                </c:pt>
                <c:pt idx="106">
                  <c:v>2.2183740853114395</c:v>
                </c:pt>
                <c:pt idx="107">
                  <c:v>2.2183740853114395</c:v>
                </c:pt>
                <c:pt idx="108">
                  <c:v>2.2183740853114395</c:v>
                </c:pt>
                <c:pt idx="109">
                  <c:v>2.2183740853114395</c:v>
                </c:pt>
                <c:pt idx="110">
                  <c:v>2.2183740853114395</c:v>
                </c:pt>
                <c:pt idx="111">
                  <c:v>2.2183740853114395</c:v>
                </c:pt>
                <c:pt idx="112">
                  <c:v>2.2183740853114395</c:v>
                </c:pt>
                <c:pt idx="113">
                  <c:v>2.2183740853114395</c:v>
                </c:pt>
                <c:pt idx="114">
                  <c:v>2.2183740853114395</c:v>
                </c:pt>
                <c:pt idx="115">
                  <c:v>2.2183740853114395</c:v>
                </c:pt>
                <c:pt idx="116">
                  <c:v>2.2183740853114395</c:v>
                </c:pt>
                <c:pt idx="117">
                  <c:v>2.2183740853114395</c:v>
                </c:pt>
              </c:numCache>
            </c:numRef>
          </c:xVal>
          <c:yVal>
            <c:numRef>
              <c:f>'500e'!$B$225:$B$342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14.19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20.29</c:v>
                </c:pt>
                <c:pt idx="29">
                  <c:v>22.19</c:v>
                </c:pt>
                <c:pt idx="30">
                  <c:v>24.29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44.18</c:v>
                </c:pt>
                <c:pt idx="38">
                  <c:v>48.4</c:v>
                </c:pt>
                <c:pt idx="39">
                  <c:v>53.04</c:v>
                </c:pt>
                <c:pt idx="40">
                  <c:v>59.38</c:v>
                </c:pt>
                <c:pt idx="41">
                  <c:v>64.010000000000005</c:v>
                </c:pt>
                <c:pt idx="42">
                  <c:v>70</c:v>
                </c:pt>
                <c:pt idx="43">
                  <c:v>76.48</c:v>
                </c:pt>
                <c:pt idx="44">
                  <c:v>84.36</c:v>
                </c:pt>
                <c:pt idx="45">
                  <c:v>92</c:v>
                </c:pt>
                <c:pt idx="46">
                  <c:v>100.18</c:v>
                </c:pt>
                <c:pt idx="47">
                  <c:v>110.33</c:v>
                </c:pt>
                <c:pt idx="48">
                  <c:v>121.28</c:v>
                </c:pt>
                <c:pt idx="49">
                  <c:v>133.13999999999999</c:v>
                </c:pt>
                <c:pt idx="50">
                  <c:v>145.12</c:v>
                </c:pt>
                <c:pt idx="51">
                  <c:v>159.18</c:v>
                </c:pt>
                <c:pt idx="52">
                  <c:v>174.01</c:v>
                </c:pt>
                <c:pt idx="53">
                  <c:v>189.69</c:v>
                </c:pt>
                <c:pt idx="54">
                  <c:v>207.09</c:v>
                </c:pt>
                <c:pt idx="55">
                  <c:v>227.69</c:v>
                </c:pt>
                <c:pt idx="56">
                  <c:v>249.89</c:v>
                </c:pt>
                <c:pt idx="57">
                  <c:v>272.27999999999997</c:v>
                </c:pt>
                <c:pt idx="58">
                  <c:v>298.93</c:v>
                </c:pt>
                <c:pt idx="59">
                  <c:v>326.61</c:v>
                </c:pt>
                <c:pt idx="60">
                  <c:v>358</c:v>
                </c:pt>
                <c:pt idx="61">
                  <c:v>391.86</c:v>
                </c:pt>
                <c:pt idx="62">
                  <c:v>428.4</c:v>
                </c:pt>
                <c:pt idx="63">
                  <c:v>468.51</c:v>
                </c:pt>
                <c:pt idx="64">
                  <c:v>513.57000000000005</c:v>
                </c:pt>
                <c:pt idx="65">
                  <c:v>561.32000000000005</c:v>
                </c:pt>
                <c:pt idx="66">
                  <c:v>613.5</c:v>
                </c:pt>
                <c:pt idx="67">
                  <c:v>669.34</c:v>
                </c:pt>
                <c:pt idx="68">
                  <c:v>735.61</c:v>
                </c:pt>
                <c:pt idx="69">
                  <c:v>802.78</c:v>
                </c:pt>
                <c:pt idx="70">
                  <c:v>878.61</c:v>
                </c:pt>
                <c:pt idx="71">
                  <c:v>963.72</c:v>
                </c:pt>
                <c:pt idx="72">
                  <c:v>1049.6600000000001</c:v>
                </c:pt>
                <c:pt idx="73">
                  <c:v>1146.96</c:v>
                </c:pt>
                <c:pt idx="74">
                  <c:v>1256.6600000000001</c:v>
                </c:pt>
                <c:pt idx="75">
                  <c:v>1379.97</c:v>
                </c:pt>
                <c:pt idx="76">
                  <c:v>1507.58</c:v>
                </c:pt>
                <c:pt idx="77">
                  <c:v>1649.89</c:v>
                </c:pt>
                <c:pt idx="78">
                  <c:v>1807.58</c:v>
                </c:pt>
                <c:pt idx="79">
                  <c:v>1977.4</c:v>
                </c:pt>
                <c:pt idx="80">
                  <c:v>2159.37</c:v>
                </c:pt>
                <c:pt idx="81">
                  <c:v>2368.7800000000002</c:v>
                </c:pt>
                <c:pt idx="82">
                  <c:v>2588.54</c:v>
                </c:pt>
                <c:pt idx="83">
                  <c:v>2827.12</c:v>
                </c:pt>
                <c:pt idx="84">
                  <c:v>3097.77</c:v>
                </c:pt>
                <c:pt idx="85">
                  <c:v>3386.65</c:v>
                </c:pt>
                <c:pt idx="86">
                  <c:v>3708.32</c:v>
                </c:pt>
                <c:pt idx="87">
                  <c:v>4057.77</c:v>
                </c:pt>
                <c:pt idx="88">
                  <c:v>4435.66</c:v>
                </c:pt>
                <c:pt idx="89">
                  <c:v>4846.08</c:v>
                </c:pt>
                <c:pt idx="90">
                  <c:v>5307.46</c:v>
                </c:pt>
                <c:pt idx="91">
                  <c:v>5805.01</c:v>
                </c:pt>
                <c:pt idx="92">
                  <c:v>6354.54</c:v>
                </c:pt>
                <c:pt idx="93">
                  <c:v>6946.51</c:v>
                </c:pt>
                <c:pt idx="94">
                  <c:v>7608.18</c:v>
                </c:pt>
                <c:pt idx="95">
                  <c:v>8317.5300000000007</c:v>
                </c:pt>
                <c:pt idx="96">
                  <c:v>9096.07</c:v>
                </c:pt>
                <c:pt idx="97">
                  <c:v>9957.02</c:v>
                </c:pt>
                <c:pt idx="98">
                  <c:v>10896.29</c:v>
                </c:pt>
                <c:pt idx="99">
                  <c:v>11895.89</c:v>
                </c:pt>
                <c:pt idx="100">
                  <c:v>12994.1</c:v>
                </c:pt>
                <c:pt idx="101">
                  <c:v>14294.55</c:v>
                </c:pt>
                <c:pt idx="102">
                  <c:v>15593.98</c:v>
                </c:pt>
                <c:pt idx="103">
                  <c:v>17092.98</c:v>
                </c:pt>
                <c:pt idx="104">
                  <c:v>18693.38</c:v>
                </c:pt>
                <c:pt idx="105">
                  <c:v>20393.310000000001</c:v>
                </c:pt>
                <c:pt idx="106">
                  <c:v>22294.79</c:v>
                </c:pt>
                <c:pt idx="107">
                  <c:v>24396.11</c:v>
                </c:pt>
                <c:pt idx="108">
                  <c:v>26696.95</c:v>
                </c:pt>
                <c:pt idx="109">
                  <c:v>29297.45</c:v>
                </c:pt>
                <c:pt idx="110">
                  <c:v>31999.85</c:v>
                </c:pt>
                <c:pt idx="111">
                  <c:v>34999.25</c:v>
                </c:pt>
                <c:pt idx="112">
                  <c:v>38296.83</c:v>
                </c:pt>
                <c:pt idx="113">
                  <c:v>41898.18</c:v>
                </c:pt>
                <c:pt idx="114">
                  <c:v>45788.66</c:v>
                </c:pt>
                <c:pt idx="115">
                  <c:v>50098.61</c:v>
                </c:pt>
                <c:pt idx="116">
                  <c:v>54797.42</c:v>
                </c:pt>
                <c:pt idx="117">
                  <c:v>59998.23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A-BF42-8E8A-F029C5B09CF1}"/>
            </c:ext>
          </c:extLst>
        </c:ser>
        <c:ser>
          <c:idx val="1"/>
          <c:order val="1"/>
          <c:tx>
            <c:strRef>
              <c:f>'500e'!$D$224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'500e'!$C$225:$C$342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5.7770377698678432E-2</c:v>
                </c:pt>
                <c:pt idx="92">
                  <c:v>0.21436148960301538</c:v>
                </c:pt>
                <c:pt idx="93">
                  <c:v>0.42314963880879808</c:v>
                </c:pt>
                <c:pt idx="94">
                  <c:v>0.68413482531602621</c:v>
                </c:pt>
                <c:pt idx="95">
                  <c:v>1.0495140864261459</c:v>
                </c:pt>
                <c:pt idx="96">
                  <c:v>1.2844007542826514</c:v>
                </c:pt>
                <c:pt idx="97">
                  <c:v>1.467090384837711</c:v>
                </c:pt>
                <c:pt idx="98">
                  <c:v>1.6497800153927706</c:v>
                </c:pt>
                <c:pt idx="99">
                  <c:v>1.7280755713449394</c:v>
                </c:pt>
                <c:pt idx="100">
                  <c:v>1.7802726086463849</c:v>
                </c:pt>
                <c:pt idx="101">
                  <c:v>1.8324696459478309</c:v>
                </c:pt>
                <c:pt idx="102">
                  <c:v>1.8585681645985535</c:v>
                </c:pt>
                <c:pt idx="103">
                  <c:v>1.884666683249276</c:v>
                </c:pt>
                <c:pt idx="104">
                  <c:v>1.910765201899999</c:v>
                </c:pt>
                <c:pt idx="105">
                  <c:v>1.9368637205507211</c:v>
                </c:pt>
                <c:pt idx="106">
                  <c:v>1.9629622392014441</c:v>
                </c:pt>
                <c:pt idx="107">
                  <c:v>1.9629622392014441</c:v>
                </c:pt>
                <c:pt idx="108">
                  <c:v>1.9629622392014441</c:v>
                </c:pt>
                <c:pt idx="109">
                  <c:v>1.9629622392014441</c:v>
                </c:pt>
                <c:pt idx="110">
                  <c:v>1.9629622392014441</c:v>
                </c:pt>
                <c:pt idx="111">
                  <c:v>1.9629622392014441</c:v>
                </c:pt>
                <c:pt idx="112">
                  <c:v>1.9629622392014441</c:v>
                </c:pt>
                <c:pt idx="113">
                  <c:v>1.9629622392014441</c:v>
                </c:pt>
                <c:pt idx="114">
                  <c:v>1.9629622392014441</c:v>
                </c:pt>
                <c:pt idx="115">
                  <c:v>1.9629622392014441</c:v>
                </c:pt>
                <c:pt idx="116">
                  <c:v>1.9629622392014441</c:v>
                </c:pt>
                <c:pt idx="117">
                  <c:v>1.9629622392014441</c:v>
                </c:pt>
              </c:numCache>
            </c:numRef>
          </c:xVal>
          <c:yVal>
            <c:numRef>
              <c:f>'500e'!$D$225:$D$342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14.19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20.29</c:v>
                </c:pt>
                <c:pt idx="29">
                  <c:v>22.19</c:v>
                </c:pt>
                <c:pt idx="30">
                  <c:v>24.29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44.18</c:v>
                </c:pt>
                <c:pt idx="38">
                  <c:v>48.4</c:v>
                </c:pt>
                <c:pt idx="39">
                  <c:v>53.04</c:v>
                </c:pt>
                <c:pt idx="40">
                  <c:v>59.38</c:v>
                </c:pt>
                <c:pt idx="41">
                  <c:v>64.010000000000005</c:v>
                </c:pt>
                <c:pt idx="42">
                  <c:v>70</c:v>
                </c:pt>
                <c:pt idx="43">
                  <c:v>76.48</c:v>
                </c:pt>
                <c:pt idx="44">
                  <c:v>84.36</c:v>
                </c:pt>
                <c:pt idx="45">
                  <c:v>92</c:v>
                </c:pt>
                <c:pt idx="46">
                  <c:v>100.18</c:v>
                </c:pt>
                <c:pt idx="47">
                  <c:v>110.33</c:v>
                </c:pt>
                <c:pt idx="48">
                  <c:v>121.28</c:v>
                </c:pt>
                <c:pt idx="49">
                  <c:v>133.13999999999999</c:v>
                </c:pt>
                <c:pt idx="50">
                  <c:v>145.12</c:v>
                </c:pt>
                <c:pt idx="51">
                  <c:v>159.18</c:v>
                </c:pt>
                <c:pt idx="52">
                  <c:v>174.01</c:v>
                </c:pt>
                <c:pt idx="53">
                  <c:v>189.69</c:v>
                </c:pt>
                <c:pt idx="54">
                  <c:v>207.09</c:v>
                </c:pt>
                <c:pt idx="55">
                  <c:v>227.69</c:v>
                </c:pt>
                <c:pt idx="56">
                  <c:v>249.89</c:v>
                </c:pt>
                <c:pt idx="57">
                  <c:v>272.27999999999997</c:v>
                </c:pt>
                <c:pt idx="58">
                  <c:v>298.93</c:v>
                </c:pt>
                <c:pt idx="59">
                  <c:v>326.61</c:v>
                </c:pt>
                <c:pt idx="60">
                  <c:v>358</c:v>
                </c:pt>
                <c:pt idx="61">
                  <c:v>391.86</c:v>
                </c:pt>
                <c:pt idx="62">
                  <c:v>428.4</c:v>
                </c:pt>
                <c:pt idx="63">
                  <c:v>468.51</c:v>
                </c:pt>
                <c:pt idx="64">
                  <c:v>513.57000000000005</c:v>
                </c:pt>
                <c:pt idx="65">
                  <c:v>561.32000000000005</c:v>
                </c:pt>
                <c:pt idx="66">
                  <c:v>613.5</c:v>
                </c:pt>
                <c:pt idx="67">
                  <c:v>669.34</c:v>
                </c:pt>
                <c:pt idx="68">
                  <c:v>735.61</c:v>
                </c:pt>
                <c:pt idx="69">
                  <c:v>802.78</c:v>
                </c:pt>
                <c:pt idx="70">
                  <c:v>878.61</c:v>
                </c:pt>
                <c:pt idx="71">
                  <c:v>963.72</c:v>
                </c:pt>
                <c:pt idx="72">
                  <c:v>1049.6600000000001</c:v>
                </c:pt>
                <c:pt idx="73">
                  <c:v>1146.96</c:v>
                </c:pt>
                <c:pt idx="74">
                  <c:v>1256.6600000000001</c:v>
                </c:pt>
                <c:pt idx="75">
                  <c:v>1379.97</c:v>
                </c:pt>
                <c:pt idx="76">
                  <c:v>1507.58</c:v>
                </c:pt>
                <c:pt idx="77">
                  <c:v>1649.89</c:v>
                </c:pt>
                <c:pt idx="78">
                  <c:v>1807.58</c:v>
                </c:pt>
                <c:pt idx="79">
                  <c:v>1977.4</c:v>
                </c:pt>
                <c:pt idx="80">
                  <c:v>2159.37</c:v>
                </c:pt>
                <c:pt idx="81">
                  <c:v>2368.7800000000002</c:v>
                </c:pt>
                <c:pt idx="82">
                  <c:v>2588.54</c:v>
                </c:pt>
                <c:pt idx="83">
                  <c:v>2827.12</c:v>
                </c:pt>
                <c:pt idx="84">
                  <c:v>3097.77</c:v>
                </c:pt>
                <c:pt idx="85">
                  <c:v>3386.65</c:v>
                </c:pt>
                <c:pt idx="86">
                  <c:v>3708.32</c:v>
                </c:pt>
                <c:pt idx="87">
                  <c:v>4057.77</c:v>
                </c:pt>
                <c:pt idx="88">
                  <c:v>4435.66</c:v>
                </c:pt>
                <c:pt idx="89">
                  <c:v>4846.08</c:v>
                </c:pt>
                <c:pt idx="90">
                  <c:v>5307.46</c:v>
                </c:pt>
                <c:pt idx="91">
                  <c:v>5805.01</c:v>
                </c:pt>
                <c:pt idx="92">
                  <c:v>6354.54</c:v>
                </c:pt>
                <c:pt idx="93">
                  <c:v>6946.51</c:v>
                </c:pt>
                <c:pt idx="94">
                  <c:v>7608.18</c:v>
                </c:pt>
                <c:pt idx="95">
                  <c:v>8317.5300000000007</c:v>
                </c:pt>
                <c:pt idx="96">
                  <c:v>9096.07</c:v>
                </c:pt>
                <c:pt idx="97">
                  <c:v>9957.02</c:v>
                </c:pt>
                <c:pt idx="98">
                  <c:v>10896.29</c:v>
                </c:pt>
                <c:pt idx="99">
                  <c:v>11895.89</c:v>
                </c:pt>
                <c:pt idx="100">
                  <c:v>12994.1</c:v>
                </c:pt>
                <c:pt idx="101">
                  <c:v>14294.55</c:v>
                </c:pt>
                <c:pt idx="102">
                  <c:v>15593.98</c:v>
                </c:pt>
                <c:pt idx="103">
                  <c:v>17092.98</c:v>
                </c:pt>
                <c:pt idx="104">
                  <c:v>18693.38</c:v>
                </c:pt>
                <c:pt idx="105">
                  <c:v>20393.310000000001</c:v>
                </c:pt>
                <c:pt idx="106">
                  <c:v>22294.79</c:v>
                </c:pt>
                <c:pt idx="107">
                  <c:v>24396.11</c:v>
                </c:pt>
                <c:pt idx="108">
                  <c:v>26696.95</c:v>
                </c:pt>
                <c:pt idx="109">
                  <c:v>29297.45</c:v>
                </c:pt>
                <c:pt idx="110">
                  <c:v>31999.85</c:v>
                </c:pt>
                <c:pt idx="111">
                  <c:v>34999.25</c:v>
                </c:pt>
                <c:pt idx="112">
                  <c:v>38296.83</c:v>
                </c:pt>
                <c:pt idx="113">
                  <c:v>41898.18</c:v>
                </c:pt>
                <c:pt idx="114">
                  <c:v>45788.66</c:v>
                </c:pt>
                <c:pt idx="115">
                  <c:v>50098.61</c:v>
                </c:pt>
                <c:pt idx="116">
                  <c:v>54797.42</c:v>
                </c:pt>
                <c:pt idx="117">
                  <c:v>59998.23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A-BF42-8E8A-F029C5B09CF1}"/>
            </c:ext>
          </c:extLst>
        </c:ser>
        <c:ser>
          <c:idx val="2"/>
          <c:order val="2"/>
          <c:tx>
            <c:strRef>
              <c:f>'500e'!$F$224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'500e'!$E$225:$E$342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7.5115647792967977E-2</c:v>
                </c:pt>
                <c:pt idx="93">
                  <c:v>0.47958177613112074</c:v>
                </c:pt>
                <c:pt idx="94">
                  <c:v>0.84136449402006841</c:v>
                </c:pt>
                <c:pt idx="95">
                  <c:v>1.0948584636763083</c:v>
                </c:pt>
                <c:pt idx="96">
                  <c:v>1.2793427857261572</c:v>
                </c:pt>
                <c:pt idx="97">
                  <c:v>1.4188000880249809</c:v>
                </c:pt>
                <c:pt idx="98">
                  <c:v>1.5260369734399495</c:v>
                </c:pt>
                <c:pt idx="99">
                  <c:v>1.6090827065724449</c:v>
                </c:pt>
                <c:pt idx="100">
                  <c:v>1.6771796464161659</c:v>
                </c:pt>
                <c:pt idx="101">
                  <c:v>1.7377856453258784</c:v>
                </c:pt>
                <c:pt idx="102">
                  <c:v>1.7841232210890838</c:v>
                </c:pt>
                <c:pt idx="103">
                  <c:v>1.8258197207676214</c:v>
                </c:pt>
                <c:pt idx="104">
                  <c:v>1.8608268448864451</c:v>
                </c:pt>
                <c:pt idx="105">
                  <c:v>1.8905443769358945</c:v>
                </c:pt>
                <c:pt idx="106">
                  <c:v>1.9173514984607452</c:v>
                </c:pt>
                <c:pt idx="107">
                  <c:v>1.9413370977698823</c:v>
                </c:pt>
                <c:pt idx="108">
                  <c:v>1.962724506843204</c:v>
                </c:pt>
                <c:pt idx="109">
                  <c:v>1.9824712380061886</c:v>
                </c:pt>
                <c:pt idx="110">
                  <c:v>1.9993641822634118</c:v>
                </c:pt>
                <c:pt idx="111">
                  <c:v>2.014932653717572</c:v>
                </c:pt>
                <c:pt idx="112">
                  <c:v>2.0291823425342477</c:v>
                </c:pt>
                <c:pt idx="113">
                  <c:v>2.0421887146757567</c:v>
                </c:pt>
                <c:pt idx="114">
                  <c:v>2.0539906391789193</c:v>
                </c:pt>
                <c:pt idx="115">
                  <c:v>2.065009842978224</c:v>
                </c:pt>
                <c:pt idx="116">
                  <c:v>2.0751590624707408</c:v>
                </c:pt>
                <c:pt idx="117">
                  <c:v>2.0846715116436441</c:v>
                </c:pt>
              </c:numCache>
            </c:numRef>
          </c:xVal>
          <c:yVal>
            <c:numRef>
              <c:f>'500e'!$F$225:$F$342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14.19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20.29</c:v>
                </c:pt>
                <c:pt idx="29">
                  <c:v>22.19</c:v>
                </c:pt>
                <c:pt idx="30">
                  <c:v>24.29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44.18</c:v>
                </c:pt>
                <c:pt idx="38">
                  <c:v>48.4</c:v>
                </c:pt>
                <c:pt idx="39">
                  <c:v>53.04</c:v>
                </c:pt>
                <c:pt idx="40">
                  <c:v>59.38</c:v>
                </c:pt>
                <c:pt idx="41">
                  <c:v>64.010000000000005</c:v>
                </c:pt>
                <c:pt idx="42">
                  <c:v>70</c:v>
                </c:pt>
                <c:pt idx="43">
                  <c:v>76.48</c:v>
                </c:pt>
                <c:pt idx="44">
                  <c:v>84.36</c:v>
                </c:pt>
                <c:pt idx="45">
                  <c:v>92</c:v>
                </c:pt>
                <c:pt idx="46">
                  <c:v>100.18</c:v>
                </c:pt>
                <c:pt idx="47">
                  <c:v>110.33</c:v>
                </c:pt>
                <c:pt idx="48">
                  <c:v>121.28</c:v>
                </c:pt>
                <c:pt idx="49">
                  <c:v>133.13999999999999</c:v>
                </c:pt>
                <c:pt idx="50">
                  <c:v>145.12</c:v>
                </c:pt>
                <c:pt idx="51">
                  <c:v>159.18</c:v>
                </c:pt>
                <c:pt idx="52">
                  <c:v>174.01</c:v>
                </c:pt>
                <c:pt idx="53">
                  <c:v>189.69</c:v>
                </c:pt>
                <c:pt idx="54">
                  <c:v>207.09</c:v>
                </c:pt>
                <c:pt idx="55">
                  <c:v>227.69</c:v>
                </c:pt>
                <c:pt idx="56">
                  <c:v>249.89</c:v>
                </c:pt>
                <c:pt idx="57">
                  <c:v>272.27999999999997</c:v>
                </c:pt>
                <c:pt idx="58">
                  <c:v>298.93</c:v>
                </c:pt>
                <c:pt idx="59">
                  <c:v>326.61</c:v>
                </c:pt>
                <c:pt idx="60">
                  <c:v>358</c:v>
                </c:pt>
                <c:pt idx="61">
                  <c:v>391.86</c:v>
                </c:pt>
                <c:pt idx="62">
                  <c:v>428.4</c:v>
                </c:pt>
                <c:pt idx="63">
                  <c:v>468.51</c:v>
                </c:pt>
                <c:pt idx="64">
                  <c:v>513.57000000000005</c:v>
                </c:pt>
                <c:pt idx="65">
                  <c:v>561.32000000000005</c:v>
                </c:pt>
                <c:pt idx="66">
                  <c:v>613.5</c:v>
                </c:pt>
                <c:pt idx="67">
                  <c:v>669.34</c:v>
                </c:pt>
                <c:pt idx="68">
                  <c:v>735.61</c:v>
                </c:pt>
                <c:pt idx="69">
                  <c:v>802.78</c:v>
                </c:pt>
                <c:pt idx="70">
                  <c:v>878.61</c:v>
                </c:pt>
                <c:pt idx="71">
                  <c:v>963.72</c:v>
                </c:pt>
                <c:pt idx="72">
                  <c:v>1049.6600000000001</c:v>
                </c:pt>
                <c:pt idx="73">
                  <c:v>1146.96</c:v>
                </c:pt>
                <c:pt idx="74">
                  <c:v>1256.6600000000001</c:v>
                </c:pt>
                <c:pt idx="75">
                  <c:v>1379.97</c:v>
                </c:pt>
                <c:pt idx="76">
                  <c:v>1507.58</c:v>
                </c:pt>
                <c:pt idx="77">
                  <c:v>1649.89</c:v>
                </c:pt>
                <c:pt idx="78">
                  <c:v>1807.58</c:v>
                </c:pt>
                <c:pt idx="79">
                  <c:v>1977.4</c:v>
                </c:pt>
                <c:pt idx="80">
                  <c:v>2159.37</c:v>
                </c:pt>
                <c:pt idx="81">
                  <c:v>2368.7800000000002</c:v>
                </c:pt>
                <c:pt idx="82">
                  <c:v>2588.54</c:v>
                </c:pt>
                <c:pt idx="83">
                  <c:v>2827.12</c:v>
                </c:pt>
                <c:pt idx="84">
                  <c:v>3097.77</c:v>
                </c:pt>
                <c:pt idx="85">
                  <c:v>3386.65</c:v>
                </c:pt>
                <c:pt idx="86">
                  <c:v>3708.32</c:v>
                </c:pt>
                <c:pt idx="87">
                  <c:v>4057.77</c:v>
                </c:pt>
                <c:pt idx="88">
                  <c:v>4435.66</c:v>
                </c:pt>
                <c:pt idx="89">
                  <c:v>4846.08</c:v>
                </c:pt>
                <c:pt idx="90">
                  <c:v>5307.46</c:v>
                </c:pt>
                <c:pt idx="91">
                  <c:v>5805.01</c:v>
                </c:pt>
                <c:pt idx="92">
                  <c:v>6354.54</c:v>
                </c:pt>
                <c:pt idx="93">
                  <c:v>6946.51</c:v>
                </c:pt>
                <c:pt idx="94">
                  <c:v>7608.18</c:v>
                </c:pt>
                <c:pt idx="95">
                  <c:v>8317.5300000000007</c:v>
                </c:pt>
                <c:pt idx="96">
                  <c:v>9096.07</c:v>
                </c:pt>
                <c:pt idx="97">
                  <c:v>9957.02</c:v>
                </c:pt>
                <c:pt idx="98">
                  <c:v>10896.29</c:v>
                </c:pt>
                <c:pt idx="99">
                  <c:v>11895.89</c:v>
                </c:pt>
                <c:pt idx="100">
                  <c:v>12994.1</c:v>
                </c:pt>
                <c:pt idx="101">
                  <c:v>14294.55</c:v>
                </c:pt>
                <c:pt idx="102">
                  <c:v>15593.98</c:v>
                </c:pt>
                <c:pt idx="103">
                  <c:v>17092.98</c:v>
                </c:pt>
                <c:pt idx="104">
                  <c:v>18693.38</c:v>
                </c:pt>
                <c:pt idx="105">
                  <c:v>20393.310000000001</c:v>
                </c:pt>
                <c:pt idx="106">
                  <c:v>22294.79</c:v>
                </c:pt>
                <c:pt idx="107">
                  <c:v>24396.11</c:v>
                </c:pt>
                <c:pt idx="108">
                  <c:v>26696.95</c:v>
                </c:pt>
                <c:pt idx="109">
                  <c:v>29297.45</c:v>
                </c:pt>
                <c:pt idx="110">
                  <c:v>31999.85</c:v>
                </c:pt>
                <c:pt idx="111">
                  <c:v>34999.25</c:v>
                </c:pt>
                <c:pt idx="112">
                  <c:v>38296.83</c:v>
                </c:pt>
                <c:pt idx="113">
                  <c:v>41898.18</c:v>
                </c:pt>
                <c:pt idx="114">
                  <c:v>45788.66</c:v>
                </c:pt>
                <c:pt idx="115">
                  <c:v>50098.61</c:v>
                </c:pt>
                <c:pt idx="116">
                  <c:v>54797.42</c:v>
                </c:pt>
                <c:pt idx="117">
                  <c:v>59998.23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0A-BF42-8E8A-F029C5B09CF1}"/>
            </c:ext>
          </c:extLst>
        </c:ser>
        <c:ser>
          <c:idx val="3"/>
          <c:order val="3"/>
          <c:tx>
            <c:strRef>
              <c:f>'500e'!$H$224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'500e'!$G$225:$G$342</c:f>
              <c:numCache>
                <c:formatCode>0.0000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9.9975934346928862E-4</c:v>
                </c:pt>
                <c:pt idx="25">
                  <c:v>9.9976152971128314E-4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9.9977009413569477E-4</c:v>
                </c:pt>
                <c:pt idx="30">
                  <c:v>9.9977215264048175E-4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9.9978489431759728E-4</c:v>
                </c:pt>
                <c:pt idx="38">
                  <c:v>9.9978671326833969E-4</c:v>
                </c:pt>
                <c:pt idx="39">
                  <c:v>9.9978850791414752E-4</c:v>
                </c:pt>
                <c:pt idx="40">
                  <c:v>9.9979068021523675E-4</c:v>
                </c:pt>
                <c:pt idx="41">
                  <c:v>9.9979210018224878E-4</c:v>
                </c:pt>
                <c:pt idx="42">
                  <c:v>9.9979376704619556E-4</c:v>
                </c:pt>
                <c:pt idx="43">
                  <c:v>9.9979539062250195E-4</c:v>
                </c:pt>
                <c:pt idx="44">
                  <c:v>9.997971593842395E-4</c:v>
                </c:pt>
                <c:pt idx="45">
                  <c:v>9.9979869781326278E-4</c:v>
                </c:pt>
                <c:pt idx="46">
                  <c:v>9.9980018679428025E-4</c:v>
                </c:pt>
                <c:pt idx="47">
                  <c:v>9.9980184738680789E-4</c:v>
                </c:pt>
                <c:pt idx="48">
                  <c:v>9.9980344902566003E-4</c:v>
                </c:pt>
                <c:pt idx="49">
                  <c:v>9.9980500305854461E-4</c:v>
                </c:pt>
                <c:pt idx="50">
                  <c:v>9.9980641650577085E-4</c:v>
                </c:pt>
                <c:pt idx="51">
                  <c:v>9.9980791092546344E-4</c:v>
                </c:pt>
                <c:pt idx="52">
                  <c:v>9.9980932878404117E-4</c:v>
                </c:pt>
                <c:pt idx="53">
                  <c:v>9.99810682281152E-4</c:v>
                </c:pt>
                <c:pt idx="54">
                  <c:v>9.9981203948437095E-4</c:v>
                </c:pt>
                <c:pt idx="55">
                  <c:v>9.998134843047493E-4</c:v>
                </c:pt>
                <c:pt idx="56">
                  <c:v>9.9981488034119395E-4</c:v>
                </c:pt>
                <c:pt idx="57">
                  <c:v>9.9981614955464639E-4</c:v>
                </c:pt>
                <c:pt idx="58">
                  <c:v>9.9981751108362102E-4</c:v>
                </c:pt>
                <c:pt idx="59">
                  <c:v>9.9981878381589563E-4</c:v>
                </c:pt>
                <c:pt idx="60">
                  <c:v>9.9982008406984766E-4</c:v>
                </c:pt>
                <c:pt idx="61">
                  <c:v>9.9982134645634703E-4</c:v>
                </c:pt>
                <c:pt idx="62">
                  <c:v>9.998225745766298E-4</c:v>
                </c:pt>
                <c:pt idx="63">
                  <c:v>9.998237906151564E-4</c:v>
                </c:pt>
                <c:pt idx="64">
                  <c:v>9.9982502109068885E-4</c:v>
                </c:pt>
                <c:pt idx="65">
                  <c:v>9.9982619612171749E-4</c:v>
                </c:pt>
                <c:pt idx="66">
                  <c:v>9.9982735527331165E-4</c:v>
                </c:pt>
                <c:pt idx="67">
                  <c:v>9.9982847634570325E-4</c:v>
                </c:pt>
                <c:pt idx="68">
                  <c:v>9.9982967498865637E-4</c:v>
                </c:pt>
                <c:pt idx="69">
                  <c:v>9.9983076957711444E-4</c:v>
                </c:pt>
                <c:pt idx="70">
                  <c:v>9.9983188556539821E-4</c:v>
                </c:pt>
                <c:pt idx="71">
                  <c:v>9.9983301358703763E-4</c:v>
                </c:pt>
                <c:pt idx="72">
                  <c:v>9.9983404236305101E-4</c:v>
                </c:pt>
                <c:pt idx="73">
                  <c:v>9.9983509669574963E-4</c:v>
                </c:pt>
                <c:pt idx="74">
                  <c:v>9.9983616914456927E-4</c:v>
                </c:pt>
                <c:pt idx="75">
                  <c:v>9.9983725377443176E-4</c:v>
                </c:pt>
                <c:pt idx="76">
                  <c:v>9.9983826549519448E-4</c:v>
                </c:pt>
                <c:pt idx="77">
                  <c:v>9.9983928446181042E-4</c:v>
                </c:pt>
                <c:pt idx="78">
                  <c:v>9.99840302611665E-4</c:v>
                </c:pt>
                <c:pt idx="79">
                  <c:v>9.9984129167324611E-4</c:v>
                </c:pt>
                <c:pt idx="80">
                  <c:v>9.998422495244518E-4</c:v>
                </c:pt>
                <c:pt idx="81">
                  <c:v>9.9984324421878087E-4</c:v>
                </c:pt>
                <c:pt idx="82">
                  <c:v>9.9984418594682625E-4</c:v>
                </c:pt>
                <c:pt idx="83">
                  <c:v>9.998451106469331E-4</c:v>
                </c:pt>
                <c:pt idx="84">
                  <c:v>9.9984605801258278E-4</c:v>
                </c:pt>
                <c:pt idx="85">
                  <c:v>9.99846970809484E-4</c:v>
                </c:pt>
                <c:pt idx="86">
                  <c:v>9.9984788872435203E-4</c:v>
                </c:pt>
                <c:pt idx="87">
                  <c:v>9.9984878890556524E-4</c:v>
                </c:pt>
                <c:pt idx="88">
                  <c:v>9.9984966855872566E-4</c:v>
                </c:pt>
                <c:pt idx="89">
                  <c:v>9.9985053270505589E-4</c:v>
                </c:pt>
                <c:pt idx="90">
                  <c:v>9.9985141048105361E-4</c:v>
                </c:pt>
                <c:pt idx="91">
                  <c:v>9.9985226534311951E-4</c:v>
                </c:pt>
                <c:pt idx="92">
                  <c:v>9.9985311830337316E-4</c:v>
                </c:pt>
                <c:pt idx="93">
                  <c:v>9.998539486946365E-4</c:v>
                </c:pt>
                <c:pt idx="94">
                  <c:v>9.9985478729852921E-4</c:v>
                </c:pt>
                <c:pt idx="95">
                  <c:v>9.9985559962579391E-4</c:v>
                </c:pt>
                <c:pt idx="96">
                  <c:v>9.9985640592403628E-4</c:v>
                </c:pt>
                <c:pt idx="97">
                  <c:v>9.9985721175920418E-4</c:v>
                </c:pt>
                <c:pt idx="98">
                  <c:v>9.9985800605190112E-4</c:v>
                </c:pt>
                <c:pt idx="99">
                  <c:v>9.998587709819538E-4</c:v>
                </c:pt>
                <c:pt idx="100">
                  <c:v>9.9985953227543908E-4</c:v>
                </c:pt>
                <c:pt idx="101">
                  <c:v>9.9986034544523035E-4</c:v>
                </c:pt>
                <c:pt idx="102">
                  <c:v>9.9986107903618201E-4</c:v>
                </c:pt>
                <c:pt idx="103">
                  <c:v>9.9986184459118378E-4</c:v>
                </c:pt>
                <c:pt idx="104">
                  <c:v>9.998625830357885E-4</c:v>
                </c:pt>
                <c:pt idx="105">
                  <c:v>9.9986329361781531E-4</c:v>
                </c:pt>
                <c:pt idx="106">
                  <c:v>9.9986401383721181E-4</c:v>
                </c:pt>
                <c:pt idx="107">
                  <c:v>9.9986473385980479E-4</c:v>
                </c:pt>
                <c:pt idx="108">
                  <c:v>9.9986544673019446E-4</c:v>
                </c:pt>
                <c:pt idx="109">
                  <c:v>9.9986617412139316E-4</c:v>
                </c:pt>
                <c:pt idx="110">
                  <c:v>9.9986685733441383E-4</c:v>
                </c:pt>
                <c:pt idx="111">
                  <c:v>9.998675440130399E-4</c:v>
                </c:pt>
                <c:pt idx="112">
                  <c:v>9.9986822700370587E-4</c:v>
                </c:pt>
                <c:pt idx="113">
                  <c:v>9.9986890175290575E-4</c:v>
                </c:pt>
                <c:pt idx="114">
                  <c:v>9.9986956163312002E-4</c:v>
                </c:pt>
                <c:pt idx="115">
                  <c:v>9.9987022341457301E-4</c:v>
                </c:pt>
                <c:pt idx="116">
                  <c:v>9.9987087629070702E-4</c:v>
                </c:pt>
                <c:pt idx="117">
                  <c:v>9.9987152996241602E-4</c:v>
                </c:pt>
              </c:numCache>
            </c:numRef>
          </c:xVal>
          <c:yVal>
            <c:numRef>
              <c:f>'500e'!$H$225:$H$342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14.19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20.29</c:v>
                </c:pt>
                <c:pt idx="29">
                  <c:v>22.19</c:v>
                </c:pt>
                <c:pt idx="30">
                  <c:v>24.29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44.18</c:v>
                </c:pt>
                <c:pt idx="38">
                  <c:v>48.4</c:v>
                </c:pt>
                <c:pt idx="39">
                  <c:v>53.04</c:v>
                </c:pt>
                <c:pt idx="40">
                  <c:v>59.38</c:v>
                </c:pt>
                <c:pt idx="41">
                  <c:v>64.010000000000005</c:v>
                </c:pt>
                <c:pt idx="42">
                  <c:v>70</c:v>
                </c:pt>
                <c:pt idx="43">
                  <c:v>76.48</c:v>
                </c:pt>
                <c:pt idx="44">
                  <c:v>84.36</c:v>
                </c:pt>
                <c:pt idx="45">
                  <c:v>92</c:v>
                </c:pt>
                <c:pt idx="46">
                  <c:v>100.18</c:v>
                </c:pt>
                <c:pt idx="47">
                  <c:v>110.33</c:v>
                </c:pt>
                <c:pt idx="48">
                  <c:v>121.28</c:v>
                </c:pt>
                <c:pt idx="49">
                  <c:v>133.13999999999999</c:v>
                </c:pt>
                <c:pt idx="50">
                  <c:v>145.12</c:v>
                </c:pt>
                <c:pt idx="51">
                  <c:v>159.18</c:v>
                </c:pt>
                <c:pt idx="52">
                  <c:v>174.01</c:v>
                </c:pt>
                <c:pt idx="53">
                  <c:v>189.69</c:v>
                </c:pt>
                <c:pt idx="54">
                  <c:v>207.09</c:v>
                </c:pt>
                <c:pt idx="55">
                  <c:v>227.69</c:v>
                </c:pt>
                <c:pt idx="56">
                  <c:v>249.89</c:v>
                </c:pt>
                <c:pt idx="57">
                  <c:v>272.27999999999997</c:v>
                </c:pt>
                <c:pt idx="58">
                  <c:v>298.93</c:v>
                </c:pt>
                <c:pt idx="59">
                  <c:v>326.61</c:v>
                </c:pt>
                <c:pt idx="60">
                  <c:v>358</c:v>
                </c:pt>
                <c:pt idx="61">
                  <c:v>391.86</c:v>
                </c:pt>
                <c:pt idx="62">
                  <c:v>428.4</c:v>
                </c:pt>
                <c:pt idx="63">
                  <c:v>468.51</c:v>
                </c:pt>
                <c:pt idx="64">
                  <c:v>513.57000000000005</c:v>
                </c:pt>
                <c:pt idx="65">
                  <c:v>561.32000000000005</c:v>
                </c:pt>
                <c:pt idx="66">
                  <c:v>613.5</c:v>
                </c:pt>
                <c:pt idx="67">
                  <c:v>669.34</c:v>
                </c:pt>
                <c:pt idx="68">
                  <c:v>735.61</c:v>
                </c:pt>
                <c:pt idx="69">
                  <c:v>802.78</c:v>
                </c:pt>
                <c:pt idx="70">
                  <c:v>878.61</c:v>
                </c:pt>
                <c:pt idx="71">
                  <c:v>963.72</c:v>
                </c:pt>
                <c:pt idx="72">
                  <c:v>1049.6600000000001</c:v>
                </c:pt>
                <c:pt idx="73">
                  <c:v>1146.96</c:v>
                </c:pt>
                <c:pt idx="74">
                  <c:v>1256.6600000000001</c:v>
                </c:pt>
                <c:pt idx="75">
                  <c:v>1379.97</c:v>
                </c:pt>
                <c:pt idx="76">
                  <c:v>1507.58</c:v>
                </c:pt>
                <c:pt idx="77">
                  <c:v>1649.89</c:v>
                </c:pt>
                <c:pt idx="78">
                  <c:v>1807.58</c:v>
                </c:pt>
                <c:pt idx="79">
                  <c:v>1977.4</c:v>
                </c:pt>
                <c:pt idx="80">
                  <c:v>2159.37</c:v>
                </c:pt>
                <c:pt idx="81">
                  <c:v>2368.7800000000002</c:v>
                </c:pt>
                <c:pt idx="82">
                  <c:v>2588.54</c:v>
                </c:pt>
                <c:pt idx="83">
                  <c:v>2827.12</c:v>
                </c:pt>
                <c:pt idx="84">
                  <c:v>3097.77</c:v>
                </c:pt>
                <c:pt idx="85">
                  <c:v>3386.65</c:v>
                </c:pt>
                <c:pt idx="86">
                  <c:v>3708.32</c:v>
                </c:pt>
                <c:pt idx="87">
                  <c:v>4057.77</c:v>
                </c:pt>
                <c:pt idx="88">
                  <c:v>4435.66</c:v>
                </c:pt>
                <c:pt idx="89">
                  <c:v>4846.08</c:v>
                </c:pt>
                <c:pt idx="90">
                  <c:v>5307.46</c:v>
                </c:pt>
                <c:pt idx="91">
                  <c:v>5805.01</c:v>
                </c:pt>
                <c:pt idx="92">
                  <c:v>6354.54</c:v>
                </c:pt>
                <c:pt idx="93">
                  <c:v>6946.51</c:v>
                </c:pt>
                <c:pt idx="94">
                  <c:v>7608.18</c:v>
                </c:pt>
                <c:pt idx="95">
                  <c:v>8317.5300000000007</c:v>
                </c:pt>
                <c:pt idx="96">
                  <c:v>9096.07</c:v>
                </c:pt>
                <c:pt idx="97">
                  <c:v>9957.02</c:v>
                </c:pt>
                <c:pt idx="98">
                  <c:v>10896.29</c:v>
                </c:pt>
                <c:pt idx="99">
                  <c:v>11895.89</c:v>
                </c:pt>
                <c:pt idx="100">
                  <c:v>12994.1</c:v>
                </c:pt>
                <c:pt idx="101">
                  <c:v>14294.55</c:v>
                </c:pt>
                <c:pt idx="102">
                  <c:v>15593.98</c:v>
                </c:pt>
                <c:pt idx="103">
                  <c:v>17092.98</c:v>
                </c:pt>
                <c:pt idx="104">
                  <c:v>18693.38</c:v>
                </c:pt>
                <c:pt idx="105">
                  <c:v>20393.310000000001</c:v>
                </c:pt>
                <c:pt idx="106">
                  <c:v>22294.79</c:v>
                </c:pt>
                <c:pt idx="107">
                  <c:v>24396.11</c:v>
                </c:pt>
                <c:pt idx="108">
                  <c:v>26696.95</c:v>
                </c:pt>
                <c:pt idx="109">
                  <c:v>29297.45</c:v>
                </c:pt>
                <c:pt idx="110">
                  <c:v>31999.85</c:v>
                </c:pt>
                <c:pt idx="111">
                  <c:v>34999.25</c:v>
                </c:pt>
                <c:pt idx="112">
                  <c:v>38296.83</c:v>
                </c:pt>
                <c:pt idx="113">
                  <c:v>41898.18</c:v>
                </c:pt>
                <c:pt idx="114">
                  <c:v>45788.66</c:v>
                </c:pt>
                <c:pt idx="115">
                  <c:v>50098.61</c:v>
                </c:pt>
                <c:pt idx="116">
                  <c:v>54797.42</c:v>
                </c:pt>
                <c:pt idx="117">
                  <c:v>59998.23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0A-BF42-8E8A-F029C5B09CF1}"/>
            </c:ext>
          </c:extLst>
        </c:ser>
        <c:ser>
          <c:idx val="4"/>
          <c:order val="4"/>
          <c:tx>
            <c:strRef>
              <c:f>'500e'!$J$224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'500e'!$I$225:$I$342</c:f>
              <c:numCache>
                <c:formatCode>#,##0.00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9.9975934346928862E-4</c:v>
                </c:pt>
                <c:pt idx="25">
                  <c:v>9.9976152971128314E-4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9.9977009413569477E-4</c:v>
                </c:pt>
                <c:pt idx="30">
                  <c:v>9.9977215264048175E-4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9.9978489431759728E-4</c:v>
                </c:pt>
                <c:pt idx="38">
                  <c:v>9.9978671326833969E-4</c:v>
                </c:pt>
                <c:pt idx="39">
                  <c:v>9.9978850791414752E-4</c:v>
                </c:pt>
                <c:pt idx="40">
                  <c:v>9.9979068021523675E-4</c:v>
                </c:pt>
                <c:pt idx="41">
                  <c:v>9.9979210018224878E-4</c:v>
                </c:pt>
                <c:pt idx="42">
                  <c:v>9.9979376704619556E-4</c:v>
                </c:pt>
                <c:pt idx="43">
                  <c:v>9.9979539062250195E-4</c:v>
                </c:pt>
                <c:pt idx="44">
                  <c:v>9.997971593842395E-4</c:v>
                </c:pt>
                <c:pt idx="45">
                  <c:v>9.9979869781326278E-4</c:v>
                </c:pt>
                <c:pt idx="46">
                  <c:v>9.9980018679428025E-4</c:v>
                </c:pt>
                <c:pt idx="47">
                  <c:v>9.9980184738680789E-4</c:v>
                </c:pt>
                <c:pt idx="48">
                  <c:v>9.9980344902566003E-4</c:v>
                </c:pt>
                <c:pt idx="49">
                  <c:v>9.9980500305854461E-4</c:v>
                </c:pt>
                <c:pt idx="50">
                  <c:v>9.9980641650577085E-4</c:v>
                </c:pt>
                <c:pt idx="51">
                  <c:v>9.9980791092546344E-4</c:v>
                </c:pt>
                <c:pt idx="52">
                  <c:v>9.9980932878404117E-4</c:v>
                </c:pt>
                <c:pt idx="53">
                  <c:v>9.99810682281152E-4</c:v>
                </c:pt>
                <c:pt idx="54">
                  <c:v>9.9981203948437095E-4</c:v>
                </c:pt>
                <c:pt idx="55">
                  <c:v>9.998134843047493E-4</c:v>
                </c:pt>
                <c:pt idx="56">
                  <c:v>9.9981488034119395E-4</c:v>
                </c:pt>
                <c:pt idx="57">
                  <c:v>9.9981614955464639E-4</c:v>
                </c:pt>
                <c:pt idx="58">
                  <c:v>9.9981751108362102E-4</c:v>
                </c:pt>
                <c:pt idx="59">
                  <c:v>9.9981878381589563E-4</c:v>
                </c:pt>
                <c:pt idx="60">
                  <c:v>9.9982008406984766E-4</c:v>
                </c:pt>
                <c:pt idx="61">
                  <c:v>9.9982134645634703E-4</c:v>
                </c:pt>
                <c:pt idx="62">
                  <c:v>9.998225745766298E-4</c:v>
                </c:pt>
                <c:pt idx="63">
                  <c:v>9.998237906151564E-4</c:v>
                </c:pt>
                <c:pt idx="64">
                  <c:v>9.9982502109068885E-4</c:v>
                </c:pt>
                <c:pt idx="65">
                  <c:v>9.9982619612171749E-4</c:v>
                </c:pt>
                <c:pt idx="66">
                  <c:v>9.9982735527331165E-4</c:v>
                </c:pt>
                <c:pt idx="67">
                  <c:v>9.9982847634570325E-4</c:v>
                </c:pt>
                <c:pt idx="68">
                  <c:v>9.9982967498865637E-4</c:v>
                </c:pt>
                <c:pt idx="69">
                  <c:v>9.9983076957711444E-4</c:v>
                </c:pt>
                <c:pt idx="70">
                  <c:v>9.9983188556539821E-4</c:v>
                </c:pt>
                <c:pt idx="71">
                  <c:v>9.9983301358703763E-4</c:v>
                </c:pt>
                <c:pt idx="72">
                  <c:v>9.9983404236305101E-4</c:v>
                </c:pt>
                <c:pt idx="73">
                  <c:v>9.9983509669574963E-4</c:v>
                </c:pt>
                <c:pt idx="74">
                  <c:v>9.9983616914456927E-4</c:v>
                </c:pt>
                <c:pt idx="75">
                  <c:v>9.9983725377443176E-4</c:v>
                </c:pt>
                <c:pt idx="76">
                  <c:v>9.9983826549519448E-4</c:v>
                </c:pt>
                <c:pt idx="77">
                  <c:v>9.9983928446181042E-4</c:v>
                </c:pt>
                <c:pt idx="78">
                  <c:v>9.99840302611665E-4</c:v>
                </c:pt>
                <c:pt idx="79">
                  <c:v>9.9984129167324611E-4</c:v>
                </c:pt>
                <c:pt idx="80">
                  <c:v>9.998422495244518E-4</c:v>
                </c:pt>
                <c:pt idx="81">
                  <c:v>9.9984324421878087E-4</c:v>
                </c:pt>
                <c:pt idx="82">
                  <c:v>9.9984418594682625E-4</c:v>
                </c:pt>
                <c:pt idx="83">
                  <c:v>9.998451106469331E-4</c:v>
                </c:pt>
                <c:pt idx="84">
                  <c:v>9.9984605801258278E-4</c:v>
                </c:pt>
                <c:pt idx="85">
                  <c:v>9.99846970809484E-4</c:v>
                </c:pt>
                <c:pt idx="86">
                  <c:v>9.9984788872435203E-4</c:v>
                </c:pt>
                <c:pt idx="87">
                  <c:v>9.9984878890556524E-4</c:v>
                </c:pt>
                <c:pt idx="88">
                  <c:v>9.9984966855872566E-4</c:v>
                </c:pt>
                <c:pt idx="89">
                  <c:v>9.9985053270505589E-4</c:v>
                </c:pt>
                <c:pt idx="90">
                  <c:v>9.9985141048105361E-4</c:v>
                </c:pt>
                <c:pt idx="91">
                  <c:v>9.9985226534311951E-4</c:v>
                </c:pt>
                <c:pt idx="92">
                  <c:v>7.6115500911271353E-2</c:v>
                </c:pt>
                <c:pt idx="93">
                  <c:v>0.48058163007981536</c:v>
                </c:pt>
                <c:pt idx="94">
                  <c:v>0.84236434880736699</c:v>
                </c:pt>
                <c:pt idx="95">
                  <c:v>1.0958583192759341</c:v>
                </c:pt>
                <c:pt idx="96">
                  <c:v>1.2803426421320812</c:v>
                </c:pt>
                <c:pt idx="97">
                  <c:v>1.41979994523674</c:v>
                </c:pt>
                <c:pt idx="98">
                  <c:v>1.5270368314460014</c:v>
                </c:pt>
                <c:pt idx="99">
                  <c:v>1.6100825653434268</c:v>
                </c:pt>
                <c:pt idx="100">
                  <c:v>1.6781795059484415</c:v>
                </c:pt>
                <c:pt idx="101">
                  <c:v>1.7387855056713237</c:v>
                </c:pt>
                <c:pt idx="102">
                  <c:v>1.7851230821681201</c:v>
                </c:pt>
                <c:pt idx="103">
                  <c:v>1.8268195826122127</c:v>
                </c:pt>
                <c:pt idx="104">
                  <c:v>1.861826707469481</c:v>
                </c:pt>
                <c:pt idx="105">
                  <c:v>1.8915442402295124</c:v>
                </c:pt>
                <c:pt idx="106">
                  <c:v>1.9183513624745823</c:v>
                </c:pt>
                <c:pt idx="107">
                  <c:v>1.9423369625037421</c:v>
                </c:pt>
                <c:pt idx="108">
                  <c:v>1.9637243722899342</c:v>
                </c:pt>
                <c:pt idx="109">
                  <c:v>1.9834711041803099</c:v>
                </c:pt>
                <c:pt idx="110">
                  <c:v>2.0003640491207464</c:v>
                </c:pt>
                <c:pt idx="111">
                  <c:v>2.0159325212615848</c:v>
                </c:pt>
                <c:pt idx="112">
                  <c:v>2.0301822107612515</c:v>
                </c:pt>
                <c:pt idx="113">
                  <c:v>2.0431885835775097</c:v>
                </c:pt>
                <c:pt idx="114">
                  <c:v>2.0549905087405524</c:v>
                </c:pt>
                <c:pt idx="115">
                  <c:v>2.0660097132016384</c:v>
                </c:pt>
                <c:pt idx="116">
                  <c:v>2.0761589333470316</c:v>
                </c:pt>
                <c:pt idx="117">
                  <c:v>2.0856713831736067</c:v>
                </c:pt>
              </c:numCache>
            </c:numRef>
          </c:xVal>
          <c:yVal>
            <c:numRef>
              <c:f>'500e'!$J$225:$J$342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14.19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20.29</c:v>
                </c:pt>
                <c:pt idx="29">
                  <c:v>22.19</c:v>
                </c:pt>
                <c:pt idx="30">
                  <c:v>24.29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44.18</c:v>
                </c:pt>
                <c:pt idx="38">
                  <c:v>48.4</c:v>
                </c:pt>
                <c:pt idx="39">
                  <c:v>53.04</c:v>
                </c:pt>
                <c:pt idx="40">
                  <c:v>59.38</c:v>
                </c:pt>
                <c:pt idx="41">
                  <c:v>64.010000000000005</c:v>
                </c:pt>
                <c:pt idx="42">
                  <c:v>70</c:v>
                </c:pt>
                <c:pt idx="43">
                  <c:v>76.48</c:v>
                </c:pt>
                <c:pt idx="44">
                  <c:v>84.36</c:v>
                </c:pt>
                <c:pt idx="45">
                  <c:v>92</c:v>
                </c:pt>
                <c:pt idx="46">
                  <c:v>100.18</c:v>
                </c:pt>
                <c:pt idx="47">
                  <c:v>110.33</c:v>
                </c:pt>
                <c:pt idx="48">
                  <c:v>121.28</c:v>
                </c:pt>
                <c:pt idx="49">
                  <c:v>133.13999999999999</c:v>
                </c:pt>
                <c:pt idx="50">
                  <c:v>145.12</c:v>
                </c:pt>
                <c:pt idx="51">
                  <c:v>159.18</c:v>
                </c:pt>
                <c:pt idx="52">
                  <c:v>174.01</c:v>
                </c:pt>
                <c:pt idx="53">
                  <c:v>189.69</c:v>
                </c:pt>
                <c:pt idx="54">
                  <c:v>207.09</c:v>
                </c:pt>
                <c:pt idx="55">
                  <c:v>227.69</c:v>
                </c:pt>
                <c:pt idx="56">
                  <c:v>249.89</c:v>
                </c:pt>
                <c:pt idx="57">
                  <c:v>272.27999999999997</c:v>
                </c:pt>
                <c:pt idx="58">
                  <c:v>298.93</c:v>
                </c:pt>
                <c:pt idx="59">
                  <c:v>326.61</c:v>
                </c:pt>
                <c:pt idx="60">
                  <c:v>358</c:v>
                </c:pt>
                <c:pt idx="61">
                  <c:v>391.86</c:v>
                </c:pt>
                <c:pt idx="62">
                  <c:v>428.4</c:v>
                </c:pt>
                <c:pt idx="63">
                  <c:v>468.51</c:v>
                </c:pt>
                <c:pt idx="64">
                  <c:v>513.57000000000005</c:v>
                </c:pt>
                <c:pt idx="65">
                  <c:v>561.32000000000005</c:v>
                </c:pt>
                <c:pt idx="66">
                  <c:v>613.5</c:v>
                </c:pt>
                <c:pt idx="67">
                  <c:v>669.34</c:v>
                </c:pt>
                <c:pt idx="68">
                  <c:v>735.61</c:v>
                </c:pt>
                <c:pt idx="69">
                  <c:v>802.78</c:v>
                </c:pt>
                <c:pt idx="70">
                  <c:v>878.61</c:v>
                </c:pt>
                <c:pt idx="71">
                  <c:v>963.72</c:v>
                </c:pt>
                <c:pt idx="72">
                  <c:v>1049.6600000000001</c:v>
                </c:pt>
                <c:pt idx="73">
                  <c:v>1146.96</c:v>
                </c:pt>
                <c:pt idx="74">
                  <c:v>1256.6600000000001</c:v>
                </c:pt>
                <c:pt idx="75">
                  <c:v>1379.97</c:v>
                </c:pt>
                <c:pt idx="76">
                  <c:v>1507.58</c:v>
                </c:pt>
                <c:pt idx="77">
                  <c:v>1649.89</c:v>
                </c:pt>
                <c:pt idx="78">
                  <c:v>1807.58</c:v>
                </c:pt>
                <c:pt idx="79">
                  <c:v>1977.4</c:v>
                </c:pt>
                <c:pt idx="80">
                  <c:v>2159.37</c:v>
                </c:pt>
                <c:pt idx="81">
                  <c:v>2368.7800000000002</c:v>
                </c:pt>
                <c:pt idx="82">
                  <c:v>2588.54</c:v>
                </c:pt>
                <c:pt idx="83">
                  <c:v>2827.12</c:v>
                </c:pt>
                <c:pt idx="84">
                  <c:v>3097.77</c:v>
                </c:pt>
                <c:pt idx="85">
                  <c:v>3386.65</c:v>
                </c:pt>
                <c:pt idx="86">
                  <c:v>3708.32</c:v>
                </c:pt>
                <c:pt idx="87">
                  <c:v>4057.77</c:v>
                </c:pt>
                <c:pt idx="88">
                  <c:v>4435.66</c:v>
                </c:pt>
                <c:pt idx="89">
                  <c:v>4846.08</c:v>
                </c:pt>
                <c:pt idx="90">
                  <c:v>5307.46</c:v>
                </c:pt>
                <c:pt idx="91">
                  <c:v>5805.01</c:v>
                </c:pt>
                <c:pt idx="92">
                  <c:v>6354.54</c:v>
                </c:pt>
                <c:pt idx="93">
                  <c:v>6946.51</c:v>
                </c:pt>
                <c:pt idx="94">
                  <c:v>7608.18</c:v>
                </c:pt>
                <c:pt idx="95">
                  <c:v>8317.5300000000007</c:v>
                </c:pt>
                <c:pt idx="96">
                  <c:v>9096.07</c:v>
                </c:pt>
                <c:pt idx="97">
                  <c:v>9957.02</c:v>
                </c:pt>
                <c:pt idx="98">
                  <c:v>10896.29</c:v>
                </c:pt>
                <c:pt idx="99">
                  <c:v>11895.89</c:v>
                </c:pt>
                <c:pt idx="100">
                  <c:v>12994.1</c:v>
                </c:pt>
                <c:pt idx="101">
                  <c:v>14294.55</c:v>
                </c:pt>
                <c:pt idx="102">
                  <c:v>15593.98</c:v>
                </c:pt>
                <c:pt idx="103">
                  <c:v>17092.98</c:v>
                </c:pt>
                <c:pt idx="104">
                  <c:v>18693.38</c:v>
                </c:pt>
                <c:pt idx="105">
                  <c:v>20393.310000000001</c:v>
                </c:pt>
                <c:pt idx="106">
                  <c:v>22294.79</c:v>
                </c:pt>
                <c:pt idx="107">
                  <c:v>24396.11</c:v>
                </c:pt>
                <c:pt idx="108">
                  <c:v>26696.95</c:v>
                </c:pt>
                <c:pt idx="109">
                  <c:v>29297.45</c:v>
                </c:pt>
                <c:pt idx="110">
                  <c:v>31999.85</c:v>
                </c:pt>
                <c:pt idx="111">
                  <c:v>34999.25</c:v>
                </c:pt>
                <c:pt idx="112">
                  <c:v>38296.83</c:v>
                </c:pt>
                <c:pt idx="113">
                  <c:v>41898.18</c:v>
                </c:pt>
                <c:pt idx="114">
                  <c:v>45788.66</c:v>
                </c:pt>
                <c:pt idx="115">
                  <c:v>50098.61</c:v>
                </c:pt>
                <c:pt idx="116">
                  <c:v>54797.42</c:v>
                </c:pt>
                <c:pt idx="117">
                  <c:v>59998.23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A-BF42-8E8A-F029C5B09CF1}"/>
            </c:ext>
          </c:extLst>
        </c:ser>
        <c:ser>
          <c:idx val="5"/>
          <c:order val="5"/>
          <c:tx>
            <c:strRef>
              <c:f>'500e'!$P$257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'500e'!$P$252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{C8954AE1-2794-5048-AA80-F2C39AC6D30C}</c15:txfldGUID>
                      <c15:f>'500e'!$P$252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90A-BF42-8E8A-F029C5B09CF1}"/>
                </c:ext>
              </c:extLst>
            </c:dLbl>
            <c:dLbl>
              <c:idx val="1"/>
              <c:tx>
                <c:strRef>
                  <c:f>'500e'!$P$253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{1FAC5AEB-61B3-1346-B474-84D28252B85C}</c15:txfldGUID>
                      <c15:f>'500e'!$P$253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90A-BF42-8E8A-F029C5B09CF1}"/>
                </c:ext>
              </c:extLst>
            </c:dLbl>
            <c:dLbl>
              <c:idx val="2"/>
              <c:tx>
                <c:strRef>
                  <c:f>'500e'!$P$254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{5E0E2991-B4B9-7F4A-A613-F543A08D6A62}</c15:txfldGUID>
                      <c15:f>'500e'!$P$254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90A-BF42-8E8A-F029C5B09CF1}"/>
                </c:ext>
              </c:extLst>
            </c:dLbl>
            <c:dLbl>
              <c:idx val="3"/>
              <c:tx>
                <c:strRef>
                  <c:f>'500e'!$P$255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{0C57D54F-79F0-9244-85B1-93840EDAEBA6}</c15:txfldGUID>
                      <c15:f>'500e'!$P$255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90A-BF42-8E8A-F029C5B09C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'500e'!$O$258:$O$261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'500e'!$P$258:$P$261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A-BF42-8E8A-F029C5B09CF1}"/>
            </c:ext>
          </c:extLst>
        </c:ser>
        <c:ser>
          <c:idx val="6"/>
          <c:order val="6"/>
          <c:tx>
            <c:strRef>
              <c:f>'500e'!$S$257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'500e'!$S$253</c:f>
                  <c:strCache>
                    <c:ptCount val="1"/>
                    <c:pt idx="0">
                      <c:v>42.85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{51C58641-E5F7-8143-9685-C4A446E97836}</c15:txfldGUID>
                      <c15:f>'500e'!$S$253</c15:f>
                      <c15:dlblFieldTableCache>
                        <c:ptCount val="1"/>
                        <c:pt idx="0">
                          <c:v>42.85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90A-BF42-8E8A-F029C5B09CF1}"/>
                </c:ext>
              </c:extLst>
            </c:dLbl>
            <c:dLbl>
              <c:idx val="1"/>
              <c:tx>
                <c:strRef>
                  <c:f>'500e'!$S$254</c:f>
                  <c:strCache>
                    <c:ptCount val="1"/>
                    <c:pt idx="0">
                      <c:v>428.47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{4F1989D8-4BA8-1F4B-9357-F9DB5064EC83}</c15:txfldGUID>
                      <c15:f>'500e'!$S$254</c15:f>
                      <c15:dlblFieldTableCache>
                        <c:ptCount val="1"/>
                        <c:pt idx="0">
                          <c:v>428.47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90A-BF42-8E8A-F029C5B09CF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'500e'!$R$258:$R$260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'500e'!$S$258:$S$260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90A-BF42-8E8A-F029C5B09CF1}"/>
            </c:ext>
          </c:extLst>
        </c:ser>
        <c:ser>
          <c:idx val="7"/>
          <c:order val="7"/>
          <c:tx>
            <c:strRef>
              <c:f>'500e'!$L$224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'500e'!$K$225:$K$342</c:f>
              <c:numCache>
                <c:formatCode>General</c:formatCode>
                <c:ptCount val="118"/>
                <c:pt idx="0">
                  <c:v>9.9968842516584403E-4</c:v>
                </c:pt>
                <c:pt idx="1">
                  <c:v>9.9969328813521129E-4</c:v>
                </c:pt>
                <c:pt idx="2">
                  <c:v>9.9969650894146797E-4</c:v>
                </c:pt>
                <c:pt idx="3">
                  <c:v>9.997003490605737E-4</c:v>
                </c:pt>
                <c:pt idx="4">
                  <c:v>9.9970376520193589E-4</c:v>
                </c:pt>
                <c:pt idx="5">
                  <c:v>9.9970712574334246E-4</c:v>
                </c:pt>
                <c:pt idx="6">
                  <c:v>9.9971040432375981E-4</c:v>
                </c:pt>
                <c:pt idx="7">
                  <c:v>9.9971358340653852E-4</c:v>
                </c:pt>
                <c:pt idx="8">
                  <c:v>9.9971675588830691E-4</c:v>
                </c:pt>
                <c:pt idx="9">
                  <c:v>9.9971979120668159E-4</c:v>
                </c:pt>
                <c:pt idx="10">
                  <c:v>9.9972294014780529E-4</c:v>
                </c:pt>
                <c:pt idx="11">
                  <c:v>9.9972583296192071E-4</c:v>
                </c:pt>
                <c:pt idx="12">
                  <c:v>9.9972870659561673E-4</c:v>
                </c:pt>
                <c:pt idx="13">
                  <c:v>9.9973153180411833E-4</c:v>
                </c:pt>
                <c:pt idx="14">
                  <c:v>9.9973434127123497E-4</c:v>
                </c:pt>
                <c:pt idx="15">
                  <c:v>9.9973705715196838E-4</c:v>
                </c:pt>
                <c:pt idx="16">
                  <c:v>9.9973971577229639E-4</c:v>
                </c:pt>
                <c:pt idx="17">
                  <c:v>9.9974233964660324E-4</c:v>
                </c:pt>
                <c:pt idx="18">
                  <c:v>9.9974490693012941E-4</c:v>
                </c:pt>
                <c:pt idx="19">
                  <c:v>9.9974743347130599E-4</c:v>
                </c:pt>
                <c:pt idx="20">
                  <c:v>9.9974987290584513E-4</c:v>
                </c:pt>
                <c:pt idx="21">
                  <c:v>9.9975227047663482E-4</c:v>
                </c:pt>
                <c:pt idx="22">
                  <c:v>9.9975458776507603E-4</c:v>
                </c:pt>
                <c:pt idx="23">
                  <c:v>9.9975690049293854E-4</c:v>
                </c:pt>
                <c:pt idx="24">
                  <c:v>9.9975934346928862E-4</c:v>
                </c:pt>
                <c:pt idx="25">
                  <c:v>9.9976152971128314E-4</c:v>
                </c:pt>
                <c:pt idx="26">
                  <c:v>9.9976364915727207E-4</c:v>
                </c:pt>
                <c:pt idx="27">
                  <c:v>9.9976583906429993E-4</c:v>
                </c:pt>
                <c:pt idx="28">
                  <c:v>9.997680193673641E-4</c:v>
                </c:pt>
                <c:pt idx="29">
                  <c:v>9.9977009413569477E-4</c:v>
                </c:pt>
                <c:pt idx="30">
                  <c:v>9.9977215264048175E-4</c:v>
                </c:pt>
                <c:pt idx="31">
                  <c:v>9.9977417566174203E-4</c:v>
                </c:pt>
                <c:pt idx="32">
                  <c:v>9.9977607475172669E-4</c:v>
                </c:pt>
                <c:pt idx="33">
                  <c:v>9.9977806606918354E-4</c:v>
                </c:pt>
                <c:pt idx="34">
                  <c:v>9.9977997973854649E-4</c:v>
                </c:pt>
                <c:pt idx="35">
                  <c:v>9.997818209332922E-4</c:v>
                </c:pt>
                <c:pt idx="36">
                  <c:v>9.9978367260598867E-4</c:v>
                </c:pt>
                <c:pt idx="37">
                  <c:v>9.9978489431759728E-4</c:v>
                </c:pt>
                <c:pt idx="38">
                  <c:v>9.9978671326833969E-4</c:v>
                </c:pt>
                <c:pt idx="39">
                  <c:v>9.9978850791414752E-4</c:v>
                </c:pt>
                <c:pt idx="40">
                  <c:v>9.9979068021523675E-4</c:v>
                </c:pt>
                <c:pt idx="41">
                  <c:v>9.9979210018224878E-4</c:v>
                </c:pt>
                <c:pt idx="42">
                  <c:v>9.9979376704619556E-4</c:v>
                </c:pt>
                <c:pt idx="43">
                  <c:v>9.9979539062250195E-4</c:v>
                </c:pt>
                <c:pt idx="44">
                  <c:v>9.997971593842395E-4</c:v>
                </c:pt>
                <c:pt idx="45">
                  <c:v>9.9979869781326278E-4</c:v>
                </c:pt>
                <c:pt idx="46">
                  <c:v>9.9980018679428025E-4</c:v>
                </c:pt>
                <c:pt idx="47">
                  <c:v>9.9980184738680789E-4</c:v>
                </c:pt>
                <c:pt idx="48">
                  <c:v>9.9980344902566003E-4</c:v>
                </c:pt>
                <c:pt idx="49">
                  <c:v>9.9980500305854461E-4</c:v>
                </c:pt>
                <c:pt idx="50">
                  <c:v>9.9980641650577085E-4</c:v>
                </c:pt>
                <c:pt idx="51">
                  <c:v>9.9980791092546344E-4</c:v>
                </c:pt>
                <c:pt idx="52">
                  <c:v>9.9980932878404117E-4</c:v>
                </c:pt>
                <c:pt idx="53">
                  <c:v>9.99810682281152E-4</c:v>
                </c:pt>
                <c:pt idx="54">
                  <c:v>9.9981203948437095E-4</c:v>
                </c:pt>
                <c:pt idx="55">
                  <c:v>9.998134843047493E-4</c:v>
                </c:pt>
                <c:pt idx="56">
                  <c:v>9.9981488034119395E-4</c:v>
                </c:pt>
                <c:pt idx="57">
                  <c:v>9.9981614955464639E-4</c:v>
                </c:pt>
                <c:pt idx="58">
                  <c:v>9.9981751108362102E-4</c:v>
                </c:pt>
                <c:pt idx="59">
                  <c:v>9.9981878381589563E-4</c:v>
                </c:pt>
                <c:pt idx="60">
                  <c:v>9.9982008406984766E-4</c:v>
                </c:pt>
                <c:pt idx="61">
                  <c:v>9.9982134645634703E-4</c:v>
                </c:pt>
                <c:pt idx="62">
                  <c:v>9.998225745766298E-4</c:v>
                </c:pt>
                <c:pt idx="63">
                  <c:v>9.998237906151564E-4</c:v>
                </c:pt>
                <c:pt idx="64">
                  <c:v>9.9982502109068885E-4</c:v>
                </c:pt>
                <c:pt idx="65">
                  <c:v>9.9982619612171749E-4</c:v>
                </c:pt>
                <c:pt idx="66">
                  <c:v>9.9982735527331165E-4</c:v>
                </c:pt>
                <c:pt idx="67">
                  <c:v>9.9982847634570325E-4</c:v>
                </c:pt>
                <c:pt idx="68">
                  <c:v>9.9982967498865637E-4</c:v>
                </c:pt>
                <c:pt idx="69">
                  <c:v>9.9983076957711444E-4</c:v>
                </c:pt>
                <c:pt idx="70">
                  <c:v>9.9983188556539821E-4</c:v>
                </c:pt>
                <c:pt idx="71">
                  <c:v>9.9983301358703763E-4</c:v>
                </c:pt>
                <c:pt idx="72">
                  <c:v>9.9983404236305101E-4</c:v>
                </c:pt>
                <c:pt idx="73">
                  <c:v>9.9983509669574963E-4</c:v>
                </c:pt>
                <c:pt idx="74">
                  <c:v>9.9983616914456927E-4</c:v>
                </c:pt>
                <c:pt idx="75">
                  <c:v>9.9983725377443176E-4</c:v>
                </c:pt>
                <c:pt idx="76">
                  <c:v>9.9983826549519448E-4</c:v>
                </c:pt>
                <c:pt idx="77">
                  <c:v>9.9983928446181042E-4</c:v>
                </c:pt>
                <c:pt idx="78">
                  <c:v>9.99840302611665E-4</c:v>
                </c:pt>
                <c:pt idx="79">
                  <c:v>9.9984129167324611E-4</c:v>
                </c:pt>
                <c:pt idx="80">
                  <c:v>9.998422495244518E-4</c:v>
                </c:pt>
                <c:pt idx="81">
                  <c:v>9.9984324421878087E-4</c:v>
                </c:pt>
                <c:pt idx="82">
                  <c:v>9.9984418594682625E-4</c:v>
                </c:pt>
                <c:pt idx="83">
                  <c:v>9.998451106469331E-4</c:v>
                </c:pt>
                <c:pt idx="84">
                  <c:v>9.9984605801258278E-4</c:v>
                </c:pt>
                <c:pt idx="85">
                  <c:v>9.99846970809484E-4</c:v>
                </c:pt>
                <c:pt idx="86">
                  <c:v>9.9984788872435203E-4</c:v>
                </c:pt>
                <c:pt idx="87">
                  <c:v>9.9984878890556524E-4</c:v>
                </c:pt>
                <c:pt idx="88">
                  <c:v>9.9984966855872566E-4</c:v>
                </c:pt>
                <c:pt idx="89">
                  <c:v>9.9985053270505589E-4</c:v>
                </c:pt>
                <c:pt idx="90">
                  <c:v>9.9985141048105361E-4</c:v>
                </c:pt>
                <c:pt idx="91">
                  <c:v>9.9985226534311951E-4</c:v>
                </c:pt>
                <c:pt idx="92">
                  <c:v>7.6115500911271353E-2</c:v>
                </c:pt>
                <c:pt idx="93">
                  <c:v>0.48058163007981536</c:v>
                </c:pt>
                <c:pt idx="94">
                  <c:v>0.84236434880736699</c:v>
                </c:pt>
                <c:pt idx="95">
                  <c:v>1.0958583192759341</c:v>
                </c:pt>
                <c:pt idx="96">
                  <c:v>1.2803426421320812</c:v>
                </c:pt>
                <c:pt idx="97">
                  <c:v>1.41979994523674</c:v>
                </c:pt>
                <c:pt idx="98">
                  <c:v>1.5270368314460014</c:v>
                </c:pt>
                <c:pt idx="99">
                  <c:v>1.6100825653434268</c:v>
                </c:pt>
                <c:pt idx="100">
                  <c:v>1.6781795059484415</c:v>
                </c:pt>
                <c:pt idx="101">
                  <c:v>1.7387855056713237</c:v>
                </c:pt>
                <c:pt idx="102">
                  <c:v>1.7851230821681201</c:v>
                </c:pt>
                <c:pt idx="103">
                  <c:v>1.8268195826122127</c:v>
                </c:pt>
                <c:pt idx="104">
                  <c:v>1.861826707469481</c:v>
                </c:pt>
                <c:pt idx="105">
                  <c:v>1.8915442402295124</c:v>
                </c:pt>
                <c:pt idx="106">
                  <c:v>1.9183513624745823</c:v>
                </c:pt>
                <c:pt idx="107">
                  <c:v>1.9423369625037421</c:v>
                </c:pt>
                <c:pt idx="108">
                  <c:v>1.9637243722899342</c:v>
                </c:pt>
                <c:pt idx="109">
                  <c:v>1.9834711041803099</c:v>
                </c:pt>
                <c:pt idx="110">
                  <c:v>2.0003640491207464</c:v>
                </c:pt>
                <c:pt idx="111">
                  <c:v>2.0159325212615848</c:v>
                </c:pt>
                <c:pt idx="112">
                  <c:v>2.0301822107612515</c:v>
                </c:pt>
                <c:pt idx="113">
                  <c:v>2.0431885835775097</c:v>
                </c:pt>
                <c:pt idx="114">
                  <c:v>2.0549905087405524</c:v>
                </c:pt>
                <c:pt idx="115">
                  <c:v>2.0660097132016384</c:v>
                </c:pt>
                <c:pt idx="116">
                  <c:v>2.0761589333470316</c:v>
                </c:pt>
                <c:pt idx="117">
                  <c:v>2.0856713831736067</c:v>
                </c:pt>
              </c:numCache>
            </c:numRef>
          </c:xVal>
          <c:yVal>
            <c:numRef>
              <c:f>'500e'!$L$225:$L$342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2.58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14.19</c:v>
                </c:pt>
                <c:pt idx="25">
                  <c:v>15.49</c:v>
                </c:pt>
                <c:pt idx="26">
                  <c:v>16.89</c:v>
                </c:pt>
                <c:pt idx="27">
                  <c:v>18.5</c:v>
                </c:pt>
                <c:pt idx="28">
                  <c:v>20.29</c:v>
                </c:pt>
                <c:pt idx="29">
                  <c:v>22.19</c:v>
                </c:pt>
                <c:pt idx="30">
                  <c:v>24.29</c:v>
                </c:pt>
                <c:pt idx="31">
                  <c:v>26.59</c:v>
                </c:pt>
                <c:pt idx="32">
                  <c:v>28.99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44.18</c:v>
                </c:pt>
                <c:pt idx="38">
                  <c:v>48.4</c:v>
                </c:pt>
                <c:pt idx="39">
                  <c:v>53.04</c:v>
                </c:pt>
                <c:pt idx="40">
                  <c:v>59.38</c:v>
                </c:pt>
                <c:pt idx="41">
                  <c:v>64.010000000000005</c:v>
                </c:pt>
                <c:pt idx="42">
                  <c:v>70</c:v>
                </c:pt>
                <c:pt idx="43">
                  <c:v>76.48</c:v>
                </c:pt>
                <c:pt idx="44">
                  <c:v>84.36</c:v>
                </c:pt>
                <c:pt idx="45">
                  <c:v>92</c:v>
                </c:pt>
                <c:pt idx="46">
                  <c:v>100.18</c:v>
                </c:pt>
                <c:pt idx="47">
                  <c:v>110.33</c:v>
                </c:pt>
                <c:pt idx="48">
                  <c:v>121.28</c:v>
                </c:pt>
                <c:pt idx="49">
                  <c:v>133.13999999999999</c:v>
                </c:pt>
                <c:pt idx="50">
                  <c:v>145.12</c:v>
                </c:pt>
                <c:pt idx="51">
                  <c:v>159.18</c:v>
                </c:pt>
                <c:pt idx="52">
                  <c:v>174.01</c:v>
                </c:pt>
                <c:pt idx="53">
                  <c:v>189.69</c:v>
                </c:pt>
                <c:pt idx="54">
                  <c:v>207.09</c:v>
                </c:pt>
                <c:pt idx="55">
                  <c:v>227.69</c:v>
                </c:pt>
                <c:pt idx="56">
                  <c:v>249.89</c:v>
                </c:pt>
                <c:pt idx="57">
                  <c:v>272.27999999999997</c:v>
                </c:pt>
                <c:pt idx="58">
                  <c:v>298.93</c:v>
                </c:pt>
                <c:pt idx="59">
                  <c:v>326.61</c:v>
                </c:pt>
                <c:pt idx="60">
                  <c:v>358</c:v>
                </c:pt>
                <c:pt idx="61">
                  <c:v>391.86</c:v>
                </c:pt>
                <c:pt idx="62">
                  <c:v>428.4</c:v>
                </c:pt>
                <c:pt idx="63">
                  <c:v>468.51</c:v>
                </c:pt>
                <c:pt idx="64">
                  <c:v>513.57000000000005</c:v>
                </c:pt>
                <c:pt idx="65">
                  <c:v>561.32000000000005</c:v>
                </c:pt>
                <c:pt idx="66">
                  <c:v>613.5</c:v>
                </c:pt>
                <c:pt idx="67">
                  <c:v>669.34</c:v>
                </c:pt>
                <c:pt idx="68">
                  <c:v>735.61</c:v>
                </c:pt>
                <c:pt idx="69">
                  <c:v>802.78</c:v>
                </c:pt>
                <c:pt idx="70">
                  <c:v>878.61</c:v>
                </c:pt>
                <c:pt idx="71">
                  <c:v>963.72</c:v>
                </c:pt>
                <c:pt idx="72">
                  <c:v>1049.6600000000001</c:v>
                </c:pt>
                <c:pt idx="73">
                  <c:v>1146.96</c:v>
                </c:pt>
                <c:pt idx="74">
                  <c:v>1256.6600000000001</c:v>
                </c:pt>
                <c:pt idx="75">
                  <c:v>1379.97</c:v>
                </c:pt>
                <c:pt idx="76">
                  <c:v>1507.58</c:v>
                </c:pt>
                <c:pt idx="77">
                  <c:v>1649.89</c:v>
                </c:pt>
                <c:pt idx="78">
                  <c:v>1807.58</c:v>
                </c:pt>
                <c:pt idx="79">
                  <c:v>1977.4</c:v>
                </c:pt>
                <c:pt idx="80">
                  <c:v>2159.37</c:v>
                </c:pt>
                <c:pt idx="81">
                  <c:v>2368.7800000000002</c:v>
                </c:pt>
                <c:pt idx="82">
                  <c:v>2588.54</c:v>
                </c:pt>
                <c:pt idx="83">
                  <c:v>2827.12</c:v>
                </c:pt>
                <c:pt idx="84">
                  <c:v>3097.77</c:v>
                </c:pt>
                <c:pt idx="85">
                  <c:v>3386.65</c:v>
                </c:pt>
                <c:pt idx="86">
                  <c:v>3708.32</c:v>
                </c:pt>
                <c:pt idx="87">
                  <c:v>4057.77</c:v>
                </c:pt>
                <c:pt idx="88">
                  <c:v>4435.66</c:v>
                </c:pt>
                <c:pt idx="89">
                  <c:v>4846.08</c:v>
                </c:pt>
                <c:pt idx="90">
                  <c:v>5307.46</c:v>
                </c:pt>
                <c:pt idx="91">
                  <c:v>5805.01</c:v>
                </c:pt>
                <c:pt idx="92">
                  <c:v>6354.54</c:v>
                </c:pt>
                <c:pt idx="93">
                  <c:v>6946.51</c:v>
                </c:pt>
                <c:pt idx="94">
                  <c:v>7608.18</c:v>
                </c:pt>
                <c:pt idx="95">
                  <c:v>8317.5300000000007</c:v>
                </c:pt>
                <c:pt idx="96">
                  <c:v>9096.07</c:v>
                </c:pt>
                <c:pt idx="97">
                  <c:v>9957.02</c:v>
                </c:pt>
                <c:pt idx="98">
                  <c:v>10896.29</c:v>
                </c:pt>
                <c:pt idx="99">
                  <c:v>11895.89</c:v>
                </c:pt>
                <c:pt idx="100">
                  <c:v>12994.1</c:v>
                </c:pt>
                <c:pt idx="101">
                  <c:v>14294.55</c:v>
                </c:pt>
                <c:pt idx="102">
                  <c:v>15593.98</c:v>
                </c:pt>
                <c:pt idx="103">
                  <c:v>17092.98</c:v>
                </c:pt>
                <c:pt idx="104">
                  <c:v>18693.38</c:v>
                </c:pt>
                <c:pt idx="105">
                  <c:v>20393.310000000001</c:v>
                </c:pt>
                <c:pt idx="106">
                  <c:v>22294.79</c:v>
                </c:pt>
                <c:pt idx="107">
                  <c:v>24396.11</c:v>
                </c:pt>
                <c:pt idx="108">
                  <c:v>26696.95</c:v>
                </c:pt>
                <c:pt idx="109">
                  <c:v>29297.45</c:v>
                </c:pt>
                <c:pt idx="110">
                  <c:v>31999.85</c:v>
                </c:pt>
                <c:pt idx="111">
                  <c:v>34999.25</c:v>
                </c:pt>
                <c:pt idx="112">
                  <c:v>38296.83</c:v>
                </c:pt>
                <c:pt idx="113">
                  <c:v>41898.18</c:v>
                </c:pt>
                <c:pt idx="114">
                  <c:v>45788.66</c:v>
                </c:pt>
                <c:pt idx="115">
                  <c:v>50098.61</c:v>
                </c:pt>
                <c:pt idx="116">
                  <c:v>54797.42</c:v>
                </c:pt>
                <c:pt idx="117">
                  <c:v>59998.23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90A-BF42-8E8A-F029C5B09CF1}"/>
            </c:ext>
          </c:extLst>
        </c:ser>
        <c:ser>
          <c:idx val="8"/>
          <c:order val="8"/>
          <c:tx>
            <c:strRef>
              <c:f>'500e'!$D$3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'500e'!$D$4</c:f>
              <c:numCache>
                <c:formatCode>0.00</c:formatCode>
                <c:ptCount val="1"/>
                <c:pt idx="0">
                  <c:v>0.25541184610999546</c:v>
                </c:pt>
              </c:numCache>
            </c:numRef>
          </c:xVal>
          <c:yVal>
            <c:numRef>
              <c:f>'500e'!$D$5</c:f>
              <c:numCache>
                <c:formatCode>General</c:formatCode>
                <c:ptCount val="1"/>
                <c:pt idx="0">
                  <c:v>4846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90A-BF42-8E8A-F029C5B09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241919"/>
        <c:axId val="1"/>
      </c:scatterChart>
      <c:valAx>
        <c:axId val="310241919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31024191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903103253582569"/>
          <c:y val="0.69093052495646068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'500e'!$AC$8:$AC$42</c:f>
          <c:strCache>
            <c:ptCount val="35"/>
            <c:pt idx="0">
              <c:v>SAMPLE NO.:</c:v>
            </c:pt>
            <c:pt idx="1">
              <c:v>7058.2ft;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6</c:v>
            </c:pt>
            <c:pt idx="6">
              <c:v>BVTot:</c:v>
            </c:pt>
            <c:pt idx="7">
              <c:v>2.33</c:v>
            </c:pt>
            <c:pt idx="8">
              <c:v>Perm:</c:v>
            </c:pt>
            <c:pt idx="9">
              <c:v>0.0339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0.11</c:v>
            </c:pt>
            <c:pt idx="15">
              <c:v>Pd1:</c:v>
            </c:pt>
            <c:pt idx="16">
              <c:v>5889.46</c:v>
            </c:pt>
            <c:pt idx="17">
              <c:v>BV1:</c:v>
            </c:pt>
            <c:pt idx="18">
              <c:v>2.33</c:v>
            </c:pt>
            <c:pt idx="19">
              <c:v>Closure Corr:</c:v>
            </c:pt>
            <c:pt idx="20">
              <c:v>0.26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61300123272895"/>
          <c:y val="3.125097481470225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34636497086294998"/>
          <c:w val="0.74945951855644921"/>
          <c:h val="0.559913298763415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'500e'!$Z$7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'500e'!$X$8:$X$125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7.5071220208051743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4.8006336852287257</c:v>
                </c:pt>
                <c:pt idx="30" formatCode="0.00E+00">
                  <c:v>4.3855933089841681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2.411182921575949</c:v>
                </c:pt>
                <c:pt idx="38" formatCode="0.00E+00">
                  <c:v>2.2009516833724261</c:v>
                </c:pt>
                <c:pt idx="39" formatCode="0.00E+00">
                  <c:v>2.0084099071498005</c:v>
                </c:pt>
                <c:pt idx="40" formatCode="0.00E+00">
                  <c:v>1.7939720693032235</c:v>
                </c:pt>
                <c:pt idx="41" formatCode="0.00E+00">
                  <c:v>1.6642096777882427</c:v>
                </c:pt>
                <c:pt idx="42" formatCode="0.00E+00">
                  <c:v>1.5218008782175061</c:v>
                </c:pt>
                <c:pt idx="43" formatCode="0.00E+00">
                  <c:v>1.3928616824689517</c:v>
                </c:pt>
                <c:pt idx="44" formatCode="0.00E+00">
                  <c:v>1.2627555888480966</c:v>
                </c:pt>
                <c:pt idx="45" formatCode="0.00E+00">
                  <c:v>1.157891972556798</c:v>
                </c:pt>
                <c:pt idx="46" formatCode="0.00E+00">
                  <c:v>1.0633465908886546</c:v>
                </c:pt>
                <c:pt idx="47" formatCode="0.00E+00">
                  <c:v>0.96552217416138331</c:v>
                </c:pt>
                <c:pt idx="48" formatCode="0.00E+00">
                  <c:v>0.8783481322165686</c:v>
                </c:pt>
                <c:pt idx="49" formatCode="0.00E+00">
                  <c:v>0.80010561420478776</c:v>
                </c:pt>
                <c:pt idx="50" formatCode="0.00E+00">
                  <c:v>0.73405499914019723</c:v>
                </c:pt>
                <c:pt idx="51" formatCode="0.00E+00">
                  <c:v>0.6692176245459569</c:v>
                </c:pt>
                <c:pt idx="52" formatCode="0.00E+00">
                  <c:v>0.61218356114720662</c:v>
                </c:pt>
                <c:pt idx="53" formatCode="0.00E+00">
                  <c:v>0.56157974313472203</c:v>
                </c:pt>
                <c:pt idx="54" formatCode="0.00E+00">
                  <c:v>0.51439500446774555</c:v>
                </c:pt>
                <c:pt idx="55" formatCode="0.00E+00">
                  <c:v>0.46785568744883582</c:v>
                </c:pt>
                <c:pt idx="56" formatCode="0.00E+00">
                  <c:v>0.42629181429919338</c:v>
                </c:pt>
                <c:pt idx="57" formatCode="0.00E+00">
                  <c:v>0.39123718773037114</c:v>
                </c:pt>
                <c:pt idx="58" formatCode="0.00E+00">
                  <c:v>0.35635788136093877</c:v>
                </c:pt>
                <c:pt idx="59" formatCode="0.00E+00">
                  <c:v>0.32615676640404589</c:v>
                </c:pt>
                <c:pt idx="60" formatCode="0.00E+00">
                  <c:v>0.29755883093638391</c:v>
                </c:pt>
                <c:pt idx="61" formatCode="0.00E+00">
                  <c:v>0.27184724512638547</c:v>
                </c:pt>
                <c:pt idx="62" formatCode="0.00E+00">
                  <c:v>0.24866027421854675</c:v>
                </c:pt>
                <c:pt idx="63" formatCode="0.00E+00">
                  <c:v>0.22737201228410372</c:v>
                </c:pt>
                <c:pt idx="64" formatCode="0.00E+00">
                  <c:v>0.20742267164208467</c:v>
                </c:pt>
                <c:pt idx="65" formatCode="0.00E+00">
                  <c:v>0.18977777644699176</c:v>
                </c:pt>
                <c:pt idx="66" formatCode="0.00E+00">
                  <c:v>0.17363661202155733</c:v>
                </c:pt>
                <c:pt idx="67" formatCode="0.00E+00">
                  <c:v>0.15915089711540537</c:v>
                </c:pt>
                <c:pt idx="68" formatCode="0.00E+00">
                  <c:v>0.14481323184190728</c:v>
                </c:pt>
                <c:pt idx="69" formatCode="0.00E+00">
                  <c:v>0.13269645665714822</c:v>
                </c:pt>
                <c:pt idx="70" formatCode="0.00E+00">
                  <c:v>0.12124385276200525</c:v>
                </c:pt>
                <c:pt idx="71" formatCode="0.00E+00">
                  <c:v>0.11053631913338462</c:v>
                </c:pt>
                <c:pt idx="72" formatCode="0.00E+00">
                  <c:v>0.10148625409677936</c:v>
                </c:pt>
                <c:pt idx="73" formatCode="0.00E+00">
                  <c:v>9.2876875806676265E-2</c:v>
                </c:pt>
                <c:pt idx="74" formatCode="0.00E+00">
                  <c:v>8.4769198888502387E-2</c:v>
                </c:pt>
                <c:pt idx="75" formatCode="0.00E+00">
                  <c:v>7.7194476311242585E-2</c:v>
                </c:pt>
                <c:pt idx="76" formatCode="0.00E+00">
                  <c:v>7.0660304246027025E-2</c:v>
                </c:pt>
                <c:pt idx="77" formatCode="0.00E+00">
                  <c:v>6.4565553749174442E-2</c:v>
                </c:pt>
                <c:pt idx="78" formatCode="0.00E+00">
                  <c:v>5.8932971970936519E-2</c:v>
                </c:pt>
                <c:pt idx="79" formatCode="0.00E+00">
                  <c:v>5.3871781872775068E-2</c:v>
                </c:pt>
                <c:pt idx="80" formatCode="0.00E+00">
                  <c:v>4.933200955613231E-2</c:v>
                </c:pt>
                <c:pt idx="81" formatCode="0.00E+00">
                  <c:v>4.497085481776502E-2</c:v>
                </c:pt>
                <c:pt idx="82" formatCode="0.00E+00">
                  <c:v>4.1152951654301433E-2</c:v>
                </c:pt>
                <c:pt idx="83" formatCode="0.00E+00">
                  <c:v>3.768006362489934E-2</c:v>
                </c:pt>
                <c:pt idx="84" formatCode="0.00E+00">
                  <c:v>3.4387982798989414E-2</c:v>
                </c:pt>
                <c:pt idx="85" formatCode="0.00E+00">
                  <c:v>3.1454700507943079E-2</c:v>
                </c:pt>
                <c:pt idx="86" formatCode="0.00E+00">
                  <c:v>2.872623222246878E-2</c:v>
                </c:pt>
                <c:pt idx="87" formatCode="0.00E+00">
                  <c:v>2.625236557893262E-2</c:v>
                </c:pt>
                <c:pt idx="88" formatCode="0.00E+00">
                  <c:v>2.4015831122138634E-2</c:v>
                </c:pt>
                <c:pt idx="89" formatCode="0.00E+00">
                  <c:v>2.198190320325406E-2</c:v>
                </c:pt>
                <c:pt idx="90" formatCode="0.00E+00">
                  <c:v>2.0071005994435273E-2</c:v>
                </c:pt>
                <c:pt idx="91" formatCode="0.00E+00">
                  <c:v>1.8350711105618322E-2</c:v>
                </c:pt>
                <c:pt idx="92" formatCode="0.00E+00">
                  <c:v>1.6763772275448015E-2</c:v>
                </c:pt>
                <c:pt idx="93" formatCode="0.00E+00">
                  <c:v>1.5335191553056919E-2</c:v>
                </c:pt>
                <c:pt idx="94" formatCode="0.00E+00">
                  <c:v>1.4001516982409121E-2</c:v>
                </c:pt>
                <c:pt idx="95" formatCode="0.00E+00">
                  <c:v>1.2807415359514834E-2</c:v>
                </c:pt>
                <c:pt idx="96" formatCode="0.00E+00">
                  <c:v>1.1711218303643821E-2</c:v>
                </c:pt>
                <c:pt idx="97" formatCode="0.00E+00">
                  <c:v>1.0698588681676386E-2</c:v>
                </c:pt>
                <c:pt idx="98" formatCode="0.00E+00">
                  <c:v>9.7763607131624991E-3</c:v>
                </c:pt>
                <c:pt idx="99" formatCode="0.00E+00">
                  <c:v>8.9548626857868917E-3</c:v>
                </c:pt>
                <c:pt idx="100" formatCode="0.00E+00">
                  <c:v>8.1980330669477238E-3</c:v>
                </c:pt>
                <c:pt idx="101" formatCode="0.00E+00">
                  <c:v>7.452215108221345E-3</c:v>
                </c:pt>
                <c:pt idx="102" formatCode="0.00E+00">
                  <c:v>6.8312298383879817E-3</c:v>
                </c:pt>
                <c:pt idx="103" formatCode="0.00E+00">
                  <c:v>6.2321527010050582E-3</c:v>
                </c:pt>
                <c:pt idx="104" formatCode="0.00E+00">
                  <c:v>5.6985981922597958E-3</c:v>
                </c:pt>
                <c:pt idx="105" formatCode="0.00E+00">
                  <c:v>5.2235787851616739E-3</c:v>
                </c:pt>
                <c:pt idx="106" formatCode="0.00E+00">
                  <c:v>4.7780697407432595E-3</c:v>
                </c:pt>
                <c:pt idx="107" formatCode="0.00E+00">
                  <c:v>4.3665183291608954E-3</c:v>
                </c:pt>
                <c:pt idx="108" formatCode="0.00E+00">
                  <c:v>3.9901959390576608E-3</c:v>
                </c:pt>
                <c:pt idx="109" formatCode="0.00E+00">
                  <c:v>3.6360182021037816E-3</c:v>
                </c:pt>
                <c:pt idx="110" formatCode="0.00E+00">
                  <c:v>3.328955025577477E-3</c:v>
                </c:pt>
                <c:pt idx="111" formatCode="0.00E+00">
                  <c:v>3.0436669778702522E-3</c:v>
                </c:pt>
                <c:pt idx="112" formatCode="0.00E+00">
                  <c:v>2.7815895330037871E-3</c:v>
                </c:pt>
                <c:pt idx="113" formatCode="0.00E+00">
                  <c:v>2.5424985399180922E-3</c:v>
                </c:pt>
                <c:pt idx="114" formatCode="0.00E+00">
                  <c:v>2.3264725693048324E-3</c:v>
                </c:pt>
                <c:pt idx="115" formatCode="0.00E+00">
                  <c:v>2.1263276860420963E-3</c:v>
                </c:pt>
                <c:pt idx="116" formatCode="0.00E+00">
                  <c:v>1.9439977552816435E-3</c:v>
                </c:pt>
                <c:pt idx="117" formatCode="0.00E+00">
                  <c:v>1.7754867347790997E-3</c:v>
                </c:pt>
              </c:numCache>
            </c:numRef>
          </c:xVal>
          <c:yVal>
            <c:numRef>
              <c:f>'500e'!$Z$8:$Z$125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5.7770377698678432E-2</c:v>
                </c:pt>
                <c:pt idx="92">
                  <c:v>0.15659111190433694</c:v>
                </c:pt>
                <c:pt idx="93">
                  <c:v>0.2087881492057827</c:v>
                </c:pt>
                <c:pt idx="94">
                  <c:v>0.26098518650722813</c:v>
                </c:pt>
                <c:pt idx="95">
                  <c:v>0.36537926111011965</c:v>
                </c:pt>
                <c:pt idx="96">
                  <c:v>0.23488666785650558</c:v>
                </c:pt>
                <c:pt idx="97">
                  <c:v>0.1826896305550596</c:v>
                </c:pt>
                <c:pt idx="98">
                  <c:v>0.1826896305550596</c:v>
                </c:pt>
                <c:pt idx="99">
                  <c:v>7.8295555952168749E-2</c:v>
                </c:pt>
                <c:pt idx="100">
                  <c:v>5.2197037301445537E-2</c:v>
                </c:pt>
                <c:pt idx="101">
                  <c:v>5.2197037301445981E-2</c:v>
                </c:pt>
                <c:pt idx="102">
                  <c:v>2.6098518650722546E-2</c:v>
                </c:pt>
                <c:pt idx="103">
                  <c:v>2.6098518650722546E-2</c:v>
                </c:pt>
                <c:pt idx="104">
                  <c:v>2.609851865072299E-2</c:v>
                </c:pt>
                <c:pt idx="105">
                  <c:v>2.6098518650722102E-2</c:v>
                </c:pt>
                <c:pt idx="106">
                  <c:v>2.609851865072299E-2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9D-1A47-A3EF-A93249A28314}"/>
            </c:ext>
          </c:extLst>
        </c:ser>
        <c:ser>
          <c:idx val="1"/>
          <c:order val="1"/>
          <c:tx>
            <c:strRef>
              <c:f>'500e'!$AB$7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'500e'!$X$8:$X$125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7.5071220208051743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4.8006336852287257</c:v>
                </c:pt>
                <c:pt idx="30" formatCode="0.00E+00">
                  <c:v>4.3855933089841681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2.411182921575949</c:v>
                </c:pt>
                <c:pt idx="38" formatCode="0.00E+00">
                  <c:v>2.2009516833724261</c:v>
                </c:pt>
                <c:pt idx="39" formatCode="0.00E+00">
                  <c:v>2.0084099071498005</c:v>
                </c:pt>
                <c:pt idx="40" formatCode="0.00E+00">
                  <c:v>1.7939720693032235</c:v>
                </c:pt>
                <c:pt idx="41" formatCode="0.00E+00">
                  <c:v>1.6642096777882427</c:v>
                </c:pt>
                <c:pt idx="42" formatCode="0.00E+00">
                  <c:v>1.5218008782175061</c:v>
                </c:pt>
                <c:pt idx="43" formatCode="0.00E+00">
                  <c:v>1.3928616824689517</c:v>
                </c:pt>
                <c:pt idx="44" formatCode="0.00E+00">
                  <c:v>1.2627555888480966</c:v>
                </c:pt>
                <c:pt idx="45" formatCode="0.00E+00">
                  <c:v>1.157891972556798</c:v>
                </c:pt>
                <c:pt idx="46" formatCode="0.00E+00">
                  <c:v>1.0633465908886546</c:v>
                </c:pt>
                <c:pt idx="47" formatCode="0.00E+00">
                  <c:v>0.96552217416138331</c:v>
                </c:pt>
                <c:pt idx="48" formatCode="0.00E+00">
                  <c:v>0.8783481322165686</c:v>
                </c:pt>
                <c:pt idx="49" formatCode="0.00E+00">
                  <c:v>0.80010561420478776</c:v>
                </c:pt>
                <c:pt idx="50" formatCode="0.00E+00">
                  <c:v>0.73405499914019723</c:v>
                </c:pt>
                <c:pt idx="51" formatCode="0.00E+00">
                  <c:v>0.6692176245459569</c:v>
                </c:pt>
                <c:pt idx="52" formatCode="0.00E+00">
                  <c:v>0.61218356114720662</c:v>
                </c:pt>
                <c:pt idx="53" formatCode="0.00E+00">
                  <c:v>0.56157974313472203</c:v>
                </c:pt>
                <c:pt idx="54" formatCode="0.00E+00">
                  <c:v>0.51439500446774555</c:v>
                </c:pt>
                <c:pt idx="55" formatCode="0.00E+00">
                  <c:v>0.46785568744883582</c:v>
                </c:pt>
                <c:pt idx="56" formatCode="0.00E+00">
                  <c:v>0.42629181429919338</c:v>
                </c:pt>
                <c:pt idx="57" formatCode="0.00E+00">
                  <c:v>0.39123718773037114</c:v>
                </c:pt>
                <c:pt idx="58" formatCode="0.00E+00">
                  <c:v>0.35635788136093877</c:v>
                </c:pt>
                <c:pt idx="59" formatCode="0.00E+00">
                  <c:v>0.32615676640404589</c:v>
                </c:pt>
                <c:pt idx="60" formatCode="0.00E+00">
                  <c:v>0.29755883093638391</c:v>
                </c:pt>
                <c:pt idx="61" formatCode="0.00E+00">
                  <c:v>0.27184724512638547</c:v>
                </c:pt>
                <c:pt idx="62" formatCode="0.00E+00">
                  <c:v>0.24866027421854675</c:v>
                </c:pt>
                <c:pt idx="63" formatCode="0.00E+00">
                  <c:v>0.22737201228410372</c:v>
                </c:pt>
                <c:pt idx="64" formatCode="0.00E+00">
                  <c:v>0.20742267164208467</c:v>
                </c:pt>
                <c:pt idx="65" formatCode="0.00E+00">
                  <c:v>0.18977777644699176</c:v>
                </c:pt>
                <c:pt idx="66" formatCode="0.00E+00">
                  <c:v>0.17363661202155733</c:v>
                </c:pt>
                <c:pt idx="67" formatCode="0.00E+00">
                  <c:v>0.15915089711540537</c:v>
                </c:pt>
                <c:pt idx="68" formatCode="0.00E+00">
                  <c:v>0.14481323184190728</c:v>
                </c:pt>
                <c:pt idx="69" formatCode="0.00E+00">
                  <c:v>0.13269645665714822</c:v>
                </c:pt>
                <c:pt idx="70" formatCode="0.00E+00">
                  <c:v>0.12124385276200525</c:v>
                </c:pt>
                <c:pt idx="71" formatCode="0.00E+00">
                  <c:v>0.11053631913338462</c:v>
                </c:pt>
                <c:pt idx="72" formatCode="0.00E+00">
                  <c:v>0.10148625409677936</c:v>
                </c:pt>
                <c:pt idx="73" formatCode="0.00E+00">
                  <c:v>9.2876875806676265E-2</c:v>
                </c:pt>
                <c:pt idx="74" formatCode="0.00E+00">
                  <c:v>8.4769198888502387E-2</c:v>
                </c:pt>
                <c:pt idx="75" formatCode="0.00E+00">
                  <c:v>7.7194476311242585E-2</c:v>
                </c:pt>
                <c:pt idx="76" formatCode="0.00E+00">
                  <c:v>7.0660304246027025E-2</c:v>
                </c:pt>
                <c:pt idx="77" formatCode="0.00E+00">
                  <c:v>6.4565553749174442E-2</c:v>
                </c:pt>
                <c:pt idx="78" formatCode="0.00E+00">
                  <c:v>5.8932971970936519E-2</c:v>
                </c:pt>
                <c:pt idx="79" formatCode="0.00E+00">
                  <c:v>5.3871781872775068E-2</c:v>
                </c:pt>
                <c:pt idx="80" formatCode="0.00E+00">
                  <c:v>4.933200955613231E-2</c:v>
                </c:pt>
                <c:pt idx="81" formatCode="0.00E+00">
                  <c:v>4.497085481776502E-2</c:v>
                </c:pt>
                <c:pt idx="82" formatCode="0.00E+00">
                  <c:v>4.1152951654301433E-2</c:v>
                </c:pt>
                <c:pt idx="83" formatCode="0.00E+00">
                  <c:v>3.768006362489934E-2</c:v>
                </c:pt>
                <c:pt idx="84" formatCode="0.00E+00">
                  <c:v>3.4387982798989414E-2</c:v>
                </c:pt>
                <c:pt idx="85" formatCode="0.00E+00">
                  <c:v>3.1454700507943079E-2</c:v>
                </c:pt>
                <c:pt idx="86" formatCode="0.00E+00">
                  <c:v>2.872623222246878E-2</c:v>
                </c:pt>
                <c:pt idx="87" formatCode="0.00E+00">
                  <c:v>2.625236557893262E-2</c:v>
                </c:pt>
                <c:pt idx="88" formatCode="0.00E+00">
                  <c:v>2.4015831122138634E-2</c:v>
                </c:pt>
                <c:pt idx="89" formatCode="0.00E+00">
                  <c:v>2.198190320325406E-2</c:v>
                </c:pt>
                <c:pt idx="90" formatCode="0.00E+00">
                  <c:v>2.0071005994435273E-2</c:v>
                </c:pt>
                <c:pt idx="91" formatCode="0.00E+00">
                  <c:v>1.8350711105618322E-2</c:v>
                </c:pt>
                <c:pt idx="92" formatCode="0.00E+00">
                  <c:v>1.6763772275448015E-2</c:v>
                </c:pt>
                <c:pt idx="93" formatCode="0.00E+00">
                  <c:v>1.5335191553056919E-2</c:v>
                </c:pt>
                <c:pt idx="94" formatCode="0.00E+00">
                  <c:v>1.4001516982409121E-2</c:v>
                </c:pt>
                <c:pt idx="95" formatCode="0.00E+00">
                  <c:v>1.2807415359514834E-2</c:v>
                </c:pt>
                <c:pt idx="96" formatCode="0.00E+00">
                  <c:v>1.1711218303643821E-2</c:v>
                </c:pt>
                <c:pt idx="97" formatCode="0.00E+00">
                  <c:v>1.0698588681676386E-2</c:v>
                </c:pt>
                <c:pt idx="98" formatCode="0.00E+00">
                  <c:v>9.7763607131624991E-3</c:v>
                </c:pt>
                <c:pt idx="99" formatCode="0.00E+00">
                  <c:v>8.9548626857868917E-3</c:v>
                </c:pt>
                <c:pt idx="100" formatCode="0.00E+00">
                  <c:v>8.1980330669477238E-3</c:v>
                </c:pt>
                <c:pt idx="101" formatCode="0.00E+00">
                  <c:v>7.452215108221345E-3</c:v>
                </c:pt>
                <c:pt idx="102" formatCode="0.00E+00">
                  <c:v>6.8312298383879817E-3</c:v>
                </c:pt>
                <c:pt idx="103" formatCode="0.00E+00">
                  <c:v>6.2321527010050582E-3</c:v>
                </c:pt>
                <c:pt idx="104" formatCode="0.00E+00">
                  <c:v>5.6985981922597958E-3</c:v>
                </c:pt>
                <c:pt idx="105" formatCode="0.00E+00">
                  <c:v>5.2235787851616739E-3</c:v>
                </c:pt>
                <c:pt idx="106" formatCode="0.00E+00">
                  <c:v>4.7780697407432595E-3</c:v>
                </c:pt>
                <c:pt idx="107" formatCode="0.00E+00">
                  <c:v>4.3665183291608954E-3</c:v>
                </c:pt>
                <c:pt idx="108" formatCode="0.00E+00">
                  <c:v>3.9901959390576608E-3</c:v>
                </c:pt>
                <c:pt idx="109" formatCode="0.00E+00">
                  <c:v>3.6360182021037816E-3</c:v>
                </c:pt>
                <c:pt idx="110" formatCode="0.00E+00">
                  <c:v>3.328955025577477E-3</c:v>
                </c:pt>
                <c:pt idx="111" formatCode="0.00E+00">
                  <c:v>3.0436669778702522E-3</c:v>
                </c:pt>
                <c:pt idx="112" formatCode="0.00E+00">
                  <c:v>2.7815895330037871E-3</c:v>
                </c:pt>
                <c:pt idx="113" formatCode="0.00E+00">
                  <c:v>2.5424985399180922E-3</c:v>
                </c:pt>
                <c:pt idx="114" formatCode="0.00E+00">
                  <c:v>2.3264725693048324E-3</c:v>
                </c:pt>
                <c:pt idx="115" formatCode="0.00E+00">
                  <c:v>2.1263276860420963E-3</c:v>
                </c:pt>
                <c:pt idx="116" formatCode="0.00E+00">
                  <c:v>1.9439977552816435E-3</c:v>
                </c:pt>
                <c:pt idx="117" formatCode="0.00E+00">
                  <c:v>1.7754867347790997E-3</c:v>
                </c:pt>
              </c:numCache>
            </c:numRef>
          </c:xVal>
          <c:yVal>
            <c:numRef>
              <c:f>'500e'!$AB$8:$AB$125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7.5115648645928235E-2</c:v>
                </c:pt>
                <c:pt idx="93">
                  <c:v>0.40446612916854402</c:v>
                </c:pt>
                <c:pt idx="94">
                  <c:v>0.36178271872755163</c:v>
                </c:pt>
                <c:pt idx="95">
                  <c:v>0.25349397046856714</c:v>
                </c:pt>
                <c:pt idx="96">
                  <c:v>0.18448432285614702</c:v>
                </c:pt>
                <c:pt idx="97">
                  <c:v>0.13945730310465887</c:v>
                </c:pt>
                <c:pt idx="98">
                  <c:v>0.10723688620926142</c:v>
                </c:pt>
                <c:pt idx="99">
                  <c:v>8.3045733897425311E-2</c:v>
                </c:pt>
                <c:pt idx="100">
                  <c:v>6.80969406050147E-2</c:v>
                </c:pt>
                <c:pt idx="101">
                  <c:v>6.0605999722882276E-2</c:v>
                </c:pt>
                <c:pt idx="102">
                  <c:v>4.6337576496796373E-2</c:v>
                </c:pt>
                <c:pt idx="103">
                  <c:v>4.1696500444092566E-2</c:v>
                </c:pt>
                <c:pt idx="104">
                  <c:v>3.5007124857268312E-2</c:v>
                </c:pt>
                <c:pt idx="105">
                  <c:v>2.9717532760031418E-2</c:v>
                </c:pt>
                <c:pt idx="106">
                  <c:v>2.680712224506987E-2</c:v>
                </c:pt>
                <c:pt idx="107">
                  <c:v>2.3985600029159837E-2</c:v>
                </c:pt>
                <c:pt idx="108">
                  <c:v>2.1387409786192135E-2</c:v>
                </c:pt>
                <c:pt idx="109">
                  <c:v>1.9746731890375679E-2</c:v>
                </c:pt>
                <c:pt idx="110">
                  <c:v>1.6892944940436472E-2</c:v>
                </c:pt>
                <c:pt idx="111">
                  <c:v>1.5568472140838452E-2</c:v>
                </c:pt>
                <c:pt idx="112">
                  <c:v>1.4249689499666651E-2</c:v>
                </c:pt>
                <c:pt idx="113">
                  <c:v>1.300637281625816E-2</c:v>
                </c:pt>
                <c:pt idx="114">
                  <c:v>1.1801925163042792E-2</c:v>
                </c:pt>
                <c:pt idx="115">
                  <c:v>1.1019204461085952E-2</c:v>
                </c:pt>
                <c:pt idx="116">
                  <c:v>1.0149220145393212E-2</c:v>
                </c:pt>
                <c:pt idx="117">
                  <c:v>9.5124498265750645E-3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9D-1A47-A3EF-A93249A28314}"/>
            </c:ext>
          </c:extLst>
        </c:ser>
        <c:ser>
          <c:idx val="2"/>
          <c:order val="2"/>
          <c:tx>
            <c:strRef>
              <c:f>'500e'!$Y$7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'500e'!$X$8:$X$125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7.5071220208051743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4.8006336852287257</c:v>
                </c:pt>
                <c:pt idx="30" formatCode="0.00E+00">
                  <c:v>4.3855933089841681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2.411182921575949</c:v>
                </c:pt>
                <c:pt idx="38" formatCode="0.00E+00">
                  <c:v>2.2009516833724261</c:v>
                </c:pt>
                <c:pt idx="39" formatCode="0.00E+00">
                  <c:v>2.0084099071498005</c:v>
                </c:pt>
                <c:pt idx="40" formatCode="0.00E+00">
                  <c:v>1.7939720693032235</c:v>
                </c:pt>
                <c:pt idx="41" formatCode="0.00E+00">
                  <c:v>1.6642096777882427</c:v>
                </c:pt>
                <c:pt idx="42" formatCode="0.00E+00">
                  <c:v>1.5218008782175061</c:v>
                </c:pt>
                <c:pt idx="43" formatCode="0.00E+00">
                  <c:v>1.3928616824689517</c:v>
                </c:pt>
                <c:pt idx="44" formatCode="0.00E+00">
                  <c:v>1.2627555888480966</c:v>
                </c:pt>
                <c:pt idx="45" formatCode="0.00E+00">
                  <c:v>1.157891972556798</c:v>
                </c:pt>
                <c:pt idx="46" formatCode="0.00E+00">
                  <c:v>1.0633465908886546</c:v>
                </c:pt>
                <c:pt idx="47" formatCode="0.00E+00">
                  <c:v>0.96552217416138331</c:v>
                </c:pt>
                <c:pt idx="48" formatCode="0.00E+00">
                  <c:v>0.8783481322165686</c:v>
                </c:pt>
                <c:pt idx="49" formatCode="0.00E+00">
                  <c:v>0.80010561420478776</c:v>
                </c:pt>
                <c:pt idx="50" formatCode="0.00E+00">
                  <c:v>0.73405499914019723</c:v>
                </c:pt>
                <c:pt idx="51" formatCode="0.00E+00">
                  <c:v>0.6692176245459569</c:v>
                </c:pt>
                <c:pt idx="52" formatCode="0.00E+00">
                  <c:v>0.61218356114720662</c:v>
                </c:pt>
                <c:pt idx="53" formatCode="0.00E+00">
                  <c:v>0.56157974313472203</c:v>
                </c:pt>
                <c:pt idx="54" formatCode="0.00E+00">
                  <c:v>0.51439500446774555</c:v>
                </c:pt>
                <c:pt idx="55" formatCode="0.00E+00">
                  <c:v>0.46785568744883582</c:v>
                </c:pt>
                <c:pt idx="56" formatCode="0.00E+00">
                  <c:v>0.42629181429919338</c:v>
                </c:pt>
                <c:pt idx="57" formatCode="0.00E+00">
                  <c:v>0.39123718773037114</c:v>
                </c:pt>
                <c:pt idx="58" formatCode="0.00E+00">
                  <c:v>0.35635788136093877</c:v>
                </c:pt>
                <c:pt idx="59" formatCode="0.00E+00">
                  <c:v>0.32615676640404589</c:v>
                </c:pt>
                <c:pt idx="60" formatCode="0.00E+00">
                  <c:v>0.29755883093638391</c:v>
                </c:pt>
                <c:pt idx="61" formatCode="0.00E+00">
                  <c:v>0.27184724512638547</c:v>
                </c:pt>
                <c:pt idx="62" formatCode="0.00E+00">
                  <c:v>0.24866027421854675</c:v>
                </c:pt>
                <c:pt idx="63" formatCode="0.00E+00">
                  <c:v>0.22737201228410372</c:v>
                </c:pt>
                <c:pt idx="64" formatCode="0.00E+00">
                  <c:v>0.20742267164208467</c:v>
                </c:pt>
                <c:pt idx="65" formatCode="0.00E+00">
                  <c:v>0.18977777644699176</c:v>
                </c:pt>
                <c:pt idx="66" formatCode="0.00E+00">
                  <c:v>0.17363661202155733</c:v>
                </c:pt>
                <c:pt idx="67" formatCode="0.00E+00">
                  <c:v>0.15915089711540537</c:v>
                </c:pt>
                <c:pt idx="68" formatCode="0.00E+00">
                  <c:v>0.14481323184190728</c:v>
                </c:pt>
                <c:pt idx="69" formatCode="0.00E+00">
                  <c:v>0.13269645665714822</c:v>
                </c:pt>
                <c:pt idx="70" formatCode="0.00E+00">
                  <c:v>0.12124385276200525</c:v>
                </c:pt>
                <c:pt idx="71" formatCode="0.00E+00">
                  <c:v>0.11053631913338462</c:v>
                </c:pt>
                <c:pt idx="72" formatCode="0.00E+00">
                  <c:v>0.10148625409677936</c:v>
                </c:pt>
                <c:pt idx="73" formatCode="0.00E+00">
                  <c:v>9.2876875806676265E-2</c:v>
                </c:pt>
                <c:pt idx="74" formatCode="0.00E+00">
                  <c:v>8.4769198888502387E-2</c:v>
                </c:pt>
                <c:pt idx="75" formatCode="0.00E+00">
                  <c:v>7.7194476311242585E-2</c:v>
                </c:pt>
                <c:pt idx="76" formatCode="0.00E+00">
                  <c:v>7.0660304246027025E-2</c:v>
                </c:pt>
                <c:pt idx="77" formatCode="0.00E+00">
                  <c:v>6.4565553749174442E-2</c:v>
                </c:pt>
                <c:pt idx="78" formatCode="0.00E+00">
                  <c:v>5.8932971970936519E-2</c:v>
                </c:pt>
                <c:pt idx="79" formatCode="0.00E+00">
                  <c:v>5.3871781872775068E-2</c:v>
                </c:pt>
                <c:pt idx="80" formatCode="0.00E+00">
                  <c:v>4.933200955613231E-2</c:v>
                </c:pt>
                <c:pt idx="81" formatCode="0.00E+00">
                  <c:v>4.497085481776502E-2</c:v>
                </c:pt>
                <c:pt idx="82" formatCode="0.00E+00">
                  <c:v>4.1152951654301433E-2</c:v>
                </c:pt>
                <c:pt idx="83" formatCode="0.00E+00">
                  <c:v>3.768006362489934E-2</c:v>
                </c:pt>
                <c:pt idx="84" formatCode="0.00E+00">
                  <c:v>3.4387982798989414E-2</c:v>
                </c:pt>
                <c:pt idx="85" formatCode="0.00E+00">
                  <c:v>3.1454700507943079E-2</c:v>
                </c:pt>
                <c:pt idx="86" formatCode="0.00E+00">
                  <c:v>2.872623222246878E-2</c:v>
                </c:pt>
                <c:pt idx="87" formatCode="0.00E+00">
                  <c:v>2.625236557893262E-2</c:v>
                </c:pt>
                <c:pt idx="88" formatCode="0.00E+00">
                  <c:v>2.4015831122138634E-2</c:v>
                </c:pt>
                <c:pt idx="89" formatCode="0.00E+00">
                  <c:v>2.198190320325406E-2</c:v>
                </c:pt>
                <c:pt idx="90" formatCode="0.00E+00">
                  <c:v>2.0071005994435273E-2</c:v>
                </c:pt>
                <c:pt idx="91" formatCode="0.00E+00">
                  <c:v>1.8350711105618322E-2</c:v>
                </c:pt>
                <c:pt idx="92" formatCode="0.00E+00">
                  <c:v>1.6763772275448015E-2</c:v>
                </c:pt>
                <c:pt idx="93" formatCode="0.00E+00">
                  <c:v>1.5335191553056919E-2</c:v>
                </c:pt>
                <c:pt idx="94" formatCode="0.00E+00">
                  <c:v>1.4001516982409121E-2</c:v>
                </c:pt>
                <c:pt idx="95" formatCode="0.00E+00">
                  <c:v>1.2807415359514834E-2</c:v>
                </c:pt>
                <c:pt idx="96" formatCode="0.00E+00">
                  <c:v>1.1711218303643821E-2</c:v>
                </c:pt>
                <c:pt idx="97" formatCode="0.00E+00">
                  <c:v>1.0698588681676386E-2</c:v>
                </c:pt>
                <c:pt idx="98" formatCode="0.00E+00">
                  <c:v>9.7763607131624991E-3</c:v>
                </c:pt>
                <c:pt idx="99" formatCode="0.00E+00">
                  <c:v>8.9548626857868917E-3</c:v>
                </c:pt>
                <c:pt idx="100" formatCode="0.00E+00">
                  <c:v>8.1980330669477238E-3</c:v>
                </c:pt>
                <c:pt idx="101" formatCode="0.00E+00">
                  <c:v>7.452215108221345E-3</c:v>
                </c:pt>
                <c:pt idx="102" formatCode="0.00E+00">
                  <c:v>6.8312298383879817E-3</c:v>
                </c:pt>
                <c:pt idx="103" formatCode="0.00E+00">
                  <c:v>6.2321527010050582E-3</c:v>
                </c:pt>
                <c:pt idx="104" formatCode="0.00E+00">
                  <c:v>5.6985981922597958E-3</c:v>
                </c:pt>
                <c:pt idx="105" formatCode="0.00E+00">
                  <c:v>5.2235787851616739E-3</c:v>
                </c:pt>
                <c:pt idx="106" formatCode="0.00E+00">
                  <c:v>4.7780697407432595E-3</c:v>
                </c:pt>
                <c:pt idx="107" formatCode="0.00E+00">
                  <c:v>4.3665183291608954E-3</c:v>
                </c:pt>
                <c:pt idx="108" formatCode="0.00E+00">
                  <c:v>3.9901959390576608E-3</c:v>
                </c:pt>
                <c:pt idx="109" formatCode="0.00E+00">
                  <c:v>3.6360182021037816E-3</c:v>
                </c:pt>
                <c:pt idx="110" formatCode="0.00E+00">
                  <c:v>3.328955025577477E-3</c:v>
                </c:pt>
                <c:pt idx="111" formatCode="0.00E+00">
                  <c:v>3.0436669778702522E-3</c:v>
                </c:pt>
                <c:pt idx="112" formatCode="0.00E+00">
                  <c:v>2.7815895330037871E-3</c:v>
                </c:pt>
                <c:pt idx="113" formatCode="0.00E+00">
                  <c:v>2.5424985399180922E-3</c:v>
                </c:pt>
                <c:pt idx="114" formatCode="0.00E+00">
                  <c:v>2.3264725693048324E-3</c:v>
                </c:pt>
                <c:pt idx="115" formatCode="0.00E+00">
                  <c:v>2.1263276860420963E-3</c:v>
                </c:pt>
                <c:pt idx="116" formatCode="0.00E+00">
                  <c:v>1.9439977552816435E-3</c:v>
                </c:pt>
                <c:pt idx="117" formatCode="0.00E+00">
                  <c:v>1.7754867347790997E-3</c:v>
                </c:pt>
              </c:numCache>
            </c:numRef>
          </c:xVal>
          <c:yVal>
            <c:numRef>
              <c:f>'500e'!$Y$8:$Y$125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2.6098518650722827E-2</c:v>
                </c:pt>
                <c:pt idx="2">
                  <c:v>1E-4</c:v>
                </c:pt>
                <c:pt idx="3">
                  <c:v>2.6098518650722827E-2</c:v>
                </c:pt>
                <c:pt idx="4">
                  <c:v>1E-4</c:v>
                </c:pt>
                <c:pt idx="5">
                  <c:v>2.6098518650722817E-2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2.6098518650722838E-2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2.6098518650722838E-2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2.6098518650722796E-2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2.6098518650722852E-2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2.6098518650722824E-2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2.6098518650722796E-2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2.6098518650722879E-2</c:v>
                </c:pt>
                <c:pt idx="91">
                  <c:v>5.2197037301445592E-2</c:v>
                </c:pt>
                <c:pt idx="92">
                  <c:v>0.15659111190433694</c:v>
                </c:pt>
                <c:pt idx="93">
                  <c:v>0.2087881492057827</c:v>
                </c:pt>
                <c:pt idx="94">
                  <c:v>0.26098518650722813</c:v>
                </c:pt>
                <c:pt idx="95">
                  <c:v>0.36537926111011965</c:v>
                </c:pt>
                <c:pt idx="96">
                  <c:v>0.23488666785650558</c:v>
                </c:pt>
                <c:pt idx="97">
                  <c:v>0.1826896305550596</c:v>
                </c:pt>
                <c:pt idx="98">
                  <c:v>0.1826896305550596</c:v>
                </c:pt>
                <c:pt idx="99">
                  <c:v>7.8295555952168749E-2</c:v>
                </c:pt>
                <c:pt idx="100">
                  <c:v>5.2197037301445537E-2</c:v>
                </c:pt>
                <c:pt idx="101">
                  <c:v>5.2197037301445981E-2</c:v>
                </c:pt>
                <c:pt idx="102">
                  <c:v>2.6098518650722546E-2</c:v>
                </c:pt>
                <c:pt idx="103">
                  <c:v>2.6098518650722546E-2</c:v>
                </c:pt>
                <c:pt idx="104">
                  <c:v>2.609851865072299E-2</c:v>
                </c:pt>
                <c:pt idx="105">
                  <c:v>2.6098518650722102E-2</c:v>
                </c:pt>
                <c:pt idx="106">
                  <c:v>2.609851865072299E-2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9D-1A47-A3EF-A93249A28314}"/>
            </c:ext>
          </c:extLst>
        </c:ser>
        <c:ser>
          <c:idx val="3"/>
          <c:order val="3"/>
          <c:tx>
            <c:strRef>
              <c:f>'500e'!$X$3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'500e'!$X$6</c:f>
              <c:numCache>
                <c:formatCode>0.0000</c:formatCode>
                <c:ptCount val="1"/>
                <c:pt idx="0">
                  <c:v>2.1982266090636696E-2</c:v>
                </c:pt>
              </c:numCache>
            </c:numRef>
          </c:xVal>
          <c:yVal>
            <c:numRef>
              <c:f>'500e'!$X$4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E9D-1A47-A3EF-A93249A28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55648"/>
        <c:axId val="1"/>
      </c:scatterChart>
      <c:valAx>
        <c:axId val="197645564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271122528361668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63556126418083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455648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'500e'!$AC$8:$AC$42</c:f>
          <c:strCache>
            <c:ptCount val="35"/>
            <c:pt idx="0">
              <c:v>SAMPLE NO.:</c:v>
            </c:pt>
            <c:pt idx="1">
              <c:v>7058.2ft;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6</c:v>
            </c:pt>
            <c:pt idx="6">
              <c:v>BVTot:</c:v>
            </c:pt>
            <c:pt idx="7">
              <c:v>2.33</c:v>
            </c:pt>
            <c:pt idx="8">
              <c:v>Perm:</c:v>
            </c:pt>
            <c:pt idx="9">
              <c:v>0.0339</c:v>
            </c:pt>
            <c:pt idx="10">
              <c:v>Thomeer Perm:</c:v>
            </c:pt>
            <c:pt idx="11">
              <c:v>0.0</c:v>
            </c:pt>
            <c:pt idx="12">
              <c:v>PORE SYSTEM 1:</c:v>
            </c:pt>
            <c:pt idx="13">
              <c:v>G1:</c:v>
            </c:pt>
            <c:pt idx="14">
              <c:v>0.11</c:v>
            </c:pt>
            <c:pt idx="15">
              <c:v>Pd1:</c:v>
            </c:pt>
            <c:pt idx="16">
              <c:v>5889.46</c:v>
            </c:pt>
            <c:pt idx="17">
              <c:v>BV1:</c:v>
            </c:pt>
            <c:pt idx="18">
              <c:v>2.33</c:v>
            </c:pt>
            <c:pt idx="19">
              <c:v>Closure Corr:</c:v>
            </c:pt>
            <c:pt idx="20">
              <c:v>0.26</c:v>
            </c:pt>
            <c:pt idx="21">
              <c:v>PORE SYSTEM 2:</c:v>
            </c:pt>
            <c:pt idx="22">
              <c:v>G2:</c:v>
            </c:pt>
            <c:pt idx="23">
              <c:v>0.00</c:v>
            </c:pt>
            <c:pt idx="24">
              <c:v>Pd2:</c:v>
            </c:pt>
            <c:pt idx="25">
              <c:v>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894648449370901"/>
          <c:y val="2.928022617281075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181547435322053E-2"/>
          <c:y val="0.18469065739772939"/>
          <c:w val="0.84392873809305935"/>
          <c:h val="0.6982207779670257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'500e'!$Z$7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'500e'!$X$8:$X$125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7.5071220208051743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4.8006336852287257</c:v>
                </c:pt>
                <c:pt idx="30" formatCode="0.00E+00">
                  <c:v>4.3855933089841681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2.411182921575949</c:v>
                </c:pt>
                <c:pt idx="38" formatCode="0.00E+00">
                  <c:v>2.2009516833724261</c:v>
                </c:pt>
                <c:pt idx="39" formatCode="0.00E+00">
                  <c:v>2.0084099071498005</c:v>
                </c:pt>
                <c:pt idx="40" formatCode="0.00E+00">
                  <c:v>1.7939720693032235</c:v>
                </c:pt>
                <c:pt idx="41" formatCode="0.00E+00">
                  <c:v>1.6642096777882427</c:v>
                </c:pt>
                <c:pt idx="42" formatCode="0.00E+00">
                  <c:v>1.5218008782175061</c:v>
                </c:pt>
                <c:pt idx="43" formatCode="0.00E+00">
                  <c:v>1.3928616824689517</c:v>
                </c:pt>
                <c:pt idx="44" formatCode="0.00E+00">
                  <c:v>1.2627555888480966</c:v>
                </c:pt>
                <c:pt idx="45" formatCode="0.00E+00">
                  <c:v>1.157891972556798</c:v>
                </c:pt>
                <c:pt idx="46" formatCode="0.00E+00">
                  <c:v>1.0633465908886546</c:v>
                </c:pt>
                <c:pt idx="47" formatCode="0.00E+00">
                  <c:v>0.96552217416138331</c:v>
                </c:pt>
                <c:pt idx="48" formatCode="0.00E+00">
                  <c:v>0.8783481322165686</c:v>
                </c:pt>
                <c:pt idx="49" formatCode="0.00E+00">
                  <c:v>0.80010561420478776</c:v>
                </c:pt>
                <c:pt idx="50" formatCode="0.00E+00">
                  <c:v>0.73405499914019723</c:v>
                </c:pt>
                <c:pt idx="51" formatCode="0.00E+00">
                  <c:v>0.6692176245459569</c:v>
                </c:pt>
                <c:pt idx="52" formatCode="0.00E+00">
                  <c:v>0.61218356114720662</c:v>
                </c:pt>
                <c:pt idx="53" formatCode="0.00E+00">
                  <c:v>0.56157974313472203</c:v>
                </c:pt>
                <c:pt idx="54" formatCode="0.00E+00">
                  <c:v>0.51439500446774555</c:v>
                </c:pt>
                <c:pt idx="55" formatCode="0.00E+00">
                  <c:v>0.46785568744883582</c:v>
                </c:pt>
                <c:pt idx="56" formatCode="0.00E+00">
                  <c:v>0.42629181429919338</c:v>
                </c:pt>
                <c:pt idx="57" formatCode="0.00E+00">
                  <c:v>0.39123718773037114</c:v>
                </c:pt>
                <c:pt idx="58" formatCode="0.00E+00">
                  <c:v>0.35635788136093877</c:v>
                </c:pt>
                <c:pt idx="59" formatCode="0.00E+00">
                  <c:v>0.32615676640404589</c:v>
                </c:pt>
                <c:pt idx="60" formatCode="0.00E+00">
                  <c:v>0.29755883093638391</c:v>
                </c:pt>
                <c:pt idx="61" formatCode="0.00E+00">
                  <c:v>0.27184724512638547</c:v>
                </c:pt>
                <c:pt idx="62" formatCode="0.00E+00">
                  <c:v>0.24866027421854675</c:v>
                </c:pt>
                <c:pt idx="63" formatCode="0.00E+00">
                  <c:v>0.22737201228410372</c:v>
                </c:pt>
                <c:pt idx="64" formatCode="0.00E+00">
                  <c:v>0.20742267164208467</c:v>
                </c:pt>
                <c:pt idx="65" formatCode="0.00E+00">
                  <c:v>0.18977777644699176</c:v>
                </c:pt>
                <c:pt idx="66" formatCode="0.00E+00">
                  <c:v>0.17363661202155733</c:v>
                </c:pt>
                <c:pt idx="67" formatCode="0.00E+00">
                  <c:v>0.15915089711540537</c:v>
                </c:pt>
                <c:pt idx="68" formatCode="0.00E+00">
                  <c:v>0.14481323184190728</c:v>
                </c:pt>
                <c:pt idx="69" formatCode="0.00E+00">
                  <c:v>0.13269645665714822</c:v>
                </c:pt>
                <c:pt idx="70" formatCode="0.00E+00">
                  <c:v>0.12124385276200525</c:v>
                </c:pt>
                <c:pt idx="71" formatCode="0.00E+00">
                  <c:v>0.11053631913338462</c:v>
                </c:pt>
                <c:pt idx="72" formatCode="0.00E+00">
                  <c:v>0.10148625409677936</c:v>
                </c:pt>
                <c:pt idx="73" formatCode="0.00E+00">
                  <c:v>9.2876875806676265E-2</c:v>
                </c:pt>
                <c:pt idx="74" formatCode="0.00E+00">
                  <c:v>8.4769198888502387E-2</c:v>
                </c:pt>
                <c:pt idx="75" formatCode="0.00E+00">
                  <c:v>7.7194476311242585E-2</c:v>
                </c:pt>
                <c:pt idx="76" formatCode="0.00E+00">
                  <c:v>7.0660304246027025E-2</c:v>
                </c:pt>
                <c:pt idx="77" formatCode="0.00E+00">
                  <c:v>6.4565553749174442E-2</c:v>
                </c:pt>
                <c:pt idx="78" formatCode="0.00E+00">
                  <c:v>5.8932971970936519E-2</c:v>
                </c:pt>
                <c:pt idx="79" formatCode="0.00E+00">
                  <c:v>5.3871781872775068E-2</c:v>
                </c:pt>
                <c:pt idx="80" formatCode="0.00E+00">
                  <c:v>4.933200955613231E-2</c:v>
                </c:pt>
                <c:pt idx="81" formatCode="0.00E+00">
                  <c:v>4.497085481776502E-2</c:v>
                </c:pt>
                <c:pt idx="82" formatCode="0.00E+00">
                  <c:v>4.1152951654301433E-2</c:v>
                </c:pt>
                <c:pt idx="83" formatCode="0.00E+00">
                  <c:v>3.768006362489934E-2</c:v>
                </c:pt>
                <c:pt idx="84" formatCode="0.00E+00">
                  <c:v>3.4387982798989414E-2</c:v>
                </c:pt>
                <c:pt idx="85" formatCode="0.00E+00">
                  <c:v>3.1454700507943079E-2</c:v>
                </c:pt>
                <c:pt idx="86" formatCode="0.00E+00">
                  <c:v>2.872623222246878E-2</c:v>
                </c:pt>
                <c:pt idx="87" formatCode="0.00E+00">
                  <c:v>2.625236557893262E-2</c:v>
                </c:pt>
                <c:pt idx="88" formatCode="0.00E+00">
                  <c:v>2.4015831122138634E-2</c:v>
                </c:pt>
                <c:pt idx="89" formatCode="0.00E+00">
                  <c:v>2.198190320325406E-2</c:v>
                </c:pt>
                <c:pt idx="90" formatCode="0.00E+00">
                  <c:v>2.0071005994435273E-2</c:v>
                </c:pt>
                <c:pt idx="91" formatCode="0.00E+00">
                  <c:v>1.8350711105618322E-2</c:v>
                </c:pt>
                <c:pt idx="92" formatCode="0.00E+00">
                  <c:v>1.6763772275448015E-2</c:v>
                </c:pt>
                <c:pt idx="93" formatCode="0.00E+00">
                  <c:v>1.5335191553056919E-2</c:v>
                </c:pt>
                <c:pt idx="94" formatCode="0.00E+00">
                  <c:v>1.4001516982409121E-2</c:v>
                </c:pt>
                <c:pt idx="95" formatCode="0.00E+00">
                  <c:v>1.2807415359514834E-2</c:v>
                </c:pt>
                <c:pt idx="96" formatCode="0.00E+00">
                  <c:v>1.1711218303643821E-2</c:v>
                </c:pt>
                <c:pt idx="97" formatCode="0.00E+00">
                  <c:v>1.0698588681676386E-2</c:v>
                </c:pt>
                <c:pt idx="98" formatCode="0.00E+00">
                  <c:v>9.7763607131624991E-3</c:v>
                </c:pt>
                <c:pt idx="99" formatCode="0.00E+00">
                  <c:v>8.9548626857868917E-3</c:v>
                </c:pt>
                <c:pt idx="100" formatCode="0.00E+00">
                  <c:v>8.1980330669477238E-3</c:v>
                </c:pt>
                <c:pt idx="101" formatCode="0.00E+00">
                  <c:v>7.452215108221345E-3</c:v>
                </c:pt>
                <c:pt idx="102" formatCode="0.00E+00">
                  <c:v>6.8312298383879817E-3</c:v>
                </c:pt>
                <c:pt idx="103" formatCode="0.00E+00">
                  <c:v>6.2321527010050582E-3</c:v>
                </c:pt>
                <c:pt idx="104" formatCode="0.00E+00">
                  <c:v>5.6985981922597958E-3</c:v>
                </c:pt>
                <c:pt idx="105" formatCode="0.00E+00">
                  <c:v>5.2235787851616739E-3</c:v>
                </c:pt>
                <c:pt idx="106" formatCode="0.00E+00">
                  <c:v>4.7780697407432595E-3</c:v>
                </c:pt>
                <c:pt idx="107" formatCode="0.00E+00">
                  <c:v>4.3665183291608954E-3</c:v>
                </c:pt>
                <c:pt idx="108" formatCode="0.00E+00">
                  <c:v>3.9901959390576608E-3</c:v>
                </c:pt>
                <c:pt idx="109" formatCode="0.00E+00">
                  <c:v>3.6360182021037816E-3</c:v>
                </c:pt>
                <c:pt idx="110" formatCode="0.00E+00">
                  <c:v>3.328955025577477E-3</c:v>
                </c:pt>
                <c:pt idx="111" formatCode="0.00E+00">
                  <c:v>3.0436669778702522E-3</c:v>
                </c:pt>
                <c:pt idx="112" formatCode="0.00E+00">
                  <c:v>2.7815895330037871E-3</c:v>
                </c:pt>
                <c:pt idx="113" formatCode="0.00E+00">
                  <c:v>2.5424985399180922E-3</c:v>
                </c:pt>
                <c:pt idx="114" formatCode="0.00E+00">
                  <c:v>2.3264725693048324E-3</c:v>
                </c:pt>
                <c:pt idx="115" formatCode="0.00E+00">
                  <c:v>2.1263276860420963E-3</c:v>
                </c:pt>
                <c:pt idx="116" formatCode="0.00E+00">
                  <c:v>1.9439977552816435E-3</c:v>
                </c:pt>
                <c:pt idx="117" formatCode="0.00E+00">
                  <c:v>1.7754867347790997E-3</c:v>
                </c:pt>
              </c:numCache>
            </c:numRef>
          </c:xVal>
          <c:yVal>
            <c:numRef>
              <c:f>'500e'!$Z$8:$Z$125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5.7770377698678432E-2</c:v>
                </c:pt>
                <c:pt idx="92">
                  <c:v>0.15659111190433694</c:v>
                </c:pt>
                <c:pt idx="93">
                  <c:v>0.2087881492057827</c:v>
                </c:pt>
                <c:pt idx="94">
                  <c:v>0.26098518650722813</c:v>
                </c:pt>
                <c:pt idx="95">
                  <c:v>0.36537926111011965</c:v>
                </c:pt>
                <c:pt idx="96">
                  <c:v>0.23488666785650558</c:v>
                </c:pt>
                <c:pt idx="97">
                  <c:v>0.1826896305550596</c:v>
                </c:pt>
                <c:pt idx="98">
                  <c:v>0.1826896305550596</c:v>
                </c:pt>
                <c:pt idx="99">
                  <c:v>7.8295555952168749E-2</c:v>
                </c:pt>
                <c:pt idx="100">
                  <c:v>5.2197037301445537E-2</c:v>
                </c:pt>
                <c:pt idx="101">
                  <c:v>5.2197037301445981E-2</c:v>
                </c:pt>
                <c:pt idx="102">
                  <c:v>2.6098518650722546E-2</c:v>
                </c:pt>
                <c:pt idx="103">
                  <c:v>2.6098518650722546E-2</c:v>
                </c:pt>
                <c:pt idx="104">
                  <c:v>2.609851865072299E-2</c:v>
                </c:pt>
                <c:pt idx="105">
                  <c:v>2.6098518650722102E-2</c:v>
                </c:pt>
                <c:pt idx="106">
                  <c:v>2.609851865072299E-2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B8-0943-BB00-62332DCE8B15}"/>
            </c:ext>
          </c:extLst>
        </c:ser>
        <c:ser>
          <c:idx val="1"/>
          <c:order val="1"/>
          <c:tx>
            <c:strRef>
              <c:f>'500e'!$AB$7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'500e'!$X$8:$X$125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41.289171114428456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7.5071220208051743</c:v>
                </c:pt>
                <c:pt idx="25" formatCode="0.00E+00">
                  <c:v>6.8770859570836302</c:v>
                </c:pt>
                <c:pt idx="26" formatCode="0.00E+00">
                  <c:v>6.3070492288469753</c:v>
                </c:pt>
                <c:pt idx="27" formatCode="0.00E+00">
                  <c:v>5.7581654851473205</c:v>
                </c:pt>
                <c:pt idx="28" formatCode="0.00E+00">
                  <c:v>5.2501755285966203</c:v>
                </c:pt>
                <c:pt idx="29" formatCode="0.00E+00">
                  <c:v>4.8006336852287257</c:v>
                </c:pt>
                <c:pt idx="30" formatCode="0.00E+00">
                  <c:v>4.3855933089841681</c:v>
                </c:pt>
                <c:pt idx="31" formatCode="0.00E+00">
                  <c:v>4.0062452604447323</c:v>
                </c:pt>
                <c:pt idx="32" formatCode="0.00E+00">
                  <c:v>3.6745795610633127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2.411182921575949</c:v>
                </c:pt>
                <c:pt idx="38" formatCode="0.00E+00">
                  <c:v>2.2009516833724261</c:v>
                </c:pt>
                <c:pt idx="39" formatCode="0.00E+00">
                  <c:v>2.0084099071498005</c:v>
                </c:pt>
                <c:pt idx="40" formatCode="0.00E+00">
                  <c:v>1.7939720693032235</c:v>
                </c:pt>
                <c:pt idx="41" formatCode="0.00E+00">
                  <c:v>1.6642096777882427</c:v>
                </c:pt>
                <c:pt idx="42" formatCode="0.00E+00">
                  <c:v>1.5218008782175061</c:v>
                </c:pt>
                <c:pt idx="43" formatCode="0.00E+00">
                  <c:v>1.3928616824689517</c:v>
                </c:pt>
                <c:pt idx="44" formatCode="0.00E+00">
                  <c:v>1.2627555888480966</c:v>
                </c:pt>
                <c:pt idx="45" formatCode="0.00E+00">
                  <c:v>1.157891972556798</c:v>
                </c:pt>
                <c:pt idx="46" formatCode="0.00E+00">
                  <c:v>1.0633465908886546</c:v>
                </c:pt>
                <c:pt idx="47" formatCode="0.00E+00">
                  <c:v>0.96552217416138331</c:v>
                </c:pt>
                <c:pt idx="48" formatCode="0.00E+00">
                  <c:v>0.8783481322165686</c:v>
                </c:pt>
                <c:pt idx="49" formatCode="0.00E+00">
                  <c:v>0.80010561420478776</c:v>
                </c:pt>
                <c:pt idx="50" formatCode="0.00E+00">
                  <c:v>0.73405499914019723</c:v>
                </c:pt>
                <c:pt idx="51" formatCode="0.00E+00">
                  <c:v>0.6692176245459569</c:v>
                </c:pt>
                <c:pt idx="52" formatCode="0.00E+00">
                  <c:v>0.61218356114720662</c:v>
                </c:pt>
                <c:pt idx="53" formatCode="0.00E+00">
                  <c:v>0.56157974313472203</c:v>
                </c:pt>
                <c:pt idx="54" formatCode="0.00E+00">
                  <c:v>0.51439500446774555</c:v>
                </c:pt>
                <c:pt idx="55" formatCode="0.00E+00">
                  <c:v>0.46785568744883582</c:v>
                </c:pt>
                <c:pt idx="56" formatCode="0.00E+00">
                  <c:v>0.42629181429919338</c:v>
                </c:pt>
                <c:pt idx="57" formatCode="0.00E+00">
                  <c:v>0.39123718773037114</c:v>
                </c:pt>
                <c:pt idx="58" formatCode="0.00E+00">
                  <c:v>0.35635788136093877</c:v>
                </c:pt>
                <c:pt idx="59" formatCode="0.00E+00">
                  <c:v>0.32615676640404589</c:v>
                </c:pt>
                <c:pt idx="60" formatCode="0.00E+00">
                  <c:v>0.29755883093638391</c:v>
                </c:pt>
                <c:pt idx="61" formatCode="0.00E+00">
                  <c:v>0.27184724512638547</c:v>
                </c:pt>
                <c:pt idx="62" formatCode="0.00E+00">
                  <c:v>0.24866027421854675</c:v>
                </c:pt>
                <c:pt idx="63" formatCode="0.00E+00">
                  <c:v>0.22737201228410372</c:v>
                </c:pt>
                <c:pt idx="64" formatCode="0.00E+00">
                  <c:v>0.20742267164208467</c:v>
                </c:pt>
                <c:pt idx="65" formatCode="0.00E+00">
                  <c:v>0.18977777644699176</c:v>
                </c:pt>
                <c:pt idx="66" formatCode="0.00E+00">
                  <c:v>0.17363661202155733</c:v>
                </c:pt>
                <c:pt idx="67" formatCode="0.00E+00">
                  <c:v>0.15915089711540537</c:v>
                </c:pt>
                <c:pt idx="68" formatCode="0.00E+00">
                  <c:v>0.14481323184190728</c:v>
                </c:pt>
                <c:pt idx="69" formatCode="0.00E+00">
                  <c:v>0.13269645665714822</c:v>
                </c:pt>
                <c:pt idx="70" formatCode="0.00E+00">
                  <c:v>0.12124385276200525</c:v>
                </c:pt>
                <c:pt idx="71" formatCode="0.00E+00">
                  <c:v>0.11053631913338462</c:v>
                </c:pt>
                <c:pt idx="72" formatCode="0.00E+00">
                  <c:v>0.10148625409677936</c:v>
                </c:pt>
                <c:pt idx="73" formatCode="0.00E+00">
                  <c:v>9.2876875806676265E-2</c:v>
                </c:pt>
                <c:pt idx="74" formatCode="0.00E+00">
                  <c:v>8.4769198888502387E-2</c:v>
                </c:pt>
                <c:pt idx="75" formatCode="0.00E+00">
                  <c:v>7.7194476311242585E-2</c:v>
                </c:pt>
                <c:pt idx="76" formatCode="0.00E+00">
                  <c:v>7.0660304246027025E-2</c:v>
                </c:pt>
                <c:pt idx="77" formatCode="0.00E+00">
                  <c:v>6.4565553749174442E-2</c:v>
                </c:pt>
                <c:pt idx="78" formatCode="0.00E+00">
                  <c:v>5.8932971970936519E-2</c:v>
                </c:pt>
                <c:pt idx="79" formatCode="0.00E+00">
                  <c:v>5.3871781872775068E-2</c:v>
                </c:pt>
                <c:pt idx="80" formatCode="0.00E+00">
                  <c:v>4.933200955613231E-2</c:v>
                </c:pt>
                <c:pt idx="81" formatCode="0.00E+00">
                  <c:v>4.497085481776502E-2</c:v>
                </c:pt>
                <c:pt idx="82" formatCode="0.00E+00">
                  <c:v>4.1152951654301433E-2</c:v>
                </c:pt>
                <c:pt idx="83" formatCode="0.00E+00">
                  <c:v>3.768006362489934E-2</c:v>
                </c:pt>
                <c:pt idx="84" formatCode="0.00E+00">
                  <c:v>3.4387982798989414E-2</c:v>
                </c:pt>
                <c:pt idx="85" formatCode="0.00E+00">
                  <c:v>3.1454700507943079E-2</c:v>
                </c:pt>
                <c:pt idx="86" formatCode="0.00E+00">
                  <c:v>2.872623222246878E-2</c:v>
                </c:pt>
                <c:pt idx="87" formatCode="0.00E+00">
                  <c:v>2.625236557893262E-2</c:v>
                </c:pt>
                <c:pt idx="88" formatCode="0.00E+00">
                  <c:v>2.4015831122138634E-2</c:v>
                </c:pt>
                <c:pt idx="89" formatCode="0.00E+00">
                  <c:v>2.198190320325406E-2</c:v>
                </c:pt>
                <c:pt idx="90" formatCode="0.00E+00">
                  <c:v>2.0071005994435273E-2</c:v>
                </c:pt>
                <c:pt idx="91" formatCode="0.00E+00">
                  <c:v>1.8350711105618322E-2</c:v>
                </c:pt>
                <c:pt idx="92" formatCode="0.00E+00">
                  <c:v>1.6763772275448015E-2</c:v>
                </c:pt>
                <c:pt idx="93" formatCode="0.00E+00">
                  <c:v>1.5335191553056919E-2</c:v>
                </c:pt>
                <c:pt idx="94" formatCode="0.00E+00">
                  <c:v>1.4001516982409121E-2</c:v>
                </c:pt>
                <c:pt idx="95" formatCode="0.00E+00">
                  <c:v>1.2807415359514834E-2</c:v>
                </c:pt>
                <c:pt idx="96" formatCode="0.00E+00">
                  <c:v>1.1711218303643821E-2</c:v>
                </c:pt>
                <c:pt idx="97" formatCode="0.00E+00">
                  <c:v>1.0698588681676386E-2</c:v>
                </c:pt>
                <c:pt idx="98" formatCode="0.00E+00">
                  <c:v>9.7763607131624991E-3</c:v>
                </c:pt>
                <c:pt idx="99" formatCode="0.00E+00">
                  <c:v>8.9548626857868917E-3</c:v>
                </c:pt>
                <c:pt idx="100" formatCode="0.00E+00">
                  <c:v>8.1980330669477238E-3</c:v>
                </c:pt>
                <c:pt idx="101" formatCode="0.00E+00">
                  <c:v>7.452215108221345E-3</c:v>
                </c:pt>
                <c:pt idx="102" formatCode="0.00E+00">
                  <c:v>6.8312298383879817E-3</c:v>
                </c:pt>
                <c:pt idx="103" formatCode="0.00E+00">
                  <c:v>6.2321527010050582E-3</c:v>
                </c:pt>
                <c:pt idx="104" formatCode="0.00E+00">
                  <c:v>5.6985981922597958E-3</c:v>
                </c:pt>
                <c:pt idx="105" formatCode="0.00E+00">
                  <c:v>5.2235787851616739E-3</c:v>
                </c:pt>
                <c:pt idx="106" formatCode="0.00E+00">
                  <c:v>4.7780697407432595E-3</c:v>
                </c:pt>
                <c:pt idx="107" formatCode="0.00E+00">
                  <c:v>4.3665183291608954E-3</c:v>
                </c:pt>
                <c:pt idx="108" formatCode="0.00E+00">
                  <c:v>3.9901959390576608E-3</c:v>
                </c:pt>
                <c:pt idx="109" formatCode="0.00E+00">
                  <c:v>3.6360182021037816E-3</c:v>
                </c:pt>
                <c:pt idx="110" formatCode="0.00E+00">
                  <c:v>3.328955025577477E-3</c:v>
                </c:pt>
                <c:pt idx="111" formatCode="0.00E+00">
                  <c:v>3.0436669778702522E-3</c:v>
                </c:pt>
                <c:pt idx="112" formatCode="0.00E+00">
                  <c:v>2.7815895330037871E-3</c:v>
                </c:pt>
                <c:pt idx="113" formatCode="0.00E+00">
                  <c:v>2.5424985399180922E-3</c:v>
                </c:pt>
                <c:pt idx="114" formatCode="0.00E+00">
                  <c:v>2.3264725693048324E-3</c:v>
                </c:pt>
                <c:pt idx="115" formatCode="0.00E+00">
                  <c:v>2.1263276860420963E-3</c:v>
                </c:pt>
                <c:pt idx="116" formatCode="0.00E+00">
                  <c:v>1.9439977552816435E-3</c:v>
                </c:pt>
                <c:pt idx="117" formatCode="0.00E+00">
                  <c:v>1.7754867347790997E-3</c:v>
                </c:pt>
              </c:numCache>
            </c:numRef>
          </c:xVal>
          <c:yVal>
            <c:numRef>
              <c:f>'500e'!$AB$8:$AB$125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7.5115648645928235E-2</c:v>
                </c:pt>
                <c:pt idx="93">
                  <c:v>0.40446612916854402</c:v>
                </c:pt>
                <c:pt idx="94">
                  <c:v>0.36178271872755163</c:v>
                </c:pt>
                <c:pt idx="95">
                  <c:v>0.25349397046856714</c:v>
                </c:pt>
                <c:pt idx="96">
                  <c:v>0.18448432285614702</c:v>
                </c:pt>
                <c:pt idx="97">
                  <c:v>0.13945730310465887</c:v>
                </c:pt>
                <c:pt idx="98">
                  <c:v>0.10723688620926142</c:v>
                </c:pt>
                <c:pt idx="99">
                  <c:v>8.3045733897425311E-2</c:v>
                </c:pt>
                <c:pt idx="100">
                  <c:v>6.80969406050147E-2</c:v>
                </c:pt>
                <c:pt idx="101">
                  <c:v>6.0605999722882276E-2</c:v>
                </c:pt>
                <c:pt idx="102">
                  <c:v>4.6337576496796373E-2</c:v>
                </c:pt>
                <c:pt idx="103">
                  <c:v>4.1696500444092566E-2</c:v>
                </c:pt>
                <c:pt idx="104">
                  <c:v>3.5007124857268312E-2</c:v>
                </c:pt>
                <c:pt idx="105">
                  <c:v>2.9717532760031418E-2</c:v>
                </c:pt>
                <c:pt idx="106">
                  <c:v>2.680712224506987E-2</c:v>
                </c:pt>
                <c:pt idx="107">
                  <c:v>2.3985600029159837E-2</c:v>
                </c:pt>
                <c:pt idx="108">
                  <c:v>2.1387409786192135E-2</c:v>
                </c:pt>
                <c:pt idx="109">
                  <c:v>1.9746731890375679E-2</c:v>
                </c:pt>
                <c:pt idx="110">
                  <c:v>1.6892944940436472E-2</c:v>
                </c:pt>
                <c:pt idx="111">
                  <c:v>1.5568472140838452E-2</c:v>
                </c:pt>
                <c:pt idx="112">
                  <c:v>1.4249689499666651E-2</c:v>
                </c:pt>
                <c:pt idx="113">
                  <c:v>1.300637281625816E-2</c:v>
                </c:pt>
                <c:pt idx="114">
                  <c:v>1.1801925163042792E-2</c:v>
                </c:pt>
                <c:pt idx="115">
                  <c:v>1.1019204461085952E-2</c:v>
                </c:pt>
                <c:pt idx="116">
                  <c:v>1.0149220145393212E-2</c:v>
                </c:pt>
                <c:pt idx="117">
                  <c:v>9.5124498265750645E-3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B8-0943-BB00-62332DCE8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721104"/>
        <c:axId val="1"/>
      </c:scatterChart>
      <c:valAx>
        <c:axId val="1998721104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862999692532024"/>
              <c:y val="0.9347149124397279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8.1303346637096284E-3"/>
              <c:y val="0.3941568907878371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8721104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'505e'!$AC$8:$AC$42</c:f>
          <c:strCache>
            <c:ptCount val="35"/>
            <c:pt idx="0">
              <c:v>SAMPLE NO.:</c:v>
            </c:pt>
            <c:pt idx="1">
              <c:v>7060.7ft;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1.7</c:v>
            </c:pt>
            <c:pt idx="6">
              <c:v>BVTot:</c:v>
            </c:pt>
            <c:pt idx="7">
              <c:v>10.00</c:v>
            </c:pt>
            <c:pt idx="8">
              <c:v>Perm:</c:v>
            </c:pt>
            <c:pt idx="9">
              <c:v>0.0082</c:v>
            </c:pt>
            <c:pt idx="10">
              <c:v>Thomeer Perm:</c:v>
            </c:pt>
            <c:pt idx="11">
              <c:v>9.6</c:v>
            </c:pt>
            <c:pt idx="12">
              <c:v>PORE SYSTEM 1:</c:v>
            </c:pt>
            <c:pt idx="13">
              <c:v>G1:</c:v>
            </c:pt>
            <c:pt idx="14">
              <c:v>0.50</c:v>
            </c:pt>
            <c:pt idx="15">
              <c:v>Pd1:</c:v>
            </c:pt>
            <c:pt idx="16">
              <c:v>10.00</c:v>
            </c:pt>
            <c:pt idx="17">
              <c:v>BV1:</c:v>
            </c:pt>
            <c:pt idx="18">
              <c:v>10.00</c:v>
            </c:pt>
            <c:pt idx="19">
              <c:v>Closure Corr:</c:v>
            </c:pt>
            <c:pt idx="20">
              <c:v>0.10</c:v>
            </c:pt>
            <c:pt idx="21">
              <c:v>PORE SYSTEM 2:</c:v>
            </c:pt>
            <c:pt idx="22">
              <c:v>G2:</c:v>
            </c:pt>
            <c:pt idx="23">
              <c:v>0.20</c:v>
            </c:pt>
            <c:pt idx="24">
              <c:v>Pd2:</c:v>
            </c:pt>
            <c:pt idx="25">
              <c:v>500.00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9.4789631176366972E-3"/>
          <c:y val="8.2647191980437882E-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546111691137611E-2"/>
          <c:y val="0.10248251805574297"/>
          <c:w val="0.75120782707270828"/>
          <c:h val="0.78514832381415989"/>
        </c:manualLayout>
      </c:layout>
      <c:scatterChart>
        <c:scatterStyle val="lineMarker"/>
        <c:varyColors val="0"/>
        <c:ser>
          <c:idx val="0"/>
          <c:order val="0"/>
          <c:tx>
            <c:strRef>
              <c:f>'505e'!$B$224</c:f>
              <c:strCache>
                <c:ptCount val="1"/>
                <c:pt idx="0">
                  <c:v>%BVocc</c:v>
                </c:pt>
              </c:strCache>
            </c:strRef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'505e'!$A$225:$A$342</c:f>
              <c:numCache>
                <c:formatCode>#,##0.00</c:formatCode>
                <c:ptCount val="118"/>
                <c:pt idx="0">
                  <c:v>0.01</c:v>
                </c:pt>
                <c:pt idx="1">
                  <c:v>0.1</c:v>
                </c:pt>
                <c:pt idx="2">
                  <c:v>2.6840051155406601E-2</c:v>
                </c:pt>
                <c:pt idx="3">
                  <c:v>2.6840051155406601E-2</c:v>
                </c:pt>
                <c:pt idx="4">
                  <c:v>5.3680102310813202E-2</c:v>
                </c:pt>
                <c:pt idx="5">
                  <c:v>0.1073602046216264</c:v>
                </c:pt>
                <c:pt idx="6">
                  <c:v>0.1073602046216264</c:v>
                </c:pt>
                <c:pt idx="7">
                  <c:v>0.1073602046216264</c:v>
                </c:pt>
                <c:pt idx="8">
                  <c:v>0.1073602046216264</c:v>
                </c:pt>
                <c:pt idx="9">
                  <c:v>0.1073602046216264</c:v>
                </c:pt>
                <c:pt idx="10">
                  <c:v>0.13420025577703298</c:v>
                </c:pt>
                <c:pt idx="11">
                  <c:v>0.13420025577703298</c:v>
                </c:pt>
                <c:pt idx="12">
                  <c:v>0.13420025577703298</c:v>
                </c:pt>
                <c:pt idx="13">
                  <c:v>0.13420025577703298</c:v>
                </c:pt>
                <c:pt idx="14">
                  <c:v>0.13420025577703298</c:v>
                </c:pt>
                <c:pt idx="15">
                  <c:v>0.13420025577703298</c:v>
                </c:pt>
                <c:pt idx="16">
                  <c:v>0.13420025577703298</c:v>
                </c:pt>
                <c:pt idx="17">
                  <c:v>0.13420025577703298</c:v>
                </c:pt>
                <c:pt idx="18">
                  <c:v>0.13420025577703298</c:v>
                </c:pt>
                <c:pt idx="19">
                  <c:v>0.16104030693243959</c:v>
                </c:pt>
                <c:pt idx="20">
                  <c:v>0.16104030693243959</c:v>
                </c:pt>
                <c:pt idx="21">
                  <c:v>0.16104030693243959</c:v>
                </c:pt>
                <c:pt idx="22">
                  <c:v>0.16104030693243959</c:v>
                </c:pt>
                <c:pt idx="23">
                  <c:v>0.16104030693243959</c:v>
                </c:pt>
                <c:pt idx="24">
                  <c:v>0.16104030693243959</c:v>
                </c:pt>
                <c:pt idx="25">
                  <c:v>0.16104030693243959</c:v>
                </c:pt>
                <c:pt idx="26">
                  <c:v>0.21472040924325281</c:v>
                </c:pt>
                <c:pt idx="27">
                  <c:v>0.21472040924325281</c:v>
                </c:pt>
                <c:pt idx="28">
                  <c:v>0.21472040924325281</c:v>
                </c:pt>
                <c:pt idx="29">
                  <c:v>0.21472040924325281</c:v>
                </c:pt>
                <c:pt idx="30">
                  <c:v>0.21472040924325281</c:v>
                </c:pt>
                <c:pt idx="31">
                  <c:v>0.24156046039865939</c:v>
                </c:pt>
                <c:pt idx="32">
                  <c:v>0.24156046039865939</c:v>
                </c:pt>
                <c:pt idx="33">
                  <c:v>0.24156046039865939</c:v>
                </c:pt>
                <c:pt idx="34">
                  <c:v>0.24156046039865939</c:v>
                </c:pt>
                <c:pt idx="35">
                  <c:v>0.24156046039865939</c:v>
                </c:pt>
                <c:pt idx="36">
                  <c:v>0.24156046039865939</c:v>
                </c:pt>
                <c:pt idx="37">
                  <c:v>0.24156046039865939</c:v>
                </c:pt>
                <c:pt idx="38">
                  <c:v>0.24156046039865939</c:v>
                </c:pt>
                <c:pt idx="39">
                  <c:v>0.24156046039865939</c:v>
                </c:pt>
                <c:pt idx="40">
                  <c:v>0.24156046039865939</c:v>
                </c:pt>
                <c:pt idx="41">
                  <c:v>0.24156046039865939</c:v>
                </c:pt>
                <c:pt idx="42">
                  <c:v>0.24156046039865939</c:v>
                </c:pt>
                <c:pt idx="43">
                  <c:v>0.24156046039865939</c:v>
                </c:pt>
                <c:pt idx="44">
                  <c:v>0.24156046039865939</c:v>
                </c:pt>
                <c:pt idx="45">
                  <c:v>0.24156046039865939</c:v>
                </c:pt>
                <c:pt idx="46">
                  <c:v>0.24156046039865939</c:v>
                </c:pt>
                <c:pt idx="47">
                  <c:v>0.24156046039865939</c:v>
                </c:pt>
                <c:pt idx="48">
                  <c:v>0.26840051155406597</c:v>
                </c:pt>
                <c:pt idx="49">
                  <c:v>0.26840051155406597</c:v>
                </c:pt>
                <c:pt idx="50">
                  <c:v>0.26840051155406597</c:v>
                </c:pt>
                <c:pt idx="51">
                  <c:v>0.26840051155406597</c:v>
                </c:pt>
                <c:pt idx="52">
                  <c:v>0.26840051155406597</c:v>
                </c:pt>
                <c:pt idx="53">
                  <c:v>0.26840051155406597</c:v>
                </c:pt>
                <c:pt idx="54">
                  <c:v>0.26840051155406597</c:v>
                </c:pt>
                <c:pt idx="55">
                  <c:v>0.26840051155406597</c:v>
                </c:pt>
                <c:pt idx="56">
                  <c:v>0.26840051155406597</c:v>
                </c:pt>
                <c:pt idx="57">
                  <c:v>0.26840051155406597</c:v>
                </c:pt>
                <c:pt idx="58">
                  <c:v>0.26840051155406597</c:v>
                </c:pt>
                <c:pt idx="59">
                  <c:v>0.26840051155406597</c:v>
                </c:pt>
                <c:pt idx="60">
                  <c:v>0.26840051155406597</c:v>
                </c:pt>
                <c:pt idx="61">
                  <c:v>0.26840051155406597</c:v>
                </c:pt>
                <c:pt idx="62">
                  <c:v>0.26840051155406597</c:v>
                </c:pt>
                <c:pt idx="63">
                  <c:v>0.26840051155406597</c:v>
                </c:pt>
                <c:pt idx="64">
                  <c:v>0.26840051155406597</c:v>
                </c:pt>
                <c:pt idx="65">
                  <c:v>0.26840051155406597</c:v>
                </c:pt>
                <c:pt idx="66">
                  <c:v>0.26840051155406597</c:v>
                </c:pt>
                <c:pt idx="67">
                  <c:v>0.26840051155406597</c:v>
                </c:pt>
                <c:pt idx="68">
                  <c:v>0.26840051155406597</c:v>
                </c:pt>
                <c:pt idx="69">
                  <c:v>0.26840051155406597</c:v>
                </c:pt>
                <c:pt idx="70">
                  <c:v>0.26840051155406597</c:v>
                </c:pt>
                <c:pt idx="71">
                  <c:v>0.26840051155406597</c:v>
                </c:pt>
                <c:pt idx="72">
                  <c:v>0.26840051155406597</c:v>
                </c:pt>
                <c:pt idx="73">
                  <c:v>0.26840051155406597</c:v>
                </c:pt>
                <c:pt idx="74">
                  <c:v>0.26840051155406597</c:v>
                </c:pt>
                <c:pt idx="75">
                  <c:v>0.26840051155406597</c:v>
                </c:pt>
                <c:pt idx="76">
                  <c:v>0.26840051155406597</c:v>
                </c:pt>
                <c:pt idx="77">
                  <c:v>0.26840051155406597</c:v>
                </c:pt>
                <c:pt idx="78">
                  <c:v>0.26840051155406597</c:v>
                </c:pt>
                <c:pt idx="79">
                  <c:v>0.26840051155406597</c:v>
                </c:pt>
                <c:pt idx="80">
                  <c:v>0.29524056270947258</c:v>
                </c:pt>
                <c:pt idx="81">
                  <c:v>0.29524056270947258</c:v>
                </c:pt>
                <c:pt idx="82">
                  <c:v>0.29524056270947258</c:v>
                </c:pt>
                <c:pt idx="83">
                  <c:v>0.29524056270947258</c:v>
                </c:pt>
                <c:pt idx="84">
                  <c:v>0.29524056270947258</c:v>
                </c:pt>
                <c:pt idx="85">
                  <c:v>0.29524056270947258</c:v>
                </c:pt>
                <c:pt idx="86">
                  <c:v>0.29524056270947258</c:v>
                </c:pt>
                <c:pt idx="87">
                  <c:v>0.32208061386487918</c:v>
                </c:pt>
                <c:pt idx="88">
                  <c:v>0.32208061386487918</c:v>
                </c:pt>
                <c:pt idx="89">
                  <c:v>0.32208061386487918</c:v>
                </c:pt>
                <c:pt idx="90">
                  <c:v>0.32208061386487918</c:v>
                </c:pt>
                <c:pt idx="91">
                  <c:v>0.32208061386487918</c:v>
                </c:pt>
                <c:pt idx="92">
                  <c:v>0.34892066502028574</c:v>
                </c:pt>
                <c:pt idx="93">
                  <c:v>0.37576071617569234</c:v>
                </c:pt>
                <c:pt idx="94">
                  <c:v>0.40260076733109901</c:v>
                </c:pt>
                <c:pt idx="95">
                  <c:v>0.42944081848650562</c:v>
                </c:pt>
                <c:pt idx="96">
                  <c:v>0.45628086964191217</c:v>
                </c:pt>
                <c:pt idx="97">
                  <c:v>0.48312092079731878</c:v>
                </c:pt>
                <c:pt idx="98">
                  <c:v>0.48312092079731878</c:v>
                </c:pt>
                <c:pt idx="99">
                  <c:v>0.48312092079731878</c:v>
                </c:pt>
                <c:pt idx="100">
                  <c:v>0.48312092079731878</c:v>
                </c:pt>
                <c:pt idx="101">
                  <c:v>0.48312092079731878</c:v>
                </c:pt>
                <c:pt idx="102">
                  <c:v>0.48312092079731878</c:v>
                </c:pt>
                <c:pt idx="103">
                  <c:v>0.48312092079731878</c:v>
                </c:pt>
                <c:pt idx="104">
                  <c:v>0.48312092079731878</c:v>
                </c:pt>
                <c:pt idx="105">
                  <c:v>0.48312092079731878</c:v>
                </c:pt>
                <c:pt idx="106">
                  <c:v>0.48312092079731878</c:v>
                </c:pt>
                <c:pt idx="107">
                  <c:v>0.48312092079731878</c:v>
                </c:pt>
                <c:pt idx="108">
                  <c:v>0.48312092079731878</c:v>
                </c:pt>
                <c:pt idx="109">
                  <c:v>0.48312092079731878</c:v>
                </c:pt>
                <c:pt idx="110">
                  <c:v>0.48312092079731878</c:v>
                </c:pt>
                <c:pt idx="111">
                  <c:v>0.48312092079731878</c:v>
                </c:pt>
                <c:pt idx="112">
                  <c:v>0.48312092079731878</c:v>
                </c:pt>
                <c:pt idx="113">
                  <c:v>0.48312092079731878</c:v>
                </c:pt>
                <c:pt idx="114">
                  <c:v>0.48312092079731878</c:v>
                </c:pt>
                <c:pt idx="115">
                  <c:v>0.48312092079731878</c:v>
                </c:pt>
                <c:pt idx="116">
                  <c:v>0.48312092079731878</c:v>
                </c:pt>
                <c:pt idx="117">
                  <c:v>0.48312092079731878</c:v>
                </c:pt>
              </c:numCache>
            </c:numRef>
          </c:xVal>
          <c:yVal>
            <c:numRef>
              <c:f>'505e'!$B$225:$B$342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44.8</c:v>
                </c:pt>
                <c:pt idx="38">
                  <c:v>48.11</c:v>
                </c:pt>
                <c:pt idx="39">
                  <c:v>53.17</c:v>
                </c:pt>
                <c:pt idx="40">
                  <c:v>58.03</c:v>
                </c:pt>
                <c:pt idx="41">
                  <c:v>63.33</c:v>
                </c:pt>
                <c:pt idx="42">
                  <c:v>69.48</c:v>
                </c:pt>
                <c:pt idx="43">
                  <c:v>76.72</c:v>
                </c:pt>
                <c:pt idx="44">
                  <c:v>83.38</c:v>
                </c:pt>
                <c:pt idx="45">
                  <c:v>91.89</c:v>
                </c:pt>
                <c:pt idx="46">
                  <c:v>100.46</c:v>
                </c:pt>
                <c:pt idx="47">
                  <c:v>110.29</c:v>
                </c:pt>
                <c:pt idx="48">
                  <c:v>120.75</c:v>
                </c:pt>
                <c:pt idx="49">
                  <c:v>131.75</c:v>
                </c:pt>
                <c:pt idx="50">
                  <c:v>143.75</c:v>
                </c:pt>
                <c:pt idx="51">
                  <c:v>158.71</c:v>
                </c:pt>
                <c:pt idx="52">
                  <c:v>173.64</c:v>
                </c:pt>
                <c:pt idx="53">
                  <c:v>190.01</c:v>
                </c:pt>
                <c:pt idx="54">
                  <c:v>207.86</c:v>
                </c:pt>
                <c:pt idx="55">
                  <c:v>226.48</c:v>
                </c:pt>
                <c:pt idx="56">
                  <c:v>248.51</c:v>
                </c:pt>
                <c:pt idx="57">
                  <c:v>271.56</c:v>
                </c:pt>
                <c:pt idx="58">
                  <c:v>297.67</c:v>
                </c:pt>
                <c:pt idx="59">
                  <c:v>327.49</c:v>
                </c:pt>
                <c:pt idx="60">
                  <c:v>359.52</c:v>
                </c:pt>
                <c:pt idx="61">
                  <c:v>391.69</c:v>
                </c:pt>
                <c:pt idx="62">
                  <c:v>428.57</c:v>
                </c:pt>
                <c:pt idx="63">
                  <c:v>469.69</c:v>
                </c:pt>
                <c:pt idx="64">
                  <c:v>513.49</c:v>
                </c:pt>
                <c:pt idx="65">
                  <c:v>559.57000000000005</c:v>
                </c:pt>
                <c:pt idx="66">
                  <c:v>615.64</c:v>
                </c:pt>
                <c:pt idx="67">
                  <c:v>674.03</c:v>
                </c:pt>
                <c:pt idx="68">
                  <c:v>732.48</c:v>
                </c:pt>
                <c:pt idx="69">
                  <c:v>802.42</c:v>
                </c:pt>
                <c:pt idx="70">
                  <c:v>881.57</c:v>
                </c:pt>
                <c:pt idx="71">
                  <c:v>966.42</c:v>
                </c:pt>
                <c:pt idx="72">
                  <c:v>1051.8900000000001</c:v>
                </c:pt>
                <c:pt idx="73">
                  <c:v>1150.56</c:v>
                </c:pt>
                <c:pt idx="74">
                  <c:v>1259.1600000000001</c:v>
                </c:pt>
                <c:pt idx="75">
                  <c:v>1382.02</c:v>
                </c:pt>
                <c:pt idx="76">
                  <c:v>1511.5</c:v>
                </c:pt>
                <c:pt idx="77">
                  <c:v>1653.33</c:v>
                </c:pt>
                <c:pt idx="78">
                  <c:v>1809.51</c:v>
                </c:pt>
                <c:pt idx="79">
                  <c:v>1980.07</c:v>
                </c:pt>
                <c:pt idx="80">
                  <c:v>2161.2600000000002</c:v>
                </c:pt>
                <c:pt idx="81">
                  <c:v>2371.23</c:v>
                </c:pt>
                <c:pt idx="82">
                  <c:v>2592.15</c:v>
                </c:pt>
                <c:pt idx="83">
                  <c:v>2829.75</c:v>
                </c:pt>
                <c:pt idx="84">
                  <c:v>3100.29</c:v>
                </c:pt>
                <c:pt idx="85">
                  <c:v>3390.31</c:v>
                </c:pt>
                <c:pt idx="86">
                  <c:v>3709.88</c:v>
                </c:pt>
                <c:pt idx="87">
                  <c:v>4059.78</c:v>
                </c:pt>
                <c:pt idx="88">
                  <c:v>4436.33</c:v>
                </c:pt>
                <c:pt idx="89">
                  <c:v>4848.1000000000004</c:v>
                </c:pt>
                <c:pt idx="90">
                  <c:v>5307.27</c:v>
                </c:pt>
                <c:pt idx="91">
                  <c:v>5807.41</c:v>
                </c:pt>
                <c:pt idx="92">
                  <c:v>6358.06</c:v>
                </c:pt>
                <c:pt idx="93">
                  <c:v>6947.94</c:v>
                </c:pt>
                <c:pt idx="94">
                  <c:v>7607.3</c:v>
                </c:pt>
                <c:pt idx="95">
                  <c:v>8320.24</c:v>
                </c:pt>
                <c:pt idx="96">
                  <c:v>9096.5400000000009</c:v>
                </c:pt>
                <c:pt idx="97">
                  <c:v>9956.2099999999991</c:v>
                </c:pt>
                <c:pt idx="98">
                  <c:v>10897.39</c:v>
                </c:pt>
                <c:pt idx="99">
                  <c:v>11896.86</c:v>
                </c:pt>
                <c:pt idx="100">
                  <c:v>12996.17</c:v>
                </c:pt>
                <c:pt idx="101">
                  <c:v>14296.38</c:v>
                </c:pt>
                <c:pt idx="102">
                  <c:v>15596.85</c:v>
                </c:pt>
                <c:pt idx="103">
                  <c:v>17096.39</c:v>
                </c:pt>
                <c:pt idx="104">
                  <c:v>18696.68</c:v>
                </c:pt>
                <c:pt idx="105">
                  <c:v>20396.45</c:v>
                </c:pt>
                <c:pt idx="106">
                  <c:v>22300.1</c:v>
                </c:pt>
                <c:pt idx="107">
                  <c:v>24399.17</c:v>
                </c:pt>
                <c:pt idx="108">
                  <c:v>26700.04</c:v>
                </c:pt>
                <c:pt idx="109">
                  <c:v>29300.17</c:v>
                </c:pt>
                <c:pt idx="110">
                  <c:v>31999.72</c:v>
                </c:pt>
                <c:pt idx="111">
                  <c:v>35000.699999999997</c:v>
                </c:pt>
                <c:pt idx="112">
                  <c:v>38303.839999999997</c:v>
                </c:pt>
                <c:pt idx="113">
                  <c:v>41886.1</c:v>
                </c:pt>
                <c:pt idx="114">
                  <c:v>45801.54</c:v>
                </c:pt>
                <c:pt idx="115">
                  <c:v>50101.91</c:v>
                </c:pt>
                <c:pt idx="116">
                  <c:v>54801.69</c:v>
                </c:pt>
                <c:pt idx="117">
                  <c:v>60003.05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3-C04A-B9AC-4FAB4C68B689}"/>
            </c:ext>
          </c:extLst>
        </c:ser>
        <c:ser>
          <c:idx val="1"/>
          <c:order val="1"/>
          <c:tx>
            <c:strRef>
              <c:f>'505e'!$D$224</c:f>
              <c:strCache>
                <c:ptCount val="1"/>
                <c:pt idx="0">
                  <c:v>%BVoccCORR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'505e'!$C$225:$C$342</c:f>
              <c:numCache>
                <c:formatCode>0.00E+00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6.1040306932439586E-2</c:v>
                </c:pt>
                <c:pt idx="20">
                  <c:v>6.1040306932439586E-2</c:v>
                </c:pt>
                <c:pt idx="21">
                  <c:v>6.1040306932439586E-2</c:v>
                </c:pt>
                <c:pt idx="22">
                  <c:v>6.1040306932439586E-2</c:v>
                </c:pt>
                <c:pt idx="23">
                  <c:v>6.1040306932439586E-2</c:v>
                </c:pt>
                <c:pt idx="24">
                  <c:v>6.1040306932439586E-2</c:v>
                </c:pt>
                <c:pt idx="25">
                  <c:v>6.1040306932439586E-2</c:v>
                </c:pt>
                <c:pt idx="26">
                  <c:v>0.1147204092432528</c:v>
                </c:pt>
                <c:pt idx="27">
                  <c:v>0.1147204092432528</c:v>
                </c:pt>
                <c:pt idx="28">
                  <c:v>0.1147204092432528</c:v>
                </c:pt>
                <c:pt idx="29">
                  <c:v>0.1147204092432528</c:v>
                </c:pt>
                <c:pt idx="30">
                  <c:v>0.1147204092432528</c:v>
                </c:pt>
                <c:pt idx="31">
                  <c:v>0.14156046039865938</c:v>
                </c:pt>
                <c:pt idx="32">
                  <c:v>0.14156046039865938</c:v>
                </c:pt>
                <c:pt idx="33">
                  <c:v>0.14156046039865938</c:v>
                </c:pt>
                <c:pt idx="34">
                  <c:v>0.14156046039865938</c:v>
                </c:pt>
                <c:pt idx="35">
                  <c:v>0.14156046039865938</c:v>
                </c:pt>
                <c:pt idx="36">
                  <c:v>0.14156046039865938</c:v>
                </c:pt>
                <c:pt idx="37">
                  <c:v>0.14156046039865938</c:v>
                </c:pt>
                <c:pt idx="38">
                  <c:v>0.14156046039865938</c:v>
                </c:pt>
                <c:pt idx="39">
                  <c:v>0.14156046039865938</c:v>
                </c:pt>
                <c:pt idx="40">
                  <c:v>0.14156046039865938</c:v>
                </c:pt>
                <c:pt idx="41">
                  <c:v>0.14156046039865938</c:v>
                </c:pt>
                <c:pt idx="42">
                  <c:v>0.14156046039865938</c:v>
                </c:pt>
                <c:pt idx="43">
                  <c:v>0.14156046039865938</c:v>
                </c:pt>
                <c:pt idx="44">
                  <c:v>0.14156046039865938</c:v>
                </c:pt>
                <c:pt idx="45">
                  <c:v>0.14156046039865938</c:v>
                </c:pt>
                <c:pt idx="46">
                  <c:v>0.14156046039865938</c:v>
                </c:pt>
                <c:pt idx="47">
                  <c:v>0.14156046039865938</c:v>
                </c:pt>
                <c:pt idx="48">
                  <c:v>0.16840051155406596</c:v>
                </c:pt>
                <c:pt idx="49">
                  <c:v>0.16840051155406596</c:v>
                </c:pt>
                <c:pt idx="50">
                  <c:v>0.16840051155406596</c:v>
                </c:pt>
                <c:pt idx="51">
                  <c:v>0.16840051155406596</c:v>
                </c:pt>
                <c:pt idx="52">
                  <c:v>0.16840051155406596</c:v>
                </c:pt>
                <c:pt idx="53">
                  <c:v>0.16840051155406596</c:v>
                </c:pt>
                <c:pt idx="54">
                  <c:v>0.16840051155406596</c:v>
                </c:pt>
                <c:pt idx="55">
                  <c:v>0.16840051155406596</c:v>
                </c:pt>
                <c:pt idx="56">
                  <c:v>0.16840051155406596</c:v>
                </c:pt>
                <c:pt idx="57">
                  <c:v>0.16840051155406596</c:v>
                </c:pt>
                <c:pt idx="58">
                  <c:v>0.16840051155406596</c:v>
                </c:pt>
                <c:pt idx="59">
                  <c:v>0.16840051155406596</c:v>
                </c:pt>
                <c:pt idx="60">
                  <c:v>0.16840051155406596</c:v>
                </c:pt>
                <c:pt idx="61">
                  <c:v>0.16840051155406596</c:v>
                </c:pt>
                <c:pt idx="62">
                  <c:v>0.16840051155406596</c:v>
                </c:pt>
                <c:pt idx="63">
                  <c:v>0.16840051155406596</c:v>
                </c:pt>
                <c:pt idx="64">
                  <c:v>0.16840051155406596</c:v>
                </c:pt>
                <c:pt idx="65">
                  <c:v>0.16840051155406596</c:v>
                </c:pt>
                <c:pt idx="66">
                  <c:v>0.16840051155406596</c:v>
                </c:pt>
                <c:pt idx="67">
                  <c:v>0.16840051155406596</c:v>
                </c:pt>
                <c:pt idx="68">
                  <c:v>0.16840051155406596</c:v>
                </c:pt>
                <c:pt idx="69">
                  <c:v>0.16840051155406596</c:v>
                </c:pt>
                <c:pt idx="70">
                  <c:v>0.16840051155406596</c:v>
                </c:pt>
                <c:pt idx="71">
                  <c:v>0.16840051155406596</c:v>
                </c:pt>
                <c:pt idx="72">
                  <c:v>0.16840051155406596</c:v>
                </c:pt>
                <c:pt idx="73">
                  <c:v>0.16840051155406596</c:v>
                </c:pt>
                <c:pt idx="74">
                  <c:v>0.16840051155406596</c:v>
                </c:pt>
                <c:pt idx="75">
                  <c:v>0.16840051155406596</c:v>
                </c:pt>
                <c:pt idx="76">
                  <c:v>0.16840051155406596</c:v>
                </c:pt>
                <c:pt idx="77">
                  <c:v>0.16840051155406596</c:v>
                </c:pt>
                <c:pt idx="78">
                  <c:v>0.16840051155406596</c:v>
                </c:pt>
                <c:pt idx="79">
                  <c:v>0.16840051155406596</c:v>
                </c:pt>
                <c:pt idx="80">
                  <c:v>0.19524056270947257</c:v>
                </c:pt>
                <c:pt idx="81">
                  <c:v>0.19524056270947257</c:v>
                </c:pt>
                <c:pt idx="82">
                  <c:v>0.19524056270947257</c:v>
                </c:pt>
                <c:pt idx="83">
                  <c:v>0.19524056270947257</c:v>
                </c:pt>
                <c:pt idx="84">
                  <c:v>0.19524056270947257</c:v>
                </c:pt>
                <c:pt idx="85">
                  <c:v>0.19524056270947257</c:v>
                </c:pt>
                <c:pt idx="86">
                  <c:v>0.19524056270947257</c:v>
                </c:pt>
                <c:pt idx="87">
                  <c:v>0.22208061386487918</c:v>
                </c:pt>
                <c:pt idx="88">
                  <c:v>0.22208061386487918</c:v>
                </c:pt>
                <c:pt idx="89">
                  <c:v>0.22208061386487918</c:v>
                </c:pt>
                <c:pt idx="90">
                  <c:v>0.22208061386487918</c:v>
                </c:pt>
                <c:pt idx="91">
                  <c:v>0.22208061386487918</c:v>
                </c:pt>
                <c:pt idx="92">
                  <c:v>0.24892066502028573</c:v>
                </c:pt>
                <c:pt idx="93">
                  <c:v>0.27576071617569231</c:v>
                </c:pt>
                <c:pt idx="94">
                  <c:v>0.30260076733109897</c:v>
                </c:pt>
                <c:pt idx="95">
                  <c:v>0.32944081848650564</c:v>
                </c:pt>
                <c:pt idx="96">
                  <c:v>0.35628086964191219</c:v>
                </c:pt>
                <c:pt idx="97">
                  <c:v>0.38312092079731874</c:v>
                </c:pt>
                <c:pt idx="98">
                  <c:v>0.38312092079731874</c:v>
                </c:pt>
                <c:pt idx="99">
                  <c:v>0.38312092079731874</c:v>
                </c:pt>
                <c:pt idx="100">
                  <c:v>0.38312092079731874</c:v>
                </c:pt>
                <c:pt idx="101">
                  <c:v>0.38312092079731874</c:v>
                </c:pt>
                <c:pt idx="102">
                  <c:v>0.38312092079731874</c:v>
                </c:pt>
                <c:pt idx="103">
                  <c:v>0.38312092079731874</c:v>
                </c:pt>
                <c:pt idx="104">
                  <c:v>0.38312092079731874</c:v>
                </c:pt>
                <c:pt idx="105">
                  <c:v>0.38312092079731874</c:v>
                </c:pt>
                <c:pt idx="106">
                  <c:v>0.38312092079731874</c:v>
                </c:pt>
                <c:pt idx="107">
                  <c:v>0.38312092079731874</c:v>
                </c:pt>
                <c:pt idx="108">
                  <c:v>0.38312092079731874</c:v>
                </c:pt>
                <c:pt idx="109">
                  <c:v>0.38312092079731874</c:v>
                </c:pt>
                <c:pt idx="110">
                  <c:v>0.38312092079731874</c:v>
                </c:pt>
                <c:pt idx="111">
                  <c:v>0.38312092079731874</c:v>
                </c:pt>
                <c:pt idx="112">
                  <c:v>0.38312092079731874</c:v>
                </c:pt>
                <c:pt idx="113">
                  <c:v>0.38312092079731874</c:v>
                </c:pt>
                <c:pt idx="114">
                  <c:v>0.38312092079731874</c:v>
                </c:pt>
                <c:pt idx="115">
                  <c:v>0.38312092079731874</c:v>
                </c:pt>
                <c:pt idx="116">
                  <c:v>0.38312092079731874</c:v>
                </c:pt>
                <c:pt idx="117">
                  <c:v>0.38312092079731874</c:v>
                </c:pt>
              </c:numCache>
            </c:numRef>
          </c:xVal>
          <c:yVal>
            <c:numRef>
              <c:f>'505e'!$D$225:$D$342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44.8</c:v>
                </c:pt>
                <c:pt idx="38">
                  <c:v>48.11</c:v>
                </c:pt>
                <c:pt idx="39">
                  <c:v>53.17</c:v>
                </c:pt>
                <c:pt idx="40">
                  <c:v>58.03</c:v>
                </c:pt>
                <c:pt idx="41">
                  <c:v>63.33</c:v>
                </c:pt>
                <c:pt idx="42">
                  <c:v>69.48</c:v>
                </c:pt>
                <c:pt idx="43">
                  <c:v>76.72</c:v>
                </c:pt>
                <c:pt idx="44">
                  <c:v>83.38</c:v>
                </c:pt>
                <c:pt idx="45">
                  <c:v>91.89</c:v>
                </c:pt>
                <c:pt idx="46">
                  <c:v>100.46</c:v>
                </c:pt>
                <c:pt idx="47">
                  <c:v>110.29</c:v>
                </c:pt>
                <c:pt idx="48">
                  <c:v>120.75</c:v>
                </c:pt>
                <c:pt idx="49">
                  <c:v>131.75</c:v>
                </c:pt>
                <c:pt idx="50">
                  <c:v>143.75</c:v>
                </c:pt>
                <c:pt idx="51">
                  <c:v>158.71</c:v>
                </c:pt>
                <c:pt idx="52">
                  <c:v>173.64</c:v>
                </c:pt>
                <c:pt idx="53">
                  <c:v>190.01</c:v>
                </c:pt>
                <c:pt idx="54">
                  <c:v>207.86</c:v>
                </c:pt>
                <c:pt idx="55">
                  <c:v>226.48</c:v>
                </c:pt>
                <c:pt idx="56">
                  <c:v>248.51</c:v>
                </c:pt>
                <c:pt idx="57">
                  <c:v>271.56</c:v>
                </c:pt>
                <c:pt idx="58">
                  <c:v>297.67</c:v>
                </c:pt>
                <c:pt idx="59">
                  <c:v>327.49</c:v>
                </c:pt>
                <c:pt idx="60">
                  <c:v>359.52</c:v>
                </c:pt>
                <c:pt idx="61">
                  <c:v>391.69</c:v>
                </c:pt>
                <c:pt idx="62">
                  <c:v>428.57</c:v>
                </c:pt>
                <c:pt idx="63">
                  <c:v>469.69</c:v>
                </c:pt>
                <c:pt idx="64">
                  <c:v>513.49</c:v>
                </c:pt>
                <c:pt idx="65">
                  <c:v>559.57000000000005</c:v>
                </c:pt>
                <c:pt idx="66">
                  <c:v>615.64</c:v>
                </c:pt>
                <c:pt idx="67">
                  <c:v>674.03</c:v>
                </c:pt>
                <c:pt idx="68">
                  <c:v>732.48</c:v>
                </c:pt>
                <c:pt idx="69">
                  <c:v>802.42</c:v>
                </c:pt>
                <c:pt idx="70">
                  <c:v>881.57</c:v>
                </c:pt>
                <c:pt idx="71">
                  <c:v>966.42</c:v>
                </c:pt>
                <c:pt idx="72">
                  <c:v>1051.8900000000001</c:v>
                </c:pt>
                <c:pt idx="73">
                  <c:v>1150.56</c:v>
                </c:pt>
                <c:pt idx="74">
                  <c:v>1259.1600000000001</c:v>
                </c:pt>
                <c:pt idx="75">
                  <c:v>1382.02</c:v>
                </c:pt>
                <c:pt idx="76">
                  <c:v>1511.5</c:v>
                </c:pt>
                <c:pt idx="77">
                  <c:v>1653.33</c:v>
                </c:pt>
                <c:pt idx="78">
                  <c:v>1809.51</c:v>
                </c:pt>
                <c:pt idx="79">
                  <c:v>1980.07</c:v>
                </c:pt>
                <c:pt idx="80">
                  <c:v>2161.2600000000002</c:v>
                </c:pt>
                <c:pt idx="81">
                  <c:v>2371.23</c:v>
                </c:pt>
                <c:pt idx="82">
                  <c:v>2592.15</c:v>
                </c:pt>
                <c:pt idx="83">
                  <c:v>2829.75</c:v>
                </c:pt>
                <c:pt idx="84">
                  <c:v>3100.29</c:v>
                </c:pt>
                <c:pt idx="85">
                  <c:v>3390.31</c:v>
                </c:pt>
                <c:pt idx="86">
                  <c:v>3709.88</c:v>
                </c:pt>
                <c:pt idx="87">
                  <c:v>4059.78</c:v>
                </c:pt>
                <c:pt idx="88">
                  <c:v>4436.33</c:v>
                </c:pt>
                <c:pt idx="89">
                  <c:v>4848.1000000000004</c:v>
                </c:pt>
                <c:pt idx="90">
                  <c:v>5307.27</c:v>
                </c:pt>
                <c:pt idx="91">
                  <c:v>5807.41</c:v>
                </c:pt>
                <c:pt idx="92">
                  <c:v>6358.06</c:v>
                </c:pt>
                <c:pt idx="93">
                  <c:v>6947.94</c:v>
                </c:pt>
                <c:pt idx="94">
                  <c:v>7607.3</c:v>
                </c:pt>
                <c:pt idx="95">
                  <c:v>8320.24</c:v>
                </c:pt>
                <c:pt idx="96">
                  <c:v>9096.5400000000009</c:v>
                </c:pt>
                <c:pt idx="97">
                  <c:v>9956.2099999999991</c:v>
                </c:pt>
                <c:pt idx="98">
                  <c:v>10897.39</c:v>
                </c:pt>
                <c:pt idx="99">
                  <c:v>11896.86</c:v>
                </c:pt>
                <c:pt idx="100">
                  <c:v>12996.17</c:v>
                </c:pt>
                <c:pt idx="101">
                  <c:v>14296.38</c:v>
                </c:pt>
                <c:pt idx="102">
                  <c:v>15596.85</c:v>
                </c:pt>
                <c:pt idx="103">
                  <c:v>17096.39</c:v>
                </c:pt>
                <c:pt idx="104">
                  <c:v>18696.68</c:v>
                </c:pt>
                <c:pt idx="105">
                  <c:v>20396.45</c:v>
                </c:pt>
                <c:pt idx="106">
                  <c:v>22300.1</c:v>
                </c:pt>
                <c:pt idx="107">
                  <c:v>24399.17</c:v>
                </c:pt>
                <c:pt idx="108">
                  <c:v>26700.04</c:v>
                </c:pt>
                <c:pt idx="109">
                  <c:v>29300.17</c:v>
                </c:pt>
                <c:pt idx="110">
                  <c:v>31999.72</c:v>
                </c:pt>
                <c:pt idx="111">
                  <c:v>35000.699999999997</c:v>
                </c:pt>
                <c:pt idx="112">
                  <c:v>38303.839999999997</c:v>
                </c:pt>
                <c:pt idx="113">
                  <c:v>41886.1</c:v>
                </c:pt>
                <c:pt idx="114">
                  <c:v>45801.54</c:v>
                </c:pt>
                <c:pt idx="115">
                  <c:v>50101.91</c:v>
                </c:pt>
                <c:pt idx="116">
                  <c:v>54801.69</c:v>
                </c:pt>
                <c:pt idx="117">
                  <c:v>60003.05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03-C04A-B9AC-4FAB4C68B689}"/>
            </c:ext>
          </c:extLst>
        </c:ser>
        <c:ser>
          <c:idx val="2"/>
          <c:order val="2"/>
          <c:tx>
            <c:strRef>
              <c:f>'505e'!$F$224</c:f>
              <c:strCache>
                <c:ptCount val="1"/>
                <c:pt idx="0">
                  <c:v>THOMEER BV1</c:v>
                </c:pt>
              </c:strCache>
            </c:strRef>
          </c:tx>
          <c:spPr>
            <a:ln w="12700">
              <a:solidFill>
                <a:srgbClr val="000000"/>
              </a:solidFill>
              <a:prstDash val="lgDash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'505e'!$E$225:$E$342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9.2389121522880261E-3</c:v>
                </c:pt>
                <c:pt idx="23">
                  <c:v>0.10759649217540677</c:v>
                </c:pt>
                <c:pt idx="24">
                  <c:v>0.37589929741253314</c:v>
                </c:pt>
                <c:pt idx="25">
                  <c:v>0.72424436759676025</c:v>
                </c:pt>
                <c:pt idx="26">
                  <c:v>1.1162781990307054</c:v>
                </c:pt>
                <c:pt idx="27">
                  <c:v>1.5409491723788533</c:v>
                </c:pt>
                <c:pt idx="28">
                  <c:v>1.9692454480373032</c:v>
                </c:pt>
                <c:pt idx="29">
                  <c:v>2.3611162493133295</c:v>
                </c:pt>
                <c:pt idx="30">
                  <c:v>2.7368425904898621</c:v>
                </c:pt>
                <c:pt idx="31">
                  <c:v>3.0851019852477473</c:v>
                </c:pt>
                <c:pt idx="32">
                  <c:v>3.3939646189366526</c:v>
                </c:pt>
                <c:pt idx="33">
                  <c:v>3.6981039264169588</c:v>
                </c:pt>
                <c:pt idx="34">
                  <c:v>3.97399744170467</c:v>
                </c:pt>
                <c:pt idx="35">
                  <c:v>4.2239855373026778</c:v>
                </c:pt>
                <c:pt idx="36">
                  <c:v>4.4609596696656482</c:v>
                </c:pt>
                <c:pt idx="37">
                  <c:v>4.6431098451012023</c:v>
                </c:pt>
                <c:pt idx="38">
                  <c:v>4.8075958086593529</c:v>
                </c:pt>
                <c:pt idx="39">
                  <c:v>5.0230167641741366</c:v>
                </c:pt>
                <c:pt idx="40">
                  <c:v>5.1980369720055801</c:v>
                </c:pt>
                <c:pt idx="41">
                  <c:v>5.3616026029488317</c:v>
                </c:pt>
                <c:pt idx="42">
                  <c:v>5.5237926572924954</c:v>
                </c:pt>
                <c:pt idx="43">
                  <c:v>5.68560824734113</c:v>
                </c:pt>
                <c:pt idx="44">
                  <c:v>5.8130273785735813</c:v>
                </c:pt>
                <c:pt idx="45">
                  <c:v>5.9528544653010105</c:v>
                </c:pt>
                <c:pt idx="46">
                  <c:v>6.0733968287354774</c:v>
                </c:pt>
                <c:pt idx="47">
                  <c:v>6.1923249420897362</c:v>
                </c:pt>
                <c:pt idx="48">
                  <c:v>6.3012186516510189</c:v>
                </c:pt>
                <c:pt idx="49">
                  <c:v>6.400396079986522</c:v>
                </c:pt>
                <c:pt idx="50">
                  <c:v>6.4944812087668904</c:v>
                </c:pt>
                <c:pt idx="51">
                  <c:v>6.5956512544419255</c:v>
                </c:pt>
                <c:pt idx="52">
                  <c:v>6.682678368742085</c:v>
                </c:pt>
                <c:pt idx="53">
                  <c:v>6.7656034858092857</c:v>
                </c:pt>
                <c:pt idx="54">
                  <c:v>6.8442833344170397</c:v>
                </c:pt>
                <c:pt idx="55">
                  <c:v>6.9160150101488886</c:v>
                </c:pt>
                <c:pt idx="56">
                  <c:v>6.9900901957529538</c:v>
                </c:pt>
                <c:pt idx="57">
                  <c:v>7.0576622641951907</c:v>
                </c:pt>
                <c:pt idx="58">
                  <c:v>7.1245113295691693</c:v>
                </c:pt>
                <c:pt idx="59">
                  <c:v>7.1909190189167882</c:v>
                </c:pt>
                <c:pt idx="60">
                  <c:v>7.2529556104536956</c:v>
                </c:pt>
                <c:pt idx="61">
                  <c:v>7.3075890232932021</c:v>
                </c:pt>
                <c:pt idx="62">
                  <c:v>7.3626827423698549</c:v>
                </c:pt>
                <c:pt idx="63">
                  <c:v>7.4165283825172246</c:v>
                </c:pt>
                <c:pt idx="64">
                  <c:v>7.4668750232517436</c:v>
                </c:pt>
                <c:pt idx="65">
                  <c:v>7.5135950348720897</c:v>
                </c:pt>
                <c:pt idx="66">
                  <c:v>7.5635440681254709</c:v>
                </c:pt>
                <c:pt idx="67">
                  <c:v>7.6091320424464239</c:v>
                </c:pt>
                <c:pt idx="68">
                  <c:v>7.6495056499409335</c:v>
                </c:pt>
                <c:pt idx="69">
                  <c:v>7.6922511346211673</c:v>
                </c:pt>
                <c:pt idx="70">
                  <c:v>7.7347557722977216</c:v>
                </c:pt>
                <c:pt idx="71">
                  <c:v>7.7748001988682063</c:v>
                </c:pt>
                <c:pt idx="72">
                  <c:v>7.8105018458362325</c:v>
                </c:pt>
                <c:pt idx="73">
                  <c:v>7.8470545196957904</c:v>
                </c:pt>
                <c:pt idx="74">
                  <c:v>7.8826210408130208</c:v>
                </c:pt>
                <c:pt idx="75">
                  <c:v>7.9181275970085183</c:v>
                </c:pt>
                <c:pt idx="76">
                  <c:v>7.9511818049893597</c:v>
                </c:pt>
                <c:pt idx="77">
                  <c:v>7.9832543960276263</c:v>
                </c:pt>
                <c:pt idx="78">
                  <c:v>8.014539353828761</c:v>
                </c:pt>
                <c:pt idx="79">
                  <c:v>8.0448103494647842</c:v>
                </c:pt>
                <c:pt idx="80">
                  <c:v>8.0733674406383233</c:v>
                </c:pt>
                <c:pt idx="81">
                  <c:v>8.1027150531997556</c:v>
                </c:pt>
                <c:pt idx="82">
                  <c:v>8.1300842705429606</c:v>
                </c:pt>
                <c:pt idx="83">
                  <c:v>8.1562724020238413</c:v>
                </c:pt>
                <c:pt idx="84">
                  <c:v>8.1827721501928981</c:v>
                </c:pt>
                <c:pt idx="85">
                  <c:v>8.2080003184873718</c:v>
                </c:pt>
                <c:pt idx="86">
                  <c:v>8.2327166014388862</c:v>
                </c:pt>
                <c:pt idx="87">
                  <c:v>8.256776085366905</c:v>
                </c:pt>
                <c:pt idx="88">
                  <c:v>8.2798246407324569</c:v>
                </c:pt>
                <c:pt idx="89">
                  <c:v>8.3022887505109875</c:v>
                </c:pt>
                <c:pt idx="90">
                  <c:v>8.3245968021577266</c:v>
                </c:pt>
                <c:pt idx="91">
                  <c:v>8.3462251451671499</c:v>
                </c:pt>
                <c:pt idx="92">
                  <c:v>8.3674266055299356</c:v>
                </c:pt>
                <c:pt idx="93">
                  <c:v>8.3876722661530589</c:v>
                </c:pt>
                <c:pt idx="94">
                  <c:v>8.4078500525561886</c:v>
                </c:pt>
                <c:pt idx="95">
                  <c:v>8.42729872721638</c:v>
                </c:pt>
                <c:pt idx="96">
                  <c:v>8.4461997105024569</c:v>
                </c:pt>
                <c:pt idx="97">
                  <c:v>8.4648776026982357</c:v>
                </c:pt>
                <c:pt idx="98">
                  <c:v>8.4831177581862374</c:v>
                </c:pt>
                <c:pt idx="99">
                  <c:v>8.5004284286074885</c:v>
                </c:pt>
                <c:pt idx="100">
                  <c:v>8.5174692858554248</c:v>
                </c:pt>
                <c:pt idx="101">
                  <c:v>8.5354262378825752</c:v>
                </c:pt>
                <c:pt idx="102">
                  <c:v>8.5514472330228593</c:v>
                </c:pt>
                <c:pt idx="103">
                  <c:v>8.5679651993420443</c:v>
                </c:pt>
                <c:pt idx="104">
                  <c:v>8.5837079483997147</c:v>
                </c:pt>
                <c:pt idx="105">
                  <c:v>8.5986894525837805</c:v>
                </c:pt>
                <c:pt idx="106">
                  <c:v>8.6137274160604616</c:v>
                </c:pt>
                <c:pt idx="107">
                  <c:v>8.6285654267375325</c:v>
                </c:pt>
                <c:pt idx="108">
                  <c:v>8.643115003338453</c:v>
                </c:pt>
                <c:pt idx="109">
                  <c:v>8.6577994183913312</c:v>
                </c:pt>
                <c:pt idx="110">
                  <c:v>8.6714360783140858</c:v>
                </c:pt>
                <c:pt idx="111">
                  <c:v>8.6850250886696916</c:v>
                </c:pt>
                <c:pt idx="112">
                  <c:v>8.6984189711265731</c:v>
                </c:pt>
                <c:pt idx="113">
                  <c:v>8.7114310903588272</c:v>
                </c:pt>
                <c:pt idx="114">
                  <c:v>8.7241803680586969</c:v>
                </c:pt>
                <c:pt idx="115">
                  <c:v>8.7367325551975625</c:v>
                </c:pt>
                <c:pt idx="116">
                  <c:v>8.7490297494089901</c:v>
                </c:pt>
                <c:pt idx="117">
                  <c:v>8.761225070254417</c:v>
                </c:pt>
              </c:numCache>
            </c:numRef>
          </c:xVal>
          <c:yVal>
            <c:numRef>
              <c:f>'505e'!$F$225:$F$342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44.8</c:v>
                </c:pt>
                <c:pt idx="38">
                  <c:v>48.11</c:v>
                </c:pt>
                <c:pt idx="39">
                  <c:v>53.17</c:v>
                </c:pt>
                <c:pt idx="40">
                  <c:v>58.03</c:v>
                </c:pt>
                <c:pt idx="41">
                  <c:v>63.33</c:v>
                </c:pt>
                <c:pt idx="42">
                  <c:v>69.48</c:v>
                </c:pt>
                <c:pt idx="43">
                  <c:v>76.72</c:v>
                </c:pt>
                <c:pt idx="44">
                  <c:v>83.38</c:v>
                </c:pt>
                <c:pt idx="45">
                  <c:v>91.89</c:v>
                </c:pt>
                <c:pt idx="46">
                  <c:v>100.46</c:v>
                </c:pt>
                <c:pt idx="47">
                  <c:v>110.29</c:v>
                </c:pt>
                <c:pt idx="48">
                  <c:v>120.75</c:v>
                </c:pt>
                <c:pt idx="49">
                  <c:v>131.75</c:v>
                </c:pt>
                <c:pt idx="50">
                  <c:v>143.75</c:v>
                </c:pt>
                <c:pt idx="51">
                  <c:v>158.71</c:v>
                </c:pt>
                <c:pt idx="52">
                  <c:v>173.64</c:v>
                </c:pt>
                <c:pt idx="53">
                  <c:v>190.01</c:v>
                </c:pt>
                <c:pt idx="54">
                  <c:v>207.86</c:v>
                </c:pt>
                <c:pt idx="55">
                  <c:v>226.48</c:v>
                </c:pt>
                <c:pt idx="56">
                  <c:v>248.51</c:v>
                </c:pt>
                <c:pt idx="57">
                  <c:v>271.56</c:v>
                </c:pt>
                <c:pt idx="58">
                  <c:v>297.67</c:v>
                </c:pt>
                <c:pt idx="59">
                  <c:v>327.49</c:v>
                </c:pt>
                <c:pt idx="60">
                  <c:v>359.52</c:v>
                </c:pt>
                <c:pt idx="61">
                  <c:v>391.69</c:v>
                </c:pt>
                <c:pt idx="62">
                  <c:v>428.57</c:v>
                </c:pt>
                <c:pt idx="63">
                  <c:v>469.69</c:v>
                </c:pt>
                <c:pt idx="64">
                  <c:v>513.49</c:v>
                </c:pt>
                <c:pt idx="65">
                  <c:v>559.57000000000005</c:v>
                </c:pt>
                <c:pt idx="66">
                  <c:v>615.64</c:v>
                </c:pt>
                <c:pt idx="67">
                  <c:v>674.03</c:v>
                </c:pt>
                <c:pt idx="68">
                  <c:v>732.48</c:v>
                </c:pt>
                <c:pt idx="69">
                  <c:v>802.42</c:v>
                </c:pt>
                <c:pt idx="70">
                  <c:v>881.57</c:v>
                </c:pt>
                <c:pt idx="71">
                  <c:v>966.42</c:v>
                </c:pt>
                <c:pt idx="72">
                  <c:v>1051.8900000000001</c:v>
                </c:pt>
                <c:pt idx="73">
                  <c:v>1150.56</c:v>
                </c:pt>
                <c:pt idx="74">
                  <c:v>1259.1600000000001</c:v>
                </c:pt>
                <c:pt idx="75">
                  <c:v>1382.02</c:v>
                </c:pt>
                <c:pt idx="76">
                  <c:v>1511.5</c:v>
                </c:pt>
                <c:pt idx="77">
                  <c:v>1653.33</c:v>
                </c:pt>
                <c:pt idx="78">
                  <c:v>1809.51</c:v>
                </c:pt>
                <c:pt idx="79">
                  <c:v>1980.07</c:v>
                </c:pt>
                <c:pt idx="80">
                  <c:v>2161.2600000000002</c:v>
                </c:pt>
                <c:pt idx="81">
                  <c:v>2371.23</c:v>
                </c:pt>
                <c:pt idx="82">
                  <c:v>2592.15</c:v>
                </c:pt>
                <c:pt idx="83">
                  <c:v>2829.75</c:v>
                </c:pt>
                <c:pt idx="84">
                  <c:v>3100.29</c:v>
                </c:pt>
                <c:pt idx="85">
                  <c:v>3390.31</c:v>
                </c:pt>
                <c:pt idx="86">
                  <c:v>3709.88</c:v>
                </c:pt>
                <c:pt idx="87">
                  <c:v>4059.78</c:v>
                </c:pt>
                <c:pt idx="88">
                  <c:v>4436.33</c:v>
                </c:pt>
                <c:pt idx="89">
                  <c:v>4848.1000000000004</c:v>
                </c:pt>
                <c:pt idx="90">
                  <c:v>5307.27</c:v>
                </c:pt>
                <c:pt idx="91">
                  <c:v>5807.41</c:v>
                </c:pt>
                <c:pt idx="92">
                  <c:v>6358.06</c:v>
                </c:pt>
                <c:pt idx="93">
                  <c:v>6947.94</c:v>
                </c:pt>
                <c:pt idx="94">
                  <c:v>7607.3</c:v>
                </c:pt>
                <c:pt idx="95">
                  <c:v>8320.24</c:v>
                </c:pt>
                <c:pt idx="96">
                  <c:v>9096.5400000000009</c:v>
                </c:pt>
                <c:pt idx="97">
                  <c:v>9956.2099999999991</c:v>
                </c:pt>
                <c:pt idx="98">
                  <c:v>10897.39</c:v>
                </c:pt>
                <c:pt idx="99">
                  <c:v>11896.86</c:v>
                </c:pt>
                <c:pt idx="100">
                  <c:v>12996.17</c:v>
                </c:pt>
                <c:pt idx="101">
                  <c:v>14296.38</c:v>
                </c:pt>
                <c:pt idx="102">
                  <c:v>15596.85</c:v>
                </c:pt>
                <c:pt idx="103">
                  <c:v>17096.39</c:v>
                </c:pt>
                <c:pt idx="104">
                  <c:v>18696.68</c:v>
                </c:pt>
                <c:pt idx="105">
                  <c:v>20396.45</c:v>
                </c:pt>
                <c:pt idx="106">
                  <c:v>22300.1</c:v>
                </c:pt>
                <c:pt idx="107">
                  <c:v>24399.17</c:v>
                </c:pt>
                <c:pt idx="108">
                  <c:v>26700.04</c:v>
                </c:pt>
                <c:pt idx="109">
                  <c:v>29300.17</c:v>
                </c:pt>
                <c:pt idx="110">
                  <c:v>31999.72</c:v>
                </c:pt>
                <c:pt idx="111">
                  <c:v>35000.699999999997</c:v>
                </c:pt>
                <c:pt idx="112">
                  <c:v>38303.839999999997</c:v>
                </c:pt>
                <c:pt idx="113">
                  <c:v>41886.1</c:v>
                </c:pt>
                <c:pt idx="114">
                  <c:v>45801.54</c:v>
                </c:pt>
                <c:pt idx="115">
                  <c:v>50101.91</c:v>
                </c:pt>
                <c:pt idx="116">
                  <c:v>54801.69</c:v>
                </c:pt>
                <c:pt idx="117">
                  <c:v>60003.05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03-C04A-B9AC-4FAB4C68B689}"/>
            </c:ext>
          </c:extLst>
        </c:ser>
        <c:ser>
          <c:idx val="3"/>
          <c:order val="3"/>
          <c:tx>
            <c:strRef>
              <c:f>'505e'!$H$224</c:f>
              <c:strCache>
                <c:ptCount val="1"/>
                <c:pt idx="0">
                  <c:v>THOMEER 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'505e'!$G$225:$G$342</c:f>
              <c:numCache>
                <c:formatCode>0.0000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1.0948741733279941E-4</c:v>
                </c:pt>
                <c:pt idx="67">
                  <c:v>2.1419576652076324E-4</c:v>
                </c:pt>
                <c:pt idx="68">
                  <c:v>2.9961188082773727E-4</c:v>
                </c:pt>
                <c:pt idx="69">
                  <c:v>3.779855735025766E-4</c:v>
                </c:pt>
                <c:pt idx="70">
                  <c:v>4.4418650129453172E-4</c:v>
                </c:pt>
                <c:pt idx="71">
                  <c:v>4.9740625659266968E-4</c:v>
                </c:pt>
                <c:pt idx="72">
                  <c:v>5.3860405381719878E-4</c:v>
                </c:pt>
                <c:pt idx="73">
                  <c:v>5.7567949392034099E-4</c:v>
                </c:pt>
                <c:pt idx="74">
                  <c:v>6.0757654790128865E-4</c:v>
                </c:pt>
                <c:pt idx="75">
                  <c:v>6.3594161302306222E-4</c:v>
                </c:pt>
                <c:pt idx="76">
                  <c:v>6.5967736389086536E-4</c:v>
                </c:pt>
                <c:pt idx="77">
                  <c:v>6.8058242838712796E-4</c:v>
                </c:pt>
                <c:pt idx="78">
                  <c:v>6.9921223731404911E-4</c:v>
                </c:pt>
                <c:pt idx="79">
                  <c:v>7.1577941520139328E-4</c:v>
                </c:pt>
                <c:pt idx="80">
                  <c:v>7.3023989343973879E-4</c:v>
                </c:pt>
                <c:pt idx="81">
                  <c:v>7.4404350762360776E-4</c:v>
                </c:pt>
                <c:pt idx="82">
                  <c:v>7.5604694462170997E-4</c:v>
                </c:pt>
                <c:pt idx="83">
                  <c:v>7.6682059910720664E-4</c:v>
                </c:pt>
                <c:pt idx="84">
                  <c:v>7.7707659943382639E-4</c:v>
                </c:pt>
                <c:pt idx="85">
                  <c:v>7.8628752460348618E-4</c:v>
                </c:pt>
                <c:pt idx="86">
                  <c:v>7.9483059029166554E-4</c:v>
                </c:pt>
                <c:pt idx="87">
                  <c:v>8.0272420076176376E-4</c:v>
                </c:pt>
                <c:pt idx="88">
                  <c:v>8.0992353367390904E-4</c:v>
                </c:pt>
                <c:pt idx="89">
                  <c:v>8.1662227511631442E-4</c:v>
                </c:pt>
                <c:pt idx="90">
                  <c:v>8.2298413047187508E-4</c:v>
                </c:pt>
                <c:pt idx="91">
                  <c:v>8.2889325936125571E-4</c:v>
                </c:pt>
                <c:pt idx="92">
                  <c:v>8.3445334163428843E-4</c:v>
                </c:pt>
                <c:pt idx="93">
                  <c:v>8.3956035274605355E-4</c:v>
                </c:pt>
                <c:pt idx="94">
                  <c:v>8.4446436333347372E-4</c:v>
                </c:pt>
                <c:pt idx="95">
                  <c:v>8.4902481476690247E-4</c:v>
                </c:pt>
                <c:pt idx="96">
                  <c:v>8.5330832743508111E-4</c:v>
                </c:pt>
                <c:pt idx="97">
                  <c:v>8.5740448111621347E-4</c:v>
                </c:pt>
                <c:pt idx="98">
                  <c:v>8.6127956130834676E-4</c:v>
                </c:pt>
                <c:pt idx="99">
                  <c:v>8.6484801580705042E-4</c:v>
                </c:pt>
                <c:pt idx="100">
                  <c:v>8.6826149162772871E-4</c:v>
                </c:pt>
                <c:pt idx="101">
                  <c:v>8.7175630799693992E-4</c:v>
                </c:pt>
                <c:pt idx="102">
                  <c:v>8.7478945293475757E-4</c:v>
                </c:pt>
                <c:pt idx="103">
                  <c:v>8.7783620099611591E-4</c:v>
                </c:pt>
                <c:pt idx="104">
                  <c:v>8.8066676548807993E-4</c:v>
                </c:pt>
                <c:pt idx="105">
                  <c:v>8.8329653116003457E-4</c:v>
                </c:pt>
                <c:pt idx="106">
                  <c:v>8.8587569531268302E-4</c:v>
                </c:pt>
                <c:pt idx="107">
                  <c:v>8.8836314954038298E-4</c:v>
                </c:pt>
                <c:pt idx="108">
                  <c:v>8.9074870295544561E-4</c:v>
                </c:pt>
                <c:pt idx="109">
                  <c:v>8.9310434887666229E-4</c:v>
                </c:pt>
                <c:pt idx="110">
                  <c:v>8.9524658380409604E-4</c:v>
                </c:pt>
                <c:pt idx="111">
                  <c:v>8.9733922193262433E-4</c:v>
                </c:pt>
                <c:pt idx="112">
                  <c:v>8.9936187091626467E-4</c:v>
                </c:pt>
                <c:pt idx="113">
                  <c:v>9.0128997356785459E-4</c:v>
                </c:pt>
                <c:pt idx="114">
                  <c:v>9.0314483254090409E-4</c:v>
                </c:pt>
                <c:pt idx="115">
                  <c:v>9.0493873958893013E-4</c:v>
                </c:pt>
                <c:pt idx="116">
                  <c:v>9.0666595428121727E-4</c:v>
                </c:pt>
                <c:pt idx="117">
                  <c:v>9.0835004282315674E-4</c:v>
                </c:pt>
              </c:numCache>
            </c:numRef>
          </c:xVal>
          <c:yVal>
            <c:numRef>
              <c:f>'505e'!$H$225:$H$342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44.8</c:v>
                </c:pt>
                <c:pt idx="38">
                  <c:v>48.11</c:v>
                </c:pt>
                <c:pt idx="39">
                  <c:v>53.17</c:v>
                </c:pt>
                <c:pt idx="40">
                  <c:v>58.03</c:v>
                </c:pt>
                <c:pt idx="41">
                  <c:v>63.33</c:v>
                </c:pt>
                <c:pt idx="42">
                  <c:v>69.48</c:v>
                </c:pt>
                <c:pt idx="43">
                  <c:v>76.72</c:v>
                </c:pt>
                <c:pt idx="44">
                  <c:v>83.38</c:v>
                </c:pt>
                <c:pt idx="45">
                  <c:v>91.89</c:v>
                </c:pt>
                <c:pt idx="46">
                  <c:v>100.46</c:v>
                </c:pt>
                <c:pt idx="47">
                  <c:v>110.29</c:v>
                </c:pt>
                <c:pt idx="48">
                  <c:v>120.75</c:v>
                </c:pt>
                <c:pt idx="49">
                  <c:v>131.75</c:v>
                </c:pt>
                <c:pt idx="50">
                  <c:v>143.75</c:v>
                </c:pt>
                <c:pt idx="51">
                  <c:v>158.71</c:v>
                </c:pt>
                <c:pt idx="52">
                  <c:v>173.64</c:v>
                </c:pt>
                <c:pt idx="53">
                  <c:v>190.01</c:v>
                </c:pt>
                <c:pt idx="54">
                  <c:v>207.86</c:v>
                </c:pt>
                <c:pt idx="55">
                  <c:v>226.48</c:v>
                </c:pt>
                <c:pt idx="56">
                  <c:v>248.51</c:v>
                </c:pt>
                <c:pt idx="57">
                  <c:v>271.56</c:v>
                </c:pt>
                <c:pt idx="58">
                  <c:v>297.67</c:v>
                </c:pt>
                <c:pt idx="59">
                  <c:v>327.49</c:v>
                </c:pt>
                <c:pt idx="60">
                  <c:v>359.52</c:v>
                </c:pt>
                <c:pt idx="61">
                  <c:v>391.69</c:v>
                </c:pt>
                <c:pt idx="62">
                  <c:v>428.57</c:v>
                </c:pt>
                <c:pt idx="63">
                  <c:v>469.69</c:v>
                </c:pt>
                <c:pt idx="64">
                  <c:v>513.49</c:v>
                </c:pt>
                <c:pt idx="65">
                  <c:v>559.57000000000005</c:v>
                </c:pt>
                <c:pt idx="66">
                  <c:v>615.64</c:v>
                </c:pt>
                <c:pt idx="67">
                  <c:v>674.03</c:v>
                </c:pt>
                <c:pt idx="68">
                  <c:v>732.48</c:v>
                </c:pt>
                <c:pt idx="69">
                  <c:v>802.42</c:v>
                </c:pt>
                <c:pt idx="70">
                  <c:v>881.57</c:v>
                </c:pt>
                <c:pt idx="71">
                  <c:v>966.42</c:v>
                </c:pt>
                <c:pt idx="72">
                  <c:v>1051.8900000000001</c:v>
                </c:pt>
                <c:pt idx="73">
                  <c:v>1150.56</c:v>
                </c:pt>
                <c:pt idx="74">
                  <c:v>1259.1600000000001</c:v>
                </c:pt>
                <c:pt idx="75">
                  <c:v>1382.02</c:v>
                </c:pt>
                <c:pt idx="76">
                  <c:v>1511.5</c:v>
                </c:pt>
                <c:pt idx="77">
                  <c:v>1653.33</c:v>
                </c:pt>
                <c:pt idx="78">
                  <c:v>1809.51</c:v>
                </c:pt>
                <c:pt idx="79">
                  <c:v>1980.07</c:v>
                </c:pt>
                <c:pt idx="80">
                  <c:v>2161.2600000000002</c:v>
                </c:pt>
                <c:pt idx="81">
                  <c:v>2371.23</c:v>
                </c:pt>
                <c:pt idx="82">
                  <c:v>2592.15</c:v>
                </c:pt>
                <c:pt idx="83">
                  <c:v>2829.75</c:v>
                </c:pt>
                <c:pt idx="84">
                  <c:v>3100.29</c:v>
                </c:pt>
                <c:pt idx="85">
                  <c:v>3390.31</c:v>
                </c:pt>
                <c:pt idx="86">
                  <c:v>3709.88</c:v>
                </c:pt>
                <c:pt idx="87">
                  <c:v>4059.78</c:v>
                </c:pt>
                <c:pt idx="88">
                  <c:v>4436.33</c:v>
                </c:pt>
                <c:pt idx="89">
                  <c:v>4848.1000000000004</c:v>
                </c:pt>
                <c:pt idx="90">
                  <c:v>5307.27</c:v>
                </c:pt>
                <c:pt idx="91">
                  <c:v>5807.41</c:v>
                </c:pt>
                <c:pt idx="92">
                  <c:v>6358.06</c:v>
                </c:pt>
                <c:pt idx="93">
                  <c:v>6947.94</c:v>
                </c:pt>
                <c:pt idx="94">
                  <c:v>7607.3</c:v>
                </c:pt>
                <c:pt idx="95">
                  <c:v>8320.24</c:v>
                </c:pt>
                <c:pt idx="96">
                  <c:v>9096.5400000000009</c:v>
                </c:pt>
                <c:pt idx="97">
                  <c:v>9956.2099999999991</c:v>
                </c:pt>
                <c:pt idx="98">
                  <c:v>10897.39</c:v>
                </c:pt>
                <c:pt idx="99">
                  <c:v>11896.86</c:v>
                </c:pt>
                <c:pt idx="100">
                  <c:v>12996.17</c:v>
                </c:pt>
                <c:pt idx="101">
                  <c:v>14296.38</c:v>
                </c:pt>
                <c:pt idx="102">
                  <c:v>15596.85</c:v>
                </c:pt>
                <c:pt idx="103">
                  <c:v>17096.39</c:v>
                </c:pt>
                <c:pt idx="104">
                  <c:v>18696.68</c:v>
                </c:pt>
                <c:pt idx="105">
                  <c:v>20396.45</c:v>
                </c:pt>
                <c:pt idx="106">
                  <c:v>22300.1</c:v>
                </c:pt>
                <c:pt idx="107">
                  <c:v>24399.17</c:v>
                </c:pt>
                <c:pt idx="108">
                  <c:v>26700.04</c:v>
                </c:pt>
                <c:pt idx="109">
                  <c:v>29300.17</c:v>
                </c:pt>
                <c:pt idx="110">
                  <c:v>31999.72</c:v>
                </c:pt>
                <c:pt idx="111">
                  <c:v>35000.699999999997</c:v>
                </c:pt>
                <c:pt idx="112">
                  <c:v>38303.839999999997</c:v>
                </c:pt>
                <c:pt idx="113">
                  <c:v>41886.1</c:v>
                </c:pt>
                <c:pt idx="114">
                  <c:v>45801.54</c:v>
                </c:pt>
                <c:pt idx="115">
                  <c:v>50101.91</c:v>
                </c:pt>
                <c:pt idx="116">
                  <c:v>54801.69</c:v>
                </c:pt>
                <c:pt idx="117">
                  <c:v>60003.05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3-C04A-B9AC-4FAB4C68B689}"/>
            </c:ext>
          </c:extLst>
        </c:ser>
        <c:ser>
          <c:idx val="4"/>
          <c:order val="4"/>
          <c:tx>
            <c:strRef>
              <c:f>'505e'!$J$224</c:f>
              <c:strCache>
                <c:ptCount val="1"/>
                <c:pt idx="0">
                  <c:v> BV1+BV2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'505e'!$I$225:$I$342</c:f>
              <c:numCache>
                <c:formatCode>#,##0.00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9.2389121522880261E-3</c:v>
                </c:pt>
                <c:pt idx="23">
                  <c:v>0.10759649217540677</c:v>
                </c:pt>
                <c:pt idx="24">
                  <c:v>0.37589929741253314</c:v>
                </c:pt>
                <c:pt idx="25">
                  <c:v>0.72424436759676025</c:v>
                </c:pt>
                <c:pt idx="26">
                  <c:v>1.1162781990307054</c:v>
                </c:pt>
                <c:pt idx="27">
                  <c:v>1.5409491723788533</c:v>
                </c:pt>
                <c:pt idx="28">
                  <c:v>1.9692454480373032</c:v>
                </c:pt>
                <c:pt idx="29">
                  <c:v>2.3611162493133295</c:v>
                </c:pt>
                <c:pt idx="30">
                  <c:v>2.7368425904898621</c:v>
                </c:pt>
                <c:pt idx="31">
                  <c:v>3.0851019852477473</c:v>
                </c:pt>
                <c:pt idx="32">
                  <c:v>3.3939646189366526</c:v>
                </c:pt>
                <c:pt idx="33">
                  <c:v>3.6981039264169588</c:v>
                </c:pt>
                <c:pt idx="34">
                  <c:v>3.97399744170467</c:v>
                </c:pt>
                <c:pt idx="35">
                  <c:v>4.2239855373026778</c:v>
                </c:pt>
                <c:pt idx="36">
                  <c:v>4.4609596696656482</c:v>
                </c:pt>
                <c:pt idx="37">
                  <c:v>4.6431098451012023</c:v>
                </c:pt>
                <c:pt idx="38">
                  <c:v>4.8075958086593529</c:v>
                </c:pt>
                <c:pt idx="39">
                  <c:v>5.0230167641741366</c:v>
                </c:pt>
                <c:pt idx="40">
                  <c:v>5.1980369720055801</c:v>
                </c:pt>
                <c:pt idx="41">
                  <c:v>5.3616026029488317</c:v>
                </c:pt>
                <c:pt idx="42">
                  <c:v>5.5237926572924954</c:v>
                </c:pt>
                <c:pt idx="43">
                  <c:v>5.68560824734113</c:v>
                </c:pt>
                <c:pt idx="44">
                  <c:v>5.8130273785735813</c:v>
                </c:pt>
                <c:pt idx="45">
                  <c:v>5.9528544653010105</c:v>
                </c:pt>
                <c:pt idx="46">
                  <c:v>6.0733968287354774</c:v>
                </c:pt>
                <c:pt idx="47">
                  <c:v>6.1923249420897362</c:v>
                </c:pt>
                <c:pt idx="48">
                  <c:v>6.3012186516510189</c:v>
                </c:pt>
                <c:pt idx="49">
                  <c:v>6.400396079986522</c:v>
                </c:pt>
                <c:pt idx="50">
                  <c:v>6.4944812087668904</c:v>
                </c:pt>
                <c:pt idx="51">
                  <c:v>6.5956512544419255</c:v>
                </c:pt>
                <c:pt idx="52">
                  <c:v>6.682678368742085</c:v>
                </c:pt>
                <c:pt idx="53">
                  <c:v>6.7656034858092857</c:v>
                </c:pt>
                <c:pt idx="54">
                  <c:v>6.8442833344170397</c:v>
                </c:pt>
                <c:pt idx="55">
                  <c:v>6.9160150101488886</c:v>
                </c:pt>
                <c:pt idx="56">
                  <c:v>6.9900901957529538</c:v>
                </c:pt>
                <c:pt idx="57">
                  <c:v>7.0576622641951907</c:v>
                </c:pt>
                <c:pt idx="58">
                  <c:v>7.1245113295691693</c:v>
                </c:pt>
                <c:pt idx="59">
                  <c:v>7.1909190189167882</c:v>
                </c:pt>
                <c:pt idx="60">
                  <c:v>7.2529556104536956</c:v>
                </c:pt>
                <c:pt idx="61">
                  <c:v>7.3075890232932021</c:v>
                </c:pt>
                <c:pt idx="62">
                  <c:v>7.3626827423698549</c:v>
                </c:pt>
                <c:pt idx="63">
                  <c:v>7.4165283825172246</c:v>
                </c:pt>
                <c:pt idx="64">
                  <c:v>7.4668750232828351</c:v>
                </c:pt>
                <c:pt idx="65">
                  <c:v>7.5136117990820273</c:v>
                </c:pt>
                <c:pt idx="66">
                  <c:v>7.5636535555428033</c:v>
                </c:pt>
                <c:pt idx="67">
                  <c:v>7.6093462382129449</c:v>
                </c:pt>
                <c:pt idx="68">
                  <c:v>7.6498052618217613</c:v>
                </c:pt>
                <c:pt idx="69">
                  <c:v>7.6926291201946695</c:v>
                </c:pt>
                <c:pt idx="70">
                  <c:v>7.7351999587990159</c:v>
                </c:pt>
                <c:pt idx="71">
                  <c:v>7.7752976051247993</c:v>
                </c:pt>
                <c:pt idx="72">
                  <c:v>7.8110404498900499</c:v>
                </c:pt>
                <c:pt idx="73">
                  <c:v>7.8476301991897106</c:v>
                </c:pt>
                <c:pt idx="74">
                  <c:v>7.8832286173609223</c:v>
                </c:pt>
                <c:pt idx="75">
                  <c:v>7.9187635386215414</c:v>
                </c:pt>
                <c:pt idx="76">
                  <c:v>7.9518414823532506</c:v>
                </c:pt>
                <c:pt idx="77">
                  <c:v>7.9839349784560136</c:v>
                </c:pt>
                <c:pt idx="78">
                  <c:v>8.0152385660660759</c:v>
                </c:pt>
                <c:pt idx="79">
                  <c:v>8.0455261288799864</c:v>
                </c:pt>
                <c:pt idx="80">
                  <c:v>8.0740976805317626</c:v>
                </c:pt>
                <c:pt idx="81">
                  <c:v>8.103459096707379</c:v>
                </c:pt>
                <c:pt idx="82">
                  <c:v>8.1308403174875821</c:v>
                </c:pt>
                <c:pt idx="83">
                  <c:v>8.1570392226229487</c:v>
                </c:pt>
                <c:pt idx="84">
                  <c:v>8.1835492267923318</c:v>
                </c:pt>
                <c:pt idx="85">
                  <c:v>8.2087866060119747</c:v>
                </c:pt>
                <c:pt idx="86">
                  <c:v>8.2335114320291787</c:v>
                </c:pt>
                <c:pt idx="87">
                  <c:v>8.2575788095676668</c:v>
                </c:pt>
                <c:pt idx="88">
                  <c:v>8.2806345642661316</c:v>
                </c:pt>
                <c:pt idx="89">
                  <c:v>8.3031053727861046</c:v>
                </c:pt>
                <c:pt idx="90">
                  <c:v>8.3254197862881991</c:v>
                </c:pt>
                <c:pt idx="91">
                  <c:v>8.3470540384265117</c:v>
                </c:pt>
                <c:pt idx="92">
                  <c:v>8.3682610588715693</c:v>
                </c:pt>
                <c:pt idx="93">
                  <c:v>8.3885118265058054</c:v>
                </c:pt>
                <c:pt idx="94">
                  <c:v>8.4086945169195229</c:v>
                </c:pt>
                <c:pt idx="95">
                  <c:v>8.4281477520311476</c:v>
                </c:pt>
                <c:pt idx="96">
                  <c:v>8.4470530188298927</c:v>
                </c:pt>
                <c:pt idx="97">
                  <c:v>8.4657350071793527</c:v>
                </c:pt>
                <c:pt idx="98">
                  <c:v>8.4839790377475452</c:v>
                </c:pt>
                <c:pt idx="99">
                  <c:v>8.5012932766232954</c:v>
                </c:pt>
                <c:pt idx="100">
                  <c:v>8.518337547347052</c:v>
                </c:pt>
                <c:pt idx="101">
                  <c:v>8.5362979941905728</c:v>
                </c:pt>
                <c:pt idx="102">
                  <c:v>8.5523220224757939</c:v>
                </c:pt>
                <c:pt idx="103">
                  <c:v>8.5688430355430398</c:v>
                </c:pt>
                <c:pt idx="104">
                  <c:v>8.5845886151652024</c:v>
                </c:pt>
                <c:pt idx="105">
                  <c:v>8.599572749114941</c:v>
                </c:pt>
                <c:pt idx="106">
                  <c:v>8.6146132917557736</c:v>
                </c:pt>
                <c:pt idx="107">
                  <c:v>8.6294537898870729</c:v>
                </c:pt>
                <c:pt idx="108">
                  <c:v>8.6440057520414086</c:v>
                </c:pt>
                <c:pt idx="109">
                  <c:v>8.658692522740207</c:v>
                </c:pt>
                <c:pt idx="110">
                  <c:v>8.6723313248978897</c:v>
                </c:pt>
                <c:pt idx="111">
                  <c:v>8.6859224278916241</c:v>
                </c:pt>
                <c:pt idx="112">
                  <c:v>8.699318332997489</c:v>
                </c:pt>
                <c:pt idx="113">
                  <c:v>8.7123323803323949</c:v>
                </c:pt>
                <c:pt idx="114">
                  <c:v>8.7250835128912385</c:v>
                </c:pt>
                <c:pt idx="115">
                  <c:v>8.7376374939371519</c:v>
                </c:pt>
                <c:pt idx="116">
                  <c:v>8.7499364153632708</c:v>
                </c:pt>
                <c:pt idx="117">
                  <c:v>8.762133420297241</c:v>
                </c:pt>
              </c:numCache>
            </c:numRef>
          </c:xVal>
          <c:yVal>
            <c:numRef>
              <c:f>'505e'!$J$225:$J$342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44.8</c:v>
                </c:pt>
                <c:pt idx="38">
                  <c:v>48.11</c:v>
                </c:pt>
                <c:pt idx="39">
                  <c:v>53.17</c:v>
                </c:pt>
                <c:pt idx="40">
                  <c:v>58.03</c:v>
                </c:pt>
                <c:pt idx="41">
                  <c:v>63.33</c:v>
                </c:pt>
                <c:pt idx="42">
                  <c:v>69.48</c:v>
                </c:pt>
                <c:pt idx="43">
                  <c:v>76.72</c:v>
                </c:pt>
                <c:pt idx="44">
                  <c:v>83.38</c:v>
                </c:pt>
                <c:pt idx="45">
                  <c:v>91.89</c:v>
                </c:pt>
                <c:pt idx="46">
                  <c:v>100.46</c:v>
                </c:pt>
                <c:pt idx="47">
                  <c:v>110.29</c:v>
                </c:pt>
                <c:pt idx="48">
                  <c:v>120.75</c:v>
                </c:pt>
                <c:pt idx="49">
                  <c:v>131.75</c:v>
                </c:pt>
                <c:pt idx="50">
                  <c:v>143.75</c:v>
                </c:pt>
                <c:pt idx="51">
                  <c:v>158.71</c:v>
                </c:pt>
                <c:pt idx="52">
                  <c:v>173.64</c:v>
                </c:pt>
                <c:pt idx="53">
                  <c:v>190.01</c:v>
                </c:pt>
                <c:pt idx="54">
                  <c:v>207.86</c:v>
                </c:pt>
                <c:pt idx="55">
                  <c:v>226.48</c:v>
                </c:pt>
                <c:pt idx="56">
                  <c:v>248.51</c:v>
                </c:pt>
                <c:pt idx="57">
                  <c:v>271.56</c:v>
                </c:pt>
                <c:pt idx="58">
                  <c:v>297.67</c:v>
                </c:pt>
                <c:pt idx="59">
                  <c:v>327.49</c:v>
                </c:pt>
                <c:pt idx="60">
                  <c:v>359.52</c:v>
                </c:pt>
                <c:pt idx="61">
                  <c:v>391.69</c:v>
                </c:pt>
                <c:pt idx="62">
                  <c:v>428.57</c:v>
                </c:pt>
                <c:pt idx="63">
                  <c:v>469.69</c:v>
                </c:pt>
                <c:pt idx="64">
                  <c:v>513.49</c:v>
                </c:pt>
                <c:pt idx="65">
                  <c:v>559.57000000000005</c:v>
                </c:pt>
                <c:pt idx="66">
                  <c:v>615.64</c:v>
                </c:pt>
                <c:pt idx="67">
                  <c:v>674.03</c:v>
                </c:pt>
                <c:pt idx="68">
                  <c:v>732.48</c:v>
                </c:pt>
                <c:pt idx="69">
                  <c:v>802.42</c:v>
                </c:pt>
                <c:pt idx="70">
                  <c:v>881.57</c:v>
                </c:pt>
                <c:pt idx="71">
                  <c:v>966.42</c:v>
                </c:pt>
                <c:pt idx="72">
                  <c:v>1051.8900000000001</c:v>
                </c:pt>
                <c:pt idx="73">
                  <c:v>1150.56</c:v>
                </c:pt>
                <c:pt idx="74">
                  <c:v>1259.1600000000001</c:v>
                </c:pt>
                <c:pt idx="75">
                  <c:v>1382.02</c:v>
                </c:pt>
                <c:pt idx="76">
                  <c:v>1511.5</c:v>
                </c:pt>
                <c:pt idx="77">
                  <c:v>1653.33</c:v>
                </c:pt>
                <c:pt idx="78">
                  <c:v>1809.51</c:v>
                </c:pt>
                <c:pt idx="79">
                  <c:v>1980.07</c:v>
                </c:pt>
                <c:pt idx="80">
                  <c:v>2161.2600000000002</c:v>
                </c:pt>
                <c:pt idx="81">
                  <c:v>2371.23</c:v>
                </c:pt>
                <c:pt idx="82">
                  <c:v>2592.15</c:v>
                </c:pt>
                <c:pt idx="83">
                  <c:v>2829.75</c:v>
                </c:pt>
                <c:pt idx="84">
                  <c:v>3100.29</c:v>
                </c:pt>
                <c:pt idx="85">
                  <c:v>3390.31</c:v>
                </c:pt>
                <c:pt idx="86">
                  <c:v>3709.88</c:v>
                </c:pt>
                <c:pt idx="87">
                  <c:v>4059.78</c:v>
                </c:pt>
                <c:pt idx="88">
                  <c:v>4436.33</c:v>
                </c:pt>
                <c:pt idx="89">
                  <c:v>4848.1000000000004</c:v>
                </c:pt>
                <c:pt idx="90">
                  <c:v>5307.27</c:v>
                </c:pt>
                <c:pt idx="91">
                  <c:v>5807.41</c:v>
                </c:pt>
                <c:pt idx="92">
                  <c:v>6358.06</c:v>
                </c:pt>
                <c:pt idx="93">
                  <c:v>6947.94</c:v>
                </c:pt>
                <c:pt idx="94">
                  <c:v>7607.3</c:v>
                </c:pt>
                <c:pt idx="95">
                  <c:v>8320.24</c:v>
                </c:pt>
                <c:pt idx="96">
                  <c:v>9096.5400000000009</c:v>
                </c:pt>
                <c:pt idx="97">
                  <c:v>9956.2099999999991</c:v>
                </c:pt>
                <c:pt idx="98">
                  <c:v>10897.39</c:v>
                </c:pt>
                <c:pt idx="99">
                  <c:v>11896.86</c:v>
                </c:pt>
                <c:pt idx="100">
                  <c:v>12996.17</c:v>
                </c:pt>
                <c:pt idx="101">
                  <c:v>14296.38</c:v>
                </c:pt>
                <c:pt idx="102">
                  <c:v>15596.85</c:v>
                </c:pt>
                <c:pt idx="103">
                  <c:v>17096.39</c:v>
                </c:pt>
                <c:pt idx="104">
                  <c:v>18696.68</c:v>
                </c:pt>
                <c:pt idx="105">
                  <c:v>20396.45</c:v>
                </c:pt>
                <c:pt idx="106">
                  <c:v>22300.1</c:v>
                </c:pt>
                <c:pt idx="107">
                  <c:v>24399.17</c:v>
                </c:pt>
                <c:pt idx="108">
                  <c:v>26700.04</c:v>
                </c:pt>
                <c:pt idx="109">
                  <c:v>29300.17</c:v>
                </c:pt>
                <c:pt idx="110">
                  <c:v>31999.72</c:v>
                </c:pt>
                <c:pt idx="111">
                  <c:v>35000.699999999997</c:v>
                </c:pt>
                <c:pt idx="112">
                  <c:v>38303.839999999997</c:v>
                </c:pt>
                <c:pt idx="113">
                  <c:v>41886.1</c:v>
                </c:pt>
                <c:pt idx="114">
                  <c:v>45801.54</c:v>
                </c:pt>
                <c:pt idx="115">
                  <c:v>50101.91</c:v>
                </c:pt>
                <c:pt idx="116">
                  <c:v>54801.69</c:v>
                </c:pt>
                <c:pt idx="117">
                  <c:v>60003.05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03-C04A-B9AC-4FAB4C68B689}"/>
            </c:ext>
          </c:extLst>
        </c:ser>
        <c:ser>
          <c:idx val="5"/>
          <c:order val="5"/>
          <c:tx>
            <c:strRef>
              <c:f>'505e'!$P$257</c:f>
              <c:strCache>
                <c:ptCount val="1"/>
                <c:pt idx="0">
                  <c:v>Ht. above FWL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'505e'!$P$252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{36CC0366-612D-3240-B57D-6E1B70A94D67}</c15:txfldGUID>
                      <c15:f>'505e'!$P$252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A03-C04A-B9AC-4FAB4C68B689}"/>
                </c:ext>
              </c:extLst>
            </c:dLbl>
            <c:dLbl>
              <c:idx val="1"/>
              <c:tx>
                <c:strRef>
                  <c:f>'505e'!$P$253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{4196CA2B-6EE1-434F-9573-7B2034C9440C}</c15:txfldGUID>
                      <c15:f>'505e'!$P$253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A03-C04A-B9AC-4FAB4C68B689}"/>
                </c:ext>
              </c:extLst>
            </c:dLbl>
            <c:dLbl>
              <c:idx val="2"/>
              <c:tx>
                <c:strRef>
                  <c:f>'505e'!$P$254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{45F841A5-717A-8E4D-B5FD-E73AAE8A9BD0}</c15:txfldGUID>
                      <c15:f>'505e'!$P$254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A03-C04A-B9AC-4FAB4C68B689}"/>
                </c:ext>
              </c:extLst>
            </c:dLbl>
            <c:dLbl>
              <c:idx val="3"/>
              <c:tx>
                <c:strRef>
                  <c:f>'505e'!$P$255</c:f>
                  <c:strCache>
                    <c:ptCount val="1"/>
                    <c:pt idx="0">
                      <c:v>#VALUE!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{EA98D33F-B42D-8642-A781-7FF593669E09}</c15:txfldGUID>
                      <c15:f>'505e'!$P$255</c15:f>
                      <c15:dlblFieldTableCache>
                        <c:ptCount val="1"/>
                        <c:pt idx="0">
                          <c:v>#VALUE!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A03-C04A-B9AC-4FAB4C68B68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'505e'!$O$258:$O$261</c:f>
              <c:numCache>
                <c:formatCode>General</c:formatCode>
                <c:ptCount val="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</c:numCache>
            </c:numRef>
          </c:xVal>
          <c:yVal>
            <c:numRef>
              <c:f>'505e'!$P$258:$P$261</c:f>
              <c:numCache>
                <c:formatCode>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1000</c:v>
                </c:pt>
                <c:pt idx="3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3-C04A-B9AC-4FAB4C68B689}"/>
            </c:ext>
          </c:extLst>
        </c:ser>
        <c:ser>
          <c:idx val="6"/>
          <c:order val="6"/>
          <c:tx>
            <c:strRef>
              <c:f>'505e'!$S$257</c:f>
              <c:strCache>
                <c:ptCount val="1"/>
                <c:pt idx="0">
                  <c:v>Hg. Saturation%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strRef>
                  <c:f>'505e'!$S$253</c:f>
                  <c:strCache>
                    <c:ptCount val="1"/>
                    <c:pt idx="0">
                      <c:v>10.00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{5731A5D3-7027-C049-8F02-4C25327BC698}</c15:txfldGUID>
                      <c15:f>'505e'!$S$253</c15:f>
                      <c15:dlblFieldTableCache>
                        <c:ptCount val="1"/>
                        <c:pt idx="0">
                          <c:v>10.00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A03-C04A-B9AC-4FAB4C68B689}"/>
                </c:ext>
              </c:extLst>
            </c:dLbl>
            <c:dLbl>
              <c:idx val="1"/>
              <c:tx>
                <c:strRef>
                  <c:f>'505e'!$S$254</c:f>
                  <c:strCache>
                    <c:ptCount val="1"/>
                    <c:pt idx="0">
                      <c:v>99.99</c:v>
                    </c:pt>
                  </c:strCache>
                </c:strRef>
              </c:tx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Helv"/>
                      <a:ea typeface="Helv"/>
                      <a:cs typeface="Helv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{CCE3D0FB-3716-644D-8047-88FA6DB4137A}</c15:txfldGUID>
                      <c15:f>'505e'!$S$254</c15:f>
                      <c15:dlblFieldTableCache>
                        <c:ptCount val="1"/>
                        <c:pt idx="0">
                          <c:v>99.99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A03-C04A-B9AC-4FAB4C68B68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'505e'!$R$258:$R$260</c:f>
              <c:numCache>
                <c:formatCode>General</c:formatCode>
                <c:ptCount val="3"/>
                <c:pt idx="0">
                  <c:v>1</c:v>
                </c:pt>
                <c:pt idx="1">
                  <c:v>10</c:v>
                </c:pt>
                <c:pt idx="2">
                  <c:v>100</c:v>
                </c:pt>
              </c:numCache>
            </c:numRef>
          </c:xVal>
          <c:yVal>
            <c:numRef>
              <c:f>'505e'!$S$258:$S$260</c:f>
              <c:numCache>
                <c:formatCode>General</c:formatCode>
                <c:ptCount val="3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A03-C04A-B9AC-4FAB4C68B689}"/>
            </c:ext>
          </c:extLst>
        </c:ser>
        <c:ser>
          <c:idx val="7"/>
          <c:order val="7"/>
          <c:tx>
            <c:strRef>
              <c:f>'505e'!$L$224</c:f>
              <c:strCache>
                <c:ptCount val="1"/>
                <c:pt idx="0">
                  <c:v>BV1+BV2+BV3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'505e'!$K$225:$K$342</c:f>
              <c:numCache>
                <c:formatCode>General</c:formatCode>
                <c:ptCount val="11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9.2389121522880261E-3</c:v>
                </c:pt>
                <c:pt idx="23">
                  <c:v>0.10759649217540677</c:v>
                </c:pt>
                <c:pt idx="24">
                  <c:v>0.37589929741253314</c:v>
                </c:pt>
                <c:pt idx="25">
                  <c:v>0.72424436759676025</c:v>
                </c:pt>
                <c:pt idx="26">
                  <c:v>1.1162781990307054</c:v>
                </c:pt>
                <c:pt idx="27">
                  <c:v>1.5409491723788533</c:v>
                </c:pt>
                <c:pt idx="28">
                  <c:v>1.9692454480373032</c:v>
                </c:pt>
                <c:pt idx="29">
                  <c:v>2.3611162493133295</c:v>
                </c:pt>
                <c:pt idx="30">
                  <c:v>2.7368425904898621</c:v>
                </c:pt>
                <c:pt idx="31">
                  <c:v>3.0851019852477473</c:v>
                </c:pt>
                <c:pt idx="32">
                  <c:v>3.3939646189366526</c:v>
                </c:pt>
                <c:pt idx="33">
                  <c:v>3.6981039264169588</c:v>
                </c:pt>
                <c:pt idx="34">
                  <c:v>3.97399744170467</c:v>
                </c:pt>
                <c:pt idx="35">
                  <c:v>4.2239855373026778</c:v>
                </c:pt>
                <c:pt idx="36">
                  <c:v>4.4609596696656482</c:v>
                </c:pt>
                <c:pt idx="37">
                  <c:v>4.6431098451012023</c:v>
                </c:pt>
                <c:pt idx="38">
                  <c:v>4.8075958086593529</c:v>
                </c:pt>
                <c:pt idx="39">
                  <c:v>5.0230167641741366</c:v>
                </c:pt>
                <c:pt idx="40">
                  <c:v>5.1980369720055801</c:v>
                </c:pt>
                <c:pt idx="41">
                  <c:v>5.3616026029488317</c:v>
                </c:pt>
                <c:pt idx="42">
                  <c:v>5.5237926572924954</c:v>
                </c:pt>
                <c:pt idx="43">
                  <c:v>5.68560824734113</c:v>
                </c:pt>
                <c:pt idx="44">
                  <c:v>5.8130273785735813</c:v>
                </c:pt>
                <c:pt idx="45">
                  <c:v>5.9528544653010105</c:v>
                </c:pt>
                <c:pt idx="46">
                  <c:v>6.0733968287354774</c:v>
                </c:pt>
                <c:pt idx="47">
                  <c:v>6.1923249420897362</c:v>
                </c:pt>
                <c:pt idx="48">
                  <c:v>6.3012186516510189</c:v>
                </c:pt>
                <c:pt idx="49">
                  <c:v>6.400396079986522</c:v>
                </c:pt>
                <c:pt idx="50">
                  <c:v>6.4944812087668904</c:v>
                </c:pt>
                <c:pt idx="51">
                  <c:v>6.5956512544419255</c:v>
                </c:pt>
                <c:pt idx="52">
                  <c:v>6.682678368742085</c:v>
                </c:pt>
                <c:pt idx="53">
                  <c:v>6.7656034858092857</c:v>
                </c:pt>
                <c:pt idx="54">
                  <c:v>6.8442833344170397</c:v>
                </c:pt>
                <c:pt idx="55">
                  <c:v>6.9160150101488886</c:v>
                </c:pt>
                <c:pt idx="56">
                  <c:v>6.9900901957529538</c:v>
                </c:pt>
                <c:pt idx="57">
                  <c:v>7.0576622641951907</c:v>
                </c:pt>
                <c:pt idx="58">
                  <c:v>7.1245113295691693</c:v>
                </c:pt>
                <c:pt idx="59">
                  <c:v>7.1909190189167882</c:v>
                </c:pt>
                <c:pt idx="60">
                  <c:v>7.2529556104536956</c:v>
                </c:pt>
                <c:pt idx="61">
                  <c:v>7.3075890232932021</c:v>
                </c:pt>
                <c:pt idx="62">
                  <c:v>7.3626827423698549</c:v>
                </c:pt>
                <c:pt idx="63">
                  <c:v>7.4165283825172246</c:v>
                </c:pt>
                <c:pt idx="64">
                  <c:v>7.4668750232828351</c:v>
                </c:pt>
                <c:pt idx="65">
                  <c:v>7.5136117990820273</c:v>
                </c:pt>
                <c:pt idx="66">
                  <c:v>7.5636535555428033</c:v>
                </c:pt>
                <c:pt idx="67">
                  <c:v>7.6093462382129449</c:v>
                </c:pt>
                <c:pt idx="68">
                  <c:v>7.6498052618217613</c:v>
                </c:pt>
                <c:pt idx="69">
                  <c:v>7.6926291201946695</c:v>
                </c:pt>
                <c:pt idx="70">
                  <c:v>7.7351999587990159</c:v>
                </c:pt>
                <c:pt idx="71">
                  <c:v>7.7752976051247993</c:v>
                </c:pt>
                <c:pt idx="72">
                  <c:v>7.8110404498900499</c:v>
                </c:pt>
                <c:pt idx="73">
                  <c:v>7.8476301991897106</c:v>
                </c:pt>
                <c:pt idx="74">
                  <c:v>7.8832286173609223</c:v>
                </c:pt>
                <c:pt idx="75">
                  <c:v>7.9187635386215414</c:v>
                </c:pt>
                <c:pt idx="76">
                  <c:v>7.9518414823532506</c:v>
                </c:pt>
                <c:pt idx="77">
                  <c:v>7.9839349784560136</c:v>
                </c:pt>
                <c:pt idx="78">
                  <c:v>8.0152385660660759</c:v>
                </c:pt>
                <c:pt idx="79">
                  <c:v>8.0455261288799864</c:v>
                </c:pt>
                <c:pt idx="80">
                  <c:v>8.0740976805317626</c:v>
                </c:pt>
                <c:pt idx="81">
                  <c:v>8.103459096707379</c:v>
                </c:pt>
                <c:pt idx="82">
                  <c:v>8.1308403174875821</c:v>
                </c:pt>
                <c:pt idx="83">
                  <c:v>8.1570392226229487</c:v>
                </c:pt>
                <c:pt idx="84">
                  <c:v>8.1835492267923318</c:v>
                </c:pt>
                <c:pt idx="85">
                  <c:v>8.2087866060119747</c:v>
                </c:pt>
                <c:pt idx="86">
                  <c:v>8.2335114320291787</c:v>
                </c:pt>
                <c:pt idx="87">
                  <c:v>8.2575788095676668</c:v>
                </c:pt>
                <c:pt idx="88">
                  <c:v>8.2806345642661316</c:v>
                </c:pt>
                <c:pt idx="89">
                  <c:v>8.3031053727861046</c:v>
                </c:pt>
                <c:pt idx="90">
                  <c:v>8.3254197862881991</c:v>
                </c:pt>
                <c:pt idx="91">
                  <c:v>8.3470540384265117</c:v>
                </c:pt>
                <c:pt idx="92">
                  <c:v>8.3682610588715693</c:v>
                </c:pt>
                <c:pt idx="93">
                  <c:v>8.3885118265058054</c:v>
                </c:pt>
                <c:pt idx="94">
                  <c:v>8.4086945169195229</c:v>
                </c:pt>
                <c:pt idx="95">
                  <c:v>8.4281477520311476</c:v>
                </c:pt>
                <c:pt idx="96">
                  <c:v>8.4470530188298927</c:v>
                </c:pt>
                <c:pt idx="97">
                  <c:v>8.4657350071793527</c:v>
                </c:pt>
                <c:pt idx="98">
                  <c:v>8.4839790377475452</c:v>
                </c:pt>
                <c:pt idx="99">
                  <c:v>8.5012932766232954</c:v>
                </c:pt>
                <c:pt idx="100">
                  <c:v>8.518337547347052</c:v>
                </c:pt>
                <c:pt idx="101">
                  <c:v>8.5362979941905728</c:v>
                </c:pt>
                <c:pt idx="102">
                  <c:v>8.5523220224757939</c:v>
                </c:pt>
                <c:pt idx="103">
                  <c:v>8.5688430355430398</c:v>
                </c:pt>
                <c:pt idx="104">
                  <c:v>8.5845886151652024</c:v>
                </c:pt>
                <c:pt idx="105">
                  <c:v>8.599572749114941</c:v>
                </c:pt>
                <c:pt idx="106">
                  <c:v>8.6146132917557736</c:v>
                </c:pt>
                <c:pt idx="107">
                  <c:v>8.6294537898870729</c:v>
                </c:pt>
                <c:pt idx="108">
                  <c:v>8.6440057520414086</c:v>
                </c:pt>
                <c:pt idx="109">
                  <c:v>8.658692522740207</c:v>
                </c:pt>
                <c:pt idx="110">
                  <c:v>8.6723313248978897</c:v>
                </c:pt>
                <c:pt idx="111">
                  <c:v>8.6859224278916241</c:v>
                </c:pt>
                <c:pt idx="112">
                  <c:v>8.699318332997489</c:v>
                </c:pt>
                <c:pt idx="113">
                  <c:v>8.7123323803323949</c:v>
                </c:pt>
                <c:pt idx="114">
                  <c:v>8.7250835128912385</c:v>
                </c:pt>
                <c:pt idx="115">
                  <c:v>8.7376374939371519</c:v>
                </c:pt>
                <c:pt idx="116">
                  <c:v>8.7499364153632708</c:v>
                </c:pt>
                <c:pt idx="117">
                  <c:v>8.762133420297241</c:v>
                </c:pt>
              </c:numCache>
            </c:numRef>
          </c:xVal>
          <c:yVal>
            <c:numRef>
              <c:f>'505e'!$L$225:$L$342</c:f>
              <c:numCache>
                <c:formatCode>General</c:formatCode>
                <c:ptCount val="118"/>
                <c:pt idx="0">
                  <c:v>1.61</c:v>
                </c:pt>
                <c:pt idx="1">
                  <c:v>1.81</c:v>
                </c:pt>
                <c:pt idx="2">
                  <c:v>1.96</c:v>
                </c:pt>
                <c:pt idx="3">
                  <c:v>2.16</c:v>
                </c:pt>
                <c:pt idx="4">
                  <c:v>2.36</c:v>
                </c:pt>
                <c:pt idx="5">
                  <c:v>2.57</c:v>
                </c:pt>
                <c:pt idx="6">
                  <c:v>2.82</c:v>
                </c:pt>
                <c:pt idx="7">
                  <c:v>3.08</c:v>
                </c:pt>
                <c:pt idx="8">
                  <c:v>3.37</c:v>
                </c:pt>
                <c:pt idx="9">
                  <c:v>3.68</c:v>
                </c:pt>
                <c:pt idx="10">
                  <c:v>4.04</c:v>
                </c:pt>
                <c:pt idx="11">
                  <c:v>4.41</c:v>
                </c:pt>
                <c:pt idx="12">
                  <c:v>4.82</c:v>
                </c:pt>
                <c:pt idx="13">
                  <c:v>5.27</c:v>
                </c:pt>
                <c:pt idx="14">
                  <c:v>5.77</c:v>
                </c:pt>
                <c:pt idx="15">
                  <c:v>6.31</c:v>
                </c:pt>
                <c:pt idx="16">
                  <c:v>6.9</c:v>
                </c:pt>
                <c:pt idx="17">
                  <c:v>7.55</c:v>
                </c:pt>
                <c:pt idx="18">
                  <c:v>8.26</c:v>
                </c:pt>
                <c:pt idx="19">
                  <c:v>9.0399999999999991</c:v>
                </c:pt>
                <c:pt idx="20">
                  <c:v>9.8800000000000008</c:v>
                </c:pt>
                <c:pt idx="21">
                  <c:v>10.8</c:v>
                </c:pt>
                <c:pt idx="22">
                  <c:v>11.79</c:v>
                </c:pt>
                <c:pt idx="23">
                  <c:v>12.89</c:v>
                </c:pt>
                <c:pt idx="24">
                  <c:v>14.2</c:v>
                </c:pt>
                <c:pt idx="25">
                  <c:v>15.5</c:v>
                </c:pt>
                <c:pt idx="26">
                  <c:v>16.899999999999999</c:v>
                </c:pt>
                <c:pt idx="27">
                  <c:v>18.5</c:v>
                </c:pt>
                <c:pt idx="28">
                  <c:v>20.3</c:v>
                </c:pt>
                <c:pt idx="29">
                  <c:v>22.19</c:v>
                </c:pt>
                <c:pt idx="30">
                  <c:v>24.3</c:v>
                </c:pt>
                <c:pt idx="31">
                  <c:v>26.6</c:v>
                </c:pt>
                <c:pt idx="32">
                  <c:v>29</c:v>
                </c:pt>
                <c:pt idx="33">
                  <c:v>31.79</c:v>
                </c:pt>
                <c:pt idx="34">
                  <c:v>34.79</c:v>
                </c:pt>
                <c:pt idx="35">
                  <c:v>38</c:v>
                </c:pt>
                <c:pt idx="36">
                  <c:v>41.59</c:v>
                </c:pt>
                <c:pt idx="37">
                  <c:v>44.8</c:v>
                </c:pt>
                <c:pt idx="38">
                  <c:v>48.11</c:v>
                </c:pt>
                <c:pt idx="39">
                  <c:v>53.17</c:v>
                </c:pt>
                <c:pt idx="40">
                  <c:v>58.03</c:v>
                </c:pt>
                <c:pt idx="41">
                  <c:v>63.33</c:v>
                </c:pt>
                <c:pt idx="42">
                  <c:v>69.48</c:v>
                </c:pt>
                <c:pt idx="43">
                  <c:v>76.72</c:v>
                </c:pt>
                <c:pt idx="44">
                  <c:v>83.38</c:v>
                </c:pt>
                <c:pt idx="45">
                  <c:v>91.89</c:v>
                </c:pt>
                <c:pt idx="46">
                  <c:v>100.46</c:v>
                </c:pt>
                <c:pt idx="47">
                  <c:v>110.29</c:v>
                </c:pt>
                <c:pt idx="48">
                  <c:v>120.75</c:v>
                </c:pt>
                <c:pt idx="49">
                  <c:v>131.75</c:v>
                </c:pt>
                <c:pt idx="50">
                  <c:v>143.75</c:v>
                </c:pt>
                <c:pt idx="51">
                  <c:v>158.71</c:v>
                </c:pt>
                <c:pt idx="52">
                  <c:v>173.64</c:v>
                </c:pt>
                <c:pt idx="53">
                  <c:v>190.01</c:v>
                </c:pt>
                <c:pt idx="54">
                  <c:v>207.86</c:v>
                </c:pt>
                <c:pt idx="55">
                  <c:v>226.48</c:v>
                </c:pt>
                <c:pt idx="56">
                  <c:v>248.51</c:v>
                </c:pt>
                <c:pt idx="57">
                  <c:v>271.56</c:v>
                </c:pt>
                <c:pt idx="58">
                  <c:v>297.67</c:v>
                </c:pt>
                <c:pt idx="59">
                  <c:v>327.49</c:v>
                </c:pt>
                <c:pt idx="60">
                  <c:v>359.52</c:v>
                </c:pt>
                <c:pt idx="61">
                  <c:v>391.69</c:v>
                </c:pt>
                <c:pt idx="62">
                  <c:v>428.57</c:v>
                </c:pt>
                <c:pt idx="63">
                  <c:v>469.69</c:v>
                </c:pt>
                <c:pt idx="64">
                  <c:v>513.49</c:v>
                </c:pt>
                <c:pt idx="65">
                  <c:v>559.57000000000005</c:v>
                </c:pt>
                <c:pt idx="66">
                  <c:v>615.64</c:v>
                </c:pt>
                <c:pt idx="67">
                  <c:v>674.03</c:v>
                </c:pt>
                <c:pt idx="68">
                  <c:v>732.48</c:v>
                </c:pt>
                <c:pt idx="69">
                  <c:v>802.42</c:v>
                </c:pt>
                <c:pt idx="70">
                  <c:v>881.57</c:v>
                </c:pt>
                <c:pt idx="71">
                  <c:v>966.42</c:v>
                </c:pt>
                <c:pt idx="72">
                  <c:v>1051.8900000000001</c:v>
                </c:pt>
                <c:pt idx="73">
                  <c:v>1150.56</c:v>
                </c:pt>
                <c:pt idx="74">
                  <c:v>1259.1600000000001</c:v>
                </c:pt>
                <c:pt idx="75">
                  <c:v>1382.02</c:v>
                </c:pt>
                <c:pt idx="76">
                  <c:v>1511.5</c:v>
                </c:pt>
                <c:pt idx="77">
                  <c:v>1653.33</c:v>
                </c:pt>
                <c:pt idx="78">
                  <c:v>1809.51</c:v>
                </c:pt>
                <c:pt idx="79">
                  <c:v>1980.07</c:v>
                </c:pt>
                <c:pt idx="80">
                  <c:v>2161.2600000000002</c:v>
                </c:pt>
                <c:pt idx="81">
                  <c:v>2371.23</c:v>
                </c:pt>
                <c:pt idx="82">
                  <c:v>2592.15</c:v>
                </c:pt>
                <c:pt idx="83">
                  <c:v>2829.75</c:v>
                </c:pt>
                <c:pt idx="84">
                  <c:v>3100.29</c:v>
                </c:pt>
                <c:pt idx="85">
                  <c:v>3390.31</c:v>
                </c:pt>
                <c:pt idx="86">
                  <c:v>3709.88</c:v>
                </c:pt>
                <c:pt idx="87">
                  <c:v>4059.78</c:v>
                </c:pt>
                <c:pt idx="88">
                  <c:v>4436.33</c:v>
                </c:pt>
                <c:pt idx="89">
                  <c:v>4848.1000000000004</c:v>
                </c:pt>
                <c:pt idx="90">
                  <c:v>5307.27</c:v>
                </c:pt>
                <c:pt idx="91">
                  <c:v>5807.41</c:v>
                </c:pt>
                <c:pt idx="92">
                  <c:v>6358.06</c:v>
                </c:pt>
                <c:pt idx="93">
                  <c:v>6947.94</c:v>
                </c:pt>
                <c:pt idx="94">
                  <c:v>7607.3</c:v>
                </c:pt>
                <c:pt idx="95">
                  <c:v>8320.24</c:v>
                </c:pt>
                <c:pt idx="96">
                  <c:v>9096.5400000000009</c:v>
                </c:pt>
                <c:pt idx="97">
                  <c:v>9956.2099999999991</c:v>
                </c:pt>
                <c:pt idx="98">
                  <c:v>10897.39</c:v>
                </c:pt>
                <c:pt idx="99">
                  <c:v>11896.86</c:v>
                </c:pt>
                <c:pt idx="100">
                  <c:v>12996.17</c:v>
                </c:pt>
                <c:pt idx="101">
                  <c:v>14296.38</c:v>
                </c:pt>
                <c:pt idx="102">
                  <c:v>15596.85</c:v>
                </c:pt>
                <c:pt idx="103">
                  <c:v>17096.39</c:v>
                </c:pt>
                <c:pt idx="104">
                  <c:v>18696.68</c:v>
                </c:pt>
                <c:pt idx="105">
                  <c:v>20396.45</c:v>
                </c:pt>
                <c:pt idx="106">
                  <c:v>22300.1</c:v>
                </c:pt>
                <c:pt idx="107">
                  <c:v>24399.17</c:v>
                </c:pt>
                <c:pt idx="108">
                  <c:v>26700.04</c:v>
                </c:pt>
                <c:pt idx="109">
                  <c:v>29300.17</c:v>
                </c:pt>
                <c:pt idx="110">
                  <c:v>31999.72</c:v>
                </c:pt>
                <c:pt idx="111">
                  <c:v>35000.699999999997</c:v>
                </c:pt>
                <c:pt idx="112">
                  <c:v>38303.839999999997</c:v>
                </c:pt>
                <c:pt idx="113">
                  <c:v>41886.1</c:v>
                </c:pt>
                <c:pt idx="114">
                  <c:v>45801.54</c:v>
                </c:pt>
                <c:pt idx="115">
                  <c:v>50101.91</c:v>
                </c:pt>
                <c:pt idx="116">
                  <c:v>54801.69</c:v>
                </c:pt>
                <c:pt idx="117">
                  <c:v>60003.05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A03-C04A-B9AC-4FAB4C68B689}"/>
            </c:ext>
          </c:extLst>
        </c:ser>
        <c:ser>
          <c:idx val="8"/>
          <c:order val="8"/>
          <c:tx>
            <c:strRef>
              <c:f>'505e'!$D$3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'505e'!$D$4</c:f>
              <c:numCache>
                <c:formatCode>0.00</c:formatCode>
                <c:ptCount val="1"/>
                <c:pt idx="0">
                  <c:v>0.1</c:v>
                </c:pt>
              </c:numCache>
            </c:numRef>
          </c:xVal>
          <c:yVal>
            <c:numRef>
              <c:f>'505e'!$D$5</c:f>
              <c:numCache>
                <c:formatCode>General</c:formatCode>
                <c:ptCount val="1"/>
                <c:pt idx="0">
                  <c:v>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A03-C04A-B9AC-4FAB4C68B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684912"/>
        <c:axId val="1"/>
      </c:scatterChart>
      <c:valAx>
        <c:axId val="1996684912"/>
        <c:scaling>
          <c:logBase val="10"/>
          <c:orientation val="maxMin"/>
          <c:max val="100"/>
          <c:min val="0.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Helv"/>
                    <a:ea typeface="Helv"/>
                    <a:cs typeface="Helv"/>
                  </a:defRPr>
                </a:pPr>
                <a:r>
                  <a:rPr lang="en-US"/>
                  <a:t>%BV occ</a:t>
                </a:r>
              </a:p>
            </c:rich>
          </c:tx>
          <c:layout>
            <c:manualLayout>
              <c:xMode val="edge"/>
              <c:yMode val="edge"/>
              <c:x val="0.38271313587458167"/>
              <c:y val="0.9256485501809041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"/>
        <c:crosses val="autoZero"/>
        <c:crossBetween val="midCat"/>
        <c:majorUnit val="10"/>
      </c:valAx>
      <c:valAx>
        <c:axId val="1"/>
        <c:scaling>
          <c:logBase val="10"/>
          <c:orientation val="minMax"/>
          <c:max val="100000"/>
          <c:min val="1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</c:minorGridlines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"/>
                <a:ea typeface="Helv"/>
                <a:cs typeface="Helv"/>
              </a:defRPr>
            </a:pPr>
            <a:endParaRPr lang="en-US"/>
          </a:p>
        </c:txPr>
        <c:crossAx val="19966849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5784616214612108"/>
          <c:y val="0.69423641263567815"/>
          <c:w val="0.13389035403661834"/>
          <c:h val="0.27273573353544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Helv"/>
              <a:ea typeface="Helv"/>
              <a:cs typeface="Helv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Helv"/>
          <a:ea typeface="Helv"/>
          <a:cs typeface="Helv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'505e'!$AC$8:$AC$42</c:f>
          <c:strCache>
            <c:ptCount val="35"/>
            <c:pt idx="0">
              <c:v>SAMPLE NO.:</c:v>
            </c:pt>
            <c:pt idx="1">
              <c:v>7060.7ft;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1.7</c:v>
            </c:pt>
            <c:pt idx="6">
              <c:v>BVTot:</c:v>
            </c:pt>
            <c:pt idx="7">
              <c:v>10.00</c:v>
            </c:pt>
            <c:pt idx="8">
              <c:v>Perm:</c:v>
            </c:pt>
            <c:pt idx="9">
              <c:v>0.0082</c:v>
            </c:pt>
            <c:pt idx="10">
              <c:v>Thomeer Perm:</c:v>
            </c:pt>
            <c:pt idx="11">
              <c:v>9.6</c:v>
            </c:pt>
            <c:pt idx="12">
              <c:v>PORE SYSTEM 1:</c:v>
            </c:pt>
            <c:pt idx="13">
              <c:v>G1:</c:v>
            </c:pt>
            <c:pt idx="14">
              <c:v>0.50</c:v>
            </c:pt>
            <c:pt idx="15">
              <c:v>Pd1:</c:v>
            </c:pt>
            <c:pt idx="16">
              <c:v>10.00</c:v>
            </c:pt>
            <c:pt idx="17">
              <c:v>BV1:</c:v>
            </c:pt>
            <c:pt idx="18">
              <c:v>10.00</c:v>
            </c:pt>
            <c:pt idx="19">
              <c:v>Closure Corr:</c:v>
            </c:pt>
            <c:pt idx="20">
              <c:v>0.10</c:v>
            </c:pt>
            <c:pt idx="21">
              <c:v>PORE SYSTEM 2:</c:v>
            </c:pt>
            <c:pt idx="22">
              <c:v>G2:</c:v>
            </c:pt>
            <c:pt idx="23">
              <c:v>0.20</c:v>
            </c:pt>
            <c:pt idx="24">
              <c:v>Pd2:</c:v>
            </c:pt>
            <c:pt idx="25">
              <c:v>500.00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1061300123272895"/>
          <c:y val="2.891659827566427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50375681276671"/>
          <c:y val="0.22892306968234219"/>
          <c:w val="0.74945951855644921"/>
          <c:h val="0.6843594925240544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'505e'!$Z$7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'505e'!$X$8:$X$125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2.3778138722148534</c:v>
                </c:pt>
                <c:pt idx="38" formatCode="0.00E+00">
                  <c:v>2.2142186962216885</c:v>
                </c:pt>
                <c:pt idx="39" formatCode="0.00E+00">
                  <c:v>2.0034993694795076</c:v>
                </c:pt>
                <c:pt idx="40" formatCode="0.00E+00">
                  <c:v>1.8357067288510325</c:v>
                </c:pt>
                <c:pt idx="41" formatCode="0.00E+00">
                  <c:v>1.6820789748180236</c:v>
                </c:pt>
                <c:pt idx="42" formatCode="0.00E+00">
                  <c:v>1.5331902918138376</c:v>
                </c:pt>
                <c:pt idx="43" formatCode="0.00E+00">
                  <c:v>1.3885044509283815</c:v>
                </c:pt>
                <c:pt idx="44" formatCode="0.00E+00">
                  <c:v>1.2775972832240998</c:v>
                </c:pt>
                <c:pt idx="45" formatCode="0.00E+00">
                  <c:v>1.159278065896457</c:v>
                </c:pt>
                <c:pt idx="46" formatCode="0.00E+00">
                  <c:v>1.0603828536255766</c:v>
                </c:pt>
                <c:pt idx="47" formatCode="0.00E+00">
                  <c:v>0.96587234994310833</c:v>
                </c:pt>
                <c:pt idx="48" formatCode="0.00E+00">
                  <c:v>0.88220340766232241</c:v>
                </c:pt>
                <c:pt idx="49" formatCode="0.00E+00">
                  <c:v>0.80854695616869399</c:v>
                </c:pt>
                <c:pt idx="50" formatCode="0.00E+00">
                  <c:v>0.74105086243635077</c:v>
                </c:pt>
                <c:pt idx="51" formatCode="0.00E+00">
                  <c:v>0.67119942962148216</c:v>
                </c:pt>
                <c:pt idx="52" formatCode="0.00E+00">
                  <c:v>0.61348802968915828</c:v>
                </c:pt>
                <c:pt idx="53" formatCode="0.00E+00">
                  <c:v>0.56063397439727081</c:v>
                </c:pt>
                <c:pt idx="54" formatCode="0.00E+00">
                  <c:v>0.51248947115955656</c:v>
                </c:pt>
                <c:pt idx="55" formatCode="0.00E+00">
                  <c:v>0.47035526967160651</c:v>
                </c:pt>
                <c:pt idx="56" formatCode="0.00E+00">
                  <c:v>0.42865905386191877</c:v>
                </c:pt>
                <c:pt idx="57" formatCode="0.00E+00">
                  <c:v>0.39227449357499417</c:v>
                </c:pt>
                <c:pt idx="58" formatCode="0.00E+00">
                  <c:v>0.35786629984622376</c:v>
                </c:pt>
                <c:pt idx="59" formatCode="0.00E+00">
                  <c:v>0.32528034894264068</c:v>
                </c:pt>
                <c:pt idx="60" formatCode="0.00E+00">
                  <c:v>0.29630079404546456</c:v>
                </c:pt>
                <c:pt idx="61" formatCode="0.00E+00">
                  <c:v>0.27196523136977052</c:v>
                </c:pt>
                <c:pt idx="62" formatCode="0.00E+00">
                  <c:v>0.24856163864765485</c:v>
                </c:pt>
                <c:pt idx="63" formatCode="0.00E+00">
                  <c:v>0.22680078663634617</c:v>
                </c:pt>
                <c:pt idx="64" formatCode="0.00E+00">
                  <c:v>0.2074549873906511</c:v>
                </c:pt>
                <c:pt idx="65" formatCode="0.00E+00">
                  <c:v>0.19037128773026685</c:v>
                </c:pt>
                <c:pt idx="66" formatCode="0.00E+00">
                  <c:v>0.17303304118514948</c:v>
                </c:pt>
                <c:pt idx="67" formatCode="0.00E+00">
                  <c:v>0.15804350173616225</c:v>
                </c:pt>
                <c:pt idx="68" formatCode="0.00E+00">
                  <c:v>0.1454320411140583</c:v>
                </c:pt>
                <c:pt idx="69" formatCode="0.00E+00">
                  <c:v>0.13275598997435936</c:v>
                </c:pt>
                <c:pt idx="70" formatCode="0.00E+00">
                  <c:v>0.12083675882258406</c:v>
                </c:pt>
                <c:pt idx="71" formatCode="0.00E+00">
                  <c:v>0.11022750095737405</c:v>
                </c:pt>
                <c:pt idx="72" formatCode="0.00E+00">
                  <c:v>0.10127110389415758</c:v>
                </c:pt>
                <c:pt idx="73" formatCode="0.00E+00">
                  <c:v>9.2586272315416357E-2</c:v>
                </c:pt>
                <c:pt idx="74" formatCode="0.00E+00">
                  <c:v>8.4600893830192675E-2</c:v>
                </c:pt>
                <c:pt idx="75" formatCode="0.00E+00">
                  <c:v>7.707997096657461E-2</c:v>
                </c:pt>
                <c:pt idx="76" formatCode="0.00E+00">
                  <c:v>7.0477050264786914E-2</c:v>
                </c:pt>
                <c:pt idx="77" formatCode="0.00E+00">
                  <c:v>6.44312154713369E-2</c:v>
                </c:pt>
                <c:pt idx="78" formatCode="0.00E+00">
                  <c:v>5.8870114824027181E-2</c:v>
                </c:pt>
                <c:pt idx="79" formatCode="0.00E+00">
                  <c:v>5.3799139159335492E-2</c:v>
                </c:pt>
                <c:pt idx="80" formatCode="0.00E+00">
                  <c:v>4.9288869212970862E-2</c:v>
                </c:pt>
                <c:pt idx="81" formatCode="0.00E+00">
                  <c:v>4.4924390074022942E-2</c:v>
                </c:pt>
                <c:pt idx="82" formatCode="0.00E+00">
                  <c:v>4.1095639324585931E-2</c:v>
                </c:pt>
                <c:pt idx="83" formatCode="0.00E+00">
                  <c:v>3.7645043369635277E-2</c:v>
                </c:pt>
                <c:pt idx="84" formatCode="0.00E+00">
                  <c:v>3.436003131165969E-2</c:v>
                </c:pt>
                <c:pt idx="85" formatCode="0.00E+00">
                  <c:v>3.1420743670999236E-2</c:v>
                </c:pt>
                <c:pt idx="86" formatCode="0.00E+00">
                  <c:v>2.8714152876973223E-2</c:v>
                </c:pt>
                <c:pt idx="87" formatCode="0.00E+00">
                  <c:v>2.6239368013839522E-2</c:v>
                </c:pt>
                <c:pt idx="88" formatCode="0.00E+00">
                  <c:v>2.4012204113586101E-2</c:v>
                </c:pt>
                <c:pt idx="89" formatCode="0.00E+00">
                  <c:v>2.1972744265841344E-2</c:v>
                </c:pt>
                <c:pt idx="90" formatCode="0.00E+00">
                  <c:v>2.0071724535443914E-2</c:v>
                </c:pt>
                <c:pt idx="91" formatCode="0.00E+00">
                  <c:v>1.8343127396761284E-2</c:v>
                </c:pt>
                <c:pt idx="92" formatCode="0.00E+00">
                  <c:v>1.6754491381840597E-2</c:v>
                </c:pt>
                <c:pt idx="93" formatCode="0.00E+00">
                  <c:v>1.5332035319134223E-2</c:v>
                </c:pt>
                <c:pt idx="94" formatCode="0.00E+00">
                  <c:v>1.4003136654953193E-2</c:v>
                </c:pt>
                <c:pt idx="95" formatCode="0.00E+00">
                  <c:v>1.2803243833738622E-2</c:v>
                </c:pt>
                <c:pt idx="96" formatCode="0.00E+00">
                  <c:v>1.171061320845348E-2</c:v>
                </c:pt>
                <c:pt idx="97" formatCode="0.00E+00">
                  <c:v>1.0699459078828735E-2</c:v>
                </c:pt>
                <c:pt idx="98" formatCode="0.00E+00">
                  <c:v>9.7753738716541694E-3</c:v>
                </c:pt>
                <c:pt idx="99" formatCode="0.00E+00">
                  <c:v>8.9541325589462626E-3</c:v>
                </c:pt>
                <c:pt idx="100" formatCode="0.00E+00">
                  <c:v>8.1967273031381873E-3</c:v>
                </c:pt>
                <c:pt idx="101" formatCode="0.00E+00">
                  <c:v>7.4512611916600869E-3</c:v>
                </c:pt>
                <c:pt idx="102" formatCode="0.00E+00">
                  <c:v>6.8299728134351119E-3</c:v>
                </c:pt>
                <c:pt idx="103" formatCode="0.00E+00">
                  <c:v>6.2309096525772654E-3</c:v>
                </c:pt>
                <c:pt idx="104" formatCode="0.00E+00">
                  <c:v>5.6975923787124473E-3</c:v>
                </c:pt>
                <c:pt idx="105" formatCode="0.00E+00">
                  <c:v>5.2227746237813654E-3</c:v>
                </c:pt>
                <c:pt idx="106" formatCode="0.00E+00">
                  <c:v>4.7769320081625386E-3</c:v>
                </c:pt>
                <c:pt idx="107" formatCode="0.00E+00">
                  <c:v>4.3659707061849008E-3</c:v>
                </c:pt>
                <c:pt idx="108" formatCode="0.00E+00">
                  <c:v>3.989734153028438E-3</c:v>
                </c:pt>
                <c:pt idx="109" formatCode="0.00E+00">
                  <c:v>3.6356806624407104E-3</c:v>
                </c:pt>
                <c:pt idx="110" formatCode="0.00E+00">
                  <c:v>3.3289685495756032E-3</c:v>
                </c:pt>
                <c:pt idx="111" formatCode="0.00E+00">
                  <c:v>3.0435408856172995E-3</c:v>
                </c:pt>
                <c:pt idx="112" formatCode="0.00E+00">
                  <c:v>2.7810804732691405E-3</c:v>
                </c:pt>
                <c:pt idx="113" formatCode="0.00E+00">
                  <c:v>2.5432317994567512E-3</c:v>
                </c:pt>
                <c:pt idx="114" formatCode="0.00E+00">
                  <c:v>2.3258183343884383E-3</c:v>
                </c:pt>
                <c:pt idx="115" formatCode="0.00E+00">
                  <c:v>2.1261876338691563E-3</c:v>
                </c:pt>
                <c:pt idx="116" formatCode="0.00E+00">
                  <c:v>1.9438462842154215E-3</c:v>
                </c:pt>
                <c:pt idx="117" formatCode="0.00E+00">
                  <c:v>1.7753441112614346E-3</c:v>
                </c:pt>
              </c:numCache>
            </c:numRef>
          </c:xVal>
          <c:yVal>
            <c:numRef>
              <c:f>'505e'!$Z$8:$Z$125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6.1040306932439586E-2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5.3680102310813216E-2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2.684005115540658E-2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2.684005115540658E-2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2.6840051155406608E-2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2.6840051155406608E-2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2.6840051155406552E-2</c:v>
                </c:pt>
                <c:pt idx="93">
                  <c:v>2.684005115540658E-2</c:v>
                </c:pt>
                <c:pt idx="94">
                  <c:v>2.6840051155406663E-2</c:v>
                </c:pt>
                <c:pt idx="95">
                  <c:v>2.6840051155406663E-2</c:v>
                </c:pt>
                <c:pt idx="96">
                  <c:v>2.6840051155406552E-2</c:v>
                </c:pt>
                <c:pt idx="97">
                  <c:v>2.6840051155406552E-2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F-3A4F-B3D7-EBEA5BACEE7D}"/>
            </c:ext>
          </c:extLst>
        </c:ser>
        <c:ser>
          <c:idx val="1"/>
          <c:order val="1"/>
          <c:tx>
            <c:strRef>
              <c:f>'505e'!$AB$7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'505e'!$X$8:$X$125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2.3778138722148534</c:v>
                </c:pt>
                <c:pt idx="38" formatCode="0.00E+00">
                  <c:v>2.2142186962216885</c:v>
                </c:pt>
                <c:pt idx="39" formatCode="0.00E+00">
                  <c:v>2.0034993694795076</c:v>
                </c:pt>
                <c:pt idx="40" formatCode="0.00E+00">
                  <c:v>1.8357067288510325</c:v>
                </c:pt>
                <c:pt idx="41" formatCode="0.00E+00">
                  <c:v>1.6820789748180236</c:v>
                </c:pt>
                <c:pt idx="42" formatCode="0.00E+00">
                  <c:v>1.5331902918138376</c:v>
                </c:pt>
                <c:pt idx="43" formatCode="0.00E+00">
                  <c:v>1.3885044509283815</c:v>
                </c:pt>
                <c:pt idx="44" formatCode="0.00E+00">
                  <c:v>1.2775972832240998</c:v>
                </c:pt>
                <c:pt idx="45" formatCode="0.00E+00">
                  <c:v>1.159278065896457</c:v>
                </c:pt>
                <c:pt idx="46" formatCode="0.00E+00">
                  <c:v>1.0603828536255766</c:v>
                </c:pt>
                <c:pt idx="47" formatCode="0.00E+00">
                  <c:v>0.96587234994310833</c:v>
                </c:pt>
                <c:pt idx="48" formatCode="0.00E+00">
                  <c:v>0.88220340766232241</c:v>
                </c:pt>
                <c:pt idx="49" formatCode="0.00E+00">
                  <c:v>0.80854695616869399</c:v>
                </c:pt>
                <c:pt idx="50" formatCode="0.00E+00">
                  <c:v>0.74105086243635077</c:v>
                </c:pt>
                <c:pt idx="51" formatCode="0.00E+00">
                  <c:v>0.67119942962148216</c:v>
                </c:pt>
                <c:pt idx="52" formatCode="0.00E+00">
                  <c:v>0.61348802968915828</c:v>
                </c:pt>
                <c:pt idx="53" formatCode="0.00E+00">
                  <c:v>0.56063397439727081</c:v>
                </c:pt>
                <c:pt idx="54" formatCode="0.00E+00">
                  <c:v>0.51248947115955656</c:v>
                </c:pt>
                <c:pt idx="55" formatCode="0.00E+00">
                  <c:v>0.47035526967160651</c:v>
                </c:pt>
                <c:pt idx="56" formatCode="0.00E+00">
                  <c:v>0.42865905386191877</c:v>
                </c:pt>
                <c:pt idx="57" formatCode="0.00E+00">
                  <c:v>0.39227449357499417</c:v>
                </c:pt>
                <c:pt idx="58" formatCode="0.00E+00">
                  <c:v>0.35786629984622376</c:v>
                </c:pt>
                <c:pt idx="59" formatCode="0.00E+00">
                  <c:v>0.32528034894264068</c:v>
                </c:pt>
                <c:pt idx="60" formatCode="0.00E+00">
                  <c:v>0.29630079404546456</c:v>
                </c:pt>
                <c:pt idx="61" formatCode="0.00E+00">
                  <c:v>0.27196523136977052</c:v>
                </c:pt>
                <c:pt idx="62" formatCode="0.00E+00">
                  <c:v>0.24856163864765485</c:v>
                </c:pt>
                <c:pt idx="63" formatCode="0.00E+00">
                  <c:v>0.22680078663634617</c:v>
                </c:pt>
                <c:pt idx="64" formatCode="0.00E+00">
                  <c:v>0.2074549873906511</c:v>
                </c:pt>
                <c:pt idx="65" formatCode="0.00E+00">
                  <c:v>0.19037128773026685</c:v>
                </c:pt>
                <c:pt idx="66" formatCode="0.00E+00">
                  <c:v>0.17303304118514948</c:v>
                </c:pt>
                <c:pt idx="67" formatCode="0.00E+00">
                  <c:v>0.15804350173616225</c:v>
                </c:pt>
                <c:pt idx="68" formatCode="0.00E+00">
                  <c:v>0.1454320411140583</c:v>
                </c:pt>
                <c:pt idx="69" formatCode="0.00E+00">
                  <c:v>0.13275598997435936</c:v>
                </c:pt>
                <c:pt idx="70" formatCode="0.00E+00">
                  <c:v>0.12083675882258406</c:v>
                </c:pt>
                <c:pt idx="71" formatCode="0.00E+00">
                  <c:v>0.11022750095737405</c:v>
                </c:pt>
                <c:pt idx="72" formatCode="0.00E+00">
                  <c:v>0.10127110389415758</c:v>
                </c:pt>
                <c:pt idx="73" formatCode="0.00E+00">
                  <c:v>9.2586272315416357E-2</c:v>
                </c:pt>
                <c:pt idx="74" formatCode="0.00E+00">
                  <c:v>8.4600893830192675E-2</c:v>
                </c:pt>
                <c:pt idx="75" formatCode="0.00E+00">
                  <c:v>7.707997096657461E-2</c:v>
                </c:pt>
                <c:pt idx="76" formatCode="0.00E+00">
                  <c:v>7.0477050264786914E-2</c:v>
                </c:pt>
                <c:pt idx="77" formatCode="0.00E+00">
                  <c:v>6.44312154713369E-2</c:v>
                </c:pt>
                <c:pt idx="78" formatCode="0.00E+00">
                  <c:v>5.8870114824027181E-2</c:v>
                </c:pt>
                <c:pt idx="79" formatCode="0.00E+00">
                  <c:v>5.3799139159335492E-2</c:v>
                </c:pt>
                <c:pt idx="80" formatCode="0.00E+00">
                  <c:v>4.9288869212970862E-2</c:v>
                </c:pt>
                <c:pt idx="81" formatCode="0.00E+00">
                  <c:v>4.4924390074022942E-2</c:v>
                </c:pt>
                <c:pt idx="82" formatCode="0.00E+00">
                  <c:v>4.1095639324585931E-2</c:v>
                </c:pt>
                <c:pt idx="83" formatCode="0.00E+00">
                  <c:v>3.7645043369635277E-2</c:v>
                </c:pt>
                <c:pt idx="84" formatCode="0.00E+00">
                  <c:v>3.436003131165969E-2</c:v>
                </c:pt>
                <c:pt idx="85" formatCode="0.00E+00">
                  <c:v>3.1420743670999236E-2</c:v>
                </c:pt>
                <c:pt idx="86" formatCode="0.00E+00">
                  <c:v>2.8714152876973223E-2</c:v>
                </c:pt>
                <c:pt idx="87" formatCode="0.00E+00">
                  <c:v>2.6239368013839522E-2</c:v>
                </c:pt>
                <c:pt idx="88" formatCode="0.00E+00">
                  <c:v>2.4012204113586101E-2</c:v>
                </c:pt>
                <c:pt idx="89" formatCode="0.00E+00">
                  <c:v>2.1972744265841344E-2</c:v>
                </c:pt>
                <c:pt idx="90" formatCode="0.00E+00">
                  <c:v>2.0071724535443914E-2</c:v>
                </c:pt>
                <c:pt idx="91" formatCode="0.00E+00">
                  <c:v>1.8343127396761284E-2</c:v>
                </c:pt>
                <c:pt idx="92" formatCode="0.00E+00">
                  <c:v>1.6754491381840597E-2</c:v>
                </c:pt>
                <c:pt idx="93" formatCode="0.00E+00">
                  <c:v>1.5332035319134223E-2</c:v>
                </c:pt>
                <c:pt idx="94" formatCode="0.00E+00">
                  <c:v>1.4003136654953193E-2</c:v>
                </c:pt>
                <c:pt idx="95" formatCode="0.00E+00">
                  <c:v>1.2803243833738622E-2</c:v>
                </c:pt>
                <c:pt idx="96" formatCode="0.00E+00">
                  <c:v>1.171061320845348E-2</c:v>
                </c:pt>
                <c:pt idx="97" formatCode="0.00E+00">
                  <c:v>1.0699459078828735E-2</c:v>
                </c:pt>
                <c:pt idx="98" formatCode="0.00E+00">
                  <c:v>9.7753738716541694E-3</c:v>
                </c:pt>
                <c:pt idx="99" formatCode="0.00E+00">
                  <c:v>8.9541325589462626E-3</c:v>
                </c:pt>
                <c:pt idx="100" formatCode="0.00E+00">
                  <c:v>8.1967273031381873E-3</c:v>
                </c:pt>
                <c:pt idx="101" formatCode="0.00E+00">
                  <c:v>7.4512611916600869E-3</c:v>
                </c:pt>
                <c:pt idx="102" formatCode="0.00E+00">
                  <c:v>6.8299728134351119E-3</c:v>
                </c:pt>
                <c:pt idx="103" formatCode="0.00E+00">
                  <c:v>6.2309096525772654E-3</c:v>
                </c:pt>
                <c:pt idx="104" formatCode="0.00E+00">
                  <c:v>5.6975923787124473E-3</c:v>
                </c:pt>
                <c:pt idx="105" formatCode="0.00E+00">
                  <c:v>5.2227746237813654E-3</c:v>
                </c:pt>
                <c:pt idx="106" formatCode="0.00E+00">
                  <c:v>4.7769320081625386E-3</c:v>
                </c:pt>
                <c:pt idx="107" formatCode="0.00E+00">
                  <c:v>4.3659707061849008E-3</c:v>
                </c:pt>
                <c:pt idx="108" formatCode="0.00E+00">
                  <c:v>3.989734153028438E-3</c:v>
                </c:pt>
                <c:pt idx="109" formatCode="0.00E+00">
                  <c:v>3.6356806624407104E-3</c:v>
                </c:pt>
                <c:pt idx="110" formatCode="0.00E+00">
                  <c:v>3.3289685495756032E-3</c:v>
                </c:pt>
                <c:pt idx="111" formatCode="0.00E+00">
                  <c:v>3.0435408856172995E-3</c:v>
                </c:pt>
                <c:pt idx="112" formatCode="0.00E+00">
                  <c:v>2.7810804732691405E-3</c:v>
                </c:pt>
                <c:pt idx="113" formatCode="0.00E+00">
                  <c:v>2.5432317994567512E-3</c:v>
                </c:pt>
                <c:pt idx="114" formatCode="0.00E+00">
                  <c:v>2.3258183343884383E-3</c:v>
                </c:pt>
                <c:pt idx="115" formatCode="0.00E+00">
                  <c:v>2.1261876338691563E-3</c:v>
                </c:pt>
                <c:pt idx="116" formatCode="0.00E+00">
                  <c:v>1.9438462842154215E-3</c:v>
                </c:pt>
                <c:pt idx="117" formatCode="0.00E+00">
                  <c:v>1.7753441112614346E-3</c:v>
                </c:pt>
              </c:numCache>
            </c:numRef>
          </c:xVal>
          <c:yVal>
            <c:numRef>
              <c:f>'505e'!$AB$8:$AB$125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9.2356939623544423E-3</c:v>
                </c:pt>
                <c:pt idx="23">
                  <c:v>9.8357580023118743E-2</c:v>
                </c:pt>
                <c:pt idx="24">
                  <c:v>0.26830280523712635</c:v>
                </c:pt>
                <c:pt idx="25">
                  <c:v>0.34834507018422711</c:v>
                </c:pt>
                <c:pt idx="26">
                  <c:v>0.3920338314339451</c:v>
                </c:pt>
                <c:pt idx="27">
                  <c:v>0.42467097334814796</c:v>
                </c:pt>
                <c:pt idx="28">
                  <c:v>0.42829627565844985</c:v>
                </c:pt>
                <c:pt idx="29">
                  <c:v>0.39187080127602636</c:v>
                </c:pt>
                <c:pt idx="30">
                  <c:v>0.37572634117653259</c:v>
                </c:pt>
                <c:pt idx="31">
                  <c:v>0.34825939475788514</c:v>
                </c:pt>
                <c:pt idx="32">
                  <c:v>0.30886263368890532</c:v>
                </c:pt>
                <c:pt idx="33">
                  <c:v>0.30413930748030626</c:v>
                </c:pt>
                <c:pt idx="34">
                  <c:v>0.27589351528771111</c:v>
                </c:pt>
                <c:pt idx="35">
                  <c:v>0.24998809559800783</c:v>
                </c:pt>
                <c:pt idx="36">
                  <c:v>0.23697413236297038</c:v>
                </c:pt>
                <c:pt idx="37">
                  <c:v>0.18215017543555412</c:v>
                </c:pt>
                <c:pt idx="38">
                  <c:v>0.16448596355815059</c:v>
                </c:pt>
                <c:pt idx="39">
                  <c:v>0.21542095551478369</c:v>
                </c:pt>
                <c:pt idx="40">
                  <c:v>0.17502020783144356</c:v>
                </c:pt>
                <c:pt idx="41">
                  <c:v>0.16356563094325161</c:v>
                </c:pt>
                <c:pt idx="42">
                  <c:v>0.16219005434366363</c:v>
                </c:pt>
                <c:pt idx="43">
                  <c:v>0.16181559004863466</c:v>
                </c:pt>
                <c:pt idx="44">
                  <c:v>0.1274191312324513</c:v>
                </c:pt>
                <c:pt idx="45">
                  <c:v>0.13982708672742916</c:v>
                </c:pt>
                <c:pt idx="46">
                  <c:v>0.12054236343446689</c:v>
                </c:pt>
                <c:pt idx="47">
                  <c:v>0.11892811335425879</c:v>
                </c:pt>
                <c:pt idx="48">
                  <c:v>0.10889370956128275</c:v>
                </c:pt>
                <c:pt idx="49">
                  <c:v>9.9177428335503137E-2</c:v>
                </c:pt>
                <c:pt idx="50">
                  <c:v>9.4085128780368343E-2</c:v>
                </c:pt>
                <c:pt idx="51">
                  <c:v>0.10117004567503507</c:v>
                </c:pt>
                <c:pt idx="52">
                  <c:v>8.7027114300159525E-2</c:v>
                </c:pt>
                <c:pt idx="53">
                  <c:v>8.2925117067200738E-2</c:v>
                </c:pt>
                <c:pt idx="54">
                  <c:v>7.867984860775401E-2</c:v>
                </c:pt>
                <c:pt idx="55">
                  <c:v>7.173167573184891E-2</c:v>
                </c:pt>
                <c:pt idx="56">
                  <c:v>7.4075185604065119E-2</c:v>
                </c:pt>
                <c:pt idx="57">
                  <c:v>6.7572068442236954E-2</c:v>
                </c:pt>
                <c:pt idx="58">
                  <c:v>6.6849065373978611E-2</c:v>
                </c:pt>
                <c:pt idx="59">
                  <c:v>6.640768934761887E-2</c:v>
                </c:pt>
                <c:pt idx="60">
                  <c:v>6.2036591536907437E-2</c:v>
                </c:pt>
                <c:pt idx="61">
                  <c:v>5.4633412839506512E-2</c:v>
                </c:pt>
                <c:pt idx="62">
                  <c:v>5.5093719076652725E-2</c:v>
                </c:pt>
                <c:pt idx="63">
                  <c:v>5.38456401473697E-2</c:v>
                </c:pt>
                <c:pt idx="64">
                  <c:v>5.0346640765610573E-2</c:v>
                </c:pt>
                <c:pt idx="65">
                  <c:v>4.673677579919211E-2</c:v>
                </c:pt>
                <c:pt idx="66">
                  <c:v>5.0041756460776021E-2</c:v>
                </c:pt>
                <c:pt idx="67">
                  <c:v>4.5692682670141593E-2</c:v>
                </c:pt>
                <c:pt idx="68">
                  <c:v>4.045902360881648E-2</c:v>
                </c:pt>
                <c:pt idx="69">
                  <c:v>4.2823858372908141E-2</c:v>
                </c:pt>
                <c:pt idx="70">
                  <c:v>4.2570838604346406E-2</c:v>
                </c:pt>
                <c:pt idx="71">
                  <c:v>4.0097646325783387E-2</c:v>
                </c:pt>
                <c:pt idx="72">
                  <c:v>3.5742844765250581E-2</c:v>
                </c:pt>
                <c:pt idx="73">
                  <c:v>3.6589749299660745E-2</c:v>
                </c:pt>
                <c:pt idx="74">
                  <c:v>3.5598418171211677E-2</c:v>
                </c:pt>
                <c:pt idx="75">
                  <c:v>3.5534921260619079E-2</c:v>
                </c:pt>
                <c:pt idx="76">
                  <c:v>3.3077943731709247E-2</c:v>
                </c:pt>
                <c:pt idx="77">
                  <c:v>3.2093496102763019E-2</c:v>
                </c:pt>
                <c:pt idx="78">
                  <c:v>3.1303587610062245E-2</c:v>
                </c:pt>
                <c:pt idx="79">
                  <c:v>3.028756281391054E-2</c:v>
                </c:pt>
                <c:pt idx="80">
                  <c:v>2.8571551651776161E-2</c:v>
                </c:pt>
                <c:pt idx="81">
                  <c:v>2.9361416175616384E-2</c:v>
                </c:pt>
                <c:pt idx="82">
                  <c:v>2.7381220780203108E-2</c:v>
                </c:pt>
                <c:pt idx="83">
                  <c:v>2.6198905135366601E-2</c:v>
                </c:pt>
                <c:pt idx="84">
                  <c:v>2.6510004169383095E-2</c:v>
                </c:pt>
                <c:pt idx="85">
                  <c:v>2.5237379219642975E-2</c:v>
                </c:pt>
                <c:pt idx="86">
                  <c:v>2.4724826017203938E-2</c:v>
                </c:pt>
                <c:pt idx="87">
                  <c:v>2.4067377538488088E-2</c:v>
                </c:pt>
                <c:pt idx="88">
                  <c:v>2.3055754698464881E-2</c:v>
                </c:pt>
                <c:pt idx="89">
                  <c:v>2.2470808519972962E-2</c:v>
                </c:pt>
                <c:pt idx="90">
                  <c:v>2.231441350209451E-2</c:v>
                </c:pt>
                <c:pt idx="91">
                  <c:v>2.1634252138312604E-2</c:v>
                </c:pt>
                <c:pt idx="92">
                  <c:v>2.1207020445057623E-2</c:v>
                </c:pt>
                <c:pt idx="93">
                  <c:v>2.0250767634236055E-2</c:v>
                </c:pt>
                <c:pt idx="94">
                  <c:v>2.0182690413717452E-2</c:v>
                </c:pt>
                <c:pt idx="95">
                  <c:v>1.9453235111624778E-2</c:v>
                </c:pt>
                <c:pt idx="96">
                  <c:v>1.8905266798745046E-2</c:v>
                </c:pt>
                <c:pt idx="97">
                  <c:v>1.8681988349459999E-2</c:v>
                </c:pt>
                <c:pt idx="98">
                  <c:v>1.8244030568192571E-2</c:v>
                </c:pt>
                <c:pt idx="99">
                  <c:v>1.7314238875750121E-2</c:v>
                </c:pt>
                <c:pt idx="100">
                  <c:v>1.7044270723756583E-2</c:v>
                </c:pt>
                <c:pt idx="101">
                  <c:v>1.7960446843520828E-2</c:v>
                </c:pt>
                <c:pt idx="102">
                  <c:v>1.6024028285221092E-2</c:v>
                </c:pt>
                <c:pt idx="103">
                  <c:v>1.652101306724596E-2</c:v>
                </c:pt>
                <c:pt idx="104">
                  <c:v>1.5745579622162609E-2</c:v>
                </c:pt>
                <c:pt idx="105">
                  <c:v>1.4984133949738521E-2</c:v>
                </c:pt>
                <c:pt idx="106">
                  <c:v>1.5040542640832655E-2</c:v>
                </c:pt>
                <c:pt idx="107">
                  <c:v>1.4840498131299285E-2</c:v>
                </c:pt>
                <c:pt idx="108">
                  <c:v>1.455196215433574E-2</c:v>
                </c:pt>
                <c:pt idx="109">
                  <c:v>1.4686770698798313E-2</c:v>
                </c:pt>
                <c:pt idx="110">
                  <c:v>1.3638802157682761E-2</c:v>
                </c:pt>
                <c:pt idx="111">
                  <c:v>1.3591102993734339E-2</c:v>
                </c:pt>
                <c:pt idx="112">
                  <c:v>1.3395905105864969E-2</c:v>
                </c:pt>
                <c:pt idx="113">
                  <c:v>1.3014047334905854E-2</c:v>
                </c:pt>
                <c:pt idx="114">
                  <c:v>1.2751132558843636E-2</c:v>
                </c:pt>
                <c:pt idx="115">
                  <c:v>1.2553981045913432E-2</c:v>
                </c:pt>
                <c:pt idx="116">
                  <c:v>1.2298921426118881E-2</c:v>
                </c:pt>
                <c:pt idx="117">
                  <c:v>1.2197004933970135E-2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6F-3A4F-B3D7-EBEA5BACEE7D}"/>
            </c:ext>
          </c:extLst>
        </c:ser>
        <c:ser>
          <c:idx val="2"/>
          <c:order val="2"/>
          <c:tx>
            <c:strRef>
              <c:f>'505e'!$Y$7</c:f>
              <c:strCache>
                <c:ptCount val="1"/>
                <c:pt idx="0">
                  <c:v>delta %Bvocc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'505e'!$X$8:$X$125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2.3778138722148534</c:v>
                </c:pt>
                <c:pt idx="38" formatCode="0.00E+00">
                  <c:v>2.2142186962216885</c:v>
                </c:pt>
                <c:pt idx="39" formatCode="0.00E+00">
                  <c:v>2.0034993694795076</c:v>
                </c:pt>
                <c:pt idx="40" formatCode="0.00E+00">
                  <c:v>1.8357067288510325</c:v>
                </c:pt>
                <c:pt idx="41" formatCode="0.00E+00">
                  <c:v>1.6820789748180236</c:v>
                </c:pt>
                <c:pt idx="42" formatCode="0.00E+00">
                  <c:v>1.5331902918138376</c:v>
                </c:pt>
                <c:pt idx="43" formatCode="0.00E+00">
                  <c:v>1.3885044509283815</c:v>
                </c:pt>
                <c:pt idx="44" formatCode="0.00E+00">
                  <c:v>1.2775972832240998</c:v>
                </c:pt>
                <c:pt idx="45" formatCode="0.00E+00">
                  <c:v>1.159278065896457</c:v>
                </c:pt>
                <c:pt idx="46" formatCode="0.00E+00">
                  <c:v>1.0603828536255766</c:v>
                </c:pt>
                <c:pt idx="47" formatCode="0.00E+00">
                  <c:v>0.96587234994310833</c:v>
                </c:pt>
                <c:pt idx="48" formatCode="0.00E+00">
                  <c:v>0.88220340766232241</c:v>
                </c:pt>
                <c:pt idx="49" formatCode="0.00E+00">
                  <c:v>0.80854695616869399</c:v>
                </c:pt>
                <c:pt idx="50" formatCode="0.00E+00">
                  <c:v>0.74105086243635077</c:v>
                </c:pt>
                <c:pt idx="51" formatCode="0.00E+00">
                  <c:v>0.67119942962148216</c:v>
                </c:pt>
                <c:pt idx="52" formatCode="0.00E+00">
                  <c:v>0.61348802968915828</c:v>
                </c:pt>
                <c:pt idx="53" formatCode="0.00E+00">
                  <c:v>0.56063397439727081</c:v>
                </c:pt>
                <c:pt idx="54" formatCode="0.00E+00">
                  <c:v>0.51248947115955656</c:v>
                </c:pt>
                <c:pt idx="55" formatCode="0.00E+00">
                  <c:v>0.47035526967160651</c:v>
                </c:pt>
                <c:pt idx="56" formatCode="0.00E+00">
                  <c:v>0.42865905386191877</c:v>
                </c:pt>
                <c:pt idx="57" formatCode="0.00E+00">
                  <c:v>0.39227449357499417</c:v>
                </c:pt>
                <c:pt idx="58" formatCode="0.00E+00">
                  <c:v>0.35786629984622376</c:v>
                </c:pt>
                <c:pt idx="59" formatCode="0.00E+00">
                  <c:v>0.32528034894264068</c:v>
                </c:pt>
                <c:pt idx="60" formatCode="0.00E+00">
                  <c:v>0.29630079404546456</c:v>
                </c:pt>
                <c:pt idx="61" formatCode="0.00E+00">
                  <c:v>0.27196523136977052</c:v>
                </c:pt>
                <c:pt idx="62" formatCode="0.00E+00">
                  <c:v>0.24856163864765485</c:v>
                </c:pt>
                <c:pt idx="63" formatCode="0.00E+00">
                  <c:v>0.22680078663634617</c:v>
                </c:pt>
                <c:pt idx="64" formatCode="0.00E+00">
                  <c:v>0.2074549873906511</c:v>
                </c:pt>
                <c:pt idx="65" formatCode="0.00E+00">
                  <c:v>0.19037128773026685</c:v>
                </c:pt>
                <c:pt idx="66" formatCode="0.00E+00">
                  <c:v>0.17303304118514948</c:v>
                </c:pt>
                <c:pt idx="67" formatCode="0.00E+00">
                  <c:v>0.15804350173616225</c:v>
                </c:pt>
                <c:pt idx="68" formatCode="0.00E+00">
                  <c:v>0.1454320411140583</c:v>
                </c:pt>
                <c:pt idx="69" formatCode="0.00E+00">
                  <c:v>0.13275598997435936</c:v>
                </c:pt>
                <c:pt idx="70" formatCode="0.00E+00">
                  <c:v>0.12083675882258406</c:v>
                </c:pt>
                <c:pt idx="71" formatCode="0.00E+00">
                  <c:v>0.11022750095737405</c:v>
                </c:pt>
                <c:pt idx="72" formatCode="0.00E+00">
                  <c:v>0.10127110389415758</c:v>
                </c:pt>
                <c:pt idx="73" formatCode="0.00E+00">
                  <c:v>9.2586272315416357E-2</c:v>
                </c:pt>
                <c:pt idx="74" formatCode="0.00E+00">
                  <c:v>8.4600893830192675E-2</c:v>
                </c:pt>
                <c:pt idx="75" formatCode="0.00E+00">
                  <c:v>7.707997096657461E-2</c:v>
                </c:pt>
                <c:pt idx="76" formatCode="0.00E+00">
                  <c:v>7.0477050264786914E-2</c:v>
                </c:pt>
                <c:pt idx="77" formatCode="0.00E+00">
                  <c:v>6.44312154713369E-2</c:v>
                </c:pt>
                <c:pt idx="78" formatCode="0.00E+00">
                  <c:v>5.8870114824027181E-2</c:v>
                </c:pt>
                <c:pt idx="79" formatCode="0.00E+00">
                  <c:v>5.3799139159335492E-2</c:v>
                </c:pt>
                <c:pt idx="80" formatCode="0.00E+00">
                  <c:v>4.9288869212970862E-2</c:v>
                </c:pt>
                <c:pt idx="81" formatCode="0.00E+00">
                  <c:v>4.4924390074022942E-2</c:v>
                </c:pt>
                <c:pt idx="82" formatCode="0.00E+00">
                  <c:v>4.1095639324585931E-2</c:v>
                </c:pt>
                <c:pt idx="83" formatCode="0.00E+00">
                  <c:v>3.7645043369635277E-2</c:v>
                </c:pt>
                <c:pt idx="84" formatCode="0.00E+00">
                  <c:v>3.436003131165969E-2</c:v>
                </c:pt>
                <c:pt idx="85" formatCode="0.00E+00">
                  <c:v>3.1420743670999236E-2</c:v>
                </c:pt>
                <c:pt idx="86" formatCode="0.00E+00">
                  <c:v>2.8714152876973223E-2</c:v>
                </c:pt>
                <c:pt idx="87" formatCode="0.00E+00">
                  <c:v>2.6239368013839522E-2</c:v>
                </c:pt>
                <c:pt idx="88" formatCode="0.00E+00">
                  <c:v>2.4012204113586101E-2</c:v>
                </c:pt>
                <c:pt idx="89" formatCode="0.00E+00">
                  <c:v>2.1972744265841344E-2</c:v>
                </c:pt>
                <c:pt idx="90" formatCode="0.00E+00">
                  <c:v>2.0071724535443914E-2</c:v>
                </c:pt>
                <c:pt idx="91" formatCode="0.00E+00">
                  <c:v>1.8343127396761284E-2</c:v>
                </c:pt>
                <c:pt idx="92" formatCode="0.00E+00">
                  <c:v>1.6754491381840597E-2</c:v>
                </c:pt>
                <c:pt idx="93" formatCode="0.00E+00">
                  <c:v>1.5332035319134223E-2</c:v>
                </c:pt>
                <c:pt idx="94" formatCode="0.00E+00">
                  <c:v>1.4003136654953193E-2</c:v>
                </c:pt>
                <c:pt idx="95" formatCode="0.00E+00">
                  <c:v>1.2803243833738622E-2</c:v>
                </c:pt>
                <c:pt idx="96" formatCode="0.00E+00">
                  <c:v>1.171061320845348E-2</c:v>
                </c:pt>
                <c:pt idx="97" formatCode="0.00E+00">
                  <c:v>1.0699459078828735E-2</c:v>
                </c:pt>
                <c:pt idx="98" formatCode="0.00E+00">
                  <c:v>9.7753738716541694E-3</c:v>
                </c:pt>
                <c:pt idx="99" formatCode="0.00E+00">
                  <c:v>8.9541325589462626E-3</c:v>
                </c:pt>
                <c:pt idx="100" formatCode="0.00E+00">
                  <c:v>8.1967273031381873E-3</c:v>
                </c:pt>
                <c:pt idx="101" formatCode="0.00E+00">
                  <c:v>7.4512611916600869E-3</c:v>
                </c:pt>
                <c:pt idx="102" formatCode="0.00E+00">
                  <c:v>6.8299728134351119E-3</c:v>
                </c:pt>
                <c:pt idx="103" formatCode="0.00E+00">
                  <c:v>6.2309096525772654E-3</c:v>
                </c:pt>
                <c:pt idx="104" formatCode="0.00E+00">
                  <c:v>5.6975923787124473E-3</c:v>
                </c:pt>
                <c:pt idx="105" formatCode="0.00E+00">
                  <c:v>5.2227746237813654E-3</c:v>
                </c:pt>
                <c:pt idx="106" formatCode="0.00E+00">
                  <c:v>4.7769320081625386E-3</c:v>
                </c:pt>
                <c:pt idx="107" formatCode="0.00E+00">
                  <c:v>4.3659707061849008E-3</c:v>
                </c:pt>
                <c:pt idx="108" formatCode="0.00E+00">
                  <c:v>3.989734153028438E-3</c:v>
                </c:pt>
                <c:pt idx="109" formatCode="0.00E+00">
                  <c:v>3.6356806624407104E-3</c:v>
                </c:pt>
                <c:pt idx="110" formatCode="0.00E+00">
                  <c:v>3.3289685495756032E-3</c:v>
                </c:pt>
                <c:pt idx="111" formatCode="0.00E+00">
                  <c:v>3.0435408856172995E-3</c:v>
                </c:pt>
                <c:pt idx="112" formatCode="0.00E+00">
                  <c:v>2.7810804732691405E-3</c:v>
                </c:pt>
                <c:pt idx="113" formatCode="0.00E+00">
                  <c:v>2.5432317994567512E-3</c:v>
                </c:pt>
                <c:pt idx="114" formatCode="0.00E+00">
                  <c:v>2.3258183343884383E-3</c:v>
                </c:pt>
                <c:pt idx="115" formatCode="0.00E+00">
                  <c:v>2.1261876338691563E-3</c:v>
                </c:pt>
                <c:pt idx="116" formatCode="0.00E+00">
                  <c:v>1.9438462842154215E-3</c:v>
                </c:pt>
                <c:pt idx="117" formatCode="0.00E+00">
                  <c:v>1.7753441112614346E-3</c:v>
                </c:pt>
              </c:numCache>
            </c:numRef>
          </c:xVal>
          <c:yVal>
            <c:numRef>
              <c:f>'505e'!$Y$8:$Y$125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2.6840051155406601E-2</c:v>
                </c:pt>
                <c:pt idx="3">
                  <c:v>1E-4</c:v>
                </c:pt>
                <c:pt idx="4">
                  <c:v>2.6840051155406601E-2</c:v>
                </c:pt>
                <c:pt idx="5">
                  <c:v>5.3680102310813202E-2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2.684005115540658E-2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2.6840051155406608E-2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5.3680102310813216E-2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2.684005115540658E-2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2.684005115540658E-2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2.6840051155406608E-2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2.6840051155406608E-2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2.6840051155406552E-2</c:v>
                </c:pt>
                <c:pt idx="93">
                  <c:v>2.6840051155406608E-2</c:v>
                </c:pt>
                <c:pt idx="94">
                  <c:v>2.6840051155406663E-2</c:v>
                </c:pt>
                <c:pt idx="95">
                  <c:v>2.6840051155406608E-2</c:v>
                </c:pt>
                <c:pt idx="96">
                  <c:v>2.6840051155406552E-2</c:v>
                </c:pt>
                <c:pt idx="97">
                  <c:v>2.6840051155406608E-2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6F-3A4F-B3D7-EBEA5BACEE7D}"/>
            </c:ext>
          </c:extLst>
        </c:ser>
        <c:ser>
          <c:idx val="3"/>
          <c:order val="3"/>
          <c:tx>
            <c:strRef>
              <c:f>'505e'!$X$3</c:f>
              <c:strCache>
                <c:ptCount val="1"/>
                <c:pt idx="0">
                  <c:v>Closure Corr. = 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0.2"/>
            <c:spPr>
              <a:ln w="38100">
                <a:solidFill>
                  <a:srgbClr val="FF0000"/>
                </a:solidFill>
                <a:prstDash val="solid"/>
              </a:ln>
            </c:spPr>
          </c:errBars>
          <c:xVal>
            <c:numRef>
              <c:f>'505e'!$X$6</c:f>
              <c:numCache>
                <c:formatCode>0.0000</c:formatCode>
                <c:ptCount val="1"/>
                <c:pt idx="0">
                  <c:v>1.8344422503052425E-2</c:v>
                </c:pt>
              </c:numCache>
            </c:numRef>
          </c:xVal>
          <c:yVal>
            <c:numRef>
              <c:f>'505e'!$X$4</c:f>
              <c:numCache>
                <c:formatCode>0.00</c:formatCode>
                <c:ptCount val="1"/>
                <c:pt idx="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A6F-3A4F-B3D7-EBEA5BACE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733040"/>
        <c:axId val="1"/>
      </c:scatterChart>
      <c:valAx>
        <c:axId val="19967330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6344271833610942"/>
              <c:y val="0.9325602943901728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1E-3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1.1287040942115198E-2"/>
              <c:y val="0.4217003915201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6733040"/>
        <c:crossesAt val="1E-3"/>
        <c:crossBetween val="midCat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'505e'!$AC$8:$AC$42</c:f>
          <c:strCache>
            <c:ptCount val="35"/>
            <c:pt idx="0">
              <c:v>SAMPLE NO.:</c:v>
            </c:pt>
            <c:pt idx="1">
              <c:v>7060.7ft; SDGM-313</c:v>
            </c:pt>
            <c:pt idx="2">
              <c:v>Facies:</c:v>
            </c:pt>
            <c:pt idx="3">
              <c:v>MIC</c:v>
            </c:pt>
            <c:pt idx="4">
              <c:v>Phi:</c:v>
            </c:pt>
            <c:pt idx="5">
              <c:v>1.7</c:v>
            </c:pt>
            <c:pt idx="6">
              <c:v>BVTot:</c:v>
            </c:pt>
            <c:pt idx="7">
              <c:v>10.00</c:v>
            </c:pt>
            <c:pt idx="8">
              <c:v>Perm:</c:v>
            </c:pt>
            <c:pt idx="9">
              <c:v>0.0082</c:v>
            </c:pt>
            <c:pt idx="10">
              <c:v>Thomeer Perm:</c:v>
            </c:pt>
            <c:pt idx="11">
              <c:v>9.6</c:v>
            </c:pt>
            <c:pt idx="12">
              <c:v>PORE SYSTEM 1:</c:v>
            </c:pt>
            <c:pt idx="13">
              <c:v>G1:</c:v>
            </c:pt>
            <c:pt idx="14">
              <c:v>0.50</c:v>
            </c:pt>
            <c:pt idx="15">
              <c:v>Pd1:</c:v>
            </c:pt>
            <c:pt idx="16">
              <c:v>10.00</c:v>
            </c:pt>
            <c:pt idx="17">
              <c:v>BV1:</c:v>
            </c:pt>
            <c:pt idx="18">
              <c:v>10.00</c:v>
            </c:pt>
            <c:pt idx="19">
              <c:v>Closure Corr:</c:v>
            </c:pt>
            <c:pt idx="20">
              <c:v>0.10</c:v>
            </c:pt>
            <c:pt idx="21">
              <c:v>PORE SYSTEM 2:</c:v>
            </c:pt>
            <c:pt idx="22">
              <c:v>G2:</c:v>
            </c:pt>
            <c:pt idx="23">
              <c:v>0.20</c:v>
            </c:pt>
            <c:pt idx="24">
              <c:v>Pd2:</c:v>
            </c:pt>
            <c:pt idx="25">
              <c:v>500.00</c:v>
            </c:pt>
            <c:pt idx="26">
              <c:v>BV2:</c:v>
            </c:pt>
            <c:pt idx="27">
              <c:v>0.00</c:v>
            </c:pt>
            <c:pt idx="28">
              <c:v>PORE SYSTEM 3:</c:v>
            </c:pt>
            <c:pt idx="29">
              <c:v>G3:</c:v>
            </c:pt>
            <c:pt idx="30">
              <c:v> </c:v>
            </c:pt>
            <c:pt idx="31">
              <c:v>Pd3:</c:v>
            </c:pt>
            <c:pt idx="32">
              <c:v> </c:v>
            </c:pt>
            <c:pt idx="33">
              <c:v>BV3:</c:v>
            </c:pt>
            <c:pt idx="34">
              <c:v>0.00</c:v>
            </c:pt>
          </c:strCache>
        </c:strRef>
      </c:tx>
      <c:layout>
        <c:manualLayout>
          <c:xMode val="edge"/>
          <c:yMode val="edge"/>
          <c:x val="0.10551512743820285"/>
          <c:y val="2.898642923432241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7190361563443E-2"/>
          <c:y val="0.19082732579262254"/>
          <c:w val="0.83939646156062864"/>
          <c:h val="0.6835966227761035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'505e'!$Z$7</c:f>
              <c:strCache>
                <c:ptCount val="1"/>
                <c:pt idx="0">
                  <c:v>delta %Bvocc corr</c:v>
                </c:pt>
              </c:strCache>
            </c:strRef>
          </c:tx>
          <c:spPr>
            <a:ln w="3175">
              <a:solidFill>
                <a:srgbClr val="000000"/>
              </a:solidFill>
              <a:prstDash val="sysDash"/>
            </a:ln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1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errBars>
            <c:errDir val="y"/>
            <c:errBarType val="both"/>
            <c:errValType val="fixedVal"/>
            <c:noEndCap val="0"/>
            <c:val val="4.0000000000000001E-3"/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'505e'!$X$8:$X$125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2.3778138722148534</c:v>
                </c:pt>
                <c:pt idx="38" formatCode="0.00E+00">
                  <c:v>2.2142186962216885</c:v>
                </c:pt>
                <c:pt idx="39" formatCode="0.00E+00">
                  <c:v>2.0034993694795076</c:v>
                </c:pt>
                <c:pt idx="40" formatCode="0.00E+00">
                  <c:v>1.8357067288510325</c:v>
                </c:pt>
                <c:pt idx="41" formatCode="0.00E+00">
                  <c:v>1.6820789748180236</c:v>
                </c:pt>
                <c:pt idx="42" formatCode="0.00E+00">
                  <c:v>1.5331902918138376</c:v>
                </c:pt>
                <c:pt idx="43" formatCode="0.00E+00">
                  <c:v>1.3885044509283815</c:v>
                </c:pt>
                <c:pt idx="44" formatCode="0.00E+00">
                  <c:v>1.2775972832240998</c:v>
                </c:pt>
                <c:pt idx="45" formatCode="0.00E+00">
                  <c:v>1.159278065896457</c:v>
                </c:pt>
                <c:pt idx="46" formatCode="0.00E+00">
                  <c:v>1.0603828536255766</c:v>
                </c:pt>
                <c:pt idx="47" formatCode="0.00E+00">
                  <c:v>0.96587234994310833</c:v>
                </c:pt>
                <c:pt idx="48" formatCode="0.00E+00">
                  <c:v>0.88220340766232241</c:v>
                </c:pt>
                <c:pt idx="49" formatCode="0.00E+00">
                  <c:v>0.80854695616869399</c:v>
                </c:pt>
                <c:pt idx="50" formatCode="0.00E+00">
                  <c:v>0.74105086243635077</c:v>
                </c:pt>
                <c:pt idx="51" formatCode="0.00E+00">
                  <c:v>0.67119942962148216</c:v>
                </c:pt>
                <c:pt idx="52" formatCode="0.00E+00">
                  <c:v>0.61348802968915828</c:v>
                </c:pt>
                <c:pt idx="53" formatCode="0.00E+00">
                  <c:v>0.56063397439727081</c:v>
                </c:pt>
                <c:pt idx="54" formatCode="0.00E+00">
                  <c:v>0.51248947115955656</c:v>
                </c:pt>
                <c:pt idx="55" formatCode="0.00E+00">
                  <c:v>0.47035526967160651</c:v>
                </c:pt>
                <c:pt idx="56" formatCode="0.00E+00">
                  <c:v>0.42865905386191877</c:v>
                </c:pt>
                <c:pt idx="57" formatCode="0.00E+00">
                  <c:v>0.39227449357499417</c:v>
                </c:pt>
                <c:pt idx="58" formatCode="0.00E+00">
                  <c:v>0.35786629984622376</c:v>
                </c:pt>
                <c:pt idx="59" formatCode="0.00E+00">
                  <c:v>0.32528034894264068</c:v>
                </c:pt>
                <c:pt idx="60" formatCode="0.00E+00">
                  <c:v>0.29630079404546456</c:v>
                </c:pt>
                <c:pt idx="61" formatCode="0.00E+00">
                  <c:v>0.27196523136977052</c:v>
                </c:pt>
                <c:pt idx="62" formatCode="0.00E+00">
                  <c:v>0.24856163864765485</c:v>
                </c:pt>
                <c:pt idx="63" formatCode="0.00E+00">
                  <c:v>0.22680078663634617</c:v>
                </c:pt>
                <c:pt idx="64" formatCode="0.00E+00">
                  <c:v>0.2074549873906511</c:v>
                </c:pt>
                <c:pt idx="65" formatCode="0.00E+00">
                  <c:v>0.19037128773026685</c:v>
                </c:pt>
                <c:pt idx="66" formatCode="0.00E+00">
                  <c:v>0.17303304118514948</c:v>
                </c:pt>
                <c:pt idx="67" formatCode="0.00E+00">
                  <c:v>0.15804350173616225</c:v>
                </c:pt>
                <c:pt idx="68" formatCode="0.00E+00">
                  <c:v>0.1454320411140583</c:v>
                </c:pt>
                <c:pt idx="69" formatCode="0.00E+00">
                  <c:v>0.13275598997435936</c:v>
                </c:pt>
                <c:pt idx="70" formatCode="0.00E+00">
                  <c:v>0.12083675882258406</c:v>
                </c:pt>
                <c:pt idx="71" formatCode="0.00E+00">
                  <c:v>0.11022750095737405</c:v>
                </c:pt>
                <c:pt idx="72" formatCode="0.00E+00">
                  <c:v>0.10127110389415758</c:v>
                </c:pt>
                <c:pt idx="73" formatCode="0.00E+00">
                  <c:v>9.2586272315416357E-2</c:v>
                </c:pt>
                <c:pt idx="74" formatCode="0.00E+00">
                  <c:v>8.4600893830192675E-2</c:v>
                </c:pt>
                <c:pt idx="75" formatCode="0.00E+00">
                  <c:v>7.707997096657461E-2</c:v>
                </c:pt>
                <c:pt idx="76" formatCode="0.00E+00">
                  <c:v>7.0477050264786914E-2</c:v>
                </c:pt>
                <c:pt idx="77" formatCode="0.00E+00">
                  <c:v>6.44312154713369E-2</c:v>
                </c:pt>
                <c:pt idx="78" formatCode="0.00E+00">
                  <c:v>5.8870114824027181E-2</c:v>
                </c:pt>
                <c:pt idx="79" formatCode="0.00E+00">
                  <c:v>5.3799139159335492E-2</c:v>
                </c:pt>
                <c:pt idx="80" formatCode="0.00E+00">
                  <c:v>4.9288869212970862E-2</c:v>
                </c:pt>
                <c:pt idx="81" formatCode="0.00E+00">
                  <c:v>4.4924390074022942E-2</c:v>
                </c:pt>
                <c:pt idx="82" formatCode="0.00E+00">
                  <c:v>4.1095639324585931E-2</c:v>
                </c:pt>
                <c:pt idx="83" formatCode="0.00E+00">
                  <c:v>3.7645043369635277E-2</c:v>
                </c:pt>
                <c:pt idx="84" formatCode="0.00E+00">
                  <c:v>3.436003131165969E-2</c:v>
                </c:pt>
                <c:pt idx="85" formatCode="0.00E+00">
                  <c:v>3.1420743670999236E-2</c:v>
                </c:pt>
                <c:pt idx="86" formatCode="0.00E+00">
                  <c:v>2.8714152876973223E-2</c:v>
                </c:pt>
                <c:pt idx="87" formatCode="0.00E+00">
                  <c:v>2.6239368013839522E-2</c:v>
                </c:pt>
                <c:pt idx="88" formatCode="0.00E+00">
                  <c:v>2.4012204113586101E-2</c:v>
                </c:pt>
                <c:pt idx="89" formatCode="0.00E+00">
                  <c:v>2.1972744265841344E-2</c:v>
                </c:pt>
                <c:pt idx="90" formatCode="0.00E+00">
                  <c:v>2.0071724535443914E-2</c:v>
                </c:pt>
                <c:pt idx="91" formatCode="0.00E+00">
                  <c:v>1.8343127396761284E-2</c:v>
                </c:pt>
                <c:pt idx="92" formatCode="0.00E+00">
                  <c:v>1.6754491381840597E-2</c:v>
                </c:pt>
                <c:pt idx="93" formatCode="0.00E+00">
                  <c:v>1.5332035319134223E-2</c:v>
                </c:pt>
                <c:pt idx="94" formatCode="0.00E+00">
                  <c:v>1.4003136654953193E-2</c:v>
                </c:pt>
                <c:pt idx="95" formatCode="0.00E+00">
                  <c:v>1.2803243833738622E-2</c:v>
                </c:pt>
                <c:pt idx="96" formatCode="0.00E+00">
                  <c:v>1.171061320845348E-2</c:v>
                </c:pt>
                <c:pt idx="97" formatCode="0.00E+00">
                  <c:v>1.0699459078828735E-2</c:v>
                </c:pt>
                <c:pt idx="98" formatCode="0.00E+00">
                  <c:v>9.7753738716541694E-3</c:v>
                </c:pt>
                <c:pt idx="99" formatCode="0.00E+00">
                  <c:v>8.9541325589462626E-3</c:v>
                </c:pt>
                <c:pt idx="100" formatCode="0.00E+00">
                  <c:v>8.1967273031381873E-3</c:v>
                </c:pt>
                <c:pt idx="101" formatCode="0.00E+00">
                  <c:v>7.4512611916600869E-3</c:v>
                </c:pt>
                <c:pt idx="102" formatCode="0.00E+00">
                  <c:v>6.8299728134351119E-3</c:v>
                </c:pt>
                <c:pt idx="103" formatCode="0.00E+00">
                  <c:v>6.2309096525772654E-3</c:v>
                </c:pt>
                <c:pt idx="104" formatCode="0.00E+00">
                  <c:v>5.6975923787124473E-3</c:v>
                </c:pt>
                <c:pt idx="105" formatCode="0.00E+00">
                  <c:v>5.2227746237813654E-3</c:v>
                </c:pt>
                <c:pt idx="106" formatCode="0.00E+00">
                  <c:v>4.7769320081625386E-3</c:v>
                </c:pt>
                <c:pt idx="107" formatCode="0.00E+00">
                  <c:v>4.3659707061849008E-3</c:v>
                </c:pt>
                <c:pt idx="108" formatCode="0.00E+00">
                  <c:v>3.989734153028438E-3</c:v>
                </c:pt>
                <c:pt idx="109" formatCode="0.00E+00">
                  <c:v>3.6356806624407104E-3</c:v>
                </c:pt>
                <c:pt idx="110" formatCode="0.00E+00">
                  <c:v>3.3289685495756032E-3</c:v>
                </c:pt>
                <c:pt idx="111" formatCode="0.00E+00">
                  <c:v>3.0435408856172995E-3</c:v>
                </c:pt>
                <c:pt idx="112" formatCode="0.00E+00">
                  <c:v>2.7810804732691405E-3</c:v>
                </c:pt>
                <c:pt idx="113" formatCode="0.00E+00">
                  <c:v>2.5432317994567512E-3</c:v>
                </c:pt>
                <c:pt idx="114" formatCode="0.00E+00">
                  <c:v>2.3258183343884383E-3</c:v>
                </c:pt>
                <c:pt idx="115" formatCode="0.00E+00">
                  <c:v>2.1261876338691563E-3</c:v>
                </c:pt>
                <c:pt idx="116" formatCode="0.00E+00">
                  <c:v>1.9438462842154215E-3</c:v>
                </c:pt>
                <c:pt idx="117" formatCode="0.00E+00">
                  <c:v>1.7753441112614346E-3</c:v>
                </c:pt>
              </c:numCache>
            </c:numRef>
          </c:xVal>
          <c:yVal>
            <c:numRef>
              <c:f>'505e'!$Z$8:$Z$125</c:f>
              <c:numCache>
                <c:formatCode>0.0000</c:formatCode>
                <c:ptCount val="11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6.1040306932439586E-2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5.3680102310813216E-2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2.684005115540658E-2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2.684005115540658E-2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2.6840051155406608E-2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2.6840051155406608E-2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2.6840051155406552E-2</c:v>
                </c:pt>
                <c:pt idx="93">
                  <c:v>2.684005115540658E-2</c:v>
                </c:pt>
                <c:pt idx="94">
                  <c:v>2.6840051155406663E-2</c:v>
                </c:pt>
                <c:pt idx="95">
                  <c:v>2.6840051155406663E-2</c:v>
                </c:pt>
                <c:pt idx="96">
                  <c:v>2.6840051155406552E-2</c:v>
                </c:pt>
                <c:pt idx="97">
                  <c:v>2.6840051155406552E-2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C3-B147-BDEE-7C7D6AECD54D}"/>
            </c:ext>
          </c:extLst>
        </c:ser>
        <c:ser>
          <c:idx val="1"/>
          <c:order val="1"/>
          <c:tx>
            <c:strRef>
              <c:f>'505e'!$AB$7</c:f>
              <c:strCache>
                <c:ptCount val="1"/>
                <c:pt idx="0">
                  <c:v>delta BV tot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'505e'!$X$8:$X$125</c:f>
              <c:numCache>
                <c:formatCode>0.0000</c:formatCode>
                <c:ptCount val="118"/>
                <c:pt idx="0">
                  <c:v>66.165255574674177</c:v>
                </c:pt>
                <c:pt idx="1">
                  <c:v>58.854177610621782</c:v>
                </c:pt>
                <c:pt idx="2">
                  <c:v>54.350031364910926</c:v>
                </c:pt>
                <c:pt idx="3">
                  <c:v>49.3176210533451</c:v>
                </c:pt>
                <c:pt idx="4">
                  <c:v>45.138161642044672</c:v>
                </c:pt>
                <c:pt idx="5">
                  <c:v>41.449829367791992</c:v>
                </c:pt>
                <c:pt idx="6">
                  <c:v>37.775199104689868</c:v>
                </c:pt>
                <c:pt idx="7">
                  <c:v>34.586383595852411</c:v>
                </c:pt>
                <c:pt idx="8">
                  <c:v>31.61010726267817</c:v>
                </c:pt>
                <c:pt idx="9">
                  <c:v>28.947299313919952</c:v>
                </c:pt>
                <c:pt idx="10">
                  <c:v>26.367836998818174</c:v>
                </c:pt>
                <c:pt idx="11">
                  <c:v>24.155569495515969</c:v>
                </c:pt>
                <c:pt idx="12">
                  <c:v>22.100842629714816</c:v>
                </c:pt>
                <c:pt idx="13">
                  <c:v>20.213673904217348</c:v>
                </c:pt>
                <c:pt idx="14">
                  <c:v>18.462055714943752</c:v>
                </c:pt>
                <c:pt idx="15">
                  <c:v>16.882101660099117</c:v>
                </c:pt>
                <c:pt idx="16">
                  <c:v>15.438559634090641</c:v>
                </c:pt>
                <c:pt idx="17">
                  <c:v>14.109412115923899</c:v>
                </c:pt>
                <c:pt idx="18">
                  <c:v>12.896617612012763</c:v>
                </c:pt>
                <c:pt idx="19">
                  <c:v>11.783856357878921</c:v>
                </c:pt>
                <c:pt idx="20">
                  <c:v>10.781990027856825</c:v>
                </c:pt>
                <c:pt idx="21">
                  <c:v>9.86352421066902</c:v>
                </c:pt>
                <c:pt idx="22">
                  <c:v>9.0352893532846004</c:v>
                </c:pt>
                <c:pt idx="23" formatCode="0.00E+00">
                  <c:v>8.2642406109562003</c:v>
                </c:pt>
                <c:pt idx="24" formatCode="0.00E+00">
                  <c:v>7.5018353151567201</c:v>
                </c:pt>
                <c:pt idx="25" formatCode="0.00E+00">
                  <c:v>6.8726491274338981</c:v>
                </c:pt>
                <c:pt idx="26" formatCode="0.00E+00">
                  <c:v>6.3033172470547587</c:v>
                </c:pt>
                <c:pt idx="27" formatCode="0.00E+00">
                  <c:v>5.7581654851473205</c:v>
                </c:pt>
                <c:pt idx="28" formatCode="0.00E+00">
                  <c:v>5.2475892352327795</c:v>
                </c:pt>
                <c:pt idx="29" formatCode="0.00E+00">
                  <c:v>4.8006336852287257</c:v>
                </c:pt>
                <c:pt idx="30" formatCode="0.00E+00">
                  <c:v>4.3837885380751205</c:v>
                </c:pt>
                <c:pt idx="31" formatCode="0.00E+00">
                  <c:v>4.0047391532039631</c:v>
                </c:pt>
                <c:pt idx="32" formatCode="0.00E+00">
                  <c:v>3.6733124646629456</c:v>
                </c:pt>
                <c:pt idx="33" formatCode="0.00E+00">
                  <c:v>3.3509298985600955</c:v>
                </c:pt>
                <c:pt idx="34" formatCode="0.00E+00">
                  <c:v>3.0619735980231515</c:v>
                </c:pt>
                <c:pt idx="35" formatCode="0.00E+00">
                  <c:v>2.803317407242774</c:v>
                </c:pt>
                <c:pt idx="36" formatCode="0.00E+00">
                  <c:v>2.561338337947233</c:v>
                </c:pt>
                <c:pt idx="37" formatCode="0.00E+00">
                  <c:v>2.3778138722148534</c:v>
                </c:pt>
                <c:pt idx="38" formatCode="0.00E+00">
                  <c:v>2.2142186962216885</c:v>
                </c:pt>
                <c:pt idx="39" formatCode="0.00E+00">
                  <c:v>2.0034993694795076</c:v>
                </c:pt>
                <c:pt idx="40" formatCode="0.00E+00">
                  <c:v>1.8357067288510325</c:v>
                </c:pt>
                <c:pt idx="41" formatCode="0.00E+00">
                  <c:v>1.6820789748180236</c:v>
                </c:pt>
                <c:pt idx="42" formatCode="0.00E+00">
                  <c:v>1.5331902918138376</c:v>
                </c:pt>
                <c:pt idx="43" formatCode="0.00E+00">
                  <c:v>1.3885044509283815</c:v>
                </c:pt>
                <c:pt idx="44" formatCode="0.00E+00">
                  <c:v>1.2775972832240998</c:v>
                </c:pt>
                <c:pt idx="45" formatCode="0.00E+00">
                  <c:v>1.159278065896457</c:v>
                </c:pt>
                <c:pt idx="46" formatCode="0.00E+00">
                  <c:v>1.0603828536255766</c:v>
                </c:pt>
                <c:pt idx="47" formatCode="0.00E+00">
                  <c:v>0.96587234994310833</c:v>
                </c:pt>
                <c:pt idx="48" formatCode="0.00E+00">
                  <c:v>0.88220340766232241</c:v>
                </c:pt>
                <c:pt idx="49" formatCode="0.00E+00">
                  <c:v>0.80854695616869399</c:v>
                </c:pt>
                <c:pt idx="50" formatCode="0.00E+00">
                  <c:v>0.74105086243635077</c:v>
                </c:pt>
                <c:pt idx="51" formatCode="0.00E+00">
                  <c:v>0.67119942962148216</c:v>
                </c:pt>
                <c:pt idx="52" formatCode="0.00E+00">
                  <c:v>0.61348802968915828</c:v>
                </c:pt>
                <c:pt idx="53" formatCode="0.00E+00">
                  <c:v>0.56063397439727081</c:v>
                </c:pt>
                <c:pt idx="54" formatCode="0.00E+00">
                  <c:v>0.51248947115955656</c:v>
                </c:pt>
                <c:pt idx="55" formatCode="0.00E+00">
                  <c:v>0.47035526967160651</c:v>
                </c:pt>
                <c:pt idx="56" formatCode="0.00E+00">
                  <c:v>0.42865905386191877</c:v>
                </c:pt>
                <c:pt idx="57" formatCode="0.00E+00">
                  <c:v>0.39227449357499417</c:v>
                </c:pt>
                <c:pt idx="58" formatCode="0.00E+00">
                  <c:v>0.35786629984622376</c:v>
                </c:pt>
                <c:pt idx="59" formatCode="0.00E+00">
                  <c:v>0.32528034894264068</c:v>
                </c:pt>
                <c:pt idx="60" formatCode="0.00E+00">
                  <c:v>0.29630079404546456</c:v>
                </c:pt>
                <c:pt idx="61" formatCode="0.00E+00">
                  <c:v>0.27196523136977052</c:v>
                </c:pt>
                <c:pt idx="62" formatCode="0.00E+00">
                  <c:v>0.24856163864765485</c:v>
                </c:pt>
                <c:pt idx="63" formatCode="0.00E+00">
                  <c:v>0.22680078663634617</c:v>
                </c:pt>
                <c:pt idx="64" formatCode="0.00E+00">
                  <c:v>0.2074549873906511</c:v>
                </c:pt>
                <c:pt idx="65" formatCode="0.00E+00">
                  <c:v>0.19037128773026685</c:v>
                </c:pt>
                <c:pt idx="66" formatCode="0.00E+00">
                  <c:v>0.17303304118514948</c:v>
                </c:pt>
                <c:pt idx="67" formatCode="0.00E+00">
                  <c:v>0.15804350173616225</c:v>
                </c:pt>
                <c:pt idx="68" formatCode="0.00E+00">
                  <c:v>0.1454320411140583</c:v>
                </c:pt>
                <c:pt idx="69" formatCode="0.00E+00">
                  <c:v>0.13275598997435936</c:v>
                </c:pt>
                <c:pt idx="70" formatCode="0.00E+00">
                  <c:v>0.12083675882258406</c:v>
                </c:pt>
                <c:pt idx="71" formatCode="0.00E+00">
                  <c:v>0.11022750095737405</c:v>
                </c:pt>
                <c:pt idx="72" formatCode="0.00E+00">
                  <c:v>0.10127110389415758</c:v>
                </c:pt>
                <c:pt idx="73" formatCode="0.00E+00">
                  <c:v>9.2586272315416357E-2</c:v>
                </c:pt>
                <c:pt idx="74" formatCode="0.00E+00">
                  <c:v>8.4600893830192675E-2</c:v>
                </c:pt>
                <c:pt idx="75" formatCode="0.00E+00">
                  <c:v>7.707997096657461E-2</c:v>
                </c:pt>
                <c:pt idx="76" formatCode="0.00E+00">
                  <c:v>7.0477050264786914E-2</c:v>
                </c:pt>
                <c:pt idx="77" formatCode="0.00E+00">
                  <c:v>6.44312154713369E-2</c:v>
                </c:pt>
                <c:pt idx="78" formatCode="0.00E+00">
                  <c:v>5.8870114824027181E-2</c:v>
                </c:pt>
                <c:pt idx="79" formatCode="0.00E+00">
                  <c:v>5.3799139159335492E-2</c:v>
                </c:pt>
                <c:pt idx="80" formatCode="0.00E+00">
                  <c:v>4.9288869212970862E-2</c:v>
                </c:pt>
                <c:pt idx="81" formatCode="0.00E+00">
                  <c:v>4.4924390074022942E-2</c:v>
                </c:pt>
                <c:pt idx="82" formatCode="0.00E+00">
                  <c:v>4.1095639324585931E-2</c:v>
                </c:pt>
                <c:pt idx="83" formatCode="0.00E+00">
                  <c:v>3.7645043369635277E-2</c:v>
                </c:pt>
                <c:pt idx="84" formatCode="0.00E+00">
                  <c:v>3.436003131165969E-2</c:v>
                </c:pt>
                <c:pt idx="85" formatCode="0.00E+00">
                  <c:v>3.1420743670999236E-2</c:v>
                </c:pt>
                <c:pt idx="86" formatCode="0.00E+00">
                  <c:v>2.8714152876973223E-2</c:v>
                </c:pt>
                <c:pt idx="87" formatCode="0.00E+00">
                  <c:v>2.6239368013839522E-2</c:v>
                </c:pt>
                <c:pt idx="88" formatCode="0.00E+00">
                  <c:v>2.4012204113586101E-2</c:v>
                </c:pt>
                <c:pt idx="89" formatCode="0.00E+00">
                  <c:v>2.1972744265841344E-2</c:v>
                </c:pt>
                <c:pt idx="90" formatCode="0.00E+00">
                  <c:v>2.0071724535443914E-2</c:v>
                </c:pt>
                <c:pt idx="91" formatCode="0.00E+00">
                  <c:v>1.8343127396761284E-2</c:v>
                </c:pt>
                <c:pt idx="92" formatCode="0.00E+00">
                  <c:v>1.6754491381840597E-2</c:v>
                </c:pt>
                <c:pt idx="93" formatCode="0.00E+00">
                  <c:v>1.5332035319134223E-2</c:v>
                </c:pt>
                <c:pt idx="94" formatCode="0.00E+00">
                  <c:v>1.4003136654953193E-2</c:v>
                </c:pt>
                <c:pt idx="95" formatCode="0.00E+00">
                  <c:v>1.2803243833738622E-2</c:v>
                </c:pt>
                <c:pt idx="96" formatCode="0.00E+00">
                  <c:v>1.171061320845348E-2</c:v>
                </c:pt>
                <c:pt idx="97" formatCode="0.00E+00">
                  <c:v>1.0699459078828735E-2</c:v>
                </c:pt>
                <c:pt idx="98" formatCode="0.00E+00">
                  <c:v>9.7753738716541694E-3</c:v>
                </c:pt>
                <c:pt idx="99" formatCode="0.00E+00">
                  <c:v>8.9541325589462626E-3</c:v>
                </c:pt>
                <c:pt idx="100" formatCode="0.00E+00">
                  <c:v>8.1967273031381873E-3</c:v>
                </c:pt>
                <c:pt idx="101" formatCode="0.00E+00">
                  <c:v>7.4512611916600869E-3</c:v>
                </c:pt>
                <c:pt idx="102" formatCode="0.00E+00">
                  <c:v>6.8299728134351119E-3</c:v>
                </c:pt>
                <c:pt idx="103" formatCode="0.00E+00">
                  <c:v>6.2309096525772654E-3</c:v>
                </c:pt>
                <c:pt idx="104" formatCode="0.00E+00">
                  <c:v>5.6975923787124473E-3</c:v>
                </c:pt>
                <c:pt idx="105" formatCode="0.00E+00">
                  <c:v>5.2227746237813654E-3</c:v>
                </c:pt>
                <c:pt idx="106" formatCode="0.00E+00">
                  <c:v>4.7769320081625386E-3</c:v>
                </c:pt>
                <c:pt idx="107" formatCode="0.00E+00">
                  <c:v>4.3659707061849008E-3</c:v>
                </c:pt>
                <c:pt idx="108" formatCode="0.00E+00">
                  <c:v>3.989734153028438E-3</c:v>
                </c:pt>
                <c:pt idx="109" formatCode="0.00E+00">
                  <c:v>3.6356806624407104E-3</c:v>
                </c:pt>
                <c:pt idx="110" formatCode="0.00E+00">
                  <c:v>3.3289685495756032E-3</c:v>
                </c:pt>
                <c:pt idx="111" formatCode="0.00E+00">
                  <c:v>3.0435408856172995E-3</c:v>
                </c:pt>
                <c:pt idx="112" formatCode="0.00E+00">
                  <c:v>2.7810804732691405E-3</c:v>
                </c:pt>
                <c:pt idx="113" formatCode="0.00E+00">
                  <c:v>2.5432317994567512E-3</c:v>
                </c:pt>
                <c:pt idx="114" formatCode="0.00E+00">
                  <c:v>2.3258183343884383E-3</c:v>
                </c:pt>
                <c:pt idx="115" formatCode="0.00E+00">
                  <c:v>2.1261876338691563E-3</c:v>
                </c:pt>
                <c:pt idx="116" formatCode="0.00E+00">
                  <c:v>1.9438462842154215E-3</c:v>
                </c:pt>
                <c:pt idx="117" formatCode="0.00E+00">
                  <c:v>1.7753441112614346E-3</c:v>
                </c:pt>
              </c:numCache>
            </c:numRef>
          </c:xVal>
          <c:yVal>
            <c:numRef>
              <c:f>'505e'!$AB$8:$AB$125</c:f>
              <c:numCache>
                <c:formatCode>0.0000</c:formatCode>
                <c:ptCount val="118"/>
                <c:pt idx="0" formatCode="General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9.2356939623544423E-3</c:v>
                </c:pt>
                <c:pt idx="23">
                  <c:v>9.8357580023118743E-2</c:v>
                </c:pt>
                <c:pt idx="24">
                  <c:v>0.26830280523712635</c:v>
                </c:pt>
                <c:pt idx="25">
                  <c:v>0.34834507018422711</c:v>
                </c:pt>
                <c:pt idx="26">
                  <c:v>0.3920338314339451</c:v>
                </c:pt>
                <c:pt idx="27">
                  <c:v>0.42467097334814796</c:v>
                </c:pt>
                <c:pt idx="28">
                  <c:v>0.42829627565844985</c:v>
                </c:pt>
                <c:pt idx="29">
                  <c:v>0.39187080127602636</c:v>
                </c:pt>
                <c:pt idx="30">
                  <c:v>0.37572634117653259</c:v>
                </c:pt>
                <c:pt idx="31">
                  <c:v>0.34825939475788514</c:v>
                </c:pt>
                <c:pt idx="32">
                  <c:v>0.30886263368890532</c:v>
                </c:pt>
                <c:pt idx="33">
                  <c:v>0.30413930748030626</c:v>
                </c:pt>
                <c:pt idx="34">
                  <c:v>0.27589351528771111</c:v>
                </c:pt>
                <c:pt idx="35">
                  <c:v>0.24998809559800783</c:v>
                </c:pt>
                <c:pt idx="36">
                  <c:v>0.23697413236297038</c:v>
                </c:pt>
                <c:pt idx="37">
                  <c:v>0.18215017543555412</c:v>
                </c:pt>
                <c:pt idx="38">
                  <c:v>0.16448596355815059</c:v>
                </c:pt>
                <c:pt idx="39">
                  <c:v>0.21542095551478369</c:v>
                </c:pt>
                <c:pt idx="40">
                  <c:v>0.17502020783144356</c:v>
                </c:pt>
                <c:pt idx="41">
                  <c:v>0.16356563094325161</c:v>
                </c:pt>
                <c:pt idx="42">
                  <c:v>0.16219005434366363</c:v>
                </c:pt>
                <c:pt idx="43">
                  <c:v>0.16181559004863466</c:v>
                </c:pt>
                <c:pt idx="44">
                  <c:v>0.1274191312324513</c:v>
                </c:pt>
                <c:pt idx="45">
                  <c:v>0.13982708672742916</c:v>
                </c:pt>
                <c:pt idx="46">
                  <c:v>0.12054236343446689</c:v>
                </c:pt>
                <c:pt idx="47">
                  <c:v>0.11892811335425879</c:v>
                </c:pt>
                <c:pt idx="48">
                  <c:v>0.10889370956128275</c:v>
                </c:pt>
                <c:pt idx="49">
                  <c:v>9.9177428335503137E-2</c:v>
                </c:pt>
                <c:pt idx="50">
                  <c:v>9.4085128780368343E-2</c:v>
                </c:pt>
                <c:pt idx="51">
                  <c:v>0.10117004567503507</c:v>
                </c:pt>
                <c:pt idx="52">
                  <c:v>8.7027114300159525E-2</c:v>
                </c:pt>
                <c:pt idx="53">
                  <c:v>8.2925117067200738E-2</c:v>
                </c:pt>
                <c:pt idx="54">
                  <c:v>7.867984860775401E-2</c:v>
                </c:pt>
                <c:pt idx="55">
                  <c:v>7.173167573184891E-2</c:v>
                </c:pt>
                <c:pt idx="56">
                  <c:v>7.4075185604065119E-2</c:v>
                </c:pt>
                <c:pt idx="57">
                  <c:v>6.7572068442236954E-2</c:v>
                </c:pt>
                <c:pt idx="58">
                  <c:v>6.6849065373978611E-2</c:v>
                </c:pt>
                <c:pt idx="59">
                  <c:v>6.640768934761887E-2</c:v>
                </c:pt>
                <c:pt idx="60">
                  <c:v>6.2036591536907437E-2</c:v>
                </c:pt>
                <c:pt idx="61">
                  <c:v>5.4633412839506512E-2</c:v>
                </c:pt>
                <c:pt idx="62">
                  <c:v>5.5093719076652725E-2</c:v>
                </c:pt>
                <c:pt idx="63">
                  <c:v>5.38456401473697E-2</c:v>
                </c:pt>
                <c:pt idx="64">
                  <c:v>5.0346640765610573E-2</c:v>
                </c:pt>
                <c:pt idx="65">
                  <c:v>4.673677579919211E-2</c:v>
                </c:pt>
                <c:pt idx="66">
                  <c:v>5.0041756460776021E-2</c:v>
                </c:pt>
                <c:pt idx="67">
                  <c:v>4.5692682670141593E-2</c:v>
                </c:pt>
                <c:pt idx="68">
                  <c:v>4.045902360881648E-2</c:v>
                </c:pt>
                <c:pt idx="69">
                  <c:v>4.2823858372908141E-2</c:v>
                </c:pt>
                <c:pt idx="70">
                  <c:v>4.2570838604346406E-2</c:v>
                </c:pt>
                <c:pt idx="71">
                  <c:v>4.0097646325783387E-2</c:v>
                </c:pt>
                <c:pt idx="72">
                  <c:v>3.5742844765250581E-2</c:v>
                </c:pt>
                <c:pt idx="73">
                  <c:v>3.6589749299660745E-2</c:v>
                </c:pt>
                <c:pt idx="74">
                  <c:v>3.5598418171211677E-2</c:v>
                </c:pt>
                <c:pt idx="75">
                  <c:v>3.5534921260619079E-2</c:v>
                </c:pt>
                <c:pt idx="76">
                  <c:v>3.3077943731709247E-2</c:v>
                </c:pt>
                <c:pt idx="77">
                  <c:v>3.2093496102763019E-2</c:v>
                </c:pt>
                <c:pt idx="78">
                  <c:v>3.1303587610062245E-2</c:v>
                </c:pt>
                <c:pt idx="79">
                  <c:v>3.028756281391054E-2</c:v>
                </c:pt>
                <c:pt idx="80">
                  <c:v>2.8571551651776161E-2</c:v>
                </c:pt>
                <c:pt idx="81">
                  <c:v>2.9361416175616384E-2</c:v>
                </c:pt>
                <c:pt idx="82">
                  <c:v>2.7381220780203108E-2</c:v>
                </c:pt>
                <c:pt idx="83">
                  <c:v>2.6198905135366601E-2</c:v>
                </c:pt>
                <c:pt idx="84">
                  <c:v>2.6510004169383095E-2</c:v>
                </c:pt>
                <c:pt idx="85">
                  <c:v>2.5237379219642975E-2</c:v>
                </c:pt>
                <c:pt idx="86">
                  <c:v>2.4724826017203938E-2</c:v>
                </c:pt>
                <c:pt idx="87">
                  <c:v>2.4067377538488088E-2</c:v>
                </c:pt>
                <c:pt idx="88">
                  <c:v>2.3055754698464881E-2</c:v>
                </c:pt>
                <c:pt idx="89">
                  <c:v>2.2470808519972962E-2</c:v>
                </c:pt>
                <c:pt idx="90">
                  <c:v>2.231441350209451E-2</c:v>
                </c:pt>
                <c:pt idx="91">
                  <c:v>2.1634252138312604E-2</c:v>
                </c:pt>
                <c:pt idx="92">
                  <c:v>2.1207020445057623E-2</c:v>
                </c:pt>
                <c:pt idx="93">
                  <c:v>2.0250767634236055E-2</c:v>
                </c:pt>
                <c:pt idx="94">
                  <c:v>2.0182690413717452E-2</c:v>
                </c:pt>
                <c:pt idx="95">
                  <c:v>1.9453235111624778E-2</c:v>
                </c:pt>
                <c:pt idx="96">
                  <c:v>1.8905266798745046E-2</c:v>
                </c:pt>
                <c:pt idx="97">
                  <c:v>1.8681988349459999E-2</c:v>
                </c:pt>
                <c:pt idx="98">
                  <c:v>1.8244030568192571E-2</c:v>
                </c:pt>
                <c:pt idx="99">
                  <c:v>1.7314238875750121E-2</c:v>
                </c:pt>
                <c:pt idx="100">
                  <c:v>1.7044270723756583E-2</c:v>
                </c:pt>
                <c:pt idx="101">
                  <c:v>1.7960446843520828E-2</c:v>
                </c:pt>
                <c:pt idx="102">
                  <c:v>1.6024028285221092E-2</c:v>
                </c:pt>
                <c:pt idx="103">
                  <c:v>1.652101306724596E-2</c:v>
                </c:pt>
                <c:pt idx="104">
                  <c:v>1.5745579622162609E-2</c:v>
                </c:pt>
                <c:pt idx="105">
                  <c:v>1.4984133949738521E-2</c:v>
                </c:pt>
                <c:pt idx="106">
                  <c:v>1.5040542640832655E-2</c:v>
                </c:pt>
                <c:pt idx="107">
                  <c:v>1.4840498131299285E-2</c:v>
                </c:pt>
                <c:pt idx="108">
                  <c:v>1.455196215433574E-2</c:v>
                </c:pt>
                <c:pt idx="109">
                  <c:v>1.4686770698798313E-2</c:v>
                </c:pt>
                <c:pt idx="110">
                  <c:v>1.3638802157682761E-2</c:v>
                </c:pt>
                <c:pt idx="111">
                  <c:v>1.3591102993734339E-2</c:v>
                </c:pt>
                <c:pt idx="112">
                  <c:v>1.3395905105864969E-2</c:v>
                </c:pt>
                <c:pt idx="113">
                  <c:v>1.3014047334905854E-2</c:v>
                </c:pt>
                <c:pt idx="114">
                  <c:v>1.2751132558843636E-2</c:v>
                </c:pt>
                <c:pt idx="115">
                  <c:v>1.2553981045913432E-2</c:v>
                </c:pt>
                <c:pt idx="116">
                  <c:v>1.2298921426118881E-2</c:v>
                </c:pt>
                <c:pt idx="117">
                  <c:v>1.2197004933970135E-2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C3-B147-BDEE-7C7D6AECD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770768"/>
        <c:axId val="1"/>
      </c:scatterChart>
      <c:valAx>
        <c:axId val="1996770768"/>
        <c:scaling>
          <c:logBase val="10"/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Throat Diameter (Microns)</a:t>
                </a:r>
              </a:p>
            </c:rich>
          </c:tx>
          <c:layout>
            <c:manualLayout>
              <c:xMode val="edge"/>
              <c:yMode val="edge"/>
              <c:x val="0.3874137514895209"/>
              <c:y val="0.929981271267844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At val="0.01"/>
        <c:crossBetween val="midCat"/>
      </c:valAx>
      <c:valAx>
        <c:axId val="1"/>
        <c:scaling>
          <c:logBase val="10"/>
          <c:orientation val="minMax"/>
          <c:max val="1"/>
          <c:min val="0.0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Incremental  Pore Volume</a:t>
                </a:r>
              </a:p>
            </c:rich>
          </c:tx>
          <c:layout>
            <c:manualLayout>
              <c:xMode val="edge"/>
              <c:yMode val="edge"/>
              <c:x val="7.8742632416569282E-3"/>
              <c:y val="0.3816546515852450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6770768"/>
        <c:crossesAt val="1E-3"/>
        <c:crossBetween val="midCat"/>
        <c:majorUnit val="10"/>
        <c:minorUnit val="10"/>
      </c:valAx>
      <c:spPr>
        <a:solidFill>
          <a:srgbClr val="00000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jpeg"/><Relationship Id="rId4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4.jpeg"/><Relationship Id="rId4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image" Target="../media/image16.jpeg"/><Relationship Id="rId4" Type="http://schemas.openxmlformats.org/officeDocument/2006/relationships/image" Target="../media/image15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image" Target="../media/image20.jpeg"/><Relationship Id="rId4" Type="http://schemas.openxmlformats.org/officeDocument/2006/relationships/image" Target="../media/image19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image" Target="../media/image22.jpeg"/><Relationship Id="rId4" Type="http://schemas.openxmlformats.org/officeDocument/2006/relationships/image" Target="../media/image2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image" Target="../media/image26.jpeg"/><Relationship Id="rId4" Type="http://schemas.openxmlformats.org/officeDocument/2006/relationships/image" Target="../media/image25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image" Target="../media/image28.jpeg"/><Relationship Id="rId4" Type="http://schemas.openxmlformats.org/officeDocument/2006/relationships/image" Target="../media/image27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image" Target="../media/image32.jpeg"/><Relationship Id="rId4" Type="http://schemas.openxmlformats.org/officeDocument/2006/relationships/image" Target="../media/image3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5" Type="http://schemas.openxmlformats.org/officeDocument/2006/relationships/image" Target="../media/image34.jpeg"/><Relationship Id="rId4" Type="http://schemas.openxmlformats.org/officeDocument/2006/relationships/image" Target="../media/image33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image" Target="../media/image38.jpeg"/><Relationship Id="rId4" Type="http://schemas.openxmlformats.org/officeDocument/2006/relationships/image" Target="../media/image37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5" Type="http://schemas.openxmlformats.org/officeDocument/2006/relationships/image" Target="../media/image40.jpeg"/><Relationship Id="rId4" Type="http://schemas.openxmlformats.org/officeDocument/2006/relationships/image" Target="../media/image39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5" Type="http://schemas.openxmlformats.org/officeDocument/2006/relationships/image" Target="../media/image44.jpeg"/><Relationship Id="rId4" Type="http://schemas.openxmlformats.org/officeDocument/2006/relationships/image" Target="../media/image43.jpe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5" Type="http://schemas.openxmlformats.org/officeDocument/2006/relationships/image" Target="../media/image46.jpeg"/><Relationship Id="rId4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76200</xdr:rowOff>
    </xdr:from>
    <xdr:to>
      <xdr:col>18</xdr:col>
      <xdr:colOff>596900</xdr:colOff>
      <xdr:row>45</xdr:row>
      <xdr:rowOff>25400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0E276B5C-8CDA-D445-B519-D07825FEE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63500</xdr:rowOff>
    </xdr:from>
    <xdr:to>
      <xdr:col>7</xdr:col>
      <xdr:colOff>457200</xdr:colOff>
      <xdr:row>30</xdr:row>
      <xdr:rowOff>177800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F4936A45-292D-0B48-A2DA-1821185F4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1117600</xdr:colOff>
      <xdr:row>7</xdr:row>
      <xdr:rowOff>101600</xdr:rowOff>
    </xdr:from>
    <xdr:to>
      <xdr:col>24</xdr:col>
      <xdr:colOff>1066800</xdr:colOff>
      <xdr:row>34</xdr:row>
      <xdr:rowOff>63500</xdr:rowOff>
    </xdr:to>
    <xdr:graphicFrame macro="">
      <xdr:nvGraphicFramePr>
        <xdr:cNvPr id="1027" name="Chart 3">
          <a:extLst>
            <a:ext uri="{FF2B5EF4-FFF2-40B4-BE49-F238E27FC236}">
              <a16:creationId xmlns:a16="http://schemas.microsoft.com/office/drawing/2014/main" id="{DDE0487B-516E-164A-ACBB-0B8FD25BF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0</xdr:colOff>
      <xdr:row>4</xdr:row>
      <xdr:rowOff>38100</xdr:rowOff>
    </xdr:from>
    <xdr:to>
      <xdr:col>53</xdr:col>
      <xdr:colOff>520700</xdr:colOff>
      <xdr:row>29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57C92DE4-E1D7-F340-9304-2DD7FBA20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35400" y="965200"/>
          <a:ext cx="84074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12700</xdr:rowOff>
    </xdr:from>
    <xdr:to>
      <xdr:col>53</xdr:col>
      <xdr:colOff>558800</xdr:colOff>
      <xdr:row>56</xdr:row>
      <xdr:rowOff>12700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E6DCCF88-CA9E-3740-A37F-EC4344F9F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0" y="6515100"/>
          <a:ext cx="8407400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0.47607</cdr:y>
    </cdr:from>
    <cdr:to>
      <cdr:x>0.8291</cdr:x>
      <cdr:y>0.51233</cdr:y>
    </cdr:to>
    <cdr:sp macro="" textlink="">
      <cdr:nvSpPr>
        <cdr:cNvPr id="2049" name="Text 1">
          <a:extLst xmlns:a="http://schemas.openxmlformats.org/drawingml/2006/main">
            <a:ext uri="{FF2B5EF4-FFF2-40B4-BE49-F238E27FC236}">
              <a16:creationId xmlns:a16="http://schemas.microsoft.com/office/drawing/2014/main" id="{D7D304C3-4877-A445-A403-FFA59960E21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55704" y="3663931"/>
          <a:ext cx="241830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0.8613</cdr:x>
      <cdr:y>0.27526</cdr:y>
    </cdr:from>
    <cdr:to>
      <cdr:x>0.86848</cdr:x>
      <cdr:y>0.31152</cdr:y>
    </cdr:to>
    <cdr:sp macro="" textlink="">
      <cdr:nvSpPr>
        <cdr:cNvPr id="2050" name="Text 2">
          <a:extLst xmlns:a="http://schemas.openxmlformats.org/drawingml/2006/main">
            <a:ext uri="{FF2B5EF4-FFF2-40B4-BE49-F238E27FC236}">
              <a16:creationId xmlns:a16="http://schemas.microsoft.com/office/drawing/2014/main" id="{6707C87F-516F-2A4F-A5A1-4C3F635C2E3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3006" y="2118430"/>
          <a:ext cx="77067" cy="27910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0.02058</cdr:x>
      <cdr:y>0.24146</cdr:y>
    </cdr:from>
    <cdr:to>
      <cdr:x>0.02182</cdr:x>
      <cdr:y>0.27772</cdr:y>
    </cdr:to>
    <cdr:sp macro="" textlink="'269e'!$T$41">
      <cdr:nvSpPr>
        <cdr:cNvPr id="2051" name="Text 3">
          <a:extLst xmlns:a="http://schemas.openxmlformats.org/drawingml/2006/main">
            <a:ext uri="{FF2B5EF4-FFF2-40B4-BE49-F238E27FC236}">
              <a16:creationId xmlns:a16="http://schemas.microsoft.com/office/drawing/2014/main" id="{48B08E42-A889-6F40-8664-648F76B1C38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0878" y="1858315"/>
          <a:ext cx="13288" cy="27910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9EEB29C-9C61-384A-A523-F84EB5ED2EC3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0.35662</cdr:x>
      <cdr:y>0.06655</cdr:y>
    </cdr:from>
    <cdr:to>
      <cdr:x>0.43834</cdr:x>
      <cdr:y>0.09788</cdr:y>
    </cdr:to>
    <cdr:sp macro="" textlink="">
      <cdr:nvSpPr>
        <cdr:cNvPr id="2052" name="Text 4">
          <a:extLst xmlns:a="http://schemas.openxmlformats.org/drawingml/2006/main">
            <a:ext uri="{FF2B5EF4-FFF2-40B4-BE49-F238E27FC236}">
              <a16:creationId xmlns:a16="http://schemas.microsoft.com/office/drawing/2014/main" id="{E4F6CB4A-FEFF-B54F-AE26-84E1C21A20D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072" y="512172"/>
          <a:ext cx="876967" cy="2411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0.28784</cdr:y>
    </cdr:from>
    <cdr:to>
      <cdr:x>0.02727</cdr:x>
      <cdr:y>0.68379</cdr:y>
    </cdr:to>
    <cdr:sp macro="" textlink="">
      <cdr:nvSpPr>
        <cdr:cNvPr id="2053" name="Text 5">
          <a:extLst xmlns:a="http://schemas.openxmlformats.org/drawingml/2006/main">
            <a:ext uri="{FF2B5EF4-FFF2-40B4-BE49-F238E27FC236}">
              <a16:creationId xmlns:a16="http://schemas.microsoft.com/office/drawing/2014/main" id="{F38E31E9-7AC0-A846-91CD-7BA2D22C2DF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215261"/>
          <a:ext cx="241830" cy="3047333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0.11642</cdr:x>
      <cdr:y>0.04237</cdr:y>
    </cdr:from>
    <cdr:to>
      <cdr:x>0.1236</cdr:x>
      <cdr:y>0.07864</cdr:y>
    </cdr:to>
    <cdr:sp macro="" textlink="">
      <cdr:nvSpPr>
        <cdr:cNvPr id="2054" name="Text 6">
          <a:extLst xmlns:a="http://schemas.openxmlformats.org/drawingml/2006/main">
            <a:ext uri="{FF2B5EF4-FFF2-40B4-BE49-F238E27FC236}">
              <a16:creationId xmlns:a16="http://schemas.microsoft.com/office/drawing/2014/main" id="{232B2A3F-E5CD-F64E-9AFB-C689290A1F6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49321" y="326104"/>
          <a:ext cx="77067" cy="2791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0.44301</cdr:y>
    </cdr:from>
    <cdr:to>
      <cdr:x>0.50074</cdr:x>
      <cdr:y>0.47262</cdr:y>
    </cdr:to>
    <cdr:sp macro="" textlink="'269e'!$C$2">
      <cdr:nvSpPr>
        <cdr:cNvPr id="2055" name="Text 7">
          <a:extLst xmlns:a="http://schemas.openxmlformats.org/drawingml/2006/main">
            <a:ext uri="{FF2B5EF4-FFF2-40B4-BE49-F238E27FC236}">
              <a16:creationId xmlns:a16="http://schemas.microsoft.com/office/drawing/2014/main" id="{778D5422-61B7-FC4C-A1F2-B7E8EFA4718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409512"/>
          <a:ext cx="114271" cy="227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7BC2681D-6E04-854F-8E0E-E6340E1BB8DF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0.44301</cdr:y>
    </cdr:from>
    <cdr:to>
      <cdr:x>0.01538</cdr:x>
      <cdr:y>0.47262</cdr:y>
    </cdr:to>
    <cdr:sp macro="" textlink="'269e'!$W$3:$W$6">
      <cdr:nvSpPr>
        <cdr:cNvPr id="2056" name="Text 8">
          <a:extLst xmlns:a="http://schemas.openxmlformats.org/drawingml/2006/main">
            <a:ext uri="{FF2B5EF4-FFF2-40B4-BE49-F238E27FC236}">
              <a16:creationId xmlns:a16="http://schemas.microsoft.com/office/drawing/2014/main" id="{6B762C8C-CCDD-0E40-8D2A-A73F5B2B429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09512"/>
          <a:ext cx="114271" cy="227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8AE3B982-EF92-0B40-A380-84D036F7C56E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7</xdr:row>
      <xdr:rowOff>63500</xdr:rowOff>
    </xdr:from>
    <xdr:to>
      <xdr:col>18</xdr:col>
      <xdr:colOff>241300</xdr:colOff>
      <xdr:row>45</xdr:row>
      <xdr:rowOff>12700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0DD6349E-5917-4148-AB22-B6770231E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38100</xdr:colOff>
      <xdr:row>7</xdr:row>
      <xdr:rowOff>38100</xdr:rowOff>
    </xdr:from>
    <xdr:to>
      <xdr:col>7</xdr:col>
      <xdr:colOff>127000</xdr:colOff>
      <xdr:row>30</xdr:row>
      <xdr:rowOff>88900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C39DA0FE-89D7-EE44-9CAB-06D02B8DD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762000</xdr:colOff>
      <xdr:row>7</xdr:row>
      <xdr:rowOff>101600</xdr:rowOff>
    </xdr:from>
    <xdr:to>
      <xdr:col>24</xdr:col>
      <xdr:colOff>1193800</xdr:colOff>
      <xdr:row>33</xdr:row>
      <xdr:rowOff>152400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E42FD45D-8917-284F-8329-1FEA51179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43</xdr:col>
      <xdr:colOff>863600</xdr:colOff>
      <xdr:row>4</xdr:row>
      <xdr:rowOff>25400</xdr:rowOff>
    </xdr:from>
    <xdr:to>
      <xdr:col>53</xdr:col>
      <xdr:colOff>533400</xdr:colOff>
      <xdr:row>28</xdr:row>
      <xdr:rowOff>190500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99E4F275-9DBD-A845-8DB5-2608D1B93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5600" y="952500"/>
          <a:ext cx="84328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12700</xdr:rowOff>
    </xdr:from>
    <xdr:to>
      <xdr:col>53</xdr:col>
      <xdr:colOff>584200</xdr:colOff>
      <xdr:row>56</xdr:row>
      <xdr:rowOff>12700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9AE51290-161D-7844-88BA-3ADD926D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6400" y="6515100"/>
          <a:ext cx="8432800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0.48026</cdr:y>
    </cdr:from>
    <cdr:to>
      <cdr:x>0.83034</cdr:x>
      <cdr:y>0.51826</cdr:y>
    </cdr:to>
    <cdr:sp macro="" textlink="">
      <cdr:nvSpPr>
        <cdr:cNvPr id="4097" name="Text 1">
          <a:extLst xmlns:a="http://schemas.openxmlformats.org/drawingml/2006/main">
            <a:ext uri="{FF2B5EF4-FFF2-40B4-BE49-F238E27FC236}">
              <a16:creationId xmlns:a16="http://schemas.microsoft.com/office/drawing/2014/main" id="{4FAEA2B0-D1C3-064F-AE63-2B54DCB7473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423" y="3696208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0.28192</cdr:y>
    </cdr:from>
    <cdr:to>
      <cdr:x>0.86823</cdr:x>
      <cdr:y>0.31991</cdr:y>
    </cdr:to>
    <cdr:sp macro="" textlink="">
      <cdr:nvSpPr>
        <cdr:cNvPr id="4098" name="Text 2">
          <a:extLst xmlns:a="http://schemas.openxmlformats.org/drawingml/2006/main">
            <a:ext uri="{FF2B5EF4-FFF2-40B4-BE49-F238E27FC236}">
              <a16:creationId xmlns:a16="http://schemas.microsoft.com/office/drawing/2014/main" id="{CC0E55D4-8021-2C49-9049-0FC10A8DF3E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9369" y="2169693"/>
          <a:ext cx="76975" cy="292393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0.02158</cdr:x>
      <cdr:y>0.24911</cdr:y>
    </cdr:from>
    <cdr:to>
      <cdr:x>0.02282</cdr:x>
      <cdr:y>0.2871</cdr:y>
    </cdr:to>
    <cdr:sp macro="" textlink="'270e'!$T$41">
      <cdr:nvSpPr>
        <cdr:cNvPr id="4099" name="Text 3">
          <a:extLst xmlns:a="http://schemas.openxmlformats.org/drawingml/2006/main">
            <a:ext uri="{FF2B5EF4-FFF2-40B4-BE49-F238E27FC236}">
              <a16:creationId xmlns:a16="http://schemas.microsoft.com/office/drawing/2014/main" id="{2DBD7E6C-D579-8846-81A0-B1DEB962D49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1292" y="1917173"/>
          <a:ext cx="13272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AF510EA-FE4E-F243-A09A-19B1B09362E9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0.07469</cdr:y>
    </cdr:from>
    <cdr:to>
      <cdr:x>0.43884</cdr:x>
      <cdr:y>0.10775</cdr:y>
    </cdr:to>
    <cdr:sp macro="" textlink="">
      <cdr:nvSpPr>
        <cdr:cNvPr id="4100" name="Text 4">
          <a:extLst xmlns:a="http://schemas.openxmlformats.org/drawingml/2006/main">
            <a:ext uri="{FF2B5EF4-FFF2-40B4-BE49-F238E27FC236}">
              <a16:creationId xmlns:a16="http://schemas.microsoft.com/office/drawing/2014/main" id="{286A0214-60AF-3C40-901A-50554734FE8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574827"/>
          <a:ext cx="875919" cy="254420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0.29524</cdr:y>
    </cdr:from>
    <cdr:to>
      <cdr:x>0.02851</cdr:x>
      <cdr:y>0.69465</cdr:y>
    </cdr:to>
    <cdr:sp macro="" textlink="">
      <cdr:nvSpPr>
        <cdr:cNvPr id="4101" name="Text 5">
          <a:extLst xmlns:a="http://schemas.openxmlformats.org/drawingml/2006/main">
            <a:ext uri="{FF2B5EF4-FFF2-40B4-BE49-F238E27FC236}">
              <a16:creationId xmlns:a16="http://schemas.microsoft.com/office/drawing/2014/main" id="{B8536C3A-9CB2-0F41-B091-75078AA0CB4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272221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0.04484</cdr:y>
    </cdr:from>
    <cdr:to>
      <cdr:x>0.12657</cdr:x>
      <cdr:y>0.08283</cdr:y>
    </cdr:to>
    <cdr:sp macro="" textlink="">
      <cdr:nvSpPr>
        <cdr:cNvPr id="4102" name="Text 6">
          <a:extLst xmlns:a="http://schemas.openxmlformats.org/drawingml/2006/main">
            <a:ext uri="{FF2B5EF4-FFF2-40B4-BE49-F238E27FC236}">
              <a16:creationId xmlns:a16="http://schemas.microsoft.com/office/drawing/2014/main" id="{A7E9C8AB-DE8F-5748-A231-579DA2A404E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9741" y="345091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0.4514</cdr:y>
    </cdr:from>
    <cdr:to>
      <cdr:x>0.50074</cdr:x>
      <cdr:y>0.48939</cdr:y>
    </cdr:to>
    <cdr:sp macro="" textlink="'270e'!$C$2">
      <cdr:nvSpPr>
        <cdr:cNvPr id="4103" name="Text 7">
          <a:extLst xmlns:a="http://schemas.openxmlformats.org/drawingml/2006/main">
            <a:ext uri="{FF2B5EF4-FFF2-40B4-BE49-F238E27FC236}">
              <a16:creationId xmlns:a16="http://schemas.microsoft.com/office/drawing/2014/main" id="{3E4D3054-0C6D-2345-ABFB-F0247644A93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474066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FD501DE1-3E9E-7E4E-BEB7-E0B00135AA63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0.4514</cdr:y>
    </cdr:from>
    <cdr:to>
      <cdr:x>0.01539</cdr:x>
      <cdr:y>0.48939</cdr:y>
    </cdr:to>
    <cdr:sp macro="" textlink="'270e'!$W$3:$W$6">
      <cdr:nvSpPr>
        <cdr:cNvPr id="4104" name="Text 8">
          <a:extLst xmlns:a="http://schemas.openxmlformats.org/drawingml/2006/main">
            <a:ext uri="{FF2B5EF4-FFF2-40B4-BE49-F238E27FC236}">
              <a16:creationId xmlns:a16="http://schemas.microsoft.com/office/drawing/2014/main" id="{2C894776-D47F-6645-81A0-DC16DA7D346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74066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4A0E7FFC-B0AD-774F-BC2D-23C86EEA1692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7</xdr:row>
      <xdr:rowOff>63500</xdr:rowOff>
    </xdr:from>
    <xdr:to>
      <xdr:col>18</xdr:col>
      <xdr:colOff>127000</xdr:colOff>
      <xdr:row>45</xdr:row>
      <xdr:rowOff>12700</xdr:rowOff>
    </xdr:to>
    <xdr:graphicFrame macro="">
      <xdr:nvGraphicFramePr>
        <xdr:cNvPr id="5121" name="Chart 1">
          <a:extLst>
            <a:ext uri="{FF2B5EF4-FFF2-40B4-BE49-F238E27FC236}">
              <a16:creationId xmlns:a16="http://schemas.microsoft.com/office/drawing/2014/main" id="{A94702BB-2CED-C047-887F-8CFAA72DF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711200</xdr:colOff>
      <xdr:row>7</xdr:row>
      <xdr:rowOff>63500</xdr:rowOff>
    </xdr:from>
    <xdr:to>
      <xdr:col>6</xdr:col>
      <xdr:colOff>927100</xdr:colOff>
      <xdr:row>32</xdr:row>
      <xdr:rowOff>114300</xdr:rowOff>
    </xdr:to>
    <xdr:graphicFrame macro="">
      <xdr:nvGraphicFramePr>
        <xdr:cNvPr id="5122" name="Chart 2">
          <a:extLst>
            <a:ext uri="{FF2B5EF4-FFF2-40B4-BE49-F238E27FC236}">
              <a16:creationId xmlns:a16="http://schemas.microsoft.com/office/drawing/2014/main" id="{C511CE48-BE2D-1345-BC92-5137EA418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977900</xdr:colOff>
      <xdr:row>7</xdr:row>
      <xdr:rowOff>76200</xdr:rowOff>
    </xdr:from>
    <xdr:to>
      <xdr:col>24</xdr:col>
      <xdr:colOff>25400</xdr:colOff>
      <xdr:row>31</xdr:row>
      <xdr:rowOff>139700</xdr:rowOff>
    </xdr:to>
    <xdr:graphicFrame macro="">
      <xdr:nvGraphicFramePr>
        <xdr:cNvPr id="5123" name="Chart 3">
          <a:extLst>
            <a:ext uri="{FF2B5EF4-FFF2-40B4-BE49-F238E27FC236}">
              <a16:creationId xmlns:a16="http://schemas.microsoft.com/office/drawing/2014/main" id="{6BDC5DB6-3A80-5744-A1E9-366463E45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0</xdr:colOff>
      <xdr:row>4</xdr:row>
      <xdr:rowOff>25400</xdr:rowOff>
    </xdr:from>
    <xdr:to>
      <xdr:col>53</xdr:col>
      <xdr:colOff>533400</xdr:colOff>
      <xdr:row>28</xdr:row>
      <xdr:rowOff>190500</xdr:rowOff>
    </xdr:to>
    <xdr:pic>
      <xdr:nvPicPr>
        <xdr:cNvPr id="5124" name="Picture 4">
          <a:extLst>
            <a:ext uri="{FF2B5EF4-FFF2-40B4-BE49-F238E27FC236}">
              <a16:creationId xmlns:a16="http://schemas.microsoft.com/office/drawing/2014/main" id="{6B197D09-4068-984D-8B9C-7E7817714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952500"/>
          <a:ext cx="84201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50800</xdr:rowOff>
    </xdr:from>
    <xdr:to>
      <xdr:col>53</xdr:col>
      <xdr:colOff>520700</xdr:colOff>
      <xdr:row>56</xdr:row>
      <xdr:rowOff>12700</xdr:rowOff>
    </xdr:to>
    <xdr:pic>
      <xdr:nvPicPr>
        <xdr:cNvPr id="5125" name="Picture 5">
          <a:extLst>
            <a:ext uri="{FF2B5EF4-FFF2-40B4-BE49-F238E27FC236}">
              <a16:creationId xmlns:a16="http://schemas.microsoft.com/office/drawing/2014/main" id="{14749E22-2DBC-784F-8F53-FA9E8344F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05300" y="6553200"/>
          <a:ext cx="8369300" cy="504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0.47015</cdr:y>
    </cdr:from>
    <cdr:to>
      <cdr:x>0.83034</cdr:x>
      <cdr:y>0.50814</cdr:y>
    </cdr:to>
    <cdr:sp macro="" textlink="">
      <cdr:nvSpPr>
        <cdr:cNvPr id="6145" name="Text 1">
          <a:extLst xmlns:a="http://schemas.openxmlformats.org/drawingml/2006/main">
            <a:ext uri="{FF2B5EF4-FFF2-40B4-BE49-F238E27FC236}">
              <a16:creationId xmlns:a16="http://schemas.microsoft.com/office/drawing/2014/main" id="{84139951-22AA-9D49-BCD1-55E91507536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423" y="3618363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0.26761</cdr:y>
    </cdr:from>
    <cdr:to>
      <cdr:x>0.86823</cdr:x>
      <cdr:y>0.3056</cdr:y>
    </cdr:to>
    <cdr:sp macro="" textlink="">
      <cdr:nvSpPr>
        <cdr:cNvPr id="6146" name="Text 2">
          <a:extLst xmlns:a="http://schemas.openxmlformats.org/drawingml/2006/main">
            <a:ext uri="{FF2B5EF4-FFF2-40B4-BE49-F238E27FC236}">
              <a16:creationId xmlns:a16="http://schemas.microsoft.com/office/drawing/2014/main" id="{5E158D87-27E9-DB40-995E-C8EAA193C18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9369" y="2059572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0.02158</cdr:x>
      <cdr:y>0.2343</cdr:y>
    </cdr:from>
    <cdr:to>
      <cdr:x>0.02282</cdr:x>
      <cdr:y>0.2723</cdr:y>
    </cdr:to>
    <cdr:sp macro="" textlink="'275e'!$T$41">
      <cdr:nvSpPr>
        <cdr:cNvPr id="6147" name="Text 3">
          <a:extLst xmlns:a="http://schemas.openxmlformats.org/drawingml/2006/main">
            <a:ext uri="{FF2B5EF4-FFF2-40B4-BE49-F238E27FC236}">
              <a16:creationId xmlns:a16="http://schemas.microsoft.com/office/drawing/2014/main" id="{8B942480-6B85-3340-A9CD-1D279B4AF7A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1292" y="1803254"/>
          <a:ext cx="13272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F00BEA-E1BF-5645-8E6A-05E54AEDDA7D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0.06408</cdr:y>
    </cdr:from>
    <cdr:to>
      <cdr:x>0.43884</cdr:x>
      <cdr:y>0.09714</cdr:y>
    </cdr:to>
    <cdr:sp macro="" textlink="">
      <cdr:nvSpPr>
        <cdr:cNvPr id="6148" name="Text 4">
          <a:extLst xmlns:a="http://schemas.openxmlformats.org/drawingml/2006/main">
            <a:ext uri="{FF2B5EF4-FFF2-40B4-BE49-F238E27FC236}">
              <a16:creationId xmlns:a16="http://schemas.microsoft.com/office/drawing/2014/main" id="{6EDDB4D4-5848-DC40-ABEF-0E3847EC89C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493185"/>
          <a:ext cx="875919" cy="254420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0.28118</cdr:y>
    </cdr:from>
    <cdr:to>
      <cdr:x>0.02851</cdr:x>
      <cdr:y>0.68058</cdr:y>
    </cdr:to>
    <cdr:sp macro="" textlink="">
      <cdr:nvSpPr>
        <cdr:cNvPr id="6149" name="Text 5">
          <a:extLst xmlns:a="http://schemas.openxmlformats.org/drawingml/2006/main">
            <a:ext uri="{FF2B5EF4-FFF2-40B4-BE49-F238E27FC236}">
              <a16:creationId xmlns:a16="http://schemas.microsoft.com/office/drawing/2014/main" id="{E72F6785-F272-AC4A-B825-38E2CB1C2E7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63997"/>
          <a:ext cx="254813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0.03793</cdr:y>
    </cdr:from>
    <cdr:to>
      <cdr:x>0.12657</cdr:x>
      <cdr:y>0.07592</cdr:y>
    </cdr:to>
    <cdr:sp macro="" textlink="">
      <cdr:nvSpPr>
        <cdr:cNvPr id="6150" name="Text 6">
          <a:extLst xmlns:a="http://schemas.openxmlformats.org/drawingml/2006/main">
            <a:ext uri="{FF2B5EF4-FFF2-40B4-BE49-F238E27FC236}">
              <a16:creationId xmlns:a16="http://schemas.microsoft.com/office/drawing/2014/main" id="{AFF4C19B-892A-2D48-800B-81F4E1BEBFA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9741" y="291929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0.44055</cdr:y>
    </cdr:from>
    <cdr:to>
      <cdr:x>0.50074</cdr:x>
      <cdr:y>0.47854</cdr:y>
    </cdr:to>
    <cdr:sp macro="" textlink="'275e'!$C$2">
      <cdr:nvSpPr>
        <cdr:cNvPr id="6151" name="Text 7">
          <a:extLst xmlns:a="http://schemas.openxmlformats.org/drawingml/2006/main">
            <a:ext uri="{FF2B5EF4-FFF2-40B4-BE49-F238E27FC236}">
              <a16:creationId xmlns:a16="http://schemas.microsoft.com/office/drawing/2014/main" id="{32A1892B-FA8D-944F-919E-65A4C40EC3A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390525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7ED87D8E-6445-D443-AE62-02F578CBF2D7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0.44055</cdr:y>
    </cdr:from>
    <cdr:to>
      <cdr:x>0.01539</cdr:x>
      <cdr:y>0.47854</cdr:y>
    </cdr:to>
    <cdr:sp macro="" textlink="'275e'!$W$3:$W$6">
      <cdr:nvSpPr>
        <cdr:cNvPr id="6152" name="Text 8">
          <a:extLst xmlns:a="http://schemas.openxmlformats.org/drawingml/2006/main">
            <a:ext uri="{FF2B5EF4-FFF2-40B4-BE49-F238E27FC236}">
              <a16:creationId xmlns:a16="http://schemas.microsoft.com/office/drawing/2014/main" id="{DC4BF664-5429-084D-AFC2-AD8D6FFE195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90525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47BE3FC4-E8E9-9A43-8DAF-9A47BBB4B64E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7</xdr:row>
      <xdr:rowOff>114300</xdr:rowOff>
    </xdr:from>
    <xdr:to>
      <xdr:col>18</xdr:col>
      <xdr:colOff>25400</xdr:colOff>
      <xdr:row>45</xdr:row>
      <xdr:rowOff>63500</xdr:rowOff>
    </xdr:to>
    <xdr:graphicFrame macro="">
      <xdr:nvGraphicFramePr>
        <xdr:cNvPr id="7169" name="Chart 1">
          <a:extLst>
            <a:ext uri="{FF2B5EF4-FFF2-40B4-BE49-F238E27FC236}">
              <a16:creationId xmlns:a16="http://schemas.microsoft.com/office/drawing/2014/main" id="{0DFB464D-8F32-604D-9F8A-1FE2EC7D1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101600</xdr:rowOff>
    </xdr:from>
    <xdr:to>
      <xdr:col>7</xdr:col>
      <xdr:colOff>114300</xdr:colOff>
      <xdr:row>34</xdr:row>
      <xdr:rowOff>165100</xdr:rowOff>
    </xdr:to>
    <xdr:graphicFrame macro="">
      <xdr:nvGraphicFramePr>
        <xdr:cNvPr id="7170" name="Chart 2">
          <a:extLst>
            <a:ext uri="{FF2B5EF4-FFF2-40B4-BE49-F238E27FC236}">
              <a16:creationId xmlns:a16="http://schemas.microsoft.com/office/drawing/2014/main" id="{191B9425-6D8E-C546-B1C4-99671ED48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304800</xdr:colOff>
      <xdr:row>7</xdr:row>
      <xdr:rowOff>152400</xdr:rowOff>
    </xdr:from>
    <xdr:to>
      <xdr:col>24</xdr:col>
      <xdr:colOff>0</xdr:colOff>
      <xdr:row>33</xdr:row>
      <xdr:rowOff>63500</xdr:rowOff>
    </xdr:to>
    <xdr:graphicFrame macro="">
      <xdr:nvGraphicFramePr>
        <xdr:cNvPr id="7171" name="Chart 3">
          <a:extLst>
            <a:ext uri="{FF2B5EF4-FFF2-40B4-BE49-F238E27FC236}">
              <a16:creationId xmlns:a16="http://schemas.microsoft.com/office/drawing/2014/main" id="{95BF87EA-E9E1-9D4E-8F73-4FEC68019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50800</xdr:rowOff>
    </xdr:from>
    <xdr:to>
      <xdr:col>53</xdr:col>
      <xdr:colOff>469900</xdr:colOff>
      <xdr:row>28</xdr:row>
      <xdr:rowOff>152400</xdr:rowOff>
    </xdr:to>
    <xdr:pic>
      <xdr:nvPicPr>
        <xdr:cNvPr id="7172" name="Picture 4">
          <a:extLst>
            <a:ext uri="{FF2B5EF4-FFF2-40B4-BE49-F238E27FC236}">
              <a16:creationId xmlns:a16="http://schemas.microsoft.com/office/drawing/2014/main" id="{D0D11CB3-01DC-9D49-8E8E-714F0B03C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3700" y="977900"/>
          <a:ext cx="83185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0</xdr:rowOff>
    </xdr:from>
    <xdr:to>
      <xdr:col>53</xdr:col>
      <xdr:colOff>533400</xdr:colOff>
      <xdr:row>55</xdr:row>
      <xdr:rowOff>190500</xdr:rowOff>
    </xdr:to>
    <xdr:pic>
      <xdr:nvPicPr>
        <xdr:cNvPr id="7173" name="Picture 5">
          <a:extLst>
            <a:ext uri="{FF2B5EF4-FFF2-40B4-BE49-F238E27FC236}">
              <a16:creationId xmlns:a16="http://schemas.microsoft.com/office/drawing/2014/main" id="{D45995B7-B2A0-DE45-B993-E01F938B4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3700" y="6502400"/>
          <a:ext cx="83820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0.80607</cdr:x>
      <cdr:y>0.46571</cdr:y>
    </cdr:from>
    <cdr:to>
      <cdr:x>0.82985</cdr:x>
      <cdr:y>0.5037</cdr:y>
    </cdr:to>
    <cdr:sp macro="" textlink="">
      <cdr:nvSpPr>
        <cdr:cNvPr id="8193" name="Text 1">
          <a:extLst xmlns:a="http://schemas.openxmlformats.org/drawingml/2006/main">
            <a:ext uri="{FF2B5EF4-FFF2-40B4-BE49-F238E27FC236}">
              <a16:creationId xmlns:a16="http://schemas.microsoft.com/office/drawing/2014/main" id="{2C08D89D-C050-0043-A98A-8BF1F2CA88B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50389" y="3584188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0.8613</cdr:x>
      <cdr:y>0.26193</cdr:y>
    </cdr:from>
    <cdr:to>
      <cdr:x>0.86848</cdr:x>
      <cdr:y>0.29993</cdr:y>
    </cdr:to>
    <cdr:sp macro="" textlink="">
      <cdr:nvSpPr>
        <cdr:cNvPr id="8194" name="Text 2">
          <a:extLst xmlns:a="http://schemas.openxmlformats.org/drawingml/2006/main">
            <a:ext uri="{FF2B5EF4-FFF2-40B4-BE49-F238E27FC236}">
              <a16:creationId xmlns:a16="http://schemas.microsoft.com/office/drawing/2014/main" id="{1E39E793-659A-4444-9944-A2C2C5707E6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3006" y="2015903"/>
          <a:ext cx="7706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0.02256</cdr:x>
      <cdr:y>0.22814</cdr:y>
    </cdr:from>
    <cdr:to>
      <cdr:x>0.0238</cdr:x>
      <cdr:y>0.26613</cdr:y>
    </cdr:to>
    <cdr:sp macro="" textlink="'278e'!$T$41">
      <cdr:nvSpPr>
        <cdr:cNvPr id="8195" name="Text 3">
          <a:extLst xmlns:a="http://schemas.openxmlformats.org/drawingml/2006/main">
            <a:ext uri="{FF2B5EF4-FFF2-40B4-BE49-F238E27FC236}">
              <a16:creationId xmlns:a16="http://schemas.microsoft.com/office/drawing/2014/main" id="{E9EF8DE1-667A-2342-8691-ED2A7F7F01A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2138" y="1755788"/>
          <a:ext cx="1328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27DA55-DDA5-2540-AB3A-CF1E21E72A84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0.37693</cdr:x>
      <cdr:y>0.08332</cdr:y>
    </cdr:from>
    <cdr:to>
      <cdr:x>0.45865</cdr:x>
      <cdr:y>0.11638</cdr:y>
    </cdr:to>
    <cdr:sp macro="" textlink="">
      <cdr:nvSpPr>
        <cdr:cNvPr id="8196" name="Text 4">
          <a:extLst xmlns:a="http://schemas.openxmlformats.org/drawingml/2006/main">
            <a:ext uri="{FF2B5EF4-FFF2-40B4-BE49-F238E27FC236}">
              <a16:creationId xmlns:a16="http://schemas.microsoft.com/office/drawing/2014/main" id="{561224DE-1788-C64A-9D90-E97099A5B70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4985" y="641280"/>
          <a:ext cx="876967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0.27575</cdr:y>
    </cdr:from>
    <cdr:to>
      <cdr:x>0.02851</cdr:x>
      <cdr:y>0.67516</cdr:y>
    </cdr:to>
    <cdr:sp macro="" textlink="">
      <cdr:nvSpPr>
        <cdr:cNvPr id="8197" name="Text 5">
          <a:extLst xmlns:a="http://schemas.openxmlformats.org/drawingml/2006/main">
            <a:ext uri="{FF2B5EF4-FFF2-40B4-BE49-F238E27FC236}">
              <a16:creationId xmlns:a16="http://schemas.microsoft.com/office/drawing/2014/main" id="{049939F3-3C02-2948-94FC-BB28678F234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22227"/>
          <a:ext cx="255118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0.12087</cdr:x>
      <cdr:y>0.03719</cdr:y>
    </cdr:from>
    <cdr:to>
      <cdr:x>0.12806</cdr:x>
      <cdr:y>0.07518</cdr:y>
    </cdr:to>
    <cdr:sp macro="" textlink="">
      <cdr:nvSpPr>
        <cdr:cNvPr id="8198" name="Text 6">
          <a:extLst xmlns:a="http://schemas.openxmlformats.org/drawingml/2006/main">
            <a:ext uri="{FF2B5EF4-FFF2-40B4-BE49-F238E27FC236}">
              <a16:creationId xmlns:a16="http://schemas.microsoft.com/office/drawing/2014/main" id="{EE73801B-7397-1840-AED2-069F9516559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7156" y="286233"/>
          <a:ext cx="77067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0.43684</cdr:y>
    </cdr:from>
    <cdr:to>
      <cdr:x>0.50074</cdr:x>
      <cdr:y>0.47484</cdr:y>
    </cdr:to>
    <cdr:sp macro="" textlink="'278e'!$C$2">
      <cdr:nvSpPr>
        <cdr:cNvPr id="8199" name="Text 7">
          <a:extLst xmlns:a="http://schemas.openxmlformats.org/drawingml/2006/main">
            <a:ext uri="{FF2B5EF4-FFF2-40B4-BE49-F238E27FC236}">
              <a16:creationId xmlns:a16="http://schemas.microsoft.com/office/drawing/2014/main" id="{F3B712AE-FB83-D64C-98D1-B22AE9DF0C1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362046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AE90D038-9DC5-BF46-B745-6040B818764B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0.43684</cdr:y>
    </cdr:from>
    <cdr:to>
      <cdr:x>0.01538</cdr:x>
      <cdr:y>0.47484</cdr:y>
    </cdr:to>
    <cdr:sp macro="" textlink="'278e'!$W$3:$W$6">
      <cdr:nvSpPr>
        <cdr:cNvPr id="8200" name="Text 8">
          <a:extLst xmlns:a="http://schemas.openxmlformats.org/drawingml/2006/main">
            <a:ext uri="{FF2B5EF4-FFF2-40B4-BE49-F238E27FC236}">
              <a16:creationId xmlns:a16="http://schemas.microsoft.com/office/drawing/2014/main" id="{B84C070E-9C74-4042-8A55-BA397E50229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62046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A5EFA18D-00B3-9347-BA74-D776FD5D5CE4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7</xdr:row>
      <xdr:rowOff>101600</xdr:rowOff>
    </xdr:from>
    <xdr:to>
      <xdr:col>17</xdr:col>
      <xdr:colOff>660400</xdr:colOff>
      <xdr:row>45</xdr:row>
      <xdr:rowOff>50800</xdr:rowOff>
    </xdr:to>
    <xdr:graphicFrame macro="">
      <xdr:nvGraphicFramePr>
        <xdr:cNvPr id="9217" name="Chart 1">
          <a:extLst>
            <a:ext uri="{FF2B5EF4-FFF2-40B4-BE49-F238E27FC236}">
              <a16:creationId xmlns:a16="http://schemas.microsoft.com/office/drawing/2014/main" id="{29983D93-0CE4-4D4E-B427-19E6A5773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101600</xdr:rowOff>
    </xdr:from>
    <xdr:to>
      <xdr:col>6</xdr:col>
      <xdr:colOff>838200</xdr:colOff>
      <xdr:row>29</xdr:row>
      <xdr:rowOff>177800</xdr:rowOff>
    </xdr:to>
    <xdr:graphicFrame macro="">
      <xdr:nvGraphicFramePr>
        <xdr:cNvPr id="9218" name="Chart 2">
          <a:extLst>
            <a:ext uri="{FF2B5EF4-FFF2-40B4-BE49-F238E27FC236}">
              <a16:creationId xmlns:a16="http://schemas.microsoft.com/office/drawing/2014/main" id="{9AA0C36E-623C-1A4E-9611-B0C9B3541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7</xdr:row>
      <xdr:rowOff>114300</xdr:rowOff>
    </xdr:from>
    <xdr:to>
      <xdr:col>24</xdr:col>
      <xdr:colOff>25400</xdr:colOff>
      <xdr:row>34</xdr:row>
      <xdr:rowOff>63500</xdr:rowOff>
    </xdr:to>
    <xdr:graphicFrame macro="">
      <xdr:nvGraphicFramePr>
        <xdr:cNvPr id="9219" name="Chart 3">
          <a:extLst>
            <a:ext uri="{FF2B5EF4-FFF2-40B4-BE49-F238E27FC236}">
              <a16:creationId xmlns:a16="http://schemas.microsoft.com/office/drawing/2014/main" id="{7381EC68-E3F9-154C-A27B-02CFD8DD3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25400</xdr:rowOff>
    </xdr:from>
    <xdr:to>
      <xdr:col>53</xdr:col>
      <xdr:colOff>520700</xdr:colOff>
      <xdr:row>28</xdr:row>
      <xdr:rowOff>190500</xdr:rowOff>
    </xdr:to>
    <xdr:pic>
      <xdr:nvPicPr>
        <xdr:cNvPr id="9220" name="Picture 4">
          <a:extLst>
            <a:ext uri="{FF2B5EF4-FFF2-40B4-BE49-F238E27FC236}">
              <a16:creationId xmlns:a16="http://schemas.microsoft.com/office/drawing/2014/main" id="{5E52C680-0E0C-B941-BF27-CA4F8F3C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5600" y="952500"/>
          <a:ext cx="83693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38100</xdr:rowOff>
    </xdr:from>
    <xdr:to>
      <xdr:col>53</xdr:col>
      <xdr:colOff>622300</xdr:colOff>
      <xdr:row>56</xdr:row>
      <xdr:rowOff>38100</xdr:rowOff>
    </xdr:to>
    <xdr:pic>
      <xdr:nvPicPr>
        <xdr:cNvPr id="9221" name="Picture 5">
          <a:extLst>
            <a:ext uri="{FF2B5EF4-FFF2-40B4-BE49-F238E27FC236}">
              <a16:creationId xmlns:a16="http://schemas.microsoft.com/office/drawing/2014/main" id="{36D91FB4-8AA7-594B-AEAD-86C203CF1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5600" y="6540500"/>
          <a:ext cx="8470900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0.80558</cdr:x>
      <cdr:y>0.4741</cdr:y>
    </cdr:from>
    <cdr:to>
      <cdr:x>0.82935</cdr:x>
      <cdr:y>0.51209</cdr:y>
    </cdr:to>
    <cdr:sp macro="" textlink="">
      <cdr:nvSpPr>
        <cdr:cNvPr id="10241" name="Text 1">
          <a:extLst xmlns:a="http://schemas.openxmlformats.org/drawingml/2006/main">
            <a:ext uri="{FF2B5EF4-FFF2-40B4-BE49-F238E27FC236}">
              <a16:creationId xmlns:a16="http://schemas.microsoft.com/office/drawing/2014/main" id="{9E84042C-2CFF-364C-B0D9-0F3428EA9D5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074" y="3648742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0.8613</cdr:x>
      <cdr:y>0.27106</cdr:y>
    </cdr:from>
    <cdr:to>
      <cdr:x>0.86848</cdr:x>
      <cdr:y>0.30905</cdr:y>
    </cdr:to>
    <cdr:sp macro="" textlink="">
      <cdr:nvSpPr>
        <cdr:cNvPr id="10242" name="Text 2">
          <a:extLst xmlns:a="http://schemas.openxmlformats.org/drawingml/2006/main">
            <a:ext uri="{FF2B5EF4-FFF2-40B4-BE49-F238E27FC236}">
              <a16:creationId xmlns:a16="http://schemas.microsoft.com/office/drawing/2014/main" id="{02C74A68-3A04-DE40-A207-A71DAE03ADA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3006" y="2086153"/>
          <a:ext cx="7706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0.02256</cdr:x>
      <cdr:y>0.23776</cdr:y>
    </cdr:from>
    <cdr:to>
      <cdr:x>0.0238</cdr:x>
      <cdr:y>0.27575</cdr:y>
    </cdr:to>
    <cdr:sp macro="" textlink="'279e'!$T$41">
      <cdr:nvSpPr>
        <cdr:cNvPr id="10243" name="Text 3">
          <a:extLst xmlns:a="http://schemas.openxmlformats.org/drawingml/2006/main">
            <a:ext uri="{FF2B5EF4-FFF2-40B4-BE49-F238E27FC236}">
              <a16:creationId xmlns:a16="http://schemas.microsoft.com/office/drawing/2014/main" id="{9644F949-E09D-6146-8227-9A9F210AC51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2138" y="1829835"/>
          <a:ext cx="1328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F556FE1-0242-8A48-99D2-0F9F2C9022D9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0.3747</cdr:x>
      <cdr:y>0.07938</cdr:y>
    </cdr:from>
    <cdr:to>
      <cdr:x>0.45642</cdr:x>
      <cdr:y>0.11243</cdr:y>
    </cdr:to>
    <cdr:sp macro="" textlink="">
      <cdr:nvSpPr>
        <cdr:cNvPr id="10244" name="Text 4">
          <a:extLst xmlns:a="http://schemas.openxmlformats.org/drawingml/2006/main">
            <a:ext uri="{FF2B5EF4-FFF2-40B4-BE49-F238E27FC236}">
              <a16:creationId xmlns:a16="http://schemas.microsoft.com/office/drawing/2014/main" id="{30A6F755-F959-184F-BBED-F5726C2255B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21068" y="610902"/>
          <a:ext cx="876966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0.28463</cdr:y>
    </cdr:from>
    <cdr:to>
      <cdr:x>0.02851</cdr:x>
      <cdr:y>0.68404</cdr:y>
    </cdr:to>
    <cdr:sp macro="" textlink="">
      <cdr:nvSpPr>
        <cdr:cNvPr id="10245" name="Text 5">
          <a:extLst xmlns:a="http://schemas.openxmlformats.org/drawingml/2006/main">
            <a:ext uri="{FF2B5EF4-FFF2-40B4-BE49-F238E27FC236}">
              <a16:creationId xmlns:a16="http://schemas.microsoft.com/office/drawing/2014/main" id="{10F70673-2246-2344-8CD3-42DA294F464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90579"/>
          <a:ext cx="255118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0.12087</cdr:x>
      <cdr:y>0.03966</cdr:y>
    </cdr:from>
    <cdr:to>
      <cdr:x>0.12806</cdr:x>
      <cdr:y>0.07765</cdr:y>
    </cdr:to>
    <cdr:sp macro="" textlink="">
      <cdr:nvSpPr>
        <cdr:cNvPr id="10246" name="Text 6">
          <a:extLst xmlns:a="http://schemas.openxmlformats.org/drawingml/2006/main">
            <a:ext uri="{FF2B5EF4-FFF2-40B4-BE49-F238E27FC236}">
              <a16:creationId xmlns:a16="http://schemas.microsoft.com/office/drawing/2014/main" id="{313EFA13-6D9F-B74A-AF58-4351BCB4E90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7156" y="305219"/>
          <a:ext cx="77067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0.44326</cdr:y>
    </cdr:from>
    <cdr:to>
      <cdr:x>0.50074</cdr:x>
      <cdr:y>0.48125</cdr:y>
    </cdr:to>
    <cdr:sp macro="" textlink="'279e'!$C$2">
      <cdr:nvSpPr>
        <cdr:cNvPr id="10247" name="Text 7">
          <a:extLst xmlns:a="http://schemas.openxmlformats.org/drawingml/2006/main">
            <a:ext uri="{FF2B5EF4-FFF2-40B4-BE49-F238E27FC236}">
              <a16:creationId xmlns:a16="http://schemas.microsoft.com/office/drawing/2014/main" id="{D872B692-534D-ED4F-9666-531028CD854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411411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D9E1CA87-8379-8348-BA6F-629406AB431A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0.44326</cdr:y>
    </cdr:from>
    <cdr:to>
      <cdr:x>0.01538</cdr:x>
      <cdr:y>0.48125</cdr:y>
    </cdr:to>
    <cdr:sp macro="" textlink="'279e'!$W$3:$W$6">
      <cdr:nvSpPr>
        <cdr:cNvPr id="10248" name="Text 8">
          <a:extLst xmlns:a="http://schemas.openxmlformats.org/drawingml/2006/main">
            <a:ext uri="{FF2B5EF4-FFF2-40B4-BE49-F238E27FC236}">
              <a16:creationId xmlns:a16="http://schemas.microsoft.com/office/drawing/2014/main" id="{49E1622D-61C4-B446-A2B9-78BD74A4394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11411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CB336659-E1D3-4E4C-9D23-DD6159C30FE0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7</xdr:row>
      <xdr:rowOff>76200</xdr:rowOff>
    </xdr:from>
    <xdr:to>
      <xdr:col>18</xdr:col>
      <xdr:colOff>88900</xdr:colOff>
      <xdr:row>45</xdr:row>
      <xdr:rowOff>25400</xdr:rowOff>
    </xdr:to>
    <xdr:graphicFrame macro="">
      <xdr:nvGraphicFramePr>
        <xdr:cNvPr id="11265" name="Chart 1">
          <a:extLst>
            <a:ext uri="{FF2B5EF4-FFF2-40B4-BE49-F238E27FC236}">
              <a16:creationId xmlns:a16="http://schemas.microsoft.com/office/drawing/2014/main" id="{539D84B6-034C-714E-8B8D-3D083A8D0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63500</xdr:rowOff>
    </xdr:from>
    <xdr:to>
      <xdr:col>7</xdr:col>
      <xdr:colOff>88900</xdr:colOff>
      <xdr:row>34</xdr:row>
      <xdr:rowOff>139700</xdr:rowOff>
    </xdr:to>
    <xdr:graphicFrame macro="">
      <xdr:nvGraphicFramePr>
        <xdr:cNvPr id="11266" name="Chart 2">
          <a:extLst>
            <a:ext uri="{FF2B5EF4-FFF2-40B4-BE49-F238E27FC236}">
              <a16:creationId xmlns:a16="http://schemas.microsoft.com/office/drawing/2014/main" id="{DD4CE6D6-6AA6-3E49-AA9A-448108794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812800</xdr:colOff>
      <xdr:row>7</xdr:row>
      <xdr:rowOff>114300</xdr:rowOff>
    </xdr:from>
    <xdr:to>
      <xdr:col>24</xdr:col>
      <xdr:colOff>457200</xdr:colOff>
      <xdr:row>35</xdr:row>
      <xdr:rowOff>0</xdr:rowOff>
    </xdr:to>
    <xdr:graphicFrame macro="">
      <xdr:nvGraphicFramePr>
        <xdr:cNvPr id="11267" name="Chart 3">
          <a:extLst>
            <a:ext uri="{FF2B5EF4-FFF2-40B4-BE49-F238E27FC236}">
              <a16:creationId xmlns:a16="http://schemas.microsoft.com/office/drawing/2014/main" id="{8ADA09AE-97B1-B04F-B1EB-8B7C696DB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38100</xdr:rowOff>
    </xdr:from>
    <xdr:to>
      <xdr:col>53</xdr:col>
      <xdr:colOff>431800</xdr:colOff>
      <xdr:row>29</xdr:row>
      <xdr:rowOff>0</xdr:rowOff>
    </xdr:to>
    <xdr:pic>
      <xdr:nvPicPr>
        <xdr:cNvPr id="11268" name="Picture 4">
          <a:extLst>
            <a:ext uri="{FF2B5EF4-FFF2-40B4-BE49-F238E27FC236}">
              <a16:creationId xmlns:a16="http://schemas.microsoft.com/office/drawing/2014/main" id="{F43CECBD-F80E-584A-9E1C-7EE5B055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41800" y="965200"/>
          <a:ext cx="82804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38100</xdr:rowOff>
    </xdr:from>
    <xdr:to>
      <xdr:col>53</xdr:col>
      <xdr:colOff>469900</xdr:colOff>
      <xdr:row>55</xdr:row>
      <xdr:rowOff>190500</xdr:rowOff>
    </xdr:to>
    <xdr:pic>
      <xdr:nvPicPr>
        <xdr:cNvPr id="11269" name="Picture 5">
          <a:extLst>
            <a:ext uri="{FF2B5EF4-FFF2-40B4-BE49-F238E27FC236}">
              <a16:creationId xmlns:a16="http://schemas.microsoft.com/office/drawing/2014/main" id="{5C32228D-8DB4-3C47-9CE2-3CB8C57FF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41800" y="6540500"/>
          <a:ext cx="831850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0.80855</cdr:x>
      <cdr:y>0.47336</cdr:y>
    </cdr:from>
    <cdr:to>
      <cdr:x>0.83232</cdr:x>
      <cdr:y>0.51135</cdr:y>
    </cdr:to>
    <cdr:sp macro="" textlink="">
      <cdr:nvSpPr>
        <cdr:cNvPr id="12289" name="Text 1">
          <a:extLst xmlns:a="http://schemas.openxmlformats.org/drawingml/2006/main">
            <a:ext uri="{FF2B5EF4-FFF2-40B4-BE49-F238E27FC236}">
              <a16:creationId xmlns:a16="http://schemas.microsoft.com/office/drawing/2014/main" id="{07A347FE-4EDD-0644-8314-F14E3B687D2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66658" y="3643046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0.86228</cdr:x>
      <cdr:y>0.27131</cdr:y>
    </cdr:from>
    <cdr:to>
      <cdr:x>0.86946</cdr:x>
      <cdr:y>0.3093</cdr:y>
    </cdr:to>
    <cdr:sp macro="" textlink="">
      <cdr:nvSpPr>
        <cdr:cNvPr id="12290" name="Text 2">
          <a:extLst xmlns:a="http://schemas.openxmlformats.org/drawingml/2006/main">
            <a:ext uri="{FF2B5EF4-FFF2-40B4-BE49-F238E27FC236}">
              <a16:creationId xmlns:a16="http://schemas.microsoft.com/office/drawing/2014/main" id="{2481BBD1-62D4-2B43-83A5-086B6B96310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2641" y="2088051"/>
          <a:ext cx="76975" cy="292393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0.02084</cdr:x>
      <cdr:y>0.23628</cdr:y>
    </cdr:from>
    <cdr:to>
      <cdr:x>0.02207</cdr:x>
      <cdr:y>0.27427</cdr:y>
    </cdr:to>
    <cdr:sp macro="" textlink="'291e'!$T$41">
      <cdr:nvSpPr>
        <cdr:cNvPr id="12291" name="Text 3">
          <a:extLst xmlns:a="http://schemas.openxmlformats.org/drawingml/2006/main">
            <a:ext uri="{FF2B5EF4-FFF2-40B4-BE49-F238E27FC236}">
              <a16:creationId xmlns:a16="http://schemas.microsoft.com/office/drawing/2014/main" id="{E65163DB-3542-1345-925B-1CA19C4BD2D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330" y="1818443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1DB58F-68E9-704B-8E2C-4FD1CB9DA7A6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0.35489</cdr:x>
      <cdr:y>0.06976</cdr:y>
    </cdr:from>
    <cdr:to>
      <cdr:x>0.43661</cdr:x>
      <cdr:y>0.10281</cdr:y>
    </cdr:to>
    <cdr:sp macro="" textlink="">
      <cdr:nvSpPr>
        <cdr:cNvPr id="12292" name="Text 4">
          <a:extLst xmlns:a="http://schemas.openxmlformats.org/drawingml/2006/main">
            <a:ext uri="{FF2B5EF4-FFF2-40B4-BE49-F238E27FC236}">
              <a16:creationId xmlns:a16="http://schemas.microsoft.com/office/drawing/2014/main" id="{75FDDFD0-94C2-334A-A991-D440989270E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03980" y="536854"/>
          <a:ext cx="875919" cy="254420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0.28389</cdr:y>
    </cdr:from>
    <cdr:to>
      <cdr:x>0.02851</cdr:x>
      <cdr:y>0.6833</cdr:y>
    </cdr:to>
    <cdr:sp macro="" textlink="">
      <cdr:nvSpPr>
        <cdr:cNvPr id="12293" name="Text 5">
          <a:extLst xmlns:a="http://schemas.openxmlformats.org/drawingml/2006/main">
            <a:ext uri="{FF2B5EF4-FFF2-40B4-BE49-F238E27FC236}">
              <a16:creationId xmlns:a16="http://schemas.microsoft.com/office/drawing/2014/main" id="{503B8A78-D4EE-6F44-B9E1-8249E13107C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84883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0.11716</cdr:x>
      <cdr:y>0.03941</cdr:y>
    </cdr:from>
    <cdr:to>
      <cdr:x>0.12434</cdr:x>
      <cdr:y>0.0774</cdr:y>
    </cdr:to>
    <cdr:sp macro="" textlink="">
      <cdr:nvSpPr>
        <cdr:cNvPr id="12294" name="Text 6">
          <a:extLst xmlns:a="http://schemas.openxmlformats.org/drawingml/2006/main">
            <a:ext uri="{FF2B5EF4-FFF2-40B4-BE49-F238E27FC236}">
              <a16:creationId xmlns:a16="http://schemas.microsoft.com/office/drawing/2014/main" id="{48F915AA-CA3B-A941-8515-3BD4625FB73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5852" y="303320"/>
          <a:ext cx="76975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0.44474</cdr:y>
    </cdr:from>
    <cdr:to>
      <cdr:x>0.50074</cdr:x>
      <cdr:y>0.48273</cdr:y>
    </cdr:to>
    <cdr:sp macro="" textlink="'291e'!$C$2">
      <cdr:nvSpPr>
        <cdr:cNvPr id="12295" name="Text 7">
          <a:extLst xmlns:a="http://schemas.openxmlformats.org/drawingml/2006/main">
            <a:ext uri="{FF2B5EF4-FFF2-40B4-BE49-F238E27FC236}">
              <a16:creationId xmlns:a16="http://schemas.microsoft.com/office/drawing/2014/main" id="{6B8FF152-2DB0-3C4A-BBB2-B865529822C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422802"/>
          <a:ext cx="114135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A090880B-FA10-694B-829F-759101E17708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0.44474</cdr:y>
    </cdr:from>
    <cdr:to>
      <cdr:x>0.01539</cdr:x>
      <cdr:y>0.48273</cdr:y>
    </cdr:to>
    <cdr:sp macro="" textlink="'291e'!$W$3:$W$6">
      <cdr:nvSpPr>
        <cdr:cNvPr id="12296" name="Text 8">
          <a:extLst xmlns:a="http://schemas.openxmlformats.org/drawingml/2006/main">
            <a:ext uri="{FF2B5EF4-FFF2-40B4-BE49-F238E27FC236}">
              <a16:creationId xmlns:a16="http://schemas.microsoft.com/office/drawing/2014/main" id="{CB02C718-06DB-FA4D-8377-2B83B4D2227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22802"/>
          <a:ext cx="114135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795AB0-AA5E-7349-B899-90DE3A405C44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7</xdr:row>
      <xdr:rowOff>76200</xdr:rowOff>
    </xdr:from>
    <xdr:to>
      <xdr:col>18</xdr:col>
      <xdr:colOff>190500</xdr:colOff>
      <xdr:row>45</xdr:row>
      <xdr:rowOff>25400</xdr:rowOff>
    </xdr:to>
    <xdr:graphicFrame macro="">
      <xdr:nvGraphicFramePr>
        <xdr:cNvPr id="13313" name="Chart 1">
          <a:extLst>
            <a:ext uri="{FF2B5EF4-FFF2-40B4-BE49-F238E27FC236}">
              <a16:creationId xmlns:a16="http://schemas.microsoft.com/office/drawing/2014/main" id="{86C18FFE-14D6-4B44-B504-D0D91EB6C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38100</xdr:colOff>
      <xdr:row>7</xdr:row>
      <xdr:rowOff>38100</xdr:rowOff>
    </xdr:from>
    <xdr:to>
      <xdr:col>7</xdr:col>
      <xdr:colOff>139700</xdr:colOff>
      <xdr:row>28</xdr:row>
      <xdr:rowOff>63500</xdr:rowOff>
    </xdr:to>
    <xdr:graphicFrame macro="">
      <xdr:nvGraphicFramePr>
        <xdr:cNvPr id="13314" name="Chart 2">
          <a:extLst>
            <a:ext uri="{FF2B5EF4-FFF2-40B4-BE49-F238E27FC236}">
              <a16:creationId xmlns:a16="http://schemas.microsoft.com/office/drawing/2014/main" id="{14A6403A-0F40-D34E-9704-9949A1E20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571500</xdr:colOff>
      <xdr:row>7</xdr:row>
      <xdr:rowOff>101600</xdr:rowOff>
    </xdr:from>
    <xdr:to>
      <xdr:col>24</xdr:col>
      <xdr:colOff>330200</xdr:colOff>
      <xdr:row>34</xdr:row>
      <xdr:rowOff>63500</xdr:rowOff>
    </xdr:to>
    <xdr:graphicFrame macro="">
      <xdr:nvGraphicFramePr>
        <xdr:cNvPr id="13315" name="Chart 3">
          <a:extLst>
            <a:ext uri="{FF2B5EF4-FFF2-40B4-BE49-F238E27FC236}">
              <a16:creationId xmlns:a16="http://schemas.microsoft.com/office/drawing/2014/main" id="{CAD24A0C-4912-1640-AA47-B0A749341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25400</xdr:rowOff>
    </xdr:from>
    <xdr:to>
      <xdr:col>53</xdr:col>
      <xdr:colOff>520700</xdr:colOff>
      <xdr:row>28</xdr:row>
      <xdr:rowOff>190500</xdr:rowOff>
    </xdr:to>
    <xdr:pic>
      <xdr:nvPicPr>
        <xdr:cNvPr id="13316" name="Picture 4">
          <a:extLst>
            <a:ext uri="{FF2B5EF4-FFF2-40B4-BE49-F238E27FC236}">
              <a16:creationId xmlns:a16="http://schemas.microsoft.com/office/drawing/2014/main" id="{32B2AC0D-C71F-954D-BF10-CD1B4C1C9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3700" y="952500"/>
          <a:ext cx="83693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31</xdr:row>
      <xdr:rowOff>0</xdr:rowOff>
    </xdr:from>
    <xdr:to>
      <xdr:col>53</xdr:col>
      <xdr:colOff>533400</xdr:colOff>
      <xdr:row>56</xdr:row>
      <xdr:rowOff>63500</xdr:rowOff>
    </xdr:to>
    <xdr:pic>
      <xdr:nvPicPr>
        <xdr:cNvPr id="13317" name="Picture 5">
          <a:extLst>
            <a:ext uri="{FF2B5EF4-FFF2-40B4-BE49-F238E27FC236}">
              <a16:creationId xmlns:a16="http://schemas.microsoft.com/office/drawing/2014/main" id="{65EEF788-C87C-D04E-984D-5DDEE32D7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5600" y="6502400"/>
          <a:ext cx="84201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0.80681</cdr:x>
      <cdr:y>0.47163</cdr:y>
    </cdr:from>
    <cdr:to>
      <cdr:x>0.83059</cdr:x>
      <cdr:y>0.50962</cdr:y>
    </cdr:to>
    <cdr:sp macro="" textlink="">
      <cdr:nvSpPr>
        <cdr:cNvPr id="14337" name="Text 1">
          <a:extLst xmlns:a="http://schemas.openxmlformats.org/drawingml/2006/main">
            <a:ext uri="{FF2B5EF4-FFF2-40B4-BE49-F238E27FC236}">
              <a16:creationId xmlns:a16="http://schemas.microsoft.com/office/drawing/2014/main" id="{57EF6CC0-8BF9-144F-8612-BB0D5E01F52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8078" y="3629755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0.86154</cdr:x>
      <cdr:y>0.26884</cdr:y>
    </cdr:from>
    <cdr:to>
      <cdr:x>0.86872</cdr:x>
      <cdr:y>0.30683</cdr:y>
    </cdr:to>
    <cdr:sp macro="" textlink="">
      <cdr:nvSpPr>
        <cdr:cNvPr id="14338" name="Text 2">
          <a:extLst xmlns:a="http://schemas.openxmlformats.org/drawingml/2006/main">
            <a:ext uri="{FF2B5EF4-FFF2-40B4-BE49-F238E27FC236}">
              <a16:creationId xmlns:a16="http://schemas.microsoft.com/office/drawing/2014/main" id="{E84CD649-D175-4C43-8F57-5180706902C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34678" y="2069065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0.02158</cdr:x>
      <cdr:y>0.23455</cdr:y>
    </cdr:from>
    <cdr:to>
      <cdr:x>0.02282</cdr:x>
      <cdr:y>0.27254</cdr:y>
    </cdr:to>
    <cdr:sp macro="" textlink="'292e'!$T$41">
      <cdr:nvSpPr>
        <cdr:cNvPr id="14339" name="Text 3">
          <a:extLst xmlns:a="http://schemas.openxmlformats.org/drawingml/2006/main">
            <a:ext uri="{FF2B5EF4-FFF2-40B4-BE49-F238E27FC236}">
              <a16:creationId xmlns:a16="http://schemas.microsoft.com/office/drawing/2014/main" id="{B089D8D6-DA01-4541-B518-A53023FB38B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1292" y="1805153"/>
          <a:ext cx="13272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09FD92A-1EF5-2040-B515-6C21210FBE7C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0.08456</cdr:y>
    </cdr:from>
    <cdr:to>
      <cdr:x>0.43884</cdr:x>
      <cdr:y>0.11762</cdr:y>
    </cdr:to>
    <cdr:sp macro="" textlink="">
      <cdr:nvSpPr>
        <cdr:cNvPr id="14340" name="Text 4">
          <a:extLst xmlns:a="http://schemas.openxmlformats.org/drawingml/2006/main">
            <a:ext uri="{FF2B5EF4-FFF2-40B4-BE49-F238E27FC236}">
              <a16:creationId xmlns:a16="http://schemas.microsoft.com/office/drawing/2014/main" id="{6F9D621D-1314-7444-80A8-A23FA346CB6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650773"/>
          <a:ext cx="875919" cy="254420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0.28241</cdr:y>
    </cdr:from>
    <cdr:to>
      <cdr:x>0.02851</cdr:x>
      <cdr:y>0.68182</cdr:y>
    </cdr:to>
    <cdr:sp macro="" textlink="">
      <cdr:nvSpPr>
        <cdr:cNvPr id="14341" name="Text 5">
          <a:extLst xmlns:a="http://schemas.openxmlformats.org/drawingml/2006/main">
            <a:ext uri="{FF2B5EF4-FFF2-40B4-BE49-F238E27FC236}">
              <a16:creationId xmlns:a16="http://schemas.microsoft.com/office/drawing/2014/main" id="{5092CBC8-C617-C744-9066-A94E14B6D4B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73491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0.03818</cdr:y>
    </cdr:from>
    <cdr:to>
      <cdr:x>0.12657</cdr:x>
      <cdr:y>0.07617</cdr:y>
    </cdr:to>
    <cdr:sp macro="" textlink="">
      <cdr:nvSpPr>
        <cdr:cNvPr id="14342" name="Text 6">
          <a:extLst xmlns:a="http://schemas.openxmlformats.org/drawingml/2006/main">
            <a:ext uri="{FF2B5EF4-FFF2-40B4-BE49-F238E27FC236}">
              <a16:creationId xmlns:a16="http://schemas.microsoft.com/office/drawing/2014/main" id="{0B745EB3-B928-304C-B04F-7A43500129B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9741" y="293827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0.44523</cdr:y>
    </cdr:from>
    <cdr:to>
      <cdr:x>0.50074</cdr:x>
      <cdr:y>0.48322</cdr:y>
    </cdr:to>
    <cdr:sp macro="" textlink="'292e'!$C$2">
      <cdr:nvSpPr>
        <cdr:cNvPr id="14343" name="Text 7">
          <a:extLst xmlns:a="http://schemas.openxmlformats.org/drawingml/2006/main">
            <a:ext uri="{FF2B5EF4-FFF2-40B4-BE49-F238E27FC236}">
              <a16:creationId xmlns:a16="http://schemas.microsoft.com/office/drawing/2014/main" id="{397C4E22-A6C1-5344-992D-5A13398E2FF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426600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397AE933-C191-614B-8E47-FD6CF704F351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0.44523</cdr:y>
    </cdr:from>
    <cdr:to>
      <cdr:x>0.01539</cdr:x>
      <cdr:y>0.48322</cdr:y>
    </cdr:to>
    <cdr:sp macro="" textlink="'292e'!$W$3:$W$6">
      <cdr:nvSpPr>
        <cdr:cNvPr id="14344" name="Text 8">
          <a:extLst xmlns:a="http://schemas.openxmlformats.org/drawingml/2006/main">
            <a:ext uri="{FF2B5EF4-FFF2-40B4-BE49-F238E27FC236}">
              <a16:creationId xmlns:a16="http://schemas.microsoft.com/office/drawing/2014/main" id="{442DB066-2CD8-A245-B758-FDECFCD1308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26600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E8E2B770-3168-2E40-B5EB-972BF2859C35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7</xdr:row>
      <xdr:rowOff>114300</xdr:rowOff>
    </xdr:from>
    <xdr:to>
      <xdr:col>18</xdr:col>
      <xdr:colOff>444500</xdr:colOff>
      <xdr:row>45</xdr:row>
      <xdr:rowOff>63500</xdr:rowOff>
    </xdr:to>
    <xdr:graphicFrame macro="">
      <xdr:nvGraphicFramePr>
        <xdr:cNvPr id="15361" name="Chart 1">
          <a:extLst>
            <a:ext uri="{FF2B5EF4-FFF2-40B4-BE49-F238E27FC236}">
              <a16:creationId xmlns:a16="http://schemas.microsoft.com/office/drawing/2014/main" id="{5717F479-34A7-6A4A-B2A7-8C9529A30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88900</xdr:colOff>
      <xdr:row>7</xdr:row>
      <xdr:rowOff>76200</xdr:rowOff>
    </xdr:from>
    <xdr:to>
      <xdr:col>7</xdr:col>
      <xdr:colOff>317500</xdr:colOff>
      <xdr:row>29</xdr:row>
      <xdr:rowOff>101600</xdr:rowOff>
    </xdr:to>
    <xdr:graphicFrame macro="">
      <xdr:nvGraphicFramePr>
        <xdr:cNvPr id="15362" name="Chart 2">
          <a:extLst>
            <a:ext uri="{FF2B5EF4-FFF2-40B4-BE49-F238E27FC236}">
              <a16:creationId xmlns:a16="http://schemas.microsoft.com/office/drawing/2014/main" id="{06BF336F-CECA-1143-BBF6-3178E8D0B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939800</xdr:colOff>
      <xdr:row>7</xdr:row>
      <xdr:rowOff>152400</xdr:rowOff>
    </xdr:from>
    <xdr:to>
      <xdr:col>24</xdr:col>
      <xdr:colOff>38100</xdr:colOff>
      <xdr:row>33</xdr:row>
      <xdr:rowOff>101600</xdr:rowOff>
    </xdr:to>
    <xdr:graphicFrame macro="">
      <xdr:nvGraphicFramePr>
        <xdr:cNvPr id="15363" name="Chart 3">
          <a:extLst>
            <a:ext uri="{FF2B5EF4-FFF2-40B4-BE49-F238E27FC236}">
              <a16:creationId xmlns:a16="http://schemas.microsoft.com/office/drawing/2014/main" id="{4E661E41-6F1D-AB44-8730-C78B3B421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0</xdr:colOff>
      <xdr:row>4</xdr:row>
      <xdr:rowOff>38100</xdr:rowOff>
    </xdr:from>
    <xdr:to>
      <xdr:col>53</xdr:col>
      <xdr:colOff>520700</xdr:colOff>
      <xdr:row>29</xdr:row>
      <xdr:rowOff>25400</xdr:rowOff>
    </xdr:to>
    <xdr:pic>
      <xdr:nvPicPr>
        <xdr:cNvPr id="15364" name="Picture 4">
          <a:extLst>
            <a:ext uri="{FF2B5EF4-FFF2-40B4-BE49-F238E27FC236}">
              <a16:creationId xmlns:a16="http://schemas.microsoft.com/office/drawing/2014/main" id="{C9A4E153-C61B-0B4D-88E0-6047B419A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0" y="965200"/>
          <a:ext cx="8407400" cy="515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12700</xdr:colOff>
      <xdr:row>31</xdr:row>
      <xdr:rowOff>12700</xdr:rowOff>
    </xdr:from>
    <xdr:to>
      <xdr:col>53</xdr:col>
      <xdr:colOff>495300</xdr:colOff>
      <xdr:row>55</xdr:row>
      <xdr:rowOff>165100</xdr:rowOff>
    </xdr:to>
    <xdr:pic>
      <xdr:nvPicPr>
        <xdr:cNvPr id="15365" name="Picture 5">
          <a:extLst>
            <a:ext uri="{FF2B5EF4-FFF2-40B4-BE49-F238E27FC236}">
              <a16:creationId xmlns:a16="http://schemas.microsoft.com/office/drawing/2014/main" id="{6875D78C-D0C9-E745-8388-09FD6332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51300" y="6515100"/>
          <a:ext cx="836930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0.80707</cdr:x>
      <cdr:y>0.47237</cdr:y>
    </cdr:from>
    <cdr:to>
      <cdr:x>0.83084</cdr:x>
      <cdr:y>0.51036</cdr:y>
    </cdr:to>
    <cdr:sp macro="" textlink="">
      <cdr:nvSpPr>
        <cdr:cNvPr id="16385" name="Text 1">
          <a:extLst xmlns:a="http://schemas.openxmlformats.org/drawingml/2006/main">
            <a:ext uri="{FF2B5EF4-FFF2-40B4-BE49-F238E27FC236}">
              <a16:creationId xmlns:a16="http://schemas.microsoft.com/office/drawing/2014/main" id="{BF34145B-59C8-D04D-BEBA-E6B18627AA0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61019" y="3635451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0.8613</cdr:x>
      <cdr:y>0.26983</cdr:y>
    </cdr:from>
    <cdr:to>
      <cdr:x>0.86848</cdr:x>
      <cdr:y>0.30782</cdr:y>
    </cdr:to>
    <cdr:sp macro="" textlink="">
      <cdr:nvSpPr>
        <cdr:cNvPr id="16386" name="Text 2">
          <a:extLst xmlns:a="http://schemas.openxmlformats.org/drawingml/2006/main">
            <a:ext uri="{FF2B5EF4-FFF2-40B4-BE49-F238E27FC236}">
              <a16:creationId xmlns:a16="http://schemas.microsoft.com/office/drawing/2014/main" id="{00155F96-F4B5-F74F-B200-666E19C048A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3006" y="2076660"/>
          <a:ext cx="7706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0.02083</cdr:x>
      <cdr:y>0.23578</cdr:y>
    </cdr:from>
    <cdr:to>
      <cdr:x>0.02207</cdr:x>
      <cdr:y>0.27378</cdr:y>
    </cdr:to>
    <cdr:sp macro="" textlink="'351e'!$T$41">
      <cdr:nvSpPr>
        <cdr:cNvPr id="16387" name="Text 3">
          <a:extLst xmlns:a="http://schemas.openxmlformats.org/drawingml/2006/main">
            <a:ext uri="{FF2B5EF4-FFF2-40B4-BE49-F238E27FC236}">
              <a16:creationId xmlns:a16="http://schemas.microsoft.com/office/drawing/2014/main" id="{7CE7AA94-05E7-BF4F-986A-0707A6646F9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536" y="1814646"/>
          <a:ext cx="1328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E9D6EA9-5CA5-0B4D-BF46-8ECB81FDEB6B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0.35513</cdr:x>
      <cdr:y>0.0816</cdr:y>
    </cdr:from>
    <cdr:to>
      <cdr:x>0.43685</cdr:x>
      <cdr:y>0.11466</cdr:y>
    </cdr:to>
    <cdr:sp macro="" textlink="">
      <cdr:nvSpPr>
        <cdr:cNvPr id="16388" name="Text 4">
          <a:extLst xmlns:a="http://schemas.openxmlformats.org/drawingml/2006/main">
            <a:ext uri="{FF2B5EF4-FFF2-40B4-BE49-F238E27FC236}">
              <a16:creationId xmlns:a16="http://schemas.microsoft.com/office/drawing/2014/main" id="{9B952981-3074-3747-AA03-1F3D7F95A44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11127" y="627990"/>
          <a:ext cx="876967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0.2834</cdr:y>
    </cdr:from>
    <cdr:to>
      <cdr:x>0.02851</cdr:x>
      <cdr:y>0.6828</cdr:y>
    </cdr:to>
    <cdr:sp macro="" textlink="">
      <cdr:nvSpPr>
        <cdr:cNvPr id="16389" name="Text 5">
          <a:extLst xmlns:a="http://schemas.openxmlformats.org/drawingml/2006/main">
            <a:ext uri="{FF2B5EF4-FFF2-40B4-BE49-F238E27FC236}">
              <a16:creationId xmlns:a16="http://schemas.microsoft.com/office/drawing/2014/main" id="{2DA61290-FD64-C748-BA9B-8B9CDB9AB25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81085"/>
          <a:ext cx="255118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0.11864</cdr:x>
      <cdr:y>0.03867</cdr:y>
    </cdr:from>
    <cdr:to>
      <cdr:x>0.12583</cdr:x>
      <cdr:y>0.07666</cdr:y>
    </cdr:to>
    <cdr:sp macro="" textlink="">
      <cdr:nvSpPr>
        <cdr:cNvPr id="16390" name="Text 6">
          <a:extLst xmlns:a="http://schemas.openxmlformats.org/drawingml/2006/main">
            <a:ext uri="{FF2B5EF4-FFF2-40B4-BE49-F238E27FC236}">
              <a16:creationId xmlns:a16="http://schemas.microsoft.com/office/drawing/2014/main" id="{7C1DCA0F-99E7-FA44-8BCB-E14A0C63634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3239" y="297625"/>
          <a:ext cx="77066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0.44597</cdr:y>
    </cdr:from>
    <cdr:to>
      <cdr:x>0.50074</cdr:x>
      <cdr:y>0.48396</cdr:y>
    </cdr:to>
    <cdr:sp macro="" textlink="'351e'!$C$2">
      <cdr:nvSpPr>
        <cdr:cNvPr id="16391" name="Text 7">
          <a:extLst xmlns:a="http://schemas.openxmlformats.org/drawingml/2006/main">
            <a:ext uri="{FF2B5EF4-FFF2-40B4-BE49-F238E27FC236}">
              <a16:creationId xmlns:a16="http://schemas.microsoft.com/office/drawing/2014/main" id="{19A9144B-76E2-4448-A89A-23461A62251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432296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FDC8F-9540-B84C-BF9C-40DAF6B11D5F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0.44597</cdr:y>
    </cdr:from>
    <cdr:to>
      <cdr:x>0.01538</cdr:x>
      <cdr:y>0.48396</cdr:y>
    </cdr:to>
    <cdr:sp macro="" textlink="'351e'!$W$3:$W$6">
      <cdr:nvSpPr>
        <cdr:cNvPr id="16392" name="Text 8">
          <a:extLst xmlns:a="http://schemas.openxmlformats.org/drawingml/2006/main">
            <a:ext uri="{FF2B5EF4-FFF2-40B4-BE49-F238E27FC236}">
              <a16:creationId xmlns:a16="http://schemas.microsoft.com/office/drawing/2014/main" id="{EE571024-092E-5642-B4F9-6972E165D0E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32296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D0C8EE7F-951A-D84C-92E2-C0FD28A604D2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7</xdr:row>
      <xdr:rowOff>38100</xdr:rowOff>
    </xdr:from>
    <xdr:to>
      <xdr:col>18</xdr:col>
      <xdr:colOff>0</xdr:colOff>
      <xdr:row>44</xdr:row>
      <xdr:rowOff>190500</xdr:rowOff>
    </xdr:to>
    <xdr:graphicFrame macro="">
      <xdr:nvGraphicFramePr>
        <xdr:cNvPr id="17409" name="Chart 1">
          <a:extLst>
            <a:ext uri="{FF2B5EF4-FFF2-40B4-BE49-F238E27FC236}">
              <a16:creationId xmlns:a16="http://schemas.microsoft.com/office/drawing/2014/main" id="{1CB270E4-AFF5-254B-B764-C25B8EB1B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685800</xdr:colOff>
      <xdr:row>7</xdr:row>
      <xdr:rowOff>38100</xdr:rowOff>
    </xdr:from>
    <xdr:to>
      <xdr:col>7</xdr:col>
      <xdr:colOff>50800</xdr:colOff>
      <xdr:row>29</xdr:row>
      <xdr:rowOff>25400</xdr:rowOff>
    </xdr:to>
    <xdr:graphicFrame macro="">
      <xdr:nvGraphicFramePr>
        <xdr:cNvPr id="17410" name="Chart 2">
          <a:extLst>
            <a:ext uri="{FF2B5EF4-FFF2-40B4-BE49-F238E27FC236}">
              <a16:creationId xmlns:a16="http://schemas.microsoft.com/office/drawing/2014/main" id="{834F216A-7077-984D-801B-F10052047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266700</xdr:colOff>
      <xdr:row>7</xdr:row>
      <xdr:rowOff>76200</xdr:rowOff>
    </xdr:from>
    <xdr:to>
      <xdr:col>24</xdr:col>
      <xdr:colOff>431800</xdr:colOff>
      <xdr:row>35</xdr:row>
      <xdr:rowOff>101600</xdr:rowOff>
    </xdr:to>
    <xdr:graphicFrame macro="">
      <xdr:nvGraphicFramePr>
        <xdr:cNvPr id="17411" name="Chart 3">
          <a:extLst>
            <a:ext uri="{FF2B5EF4-FFF2-40B4-BE49-F238E27FC236}">
              <a16:creationId xmlns:a16="http://schemas.microsoft.com/office/drawing/2014/main" id="{5AA801C8-4CEB-124D-AB20-238F98C9D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0</xdr:colOff>
      <xdr:row>4</xdr:row>
      <xdr:rowOff>25400</xdr:rowOff>
    </xdr:from>
    <xdr:to>
      <xdr:col>53</xdr:col>
      <xdr:colOff>596900</xdr:colOff>
      <xdr:row>28</xdr:row>
      <xdr:rowOff>190500</xdr:rowOff>
    </xdr:to>
    <xdr:pic>
      <xdr:nvPicPr>
        <xdr:cNvPr id="17412" name="Picture 4">
          <a:extLst>
            <a:ext uri="{FF2B5EF4-FFF2-40B4-BE49-F238E27FC236}">
              <a16:creationId xmlns:a16="http://schemas.microsoft.com/office/drawing/2014/main" id="{7CA60F8C-7EFE-634D-A0A5-CD521263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78300" y="952500"/>
          <a:ext cx="84836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0</xdr:rowOff>
    </xdr:from>
    <xdr:to>
      <xdr:col>53</xdr:col>
      <xdr:colOff>609600</xdr:colOff>
      <xdr:row>55</xdr:row>
      <xdr:rowOff>190500</xdr:rowOff>
    </xdr:to>
    <xdr:pic>
      <xdr:nvPicPr>
        <xdr:cNvPr id="17413" name="Picture 5">
          <a:extLst>
            <a:ext uri="{FF2B5EF4-FFF2-40B4-BE49-F238E27FC236}">
              <a16:creationId xmlns:a16="http://schemas.microsoft.com/office/drawing/2014/main" id="{CED880A7-AA9D-974B-B5E5-C2AC352B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6400" y="6502400"/>
          <a:ext cx="84582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0.47262</cdr:y>
    </cdr:from>
    <cdr:to>
      <cdr:x>0.83034</cdr:x>
      <cdr:y>0.50888</cdr:y>
    </cdr:to>
    <cdr:sp macro="" textlink="">
      <cdr:nvSpPr>
        <cdr:cNvPr id="18433" name="Text 1">
          <a:extLst xmlns:a="http://schemas.openxmlformats.org/drawingml/2006/main">
            <a:ext uri="{FF2B5EF4-FFF2-40B4-BE49-F238E27FC236}">
              <a16:creationId xmlns:a16="http://schemas.microsoft.com/office/drawing/2014/main" id="{D5B33A8C-C1D2-5040-A2B0-C421308500E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423" y="3637350"/>
          <a:ext cx="254813" cy="27910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0.27057</cdr:y>
    </cdr:from>
    <cdr:to>
      <cdr:x>0.86823</cdr:x>
      <cdr:y>0.30683</cdr:y>
    </cdr:to>
    <cdr:sp macro="" textlink="">
      <cdr:nvSpPr>
        <cdr:cNvPr id="18434" name="Text 2">
          <a:extLst xmlns:a="http://schemas.openxmlformats.org/drawingml/2006/main">
            <a:ext uri="{FF2B5EF4-FFF2-40B4-BE49-F238E27FC236}">
              <a16:creationId xmlns:a16="http://schemas.microsoft.com/office/drawing/2014/main" id="{AAF4899B-1B47-A043-8F04-2ED04A90318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9369" y="2082356"/>
          <a:ext cx="76975" cy="27910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0.02183</cdr:x>
      <cdr:y>0.23628</cdr:y>
    </cdr:from>
    <cdr:to>
      <cdr:x>0.02306</cdr:x>
      <cdr:y>0.27254</cdr:y>
    </cdr:to>
    <cdr:sp macro="" textlink="'365e'!$T$41">
      <cdr:nvSpPr>
        <cdr:cNvPr id="18435" name="Text 3">
          <a:extLst xmlns:a="http://schemas.openxmlformats.org/drawingml/2006/main">
            <a:ext uri="{FF2B5EF4-FFF2-40B4-BE49-F238E27FC236}">
              <a16:creationId xmlns:a16="http://schemas.microsoft.com/office/drawing/2014/main" id="{221DDA4F-D1F2-8345-8075-E38FADD7164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3947" y="1818443"/>
          <a:ext cx="13271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FB251B-3C93-2545-B5FB-4119129AC5C5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0.06285</cdr:y>
    </cdr:from>
    <cdr:to>
      <cdr:x>0.43884</cdr:x>
      <cdr:y>0.09591</cdr:y>
    </cdr:to>
    <cdr:sp macro="" textlink="">
      <cdr:nvSpPr>
        <cdr:cNvPr id="18436" name="Text 4">
          <a:extLst xmlns:a="http://schemas.openxmlformats.org/drawingml/2006/main">
            <a:ext uri="{FF2B5EF4-FFF2-40B4-BE49-F238E27FC236}">
              <a16:creationId xmlns:a16="http://schemas.microsoft.com/office/drawing/2014/main" id="{D45A4C8A-8A3C-DC41-8DEC-3DC77C3C8E0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483692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0.28315</cdr:y>
    </cdr:from>
    <cdr:to>
      <cdr:x>0.02851</cdr:x>
      <cdr:y>0.68256</cdr:y>
    </cdr:to>
    <cdr:sp macro="" textlink="">
      <cdr:nvSpPr>
        <cdr:cNvPr id="18437" name="Text 5">
          <a:extLst xmlns:a="http://schemas.openxmlformats.org/drawingml/2006/main">
            <a:ext uri="{FF2B5EF4-FFF2-40B4-BE49-F238E27FC236}">
              <a16:creationId xmlns:a16="http://schemas.microsoft.com/office/drawing/2014/main" id="{D773BC40-FC0F-D14A-BD65-04B56C8C15F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79187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0.12014</cdr:x>
      <cdr:y>0.03966</cdr:y>
    </cdr:from>
    <cdr:to>
      <cdr:x>0.12732</cdr:x>
      <cdr:y>0.07592</cdr:y>
    </cdr:to>
    <cdr:sp macro="" textlink="">
      <cdr:nvSpPr>
        <cdr:cNvPr id="18438" name="Text 6">
          <a:extLst xmlns:a="http://schemas.openxmlformats.org/drawingml/2006/main">
            <a:ext uri="{FF2B5EF4-FFF2-40B4-BE49-F238E27FC236}">
              <a16:creationId xmlns:a16="http://schemas.microsoft.com/office/drawing/2014/main" id="{D6D5A9EB-7F5E-E348-B49A-6A7B9AEF405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7704" y="305219"/>
          <a:ext cx="76975" cy="2791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0.44375</cdr:y>
    </cdr:from>
    <cdr:to>
      <cdr:x>0.50074</cdr:x>
      <cdr:y>0.48002</cdr:y>
    </cdr:to>
    <cdr:sp macro="" textlink="'365e'!$C$2">
      <cdr:nvSpPr>
        <cdr:cNvPr id="18439" name="Text 7">
          <a:extLst xmlns:a="http://schemas.openxmlformats.org/drawingml/2006/main">
            <a:ext uri="{FF2B5EF4-FFF2-40B4-BE49-F238E27FC236}">
              <a16:creationId xmlns:a16="http://schemas.microsoft.com/office/drawing/2014/main" id="{E67B0468-A065-1A42-9F9D-D4291AD80C2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415208"/>
          <a:ext cx="114135" cy="2791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92CE47EB-74F5-4645-B0BD-06C10F4070BB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0.44375</cdr:y>
    </cdr:from>
    <cdr:to>
      <cdr:x>0.01539</cdr:x>
      <cdr:y>0.48002</cdr:y>
    </cdr:to>
    <cdr:sp macro="" textlink="'365e'!$W$3:$W$6">
      <cdr:nvSpPr>
        <cdr:cNvPr id="18440" name="Text 8">
          <a:extLst xmlns:a="http://schemas.openxmlformats.org/drawingml/2006/main">
            <a:ext uri="{FF2B5EF4-FFF2-40B4-BE49-F238E27FC236}">
              <a16:creationId xmlns:a16="http://schemas.microsoft.com/office/drawing/2014/main" id="{00F433B6-1AA2-FE49-833C-69D27E27DAD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15208"/>
          <a:ext cx="114135" cy="2791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C432D724-2422-AF4C-A08B-2A1B08AD08A8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7</xdr:row>
      <xdr:rowOff>76200</xdr:rowOff>
    </xdr:from>
    <xdr:to>
      <xdr:col>18</xdr:col>
      <xdr:colOff>177800</xdr:colOff>
      <xdr:row>45</xdr:row>
      <xdr:rowOff>25400</xdr:rowOff>
    </xdr:to>
    <xdr:graphicFrame macro="">
      <xdr:nvGraphicFramePr>
        <xdr:cNvPr id="19457" name="Chart 1">
          <a:extLst>
            <a:ext uri="{FF2B5EF4-FFF2-40B4-BE49-F238E27FC236}">
              <a16:creationId xmlns:a16="http://schemas.microsoft.com/office/drawing/2014/main" id="{24EBAF6E-1E7D-1043-80CF-412F98BC5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0</xdr:colOff>
      <xdr:row>7</xdr:row>
      <xdr:rowOff>63500</xdr:rowOff>
    </xdr:from>
    <xdr:to>
      <xdr:col>7</xdr:col>
      <xdr:colOff>127000</xdr:colOff>
      <xdr:row>27</xdr:row>
      <xdr:rowOff>139700</xdr:rowOff>
    </xdr:to>
    <xdr:graphicFrame macro="">
      <xdr:nvGraphicFramePr>
        <xdr:cNvPr id="19458" name="Chart 2">
          <a:extLst>
            <a:ext uri="{FF2B5EF4-FFF2-40B4-BE49-F238E27FC236}">
              <a16:creationId xmlns:a16="http://schemas.microsoft.com/office/drawing/2014/main" id="{22E6228F-AF2B-FD48-A589-414CCE6DB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457200</xdr:colOff>
      <xdr:row>7</xdr:row>
      <xdr:rowOff>101600</xdr:rowOff>
    </xdr:from>
    <xdr:to>
      <xdr:col>24</xdr:col>
      <xdr:colOff>38100</xdr:colOff>
      <xdr:row>34</xdr:row>
      <xdr:rowOff>0</xdr:rowOff>
    </xdr:to>
    <xdr:graphicFrame macro="">
      <xdr:nvGraphicFramePr>
        <xdr:cNvPr id="19459" name="Chart 3">
          <a:extLst>
            <a:ext uri="{FF2B5EF4-FFF2-40B4-BE49-F238E27FC236}">
              <a16:creationId xmlns:a16="http://schemas.microsoft.com/office/drawing/2014/main" id="{BBAF2ACE-7A59-1543-BC05-C5645B1C58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12700</xdr:colOff>
      <xdr:row>4</xdr:row>
      <xdr:rowOff>63500</xdr:rowOff>
    </xdr:from>
    <xdr:to>
      <xdr:col>53</xdr:col>
      <xdr:colOff>495300</xdr:colOff>
      <xdr:row>29</xdr:row>
      <xdr:rowOff>12700</xdr:rowOff>
    </xdr:to>
    <xdr:pic>
      <xdr:nvPicPr>
        <xdr:cNvPr id="19460" name="Picture 4">
          <a:extLst>
            <a:ext uri="{FF2B5EF4-FFF2-40B4-BE49-F238E27FC236}">
              <a16:creationId xmlns:a16="http://schemas.microsoft.com/office/drawing/2014/main" id="{6E019708-9C2C-4243-A461-1D858149D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52900" y="990600"/>
          <a:ext cx="8369300" cy="511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0</xdr:rowOff>
    </xdr:from>
    <xdr:to>
      <xdr:col>53</xdr:col>
      <xdr:colOff>482600</xdr:colOff>
      <xdr:row>55</xdr:row>
      <xdr:rowOff>190500</xdr:rowOff>
    </xdr:to>
    <xdr:pic>
      <xdr:nvPicPr>
        <xdr:cNvPr id="19461" name="Picture 5">
          <a:extLst>
            <a:ext uri="{FF2B5EF4-FFF2-40B4-BE49-F238E27FC236}">
              <a16:creationId xmlns:a16="http://schemas.microsoft.com/office/drawing/2014/main" id="{90204562-755A-7143-8535-CC4425F47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78300" y="6502400"/>
          <a:ext cx="83312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0.80707</cdr:x>
      <cdr:y>0.46497</cdr:y>
    </cdr:from>
    <cdr:to>
      <cdr:x>0.83084</cdr:x>
      <cdr:y>0.50296</cdr:y>
    </cdr:to>
    <cdr:sp macro="" textlink="">
      <cdr:nvSpPr>
        <cdr:cNvPr id="20481" name="Text 1">
          <a:extLst xmlns:a="http://schemas.openxmlformats.org/drawingml/2006/main">
            <a:ext uri="{FF2B5EF4-FFF2-40B4-BE49-F238E27FC236}">
              <a16:creationId xmlns:a16="http://schemas.microsoft.com/office/drawing/2014/main" id="{2F4DD40E-4B19-424F-9484-2116A8EC85D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61019" y="3578492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0.86154</cdr:x>
      <cdr:y>0.25947</cdr:y>
    </cdr:from>
    <cdr:to>
      <cdr:x>0.86873</cdr:x>
      <cdr:y>0.29746</cdr:y>
    </cdr:to>
    <cdr:sp macro="" textlink="">
      <cdr:nvSpPr>
        <cdr:cNvPr id="20482" name="Text 2">
          <a:extLst xmlns:a="http://schemas.openxmlformats.org/drawingml/2006/main">
            <a:ext uri="{FF2B5EF4-FFF2-40B4-BE49-F238E27FC236}">
              <a16:creationId xmlns:a16="http://schemas.microsoft.com/office/drawing/2014/main" id="{501A5AD0-6FE7-D348-9F5A-9F6AFB95CE5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5664" y="1996916"/>
          <a:ext cx="77066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0.02157</cdr:x>
      <cdr:y>0.22468</cdr:y>
    </cdr:from>
    <cdr:to>
      <cdr:x>0.02281</cdr:x>
      <cdr:y>0.26267</cdr:y>
    </cdr:to>
    <cdr:sp macro="" textlink="'366e'!$T$41">
      <cdr:nvSpPr>
        <cdr:cNvPr id="20483" name="Text 3">
          <a:extLst xmlns:a="http://schemas.openxmlformats.org/drawingml/2006/main">
            <a:ext uri="{FF2B5EF4-FFF2-40B4-BE49-F238E27FC236}">
              <a16:creationId xmlns:a16="http://schemas.microsoft.com/office/drawing/2014/main" id="{EEFA94B0-75E5-C744-800A-34460D38A5B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1508" y="1729207"/>
          <a:ext cx="1328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10750A6-1398-0D43-8D62-D42015CD0ECE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0.34226</cdr:x>
      <cdr:y>0.06951</cdr:y>
    </cdr:from>
    <cdr:to>
      <cdr:x>0.42398</cdr:x>
      <cdr:y>0.10257</cdr:y>
    </cdr:to>
    <cdr:sp macro="" textlink="">
      <cdr:nvSpPr>
        <cdr:cNvPr id="20484" name="Text 4">
          <a:extLst xmlns:a="http://schemas.openxmlformats.org/drawingml/2006/main">
            <a:ext uri="{FF2B5EF4-FFF2-40B4-BE49-F238E27FC236}">
              <a16:creationId xmlns:a16="http://schemas.microsoft.com/office/drawing/2014/main" id="{B86F85B8-1387-F441-A99D-F9EF14BE92A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72938" y="534956"/>
          <a:ext cx="876967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0.27328</cdr:y>
    </cdr:from>
    <cdr:to>
      <cdr:x>0.02851</cdr:x>
      <cdr:y>0.67269</cdr:y>
    </cdr:to>
    <cdr:sp macro="" textlink="">
      <cdr:nvSpPr>
        <cdr:cNvPr id="20485" name="Text 5">
          <a:extLst xmlns:a="http://schemas.openxmlformats.org/drawingml/2006/main">
            <a:ext uri="{FF2B5EF4-FFF2-40B4-BE49-F238E27FC236}">
              <a16:creationId xmlns:a16="http://schemas.microsoft.com/office/drawing/2014/main" id="{B5B4FAED-DC66-154E-8E03-6F400E54415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03241"/>
          <a:ext cx="255118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0.03349</cdr:y>
    </cdr:from>
    <cdr:to>
      <cdr:x>0.12657</cdr:x>
      <cdr:y>0.07148</cdr:y>
    </cdr:to>
    <cdr:sp macro="" textlink="">
      <cdr:nvSpPr>
        <cdr:cNvPr id="20486" name="Text 6">
          <a:extLst xmlns:a="http://schemas.openxmlformats.org/drawingml/2006/main">
            <a:ext uri="{FF2B5EF4-FFF2-40B4-BE49-F238E27FC236}">
              <a16:creationId xmlns:a16="http://schemas.microsoft.com/office/drawing/2014/main" id="{EFDCECD0-5598-D44E-BCA1-700BBA63BFF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1211" y="257753"/>
          <a:ext cx="77067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0.43833</cdr:y>
    </cdr:from>
    <cdr:to>
      <cdr:x>0.50074</cdr:x>
      <cdr:y>0.47632</cdr:y>
    </cdr:to>
    <cdr:sp macro="" textlink="'366e'!$C$2">
      <cdr:nvSpPr>
        <cdr:cNvPr id="20487" name="Text 7">
          <a:extLst xmlns:a="http://schemas.openxmlformats.org/drawingml/2006/main">
            <a:ext uri="{FF2B5EF4-FFF2-40B4-BE49-F238E27FC236}">
              <a16:creationId xmlns:a16="http://schemas.microsoft.com/office/drawing/2014/main" id="{3FB3DCFE-5016-EE4F-AE17-F5355DCC5AE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373438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F1E3A003-1FDC-5748-A825-DA5759EA1428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0.43833</cdr:y>
    </cdr:from>
    <cdr:to>
      <cdr:x>0.01538</cdr:x>
      <cdr:y>0.47632</cdr:y>
    </cdr:to>
    <cdr:sp macro="" textlink="'366e'!$W$3:$W$6">
      <cdr:nvSpPr>
        <cdr:cNvPr id="20488" name="Text 8">
          <a:extLst xmlns:a="http://schemas.openxmlformats.org/drawingml/2006/main">
            <a:ext uri="{FF2B5EF4-FFF2-40B4-BE49-F238E27FC236}">
              <a16:creationId xmlns:a16="http://schemas.microsoft.com/office/drawing/2014/main" id="{922F4067-8227-4C4A-9B2F-9284EEE42301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73438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4F9ACBE7-78CF-534C-8D77-127BE8B1B2CD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7</xdr:row>
      <xdr:rowOff>114300</xdr:rowOff>
    </xdr:from>
    <xdr:to>
      <xdr:col>18</xdr:col>
      <xdr:colOff>114300</xdr:colOff>
      <xdr:row>45</xdr:row>
      <xdr:rowOff>63500</xdr:rowOff>
    </xdr:to>
    <xdr:graphicFrame macro="">
      <xdr:nvGraphicFramePr>
        <xdr:cNvPr id="21505" name="Chart 1">
          <a:extLst>
            <a:ext uri="{FF2B5EF4-FFF2-40B4-BE49-F238E27FC236}">
              <a16:creationId xmlns:a16="http://schemas.microsoft.com/office/drawing/2014/main" id="{B33DCAE3-4D88-8A49-A35A-1A0FA0FC3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711200</xdr:colOff>
      <xdr:row>7</xdr:row>
      <xdr:rowOff>101600</xdr:rowOff>
    </xdr:from>
    <xdr:to>
      <xdr:col>7</xdr:col>
      <xdr:colOff>177800</xdr:colOff>
      <xdr:row>29</xdr:row>
      <xdr:rowOff>177800</xdr:rowOff>
    </xdr:to>
    <xdr:graphicFrame macro="">
      <xdr:nvGraphicFramePr>
        <xdr:cNvPr id="21506" name="Chart 2">
          <a:extLst>
            <a:ext uri="{FF2B5EF4-FFF2-40B4-BE49-F238E27FC236}">
              <a16:creationId xmlns:a16="http://schemas.microsoft.com/office/drawing/2014/main" id="{F2E6F7F0-EBF1-7F41-BEAB-A5179FA76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457200</xdr:colOff>
      <xdr:row>7</xdr:row>
      <xdr:rowOff>114300</xdr:rowOff>
    </xdr:from>
    <xdr:to>
      <xdr:col>24</xdr:col>
      <xdr:colOff>38100</xdr:colOff>
      <xdr:row>32</xdr:row>
      <xdr:rowOff>177800</xdr:rowOff>
    </xdr:to>
    <xdr:graphicFrame macro="">
      <xdr:nvGraphicFramePr>
        <xdr:cNvPr id="21507" name="Chart 3">
          <a:extLst>
            <a:ext uri="{FF2B5EF4-FFF2-40B4-BE49-F238E27FC236}">
              <a16:creationId xmlns:a16="http://schemas.microsoft.com/office/drawing/2014/main" id="{ADF15064-3DC7-FA49-BA0D-48539350E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50800</xdr:rowOff>
    </xdr:from>
    <xdr:to>
      <xdr:col>53</xdr:col>
      <xdr:colOff>469900</xdr:colOff>
      <xdr:row>28</xdr:row>
      <xdr:rowOff>190500</xdr:rowOff>
    </xdr:to>
    <xdr:pic>
      <xdr:nvPicPr>
        <xdr:cNvPr id="21508" name="Picture 4">
          <a:extLst>
            <a:ext uri="{FF2B5EF4-FFF2-40B4-BE49-F238E27FC236}">
              <a16:creationId xmlns:a16="http://schemas.microsoft.com/office/drawing/2014/main" id="{9BC23B46-FCBB-4941-9F75-7D1450920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0" y="977900"/>
          <a:ext cx="83185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863600</xdr:colOff>
      <xdr:row>31</xdr:row>
      <xdr:rowOff>12700</xdr:rowOff>
    </xdr:from>
    <xdr:to>
      <xdr:col>53</xdr:col>
      <xdr:colOff>533400</xdr:colOff>
      <xdr:row>55</xdr:row>
      <xdr:rowOff>190500</xdr:rowOff>
    </xdr:to>
    <xdr:pic>
      <xdr:nvPicPr>
        <xdr:cNvPr id="21509" name="Picture 5">
          <a:extLst>
            <a:ext uri="{FF2B5EF4-FFF2-40B4-BE49-F238E27FC236}">
              <a16:creationId xmlns:a16="http://schemas.microsoft.com/office/drawing/2014/main" id="{4D6B08A7-63E7-2148-BDD4-6862EB274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0" y="6515100"/>
          <a:ext cx="8432800" cy="505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0.80707</cdr:x>
      <cdr:y>0.47237</cdr:y>
    </cdr:from>
    <cdr:to>
      <cdr:x>0.83084</cdr:x>
      <cdr:y>0.51036</cdr:y>
    </cdr:to>
    <cdr:sp macro="" textlink="">
      <cdr:nvSpPr>
        <cdr:cNvPr id="22529" name="Text 1">
          <a:extLst xmlns:a="http://schemas.openxmlformats.org/drawingml/2006/main">
            <a:ext uri="{FF2B5EF4-FFF2-40B4-BE49-F238E27FC236}">
              <a16:creationId xmlns:a16="http://schemas.microsoft.com/office/drawing/2014/main" id="{75A73F5E-28C8-804A-AFC2-B042FF2876D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61019" y="3635451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0.86154</cdr:x>
      <cdr:y>0.26983</cdr:y>
    </cdr:from>
    <cdr:to>
      <cdr:x>0.86873</cdr:x>
      <cdr:y>0.30782</cdr:y>
    </cdr:to>
    <cdr:sp macro="" textlink="">
      <cdr:nvSpPr>
        <cdr:cNvPr id="22530" name="Text 2">
          <a:extLst xmlns:a="http://schemas.openxmlformats.org/drawingml/2006/main">
            <a:ext uri="{FF2B5EF4-FFF2-40B4-BE49-F238E27FC236}">
              <a16:creationId xmlns:a16="http://schemas.microsoft.com/office/drawing/2014/main" id="{7CEFEEE9-1BBC-4841-84A6-9C1BFDA0F95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5664" y="2076660"/>
          <a:ext cx="77066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0.02157</cdr:x>
      <cdr:y>0.23578</cdr:y>
    </cdr:from>
    <cdr:to>
      <cdr:x>0.02281</cdr:x>
      <cdr:y>0.27378</cdr:y>
    </cdr:to>
    <cdr:sp macro="" textlink="'398e'!$T$41">
      <cdr:nvSpPr>
        <cdr:cNvPr id="22531" name="Text 3">
          <a:extLst xmlns:a="http://schemas.openxmlformats.org/drawingml/2006/main">
            <a:ext uri="{FF2B5EF4-FFF2-40B4-BE49-F238E27FC236}">
              <a16:creationId xmlns:a16="http://schemas.microsoft.com/office/drawing/2014/main" id="{E80476DE-23C6-E74C-B893-712CEEC390F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1508" y="1814646"/>
          <a:ext cx="1328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7AFC61E-B47C-7944-8979-13C37A8A3954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0.35736</cdr:x>
      <cdr:y>0.06877</cdr:y>
    </cdr:from>
    <cdr:to>
      <cdr:x>0.43908</cdr:x>
      <cdr:y>0.10183</cdr:y>
    </cdr:to>
    <cdr:sp macro="" textlink="">
      <cdr:nvSpPr>
        <cdr:cNvPr id="22532" name="Text 4">
          <a:extLst xmlns:a="http://schemas.openxmlformats.org/drawingml/2006/main">
            <a:ext uri="{FF2B5EF4-FFF2-40B4-BE49-F238E27FC236}">
              <a16:creationId xmlns:a16="http://schemas.microsoft.com/office/drawing/2014/main" id="{91D71272-E91B-4340-B809-7C9D539DF9A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35044" y="529260"/>
          <a:ext cx="876967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0.2834</cdr:y>
    </cdr:from>
    <cdr:to>
      <cdr:x>0.02851</cdr:x>
      <cdr:y>0.6828</cdr:y>
    </cdr:to>
    <cdr:sp macro="" textlink="">
      <cdr:nvSpPr>
        <cdr:cNvPr id="22533" name="Text 5">
          <a:extLst xmlns:a="http://schemas.openxmlformats.org/drawingml/2006/main">
            <a:ext uri="{FF2B5EF4-FFF2-40B4-BE49-F238E27FC236}">
              <a16:creationId xmlns:a16="http://schemas.microsoft.com/office/drawing/2014/main" id="{4220F1C1-6AD0-0A41-8615-F38B20774B2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81085"/>
          <a:ext cx="255118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0.03867</cdr:y>
    </cdr:from>
    <cdr:to>
      <cdr:x>0.12657</cdr:x>
      <cdr:y>0.07666</cdr:y>
    </cdr:to>
    <cdr:sp macro="" textlink="">
      <cdr:nvSpPr>
        <cdr:cNvPr id="22534" name="Text 6">
          <a:extLst xmlns:a="http://schemas.openxmlformats.org/drawingml/2006/main">
            <a:ext uri="{FF2B5EF4-FFF2-40B4-BE49-F238E27FC236}">
              <a16:creationId xmlns:a16="http://schemas.microsoft.com/office/drawing/2014/main" id="{2163D473-6F37-EF4C-B838-031D897D26B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1211" y="297625"/>
          <a:ext cx="77067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0.44597</cdr:y>
    </cdr:from>
    <cdr:to>
      <cdr:x>0.50074</cdr:x>
      <cdr:y>0.48396</cdr:y>
    </cdr:to>
    <cdr:sp macro="" textlink="'398e'!$C$2">
      <cdr:nvSpPr>
        <cdr:cNvPr id="22535" name="Text 7">
          <a:extLst xmlns:a="http://schemas.openxmlformats.org/drawingml/2006/main">
            <a:ext uri="{FF2B5EF4-FFF2-40B4-BE49-F238E27FC236}">
              <a16:creationId xmlns:a16="http://schemas.microsoft.com/office/drawing/2014/main" id="{FA7B74D0-1BEA-4043-8339-34162682C1B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432296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FA47194E-99B6-4C43-934F-D939FC07948D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0.44597</cdr:y>
    </cdr:from>
    <cdr:to>
      <cdr:x>0.01538</cdr:x>
      <cdr:y>0.48396</cdr:y>
    </cdr:to>
    <cdr:sp macro="" textlink="'398e'!$W$3:$W$6">
      <cdr:nvSpPr>
        <cdr:cNvPr id="22536" name="Text 8">
          <a:extLst xmlns:a="http://schemas.openxmlformats.org/drawingml/2006/main">
            <a:ext uri="{FF2B5EF4-FFF2-40B4-BE49-F238E27FC236}">
              <a16:creationId xmlns:a16="http://schemas.microsoft.com/office/drawing/2014/main" id="{8C3AC2C6-F9E1-1B4A-BC4A-CD2A567B8FA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32296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52D2A9DD-75EE-734C-8C3D-F316A681C081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6</xdr:row>
      <xdr:rowOff>215900</xdr:rowOff>
    </xdr:from>
    <xdr:to>
      <xdr:col>16</xdr:col>
      <xdr:colOff>1155700</xdr:colOff>
      <xdr:row>44</xdr:row>
      <xdr:rowOff>139700</xdr:rowOff>
    </xdr:to>
    <xdr:graphicFrame macro="">
      <xdr:nvGraphicFramePr>
        <xdr:cNvPr id="23553" name="Chart 1">
          <a:extLst>
            <a:ext uri="{FF2B5EF4-FFF2-40B4-BE49-F238E27FC236}">
              <a16:creationId xmlns:a16="http://schemas.microsoft.com/office/drawing/2014/main" id="{8742B86A-9D6B-8B45-B2A8-1E8295A89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38100</xdr:colOff>
      <xdr:row>7</xdr:row>
      <xdr:rowOff>0</xdr:rowOff>
    </xdr:from>
    <xdr:to>
      <xdr:col>5</xdr:col>
      <xdr:colOff>914400</xdr:colOff>
      <xdr:row>28</xdr:row>
      <xdr:rowOff>165100</xdr:rowOff>
    </xdr:to>
    <xdr:graphicFrame macro="">
      <xdr:nvGraphicFramePr>
        <xdr:cNvPr id="23554" name="Chart 2">
          <a:extLst>
            <a:ext uri="{FF2B5EF4-FFF2-40B4-BE49-F238E27FC236}">
              <a16:creationId xmlns:a16="http://schemas.microsoft.com/office/drawing/2014/main" id="{BFA0013D-6DF3-484B-9933-388C98D7F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304800</xdr:colOff>
      <xdr:row>7</xdr:row>
      <xdr:rowOff>0</xdr:rowOff>
    </xdr:from>
    <xdr:to>
      <xdr:col>23</xdr:col>
      <xdr:colOff>342900</xdr:colOff>
      <xdr:row>33</xdr:row>
      <xdr:rowOff>63500</xdr:rowOff>
    </xdr:to>
    <xdr:graphicFrame macro="">
      <xdr:nvGraphicFramePr>
        <xdr:cNvPr id="23555" name="Chart 3">
          <a:extLst>
            <a:ext uri="{FF2B5EF4-FFF2-40B4-BE49-F238E27FC236}">
              <a16:creationId xmlns:a16="http://schemas.microsoft.com/office/drawing/2014/main" id="{68FFFD54-5124-9449-AF4C-61CC662D0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25400</xdr:rowOff>
    </xdr:from>
    <xdr:to>
      <xdr:col>53</xdr:col>
      <xdr:colOff>469900</xdr:colOff>
      <xdr:row>28</xdr:row>
      <xdr:rowOff>190500</xdr:rowOff>
    </xdr:to>
    <xdr:pic>
      <xdr:nvPicPr>
        <xdr:cNvPr id="23556" name="Picture 4">
          <a:extLst>
            <a:ext uri="{FF2B5EF4-FFF2-40B4-BE49-F238E27FC236}">
              <a16:creationId xmlns:a16="http://schemas.microsoft.com/office/drawing/2014/main" id="{449797D3-6DDD-C044-8D8F-0A87D17F6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95900" y="952500"/>
          <a:ext cx="83185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25400</xdr:rowOff>
    </xdr:from>
    <xdr:to>
      <xdr:col>53</xdr:col>
      <xdr:colOff>558800</xdr:colOff>
      <xdr:row>56</xdr:row>
      <xdr:rowOff>25400</xdr:rowOff>
    </xdr:to>
    <xdr:pic>
      <xdr:nvPicPr>
        <xdr:cNvPr id="23557" name="Picture 5">
          <a:extLst>
            <a:ext uri="{FF2B5EF4-FFF2-40B4-BE49-F238E27FC236}">
              <a16:creationId xmlns:a16="http://schemas.microsoft.com/office/drawing/2014/main" id="{84934C13-032D-AD49-B08D-AA30A506C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95900" y="6527800"/>
          <a:ext cx="8407400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0.80706</cdr:x>
      <cdr:y>0.46596</cdr:y>
    </cdr:from>
    <cdr:to>
      <cdr:x>0.83083</cdr:x>
      <cdr:y>0.50395</cdr:y>
    </cdr:to>
    <cdr:sp macro="" textlink="">
      <cdr:nvSpPr>
        <cdr:cNvPr id="24577" name="Text 1">
          <a:extLst xmlns:a="http://schemas.openxmlformats.org/drawingml/2006/main">
            <a:ext uri="{FF2B5EF4-FFF2-40B4-BE49-F238E27FC236}">
              <a16:creationId xmlns:a16="http://schemas.microsoft.com/office/drawing/2014/main" id="{56CF1596-EB4D-D948-A2AE-333024BFE7C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50732" y="3586086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0.26317</cdr:y>
    </cdr:from>
    <cdr:to>
      <cdr:x>0.86823</cdr:x>
      <cdr:y>0.30116</cdr:y>
    </cdr:to>
    <cdr:sp macro="" textlink="">
      <cdr:nvSpPr>
        <cdr:cNvPr id="24578" name="Text 2">
          <a:extLst xmlns:a="http://schemas.openxmlformats.org/drawingml/2006/main">
            <a:ext uri="{FF2B5EF4-FFF2-40B4-BE49-F238E27FC236}">
              <a16:creationId xmlns:a16="http://schemas.microsoft.com/office/drawing/2014/main" id="{BED99421-7A58-2141-895E-C35447D5EC7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9369" y="2025396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0.02108</cdr:x>
      <cdr:y>0.22962</cdr:y>
    </cdr:from>
    <cdr:to>
      <cdr:x>0.02232</cdr:x>
      <cdr:y>0.26761</cdr:y>
    </cdr:to>
    <cdr:sp macro="" textlink="'401e'!$T$41">
      <cdr:nvSpPr>
        <cdr:cNvPr id="24579" name="Text 3">
          <a:extLst xmlns:a="http://schemas.openxmlformats.org/drawingml/2006/main">
            <a:ext uri="{FF2B5EF4-FFF2-40B4-BE49-F238E27FC236}">
              <a16:creationId xmlns:a16="http://schemas.microsoft.com/office/drawing/2014/main" id="{7F4494F9-AC3C-5E40-96D4-29FE954F4B2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984" y="1767180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61B473C-1466-3548-9C65-5C1C8CFCDD1A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0.06556</cdr:y>
    </cdr:from>
    <cdr:to>
      <cdr:x>0.43884</cdr:x>
      <cdr:y>0.09862</cdr:y>
    </cdr:to>
    <cdr:sp macro="" textlink="">
      <cdr:nvSpPr>
        <cdr:cNvPr id="24580" name="Text 4">
          <a:extLst xmlns:a="http://schemas.openxmlformats.org/drawingml/2006/main">
            <a:ext uri="{FF2B5EF4-FFF2-40B4-BE49-F238E27FC236}">
              <a16:creationId xmlns:a16="http://schemas.microsoft.com/office/drawing/2014/main" id="{93488B53-0386-6445-8D9E-E67F209AD52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504577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0.27846</cdr:y>
    </cdr:from>
    <cdr:to>
      <cdr:x>0.02851</cdr:x>
      <cdr:y>0.67787</cdr:y>
    </cdr:to>
    <cdr:sp macro="" textlink="">
      <cdr:nvSpPr>
        <cdr:cNvPr id="24581" name="Text 5">
          <a:extLst xmlns:a="http://schemas.openxmlformats.org/drawingml/2006/main">
            <a:ext uri="{FF2B5EF4-FFF2-40B4-BE49-F238E27FC236}">
              <a16:creationId xmlns:a16="http://schemas.microsoft.com/office/drawing/2014/main" id="{11EA379D-FBC5-8E4B-876D-3FC3A0F3D17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43112"/>
          <a:ext cx="254813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0.11865</cdr:x>
      <cdr:y>0.0367</cdr:y>
    </cdr:from>
    <cdr:to>
      <cdr:x>0.12583</cdr:x>
      <cdr:y>0.07469</cdr:y>
    </cdr:to>
    <cdr:sp macro="" textlink="">
      <cdr:nvSpPr>
        <cdr:cNvPr id="24582" name="Text 6">
          <a:extLst xmlns:a="http://schemas.openxmlformats.org/drawingml/2006/main">
            <a:ext uri="{FF2B5EF4-FFF2-40B4-BE49-F238E27FC236}">
              <a16:creationId xmlns:a16="http://schemas.microsoft.com/office/drawing/2014/main" id="{06BCD1D1-55E9-5A4C-BBFA-B12A7A4B808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1778" y="282435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0.43882</cdr:y>
    </cdr:from>
    <cdr:to>
      <cdr:x>0.50074</cdr:x>
      <cdr:y>0.47681</cdr:y>
    </cdr:to>
    <cdr:sp macro="" textlink="'401e'!$C$2">
      <cdr:nvSpPr>
        <cdr:cNvPr id="24583" name="Text 7">
          <a:extLst xmlns:a="http://schemas.openxmlformats.org/drawingml/2006/main">
            <a:ext uri="{FF2B5EF4-FFF2-40B4-BE49-F238E27FC236}">
              <a16:creationId xmlns:a16="http://schemas.microsoft.com/office/drawing/2014/main" id="{074EA73D-ACB0-5445-8FAB-921A34B2C2D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377235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445C579D-D5A9-C14B-BD09-40809D8EB89A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0.43882</cdr:y>
    </cdr:from>
    <cdr:to>
      <cdr:x>0.01539</cdr:x>
      <cdr:y>0.47681</cdr:y>
    </cdr:to>
    <cdr:sp macro="" textlink="'401e'!$W$3:$W$6">
      <cdr:nvSpPr>
        <cdr:cNvPr id="24584" name="Text 8">
          <a:extLst xmlns:a="http://schemas.openxmlformats.org/drawingml/2006/main">
            <a:ext uri="{FF2B5EF4-FFF2-40B4-BE49-F238E27FC236}">
              <a16:creationId xmlns:a16="http://schemas.microsoft.com/office/drawing/2014/main" id="{6ED2C6B1-5F1E-AE42-B8FF-106B9B534BE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77235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409F456B-18F1-8D44-8683-D8A0A23CC2FD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7</xdr:row>
      <xdr:rowOff>101600</xdr:rowOff>
    </xdr:from>
    <xdr:to>
      <xdr:col>18</xdr:col>
      <xdr:colOff>177800</xdr:colOff>
      <xdr:row>45</xdr:row>
      <xdr:rowOff>50800</xdr:rowOff>
    </xdr:to>
    <xdr:graphicFrame macro="">
      <xdr:nvGraphicFramePr>
        <xdr:cNvPr id="25601" name="Chart 1">
          <a:extLst>
            <a:ext uri="{FF2B5EF4-FFF2-40B4-BE49-F238E27FC236}">
              <a16:creationId xmlns:a16="http://schemas.microsoft.com/office/drawing/2014/main" id="{D6E1B37E-99A1-1D49-A65F-76CD1F721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101600</xdr:rowOff>
    </xdr:from>
    <xdr:to>
      <xdr:col>7</xdr:col>
      <xdr:colOff>139700</xdr:colOff>
      <xdr:row>30</xdr:row>
      <xdr:rowOff>0</xdr:rowOff>
    </xdr:to>
    <xdr:graphicFrame macro="">
      <xdr:nvGraphicFramePr>
        <xdr:cNvPr id="25602" name="Chart 2">
          <a:extLst>
            <a:ext uri="{FF2B5EF4-FFF2-40B4-BE49-F238E27FC236}">
              <a16:creationId xmlns:a16="http://schemas.microsoft.com/office/drawing/2014/main" id="{B4100F67-C880-5D4A-AFC5-531E97D11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127000</xdr:colOff>
      <xdr:row>7</xdr:row>
      <xdr:rowOff>114300</xdr:rowOff>
    </xdr:from>
    <xdr:to>
      <xdr:col>23</xdr:col>
      <xdr:colOff>698500</xdr:colOff>
      <xdr:row>32</xdr:row>
      <xdr:rowOff>190500</xdr:rowOff>
    </xdr:to>
    <xdr:graphicFrame macro="">
      <xdr:nvGraphicFramePr>
        <xdr:cNvPr id="25603" name="Chart 3">
          <a:extLst>
            <a:ext uri="{FF2B5EF4-FFF2-40B4-BE49-F238E27FC236}">
              <a16:creationId xmlns:a16="http://schemas.microsoft.com/office/drawing/2014/main" id="{9034360E-6290-3043-8133-42ECDB02A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3</xdr:row>
      <xdr:rowOff>215900</xdr:rowOff>
    </xdr:from>
    <xdr:to>
      <xdr:col>53</xdr:col>
      <xdr:colOff>596900</xdr:colOff>
      <xdr:row>28</xdr:row>
      <xdr:rowOff>190500</xdr:rowOff>
    </xdr:to>
    <xdr:pic>
      <xdr:nvPicPr>
        <xdr:cNvPr id="25604" name="Picture 4">
          <a:extLst>
            <a:ext uri="{FF2B5EF4-FFF2-40B4-BE49-F238E27FC236}">
              <a16:creationId xmlns:a16="http://schemas.microsoft.com/office/drawing/2014/main" id="{C080B406-04BA-0843-B019-FE4A3D23F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0" y="914400"/>
          <a:ext cx="8445500" cy="516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25400</xdr:rowOff>
    </xdr:from>
    <xdr:to>
      <xdr:col>53</xdr:col>
      <xdr:colOff>596900</xdr:colOff>
      <xdr:row>56</xdr:row>
      <xdr:rowOff>0</xdr:rowOff>
    </xdr:to>
    <xdr:pic>
      <xdr:nvPicPr>
        <xdr:cNvPr id="25605" name="Picture 5">
          <a:extLst>
            <a:ext uri="{FF2B5EF4-FFF2-40B4-BE49-F238E27FC236}">
              <a16:creationId xmlns:a16="http://schemas.microsoft.com/office/drawing/2014/main" id="{30D3EDE8-1879-B04A-A749-D22573865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0" y="6527800"/>
          <a:ext cx="8445500" cy="505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0.47015</cdr:y>
    </cdr:from>
    <cdr:to>
      <cdr:x>0.8291</cdr:x>
      <cdr:y>0.50641</cdr:y>
    </cdr:to>
    <cdr:sp macro="" textlink="">
      <cdr:nvSpPr>
        <cdr:cNvPr id="26625" name="Text 1">
          <a:extLst xmlns:a="http://schemas.openxmlformats.org/drawingml/2006/main">
            <a:ext uri="{FF2B5EF4-FFF2-40B4-BE49-F238E27FC236}">
              <a16:creationId xmlns:a16="http://schemas.microsoft.com/office/drawing/2014/main" id="{36FD58DD-E005-544B-A0FA-973E9B6C058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55704" y="3618363"/>
          <a:ext cx="241830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0.26884</cdr:y>
    </cdr:from>
    <cdr:to>
      <cdr:x>0.86823</cdr:x>
      <cdr:y>0.30511</cdr:y>
    </cdr:to>
    <cdr:sp macro="" textlink="">
      <cdr:nvSpPr>
        <cdr:cNvPr id="26626" name="Text 2">
          <a:extLst xmlns:a="http://schemas.openxmlformats.org/drawingml/2006/main">
            <a:ext uri="{FF2B5EF4-FFF2-40B4-BE49-F238E27FC236}">
              <a16:creationId xmlns:a16="http://schemas.microsoft.com/office/drawing/2014/main" id="{7DD276F0-21ED-094F-AB5A-664333E1CB3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0349" y="2069065"/>
          <a:ext cx="77066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0.02108</cdr:x>
      <cdr:y>0.23554</cdr:y>
    </cdr:from>
    <cdr:to>
      <cdr:x>0.02232</cdr:x>
      <cdr:y>0.2718</cdr:y>
    </cdr:to>
    <cdr:sp macro="" textlink="'407e'!$T$41">
      <cdr:nvSpPr>
        <cdr:cNvPr id="26627" name="Text 3">
          <a:extLst xmlns:a="http://schemas.openxmlformats.org/drawingml/2006/main">
            <a:ext uri="{FF2B5EF4-FFF2-40B4-BE49-F238E27FC236}">
              <a16:creationId xmlns:a16="http://schemas.microsoft.com/office/drawing/2014/main" id="{CC928DEC-EDFF-C247-BF4A-C84034D2303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193" y="1812747"/>
          <a:ext cx="13288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5603426-A8E9-1743-991B-1A1070CFA290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0.35662</cdr:x>
      <cdr:y>0.06976</cdr:y>
    </cdr:from>
    <cdr:to>
      <cdr:x>0.43834</cdr:x>
      <cdr:y>0.10109</cdr:y>
    </cdr:to>
    <cdr:sp macro="" textlink="">
      <cdr:nvSpPr>
        <cdr:cNvPr id="26628" name="Text 4">
          <a:extLst xmlns:a="http://schemas.openxmlformats.org/drawingml/2006/main">
            <a:ext uri="{FF2B5EF4-FFF2-40B4-BE49-F238E27FC236}">
              <a16:creationId xmlns:a16="http://schemas.microsoft.com/office/drawing/2014/main" id="{2D9849A7-C4AE-3C46-A1B0-50E839290DB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072" y="536854"/>
          <a:ext cx="876967" cy="2411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0.28241</cdr:y>
    </cdr:from>
    <cdr:to>
      <cdr:x>0.02727</cdr:x>
      <cdr:y>0.67836</cdr:y>
    </cdr:to>
    <cdr:sp macro="" textlink="">
      <cdr:nvSpPr>
        <cdr:cNvPr id="26629" name="Text 5">
          <a:extLst xmlns:a="http://schemas.openxmlformats.org/drawingml/2006/main">
            <a:ext uri="{FF2B5EF4-FFF2-40B4-BE49-F238E27FC236}">
              <a16:creationId xmlns:a16="http://schemas.microsoft.com/office/drawing/2014/main" id="{7FE0B8EF-F302-D349-8771-169D90F4E57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73491"/>
          <a:ext cx="241830" cy="3047333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0.11864</cdr:x>
      <cdr:y>0.03917</cdr:y>
    </cdr:from>
    <cdr:to>
      <cdr:x>0.12583</cdr:x>
      <cdr:y>0.07543</cdr:y>
    </cdr:to>
    <cdr:sp macro="" textlink="">
      <cdr:nvSpPr>
        <cdr:cNvPr id="26630" name="Text 6">
          <a:extLst xmlns:a="http://schemas.openxmlformats.org/drawingml/2006/main">
            <a:ext uri="{FF2B5EF4-FFF2-40B4-BE49-F238E27FC236}">
              <a16:creationId xmlns:a16="http://schemas.microsoft.com/office/drawing/2014/main" id="{86125400-718F-974C-8EAA-FEA5BBEAFCB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3239" y="301422"/>
          <a:ext cx="77066" cy="2791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0.44153</cdr:y>
    </cdr:from>
    <cdr:to>
      <cdr:x>0.50074</cdr:x>
      <cdr:y>0.47114</cdr:y>
    </cdr:to>
    <cdr:sp macro="" textlink="'407e'!$C$2">
      <cdr:nvSpPr>
        <cdr:cNvPr id="26631" name="Text 7">
          <a:extLst xmlns:a="http://schemas.openxmlformats.org/drawingml/2006/main">
            <a:ext uri="{FF2B5EF4-FFF2-40B4-BE49-F238E27FC236}">
              <a16:creationId xmlns:a16="http://schemas.microsoft.com/office/drawing/2014/main" id="{F42E7AFB-97D8-9A41-994F-9CC94F151B3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398120"/>
          <a:ext cx="114271" cy="227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7FC8953-5A2F-7341-BA28-E736E4B6D71D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0.44153</cdr:y>
    </cdr:from>
    <cdr:to>
      <cdr:x>0.01538</cdr:x>
      <cdr:y>0.47114</cdr:y>
    </cdr:to>
    <cdr:sp macro="" textlink="'407e'!$W$3:$W$6">
      <cdr:nvSpPr>
        <cdr:cNvPr id="26632" name="Text 8">
          <a:extLst xmlns:a="http://schemas.openxmlformats.org/drawingml/2006/main">
            <a:ext uri="{FF2B5EF4-FFF2-40B4-BE49-F238E27FC236}">
              <a16:creationId xmlns:a16="http://schemas.microsoft.com/office/drawing/2014/main" id="{427EB3B7-2084-E04A-8D1B-CBD96630C03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98120"/>
          <a:ext cx="114271" cy="227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5557DC41-E9B0-9A4F-9877-03F3C7788F09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7</xdr:row>
      <xdr:rowOff>76200</xdr:rowOff>
    </xdr:from>
    <xdr:to>
      <xdr:col>18</xdr:col>
      <xdr:colOff>215900</xdr:colOff>
      <xdr:row>45</xdr:row>
      <xdr:rowOff>25400</xdr:rowOff>
    </xdr:to>
    <xdr:graphicFrame macro="">
      <xdr:nvGraphicFramePr>
        <xdr:cNvPr id="27649" name="Chart 1">
          <a:extLst>
            <a:ext uri="{FF2B5EF4-FFF2-40B4-BE49-F238E27FC236}">
              <a16:creationId xmlns:a16="http://schemas.microsoft.com/office/drawing/2014/main" id="{C3B496D2-2BF8-D04B-833A-4B1EDEDFD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38100</xdr:colOff>
      <xdr:row>7</xdr:row>
      <xdr:rowOff>63500</xdr:rowOff>
    </xdr:from>
    <xdr:to>
      <xdr:col>7</xdr:col>
      <xdr:colOff>241300</xdr:colOff>
      <xdr:row>31</xdr:row>
      <xdr:rowOff>0</xdr:rowOff>
    </xdr:to>
    <xdr:graphicFrame macro="">
      <xdr:nvGraphicFramePr>
        <xdr:cNvPr id="27650" name="Chart 2">
          <a:extLst>
            <a:ext uri="{FF2B5EF4-FFF2-40B4-BE49-F238E27FC236}">
              <a16:creationId xmlns:a16="http://schemas.microsoft.com/office/drawing/2014/main" id="{0C4D50CC-1271-FC4B-BAF9-DE0813F76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431800</xdr:colOff>
      <xdr:row>7</xdr:row>
      <xdr:rowOff>76200</xdr:rowOff>
    </xdr:from>
    <xdr:to>
      <xdr:col>23</xdr:col>
      <xdr:colOff>1079500</xdr:colOff>
      <xdr:row>35</xdr:row>
      <xdr:rowOff>25400</xdr:rowOff>
    </xdr:to>
    <xdr:graphicFrame macro="">
      <xdr:nvGraphicFramePr>
        <xdr:cNvPr id="27651" name="Chart 3">
          <a:extLst>
            <a:ext uri="{FF2B5EF4-FFF2-40B4-BE49-F238E27FC236}">
              <a16:creationId xmlns:a16="http://schemas.microsoft.com/office/drawing/2014/main" id="{B3BFC0EC-EE28-BD4F-9E62-2E27D7A8A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12700</xdr:colOff>
      <xdr:row>4</xdr:row>
      <xdr:rowOff>12700</xdr:rowOff>
    </xdr:from>
    <xdr:to>
      <xdr:col>53</xdr:col>
      <xdr:colOff>647700</xdr:colOff>
      <xdr:row>29</xdr:row>
      <xdr:rowOff>12700</xdr:rowOff>
    </xdr:to>
    <xdr:pic>
      <xdr:nvPicPr>
        <xdr:cNvPr id="27652" name="Picture 4">
          <a:extLst>
            <a:ext uri="{FF2B5EF4-FFF2-40B4-BE49-F238E27FC236}">
              <a16:creationId xmlns:a16="http://schemas.microsoft.com/office/drawing/2014/main" id="{52AB3E53-D9DB-1A4C-8C98-37A9E555B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89400" y="939800"/>
          <a:ext cx="8521700" cy="516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12700</xdr:rowOff>
    </xdr:from>
    <xdr:to>
      <xdr:col>53</xdr:col>
      <xdr:colOff>596900</xdr:colOff>
      <xdr:row>55</xdr:row>
      <xdr:rowOff>190500</xdr:rowOff>
    </xdr:to>
    <xdr:pic>
      <xdr:nvPicPr>
        <xdr:cNvPr id="27653" name="Picture 5">
          <a:extLst>
            <a:ext uri="{FF2B5EF4-FFF2-40B4-BE49-F238E27FC236}">
              <a16:creationId xmlns:a16="http://schemas.microsoft.com/office/drawing/2014/main" id="{4A77F3C8-5C65-C34F-8722-B372B9F52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0" y="6515100"/>
          <a:ext cx="8445500" cy="505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0.80558</cdr:x>
      <cdr:y>0.46324</cdr:y>
    </cdr:from>
    <cdr:to>
      <cdr:x>0.82811</cdr:x>
      <cdr:y>0.49951</cdr:y>
    </cdr:to>
    <cdr:sp macro="" textlink="">
      <cdr:nvSpPr>
        <cdr:cNvPr id="28673" name="Text 1">
          <a:extLst xmlns:a="http://schemas.openxmlformats.org/drawingml/2006/main">
            <a:ext uri="{FF2B5EF4-FFF2-40B4-BE49-F238E27FC236}">
              <a16:creationId xmlns:a16="http://schemas.microsoft.com/office/drawing/2014/main" id="{73492059-A76D-CA4E-9C04-D5C74B3049B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34806" y="3565201"/>
          <a:ext cx="241542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0.86005</cdr:x>
      <cdr:y>0.25799</cdr:y>
    </cdr:from>
    <cdr:to>
      <cdr:x>0.86724</cdr:x>
      <cdr:y>0.29425</cdr:y>
    </cdr:to>
    <cdr:sp macro="" textlink="">
      <cdr:nvSpPr>
        <cdr:cNvPr id="28674" name="Text 2">
          <a:extLst xmlns:a="http://schemas.openxmlformats.org/drawingml/2006/main">
            <a:ext uri="{FF2B5EF4-FFF2-40B4-BE49-F238E27FC236}">
              <a16:creationId xmlns:a16="http://schemas.microsoft.com/office/drawing/2014/main" id="{9C125772-7D2F-624D-BAE5-9C2D0A66EB4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18752" y="1985524"/>
          <a:ext cx="76975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0.02059</cdr:x>
      <cdr:y>0.2232</cdr:y>
    </cdr:from>
    <cdr:to>
      <cdr:x>0.02183</cdr:x>
      <cdr:y>0.25947</cdr:y>
    </cdr:to>
    <cdr:sp macro="" textlink="'426e'!$T$41">
      <cdr:nvSpPr>
        <cdr:cNvPr id="28675" name="Text 3">
          <a:extLst xmlns:a="http://schemas.openxmlformats.org/drawingml/2006/main">
            <a:ext uri="{FF2B5EF4-FFF2-40B4-BE49-F238E27FC236}">
              <a16:creationId xmlns:a16="http://schemas.microsoft.com/office/drawing/2014/main" id="{2371A626-50E6-3F44-A0CE-19C7CD9688D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0675" y="1717815"/>
          <a:ext cx="13272" cy="27910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9B2EECE-EF44-4C4D-A438-5E45896B98F4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0.35365</cdr:x>
      <cdr:y>0.05816</cdr:y>
    </cdr:from>
    <cdr:to>
      <cdr:x>0.43537</cdr:x>
      <cdr:y>0.08949</cdr:y>
    </cdr:to>
    <cdr:sp macro="" textlink="">
      <cdr:nvSpPr>
        <cdr:cNvPr id="28676" name="Text 4">
          <a:extLst xmlns:a="http://schemas.openxmlformats.org/drawingml/2006/main">
            <a:ext uri="{FF2B5EF4-FFF2-40B4-BE49-F238E27FC236}">
              <a16:creationId xmlns:a16="http://schemas.microsoft.com/office/drawing/2014/main" id="{CF08867B-A170-F842-8D4E-DB1D009E01C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90709" y="447618"/>
          <a:ext cx="875919" cy="24112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0.27156</cdr:y>
    </cdr:from>
    <cdr:to>
      <cdr:x>0.02727</cdr:x>
      <cdr:y>0.66751</cdr:y>
    </cdr:to>
    <cdr:sp macro="" textlink="">
      <cdr:nvSpPr>
        <cdr:cNvPr id="28677" name="Text 5">
          <a:extLst xmlns:a="http://schemas.openxmlformats.org/drawingml/2006/main">
            <a:ext uri="{FF2B5EF4-FFF2-40B4-BE49-F238E27FC236}">
              <a16:creationId xmlns:a16="http://schemas.microsoft.com/office/drawing/2014/main" id="{89BEDE7C-02C9-744F-86EF-DD7E6952FB1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089950"/>
          <a:ext cx="241541" cy="3047333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0.11791</cdr:x>
      <cdr:y>0.03324</cdr:y>
    </cdr:from>
    <cdr:to>
      <cdr:x>0.12509</cdr:x>
      <cdr:y>0.06951</cdr:y>
    </cdr:to>
    <cdr:sp macro="" textlink="">
      <cdr:nvSpPr>
        <cdr:cNvPr id="28678" name="Text 6">
          <a:extLst xmlns:a="http://schemas.openxmlformats.org/drawingml/2006/main">
            <a:ext uri="{FF2B5EF4-FFF2-40B4-BE49-F238E27FC236}">
              <a16:creationId xmlns:a16="http://schemas.microsoft.com/office/drawing/2014/main" id="{D198AE70-1DFC-8742-8AEF-14D3B3DB6C8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63815" y="255854"/>
          <a:ext cx="76975" cy="2791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0.48935</cdr:x>
      <cdr:y>0.4366</cdr:y>
    </cdr:from>
    <cdr:to>
      <cdr:x>0.5</cdr:x>
      <cdr:y>0.4662</cdr:y>
    </cdr:to>
    <cdr:sp macro="" textlink="'426e'!$C$2">
      <cdr:nvSpPr>
        <cdr:cNvPr id="28679" name="Text 7">
          <a:extLst xmlns:a="http://schemas.openxmlformats.org/drawingml/2006/main">
            <a:ext uri="{FF2B5EF4-FFF2-40B4-BE49-F238E27FC236}">
              <a16:creationId xmlns:a16="http://schemas.microsoft.com/office/drawing/2014/main" id="{79F9AFB7-16C0-984F-81CB-550D80499B0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45265" y="3360147"/>
          <a:ext cx="114135" cy="227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2AA35C07-4B8C-C443-A778-8B4AE5D74A86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0.4366</cdr:y>
    </cdr:from>
    <cdr:to>
      <cdr:x>0.01539</cdr:x>
      <cdr:y>0.4662</cdr:y>
    </cdr:to>
    <cdr:sp macro="" textlink="'426e'!$W$3:$W$6">
      <cdr:nvSpPr>
        <cdr:cNvPr id="28680" name="Text 8">
          <a:extLst xmlns:a="http://schemas.openxmlformats.org/drawingml/2006/main">
            <a:ext uri="{FF2B5EF4-FFF2-40B4-BE49-F238E27FC236}">
              <a16:creationId xmlns:a16="http://schemas.microsoft.com/office/drawing/2014/main" id="{3A50950D-2C9F-2A4B-86EC-0D7B5515204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60147"/>
          <a:ext cx="114135" cy="227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BA70040C-8EE6-0A41-89F7-0C8C35683832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7</xdr:row>
      <xdr:rowOff>63500</xdr:rowOff>
    </xdr:from>
    <xdr:to>
      <xdr:col>16</xdr:col>
      <xdr:colOff>457200</xdr:colOff>
      <xdr:row>45</xdr:row>
      <xdr:rowOff>12700</xdr:rowOff>
    </xdr:to>
    <xdr:graphicFrame macro="">
      <xdr:nvGraphicFramePr>
        <xdr:cNvPr id="29697" name="Chart 1">
          <a:extLst>
            <a:ext uri="{FF2B5EF4-FFF2-40B4-BE49-F238E27FC236}">
              <a16:creationId xmlns:a16="http://schemas.microsoft.com/office/drawing/2014/main" id="{ECC794C8-0D26-0B4E-A170-25D8E80AC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711200</xdr:colOff>
      <xdr:row>7</xdr:row>
      <xdr:rowOff>63500</xdr:rowOff>
    </xdr:from>
    <xdr:to>
      <xdr:col>5</xdr:col>
      <xdr:colOff>165100</xdr:colOff>
      <xdr:row>33</xdr:row>
      <xdr:rowOff>101600</xdr:rowOff>
    </xdr:to>
    <xdr:graphicFrame macro="">
      <xdr:nvGraphicFramePr>
        <xdr:cNvPr id="29698" name="Chart 2">
          <a:extLst>
            <a:ext uri="{FF2B5EF4-FFF2-40B4-BE49-F238E27FC236}">
              <a16:creationId xmlns:a16="http://schemas.microsoft.com/office/drawing/2014/main" id="{15603543-3109-B249-8A20-C17BE6F28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596900</xdr:colOff>
      <xdr:row>7</xdr:row>
      <xdr:rowOff>76200</xdr:rowOff>
    </xdr:from>
    <xdr:to>
      <xdr:col>22</xdr:col>
      <xdr:colOff>1016000</xdr:colOff>
      <xdr:row>36</xdr:row>
      <xdr:rowOff>25400</xdr:rowOff>
    </xdr:to>
    <xdr:graphicFrame macro="">
      <xdr:nvGraphicFramePr>
        <xdr:cNvPr id="29699" name="Chart 3">
          <a:extLst>
            <a:ext uri="{FF2B5EF4-FFF2-40B4-BE49-F238E27FC236}">
              <a16:creationId xmlns:a16="http://schemas.microsoft.com/office/drawing/2014/main" id="{0602DAE0-F565-284C-B14D-95B6BA048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12700</xdr:colOff>
      <xdr:row>4</xdr:row>
      <xdr:rowOff>25400</xdr:rowOff>
    </xdr:from>
    <xdr:to>
      <xdr:col>53</xdr:col>
      <xdr:colOff>558800</xdr:colOff>
      <xdr:row>26</xdr:row>
      <xdr:rowOff>0</xdr:rowOff>
    </xdr:to>
    <xdr:pic>
      <xdr:nvPicPr>
        <xdr:cNvPr id="29700" name="Picture 4">
          <a:extLst>
            <a:ext uri="{FF2B5EF4-FFF2-40B4-BE49-F238E27FC236}">
              <a16:creationId xmlns:a16="http://schemas.microsoft.com/office/drawing/2014/main" id="{F80F5410-C778-C64A-AEE1-663AE81D8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0" y="952500"/>
          <a:ext cx="8432800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28</xdr:row>
      <xdr:rowOff>25400</xdr:rowOff>
    </xdr:from>
    <xdr:to>
      <xdr:col>53</xdr:col>
      <xdr:colOff>571500</xdr:colOff>
      <xdr:row>55</xdr:row>
      <xdr:rowOff>190500</xdr:rowOff>
    </xdr:to>
    <xdr:pic>
      <xdr:nvPicPr>
        <xdr:cNvPr id="29701" name="Picture 5">
          <a:extLst>
            <a:ext uri="{FF2B5EF4-FFF2-40B4-BE49-F238E27FC236}">
              <a16:creationId xmlns:a16="http://schemas.microsoft.com/office/drawing/2014/main" id="{9A5BE995-024B-D24D-BA97-DDD427A52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94400" y="5918200"/>
          <a:ext cx="8420100" cy="565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0.80706</cdr:x>
      <cdr:y>0.45757</cdr:y>
    </cdr:from>
    <cdr:to>
      <cdr:x>0.83083</cdr:x>
      <cdr:y>0.49556</cdr:y>
    </cdr:to>
    <cdr:sp macro="" textlink="">
      <cdr:nvSpPr>
        <cdr:cNvPr id="30721" name="Text 1">
          <a:extLst xmlns:a="http://schemas.openxmlformats.org/drawingml/2006/main">
            <a:ext uri="{FF2B5EF4-FFF2-40B4-BE49-F238E27FC236}">
              <a16:creationId xmlns:a16="http://schemas.microsoft.com/office/drawing/2014/main" id="{F9AF137B-5CFA-2440-9333-D9A530A4091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50732" y="3521532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0.25133</cdr:y>
    </cdr:from>
    <cdr:to>
      <cdr:x>0.86823</cdr:x>
      <cdr:y>0.28932</cdr:y>
    </cdr:to>
    <cdr:sp macro="" textlink="">
      <cdr:nvSpPr>
        <cdr:cNvPr id="30722" name="Text 2">
          <a:extLst xmlns:a="http://schemas.openxmlformats.org/drawingml/2006/main">
            <a:ext uri="{FF2B5EF4-FFF2-40B4-BE49-F238E27FC236}">
              <a16:creationId xmlns:a16="http://schemas.microsoft.com/office/drawing/2014/main" id="{8E4D6658-95CE-7B41-A4A4-FC73B2612E4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9369" y="1934261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0.02108</cdr:x>
      <cdr:y>0.21728</cdr:y>
    </cdr:from>
    <cdr:to>
      <cdr:x>0.02232</cdr:x>
      <cdr:y>0.25527</cdr:y>
    </cdr:to>
    <cdr:sp macro="" textlink="'452e'!$T$41">
      <cdr:nvSpPr>
        <cdr:cNvPr id="30723" name="Text 3">
          <a:extLst xmlns:a="http://schemas.openxmlformats.org/drawingml/2006/main">
            <a:ext uri="{FF2B5EF4-FFF2-40B4-BE49-F238E27FC236}">
              <a16:creationId xmlns:a16="http://schemas.microsoft.com/office/drawing/2014/main" id="{925762F3-A416-514C-A9B5-90787FC8C89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984" y="1672247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E9A934-3091-684D-B8A3-224080263109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0.05643</cdr:y>
    </cdr:from>
    <cdr:to>
      <cdr:x>0.43884</cdr:x>
      <cdr:y>0.08949</cdr:y>
    </cdr:to>
    <cdr:sp macro="" textlink="">
      <cdr:nvSpPr>
        <cdr:cNvPr id="30724" name="Text 4">
          <a:extLst xmlns:a="http://schemas.openxmlformats.org/drawingml/2006/main">
            <a:ext uri="{FF2B5EF4-FFF2-40B4-BE49-F238E27FC236}">
              <a16:creationId xmlns:a16="http://schemas.microsoft.com/office/drawing/2014/main" id="{E6C259E2-E4AB-DE45-9C1F-F76533498AF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434327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0.26687</cdr:y>
    </cdr:from>
    <cdr:to>
      <cdr:x>0.02851</cdr:x>
      <cdr:y>0.66628</cdr:y>
    </cdr:to>
    <cdr:sp macro="" textlink="">
      <cdr:nvSpPr>
        <cdr:cNvPr id="30725" name="Text 5">
          <a:extLst xmlns:a="http://schemas.openxmlformats.org/drawingml/2006/main">
            <a:ext uri="{FF2B5EF4-FFF2-40B4-BE49-F238E27FC236}">
              <a16:creationId xmlns:a16="http://schemas.microsoft.com/office/drawing/2014/main" id="{E5D83614-6C67-E045-8407-4BFA9892A96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053876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0.11865</cdr:x>
      <cdr:y>0.03102</cdr:y>
    </cdr:from>
    <cdr:to>
      <cdr:x>0.12583</cdr:x>
      <cdr:y>0.06902</cdr:y>
    </cdr:to>
    <cdr:sp macro="" textlink="">
      <cdr:nvSpPr>
        <cdr:cNvPr id="30726" name="Text 6">
          <a:extLst xmlns:a="http://schemas.openxmlformats.org/drawingml/2006/main">
            <a:ext uri="{FF2B5EF4-FFF2-40B4-BE49-F238E27FC236}">
              <a16:creationId xmlns:a16="http://schemas.microsoft.com/office/drawing/2014/main" id="{51982344-5A65-FC4D-918F-BD5E5E7B19D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1778" y="238766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0.42994</cdr:y>
    </cdr:from>
    <cdr:to>
      <cdr:x>0.50074</cdr:x>
      <cdr:y>0.46793</cdr:y>
    </cdr:to>
    <cdr:sp macro="" textlink="'452e'!$C$2">
      <cdr:nvSpPr>
        <cdr:cNvPr id="30727" name="Text 7">
          <a:extLst xmlns:a="http://schemas.openxmlformats.org/drawingml/2006/main">
            <a:ext uri="{FF2B5EF4-FFF2-40B4-BE49-F238E27FC236}">
              <a16:creationId xmlns:a16="http://schemas.microsoft.com/office/drawing/2014/main" id="{6FE5AAF0-010B-5E4B-87A0-4DF6853FE3D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308883"/>
          <a:ext cx="114135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79997A-9404-A94E-A505-C47248E30A78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0.42994</cdr:y>
    </cdr:from>
    <cdr:to>
      <cdr:x>0.01539</cdr:x>
      <cdr:y>0.46793</cdr:y>
    </cdr:to>
    <cdr:sp macro="" textlink="'452e'!$W$3:$W$6">
      <cdr:nvSpPr>
        <cdr:cNvPr id="30728" name="Text 8">
          <a:extLst xmlns:a="http://schemas.openxmlformats.org/drawingml/2006/main">
            <a:ext uri="{FF2B5EF4-FFF2-40B4-BE49-F238E27FC236}">
              <a16:creationId xmlns:a16="http://schemas.microsoft.com/office/drawing/2014/main" id="{639F8851-6619-ED42-A173-23F5A5A7EBF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08883"/>
          <a:ext cx="114135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9B5CC3AE-F1AE-7545-8682-7FAFD0A5D893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901700</xdr:colOff>
      <xdr:row>7</xdr:row>
      <xdr:rowOff>101600</xdr:rowOff>
    </xdr:from>
    <xdr:to>
      <xdr:col>18</xdr:col>
      <xdr:colOff>482600</xdr:colOff>
      <xdr:row>45</xdr:row>
      <xdr:rowOff>50800</xdr:rowOff>
    </xdr:to>
    <xdr:graphicFrame macro="">
      <xdr:nvGraphicFramePr>
        <xdr:cNvPr id="31745" name="Chart 1">
          <a:extLst>
            <a:ext uri="{FF2B5EF4-FFF2-40B4-BE49-F238E27FC236}">
              <a16:creationId xmlns:a16="http://schemas.microsoft.com/office/drawing/2014/main" id="{E5D995B0-FEC4-2846-9B93-3502AAC4B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711200</xdr:colOff>
      <xdr:row>7</xdr:row>
      <xdr:rowOff>76200</xdr:rowOff>
    </xdr:from>
    <xdr:to>
      <xdr:col>7</xdr:col>
      <xdr:colOff>381000</xdr:colOff>
      <xdr:row>32</xdr:row>
      <xdr:rowOff>101600</xdr:rowOff>
    </xdr:to>
    <xdr:graphicFrame macro="">
      <xdr:nvGraphicFramePr>
        <xdr:cNvPr id="31746" name="Chart 2">
          <a:extLst>
            <a:ext uri="{FF2B5EF4-FFF2-40B4-BE49-F238E27FC236}">
              <a16:creationId xmlns:a16="http://schemas.microsoft.com/office/drawing/2014/main" id="{032860E9-0DDE-BA4A-B1F0-413F6B255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762000</xdr:colOff>
      <xdr:row>7</xdr:row>
      <xdr:rowOff>101600</xdr:rowOff>
    </xdr:from>
    <xdr:to>
      <xdr:col>24</xdr:col>
      <xdr:colOff>279400</xdr:colOff>
      <xdr:row>32</xdr:row>
      <xdr:rowOff>190500</xdr:rowOff>
    </xdr:to>
    <xdr:graphicFrame macro="">
      <xdr:nvGraphicFramePr>
        <xdr:cNvPr id="31747" name="Chart 3">
          <a:extLst>
            <a:ext uri="{FF2B5EF4-FFF2-40B4-BE49-F238E27FC236}">
              <a16:creationId xmlns:a16="http://schemas.microsoft.com/office/drawing/2014/main" id="{83D116D2-1F80-404B-8E63-53E0A3498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0</xdr:colOff>
      <xdr:row>4</xdr:row>
      <xdr:rowOff>12700</xdr:rowOff>
    </xdr:from>
    <xdr:to>
      <xdr:col>53</xdr:col>
      <xdr:colOff>558800</xdr:colOff>
      <xdr:row>28</xdr:row>
      <xdr:rowOff>190500</xdr:rowOff>
    </xdr:to>
    <xdr:pic>
      <xdr:nvPicPr>
        <xdr:cNvPr id="31748" name="Picture 4">
          <a:extLst>
            <a:ext uri="{FF2B5EF4-FFF2-40B4-BE49-F238E27FC236}">
              <a16:creationId xmlns:a16="http://schemas.microsoft.com/office/drawing/2014/main" id="{695BAFE6-A23C-CF42-9868-E8EC4E5B1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0" y="939800"/>
          <a:ext cx="84455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25400</xdr:rowOff>
    </xdr:from>
    <xdr:to>
      <xdr:col>53</xdr:col>
      <xdr:colOff>558800</xdr:colOff>
      <xdr:row>55</xdr:row>
      <xdr:rowOff>190500</xdr:rowOff>
    </xdr:to>
    <xdr:pic>
      <xdr:nvPicPr>
        <xdr:cNvPr id="31749" name="Picture 5">
          <a:extLst>
            <a:ext uri="{FF2B5EF4-FFF2-40B4-BE49-F238E27FC236}">
              <a16:creationId xmlns:a16="http://schemas.microsoft.com/office/drawing/2014/main" id="{684C6F4E-EBDB-6E4D-9A0F-7529D4680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11600" y="6527800"/>
          <a:ext cx="8407400" cy="504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0.80681</cdr:x>
      <cdr:y>0.481</cdr:y>
    </cdr:from>
    <cdr:to>
      <cdr:x>0.83059</cdr:x>
      <cdr:y>0.519</cdr:y>
    </cdr:to>
    <cdr:sp macro="" textlink="">
      <cdr:nvSpPr>
        <cdr:cNvPr id="32769" name="Text 1">
          <a:extLst xmlns:a="http://schemas.openxmlformats.org/drawingml/2006/main">
            <a:ext uri="{FF2B5EF4-FFF2-40B4-BE49-F238E27FC236}">
              <a16:creationId xmlns:a16="http://schemas.microsoft.com/office/drawing/2014/main" id="{432B6146-1697-CD4A-A648-C9FAC42076A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8078" y="3701904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0.86154</cdr:x>
      <cdr:y>0.28266</cdr:y>
    </cdr:from>
    <cdr:to>
      <cdr:x>0.86872</cdr:x>
      <cdr:y>0.32065</cdr:y>
    </cdr:to>
    <cdr:sp macro="" textlink="">
      <cdr:nvSpPr>
        <cdr:cNvPr id="32770" name="Text 2">
          <a:extLst xmlns:a="http://schemas.openxmlformats.org/drawingml/2006/main">
            <a:ext uri="{FF2B5EF4-FFF2-40B4-BE49-F238E27FC236}">
              <a16:creationId xmlns:a16="http://schemas.microsoft.com/office/drawing/2014/main" id="{29CC02CC-9571-7943-9F3D-ED0023AEBFD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34678" y="2175389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0.02158</cdr:x>
      <cdr:y>0.24911</cdr:y>
    </cdr:from>
    <cdr:to>
      <cdr:x>0.02282</cdr:x>
      <cdr:y>0.2871</cdr:y>
    </cdr:to>
    <cdr:sp macro="" textlink="'486e'!$T$41">
      <cdr:nvSpPr>
        <cdr:cNvPr id="32771" name="Text 3">
          <a:extLst xmlns:a="http://schemas.openxmlformats.org/drawingml/2006/main">
            <a:ext uri="{FF2B5EF4-FFF2-40B4-BE49-F238E27FC236}">
              <a16:creationId xmlns:a16="http://schemas.microsoft.com/office/drawing/2014/main" id="{A192297C-03D6-B640-BE0F-417D3199F2A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1292" y="1917173"/>
          <a:ext cx="13272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9D474C4-CEBA-B74B-BFBE-9213E4DE57F7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0.07814</cdr:y>
    </cdr:from>
    <cdr:to>
      <cdr:x>0.43884</cdr:x>
      <cdr:y>0.1112</cdr:y>
    </cdr:to>
    <cdr:sp macro="" textlink="">
      <cdr:nvSpPr>
        <cdr:cNvPr id="32772" name="Text 4">
          <a:extLst xmlns:a="http://schemas.openxmlformats.org/drawingml/2006/main">
            <a:ext uri="{FF2B5EF4-FFF2-40B4-BE49-F238E27FC236}">
              <a16:creationId xmlns:a16="http://schemas.microsoft.com/office/drawing/2014/main" id="{6FA216FD-9028-1740-83D9-CF4314614ED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601409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0.29598</cdr:y>
    </cdr:from>
    <cdr:to>
      <cdr:x>0.02851</cdr:x>
      <cdr:y>0.69539</cdr:y>
    </cdr:to>
    <cdr:sp macro="" textlink="">
      <cdr:nvSpPr>
        <cdr:cNvPr id="32773" name="Text 5">
          <a:extLst xmlns:a="http://schemas.openxmlformats.org/drawingml/2006/main">
            <a:ext uri="{FF2B5EF4-FFF2-40B4-BE49-F238E27FC236}">
              <a16:creationId xmlns:a16="http://schemas.microsoft.com/office/drawing/2014/main" id="{C0FC1A23-4ACC-9A4B-84AA-7952DDA4987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277916"/>
          <a:ext cx="254813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0.04484</cdr:y>
    </cdr:from>
    <cdr:to>
      <cdr:x>0.12657</cdr:x>
      <cdr:y>0.08283</cdr:y>
    </cdr:to>
    <cdr:sp macro="" textlink="">
      <cdr:nvSpPr>
        <cdr:cNvPr id="32774" name="Text 6">
          <a:extLst xmlns:a="http://schemas.openxmlformats.org/drawingml/2006/main">
            <a:ext uri="{FF2B5EF4-FFF2-40B4-BE49-F238E27FC236}">
              <a16:creationId xmlns:a16="http://schemas.microsoft.com/office/drawing/2014/main" id="{A38257F0-1939-1545-93DD-2B32F63C3B3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9741" y="345091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0.4932</cdr:x>
      <cdr:y>0.46024</cdr:y>
    </cdr:from>
    <cdr:to>
      <cdr:x>0.49763</cdr:x>
      <cdr:y>0.48054</cdr:y>
    </cdr:to>
    <cdr:sp macro="" textlink="'486e'!$C$2">
      <cdr:nvSpPr>
        <cdr:cNvPr id="32775" name="Text 7">
          <a:extLst xmlns:a="http://schemas.openxmlformats.org/drawingml/2006/main">
            <a:ext uri="{FF2B5EF4-FFF2-40B4-BE49-F238E27FC236}">
              <a16:creationId xmlns:a16="http://schemas.microsoft.com/office/drawing/2014/main" id="{A3A6E9BF-CEAB-6F42-A80B-34711E5706A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83655" y="3548632"/>
          <a:ext cx="47449" cy="1565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A2E1A27-5C47-0944-99B5-843CEA7BE09E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0.00785</cdr:x>
      <cdr:y>0.46024</cdr:y>
    </cdr:from>
    <cdr:to>
      <cdr:x>0.01228</cdr:x>
      <cdr:y>0.48054</cdr:y>
    </cdr:to>
    <cdr:sp macro="" textlink="'486e'!$W$3:$W$6">
      <cdr:nvSpPr>
        <cdr:cNvPr id="32776" name="Text 8">
          <a:extLst xmlns:a="http://schemas.openxmlformats.org/drawingml/2006/main">
            <a:ext uri="{FF2B5EF4-FFF2-40B4-BE49-F238E27FC236}">
              <a16:creationId xmlns:a16="http://schemas.microsoft.com/office/drawing/2014/main" id="{6715DA09-BCAE-034F-8A93-B7491961980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102" y="3548632"/>
          <a:ext cx="47449" cy="1565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A43A10A6-205D-1942-8869-20A1FFE2D3AB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7</xdr:row>
      <xdr:rowOff>139700</xdr:rowOff>
    </xdr:from>
    <xdr:to>
      <xdr:col>18</xdr:col>
      <xdr:colOff>457200</xdr:colOff>
      <xdr:row>45</xdr:row>
      <xdr:rowOff>88900</xdr:rowOff>
    </xdr:to>
    <xdr:graphicFrame macro="">
      <xdr:nvGraphicFramePr>
        <xdr:cNvPr id="33793" name="Chart 1">
          <a:extLst>
            <a:ext uri="{FF2B5EF4-FFF2-40B4-BE49-F238E27FC236}">
              <a16:creationId xmlns:a16="http://schemas.microsoft.com/office/drawing/2014/main" id="{B61921B8-A642-414E-9A02-919C96CC9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63500</xdr:colOff>
      <xdr:row>7</xdr:row>
      <xdr:rowOff>139700</xdr:rowOff>
    </xdr:from>
    <xdr:to>
      <xdr:col>7</xdr:col>
      <xdr:colOff>482600</xdr:colOff>
      <xdr:row>27</xdr:row>
      <xdr:rowOff>152400</xdr:rowOff>
    </xdr:to>
    <xdr:graphicFrame macro="">
      <xdr:nvGraphicFramePr>
        <xdr:cNvPr id="33794" name="Chart 2">
          <a:extLst>
            <a:ext uri="{FF2B5EF4-FFF2-40B4-BE49-F238E27FC236}">
              <a16:creationId xmlns:a16="http://schemas.microsoft.com/office/drawing/2014/main" id="{D7E7E768-5223-514D-8592-1974EFF3C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355600</xdr:colOff>
      <xdr:row>7</xdr:row>
      <xdr:rowOff>152400</xdr:rowOff>
    </xdr:from>
    <xdr:to>
      <xdr:col>25</xdr:col>
      <xdr:colOff>63500</xdr:colOff>
      <xdr:row>36</xdr:row>
      <xdr:rowOff>38100</xdr:rowOff>
    </xdr:to>
    <xdr:graphicFrame macro="">
      <xdr:nvGraphicFramePr>
        <xdr:cNvPr id="33795" name="Chart 3">
          <a:extLst>
            <a:ext uri="{FF2B5EF4-FFF2-40B4-BE49-F238E27FC236}">
              <a16:creationId xmlns:a16="http://schemas.microsoft.com/office/drawing/2014/main" id="{6F854855-2580-9048-BD93-C130ACB01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25400</xdr:rowOff>
    </xdr:from>
    <xdr:to>
      <xdr:col>53</xdr:col>
      <xdr:colOff>609600</xdr:colOff>
      <xdr:row>28</xdr:row>
      <xdr:rowOff>190500</xdr:rowOff>
    </xdr:to>
    <xdr:pic>
      <xdr:nvPicPr>
        <xdr:cNvPr id="33796" name="Picture 4">
          <a:extLst>
            <a:ext uri="{FF2B5EF4-FFF2-40B4-BE49-F238E27FC236}">
              <a16:creationId xmlns:a16="http://schemas.microsoft.com/office/drawing/2014/main" id="{6D77A7E8-8FEC-E641-A2F8-B381CD270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6200" y="952500"/>
          <a:ext cx="84582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12700</xdr:colOff>
      <xdr:row>31</xdr:row>
      <xdr:rowOff>0</xdr:rowOff>
    </xdr:from>
    <xdr:to>
      <xdr:col>53</xdr:col>
      <xdr:colOff>584200</xdr:colOff>
      <xdr:row>56</xdr:row>
      <xdr:rowOff>0</xdr:rowOff>
    </xdr:to>
    <xdr:pic>
      <xdr:nvPicPr>
        <xdr:cNvPr id="33797" name="Picture 5">
          <a:extLst>
            <a:ext uri="{FF2B5EF4-FFF2-40B4-BE49-F238E27FC236}">
              <a16:creationId xmlns:a16="http://schemas.microsoft.com/office/drawing/2014/main" id="{DFB69B46-818D-5B40-AC64-F9F58ECDF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60800" y="6502400"/>
          <a:ext cx="8458200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0.47262</cdr:y>
    </cdr:from>
    <cdr:to>
      <cdr:x>0.83034</cdr:x>
      <cdr:y>0.51061</cdr:y>
    </cdr:to>
    <cdr:sp macro="" textlink="">
      <cdr:nvSpPr>
        <cdr:cNvPr id="34817" name="Text 1">
          <a:extLst xmlns:a="http://schemas.openxmlformats.org/drawingml/2006/main">
            <a:ext uri="{FF2B5EF4-FFF2-40B4-BE49-F238E27FC236}">
              <a16:creationId xmlns:a16="http://schemas.microsoft.com/office/drawing/2014/main" id="{E32FEC47-212E-0743-BA10-9D29C643D48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423" y="3637350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0.86105</cdr:x>
      <cdr:y>0.27131</cdr:y>
    </cdr:from>
    <cdr:to>
      <cdr:x>0.86823</cdr:x>
      <cdr:y>0.3093</cdr:y>
    </cdr:to>
    <cdr:sp macro="" textlink="">
      <cdr:nvSpPr>
        <cdr:cNvPr id="34818" name="Text 2">
          <a:extLst xmlns:a="http://schemas.openxmlformats.org/drawingml/2006/main">
            <a:ext uri="{FF2B5EF4-FFF2-40B4-BE49-F238E27FC236}">
              <a16:creationId xmlns:a16="http://schemas.microsoft.com/office/drawing/2014/main" id="{8479F1EB-1A67-8C4B-99F1-FD97507EE29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9369" y="2088051"/>
          <a:ext cx="76975" cy="292393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0.02183</cdr:x>
      <cdr:y>0.238</cdr:y>
    </cdr:from>
    <cdr:to>
      <cdr:x>0.02306</cdr:x>
      <cdr:y>0.276</cdr:y>
    </cdr:to>
    <cdr:sp macro="" textlink="'492e'!$T$41">
      <cdr:nvSpPr>
        <cdr:cNvPr id="34819" name="Text 3">
          <a:extLst xmlns:a="http://schemas.openxmlformats.org/drawingml/2006/main">
            <a:ext uri="{FF2B5EF4-FFF2-40B4-BE49-F238E27FC236}">
              <a16:creationId xmlns:a16="http://schemas.microsoft.com/office/drawing/2014/main" id="{D3279C8D-699F-1743-AECD-8422F15244A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3947" y="1831734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3F65A54-391D-8047-AFE4-99FCB614802E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0.07173</cdr:y>
    </cdr:from>
    <cdr:to>
      <cdr:x>0.43884</cdr:x>
      <cdr:y>0.10479</cdr:y>
    </cdr:to>
    <cdr:sp macro="" textlink="">
      <cdr:nvSpPr>
        <cdr:cNvPr id="34820" name="Text 4">
          <a:extLst xmlns:a="http://schemas.openxmlformats.org/drawingml/2006/main">
            <a:ext uri="{FF2B5EF4-FFF2-40B4-BE49-F238E27FC236}">
              <a16:creationId xmlns:a16="http://schemas.microsoft.com/office/drawing/2014/main" id="{89B72963-03EF-3F4B-80B1-ADB6AC1C045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552044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0.28414</cdr:y>
    </cdr:from>
    <cdr:to>
      <cdr:x>0.02851</cdr:x>
      <cdr:y>0.68354</cdr:y>
    </cdr:to>
    <cdr:sp macro="" textlink="">
      <cdr:nvSpPr>
        <cdr:cNvPr id="34821" name="Text 5">
          <a:extLst xmlns:a="http://schemas.openxmlformats.org/drawingml/2006/main">
            <a:ext uri="{FF2B5EF4-FFF2-40B4-BE49-F238E27FC236}">
              <a16:creationId xmlns:a16="http://schemas.microsoft.com/office/drawing/2014/main" id="{A3A1CC4F-B6C6-014E-9902-D676C90228F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86781"/>
          <a:ext cx="254813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0.12014</cdr:x>
      <cdr:y>0.04065</cdr:y>
    </cdr:from>
    <cdr:to>
      <cdr:x>0.12732</cdr:x>
      <cdr:y>0.07864</cdr:y>
    </cdr:to>
    <cdr:sp macro="" textlink="">
      <cdr:nvSpPr>
        <cdr:cNvPr id="34822" name="Text 6">
          <a:extLst xmlns:a="http://schemas.openxmlformats.org/drawingml/2006/main">
            <a:ext uri="{FF2B5EF4-FFF2-40B4-BE49-F238E27FC236}">
              <a16:creationId xmlns:a16="http://schemas.microsoft.com/office/drawing/2014/main" id="{DB4FA179-CE6B-1C44-8AE2-C8B0C59D53D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7704" y="312814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0.49321</cdr:x>
      <cdr:y>0.45209</cdr:y>
    </cdr:from>
    <cdr:to>
      <cdr:x>0.49762</cdr:x>
      <cdr:y>0.47242</cdr:y>
    </cdr:to>
    <cdr:sp macro="" textlink="'492e'!$C$2">
      <cdr:nvSpPr>
        <cdr:cNvPr id="34823" name="Text 7">
          <a:extLst xmlns:a="http://schemas.openxmlformats.org/drawingml/2006/main">
            <a:ext uri="{FF2B5EF4-FFF2-40B4-BE49-F238E27FC236}">
              <a16:creationId xmlns:a16="http://schemas.microsoft.com/office/drawing/2014/main" id="{298B034A-2E72-DB47-9294-F6E8126E068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988" y="3479348"/>
          <a:ext cx="47449" cy="1565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32C80000-6F91-C043-8404-9FE30CA5D0D6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0.00786</cdr:x>
      <cdr:y>0.45209</cdr:y>
    </cdr:from>
    <cdr:to>
      <cdr:x>0.01227</cdr:x>
      <cdr:y>0.47242</cdr:y>
    </cdr:to>
    <cdr:sp macro="" textlink="'492e'!$W$3:$W$6">
      <cdr:nvSpPr>
        <cdr:cNvPr id="34824" name="Text 8">
          <a:extLst xmlns:a="http://schemas.openxmlformats.org/drawingml/2006/main">
            <a:ext uri="{FF2B5EF4-FFF2-40B4-BE49-F238E27FC236}">
              <a16:creationId xmlns:a16="http://schemas.microsoft.com/office/drawing/2014/main" id="{B79CB487-7936-A84E-81C2-76491C35A45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799" y="3479348"/>
          <a:ext cx="47449" cy="1565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804B86FA-573C-AE40-ACFB-FC3160D8487E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7</xdr:row>
      <xdr:rowOff>76200</xdr:rowOff>
    </xdr:from>
    <xdr:to>
      <xdr:col>18</xdr:col>
      <xdr:colOff>368300</xdr:colOff>
      <xdr:row>45</xdr:row>
      <xdr:rowOff>25400</xdr:rowOff>
    </xdr:to>
    <xdr:graphicFrame macro="">
      <xdr:nvGraphicFramePr>
        <xdr:cNvPr id="35841" name="Chart 1">
          <a:extLst>
            <a:ext uri="{FF2B5EF4-FFF2-40B4-BE49-F238E27FC236}">
              <a16:creationId xmlns:a16="http://schemas.microsoft.com/office/drawing/2014/main" id="{29810A3A-2EF4-5A47-8DC4-14801ECF8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76200</xdr:rowOff>
    </xdr:from>
    <xdr:to>
      <xdr:col>7</xdr:col>
      <xdr:colOff>469900</xdr:colOff>
      <xdr:row>29</xdr:row>
      <xdr:rowOff>38100</xdr:rowOff>
    </xdr:to>
    <xdr:graphicFrame macro="">
      <xdr:nvGraphicFramePr>
        <xdr:cNvPr id="35842" name="Chart 2">
          <a:extLst>
            <a:ext uri="{FF2B5EF4-FFF2-40B4-BE49-F238E27FC236}">
              <a16:creationId xmlns:a16="http://schemas.microsoft.com/office/drawing/2014/main" id="{BAA1423A-841D-234A-87C4-4271CF9B1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508000</xdr:colOff>
      <xdr:row>7</xdr:row>
      <xdr:rowOff>76200</xdr:rowOff>
    </xdr:from>
    <xdr:to>
      <xdr:col>23</xdr:col>
      <xdr:colOff>1079500</xdr:colOff>
      <xdr:row>32</xdr:row>
      <xdr:rowOff>139700</xdr:rowOff>
    </xdr:to>
    <xdr:graphicFrame macro="">
      <xdr:nvGraphicFramePr>
        <xdr:cNvPr id="35843" name="Chart 3">
          <a:extLst>
            <a:ext uri="{FF2B5EF4-FFF2-40B4-BE49-F238E27FC236}">
              <a16:creationId xmlns:a16="http://schemas.microsoft.com/office/drawing/2014/main" id="{898C1A6E-1748-9247-9BF8-D454E19CE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38100</xdr:colOff>
      <xdr:row>4</xdr:row>
      <xdr:rowOff>25400</xdr:rowOff>
    </xdr:from>
    <xdr:to>
      <xdr:col>53</xdr:col>
      <xdr:colOff>558800</xdr:colOff>
      <xdr:row>28</xdr:row>
      <xdr:rowOff>190500</xdr:rowOff>
    </xdr:to>
    <xdr:pic>
      <xdr:nvPicPr>
        <xdr:cNvPr id="35844" name="Picture 4">
          <a:extLst>
            <a:ext uri="{FF2B5EF4-FFF2-40B4-BE49-F238E27FC236}">
              <a16:creationId xmlns:a16="http://schemas.microsoft.com/office/drawing/2014/main" id="{AFE60331-DC91-844E-BB3C-67CB46F19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60800" y="952500"/>
          <a:ext cx="84074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50800</xdr:colOff>
      <xdr:row>31</xdr:row>
      <xdr:rowOff>25400</xdr:rowOff>
    </xdr:from>
    <xdr:to>
      <xdr:col>53</xdr:col>
      <xdr:colOff>609600</xdr:colOff>
      <xdr:row>56</xdr:row>
      <xdr:rowOff>12700</xdr:rowOff>
    </xdr:to>
    <xdr:pic>
      <xdr:nvPicPr>
        <xdr:cNvPr id="35845" name="Picture 5">
          <a:extLst>
            <a:ext uri="{FF2B5EF4-FFF2-40B4-BE49-F238E27FC236}">
              <a16:creationId xmlns:a16="http://schemas.microsoft.com/office/drawing/2014/main" id="{2F0EE41D-9C6C-EF4E-A229-264FAEC98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0" y="6527800"/>
          <a:ext cx="84455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0.80954</cdr:x>
      <cdr:y>0.47336</cdr:y>
    </cdr:from>
    <cdr:to>
      <cdr:x>0.83331</cdr:x>
      <cdr:y>0.51135</cdr:y>
    </cdr:to>
    <cdr:sp macro="" textlink="">
      <cdr:nvSpPr>
        <cdr:cNvPr id="36865" name="Text 1">
          <a:extLst xmlns:a="http://schemas.openxmlformats.org/drawingml/2006/main">
            <a:ext uri="{FF2B5EF4-FFF2-40B4-BE49-F238E27FC236}">
              <a16:creationId xmlns:a16="http://schemas.microsoft.com/office/drawing/2014/main" id="{8989F31E-A496-C641-A07D-EB665EA493D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77275" y="3643046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0.86352</cdr:x>
      <cdr:y>0.2681</cdr:y>
    </cdr:from>
    <cdr:to>
      <cdr:x>0.8707</cdr:x>
      <cdr:y>0.30609</cdr:y>
    </cdr:to>
    <cdr:sp macro="" textlink="">
      <cdr:nvSpPr>
        <cdr:cNvPr id="36866" name="Text 2">
          <a:extLst xmlns:a="http://schemas.openxmlformats.org/drawingml/2006/main">
            <a:ext uri="{FF2B5EF4-FFF2-40B4-BE49-F238E27FC236}">
              <a16:creationId xmlns:a16="http://schemas.microsoft.com/office/drawing/2014/main" id="{DCD2643D-F38E-334E-8D36-3B3BC6AF3D9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55912" y="2063369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0.02108</cdr:x>
      <cdr:y>0.2348</cdr:y>
    </cdr:from>
    <cdr:to>
      <cdr:x>0.02232</cdr:x>
      <cdr:y>0.27279</cdr:y>
    </cdr:to>
    <cdr:sp macro="" textlink="'493e'!$T$41">
      <cdr:nvSpPr>
        <cdr:cNvPr id="36867" name="Text 3">
          <a:extLst xmlns:a="http://schemas.openxmlformats.org/drawingml/2006/main">
            <a:ext uri="{FF2B5EF4-FFF2-40B4-BE49-F238E27FC236}">
              <a16:creationId xmlns:a16="http://schemas.microsoft.com/office/drawing/2014/main" id="{77A113B8-1E31-7C4F-BD21-E1B304C43DB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984" y="1807051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44D1342-1C36-274C-8B59-D48D028580CC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0.06803</cdr:y>
    </cdr:from>
    <cdr:to>
      <cdr:x>0.43884</cdr:x>
      <cdr:y>0.10109</cdr:y>
    </cdr:to>
    <cdr:sp macro="" textlink="">
      <cdr:nvSpPr>
        <cdr:cNvPr id="36868" name="Text 4">
          <a:extLst xmlns:a="http://schemas.openxmlformats.org/drawingml/2006/main">
            <a:ext uri="{FF2B5EF4-FFF2-40B4-BE49-F238E27FC236}">
              <a16:creationId xmlns:a16="http://schemas.microsoft.com/office/drawing/2014/main" id="{FF9F1CEE-3FE7-3341-970B-0F80DFECB75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523564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0.28241</cdr:y>
    </cdr:from>
    <cdr:to>
      <cdr:x>0.02851</cdr:x>
      <cdr:y>0.68182</cdr:y>
    </cdr:to>
    <cdr:sp macro="" textlink="">
      <cdr:nvSpPr>
        <cdr:cNvPr id="36869" name="Text 5">
          <a:extLst xmlns:a="http://schemas.openxmlformats.org/drawingml/2006/main">
            <a:ext uri="{FF2B5EF4-FFF2-40B4-BE49-F238E27FC236}">
              <a16:creationId xmlns:a16="http://schemas.microsoft.com/office/drawing/2014/main" id="{E9685A9E-9717-6D4F-B15B-762101C56BA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73491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0.03842</cdr:y>
    </cdr:from>
    <cdr:to>
      <cdr:x>0.12657</cdr:x>
      <cdr:y>0.07642</cdr:y>
    </cdr:to>
    <cdr:sp macro="" textlink="">
      <cdr:nvSpPr>
        <cdr:cNvPr id="36870" name="Text 6">
          <a:extLst xmlns:a="http://schemas.openxmlformats.org/drawingml/2006/main">
            <a:ext uri="{FF2B5EF4-FFF2-40B4-BE49-F238E27FC236}">
              <a16:creationId xmlns:a16="http://schemas.microsoft.com/office/drawing/2014/main" id="{618C3F02-F5E9-D946-BBEF-A8831B44CB6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9741" y="295726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0.49232</cdr:x>
      <cdr:y>0.44375</cdr:y>
    </cdr:from>
    <cdr:to>
      <cdr:x>0.50297</cdr:x>
      <cdr:y>0.48174</cdr:y>
    </cdr:to>
    <cdr:sp macro="" textlink="'493e'!$C$2">
      <cdr:nvSpPr>
        <cdr:cNvPr id="36871" name="Text 7">
          <a:extLst xmlns:a="http://schemas.openxmlformats.org/drawingml/2006/main">
            <a:ext uri="{FF2B5EF4-FFF2-40B4-BE49-F238E27FC236}">
              <a16:creationId xmlns:a16="http://schemas.microsoft.com/office/drawing/2014/main" id="{05260C75-7610-9748-A6DC-0FA8E95E653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77117" y="3415208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D092CA8-48F1-3B40-97FF-CCB0270CF183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0.44375</cdr:y>
    </cdr:from>
    <cdr:to>
      <cdr:x>0.01539</cdr:x>
      <cdr:y>0.48174</cdr:y>
    </cdr:to>
    <cdr:sp macro="" textlink="'493e'!$W$3:$W$6">
      <cdr:nvSpPr>
        <cdr:cNvPr id="36872" name="Text 8">
          <a:extLst xmlns:a="http://schemas.openxmlformats.org/drawingml/2006/main">
            <a:ext uri="{FF2B5EF4-FFF2-40B4-BE49-F238E27FC236}">
              <a16:creationId xmlns:a16="http://schemas.microsoft.com/office/drawing/2014/main" id="{BE563FF0-2CDE-7646-B9BF-DD9EA266764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15208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0D251E2D-8944-794F-94F9-34876B508E1A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7</xdr:row>
      <xdr:rowOff>38100</xdr:rowOff>
    </xdr:from>
    <xdr:to>
      <xdr:col>18</xdr:col>
      <xdr:colOff>304800</xdr:colOff>
      <xdr:row>44</xdr:row>
      <xdr:rowOff>190500</xdr:rowOff>
    </xdr:to>
    <xdr:graphicFrame macro="">
      <xdr:nvGraphicFramePr>
        <xdr:cNvPr id="37889" name="Chart 1">
          <a:extLst>
            <a:ext uri="{FF2B5EF4-FFF2-40B4-BE49-F238E27FC236}">
              <a16:creationId xmlns:a16="http://schemas.microsoft.com/office/drawing/2014/main" id="{C2898D8A-47CF-D74C-9AEE-94163ECB0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0</xdr:colOff>
      <xdr:row>7</xdr:row>
      <xdr:rowOff>38100</xdr:rowOff>
    </xdr:from>
    <xdr:to>
      <xdr:col>7</xdr:col>
      <xdr:colOff>444500</xdr:colOff>
      <xdr:row>29</xdr:row>
      <xdr:rowOff>38100</xdr:rowOff>
    </xdr:to>
    <xdr:graphicFrame macro="">
      <xdr:nvGraphicFramePr>
        <xdr:cNvPr id="37890" name="Chart 2">
          <a:extLst>
            <a:ext uri="{FF2B5EF4-FFF2-40B4-BE49-F238E27FC236}">
              <a16:creationId xmlns:a16="http://schemas.microsoft.com/office/drawing/2014/main" id="{2A8419B0-68EE-DA49-8E26-629F3F94D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584200</xdr:colOff>
      <xdr:row>7</xdr:row>
      <xdr:rowOff>63500</xdr:rowOff>
    </xdr:from>
    <xdr:to>
      <xdr:col>24</xdr:col>
      <xdr:colOff>0</xdr:colOff>
      <xdr:row>33</xdr:row>
      <xdr:rowOff>0</xdr:rowOff>
    </xdr:to>
    <xdr:graphicFrame macro="">
      <xdr:nvGraphicFramePr>
        <xdr:cNvPr id="37891" name="Chart 3">
          <a:extLst>
            <a:ext uri="{FF2B5EF4-FFF2-40B4-BE49-F238E27FC236}">
              <a16:creationId xmlns:a16="http://schemas.microsoft.com/office/drawing/2014/main" id="{97D02FD7-060E-9E4A-9FFE-BF9A35374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43</xdr:col>
      <xdr:colOff>863600</xdr:colOff>
      <xdr:row>4</xdr:row>
      <xdr:rowOff>25400</xdr:rowOff>
    </xdr:from>
    <xdr:to>
      <xdr:col>53</xdr:col>
      <xdr:colOff>482600</xdr:colOff>
      <xdr:row>28</xdr:row>
      <xdr:rowOff>190500</xdr:rowOff>
    </xdr:to>
    <xdr:pic>
      <xdr:nvPicPr>
        <xdr:cNvPr id="37892" name="Picture 4">
          <a:extLst>
            <a:ext uri="{FF2B5EF4-FFF2-40B4-BE49-F238E27FC236}">
              <a16:creationId xmlns:a16="http://schemas.microsoft.com/office/drawing/2014/main" id="{3187DED8-732B-7B42-8F9A-D6492A77B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0" y="952500"/>
          <a:ext cx="83820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12700</xdr:rowOff>
    </xdr:from>
    <xdr:to>
      <xdr:col>53</xdr:col>
      <xdr:colOff>533400</xdr:colOff>
      <xdr:row>55</xdr:row>
      <xdr:rowOff>165100</xdr:rowOff>
    </xdr:to>
    <xdr:pic>
      <xdr:nvPicPr>
        <xdr:cNvPr id="37893" name="Picture 5">
          <a:extLst>
            <a:ext uri="{FF2B5EF4-FFF2-40B4-BE49-F238E27FC236}">
              <a16:creationId xmlns:a16="http://schemas.microsoft.com/office/drawing/2014/main" id="{B109C298-CE81-BE44-BAFE-24F6D7DC4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60800" y="6515100"/>
          <a:ext cx="838200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0.83133</cdr:x>
      <cdr:y>0.46324</cdr:y>
    </cdr:from>
    <cdr:to>
      <cdr:x>0.8551</cdr:x>
      <cdr:y>0.49951</cdr:y>
    </cdr:to>
    <cdr:sp macro="" textlink="">
      <cdr:nvSpPr>
        <cdr:cNvPr id="38913" name="Text 1">
          <a:extLst xmlns:a="http://schemas.openxmlformats.org/drawingml/2006/main">
            <a:ext uri="{FF2B5EF4-FFF2-40B4-BE49-F238E27FC236}">
              <a16:creationId xmlns:a16="http://schemas.microsoft.com/office/drawing/2014/main" id="{00234E1E-D416-8D44-9E20-F391F7D2C1CF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10853" y="3565201"/>
          <a:ext cx="254813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0.87813</cdr:x>
      <cdr:y>0.25256</cdr:y>
    </cdr:from>
    <cdr:to>
      <cdr:x>0.88531</cdr:x>
      <cdr:y>0.28883</cdr:y>
    </cdr:to>
    <cdr:sp macro="" textlink="">
      <cdr:nvSpPr>
        <cdr:cNvPr id="38914" name="Text 2">
          <a:extLst xmlns:a="http://schemas.openxmlformats.org/drawingml/2006/main">
            <a:ext uri="{FF2B5EF4-FFF2-40B4-BE49-F238E27FC236}">
              <a16:creationId xmlns:a16="http://schemas.microsoft.com/office/drawing/2014/main" id="{142DD3F1-60EF-4748-949C-0908F190D85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412516" y="1943754"/>
          <a:ext cx="76975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0.01588</cdr:x>
      <cdr:y>0.21778</cdr:y>
    </cdr:from>
    <cdr:to>
      <cdr:x>0.01712</cdr:x>
      <cdr:y>0.25404</cdr:y>
    </cdr:to>
    <cdr:sp macro="" textlink="'495e'!$T$41">
      <cdr:nvSpPr>
        <cdr:cNvPr id="38915" name="Text 3">
          <a:extLst xmlns:a="http://schemas.openxmlformats.org/drawingml/2006/main">
            <a:ext uri="{FF2B5EF4-FFF2-40B4-BE49-F238E27FC236}">
              <a16:creationId xmlns:a16="http://schemas.microsoft.com/office/drawing/2014/main" id="{4B8A4528-F327-CB48-ACB2-5BCB30356E3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244" y="1676044"/>
          <a:ext cx="13271" cy="27910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1CB7573-A249-E744-8B20-384089A72A07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0.36479</cdr:x>
      <cdr:y>0.0552</cdr:y>
    </cdr:from>
    <cdr:to>
      <cdr:x>0.44651</cdr:x>
      <cdr:y>0.08826</cdr:y>
    </cdr:to>
    <cdr:sp macro="" textlink="">
      <cdr:nvSpPr>
        <cdr:cNvPr id="38916" name="Text 4">
          <a:extLst xmlns:a="http://schemas.openxmlformats.org/drawingml/2006/main">
            <a:ext uri="{FF2B5EF4-FFF2-40B4-BE49-F238E27FC236}">
              <a16:creationId xmlns:a16="http://schemas.microsoft.com/office/drawing/2014/main" id="{FA33EDD8-18EF-7B43-8F7C-85A7805902B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10152" y="424834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0.26736</cdr:y>
    </cdr:from>
    <cdr:to>
      <cdr:x>0.02851</cdr:x>
      <cdr:y>0.66677</cdr:y>
    </cdr:to>
    <cdr:sp macro="" textlink="">
      <cdr:nvSpPr>
        <cdr:cNvPr id="38917" name="Text 5">
          <a:extLst xmlns:a="http://schemas.openxmlformats.org/drawingml/2006/main">
            <a:ext uri="{FF2B5EF4-FFF2-40B4-BE49-F238E27FC236}">
              <a16:creationId xmlns:a16="http://schemas.microsoft.com/office/drawing/2014/main" id="{B20270FE-8DAC-D346-8FC2-4BE3914944A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057673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0.10899</cdr:x>
      <cdr:y>0.03053</cdr:y>
    </cdr:from>
    <cdr:to>
      <cdr:x>0.11617</cdr:x>
      <cdr:y>0.0668</cdr:y>
    </cdr:to>
    <cdr:sp macro="" textlink="">
      <cdr:nvSpPr>
        <cdr:cNvPr id="38918" name="Text 6">
          <a:extLst xmlns:a="http://schemas.openxmlformats.org/drawingml/2006/main">
            <a:ext uri="{FF2B5EF4-FFF2-40B4-BE49-F238E27FC236}">
              <a16:creationId xmlns:a16="http://schemas.microsoft.com/office/drawing/2014/main" id="{607A4723-0323-4446-8C81-7B4F73D4A89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68260" y="234969"/>
          <a:ext cx="76975" cy="2791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0.5057</cdr:x>
      <cdr:y>0.43413</cdr:y>
    </cdr:from>
    <cdr:to>
      <cdr:x>0.51634</cdr:x>
      <cdr:y>0.4704</cdr:y>
    </cdr:to>
    <cdr:sp macro="" textlink="'495e'!$C$2">
      <cdr:nvSpPr>
        <cdr:cNvPr id="38919" name="Text 7">
          <a:extLst xmlns:a="http://schemas.openxmlformats.org/drawingml/2006/main">
            <a:ext uri="{FF2B5EF4-FFF2-40B4-BE49-F238E27FC236}">
              <a16:creationId xmlns:a16="http://schemas.microsoft.com/office/drawing/2014/main" id="{4EF963D9-E109-E144-89C9-681BC2B84AE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20449" y="3341160"/>
          <a:ext cx="114135" cy="2791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04EA94D-DD73-FB4F-9746-E29495691A2C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0.43413</cdr:y>
    </cdr:from>
    <cdr:to>
      <cdr:x>0.01539</cdr:x>
      <cdr:y>0.4704</cdr:y>
    </cdr:to>
    <cdr:sp macro="" textlink="'495e'!$W$3:$W$6">
      <cdr:nvSpPr>
        <cdr:cNvPr id="38920" name="Text 8">
          <a:extLst xmlns:a="http://schemas.openxmlformats.org/drawingml/2006/main">
            <a:ext uri="{FF2B5EF4-FFF2-40B4-BE49-F238E27FC236}">
              <a16:creationId xmlns:a16="http://schemas.microsoft.com/office/drawing/2014/main" id="{F0602867-6D03-434E-AF78-78FE4775023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41160"/>
          <a:ext cx="114135" cy="2791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3F344A8B-020D-064E-A745-0A915E11D35F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7</xdr:row>
      <xdr:rowOff>76200</xdr:rowOff>
    </xdr:from>
    <xdr:to>
      <xdr:col>18</xdr:col>
      <xdr:colOff>368300</xdr:colOff>
      <xdr:row>45</xdr:row>
      <xdr:rowOff>25400</xdr:rowOff>
    </xdr:to>
    <xdr:graphicFrame macro="">
      <xdr:nvGraphicFramePr>
        <xdr:cNvPr id="39937" name="Chart 1">
          <a:extLst>
            <a:ext uri="{FF2B5EF4-FFF2-40B4-BE49-F238E27FC236}">
              <a16:creationId xmlns:a16="http://schemas.microsoft.com/office/drawing/2014/main" id="{9AD054BE-3AF1-F64E-866A-8CFDBC28F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711200</xdr:colOff>
      <xdr:row>7</xdr:row>
      <xdr:rowOff>38100</xdr:rowOff>
    </xdr:from>
    <xdr:to>
      <xdr:col>7</xdr:col>
      <xdr:colOff>419100</xdr:colOff>
      <xdr:row>28</xdr:row>
      <xdr:rowOff>25400</xdr:rowOff>
    </xdr:to>
    <xdr:graphicFrame macro="">
      <xdr:nvGraphicFramePr>
        <xdr:cNvPr id="39938" name="Chart 2">
          <a:extLst>
            <a:ext uri="{FF2B5EF4-FFF2-40B4-BE49-F238E27FC236}">
              <a16:creationId xmlns:a16="http://schemas.microsoft.com/office/drawing/2014/main" id="{7418D9B5-3452-E849-8A15-DDD877FF4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520700</xdr:colOff>
      <xdr:row>7</xdr:row>
      <xdr:rowOff>76200</xdr:rowOff>
    </xdr:from>
    <xdr:to>
      <xdr:col>24</xdr:col>
      <xdr:colOff>38100</xdr:colOff>
      <xdr:row>33</xdr:row>
      <xdr:rowOff>63500</xdr:rowOff>
    </xdr:to>
    <xdr:graphicFrame macro="">
      <xdr:nvGraphicFramePr>
        <xdr:cNvPr id="39939" name="Chart 3">
          <a:extLst>
            <a:ext uri="{FF2B5EF4-FFF2-40B4-BE49-F238E27FC236}">
              <a16:creationId xmlns:a16="http://schemas.microsoft.com/office/drawing/2014/main" id="{54BE8CC4-74FF-B042-8123-E73A5DED7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0</xdr:colOff>
      <xdr:row>4</xdr:row>
      <xdr:rowOff>12700</xdr:rowOff>
    </xdr:from>
    <xdr:to>
      <xdr:col>53</xdr:col>
      <xdr:colOff>558800</xdr:colOff>
      <xdr:row>28</xdr:row>
      <xdr:rowOff>12700</xdr:rowOff>
    </xdr:to>
    <xdr:pic>
      <xdr:nvPicPr>
        <xdr:cNvPr id="39940" name="Picture 4">
          <a:extLst>
            <a:ext uri="{FF2B5EF4-FFF2-40B4-BE49-F238E27FC236}">
              <a16:creationId xmlns:a16="http://schemas.microsoft.com/office/drawing/2014/main" id="{38CF2722-F84C-A34E-9716-C72C93C60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48100" y="939800"/>
          <a:ext cx="8445500" cy="496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30</xdr:row>
      <xdr:rowOff>0</xdr:rowOff>
    </xdr:from>
    <xdr:to>
      <xdr:col>53</xdr:col>
      <xdr:colOff>571500</xdr:colOff>
      <xdr:row>55</xdr:row>
      <xdr:rowOff>190500</xdr:rowOff>
    </xdr:to>
    <xdr:pic>
      <xdr:nvPicPr>
        <xdr:cNvPr id="39941" name="Picture 5">
          <a:extLst>
            <a:ext uri="{FF2B5EF4-FFF2-40B4-BE49-F238E27FC236}">
              <a16:creationId xmlns:a16="http://schemas.microsoft.com/office/drawing/2014/main" id="{C342FF23-64D1-6D42-9E2C-BCF35610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6200" y="6299200"/>
          <a:ext cx="842010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0.46497</cdr:y>
    </cdr:from>
    <cdr:to>
      <cdr:x>0.83034</cdr:x>
      <cdr:y>0.50296</cdr:y>
    </cdr:to>
    <cdr:sp macro="" textlink="">
      <cdr:nvSpPr>
        <cdr:cNvPr id="40961" name="Text 1">
          <a:extLst xmlns:a="http://schemas.openxmlformats.org/drawingml/2006/main">
            <a:ext uri="{FF2B5EF4-FFF2-40B4-BE49-F238E27FC236}">
              <a16:creationId xmlns:a16="http://schemas.microsoft.com/office/drawing/2014/main" id="{76D48ADC-D5ED-3E4A-A633-283EF4B5712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423" y="3578492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0.8608</cdr:x>
      <cdr:y>0.25947</cdr:y>
    </cdr:from>
    <cdr:to>
      <cdr:x>0.86798</cdr:x>
      <cdr:y>0.29746</cdr:y>
    </cdr:to>
    <cdr:sp macro="" textlink="">
      <cdr:nvSpPr>
        <cdr:cNvPr id="40962" name="Text 2">
          <a:extLst xmlns:a="http://schemas.openxmlformats.org/drawingml/2006/main">
            <a:ext uri="{FF2B5EF4-FFF2-40B4-BE49-F238E27FC236}">
              <a16:creationId xmlns:a16="http://schemas.microsoft.com/office/drawing/2014/main" id="{62AFB7AB-C38B-F049-B89A-34A29E16B1D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6715" y="1996916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0.02084</cdr:x>
      <cdr:y>0.22468</cdr:y>
    </cdr:from>
    <cdr:to>
      <cdr:x>0.02207</cdr:x>
      <cdr:y>0.26267</cdr:y>
    </cdr:to>
    <cdr:sp macro="" textlink="'496e'!$T$41">
      <cdr:nvSpPr>
        <cdr:cNvPr id="40963" name="Text 3">
          <a:extLst xmlns:a="http://schemas.openxmlformats.org/drawingml/2006/main">
            <a:ext uri="{FF2B5EF4-FFF2-40B4-BE49-F238E27FC236}">
              <a16:creationId xmlns:a16="http://schemas.microsoft.com/office/drawing/2014/main" id="{2D01FCA4-A0EA-D242-A9F8-C407EB689E4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330" y="1729207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3A905A-B2F1-3D46-B80B-4600453B5062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0.0589</cdr:y>
    </cdr:from>
    <cdr:to>
      <cdr:x>0.43884</cdr:x>
      <cdr:y>0.09196</cdr:y>
    </cdr:to>
    <cdr:sp macro="" textlink="">
      <cdr:nvSpPr>
        <cdr:cNvPr id="40964" name="Text 4">
          <a:extLst xmlns:a="http://schemas.openxmlformats.org/drawingml/2006/main">
            <a:ext uri="{FF2B5EF4-FFF2-40B4-BE49-F238E27FC236}">
              <a16:creationId xmlns:a16="http://schemas.microsoft.com/office/drawing/2014/main" id="{66642A45-29A6-BC41-B898-942F329255C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453314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0.27328</cdr:y>
    </cdr:from>
    <cdr:to>
      <cdr:x>0.02851</cdr:x>
      <cdr:y>0.67269</cdr:y>
    </cdr:to>
    <cdr:sp macro="" textlink="">
      <cdr:nvSpPr>
        <cdr:cNvPr id="40965" name="Text 5">
          <a:extLst xmlns:a="http://schemas.openxmlformats.org/drawingml/2006/main">
            <a:ext uri="{FF2B5EF4-FFF2-40B4-BE49-F238E27FC236}">
              <a16:creationId xmlns:a16="http://schemas.microsoft.com/office/drawing/2014/main" id="{38C117BE-F989-B443-9628-881BCD58168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03241"/>
          <a:ext cx="254813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0.11791</cdr:x>
      <cdr:y>0.03374</cdr:y>
    </cdr:from>
    <cdr:to>
      <cdr:x>0.12509</cdr:x>
      <cdr:y>0.07173</cdr:y>
    </cdr:to>
    <cdr:sp macro="" textlink="">
      <cdr:nvSpPr>
        <cdr:cNvPr id="40966" name="Text 6">
          <a:extLst xmlns:a="http://schemas.openxmlformats.org/drawingml/2006/main">
            <a:ext uri="{FF2B5EF4-FFF2-40B4-BE49-F238E27FC236}">
              <a16:creationId xmlns:a16="http://schemas.microsoft.com/office/drawing/2014/main" id="{F93D7D2D-943A-FA4D-B673-9E681B51E07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63815" y="259652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0.43833</cdr:y>
    </cdr:from>
    <cdr:to>
      <cdr:x>0.50074</cdr:x>
      <cdr:y>0.47632</cdr:y>
    </cdr:to>
    <cdr:sp macro="" textlink="'496e'!$C$2">
      <cdr:nvSpPr>
        <cdr:cNvPr id="40967" name="Text 7">
          <a:extLst xmlns:a="http://schemas.openxmlformats.org/drawingml/2006/main">
            <a:ext uri="{FF2B5EF4-FFF2-40B4-BE49-F238E27FC236}">
              <a16:creationId xmlns:a16="http://schemas.microsoft.com/office/drawing/2014/main" id="{5D40B8E2-7086-C04F-B16D-E6B4A5C41EF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373438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46B09B8-E2DF-234C-93A4-8FD6EB401711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0.43833</cdr:y>
    </cdr:from>
    <cdr:to>
      <cdr:x>0.01539</cdr:x>
      <cdr:y>0.47632</cdr:y>
    </cdr:to>
    <cdr:sp macro="" textlink="'496e'!$W$3:$W$6">
      <cdr:nvSpPr>
        <cdr:cNvPr id="40968" name="Text 8">
          <a:extLst xmlns:a="http://schemas.openxmlformats.org/drawingml/2006/main">
            <a:ext uri="{FF2B5EF4-FFF2-40B4-BE49-F238E27FC236}">
              <a16:creationId xmlns:a16="http://schemas.microsoft.com/office/drawing/2014/main" id="{021A10F5-7373-1147-B29C-90167A499F5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73438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DDBA71-5CFD-0F41-9C2A-AEEDC8883FA3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901700</xdr:colOff>
      <xdr:row>7</xdr:row>
      <xdr:rowOff>76200</xdr:rowOff>
    </xdr:from>
    <xdr:to>
      <xdr:col>18</xdr:col>
      <xdr:colOff>482600</xdr:colOff>
      <xdr:row>45</xdr:row>
      <xdr:rowOff>25400</xdr:rowOff>
    </xdr:to>
    <xdr:graphicFrame macro="">
      <xdr:nvGraphicFramePr>
        <xdr:cNvPr id="41985" name="Chart 1">
          <a:extLst>
            <a:ext uri="{FF2B5EF4-FFF2-40B4-BE49-F238E27FC236}">
              <a16:creationId xmlns:a16="http://schemas.microsoft.com/office/drawing/2014/main" id="{1207A677-367F-6D4B-B24B-022966603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711200</xdr:colOff>
      <xdr:row>7</xdr:row>
      <xdr:rowOff>76200</xdr:rowOff>
    </xdr:from>
    <xdr:to>
      <xdr:col>7</xdr:col>
      <xdr:colOff>558800</xdr:colOff>
      <xdr:row>27</xdr:row>
      <xdr:rowOff>152400</xdr:rowOff>
    </xdr:to>
    <xdr:graphicFrame macro="">
      <xdr:nvGraphicFramePr>
        <xdr:cNvPr id="41986" name="Chart 2">
          <a:extLst>
            <a:ext uri="{FF2B5EF4-FFF2-40B4-BE49-F238E27FC236}">
              <a16:creationId xmlns:a16="http://schemas.microsoft.com/office/drawing/2014/main" id="{B678F450-BBC9-4C4C-9043-21AB02785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1092200</xdr:colOff>
      <xdr:row>7</xdr:row>
      <xdr:rowOff>76200</xdr:rowOff>
    </xdr:from>
    <xdr:to>
      <xdr:col>24</xdr:col>
      <xdr:colOff>431800</xdr:colOff>
      <xdr:row>35</xdr:row>
      <xdr:rowOff>25400</xdr:rowOff>
    </xdr:to>
    <xdr:graphicFrame macro="">
      <xdr:nvGraphicFramePr>
        <xdr:cNvPr id="41987" name="Chart 3">
          <a:extLst>
            <a:ext uri="{FF2B5EF4-FFF2-40B4-BE49-F238E27FC236}">
              <a16:creationId xmlns:a16="http://schemas.microsoft.com/office/drawing/2014/main" id="{24F310E8-79E0-DD42-8BC9-159F7AAB9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43</xdr:col>
      <xdr:colOff>863600</xdr:colOff>
      <xdr:row>4</xdr:row>
      <xdr:rowOff>25400</xdr:rowOff>
    </xdr:from>
    <xdr:to>
      <xdr:col>53</xdr:col>
      <xdr:colOff>520700</xdr:colOff>
      <xdr:row>29</xdr:row>
      <xdr:rowOff>0</xdr:rowOff>
    </xdr:to>
    <xdr:pic>
      <xdr:nvPicPr>
        <xdr:cNvPr id="41988" name="Picture 4">
          <a:extLst>
            <a:ext uri="{FF2B5EF4-FFF2-40B4-BE49-F238E27FC236}">
              <a16:creationId xmlns:a16="http://schemas.microsoft.com/office/drawing/2014/main" id="{40C721AA-ED62-0B43-8188-4D090C4B0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0" y="952500"/>
          <a:ext cx="84201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12700</xdr:colOff>
      <xdr:row>31</xdr:row>
      <xdr:rowOff>25400</xdr:rowOff>
    </xdr:from>
    <xdr:to>
      <xdr:col>53</xdr:col>
      <xdr:colOff>533400</xdr:colOff>
      <xdr:row>56</xdr:row>
      <xdr:rowOff>25400</xdr:rowOff>
    </xdr:to>
    <xdr:pic>
      <xdr:nvPicPr>
        <xdr:cNvPr id="41989" name="Picture 5">
          <a:extLst>
            <a:ext uri="{FF2B5EF4-FFF2-40B4-BE49-F238E27FC236}">
              <a16:creationId xmlns:a16="http://schemas.microsoft.com/office/drawing/2014/main" id="{DF7DD20E-873C-CE45-A46B-A27A2E120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08400" y="6527800"/>
          <a:ext cx="8407400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0.80657</cdr:x>
      <cdr:y>0.46645</cdr:y>
    </cdr:from>
    <cdr:to>
      <cdr:x>0.83034</cdr:x>
      <cdr:y>0.50444</cdr:y>
    </cdr:to>
    <cdr:sp macro="" textlink="">
      <cdr:nvSpPr>
        <cdr:cNvPr id="43009" name="Text 1">
          <a:extLst xmlns:a="http://schemas.openxmlformats.org/drawingml/2006/main">
            <a:ext uri="{FF2B5EF4-FFF2-40B4-BE49-F238E27FC236}">
              <a16:creationId xmlns:a16="http://schemas.microsoft.com/office/drawing/2014/main" id="{B739E75F-6BA2-8B46-A677-69DADFDFD42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5423" y="3589884"/>
          <a:ext cx="254813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0.8608</cdr:x>
      <cdr:y>0.26193</cdr:y>
    </cdr:from>
    <cdr:to>
      <cdr:x>0.86798</cdr:x>
      <cdr:y>0.29993</cdr:y>
    </cdr:to>
    <cdr:sp macro="" textlink="">
      <cdr:nvSpPr>
        <cdr:cNvPr id="43010" name="Text 2">
          <a:extLst xmlns:a="http://schemas.openxmlformats.org/drawingml/2006/main">
            <a:ext uri="{FF2B5EF4-FFF2-40B4-BE49-F238E27FC236}">
              <a16:creationId xmlns:a16="http://schemas.microsoft.com/office/drawing/2014/main" id="{1DCBD813-817D-A041-B9B7-486B987EA55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26715" y="2015903"/>
          <a:ext cx="76975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0.02084</cdr:x>
      <cdr:y>0.22814</cdr:y>
    </cdr:from>
    <cdr:to>
      <cdr:x>0.02207</cdr:x>
      <cdr:y>0.26613</cdr:y>
    </cdr:to>
    <cdr:sp macro="" textlink="'497e'!$T$41">
      <cdr:nvSpPr>
        <cdr:cNvPr id="43011" name="Text 3">
          <a:extLst xmlns:a="http://schemas.openxmlformats.org/drawingml/2006/main">
            <a:ext uri="{FF2B5EF4-FFF2-40B4-BE49-F238E27FC236}">
              <a16:creationId xmlns:a16="http://schemas.microsoft.com/office/drawing/2014/main" id="{D735D9D4-C372-244A-A1C7-5EEEFA46719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330" y="1755788"/>
          <a:ext cx="13271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A9714A-C80C-F34E-9537-BB8613DD35BA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0.35712</cdr:x>
      <cdr:y>0.06828</cdr:y>
    </cdr:from>
    <cdr:to>
      <cdr:x>0.43884</cdr:x>
      <cdr:y>0.10133</cdr:y>
    </cdr:to>
    <cdr:sp macro="" textlink="">
      <cdr:nvSpPr>
        <cdr:cNvPr id="43012" name="Text 4">
          <a:extLst xmlns:a="http://schemas.openxmlformats.org/drawingml/2006/main">
            <a:ext uri="{FF2B5EF4-FFF2-40B4-BE49-F238E27FC236}">
              <a16:creationId xmlns:a16="http://schemas.microsoft.com/office/drawing/2014/main" id="{EA7B5606-8C09-8A46-A163-6EF911D3C9D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27869" y="525463"/>
          <a:ext cx="875919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0.00474</cdr:x>
      <cdr:y>0.27575</cdr:y>
    </cdr:from>
    <cdr:to>
      <cdr:x>0.02851</cdr:x>
      <cdr:y>0.67516</cdr:y>
    </cdr:to>
    <cdr:sp macro="" textlink="">
      <cdr:nvSpPr>
        <cdr:cNvPr id="43013" name="Text 5">
          <a:extLst xmlns:a="http://schemas.openxmlformats.org/drawingml/2006/main">
            <a:ext uri="{FF2B5EF4-FFF2-40B4-BE49-F238E27FC236}">
              <a16:creationId xmlns:a16="http://schemas.microsoft.com/office/drawing/2014/main" id="{224801E8-4767-6142-AD95-4E2DB64D45C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122227"/>
          <a:ext cx="254813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0.11865</cdr:x>
      <cdr:y>0.03596</cdr:y>
    </cdr:from>
    <cdr:to>
      <cdr:x>0.12583</cdr:x>
      <cdr:y>0.07395</cdr:y>
    </cdr:to>
    <cdr:sp macro="" textlink="">
      <cdr:nvSpPr>
        <cdr:cNvPr id="43014" name="Text 6">
          <a:extLst xmlns:a="http://schemas.openxmlformats.org/drawingml/2006/main">
            <a:ext uri="{FF2B5EF4-FFF2-40B4-BE49-F238E27FC236}">
              <a16:creationId xmlns:a16="http://schemas.microsoft.com/office/drawing/2014/main" id="{13CF8055-A7C2-9846-A194-1EC32A2C96E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1778" y="276739"/>
          <a:ext cx="7697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0.43586</cdr:y>
    </cdr:from>
    <cdr:to>
      <cdr:x>0.50074</cdr:x>
      <cdr:y>0.47385</cdr:y>
    </cdr:to>
    <cdr:sp macro="" textlink="'497e'!$C$2">
      <cdr:nvSpPr>
        <cdr:cNvPr id="43015" name="Text 7">
          <a:extLst xmlns:a="http://schemas.openxmlformats.org/drawingml/2006/main">
            <a:ext uri="{FF2B5EF4-FFF2-40B4-BE49-F238E27FC236}">
              <a16:creationId xmlns:a16="http://schemas.microsoft.com/office/drawing/2014/main" id="{14AEBB11-9CCE-7940-ABC1-EDB2EC049CB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3228" y="3354451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E1D1F456-36A8-E043-AAAF-9A2A8340BC14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0.00474</cdr:x>
      <cdr:y>0.43586</cdr:y>
    </cdr:from>
    <cdr:to>
      <cdr:x>0.01539</cdr:x>
      <cdr:y>0.47385</cdr:y>
    </cdr:to>
    <cdr:sp macro="" textlink="'497e'!$W$3:$W$6">
      <cdr:nvSpPr>
        <cdr:cNvPr id="43016" name="Text 8">
          <a:extLst xmlns:a="http://schemas.openxmlformats.org/drawingml/2006/main">
            <a:ext uri="{FF2B5EF4-FFF2-40B4-BE49-F238E27FC236}">
              <a16:creationId xmlns:a16="http://schemas.microsoft.com/office/drawing/2014/main" id="{4BD5E52D-4EDA-9348-A2DB-3241B8C96449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54451"/>
          <a:ext cx="114135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0D7E38-71C9-7544-B4AD-B6D8A21694B4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7</xdr:row>
      <xdr:rowOff>114300</xdr:rowOff>
    </xdr:from>
    <xdr:to>
      <xdr:col>18</xdr:col>
      <xdr:colOff>508000</xdr:colOff>
      <xdr:row>45</xdr:row>
      <xdr:rowOff>63500</xdr:rowOff>
    </xdr:to>
    <xdr:graphicFrame macro="">
      <xdr:nvGraphicFramePr>
        <xdr:cNvPr id="44033" name="Chart 1">
          <a:extLst>
            <a:ext uri="{FF2B5EF4-FFF2-40B4-BE49-F238E27FC236}">
              <a16:creationId xmlns:a16="http://schemas.microsoft.com/office/drawing/2014/main" id="{22C1D083-4BCC-A64F-8D72-B7AE1B422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25400</xdr:colOff>
      <xdr:row>7</xdr:row>
      <xdr:rowOff>76200</xdr:rowOff>
    </xdr:from>
    <xdr:to>
      <xdr:col>7</xdr:col>
      <xdr:colOff>622300</xdr:colOff>
      <xdr:row>31</xdr:row>
      <xdr:rowOff>63500</xdr:rowOff>
    </xdr:to>
    <xdr:graphicFrame macro="">
      <xdr:nvGraphicFramePr>
        <xdr:cNvPr id="44034" name="Chart 2">
          <a:extLst>
            <a:ext uri="{FF2B5EF4-FFF2-40B4-BE49-F238E27FC236}">
              <a16:creationId xmlns:a16="http://schemas.microsoft.com/office/drawing/2014/main" id="{61A7BE52-77C8-8245-ACC3-617B44182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1041400</xdr:colOff>
      <xdr:row>7</xdr:row>
      <xdr:rowOff>139700</xdr:rowOff>
    </xdr:from>
    <xdr:to>
      <xdr:col>24</xdr:col>
      <xdr:colOff>457200</xdr:colOff>
      <xdr:row>35</xdr:row>
      <xdr:rowOff>76200</xdr:rowOff>
    </xdr:to>
    <xdr:graphicFrame macro="">
      <xdr:nvGraphicFramePr>
        <xdr:cNvPr id="44035" name="Chart 3">
          <a:extLst>
            <a:ext uri="{FF2B5EF4-FFF2-40B4-BE49-F238E27FC236}">
              <a16:creationId xmlns:a16="http://schemas.microsoft.com/office/drawing/2014/main" id="{187903B5-4BD6-934D-B38D-31497130A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12700</xdr:colOff>
      <xdr:row>4</xdr:row>
      <xdr:rowOff>12700</xdr:rowOff>
    </xdr:from>
    <xdr:to>
      <xdr:col>53</xdr:col>
      <xdr:colOff>533400</xdr:colOff>
      <xdr:row>28</xdr:row>
      <xdr:rowOff>165100</xdr:rowOff>
    </xdr:to>
    <xdr:pic>
      <xdr:nvPicPr>
        <xdr:cNvPr id="44036" name="Picture 4">
          <a:extLst>
            <a:ext uri="{FF2B5EF4-FFF2-40B4-BE49-F238E27FC236}">
              <a16:creationId xmlns:a16="http://schemas.microsoft.com/office/drawing/2014/main" id="{63D304A1-6AED-DD48-AB80-0D24FE6A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0" y="939800"/>
          <a:ext cx="8407400" cy="511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12700</xdr:colOff>
      <xdr:row>31</xdr:row>
      <xdr:rowOff>12700</xdr:rowOff>
    </xdr:from>
    <xdr:to>
      <xdr:col>53</xdr:col>
      <xdr:colOff>584200</xdr:colOff>
      <xdr:row>56</xdr:row>
      <xdr:rowOff>25400</xdr:rowOff>
    </xdr:to>
    <xdr:pic>
      <xdr:nvPicPr>
        <xdr:cNvPr id="44037" name="Picture 5">
          <a:extLst>
            <a:ext uri="{FF2B5EF4-FFF2-40B4-BE49-F238E27FC236}">
              <a16:creationId xmlns:a16="http://schemas.microsoft.com/office/drawing/2014/main" id="{DAE2BBB9-2DAE-E747-ADB0-FD332C231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0" y="6515100"/>
          <a:ext cx="8458200" cy="509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0.80707</cdr:x>
      <cdr:y>0.46324</cdr:y>
    </cdr:from>
    <cdr:to>
      <cdr:x>0.83084</cdr:x>
      <cdr:y>0.50123</cdr:y>
    </cdr:to>
    <cdr:sp macro="" textlink="">
      <cdr:nvSpPr>
        <cdr:cNvPr id="45057" name="Text 1">
          <a:extLst xmlns:a="http://schemas.openxmlformats.org/drawingml/2006/main">
            <a:ext uri="{FF2B5EF4-FFF2-40B4-BE49-F238E27FC236}">
              <a16:creationId xmlns:a16="http://schemas.microsoft.com/office/drawing/2014/main" id="{8F5EC666-FECF-A749-955E-591F71231FA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61019" y="3565201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0.86154</cdr:x>
      <cdr:y>0.25823</cdr:y>
    </cdr:from>
    <cdr:to>
      <cdr:x>0.86873</cdr:x>
      <cdr:y>0.29623</cdr:y>
    </cdr:to>
    <cdr:sp macro="" textlink="">
      <cdr:nvSpPr>
        <cdr:cNvPr id="45058" name="Text 2">
          <a:extLst xmlns:a="http://schemas.openxmlformats.org/drawingml/2006/main">
            <a:ext uri="{FF2B5EF4-FFF2-40B4-BE49-F238E27FC236}">
              <a16:creationId xmlns:a16="http://schemas.microsoft.com/office/drawing/2014/main" id="{A99AC4F1-02EB-524F-9EBA-3D256CBF949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5664" y="1987423"/>
          <a:ext cx="77066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0.02182</cdr:x>
      <cdr:y>0.22518</cdr:y>
    </cdr:from>
    <cdr:to>
      <cdr:x>0.02306</cdr:x>
      <cdr:y>0.26317</cdr:y>
    </cdr:to>
    <cdr:sp macro="" textlink="'500e'!$T$41">
      <cdr:nvSpPr>
        <cdr:cNvPr id="45059" name="Text 3">
          <a:extLst xmlns:a="http://schemas.openxmlformats.org/drawingml/2006/main">
            <a:ext uri="{FF2B5EF4-FFF2-40B4-BE49-F238E27FC236}">
              <a16:creationId xmlns:a16="http://schemas.microsoft.com/office/drawing/2014/main" id="{A91E8100-9947-DD4A-966D-8D1CB92DD22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4166" y="1733004"/>
          <a:ext cx="1328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C22D23C-B05B-E948-A4DE-EF9AEC270E1B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0.35736</cdr:x>
      <cdr:y>0.07592</cdr:y>
    </cdr:from>
    <cdr:to>
      <cdr:x>0.43908</cdr:x>
      <cdr:y>0.10898</cdr:y>
    </cdr:to>
    <cdr:sp macro="" textlink="">
      <cdr:nvSpPr>
        <cdr:cNvPr id="45060" name="Text 4">
          <a:extLst xmlns:a="http://schemas.openxmlformats.org/drawingml/2006/main">
            <a:ext uri="{FF2B5EF4-FFF2-40B4-BE49-F238E27FC236}">
              <a16:creationId xmlns:a16="http://schemas.microsoft.com/office/drawing/2014/main" id="{9018DF0B-B0EB-0745-8C16-D6E20A8EF1CB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35044" y="584321"/>
          <a:ext cx="876967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0.27279</cdr:y>
    </cdr:from>
    <cdr:to>
      <cdr:x>0.02851</cdr:x>
      <cdr:y>0.6722</cdr:y>
    </cdr:to>
    <cdr:sp macro="" textlink="">
      <cdr:nvSpPr>
        <cdr:cNvPr id="45061" name="Text 5">
          <a:extLst xmlns:a="http://schemas.openxmlformats.org/drawingml/2006/main">
            <a:ext uri="{FF2B5EF4-FFF2-40B4-BE49-F238E27FC236}">
              <a16:creationId xmlns:a16="http://schemas.microsoft.com/office/drawing/2014/main" id="{0982DA1B-25F0-3E44-851A-911C2AD2912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099443"/>
          <a:ext cx="255118" cy="307391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0.11939</cdr:x>
      <cdr:y>0.03448</cdr:y>
    </cdr:from>
    <cdr:to>
      <cdr:x>0.12657</cdr:x>
      <cdr:y>0.07247</cdr:y>
    </cdr:to>
    <cdr:sp macro="" textlink="">
      <cdr:nvSpPr>
        <cdr:cNvPr id="45062" name="Text 6">
          <a:extLst xmlns:a="http://schemas.openxmlformats.org/drawingml/2006/main">
            <a:ext uri="{FF2B5EF4-FFF2-40B4-BE49-F238E27FC236}">
              <a16:creationId xmlns:a16="http://schemas.microsoft.com/office/drawing/2014/main" id="{2AFDE465-3476-094E-9DB0-15D1DB1AF0C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1211" y="265347"/>
          <a:ext cx="77067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0.43413</cdr:y>
    </cdr:from>
    <cdr:to>
      <cdr:x>0.50074</cdr:x>
      <cdr:y>0.47212</cdr:y>
    </cdr:to>
    <cdr:sp macro="" textlink="'500e'!$C$2">
      <cdr:nvSpPr>
        <cdr:cNvPr id="45063" name="Text 7">
          <a:extLst xmlns:a="http://schemas.openxmlformats.org/drawingml/2006/main">
            <a:ext uri="{FF2B5EF4-FFF2-40B4-BE49-F238E27FC236}">
              <a16:creationId xmlns:a16="http://schemas.microsoft.com/office/drawing/2014/main" id="{4A94339B-6465-2A49-BCEA-DA6052DC331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341160"/>
          <a:ext cx="114271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C3A0A81-0B72-AD4F-91BF-81082353528F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0.43413</cdr:y>
    </cdr:from>
    <cdr:to>
      <cdr:x>0.01538</cdr:x>
      <cdr:y>0.47212</cdr:y>
    </cdr:to>
    <cdr:sp macro="" textlink="'500e'!$W$3:$W$6">
      <cdr:nvSpPr>
        <cdr:cNvPr id="45064" name="Text 8">
          <a:extLst xmlns:a="http://schemas.openxmlformats.org/drawingml/2006/main">
            <a:ext uri="{FF2B5EF4-FFF2-40B4-BE49-F238E27FC236}">
              <a16:creationId xmlns:a16="http://schemas.microsoft.com/office/drawing/2014/main" id="{6EB77C31-3F42-E244-888A-02735710617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341160"/>
          <a:ext cx="114271" cy="29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68A03B33-D098-0E44-BA32-2A01C0BCF25D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7</xdr:row>
      <xdr:rowOff>114300</xdr:rowOff>
    </xdr:from>
    <xdr:to>
      <xdr:col>18</xdr:col>
      <xdr:colOff>508000</xdr:colOff>
      <xdr:row>45</xdr:row>
      <xdr:rowOff>63500</xdr:rowOff>
    </xdr:to>
    <xdr:graphicFrame macro="">
      <xdr:nvGraphicFramePr>
        <xdr:cNvPr id="46081" name="Chart 1">
          <a:extLst>
            <a:ext uri="{FF2B5EF4-FFF2-40B4-BE49-F238E27FC236}">
              <a16:creationId xmlns:a16="http://schemas.microsoft.com/office/drawing/2014/main" id="{194E0F2D-5EC7-F14E-8FB7-52059B8BF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</xdr:col>
      <xdr:colOff>609600</xdr:colOff>
      <xdr:row>7</xdr:row>
      <xdr:rowOff>101600</xdr:rowOff>
    </xdr:from>
    <xdr:to>
      <xdr:col>7</xdr:col>
      <xdr:colOff>533400</xdr:colOff>
      <xdr:row>33</xdr:row>
      <xdr:rowOff>76200</xdr:rowOff>
    </xdr:to>
    <xdr:graphicFrame macro="">
      <xdr:nvGraphicFramePr>
        <xdr:cNvPr id="46082" name="Chart 2">
          <a:extLst>
            <a:ext uri="{FF2B5EF4-FFF2-40B4-BE49-F238E27FC236}">
              <a16:creationId xmlns:a16="http://schemas.microsoft.com/office/drawing/2014/main" id="{05EBF242-EC7B-D747-837F-904FB12BA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787400</xdr:colOff>
      <xdr:row>7</xdr:row>
      <xdr:rowOff>101600</xdr:rowOff>
    </xdr:from>
    <xdr:to>
      <xdr:col>24</xdr:col>
      <xdr:colOff>457200</xdr:colOff>
      <xdr:row>33</xdr:row>
      <xdr:rowOff>63500</xdr:rowOff>
    </xdr:to>
    <xdr:graphicFrame macro="">
      <xdr:nvGraphicFramePr>
        <xdr:cNvPr id="46083" name="Chart 3">
          <a:extLst>
            <a:ext uri="{FF2B5EF4-FFF2-40B4-BE49-F238E27FC236}">
              <a16:creationId xmlns:a16="http://schemas.microsoft.com/office/drawing/2014/main" id="{AE6E896E-A5A2-1045-A228-7983A73C0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43</xdr:col>
      <xdr:colOff>863600</xdr:colOff>
      <xdr:row>4</xdr:row>
      <xdr:rowOff>25400</xdr:rowOff>
    </xdr:from>
    <xdr:to>
      <xdr:col>53</xdr:col>
      <xdr:colOff>520700</xdr:colOff>
      <xdr:row>28</xdr:row>
      <xdr:rowOff>190500</xdr:rowOff>
    </xdr:to>
    <xdr:pic>
      <xdr:nvPicPr>
        <xdr:cNvPr id="46084" name="Picture 4">
          <a:extLst>
            <a:ext uri="{FF2B5EF4-FFF2-40B4-BE49-F238E27FC236}">
              <a16:creationId xmlns:a16="http://schemas.microsoft.com/office/drawing/2014/main" id="{3460F351-F875-E248-A874-D6132C7AB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06800" y="952500"/>
          <a:ext cx="8420100" cy="513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38100</xdr:colOff>
      <xdr:row>31</xdr:row>
      <xdr:rowOff>25400</xdr:rowOff>
    </xdr:from>
    <xdr:to>
      <xdr:col>53</xdr:col>
      <xdr:colOff>495300</xdr:colOff>
      <xdr:row>56</xdr:row>
      <xdr:rowOff>0</xdr:rowOff>
    </xdr:to>
    <xdr:pic>
      <xdr:nvPicPr>
        <xdr:cNvPr id="46085" name="Picture 5">
          <a:extLst>
            <a:ext uri="{FF2B5EF4-FFF2-40B4-BE49-F238E27FC236}">
              <a16:creationId xmlns:a16="http://schemas.microsoft.com/office/drawing/2014/main" id="{55B07367-E258-AC41-8465-20D869F0F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57600" y="6527800"/>
          <a:ext cx="8343900" cy="505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0.80731</cdr:x>
      <cdr:y>0.47385</cdr:y>
    </cdr:from>
    <cdr:to>
      <cdr:x>0.83109</cdr:x>
      <cdr:y>0.51184</cdr:y>
    </cdr:to>
    <cdr:sp macro="" textlink="">
      <cdr:nvSpPr>
        <cdr:cNvPr id="47105" name="Text 1">
          <a:extLst xmlns:a="http://schemas.openxmlformats.org/drawingml/2006/main">
            <a:ext uri="{FF2B5EF4-FFF2-40B4-BE49-F238E27FC236}">
              <a16:creationId xmlns:a16="http://schemas.microsoft.com/office/drawing/2014/main" id="{75AB26A4-B30E-8549-95DF-46CF398B05F3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63676" y="3646843"/>
          <a:ext cx="255118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t>Pc</a:t>
          </a:r>
        </a:p>
      </cdr:txBody>
    </cdr:sp>
  </cdr:relSizeAnchor>
  <cdr:relSizeAnchor xmlns:cdr="http://schemas.openxmlformats.org/drawingml/2006/chartDrawing">
    <cdr:from>
      <cdr:x>0.8613</cdr:x>
      <cdr:y>0.27476</cdr:y>
    </cdr:from>
    <cdr:to>
      <cdr:x>0.86848</cdr:x>
      <cdr:y>0.31275</cdr:y>
    </cdr:to>
    <cdr:sp macro="" textlink="">
      <cdr:nvSpPr>
        <cdr:cNvPr id="47106" name="Text 2">
          <a:extLst xmlns:a="http://schemas.openxmlformats.org/drawingml/2006/main">
            <a:ext uri="{FF2B5EF4-FFF2-40B4-BE49-F238E27FC236}">
              <a16:creationId xmlns:a16="http://schemas.microsoft.com/office/drawing/2014/main" id="{8EECE639-3355-3A4C-8DDD-5AC45E7C1706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43006" y="2114633"/>
          <a:ext cx="7706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/>
        </a:p>
      </cdr:txBody>
    </cdr:sp>
  </cdr:relSizeAnchor>
  <cdr:relSizeAnchor xmlns:cdr="http://schemas.openxmlformats.org/drawingml/2006/chartDrawing">
    <cdr:from>
      <cdr:x>0.02083</cdr:x>
      <cdr:y>0.24195</cdr:y>
    </cdr:from>
    <cdr:to>
      <cdr:x>0.02207</cdr:x>
      <cdr:y>0.27994</cdr:y>
    </cdr:to>
    <cdr:sp macro="" textlink="'505e'!$T$41">
      <cdr:nvSpPr>
        <cdr:cNvPr id="47107" name="Text 3">
          <a:extLst xmlns:a="http://schemas.openxmlformats.org/drawingml/2006/main">
            <a:ext uri="{FF2B5EF4-FFF2-40B4-BE49-F238E27FC236}">
              <a16:creationId xmlns:a16="http://schemas.microsoft.com/office/drawing/2014/main" id="{B8EC3E2A-0377-7B47-B4FF-18844782AC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3536" y="1862112"/>
          <a:ext cx="13287" cy="292392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FAD453-C9CF-224A-B100-F7068044E09C}" type="TxLink">
            <a:rPr lang="en-US" sz="1000" b="0" i="0" u="none" strike="noStrike" baseline="0">
              <a:solidFill>
                <a:srgbClr val="000000"/>
              </a:solidFill>
              <a:latin typeface="Helv" charset="0"/>
            </a:rPr>
            <a:pPr algn="ctr" rtl="0">
              <a:defRPr sz="1000"/>
            </a:pPr>
            <a:t>#VALUE!</a:t>
          </a:fld>
          <a:endParaRPr lang="en-US" sz="1000" b="0" i="0" u="none" strike="noStrike" baseline="0">
            <a:solidFill>
              <a:srgbClr val="000000"/>
            </a:solidFill>
            <a:latin typeface="Helv" charset="0"/>
          </a:endParaRPr>
        </a:p>
      </cdr:txBody>
    </cdr:sp>
  </cdr:relSizeAnchor>
  <cdr:relSizeAnchor xmlns:cdr="http://schemas.openxmlformats.org/drawingml/2006/chartDrawing">
    <cdr:from>
      <cdr:x>0.35736</cdr:x>
      <cdr:y>0.07173</cdr:y>
    </cdr:from>
    <cdr:to>
      <cdr:x>0.43908</cdr:x>
      <cdr:y>0.10479</cdr:y>
    </cdr:to>
    <cdr:sp macro="" textlink="">
      <cdr:nvSpPr>
        <cdr:cNvPr id="47108" name="Text 4">
          <a:extLst xmlns:a="http://schemas.openxmlformats.org/drawingml/2006/main">
            <a:ext uri="{FF2B5EF4-FFF2-40B4-BE49-F238E27FC236}">
              <a16:creationId xmlns:a16="http://schemas.microsoft.com/office/drawing/2014/main" id="{89A4EB8D-FF78-E446-9927-770B3856014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35044" y="552044"/>
          <a:ext cx="876967" cy="25441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%Hg Sat.</a:t>
          </a:r>
        </a:p>
      </cdr:txBody>
    </cdr:sp>
  </cdr:relSizeAnchor>
  <cdr:relSizeAnchor xmlns:cdr="http://schemas.openxmlformats.org/drawingml/2006/chartDrawing">
    <cdr:from>
      <cdr:x>0.00473</cdr:x>
      <cdr:y>0.28957</cdr:y>
    </cdr:from>
    <cdr:to>
      <cdr:x>0.02851</cdr:x>
      <cdr:y>0.68897</cdr:y>
    </cdr:to>
    <cdr:sp macro="" textlink="">
      <cdr:nvSpPr>
        <cdr:cNvPr id="47109" name="Text 5">
          <a:extLst xmlns:a="http://schemas.openxmlformats.org/drawingml/2006/main">
            <a:ext uri="{FF2B5EF4-FFF2-40B4-BE49-F238E27FC236}">
              <a16:creationId xmlns:a16="http://schemas.microsoft.com/office/drawing/2014/main" id="{6E68ECBD-7EF0-E642-8E87-3174967981E4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228552"/>
          <a:ext cx="255118" cy="307391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="vert270" wrap="none" lIns="18288" tIns="18288" rIns="18288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Helv" charset="0"/>
            </a:rPr>
            <a:t>Height above Free Water Level   feet</a:t>
          </a:r>
        </a:p>
      </cdr:txBody>
    </cdr:sp>
  </cdr:relSizeAnchor>
  <cdr:relSizeAnchor xmlns:cdr="http://schemas.openxmlformats.org/drawingml/2006/chartDrawing">
    <cdr:from>
      <cdr:x>0.11864</cdr:x>
      <cdr:y>0.04213</cdr:y>
    </cdr:from>
    <cdr:to>
      <cdr:x>0.12583</cdr:x>
      <cdr:y>0.08012</cdr:y>
    </cdr:to>
    <cdr:sp macro="" textlink="">
      <cdr:nvSpPr>
        <cdr:cNvPr id="47110" name="Text 6">
          <a:extLst xmlns:a="http://schemas.openxmlformats.org/drawingml/2006/main">
            <a:ext uri="{FF2B5EF4-FFF2-40B4-BE49-F238E27FC236}">
              <a16:creationId xmlns:a16="http://schemas.microsoft.com/office/drawing/2014/main" id="{95E077FD-6B9A-B643-8617-5716236A260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3239" y="324206"/>
          <a:ext cx="77066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sp>
  </cdr:relSizeAnchor>
  <cdr:relSizeAnchor xmlns:cdr="http://schemas.openxmlformats.org/drawingml/2006/chartDrawing">
    <cdr:from>
      <cdr:x>0.49009</cdr:x>
      <cdr:y>0.44573</cdr:y>
    </cdr:from>
    <cdr:to>
      <cdr:x>0.50074</cdr:x>
      <cdr:y>0.48372</cdr:y>
    </cdr:to>
    <cdr:sp macro="" textlink="'505e'!$C$2">
      <cdr:nvSpPr>
        <cdr:cNvPr id="47111" name="Text 7">
          <a:extLst xmlns:a="http://schemas.openxmlformats.org/drawingml/2006/main">
            <a:ext uri="{FF2B5EF4-FFF2-40B4-BE49-F238E27FC236}">
              <a16:creationId xmlns:a16="http://schemas.microsoft.com/office/drawing/2014/main" id="{9810E0C4-9370-9D44-8519-DAA2F78DA29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9451" y="3430397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274945BA-91A5-794B-8B80-2555016143E6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  <cdr:relSizeAnchor xmlns:cdr="http://schemas.openxmlformats.org/drawingml/2006/chartDrawing">
    <cdr:from>
      <cdr:x>0.00473</cdr:x>
      <cdr:y>0.44573</cdr:y>
    </cdr:from>
    <cdr:to>
      <cdr:x>0.01538</cdr:x>
      <cdr:y>0.48372</cdr:y>
    </cdr:to>
    <cdr:sp macro="" textlink="'505e'!$W$3:$W$6">
      <cdr:nvSpPr>
        <cdr:cNvPr id="47112" name="Text 8">
          <a:extLst xmlns:a="http://schemas.openxmlformats.org/drawingml/2006/main">
            <a:ext uri="{FF2B5EF4-FFF2-40B4-BE49-F238E27FC236}">
              <a16:creationId xmlns:a16="http://schemas.microsoft.com/office/drawing/2014/main" id="{3B613364-AFF2-7746-9FDD-7786EE86F068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430397"/>
          <a:ext cx="114271" cy="2923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0" rIns="0" bIns="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fld id="{40597C65-3B8C-CD40-8BC1-563316C8E480}" type="TxLink">
            <a:rPr lang="en-US"/>
            <a:pPr algn="ctr" rtl="0">
              <a:defRPr sz="1000"/>
            </a:pPr>
            <a:t> </a:t>
          </a:fld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ohn%20Neasham%20%20Ph%20D/Local%20Settings/Temp/Temporary%20Directory%201%20for%20TF11801.ZIP/Petrophysics/Ghawar%20Arab%20D%20Hagerty%20MICP/Pass%201%20khallas/z3micp_mm_hagerty_76-118_ea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HOMfit200_76"/>
    </sheetNames>
    <sheetDataSet>
      <sheetData sheetId="0">
        <row r="321">
          <cell r="E321">
            <v>2.4734293304300667</v>
          </cell>
        </row>
        <row r="330">
          <cell r="O330">
            <v>10</v>
          </cell>
          <cell r="P330" t="e">
            <v>#VALUE!</v>
          </cell>
        </row>
        <row r="331">
          <cell r="O331">
            <v>100</v>
          </cell>
          <cell r="P331" t="e">
            <v>#VALUE!</v>
          </cell>
        </row>
        <row r="332">
          <cell r="O332">
            <v>1000</v>
          </cell>
          <cell r="P332" t="e">
            <v>#VALUE!</v>
          </cell>
        </row>
        <row r="333">
          <cell r="O333">
            <v>10000</v>
          </cell>
          <cell r="P333" t="e">
            <v>#VALUE!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1"/>
  <sheetViews>
    <sheetView topLeftCell="A47" zoomScale="75" workbookViewId="0">
      <selection activeCell="A71" sqref="A71:IV71"/>
    </sheetView>
  </sheetViews>
  <sheetFormatPr baseColWidth="10" defaultRowHeight="13"/>
  <cols>
    <col min="1" max="8" width="8.83203125" customWidth="1"/>
    <col min="9" max="9" width="18.1640625" bestFit="1" customWidth="1"/>
    <col min="10" max="10" width="9.5" bestFit="1" customWidth="1"/>
    <col min="11" max="11" width="28.6640625" bestFit="1" customWidth="1"/>
    <col min="12" max="12" width="20.5" bestFit="1" customWidth="1"/>
    <col min="13" max="13" width="15" bestFit="1" customWidth="1"/>
    <col min="14" max="14" width="8.83203125" customWidth="1"/>
    <col min="15" max="15" width="18.1640625" bestFit="1" customWidth="1"/>
    <col min="16" max="16" width="8.83203125" bestFit="1" customWidth="1"/>
    <col min="17" max="17" width="28.6640625" bestFit="1" customWidth="1"/>
    <col min="18" max="18" width="20.5" bestFit="1" customWidth="1"/>
    <col min="19" max="256" width="8.83203125" customWidth="1"/>
  </cols>
  <sheetData>
    <row r="1" spans="1:27">
      <c r="M1" t="s">
        <v>130</v>
      </c>
    </row>
    <row r="3" spans="1:27">
      <c r="A3" t="s">
        <v>131</v>
      </c>
    </row>
    <row r="4" spans="1:27">
      <c r="A4" t="s">
        <v>239</v>
      </c>
    </row>
    <row r="5" spans="1:27">
      <c r="A5" t="s">
        <v>132</v>
      </c>
      <c r="I5" t="s">
        <v>133</v>
      </c>
      <c r="J5" t="s">
        <v>134</v>
      </c>
    </row>
    <row r="7" spans="1:27">
      <c r="C7" t="s">
        <v>135</v>
      </c>
      <c r="F7" t="s">
        <v>137</v>
      </c>
      <c r="G7" t="s">
        <v>240</v>
      </c>
      <c r="I7" t="s">
        <v>138</v>
      </c>
      <c r="J7" t="s">
        <v>139</v>
      </c>
      <c r="K7" t="s">
        <v>140</v>
      </c>
      <c r="L7" t="s">
        <v>141</v>
      </c>
      <c r="M7" t="s">
        <v>142</v>
      </c>
      <c r="N7" t="s">
        <v>143</v>
      </c>
      <c r="O7" t="s">
        <v>144</v>
      </c>
      <c r="P7" t="s">
        <v>145</v>
      </c>
      <c r="Q7" t="s">
        <v>146</v>
      </c>
      <c r="R7" t="s">
        <v>147</v>
      </c>
      <c r="S7" t="s">
        <v>148</v>
      </c>
      <c r="T7" t="s">
        <v>149</v>
      </c>
      <c r="U7" t="s">
        <v>150</v>
      </c>
      <c r="V7" t="s">
        <v>151</v>
      </c>
      <c r="W7" t="s">
        <v>152</v>
      </c>
      <c r="X7" t="s">
        <v>153</v>
      </c>
      <c r="Y7" t="s">
        <v>154</v>
      </c>
      <c r="Z7" t="s">
        <v>155</v>
      </c>
      <c r="AA7" t="s">
        <v>156</v>
      </c>
    </row>
    <row r="8" spans="1:27">
      <c r="A8" t="s">
        <v>157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241</v>
      </c>
      <c r="I8" t="s">
        <v>163</v>
      </c>
      <c r="J8" t="s">
        <v>90</v>
      </c>
      <c r="P8" t="s">
        <v>144</v>
      </c>
      <c r="Q8" t="s">
        <v>164</v>
      </c>
    </row>
    <row r="9" spans="1:27">
      <c r="A9" t="s">
        <v>165</v>
      </c>
      <c r="B9" t="s">
        <v>166</v>
      </c>
      <c r="C9" t="s">
        <v>167</v>
      </c>
      <c r="D9" t="s">
        <v>167</v>
      </c>
      <c r="E9" t="s">
        <v>168</v>
      </c>
      <c r="F9" t="s">
        <v>170</v>
      </c>
      <c r="H9" t="s">
        <v>171</v>
      </c>
    </row>
    <row r="11" spans="1:27">
      <c r="A11">
        <v>269</v>
      </c>
      <c r="B11" s="111">
        <v>6742.7</v>
      </c>
      <c r="C11" s="115">
        <v>0.47523497301441148</v>
      </c>
      <c r="E11" s="113">
        <v>10.507380883066704</v>
      </c>
      <c r="F11" s="87">
        <v>2.76</v>
      </c>
      <c r="G11" s="87">
        <v>2.1267035645678001</v>
      </c>
      <c r="I11" t="s">
        <v>67</v>
      </c>
      <c r="J11" t="s">
        <v>203</v>
      </c>
      <c r="K11" t="s">
        <v>94</v>
      </c>
      <c r="L11" s="81" t="s">
        <v>95</v>
      </c>
      <c r="M11">
        <v>1</v>
      </c>
      <c r="N11">
        <v>10.5</v>
      </c>
      <c r="O11">
        <v>0.47499999999999998</v>
      </c>
      <c r="P11" s="82">
        <v>0.14643700806129992</v>
      </c>
      <c r="Q11" s="83">
        <v>0.8</v>
      </c>
      <c r="R11" s="83">
        <v>0.2023538362702883</v>
      </c>
      <c r="S11" s="83">
        <v>152.24402046001632</v>
      </c>
      <c r="T11" s="83">
        <v>10.28636591734136</v>
      </c>
      <c r="U11" s="83"/>
      <c r="V11" s="84"/>
      <c r="W11" s="83"/>
      <c r="X11" s="83"/>
      <c r="Y11" s="83"/>
      <c r="Z11" s="83"/>
      <c r="AA11" s="83">
        <v>10.28636591734136</v>
      </c>
    </row>
    <row r="12" spans="1:27">
      <c r="A12">
        <v>270</v>
      </c>
      <c r="B12" s="111">
        <v>6943.2</v>
      </c>
      <c r="C12" s="87">
        <v>5.4231657763936916</v>
      </c>
      <c r="E12" s="113">
        <v>18.472573331268176</v>
      </c>
      <c r="F12" s="87">
        <v>2.74</v>
      </c>
      <c r="G12" s="87">
        <v>5.4182961715736608</v>
      </c>
      <c r="I12" t="s">
        <v>68</v>
      </c>
      <c r="J12" t="s">
        <v>203</v>
      </c>
      <c r="K12" t="s">
        <v>96</v>
      </c>
      <c r="L12" s="81" t="s">
        <v>97</v>
      </c>
      <c r="M12">
        <v>1</v>
      </c>
      <c r="N12">
        <v>18.5</v>
      </c>
      <c r="O12">
        <v>5.42</v>
      </c>
      <c r="P12" s="82">
        <v>1.85878154715077</v>
      </c>
      <c r="Q12" s="83">
        <v>1.3</v>
      </c>
      <c r="R12" s="83">
        <v>0.23283457842872615</v>
      </c>
      <c r="S12" s="83">
        <v>70.762371402277907</v>
      </c>
      <c r="T12" s="83">
        <v>18.704977600372501</v>
      </c>
      <c r="U12" s="83"/>
      <c r="V12" s="84"/>
      <c r="W12" s="83"/>
      <c r="X12" s="83"/>
      <c r="Y12" s="83"/>
      <c r="Z12" s="83"/>
      <c r="AA12" s="83">
        <v>18.704977600372501</v>
      </c>
    </row>
    <row r="13" spans="1:27">
      <c r="A13">
        <v>275</v>
      </c>
      <c r="B13" s="111">
        <v>6945.7</v>
      </c>
      <c r="C13" s="116">
        <v>140.19445672299133</v>
      </c>
      <c r="E13" s="113">
        <v>23.290406725040778</v>
      </c>
      <c r="F13" s="87">
        <v>2.71</v>
      </c>
      <c r="G13" s="87">
        <v>24.534481521082682</v>
      </c>
      <c r="I13" t="s">
        <v>69</v>
      </c>
      <c r="J13" t="s">
        <v>92</v>
      </c>
      <c r="K13" t="s">
        <v>98</v>
      </c>
      <c r="L13" s="81" t="s">
        <v>99</v>
      </c>
      <c r="M13">
        <v>3</v>
      </c>
      <c r="N13">
        <v>23.3</v>
      </c>
      <c r="O13">
        <v>140</v>
      </c>
      <c r="P13" s="82">
        <v>259.8011294063208</v>
      </c>
      <c r="Q13" s="83">
        <v>0.75</v>
      </c>
      <c r="R13" s="83">
        <v>1.2</v>
      </c>
      <c r="S13" s="83">
        <v>2</v>
      </c>
      <c r="T13" s="83">
        <v>18.658828536503503</v>
      </c>
      <c r="U13" s="83">
        <v>0.19307024101912093</v>
      </c>
      <c r="V13" s="84">
        <v>140</v>
      </c>
      <c r="W13" s="83">
        <v>8.0398854942689386</v>
      </c>
      <c r="X13" s="83">
        <v>0.2</v>
      </c>
      <c r="Y13" s="83">
        <v>500</v>
      </c>
      <c r="Z13" s="83">
        <v>0.7637307740364756</v>
      </c>
      <c r="AA13" s="83">
        <v>27.462444804808918</v>
      </c>
    </row>
    <row r="14" spans="1:27">
      <c r="A14">
        <v>278</v>
      </c>
      <c r="B14" s="111">
        <v>6947.2</v>
      </c>
      <c r="C14" s="116">
        <v>1004.9954767748619</v>
      </c>
      <c r="E14" s="113">
        <v>21.590213320815174</v>
      </c>
      <c r="F14" s="87">
        <v>2.73</v>
      </c>
      <c r="G14" s="87">
        <v>68.226577637616217</v>
      </c>
      <c r="I14" t="s">
        <v>70</v>
      </c>
      <c r="J14" t="s">
        <v>203</v>
      </c>
      <c r="K14" t="s">
        <v>100</v>
      </c>
      <c r="L14" s="81" t="s">
        <v>102</v>
      </c>
      <c r="M14">
        <v>3</v>
      </c>
      <c r="N14">
        <v>21.6</v>
      </c>
      <c r="O14">
        <v>1005</v>
      </c>
      <c r="P14" s="82">
        <v>673.36778601488061</v>
      </c>
      <c r="Q14" s="83">
        <v>0.5</v>
      </c>
      <c r="R14" s="83">
        <v>0.2985387702828467</v>
      </c>
      <c r="S14" s="83">
        <v>1.9364817862872519</v>
      </c>
      <c r="T14" s="83">
        <v>11.499661252609723</v>
      </c>
      <c r="U14" s="83">
        <v>0.3</v>
      </c>
      <c r="V14" s="84">
        <v>120</v>
      </c>
      <c r="W14" s="83">
        <v>6.3793678364145485</v>
      </c>
      <c r="X14" s="83">
        <v>0.8</v>
      </c>
      <c r="Y14" s="83">
        <v>400</v>
      </c>
      <c r="Z14" s="83">
        <v>4.6674611922713094</v>
      </c>
      <c r="AA14" s="83">
        <v>22.546490281295583</v>
      </c>
    </row>
    <row r="15" spans="1:27">
      <c r="A15">
        <v>279</v>
      </c>
      <c r="B15" s="111">
        <v>6947.7</v>
      </c>
      <c r="C15" s="116">
        <v>1168.7953922175748</v>
      </c>
      <c r="E15" s="113">
        <v>21.850760293213138</v>
      </c>
      <c r="F15" s="87">
        <v>2.73</v>
      </c>
      <c r="G15" s="87">
        <v>73.136802450939854</v>
      </c>
      <c r="I15" t="s">
        <v>71</v>
      </c>
      <c r="J15" t="s">
        <v>203</v>
      </c>
      <c r="K15" t="s">
        <v>101</v>
      </c>
      <c r="L15" s="81" t="s">
        <v>102</v>
      </c>
      <c r="M15">
        <v>3</v>
      </c>
      <c r="N15">
        <v>21.9</v>
      </c>
      <c r="O15">
        <v>1169</v>
      </c>
      <c r="P15" s="82">
        <v>789.09214914450411</v>
      </c>
      <c r="Q15" s="83">
        <v>0.7</v>
      </c>
      <c r="R15" s="83">
        <v>0.18</v>
      </c>
      <c r="S15" s="83">
        <v>2.615957320733902</v>
      </c>
      <c r="T15" s="83">
        <v>12</v>
      </c>
      <c r="U15" s="83">
        <v>0.5</v>
      </c>
      <c r="V15" s="84">
        <v>140</v>
      </c>
      <c r="W15" s="83">
        <v>6</v>
      </c>
      <c r="X15" s="83">
        <v>0.8</v>
      </c>
      <c r="Y15" s="83">
        <v>400</v>
      </c>
      <c r="Z15" s="83">
        <v>4</v>
      </c>
      <c r="AA15" s="83">
        <v>22</v>
      </c>
    </row>
    <row r="16" spans="1:27">
      <c r="A16">
        <v>291</v>
      </c>
      <c r="B16" s="111">
        <v>6953.7</v>
      </c>
      <c r="C16" s="116">
        <v>512.60162449752977</v>
      </c>
      <c r="E16" s="113">
        <v>18.349683300719089</v>
      </c>
      <c r="F16" s="87">
        <v>2.74</v>
      </c>
      <c r="G16" s="87">
        <v>52.853737390248916</v>
      </c>
      <c r="I16" t="s">
        <v>72</v>
      </c>
      <c r="J16" t="s">
        <v>203</v>
      </c>
      <c r="K16" t="s">
        <v>103</v>
      </c>
      <c r="L16" s="81" t="s">
        <v>104</v>
      </c>
      <c r="M16">
        <v>3</v>
      </c>
      <c r="N16">
        <v>18.3</v>
      </c>
      <c r="O16">
        <v>513</v>
      </c>
      <c r="P16" s="82">
        <v>452.73071316975103</v>
      </c>
      <c r="Q16" s="83">
        <v>0</v>
      </c>
      <c r="R16" s="83">
        <v>0.31</v>
      </c>
      <c r="S16" s="83">
        <v>1.7623999576450522</v>
      </c>
      <c r="T16" s="83">
        <v>8.8000000000000007</v>
      </c>
      <c r="U16" s="83">
        <v>0.2</v>
      </c>
      <c r="V16" s="84">
        <v>100</v>
      </c>
      <c r="W16" s="83">
        <v>6.2949785545814212</v>
      </c>
      <c r="X16" s="83">
        <v>0.32251792598701673</v>
      </c>
      <c r="Y16" s="83">
        <v>991.30236808447455</v>
      </c>
      <c r="Z16" s="83">
        <v>2.7831359431645151</v>
      </c>
      <c r="AA16" s="83">
        <v>17.878114497745937</v>
      </c>
    </row>
    <row r="17" spans="1:27">
      <c r="A17">
        <v>292</v>
      </c>
      <c r="B17" s="111">
        <v>6954.2</v>
      </c>
      <c r="C17" s="116">
        <v>1522.1038289704213</v>
      </c>
      <c r="E17" s="113">
        <v>18.915001599075172</v>
      </c>
      <c r="F17" s="87">
        <v>2.71</v>
      </c>
      <c r="G17" s="87">
        <v>89.705474562540246</v>
      </c>
      <c r="I17" t="s">
        <v>73</v>
      </c>
      <c r="J17" t="s">
        <v>203</v>
      </c>
      <c r="K17" t="s">
        <v>105</v>
      </c>
      <c r="L17" s="81" t="s">
        <v>106</v>
      </c>
      <c r="M17">
        <v>3</v>
      </c>
      <c r="N17">
        <v>18.899999999999999</v>
      </c>
      <c r="O17">
        <v>1522</v>
      </c>
      <c r="P17" s="82">
        <v>1002.1719515710145</v>
      </c>
      <c r="Q17" s="83">
        <v>0</v>
      </c>
      <c r="R17" s="83">
        <v>0.30632040360151491</v>
      </c>
      <c r="S17" s="83">
        <v>1.6559650858648665</v>
      </c>
      <c r="T17" s="83">
        <v>12.204545471535695</v>
      </c>
      <c r="U17" s="83">
        <v>0.35</v>
      </c>
      <c r="V17" s="84">
        <v>80</v>
      </c>
      <c r="W17" s="83">
        <v>3.5492914303887506</v>
      </c>
      <c r="X17" s="83">
        <v>3.4209157309373635E-2</v>
      </c>
      <c r="Y17" s="83">
        <v>2500</v>
      </c>
      <c r="Z17" s="83">
        <v>2.3500177954931587</v>
      </c>
      <c r="AA17" s="83">
        <v>18.103854697417603</v>
      </c>
    </row>
    <row r="18" spans="1:27">
      <c r="A18">
        <v>351</v>
      </c>
      <c r="B18" s="111">
        <v>6983.7</v>
      </c>
      <c r="C18" s="113">
        <v>16.177929652046537</v>
      </c>
      <c r="E18" s="113">
        <v>13.006108389903966</v>
      </c>
      <c r="F18" s="87">
        <v>2.71</v>
      </c>
      <c r="G18" s="87">
        <v>11.152899450176745</v>
      </c>
      <c r="I18" t="s">
        <v>74</v>
      </c>
      <c r="J18" t="s">
        <v>203</v>
      </c>
      <c r="K18" t="s">
        <v>107</v>
      </c>
      <c r="L18" s="81" t="s">
        <v>97</v>
      </c>
      <c r="M18">
        <v>2</v>
      </c>
      <c r="N18">
        <v>13</v>
      </c>
      <c r="O18">
        <v>16.2</v>
      </c>
      <c r="P18" s="82">
        <v>15.867455349348113</v>
      </c>
      <c r="Q18" s="83">
        <v>0.3</v>
      </c>
      <c r="R18" s="83">
        <v>0.48</v>
      </c>
      <c r="S18" s="83">
        <v>7.8</v>
      </c>
      <c r="T18" s="83">
        <v>9.7601416381167692</v>
      </c>
      <c r="U18" s="83">
        <v>0.2957753400073489</v>
      </c>
      <c r="V18" s="84">
        <v>800</v>
      </c>
      <c r="W18" s="83">
        <v>3.3</v>
      </c>
      <c r="X18" s="83"/>
      <c r="Y18" s="83"/>
      <c r="Z18" s="83"/>
      <c r="AA18" s="83">
        <v>13.060141638116768</v>
      </c>
    </row>
    <row r="19" spans="1:27">
      <c r="A19">
        <v>365</v>
      </c>
      <c r="B19" s="111">
        <v>6990.7</v>
      </c>
      <c r="C19" s="113">
        <v>87.770556375218064</v>
      </c>
      <c r="E19" s="113">
        <v>20.991423648111823</v>
      </c>
      <c r="F19" s="87">
        <v>2.71</v>
      </c>
      <c r="G19" s="87">
        <v>20.448124412123494</v>
      </c>
      <c r="I19" t="s">
        <v>75</v>
      </c>
      <c r="J19" t="s">
        <v>92</v>
      </c>
      <c r="K19" t="s">
        <v>108</v>
      </c>
      <c r="L19" s="81" t="s">
        <v>109</v>
      </c>
      <c r="M19">
        <v>3</v>
      </c>
      <c r="N19">
        <v>21</v>
      </c>
      <c r="O19">
        <v>87.8</v>
      </c>
      <c r="P19" s="82">
        <v>56.794782224075199</v>
      </c>
      <c r="Q19" s="83">
        <v>2</v>
      </c>
      <c r="R19" s="83">
        <v>0.5</v>
      </c>
      <c r="S19" s="83">
        <v>5.2</v>
      </c>
      <c r="T19" s="83">
        <v>12.65</v>
      </c>
      <c r="U19" s="83">
        <v>0.15</v>
      </c>
      <c r="V19" s="84">
        <v>150</v>
      </c>
      <c r="W19" s="83">
        <v>1.9372544253648469</v>
      </c>
      <c r="X19" s="83">
        <v>0.18</v>
      </c>
      <c r="Y19" s="83">
        <v>340</v>
      </c>
      <c r="Z19" s="83">
        <v>5</v>
      </c>
      <c r="AA19" s="83">
        <v>19.587254425364847</v>
      </c>
    </row>
    <row r="20" spans="1:27">
      <c r="A20">
        <v>366</v>
      </c>
      <c r="B20" s="111">
        <v>6991.2</v>
      </c>
      <c r="C20" s="116">
        <v>185.51895281542744</v>
      </c>
      <c r="E20" s="113">
        <v>18.3605708122431</v>
      </c>
      <c r="F20" s="87">
        <v>2.71</v>
      </c>
      <c r="G20" s="87">
        <v>31.787110575807773</v>
      </c>
      <c r="I20" t="s">
        <v>76</v>
      </c>
      <c r="J20" t="s">
        <v>92</v>
      </c>
      <c r="K20" t="s">
        <v>110</v>
      </c>
      <c r="L20" s="81" t="s">
        <v>106</v>
      </c>
      <c r="M20">
        <v>3</v>
      </c>
      <c r="N20">
        <v>18.399999999999999</v>
      </c>
      <c r="O20">
        <v>186</v>
      </c>
      <c r="P20" s="82">
        <v>192.77687619906263</v>
      </c>
      <c r="Q20" s="83">
        <v>0.43</v>
      </c>
      <c r="R20" s="83">
        <v>0.35</v>
      </c>
      <c r="S20" s="83">
        <v>3.3886814787531643</v>
      </c>
      <c r="T20" s="83">
        <v>11.972134121900064</v>
      </c>
      <c r="U20" s="83">
        <v>0.18</v>
      </c>
      <c r="V20" s="84">
        <v>110</v>
      </c>
      <c r="W20" s="83">
        <v>3</v>
      </c>
      <c r="X20" s="83">
        <v>0.25</v>
      </c>
      <c r="Y20" s="83">
        <v>550</v>
      </c>
      <c r="Z20" s="83">
        <v>4.2732609173421965</v>
      </c>
      <c r="AA20" s="83">
        <v>19.245395039242261</v>
      </c>
    </row>
    <row r="21" spans="1:27">
      <c r="A21">
        <v>398</v>
      </c>
      <c r="B21" s="111">
        <v>7007.2</v>
      </c>
      <c r="C21" s="115">
        <v>4.8879848476282937E-3</v>
      </c>
      <c r="E21" s="113">
        <v>4.7979586525645104</v>
      </c>
      <c r="F21" s="87">
        <v>2.77</v>
      </c>
      <c r="G21" s="87">
        <v>0.31918073830243671</v>
      </c>
      <c r="I21" t="s">
        <v>77</v>
      </c>
      <c r="J21" t="s">
        <v>93</v>
      </c>
      <c r="K21" t="s">
        <v>111</v>
      </c>
      <c r="L21" s="81" t="s">
        <v>112</v>
      </c>
      <c r="M21">
        <v>1</v>
      </c>
      <c r="N21">
        <v>4.8</v>
      </c>
      <c r="O21">
        <v>4.8999999999999998E-3</v>
      </c>
      <c r="P21" s="82">
        <v>1.0866580485442646E-3</v>
      </c>
      <c r="Q21" s="83">
        <v>0.4</v>
      </c>
      <c r="R21" s="83">
        <v>0.13330131714020424</v>
      </c>
      <c r="S21" s="83">
        <v>892.09708404210471</v>
      </c>
      <c r="T21" s="83">
        <v>3.930457566255547</v>
      </c>
      <c r="U21" s="83"/>
      <c r="V21" s="84"/>
      <c r="W21" s="83"/>
      <c r="X21" s="83"/>
      <c r="Y21" s="83"/>
      <c r="Z21" s="83"/>
      <c r="AA21" s="83">
        <v>3.930457566255547</v>
      </c>
    </row>
    <row r="22" spans="1:27">
      <c r="A22">
        <v>401</v>
      </c>
      <c r="B22" s="111">
        <v>7008.7</v>
      </c>
      <c r="C22" s="115">
        <v>0.1479075931263768</v>
      </c>
      <c r="E22" s="113">
        <v>7.6522045979251452</v>
      </c>
      <c r="F22" s="87">
        <v>2.74</v>
      </c>
      <c r="G22" s="87">
        <v>1.3902789534906017</v>
      </c>
      <c r="I22" t="s">
        <v>78</v>
      </c>
      <c r="J22" t="s">
        <v>92</v>
      </c>
      <c r="K22" t="s">
        <v>113</v>
      </c>
      <c r="L22" s="81" t="s">
        <v>97</v>
      </c>
      <c r="M22">
        <v>2</v>
      </c>
      <c r="N22">
        <v>7.7</v>
      </c>
      <c r="O22">
        <v>0.14799999999999999</v>
      </c>
      <c r="P22" s="82">
        <v>0.35030199022833314</v>
      </c>
      <c r="Q22" s="83">
        <v>1.4</v>
      </c>
      <c r="R22" s="83">
        <v>0.52</v>
      </c>
      <c r="S22" s="83">
        <v>35.183058341273288</v>
      </c>
      <c r="T22" s="83">
        <v>6.9</v>
      </c>
      <c r="U22" s="83">
        <v>0.32911474655531631</v>
      </c>
      <c r="V22" s="84">
        <v>682.59614865138383</v>
      </c>
      <c r="W22" s="83">
        <v>1.9956153707248838</v>
      </c>
      <c r="X22" s="83"/>
      <c r="Y22" s="83"/>
      <c r="Z22" s="83"/>
      <c r="AA22" s="83">
        <v>8.8956153707248848</v>
      </c>
    </row>
    <row r="23" spans="1:27">
      <c r="A23">
        <v>407</v>
      </c>
      <c r="B23" s="111">
        <v>7011.7</v>
      </c>
      <c r="C23" s="116">
        <v>1027.3740352082061</v>
      </c>
      <c r="E23" s="113">
        <v>18.353261193469052</v>
      </c>
      <c r="F23" s="87">
        <v>2.73</v>
      </c>
      <c r="G23" s="87">
        <v>74.818271420103784</v>
      </c>
      <c r="I23" t="s">
        <v>79</v>
      </c>
      <c r="J23" t="s">
        <v>92</v>
      </c>
      <c r="K23" t="s">
        <v>114</v>
      </c>
      <c r="L23" s="81" t="s">
        <v>115</v>
      </c>
      <c r="M23">
        <v>2</v>
      </c>
      <c r="N23">
        <v>18.399999999999999</v>
      </c>
      <c r="O23">
        <v>1027</v>
      </c>
      <c r="P23" s="82">
        <v>244.56457349248618</v>
      </c>
      <c r="Q23" s="83">
        <v>1.8</v>
      </c>
      <c r="R23" s="83">
        <v>0.44</v>
      </c>
      <c r="S23" s="83">
        <v>2.5</v>
      </c>
      <c r="T23" s="83">
        <v>11.58883253828181</v>
      </c>
      <c r="U23" s="83">
        <v>0.25</v>
      </c>
      <c r="V23" s="84">
        <v>1400</v>
      </c>
      <c r="W23" s="83">
        <v>1.6951753271546355</v>
      </c>
      <c r="X23" s="83"/>
      <c r="Y23" s="83"/>
      <c r="Z23" s="83"/>
      <c r="AA23" s="83">
        <v>13.284007865436445</v>
      </c>
    </row>
    <row r="24" spans="1:27">
      <c r="A24">
        <v>426</v>
      </c>
      <c r="B24" s="111">
        <v>7021.2</v>
      </c>
      <c r="C24" s="87">
        <v>9.713982946552262</v>
      </c>
      <c r="E24" s="113">
        <v>15.557757765737993</v>
      </c>
      <c r="F24" s="87">
        <v>2.71</v>
      </c>
      <c r="G24" s="87">
        <v>7.9017842169896602</v>
      </c>
      <c r="I24" t="s">
        <v>80</v>
      </c>
      <c r="J24" t="s">
        <v>92</v>
      </c>
      <c r="K24" t="s">
        <v>116</v>
      </c>
      <c r="L24" s="81" t="s">
        <v>117</v>
      </c>
      <c r="M24">
        <v>2</v>
      </c>
      <c r="N24">
        <v>15.6</v>
      </c>
      <c r="O24">
        <v>9.7100000000000009</v>
      </c>
      <c r="P24" s="82">
        <v>50.592199274063255</v>
      </c>
      <c r="Q24" s="83">
        <v>1.8</v>
      </c>
      <c r="R24" s="83">
        <v>0.9</v>
      </c>
      <c r="S24" s="83">
        <v>3.85</v>
      </c>
      <c r="T24" s="83">
        <v>13.082846094475054</v>
      </c>
      <c r="U24" s="83">
        <v>0.09</v>
      </c>
      <c r="V24" s="84">
        <v>850</v>
      </c>
      <c r="W24" s="83">
        <v>2.1523408940005035</v>
      </c>
      <c r="X24" s="83"/>
      <c r="Y24" s="83"/>
      <c r="Z24" s="83"/>
      <c r="AA24" s="83">
        <v>15.235286988475558</v>
      </c>
    </row>
    <row r="25" spans="1:27">
      <c r="A25">
        <v>452</v>
      </c>
      <c r="B25" s="111">
        <v>7034.2</v>
      </c>
      <c r="C25" s="115">
        <v>3.8376582424541644E-2</v>
      </c>
      <c r="E25" s="113">
        <v>7.4777977887256997</v>
      </c>
      <c r="F25" s="87">
        <v>2.71</v>
      </c>
      <c r="G25" s="87">
        <v>0.71638467998801247</v>
      </c>
      <c r="I25" t="s">
        <v>81</v>
      </c>
      <c r="J25" t="s">
        <v>92</v>
      </c>
      <c r="K25" t="s">
        <v>118</v>
      </c>
      <c r="L25" s="81" t="s">
        <v>119</v>
      </c>
      <c r="M25">
        <v>3</v>
      </c>
      <c r="N25">
        <v>7.5</v>
      </c>
      <c r="O25">
        <v>3.8399999999999997E-2</v>
      </c>
      <c r="P25" s="82">
        <v>1.3650463699171857E-2</v>
      </c>
      <c r="Q25" s="83">
        <v>0.4</v>
      </c>
      <c r="R25" s="83">
        <v>0.75711395482429633</v>
      </c>
      <c r="S25" s="83">
        <v>77.297058345439666</v>
      </c>
      <c r="T25" s="83">
        <v>3.8446533916315255</v>
      </c>
      <c r="U25" s="83">
        <v>0.24311762685515698</v>
      </c>
      <c r="V25" s="84">
        <v>853.82797761414895</v>
      </c>
      <c r="W25" s="83">
        <v>1.0361090050188413</v>
      </c>
      <c r="X25" s="83">
        <v>0.13959842584392934</v>
      </c>
      <c r="Y25" s="83">
        <v>6300</v>
      </c>
      <c r="Z25" s="83">
        <v>0.51729729458897744</v>
      </c>
      <c r="AA25" s="83">
        <v>5.3980596912393439</v>
      </c>
    </row>
    <row r="26" spans="1:27">
      <c r="A26">
        <v>486</v>
      </c>
      <c r="B26" s="111">
        <v>7051.2</v>
      </c>
      <c r="C26" s="115">
        <v>5.3231722873851549E-3</v>
      </c>
      <c r="E26" s="113">
        <v>4.0625707183044275</v>
      </c>
      <c r="F26" s="87">
        <v>2.78</v>
      </c>
      <c r="G26" s="87">
        <v>0.36198018221781531</v>
      </c>
      <c r="I26" t="s">
        <v>82</v>
      </c>
      <c r="J26" t="s">
        <v>93</v>
      </c>
      <c r="K26" t="s">
        <v>120</v>
      </c>
      <c r="L26" s="81" t="s">
        <v>122</v>
      </c>
      <c r="M26">
        <v>1</v>
      </c>
      <c r="N26">
        <v>4.0999999999999996</v>
      </c>
      <c r="O26">
        <v>5.3E-3</v>
      </c>
      <c r="P26" s="82">
        <v>3.0027596736906426E-3</v>
      </c>
      <c r="Q26" s="83">
        <v>0.13</v>
      </c>
      <c r="R26" s="83">
        <v>5.2289666767675345E-2</v>
      </c>
      <c r="S26" s="83">
        <v>820.1861658760896</v>
      </c>
      <c r="T26" s="83">
        <v>3.217926237917573</v>
      </c>
      <c r="U26" s="83"/>
      <c r="V26" s="84"/>
      <c r="W26" s="83"/>
      <c r="X26" s="83"/>
      <c r="Y26" s="83"/>
      <c r="Z26" s="83"/>
      <c r="AA26" s="83">
        <v>3.217926237917573</v>
      </c>
    </row>
    <row r="27" spans="1:27">
      <c r="A27">
        <v>492</v>
      </c>
      <c r="B27" s="111">
        <v>7054.2</v>
      </c>
      <c r="C27" s="115">
        <v>3.7336810570251298E-3</v>
      </c>
      <c r="E27" s="113">
        <v>4.7833637925254004</v>
      </c>
      <c r="F27" s="87">
        <v>2.78</v>
      </c>
      <c r="G27" s="87">
        <v>0.27938423887618513</v>
      </c>
      <c r="I27" t="s">
        <v>83</v>
      </c>
      <c r="J27" t="s">
        <v>93</v>
      </c>
      <c r="K27" t="s">
        <v>121</v>
      </c>
      <c r="L27" s="81" t="s">
        <v>122</v>
      </c>
      <c r="M27">
        <v>1</v>
      </c>
      <c r="N27">
        <v>4.8</v>
      </c>
      <c r="O27">
        <v>3.7000000000000002E-3</v>
      </c>
      <c r="P27" s="82">
        <v>8.9874442566157254E-4</v>
      </c>
      <c r="Q27" s="83">
        <v>0.57999999999999996</v>
      </c>
      <c r="R27" s="83">
        <v>5.9301372246139433E-2</v>
      </c>
      <c r="S27" s="83">
        <v>1522.9412601361919</v>
      </c>
      <c r="T27" s="83">
        <v>3.5551293860401025</v>
      </c>
      <c r="U27" s="83"/>
      <c r="V27" s="84"/>
      <c r="W27" s="83"/>
      <c r="X27" s="83"/>
      <c r="Y27" s="83"/>
      <c r="Z27" s="83"/>
      <c r="AA27" s="83">
        <v>3.5551293860401025</v>
      </c>
    </row>
    <row r="28" spans="1:27">
      <c r="A28">
        <v>493</v>
      </c>
      <c r="B28" s="111">
        <v>7054.7</v>
      </c>
      <c r="C28" s="115">
        <v>2.2010354510802904E-3</v>
      </c>
      <c r="E28" s="113">
        <v>4.6562281680382451</v>
      </c>
      <c r="F28" s="87">
        <v>2.76</v>
      </c>
      <c r="G28" s="87">
        <v>0.2174184483059555</v>
      </c>
      <c r="I28" t="s">
        <v>84</v>
      </c>
      <c r="J28" t="s">
        <v>93</v>
      </c>
      <c r="K28" t="s">
        <v>123</v>
      </c>
      <c r="L28" s="81" t="s">
        <v>122</v>
      </c>
      <c r="M28">
        <v>1</v>
      </c>
      <c r="N28">
        <v>4.7</v>
      </c>
      <c r="O28">
        <v>2.2000000000000001E-3</v>
      </c>
      <c r="P28" s="82">
        <v>5.5168035076850498E-4</v>
      </c>
      <c r="Q28" s="83">
        <v>0.16</v>
      </c>
      <c r="R28" s="83">
        <v>9.7469870412014409E-2</v>
      </c>
      <c r="S28" s="83">
        <v>1500.0011785452664</v>
      </c>
      <c r="T28" s="83">
        <v>3.8214825179477381</v>
      </c>
      <c r="U28" s="83"/>
      <c r="V28" s="84"/>
      <c r="W28" s="83"/>
      <c r="X28" s="83"/>
      <c r="Y28" s="83"/>
      <c r="Z28" s="83"/>
      <c r="AA28" s="83">
        <v>3.8214825179477381</v>
      </c>
    </row>
    <row r="29" spans="1:27">
      <c r="A29">
        <v>495</v>
      </c>
      <c r="B29" s="111">
        <v>7055.7</v>
      </c>
      <c r="C29" s="115">
        <v>1.0908356923728093E-3</v>
      </c>
      <c r="E29" s="113">
        <v>5.3096946589795326</v>
      </c>
      <c r="F29" s="87">
        <v>2.73</v>
      </c>
      <c r="G29" s="87">
        <v>0.14333257274291522</v>
      </c>
      <c r="I29" t="s">
        <v>85</v>
      </c>
      <c r="J29" t="s">
        <v>93</v>
      </c>
      <c r="K29" t="s">
        <v>124</v>
      </c>
      <c r="L29" s="81" t="s">
        <v>172</v>
      </c>
      <c r="M29">
        <v>2</v>
      </c>
      <c r="N29">
        <v>5.3</v>
      </c>
      <c r="O29">
        <v>1.1000000000000001E-3</v>
      </c>
      <c r="P29" s="82">
        <v>7.6875367651130282E-5</v>
      </c>
      <c r="Q29" s="83">
        <v>0.13</v>
      </c>
      <c r="R29" s="83">
        <v>0.13640320210192233</v>
      </c>
      <c r="S29" s="83">
        <v>1540.2281719167484</v>
      </c>
      <c r="T29" s="83">
        <v>1.8328487198575965</v>
      </c>
      <c r="U29" s="83">
        <v>0.04</v>
      </c>
      <c r="V29" s="84">
        <v>4400</v>
      </c>
      <c r="W29" s="83">
        <v>1.7795317153699968</v>
      </c>
      <c r="X29" s="83"/>
      <c r="Y29" s="83"/>
      <c r="Z29" s="83"/>
      <c r="AA29" s="83">
        <v>3.6123804352275934</v>
      </c>
    </row>
    <row r="30" spans="1:27">
      <c r="A30">
        <v>496</v>
      </c>
      <c r="B30" s="111">
        <v>7056.2</v>
      </c>
      <c r="C30" s="115">
        <v>2.8657518040446119E-3</v>
      </c>
      <c r="E30" s="113">
        <v>4.4571810073734763</v>
      </c>
      <c r="F30" s="87">
        <v>2.76</v>
      </c>
      <c r="G30" s="87">
        <v>0.25356490929877373</v>
      </c>
      <c r="I30" t="s">
        <v>86</v>
      </c>
      <c r="J30" t="s">
        <v>93</v>
      </c>
      <c r="K30" t="s">
        <v>125</v>
      </c>
      <c r="L30" s="81" t="s">
        <v>126</v>
      </c>
      <c r="M30">
        <v>1</v>
      </c>
      <c r="N30">
        <v>4.5</v>
      </c>
      <c r="O30">
        <v>2.8999999999999998E-3</v>
      </c>
      <c r="P30" s="82">
        <v>1.9644590294575014E-5</v>
      </c>
      <c r="Q30" s="83">
        <v>0.28999999999999998</v>
      </c>
      <c r="R30" s="83">
        <v>7.0520380185345802E-2</v>
      </c>
      <c r="S30" s="83">
        <v>5814.5944112697271</v>
      </c>
      <c r="T30" s="83">
        <v>2.2526138615354236</v>
      </c>
      <c r="U30" s="83"/>
      <c r="V30" s="84"/>
      <c r="W30" s="83"/>
      <c r="X30" s="83"/>
      <c r="Y30" s="83"/>
      <c r="Z30" s="83"/>
      <c r="AA30" s="83">
        <v>2.2526138615354236</v>
      </c>
    </row>
    <row r="31" spans="1:27">
      <c r="A31">
        <v>497</v>
      </c>
      <c r="B31" s="111">
        <v>7056.7</v>
      </c>
      <c r="C31" s="115">
        <v>0.2573804284008876</v>
      </c>
      <c r="E31" s="113">
        <v>3.3328258014651189</v>
      </c>
      <c r="F31" s="87">
        <v>2.71</v>
      </c>
      <c r="G31" s="87">
        <v>2.7789546038008992</v>
      </c>
      <c r="I31" t="s">
        <v>87</v>
      </c>
      <c r="J31" t="s">
        <v>93</v>
      </c>
      <c r="K31" t="s">
        <v>127</v>
      </c>
      <c r="L31" s="81" t="s">
        <v>128</v>
      </c>
      <c r="M31">
        <v>1</v>
      </c>
      <c r="N31">
        <v>3.3</v>
      </c>
      <c r="O31">
        <v>0.25700000000000001</v>
      </c>
      <c r="P31" s="82">
        <v>8.3027855781155738E-6</v>
      </c>
      <c r="Q31" s="83">
        <v>0.18</v>
      </c>
      <c r="R31" s="83">
        <v>8.8415150412017196E-2</v>
      </c>
      <c r="S31" s="83">
        <v>7572.8438707426994</v>
      </c>
      <c r="T31" s="83">
        <v>2.2178092280027446</v>
      </c>
      <c r="U31" s="83"/>
      <c r="V31" s="84"/>
      <c r="W31" s="83"/>
      <c r="X31" s="83"/>
      <c r="Y31" s="83"/>
      <c r="Z31" s="83"/>
      <c r="AA31" s="83">
        <v>2.2178092280027446</v>
      </c>
    </row>
    <row r="32" spans="1:27">
      <c r="A32">
        <v>500</v>
      </c>
      <c r="B32" s="111">
        <v>7058.2</v>
      </c>
      <c r="C32" s="115">
        <v>3.389191512171412E-2</v>
      </c>
      <c r="E32" s="113">
        <v>5.9557059779087815</v>
      </c>
      <c r="F32" s="87">
        <v>2.71</v>
      </c>
      <c r="G32" s="87">
        <v>0.75436482631019253</v>
      </c>
      <c r="I32" t="s">
        <v>88</v>
      </c>
      <c r="J32" t="s">
        <v>93</v>
      </c>
      <c r="K32" t="s">
        <v>129</v>
      </c>
      <c r="L32" s="81" t="s">
        <v>128</v>
      </c>
      <c r="M32">
        <v>1</v>
      </c>
      <c r="N32">
        <v>6</v>
      </c>
      <c r="O32">
        <v>3.39E-2</v>
      </c>
      <c r="P32" s="82">
        <v>1.2265309977093385E-5</v>
      </c>
      <c r="Q32" s="83">
        <v>0.23499999999999999</v>
      </c>
      <c r="R32" s="83">
        <v>9.8750987536489088E-2</v>
      </c>
      <c r="S32" s="83">
        <v>5995.0320015217685</v>
      </c>
      <c r="T32" s="83">
        <v>2.2972585947086128</v>
      </c>
      <c r="U32" s="83"/>
      <c r="V32" s="84"/>
      <c r="W32" s="83"/>
      <c r="X32" s="83"/>
      <c r="Y32" s="83"/>
      <c r="Z32" s="83"/>
      <c r="AA32" s="83">
        <v>2.2972585947086128</v>
      </c>
    </row>
    <row r="33" spans="1:27">
      <c r="A33">
        <v>505</v>
      </c>
      <c r="B33" s="111">
        <v>7060.7</v>
      </c>
      <c r="C33" s="115">
        <v>8.1527744537601837E-3</v>
      </c>
      <c r="E33" s="113">
        <v>1.6894015881592475</v>
      </c>
      <c r="F33" s="87">
        <v>2.73</v>
      </c>
      <c r="G33" s="87">
        <v>0.6946823500802366</v>
      </c>
      <c r="I33" t="s">
        <v>89</v>
      </c>
      <c r="J33" t="s">
        <v>93</v>
      </c>
      <c r="K33" t="s">
        <v>127</v>
      </c>
      <c r="L33" s="81" t="s">
        <v>128</v>
      </c>
      <c r="M33">
        <v>1</v>
      </c>
      <c r="N33">
        <v>1.7</v>
      </c>
      <c r="O33">
        <v>8.2000000000000007E-3</v>
      </c>
      <c r="P33" s="82">
        <v>4.6222862000489495E-7</v>
      </c>
      <c r="Q33" s="83">
        <v>0.32</v>
      </c>
      <c r="R33" s="83">
        <v>0.02</v>
      </c>
      <c r="S33" s="83">
        <v>7800</v>
      </c>
      <c r="T33" s="83">
        <v>0.2</v>
      </c>
      <c r="U33" s="83"/>
      <c r="V33" s="84"/>
      <c r="W33" s="83"/>
      <c r="X33" s="83"/>
      <c r="Y33" s="83"/>
      <c r="Z33" s="83"/>
      <c r="AA33" s="83">
        <v>0.2</v>
      </c>
    </row>
    <row r="45" spans="1:27">
      <c r="D45" s="85"/>
      <c r="E45" s="85"/>
      <c r="F45" s="85"/>
      <c r="G45" s="85"/>
      <c r="H45" s="86"/>
      <c r="I45" s="86"/>
      <c r="J45" s="86"/>
      <c r="K45" s="86"/>
      <c r="L45" s="85"/>
      <c r="M45" s="85"/>
      <c r="N45" s="85"/>
      <c r="O45" s="85"/>
      <c r="P45" s="85"/>
      <c r="Q45" s="87"/>
      <c r="R45" s="85"/>
      <c r="S45" s="86"/>
    </row>
    <row r="46" spans="1:27" ht="16">
      <c r="A46" s="88" t="s">
        <v>173</v>
      </c>
      <c r="B46" s="88"/>
      <c r="C46" s="89"/>
      <c r="D46" s="89"/>
      <c r="E46" s="89"/>
      <c r="F46" s="89"/>
      <c r="G46" s="89"/>
      <c r="H46" s="90"/>
      <c r="I46" s="90"/>
      <c r="J46" s="90"/>
      <c r="K46" s="90"/>
      <c r="L46" s="89"/>
      <c r="M46" s="89"/>
      <c r="N46" s="89"/>
      <c r="O46" s="89"/>
      <c r="P46" s="89"/>
      <c r="Q46" s="91"/>
      <c r="R46" s="89"/>
      <c r="S46" s="90"/>
      <c r="T46" s="89"/>
    </row>
    <row r="47" spans="1:27">
      <c r="A47" s="92" t="s">
        <v>174</v>
      </c>
      <c r="B47" s="92"/>
      <c r="C47" s="89"/>
      <c r="D47" s="89"/>
      <c r="E47" s="89"/>
      <c r="F47" s="89"/>
      <c r="G47" s="89"/>
      <c r="H47" s="90"/>
      <c r="I47" s="90"/>
      <c r="J47" s="90"/>
      <c r="K47" s="90"/>
      <c r="L47" s="89"/>
      <c r="M47" s="89"/>
      <c r="N47" s="89"/>
      <c r="O47" s="89"/>
      <c r="P47" s="89"/>
      <c r="Q47" s="91"/>
      <c r="R47" s="89"/>
      <c r="S47" s="90"/>
      <c r="T47" s="89"/>
    </row>
    <row r="48" spans="1:27">
      <c r="A48" s="89"/>
      <c r="B48" s="89"/>
      <c r="C48" s="89"/>
      <c r="D48" s="85"/>
      <c r="E48" s="85"/>
      <c r="F48" s="85"/>
      <c r="G48" s="85"/>
      <c r="H48" s="86"/>
      <c r="I48" s="86"/>
      <c r="J48" s="86"/>
      <c r="K48" s="86"/>
      <c r="L48" s="85"/>
      <c r="M48" s="85"/>
      <c r="N48" s="85"/>
      <c r="O48" s="85"/>
      <c r="P48" s="85"/>
      <c r="Q48" s="87"/>
      <c r="R48" s="85"/>
      <c r="S48" s="86"/>
    </row>
    <row r="49" spans="1:20">
      <c r="A49" s="93" t="s">
        <v>175</v>
      </c>
      <c r="B49" t="s">
        <v>176</v>
      </c>
      <c r="C49" s="93"/>
      <c r="D49" s="85"/>
      <c r="E49" s="85"/>
      <c r="F49" s="85"/>
      <c r="G49" s="85"/>
      <c r="H49" s="86"/>
      <c r="I49" s="86"/>
      <c r="J49" s="86"/>
      <c r="K49" s="86"/>
      <c r="L49" s="85"/>
      <c r="M49" s="85"/>
      <c r="N49" s="85"/>
      <c r="O49" s="85"/>
      <c r="P49" s="85"/>
      <c r="Q49" s="87"/>
      <c r="R49" s="85"/>
      <c r="S49" s="86"/>
    </row>
    <row r="50" spans="1:20">
      <c r="A50" t="s">
        <v>177</v>
      </c>
      <c r="D50" s="85"/>
      <c r="E50" s="85"/>
      <c r="F50" s="85"/>
      <c r="G50" s="85"/>
      <c r="H50" s="86"/>
      <c r="I50" s="86"/>
      <c r="J50" s="86"/>
      <c r="K50" s="86"/>
      <c r="L50" s="85"/>
      <c r="M50" s="85"/>
      <c r="N50" s="85"/>
      <c r="O50" s="85"/>
      <c r="P50" s="85"/>
      <c r="Q50" s="87"/>
      <c r="R50" s="85"/>
      <c r="S50" s="86"/>
    </row>
    <row r="51" spans="1:20">
      <c r="A51" t="s">
        <v>178</v>
      </c>
      <c r="B51" t="s">
        <v>179</v>
      </c>
      <c r="D51" s="85"/>
      <c r="E51" s="85"/>
      <c r="F51" s="85"/>
      <c r="G51" s="85"/>
      <c r="H51" s="86"/>
      <c r="I51" s="86"/>
      <c r="J51" s="86"/>
      <c r="K51" s="86"/>
      <c r="L51" s="85"/>
      <c r="M51" s="85"/>
      <c r="N51" s="85"/>
      <c r="O51" s="85"/>
      <c r="P51" s="85"/>
      <c r="Q51" s="87"/>
      <c r="R51" s="85"/>
      <c r="S51" s="86"/>
    </row>
    <row r="52" spans="1:20">
      <c r="A52" s="94"/>
      <c r="B52" s="94"/>
      <c r="C52" s="94"/>
      <c r="D52" s="95"/>
      <c r="E52" s="95"/>
      <c r="F52" s="95"/>
      <c r="G52" s="95"/>
      <c r="H52" s="96"/>
      <c r="I52" s="96"/>
      <c r="J52" s="96"/>
      <c r="K52" s="96"/>
      <c r="L52" s="95"/>
      <c r="M52" s="95"/>
      <c r="N52" s="95"/>
      <c r="O52" s="95"/>
      <c r="P52" s="95"/>
      <c r="Q52" s="97"/>
      <c r="R52" s="95"/>
      <c r="S52" s="96"/>
    </row>
    <row r="53" spans="1:20">
      <c r="A53" s="98"/>
      <c r="B53" s="98"/>
      <c r="C53" s="98"/>
      <c r="D53" s="98"/>
      <c r="E53" s="98"/>
      <c r="F53" s="98"/>
      <c r="G53" s="98"/>
      <c r="H53" s="99"/>
      <c r="I53" s="99"/>
      <c r="J53" s="99"/>
      <c r="K53" s="99"/>
      <c r="L53" s="100"/>
      <c r="M53" s="100"/>
      <c r="N53" s="100"/>
      <c r="O53" s="100"/>
      <c r="P53" s="100"/>
      <c r="Q53" s="100"/>
      <c r="R53" s="100"/>
      <c r="S53" s="99"/>
      <c r="T53" s="101"/>
    </row>
    <row r="54" spans="1:20">
      <c r="A54" s="102" t="s">
        <v>176</v>
      </c>
      <c r="B54" s="102" t="s">
        <v>180</v>
      </c>
      <c r="C54" s="102"/>
      <c r="D54" s="102" t="s">
        <v>181</v>
      </c>
      <c r="E54" s="102"/>
      <c r="F54" s="102"/>
      <c r="G54" s="102"/>
      <c r="H54" s="103" t="s">
        <v>137</v>
      </c>
      <c r="I54" s="103" t="s">
        <v>137</v>
      </c>
      <c r="J54" s="103" t="s">
        <v>182</v>
      </c>
      <c r="K54" s="103" t="s">
        <v>183</v>
      </c>
      <c r="L54" s="104"/>
      <c r="M54" s="104"/>
      <c r="N54" s="104"/>
      <c r="O54" s="104"/>
      <c r="P54" s="104"/>
      <c r="Q54" s="104"/>
      <c r="R54" s="104"/>
      <c r="S54" s="103" t="s">
        <v>184</v>
      </c>
      <c r="T54" s="105"/>
    </row>
    <row r="55" spans="1:20">
      <c r="A55" s="102" t="s">
        <v>158</v>
      </c>
      <c r="B55" s="102" t="s">
        <v>158</v>
      </c>
      <c r="C55" s="102" t="s">
        <v>166</v>
      </c>
      <c r="D55" s="102" t="s">
        <v>185</v>
      </c>
      <c r="E55" s="102" t="s">
        <v>186</v>
      </c>
      <c r="F55" s="102" t="s">
        <v>187</v>
      </c>
      <c r="G55" s="102"/>
      <c r="H55" s="103" t="s">
        <v>169</v>
      </c>
      <c r="I55" s="103" t="s">
        <v>162</v>
      </c>
      <c r="J55" s="103" t="s">
        <v>169</v>
      </c>
      <c r="K55" s="103" t="s">
        <v>169</v>
      </c>
      <c r="L55" s="104" t="s">
        <v>136</v>
      </c>
      <c r="M55" s="104" t="s">
        <v>136</v>
      </c>
      <c r="N55" s="104" t="s">
        <v>188</v>
      </c>
      <c r="O55" s="104" t="s">
        <v>189</v>
      </c>
      <c r="P55" s="104" t="s">
        <v>144</v>
      </c>
      <c r="Q55" s="104" t="s">
        <v>190</v>
      </c>
      <c r="R55" s="104" t="s">
        <v>90</v>
      </c>
      <c r="S55" s="103" t="s">
        <v>135</v>
      </c>
      <c r="T55" s="105" t="s">
        <v>191</v>
      </c>
    </row>
    <row r="56" spans="1:20">
      <c r="A56" s="106" t="s">
        <v>165</v>
      </c>
      <c r="B56" s="106" t="s">
        <v>165</v>
      </c>
      <c r="C56" s="106" t="s">
        <v>192</v>
      </c>
      <c r="D56" s="106" t="s">
        <v>193</v>
      </c>
      <c r="E56" s="106" t="s">
        <v>194</v>
      </c>
      <c r="F56" s="106" t="s">
        <v>194</v>
      </c>
      <c r="G56" s="106"/>
      <c r="H56" s="107" t="s">
        <v>195</v>
      </c>
      <c r="I56" s="107" t="s">
        <v>196</v>
      </c>
      <c r="J56" s="107" t="s">
        <v>195</v>
      </c>
      <c r="K56" s="107" t="s">
        <v>195</v>
      </c>
      <c r="L56" s="108" t="s">
        <v>197</v>
      </c>
      <c r="M56" s="108" t="s">
        <v>180</v>
      </c>
      <c r="N56" s="108"/>
      <c r="O56" s="108"/>
      <c r="P56" s="108" t="s">
        <v>180</v>
      </c>
      <c r="Q56" s="108" t="s">
        <v>198</v>
      </c>
      <c r="R56" s="108"/>
      <c r="S56" s="107" t="s">
        <v>199</v>
      </c>
      <c r="T56" s="109" t="s">
        <v>200</v>
      </c>
    </row>
    <row r="57" spans="1:20">
      <c r="A57" s="95"/>
      <c r="B57" s="95"/>
      <c r="C57" s="95"/>
      <c r="D57" s="95"/>
      <c r="E57" s="95"/>
      <c r="F57" s="95"/>
      <c r="G57" s="95"/>
      <c r="H57" s="96"/>
      <c r="I57" s="96"/>
      <c r="J57" s="96"/>
      <c r="K57" s="96"/>
      <c r="L57" s="97"/>
      <c r="M57" s="97"/>
      <c r="N57" s="97"/>
      <c r="O57" s="97"/>
      <c r="P57" s="97"/>
      <c r="Q57" s="97"/>
      <c r="R57" s="97"/>
      <c r="S57" s="96"/>
    </row>
    <row r="58" spans="1:20">
      <c r="A58" s="110" t="s">
        <v>201</v>
      </c>
      <c r="B58" s="111"/>
      <c r="C58" s="111"/>
      <c r="D58" s="112"/>
      <c r="E58" s="85"/>
      <c r="F58" s="85"/>
      <c r="G58" s="85"/>
      <c r="H58" s="86"/>
      <c r="I58" s="86"/>
      <c r="J58" s="86"/>
      <c r="K58" s="86"/>
      <c r="L58" s="85"/>
      <c r="M58" s="85"/>
      <c r="N58" s="85"/>
      <c r="O58" s="85"/>
      <c r="P58" s="85"/>
      <c r="Q58" s="87"/>
      <c r="R58" s="85"/>
      <c r="S58" s="86"/>
    </row>
    <row r="59" spans="1:20">
      <c r="A59" s="111" t="s">
        <v>202</v>
      </c>
      <c r="B59" s="111">
        <v>269</v>
      </c>
      <c r="C59" s="111">
        <v>6742.7</v>
      </c>
      <c r="D59" s="86">
        <v>26.9359</v>
      </c>
      <c r="E59" s="85">
        <v>2.194</v>
      </c>
      <c r="F59" s="86">
        <v>2.5173000000000001</v>
      </c>
      <c r="G59" s="86"/>
      <c r="H59" s="86">
        <v>9.7933341604323303</v>
      </c>
      <c r="I59" s="86">
        <v>2.7504320345596076</v>
      </c>
      <c r="J59" s="86">
        <v>1.1498411059392066</v>
      </c>
      <c r="K59" s="86">
        <v>10.943175266371536</v>
      </c>
      <c r="L59" s="113">
        <v>10.507380883066704</v>
      </c>
      <c r="M59" s="113">
        <v>9.6999999999999993</v>
      </c>
      <c r="N59" s="114">
        <f>(O59/M59)*100</f>
        <v>8.3235142584196335</v>
      </c>
      <c r="O59" s="114">
        <f>L59-M59</f>
        <v>0.80738088306670441</v>
      </c>
      <c r="P59" s="113">
        <v>0.7</v>
      </c>
      <c r="Q59" s="87">
        <v>2.76</v>
      </c>
      <c r="R59" s="113" t="s">
        <v>203</v>
      </c>
      <c r="S59" s="115">
        <v>0.47523497301441148</v>
      </c>
      <c r="T59" t="s">
        <v>204</v>
      </c>
    </row>
    <row r="60" spans="1:20">
      <c r="A60" s="111" t="s">
        <v>205</v>
      </c>
      <c r="B60" s="111">
        <v>270</v>
      </c>
      <c r="C60" s="111">
        <v>6943.2</v>
      </c>
      <c r="D60" s="86">
        <v>23.1677</v>
      </c>
      <c r="E60" s="112">
        <v>2.1259999999999999</v>
      </c>
      <c r="F60" s="112">
        <v>2.4916999999999998</v>
      </c>
      <c r="G60" s="112"/>
      <c r="H60" s="112">
        <v>8.4657112337805813</v>
      </c>
      <c r="I60" s="112">
        <v>2.7366513409475068</v>
      </c>
      <c r="J60" s="112">
        <v>1.9181700926582814</v>
      </c>
      <c r="K60" s="112">
        <v>10.383881326438862</v>
      </c>
      <c r="L60" s="113">
        <v>18.472573331268176</v>
      </c>
      <c r="M60" s="113">
        <v>17.3</v>
      </c>
      <c r="N60" s="114">
        <f t="shared" ref="N60:N81" si="0">(O60/M60)*100</f>
        <v>6.7778805275617069</v>
      </c>
      <c r="O60" s="114">
        <f t="shared" ref="O60:O81" si="1">L60-M60</f>
        <v>1.1725733312681754</v>
      </c>
      <c r="P60" s="113">
        <v>5.6</v>
      </c>
      <c r="Q60" s="87">
        <v>2.74</v>
      </c>
      <c r="R60" s="113" t="s">
        <v>203</v>
      </c>
      <c r="S60" s="87">
        <v>5.4231657763936916</v>
      </c>
      <c r="T60" t="s">
        <v>206</v>
      </c>
    </row>
    <row r="61" spans="1:20">
      <c r="A61" s="111" t="s">
        <v>207</v>
      </c>
      <c r="B61" s="111">
        <v>275</v>
      </c>
      <c r="C61" s="111">
        <v>6945.7</v>
      </c>
      <c r="D61" s="86">
        <v>21.0106</v>
      </c>
      <c r="E61" s="112">
        <v>2.1240000000000001</v>
      </c>
      <c r="F61" s="112">
        <v>2.4946999999999999</v>
      </c>
      <c r="G61" s="112"/>
      <c r="H61" s="112">
        <v>7.7575662241990422</v>
      </c>
      <c r="I61" s="112">
        <v>2.7084009846360435</v>
      </c>
      <c r="J61" s="112">
        <v>2.3553360778542154</v>
      </c>
      <c r="K61" s="112">
        <v>10.112902302053257</v>
      </c>
      <c r="L61" s="113">
        <v>23.290406725040778</v>
      </c>
      <c r="M61" s="113">
        <v>25.1</v>
      </c>
      <c r="N61" s="114">
        <f t="shared" si="0"/>
        <v>-7.2095349599969039</v>
      </c>
      <c r="O61" s="114">
        <f t="shared" si="1"/>
        <v>-1.809593274959223</v>
      </c>
      <c r="P61" s="113">
        <v>139</v>
      </c>
      <c r="Q61" s="87">
        <v>2.71</v>
      </c>
      <c r="R61" s="113" t="s">
        <v>203</v>
      </c>
      <c r="S61" s="116">
        <v>140.19445672299133</v>
      </c>
      <c r="T61" t="s">
        <v>208</v>
      </c>
    </row>
    <row r="62" spans="1:20">
      <c r="A62" s="111" t="s">
        <v>209</v>
      </c>
      <c r="B62" s="111">
        <v>278</v>
      </c>
      <c r="C62" s="111">
        <v>6947.2</v>
      </c>
      <c r="D62" s="86">
        <v>23.091000000000001</v>
      </c>
      <c r="E62" s="86">
        <v>2.238</v>
      </c>
      <c r="F62" s="86">
        <v>2.5072999999999999</v>
      </c>
      <c r="G62" s="86"/>
      <c r="H62" s="86">
        <v>8.5323495046650208</v>
      </c>
      <c r="I62" s="86">
        <v>2.7062885770648646</v>
      </c>
      <c r="J62" s="86">
        <v>2.349390984663557</v>
      </c>
      <c r="K62" s="86">
        <v>10.881740489328578</v>
      </c>
      <c r="L62" s="113">
        <v>21.590213320815174</v>
      </c>
      <c r="M62" s="113">
        <v>20.8</v>
      </c>
      <c r="N62" s="114">
        <f t="shared" si="0"/>
        <v>3.7991025039191015</v>
      </c>
      <c r="O62" s="114">
        <f t="shared" si="1"/>
        <v>0.79021332081517315</v>
      </c>
      <c r="P62" s="113">
        <v>1463</v>
      </c>
      <c r="Q62" s="87">
        <v>2.73</v>
      </c>
      <c r="R62" s="113" t="s">
        <v>203</v>
      </c>
      <c r="S62" s="116">
        <v>1004.9954767748619</v>
      </c>
      <c r="T62" t="s">
        <v>208</v>
      </c>
    </row>
    <row r="63" spans="1:20">
      <c r="A63" s="111" t="s">
        <v>210</v>
      </c>
      <c r="B63" s="111">
        <v>279</v>
      </c>
      <c r="C63" s="111">
        <v>6947.7</v>
      </c>
      <c r="D63" s="86">
        <v>23.4161</v>
      </c>
      <c r="E63" s="86">
        <v>2.194</v>
      </c>
      <c r="F63" s="86">
        <v>2.5089999999999999</v>
      </c>
      <c r="G63" s="86"/>
      <c r="H63" s="86">
        <v>8.6705435478294781</v>
      </c>
      <c r="I63" s="86">
        <v>2.7006496041256627</v>
      </c>
      <c r="J63" s="86">
        <v>2.4243098126907854</v>
      </c>
      <c r="K63" s="86">
        <v>11.094853360520263</v>
      </c>
      <c r="L63" s="113">
        <v>21.850760293213138</v>
      </c>
      <c r="M63" s="113">
        <v>21.3</v>
      </c>
      <c r="N63" s="114">
        <f t="shared" si="0"/>
        <v>2.5857290761180174</v>
      </c>
      <c r="O63" s="114">
        <f t="shared" si="1"/>
        <v>0.55076029321313769</v>
      </c>
      <c r="P63" s="113">
        <v>1586</v>
      </c>
      <c r="Q63" s="87">
        <v>2.73</v>
      </c>
      <c r="R63" s="113" t="s">
        <v>203</v>
      </c>
      <c r="S63" s="116">
        <v>1168.7953922175748</v>
      </c>
      <c r="T63" t="s">
        <v>208</v>
      </c>
    </row>
    <row r="64" spans="1:20">
      <c r="A64" s="111" t="s">
        <v>211</v>
      </c>
      <c r="B64" s="111">
        <v>291</v>
      </c>
      <c r="C64" s="111">
        <v>6953.7</v>
      </c>
      <c r="D64" s="112">
        <v>23.106000000000002</v>
      </c>
      <c r="E64" s="112">
        <v>2.0720000000000001</v>
      </c>
      <c r="F64" s="112">
        <v>2.5123000000000002</v>
      </c>
      <c r="G64" s="112"/>
      <c r="H64" s="112">
        <v>8.5352533328191065</v>
      </c>
      <c r="I64" s="112">
        <v>2.7071252719769392</v>
      </c>
      <c r="J64" s="112">
        <v>1.9181700926582814</v>
      </c>
      <c r="K64" s="112">
        <v>10.453423425477387</v>
      </c>
      <c r="L64" s="113">
        <v>18.349683300719089</v>
      </c>
      <c r="M64" s="113">
        <v>19.3</v>
      </c>
      <c r="N64" s="114">
        <f t="shared" si="0"/>
        <v>-4.9239207216627525</v>
      </c>
      <c r="O64" s="114">
        <f t="shared" si="1"/>
        <v>-0.95031669928091134</v>
      </c>
      <c r="P64" s="113">
        <v>577</v>
      </c>
      <c r="Q64" s="87">
        <v>2.74</v>
      </c>
      <c r="R64" s="113" t="s">
        <v>212</v>
      </c>
      <c r="S64" s="116">
        <v>512.60162449752977</v>
      </c>
      <c r="T64" t="s">
        <v>208</v>
      </c>
    </row>
    <row r="65" spans="1:20">
      <c r="A65" s="111" t="s">
        <v>213</v>
      </c>
      <c r="B65" s="111">
        <v>292</v>
      </c>
      <c r="C65" s="111">
        <v>6954.2</v>
      </c>
      <c r="D65" s="112">
        <v>22.3965</v>
      </c>
      <c r="E65" s="112">
        <v>2.0760000000000001</v>
      </c>
      <c r="F65" s="112">
        <v>2.5179999999999998</v>
      </c>
      <c r="G65" s="112"/>
      <c r="H65" s="112">
        <v>8.2957287527050028</v>
      </c>
      <c r="I65" s="112">
        <v>2.6997628138091105</v>
      </c>
      <c r="J65" s="112">
        <v>1.9351757503533391</v>
      </c>
      <c r="K65" s="112">
        <v>10.230904503058342</v>
      </c>
      <c r="L65" s="113">
        <v>18.915001599075172</v>
      </c>
      <c r="M65" s="113">
        <v>19.100000000000001</v>
      </c>
      <c r="N65" s="114">
        <f t="shared" si="0"/>
        <v>-0.96857801531324372</v>
      </c>
      <c r="O65" s="114">
        <f t="shared" si="1"/>
        <v>-0.18499840092482955</v>
      </c>
      <c r="P65" s="113">
        <v>966</v>
      </c>
      <c r="Q65" s="87">
        <v>2.71</v>
      </c>
      <c r="R65" s="113" t="s">
        <v>212</v>
      </c>
      <c r="S65" s="116">
        <v>1522.1038289704213</v>
      </c>
      <c r="T65" t="s">
        <v>214</v>
      </c>
    </row>
    <row r="66" spans="1:20">
      <c r="A66" s="111" t="s">
        <v>215</v>
      </c>
      <c r="B66" s="111">
        <v>351</v>
      </c>
      <c r="C66" s="111">
        <v>6983.7</v>
      </c>
      <c r="D66" s="86">
        <v>25.577999999999999</v>
      </c>
      <c r="E66" s="112">
        <v>2.169</v>
      </c>
      <c r="F66" s="112">
        <v>2.5230000000000001</v>
      </c>
      <c r="G66" s="112"/>
      <c r="H66" s="112">
        <v>9.4259055911471492</v>
      </c>
      <c r="I66" s="112">
        <v>2.7135854218636526</v>
      </c>
      <c r="J66" s="112">
        <v>1.4092294013115976</v>
      </c>
      <c r="K66" s="112">
        <v>10.835134992458746</v>
      </c>
      <c r="L66" s="113">
        <v>13.006108389903966</v>
      </c>
      <c r="M66" s="113">
        <v>11.3</v>
      </c>
      <c r="N66" s="114">
        <f t="shared" si="0"/>
        <v>15.098304335433321</v>
      </c>
      <c r="O66" s="114">
        <f t="shared" si="1"/>
        <v>1.7061083899039655</v>
      </c>
      <c r="P66" s="113">
        <v>19.8</v>
      </c>
      <c r="Q66" s="87">
        <v>2.71</v>
      </c>
      <c r="R66" s="113" t="s">
        <v>203</v>
      </c>
      <c r="S66" s="113">
        <v>16.177929652046537</v>
      </c>
      <c r="T66" t="s">
        <v>214</v>
      </c>
    </row>
    <row r="67" spans="1:20">
      <c r="A67" s="111" t="s">
        <v>216</v>
      </c>
      <c r="B67" s="111">
        <v>365</v>
      </c>
      <c r="C67" s="111">
        <v>6990.7</v>
      </c>
      <c r="D67" s="86">
        <v>22.8035</v>
      </c>
      <c r="E67" s="86">
        <v>2.2669999999999999</v>
      </c>
      <c r="F67" s="86">
        <v>2.5053000000000001</v>
      </c>
      <c r="G67" s="86"/>
      <c r="H67" s="86">
        <v>8.3762984737443169</v>
      </c>
      <c r="I67" s="86">
        <v>2.7223838872836312</v>
      </c>
      <c r="J67" s="86">
        <v>2.2254600447714226</v>
      </c>
      <c r="K67" s="86">
        <v>10.601758518515739</v>
      </c>
      <c r="L67" s="113">
        <v>20.991423648111823</v>
      </c>
      <c r="M67" s="113">
        <v>19.7</v>
      </c>
      <c r="N67" s="114">
        <f t="shared" si="0"/>
        <v>6.5554499904153491</v>
      </c>
      <c r="O67" s="114">
        <f t="shared" si="1"/>
        <v>1.2914236481118238</v>
      </c>
      <c r="P67" s="113">
        <v>80</v>
      </c>
      <c r="Q67" s="87">
        <v>2.71</v>
      </c>
      <c r="R67" s="113" t="s">
        <v>92</v>
      </c>
      <c r="S67" s="113">
        <v>87.770556375218064</v>
      </c>
      <c r="T67" t="s">
        <v>217</v>
      </c>
    </row>
    <row r="68" spans="1:20">
      <c r="A68" s="111" t="s">
        <v>218</v>
      </c>
      <c r="B68" s="111">
        <v>366</v>
      </c>
      <c r="C68" s="111">
        <v>6991.2</v>
      </c>
      <c r="D68" s="86">
        <v>23.965199999999999</v>
      </c>
      <c r="E68" s="86">
        <v>2.2189999999999999</v>
      </c>
      <c r="F68" s="86">
        <v>2.5099999999999998</v>
      </c>
      <c r="G68" s="86"/>
      <c r="H68" s="86">
        <v>8.8303057341583759</v>
      </c>
      <c r="I68" s="86">
        <v>2.7139717153048433</v>
      </c>
      <c r="J68" s="86">
        <v>1.9859209617071278</v>
      </c>
      <c r="K68" s="86">
        <v>10.816226695865504</v>
      </c>
      <c r="L68" s="113">
        <v>18.3605708122431</v>
      </c>
      <c r="M68" s="113">
        <v>17.3</v>
      </c>
      <c r="N68" s="114">
        <f t="shared" si="0"/>
        <v>6.1304671227924841</v>
      </c>
      <c r="O68" s="114">
        <f t="shared" si="1"/>
        <v>1.0605708122430997</v>
      </c>
      <c r="P68" s="113">
        <v>210</v>
      </c>
      <c r="Q68" s="87">
        <v>2.71</v>
      </c>
      <c r="R68" s="113" t="s">
        <v>92</v>
      </c>
      <c r="S68" s="116">
        <v>185.51895281542744</v>
      </c>
      <c r="T68" t="s">
        <v>219</v>
      </c>
    </row>
    <row r="69" spans="1:20">
      <c r="A69" s="111" t="s">
        <v>220</v>
      </c>
      <c r="B69" s="111">
        <v>398</v>
      </c>
      <c r="C69" s="111">
        <v>7007.2</v>
      </c>
      <c r="D69" s="112">
        <v>27.300699999999999</v>
      </c>
      <c r="E69" s="112">
        <v>2.077</v>
      </c>
      <c r="F69" s="112">
        <v>2.5226999999999999</v>
      </c>
      <c r="G69" s="112"/>
      <c r="H69" s="112">
        <v>9.8506668916007776</v>
      </c>
      <c r="I69" s="112">
        <v>2.7714570292979945</v>
      </c>
      <c r="J69" s="112">
        <v>0.49645040985625721</v>
      </c>
      <c r="K69" s="112">
        <v>10.347117301457034</v>
      </c>
      <c r="L69" s="113">
        <v>4.7979586525645104</v>
      </c>
      <c r="M69" s="113">
        <v>3.8</v>
      </c>
      <c r="N69" s="114">
        <f t="shared" si="0"/>
        <v>26.262069804329226</v>
      </c>
      <c r="O69" s="114">
        <f t="shared" si="1"/>
        <v>0.99795865256451055</v>
      </c>
      <c r="P69" s="113"/>
      <c r="Q69" s="87">
        <v>2.77</v>
      </c>
      <c r="R69" s="113" t="s">
        <v>93</v>
      </c>
      <c r="S69" s="115">
        <v>4.8879848476282937E-3</v>
      </c>
      <c r="T69" t="s">
        <v>221</v>
      </c>
    </row>
    <row r="70" spans="1:20">
      <c r="A70" s="111" t="s">
        <v>222</v>
      </c>
      <c r="B70" s="111">
        <v>401</v>
      </c>
      <c r="C70" s="111">
        <v>7008.7</v>
      </c>
      <c r="D70" s="86">
        <v>28.123000000000001</v>
      </c>
      <c r="E70" s="86">
        <v>2.2160000000000002</v>
      </c>
      <c r="F70" s="86">
        <v>2.5247000000000002</v>
      </c>
      <c r="G70" s="86"/>
      <c r="H70" s="86">
        <v>10.278187402757133</v>
      </c>
      <c r="I70" s="86">
        <v>2.7361828402210278</v>
      </c>
      <c r="J70" s="86">
        <v>0.85168024379223395</v>
      </c>
      <c r="K70" s="86">
        <v>11.129867646549368</v>
      </c>
      <c r="L70" s="113">
        <v>7.6522045979251452</v>
      </c>
      <c r="M70" s="113">
        <v>6.7</v>
      </c>
      <c r="N70" s="114">
        <f t="shared" si="0"/>
        <v>14.212008924255896</v>
      </c>
      <c r="O70" s="114">
        <f t="shared" si="1"/>
        <v>0.952204597925145</v>
      </c>
      <c r="P70" s="113">
        <v>0.4</v>
      </c>
      <c r="Q70" s="87">
        <v>2.74</v>
      </c>
      <c r="R70" s="113" t="s">
        <v>92</v>
      </c>
      <c r="S70" s="115">
        <v>0.1479075931263768</v>
      </c>
      <c r="T70" t="s">
        <v>223</v>
      </c>
    </row>
    <row r="71" spans="1:20">
      <c r="A71" s="111" t="s">
        <v>224</v>
      </c>
      <c r="B71" s="111">
        <v>407</v>
      </c>
      <c r="C71" s="111">
        <v>7011.7</v>
      </c>
      <c r="D71" s="86">
        <v>24.337499999999999</v>
      </c>
      <c r="E71" s="86">
        <v>2.2669999999999999</v>
      </c>
      <c r="F71" s="86">
        <v>2.5223</v>
      </c>
      <c r="G71" s="86"/>
      <c r="H71" s="86">
        <v>8.9667841190433037</v>
      </c>
      <c r="I71" s="86">
        <v>2.7141837783640819</v>
      </c>
      <c r="J71" s="86">
        <v>2.0156314068123939</v>
      </c>
      <c r="K71" s="86">
        <v>10.982415525855698</v>
      </c>
      <c r="L71" s="113">
        <v>18.353261193469052</v>
      </c>
      <c r="M71" s="113">
        <v>20.2</v>
      </c>
      <c r="N71" s="114">
        <f t="shared" si="0"/>
        <v>-9.1422713194601357</v>
      </c>
      <c r="O71" s="114">
        <f t="shared" si="1"/>
        <v>-1.8467388065309471</v>
      </c>
      <c r="P71" s="113">
        <v>1284</v>
      </c>
      <c r="Q71" s="87">
        <v>2.73</v>
      </c>
      <c r="R71" s="113" t="s">
        <v>92</v>
      </c>
      <c r="S71" s="116">
        <v>1027.3740352082061</v>
      </c>
      <c r="T71" t="s">
        <v>217</v>
      </c>
    </row>
    <row r="72" spans="1:20">
      <c r="A72" s="111" t="s">
        <v>225</v>
      </c>
      <c r="B72" s="117">
        <v>426</v>
      </c>
      <c r="C72" s="111">
        <v>7021.2</v>
      </c>
      <c r="D72" s="86">
        <v>24.509</v>
      </c>
      <c r="E72" s="112">
        <v>2.1709999999999998</v>
      </c>
      <c r="F72" s="112">
        <v>2.5143</v>
      </c>
      <c r="G72" s="112"/>
      <c r="H72" s="112">
        <v>9.0574934360453412</v>
      </c>
      <c r="I72" s="112">
        <v>2.7059362695714029</v>
      </c>
      <c r="J72" s="112">
        <v>1.6687653609650366</v>
      </c>
      <c r="K72" s="112">
        <v>10.726258797010377</v>
      </c>
      <c r="L72" s="113">
        <v>15.557757765737993</v>
      </c>
      <c r="M72" s="113">
        <v>17.7</v>
      </c>
      <c r="N72" s="114">
        <f t="shared" si="0"/>
        <v>-12.103063470406818</v>
      </c>
      <c r="O72" s="114">
        <f t="shared" si="1"/>
        <v>-2.1422422342620067</v>
      </c>
      <c r="P72" s="113">
        <v>55.7</v>
      </c>
      <c r="Q72" s="87">
        <v>2.71</v>
      </c>
      <c r="R72" s="113" t="s">
        <v>92</v>
      </c>
      <c r="S72" s="87">
        <v>9.713982946552262</v>
      </c>
      <c r="T72" t="s">
        <v>226</v>
      </c>
    </row>
    <row r="73" spans="1:20">
      <c r="A73" s="111" t="s">
        <v>227</v>
      </c>
      <c r="B73" s="117">
        <v>452</v>
      </c>
      <c r="C73" s="111">
        <v>7034.2</v>
      </c>
      <c r="D73" s="86">
        <v>29.341000000000001</v>
      </c>
      <c r="E73" s="86">
        <v>2.3889999999999998</v>
      </c>
      <c r="F73" s="86">
        <v>2.5247000000000002</v>
      </c>
      <c r="G73" s="86"/>
      <c r="H73" s="86">
        <v>10.928620397995541</v>
      </c>
      <c r="I73" s="86">
        <v>2.6847853554673327</v>
      </c>
      <c r="J73" s="86">
        <v>0.88326922071462954</v>
      </c>
      <c r="K73" s="86">
        <v>11.81188961871017</v>
      </c>
      <c r="L73" s="113">
        <v>7.4777977887256997</v>
      </c>
      <c r="M73" s="113">
        <v>4</v>
      </c>
      <c r="N73" s="114">
        <f t="shared" si="0"/>
        <v>86.944944718142494</v>
      </c>
      <c r="O73" s="114">
        <f t="shared" si="1"/>
        <v>3.4777977887256997</v>
      </c>
      <c r="P73" s="113">
        <v>0.1</v>
      </c>
      <c r="Q73" s="87">
        <v>2.71</v>
      </c>
      <c r="R73" s="113" t="s">
        <v>92</v>
      </c>
      <c r="S73" s="115">
        <v>3.8376582424541644E-2</v>
      </c>
      <c r="T73" t="s">
        <v>228</v>
      </c>
    </row>
    <row r="74" spans="1:20">
      <c r="A74" s="111" t="s">
        <v>229</v>
      </c>
      <c r="B74" s="117">
        <v>486</v>
      </c>
      <c r="C74" s="111">
        <v>7051.2</v>
      </c>
      <c r="D74" s="86">
        <v>29.285499999999999</v>
      </c>
      <c r="E74" s="85">
        <v>2.1930000000000001</v>
      </c>
      <c r="F74" s="86">
        <v>2.5253000000000001</v>
      </c>
      <c r="G74" s="86"/>
      <c r="H74" s="86">
        <v>10.578246699073123</v>
      </c>
      <c r="I74" s="86">
        <v>2.7684644566444101</v>
      </c>
      <c r="J74" s="86">
        <v>0.44794691302880629</v>
      </c>
      <c r="K74" s="86">
        <v>11.026193612101929</v>
      </c>
      <c r="L74" s="113">
        <v>4.0625707183044275</v>
      </c>
      <c r="M74" s="113">
        <v>3.4</v>
      </c>
      <c r="N74" s="114">
        <f t="shared" si="0"/>
        <v>19.487374067777282</v>
      </c>
      <c r="O74" s="114">
        <f t="shared" si="1"/>
        <v>0.6625707183044276</v>
      </c>
      <c r="P74" s="113"/>
      <c r="Q74" s="87">
        <v>2.78</v>
      </c>
      <c r="R74" s="113" t="s">
        <v>93</v>
      </c>
      <c r="S74" s="115">
        <v>5.3231722873851549E-3</v>
      </c>
      <c r="T74" t="s">
        <v>230</v>
      </c>
    </row>
    <row r="75" spans="1:20">
      <c r="A75" s="111" t="s">
        <v>231</v>
      </c>
      <c r="B75" s="117">
        <v>492</v>
      </c>
      <c r="C75" s="111">
        <v>7054.2</v>
      </c>
      <c r="D75" s="86">
        <v>28.616900000000001</v>
      </c>
      <c r="E75" s="112">
        <v>2.1890000000000001</v>
      </c>
      <c r="F75" s="112">
        <v>2.5192999999999999</v>
      </c>
      <c r="G75" s="112"/>
      <c r="H75" s="112">
        <v>10.391912615713203</v>
      </c>
      <c r="I75" s="112">
        <v>2.7537664199301974</v>
      </c>
      <c r="J75" s="112">
        <v>0.52205476396768891</v>
      </c>
      <c r="K75" s="112">
        <v>10.913967379680891</v>
      </c>
      <c r="L75" s="113">
        <v>4.7833637925254004</v>
      </c>
      <c r="M75" s="113">
        <v>4.5</v>
      </c>
      <c r="N75" s="114">
        <f t="shared" si="0"/>
        <v>6.2969731672311209</v>
      </c>
      <c r="O75" s="114">
        <f t="shared" si="1"/>
        <v>0.28336379252540045</v>
      </c>
      <c r="P75" s="113"/>
      <c r="Q75" s="87">
        <v>2.78</v>
      </c>
      <c r="R75" s="113" t="s">
        <v>93</v>
      </c>
      <c r="S75" s="115">
        <v>3.7336810570251298E-3</v>
      </c>
      <c r="T75" t="s">
        <v>228</v>
      </c>
    </row>
    <row r="76" spans="1:20">
      <c r="A76" s="111" t="s">
        <v>232</v>
      </c>
      <c r="B76" s="117">
        <v>493</v>
      </c>
      <c r="C76" s="111">
        <v>7054.7</v>
      </c>
      <c r="D76" s="86">
        <v>27.652899999999999</v>
      </c>
      <c r="E76" s="112">
        <v>2.1339999999999999</v>
      </c>
      <c r="F76" s="112">
        <v>2.5270000000000001</v>
      </c>
      <c r="G76" s="112"/>
      <c r="H76" s="112">
        <v>10.068389080831505</v>
      </c>
      <c r="I76" s="112">
        <v>2.7465068918171234</v>
      </c>
      <c r="J76" s="112">
        <v>0.49170193232507176</v>
      </c>
      <c r="K76" s="112">
        <v>10.560091013156576</v>
      </c>
      <c r="L76" s="113">
        <v>4.6562281680382451</v>
      </c>
      <c r="M76" s="113">
        <v>4</v>
      </c>
      <c r="N76" s="114">
        <f t="shared" si="0"/>
        <v>16.40570420095613</v>
      </c>
      <c r="O76" s="114">
        <f t="shared" si="1"/>
        <v>0.65622816803824513</v>
      </c>
      <c r="P76" s="113"/>
      <c r="Q76" s="87">
        <v>2.76</v>
      </c>
      <c r="R76" s="113" t="s">
        <v>93</v>
      </c>
      <c r="S76" s="115">
        <v>2.2010354510802904E-3</v>
      </c>
      <c r="T76" t="s">
        <v>228</v>
      </c>
    </row>
    <row r="77" spans="1:20">
      <c r="A77" s="111" t="s">
        <v>233</v>
      </c>
      <c r="B77" s="117">
        <v>495</v>
      </c>
      <c r="C77" s="111">
        <v>7055.7</v>
      </c>
      <c r="D77" s="86">
        <v>28.4161</v>
      </c>
      <c r="E77" s="86">
        <v>2.214</v>
      </c>
      <c r="F77" s="86">
        <v>2.52</v>
      </c>
      <c r="G77" s="86"/>
      <c r="H77" s="86">
        <v>10.391912615713203</v>
      </c>
      <c r="I77" s="86">
        <v>2.7344437016370917</v>
      </c>
      <c r="J77" s="86">
        <v>0.58271945278363146</v>
      </c>
      <c r="K77" s="86">
        <v>10.974632068496835</v>
      </c>
      <c r="L77" s="113">
        <v>5.3096946589795326</v>
      </c>
      <c r="M77" s="113">
        <v>3.9</v>
      </c>
      <c r="N77" s="114">
        <f t="shared" si="0"/>
        <v>36.1460168969111</v>
      </c>
      <c r="O77" s="114">
        <f t="shared" si="1"/>
        <v>1.4096946589795327</v>
      </c>
      <c r="P77" s="113"/>
      <c r="Q77" s="87">
        <v>2.73</v>
      </c>
      <c r="R77" s="113" t="s">
        <v>93</v>
      </c>
      <c r="S77" s="115">
        <v>1.0908356923728093E-3</v>
      </c>
      <c r="T77" t="s">
        <v>228</v>
      </c>
    </row>
    <row r="78" spans="1:20">
      <c r="A78" s="111" t="s">
        <v>234</v>
      </c>
      <c r="B78" s="117">
        <v>496</v>
      </c>
      <c r="C78" s="111">
        <v>7056.2</v>
      </c>
      <c r="D78" s="86">
        <v>27.926200000000001</v>
      </c>
      <c r="E78" s="112">
        <v>2.1619999999999999</v>
      </c>
      <c r="F78" s="112">
        <v>2.5323000000000002</v>
      </c>
      <c r="G78" s="112"/>
      <c r="H78" s="112">
        <v>10.310266489000728</v>
      </c>
      <c r="I78" s="112">
        <v>2.7085817839715811</v>
      </c>
      <c r="J78" s="112">
        <v>0.48098564036800928</v>
      </c>
      <c r="K78" s="112">
        <v>10.791252129368738</v>
      </c>
      <c r="L78" s="113">
        <v>4.4571810073734763</v>
      </c>
      <c r="M78" s="113">
        <v>3.8</v>
      </c>
      <c r="N78" s="114">
        <f t="shared" si="0"/>
        <v>17.294237036144118</v>
      </c>
      <c r="O78" s="114">
        <f t="shared" si="1"/>
        <v>0.65718100737347651</v>
      </c>
      <c r="P78" s="113"/>
      <c r="Q78" s="87">
        <v>2.76</v>
      </c>
      <c r="R78" s="113" t="s">
        <v>93</v>
      </c>
      <c r="S78" s="115">
        <v>2.8657518040446119E-3</v>
      </c>
      <c r="T78" t="s">
        <v>235</v>
      </c>
    </row>
    <row r="79" spans="1:20">
      <c r="A79" s="111" t="s">
        <v>236</v>
      </c>
      <c r="B79" s="117">
        <v>497</v>
      </c>
      <c r="C79" s="111">
        <v>7056.7</v>
      </c>
      <c r="D79" s="86">
        <v>27.300699999999999</v>
      </c>
      <c r="E79" s="86">
        <v>2.077</v>
      </c>
      <c r="F79" s="86">
        <v>2.5226999999999999</v>
      </c>
      <c r="G79" s="86"/>
      <c r="H79" s="86">
        <v>10.693693817569773</v>
      </c>
      <c r="I79" s="86">
        <v>2.697786236651035</v>
      </c>
      <c r="J79" s="86">
        <v>0.36868998151292542</v>
      </c>
      <c r="K79" s="86">
        <v>11.062383799082699</v>
      </c>
      <c r="L79" s="113">
        <v>3.3328258014651189</v>
      </c>
      <c r="M79" s="113">
        <v>1.7</v>
      </c>
      <c r="N79" s="114">
        <f t="shared" si="0"/>
        <v>96.048576556771707</v>
      </c>
      <c r="O79" s="114">
        <f t="shared" si="1"/>
        <v>1.6328258014651189</v>
      </c>
      <c r="P79" s="113"/>
      <c r="Q79" s="87">
        <v>2.71</v>
      </c>
      <c r="R79" s="113" t="s">
        <v>93</v>
      </c>
      <c r="S79" s="115">
        <v>0.2573804284008876</v>
      </c>
      <c r="T79" t="s">
        <v>228</v>
      </c>
    </row>
    <row r="80" spans="1:20">
      <c r="A80" s="111" t="s">
        <v>237</v>
      </c>
      <c r="B80" s="117">
        <v>500</v>
      </c>
      <c r="C80" s="111">
        <v>7058.2</v>
      </c>
      <c r="D80" s="86">
        <v>27.6891</v>
      </c>
      <c r="E80" s="112">
        <v>2.0830000000000002</v>
      </c>
      <c r="F80" s="112">
        <v>2.5316999999999998</v>
      </c>
      <c r="G80" s="112"/>
      <c r="H80" s="112">
        <v>10.21758907770543</v>
      </c>
      <c r="I80" s="112">
        <v>2.7099445661224575</v>
      </c>
      <c r="J80" s="112">
        <v>0.64706696969420818</v>
      </c>
      <c r="K80" s="112">
        <v>10.864656047399638</v>
      </c>
      <c r="L80" s="113">
        <v>5.9557059779087815</v>
      </c>
      <c r="M80" s="113">
        <v>1.7</v>
      </c>
      <c r="N80" s="114">
        <f t="shared" si="0"/>
        <v>250.33564575934005</v>
      </c>
      <c r="O80" s="114">
        <f t="shared" si="1"/>
        <v>4.2557059779087814</v>
      </c>
      <c r="P80" s="113"/>
      <c r="Q80" s="87">
        <v>2.71</v>
      </c>
      <c r="R80" s="113" t="s">
        <v>93</v>
      </c>
      <c r="S80" s="115">
        <v>3.389191512171412E-2</v>
      </c>
      <c r="T80" t="s">
        <v>228</v>
      </c>
    </row>
    <row r="81" spans="1:20">
      <c r="A81" s="111" t="s">
        <v>238</v>
      </c>
      <c r="B81" s="117">
        <v>505</v>
      </c>
      <c r="C81" s="111">
        <v>7060.7</v>
      </c>
      <c r="D81" s="86">
        <v>30.031400000000001</v>
      </c>
      <c r="E81" s="86">
        <v>2.2330000000000001</v>
      </c>
      <c r="F81" s="86">
        <v>2.528</v>
      </c>
      <c r="G81" s="86"/>
      <c r="H81" s="86">
        <v>11.021512901702621</v>
      </c>
      <c r="I81" s="86">
        <v>2.7247983346606346</v>
      </c>
      <c r="J81" s="86">
        <v>0.18939729490865798</v>
      </c>
      <c r="K81" s="86">
        <v>11.21091019661128</v>
      </c>
      <c r="L81" s="113">
        <v>1.6894015881592475</v>
      </c>
      <c r="M81" s="113">
        <v>0.6</v>
      </c>
      <c r="N81" s="114">
        <f t="shared" si="0"/>
        <v>181.56693135987462</v>
      </c>
      <c r="O81" s="114">
        <f t="shared" si="1"/>
        <v>1.0894015881592476</v>
      </c>
      <c r="P81" s="113"/>
      <c r="Q81" s="87">
        <v>2.73</v>
      </c>
      <c r="R81" s="113" t="s">
        <v>93</v>
      </c>
      <c r="S81" s="115">
        <v>8.1527744537601837E-3</v>
      </c>
      <c r="T81" t="s">
        <v>228</v>
      </c>
    </row>
  </sheetData>
  <phoneticPr fontId="13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K346"/>
  <sheetViews>
    <sheetView zoomScale="66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2.332031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67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94</v>
      </c>
      <c r="D4" s="34">
        <v>0.31458574854070237</v>
      </c>
      <c r="E4" s="35">
        <v>0.23886422816372177</v>
      </c>
      <c r="F4" s="34">
        <v>137.75439110418964</v>
      </c>
      <c r="G4" s="34">
        <v>10.721377968870973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10.722377968870973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10.5</v>
      </c>
      <c r="C5" s="80" t="s">
        <v>95</v>
      </c>
      <c r="D5" s="43">
        <v>112</v>
      </c>
      <c r="E5" s="44"/>
      <c r="F5" s="44" t="s">
        <v>17</v>
      </c>
      <c r="G5" s="45">
        <f>3.8068*($E$4^-1.334)*(($G$4/$F$4)^2)</f>
        <v>0.15573878535065178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112</v>
      </c>
      <c r="Y5" s="10">
        <f>IF(D8="","",(-2*$T$4*COS($V$4*PI()/180))/(D5*69035))</f>
        <v>9.5112554888594132E-5</v>
      </c>
    </row>
    <row r="6" spans="1:37" ht="18" thickTop="1" thickBot="1">
      <c r="A6" s="53" t="s">
        <v>20</v>
      </c>
      <c r="B6" s="23">
        <v>0.47499999999999998</v>
      </c>
      <c r="C6" s="54" t="s">
        <v>18</v>
      </c>
      <c r="E6" s="35"/>
      <c r="F6" s="34"/>
      <c r="G6" s="34"/>
      <c r="H6" s="36"/>
      <c r="I6" s="37"/>
      <c r="J6" s="34"/>
      <c r="P6" s="55"/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0.95112554888594136</v>
      </c>
    </row>
    <row r="7" spans="1:37" ht="18" thickTop="1" thickBot="1">
      <c r="A7" s="59" t="s">
        <v>22</v>
      </c>
      <c r="B7" s="60" t="s">
        <v>23</v>
      </c>
      <c r="C7" s="61">
        <f>AVERAGE(O8:O125)</f>
        <v>0.12965023112620744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6742.7ft; SDGM-313</v>
      </c>
    </row>
    <row r="10" spans="1:37">
      <c r="A10">
        <v>1.96</v>
      </c>
      <c r="B10">
        <v>0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2.4626519552799885E-2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2.4626519552799885E-2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SO-3SB</v>
      </c>
    </row>
    <row r="12" spans="1:37">
      <c r="A12">
        <v>2.36</v>
      </c>
      <c r="B12">
        <v>2.4626519552799885E-2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2.4626519552799885E-2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10.5</v>
      </c>
    </row>
    <row r="14" spans="1:37">
      <c r="A14">
        <v>2.81</v>
      </c>
      <c r="B14">
        <v>2.4626519552799885E-2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9.997102747910931E-4</v>
      </c>
      <c r="H14" s="66">
        <f t="shared" si="4"/>
        <v>0</v>
      </c>
      <c r="I14" s="66">
        <f t="shared" si="5"/>
        <v>9.997102747910931E-4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9.997102747910931E-4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3.7909630418229688E-3</v>
      </c>
      <c r="X14" s="68">
        <f t="shared" si="15"/>
        <v>37.909630418229689</v>
      </c>
      <c r="Y14" s="68">
        <f t="shared" si="17"/>
        <v>1E-4</v>
      </c>
      <c r="Z14" s="68">
        <f t="shared" si="18"/>
        <v>1E-4</v>
      </c>
      <c r="AA14" s="66">
        <f t="shared" si="16"/>
        <v>9.997102747910931E-4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2.4626519552799885E-2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10.722377968870973</v>
      </c>
    </row>
    <row r="16" spans="1:37">
      <c r="A16">
        <v>3.37</v>
      </c>
      <c r="B16">
        <v>2.4626519552799885E-2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4.925303910559977E-2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2.4626519552799885E-2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0.47499999999999998</v>
      </c>
    </row>
    <row r="18" spans="1:29">
      <c r="A18">
        <v>4.04</v>
      </c>
      <c r="B18">
        <v>4.925303910559977E-2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4.925303910559977E-2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0.15573878535065178</v>
      </c>
    </row>
    <row r="20" spans="1:29">
      <c r="A20">
        <v>4.82</v>
      </c>
      <c r="B20">
        <v>4.925303910559977E-2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4.925303910559977E-2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4.925303910559977E-2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0.23886422816372177</v>
      </c>
    </row>
    <row r="23" spans="1:29">
      <c r="A23">
        <v>6.31</v>
      </c>
      <c r="B23">
        <v>7.3879558658399652E-2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2.4626519552799882E-2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7.3879558658399652E-2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137.75439110418964</v>
      </c>
    </row>
    <row r="25" spans="1:29">
      <c r="A25">
        <v>7.54</v>
      </c>
      <c r="B25">
        <v>7.3879558658399652E-2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9.9974230140118902E-4</v>
      </c>
      <c r="H25" s="66">
        <f t="shared" si="4"/>
        <v>0</v>
      </c>
      <c r="I25" s="66">
        <f t="shared" si="5"/>
        <v>9.9974230140118902E-4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9.9974230140118902E-4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1.4128124864088252E-3</v>
      </c>
      <c r="X25" s="68">
        <f t="shared" si="15"/>
        <v>14.128124864088251</v>
      </c>
      <c r="Y25" s="68">
        <f t="shared" si="17"/>
        <v>1E-4</v>
      </c>
      <c r="Z25" s="68">
        <f t="shared" si="18"/>
        <v>1E-4</v>
      </c>
      <c r="AA25" s="66">
        <f t="shared" si="16"/>
        <v>9.9974230140118902E-4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7.3879558658399652E-2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10.721377968870973</v>
      </c>
    </row>
    <row r="27" spans="1:29">
      <c r="A27">
        <v>9.0399999999999991</v>
      </c>
      <c r="B27">
        <v>7.3879558658399652E-2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9.89</v>
      </c>
      <c r="B28">
        <v>9.8506078211199541E-2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9.9974990040858501E-4</v>
      </c>
      <c r="H28" s="66">
        <f t="shared" si="4"/>
        <v>0</v>
      </c>
      <c r="I28" s="66">
        <f t="shared" si="5"/>
        <v>9.9974990040858501E-4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9.9974990040858501E-4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1.0771088116807424E-3</v>
      </c>
      <c r="X28" s="68">
        <f t="shared" si="15"/>
        <v>10.771088116807423</v>
      </c>
      <c r="Y28" s="68">
        <f t="shared" si="17"/>
        <v>2.4626519552799889E-2</v>
      </c>
      <c r="Z28" s="68">
        <f t="shared" si="18"/>
        <v>1E-4</v>
      </c>
      <c r="AA28" s="66">
        <f t="shared" si="16"/>
        <v>9.9974990040858501E-4</v>
      </c>
      <c r="AB28" s="68">
        <f t="shared" si="19"/>
        <v>1E-4</v>
      </c>
      <c r="AC28" s="70">
        <f>D4</f>
        <v>0.31458574854070237</v>
      </c>
    </row>
    <row r="29" spans="1:29">
      <c r="A29">
        <v>10.8</v>
      </c>
      <c r="B29">
        <v>9.8506078211199541E-2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9.9975227047663482E-4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11.8</v>
      </c>
      <c r="B30">
        <v>9.8506078211199541E-2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9.9975460995389192E-4</v>
      </c>
      <c r="H30" s="66">
        <f t="shared" si="4"/>
        <v>0</v>
      </c>
      <c r="I30" s="66">
        <f t="shared" si="5"/>
        <v>9.9975460995389192E-4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9.9975460995389192E-4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1E-4</v>
      </c>
      <c r="Z30" s="68">
        <f t="shared" si="18"/>
        <v>1E-4</v>
      </c>
      <c r="AA30" s="66">
        <f t="shared" si="16"/>
        <v>9.9975460995389192E-4</v>
      </c>
      <c r="AB30" s="68">
        <f t="shared" si="19"/>
        <v>1E-4</v>
      </c>
      <c r="AC30" s="11" t="s">
        <v>54</v>
      </c>
    </row>
    <row r="31" spans="1:29">
      <c r="A31">
        <v>12.9</v>
      </c>
      <c r="B31">
        <v>9.8506078211199541E-2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9.9975692040838978E-4</v>
      </c>
      <c r="H31" s="66">
        <f t="shared" si="4"/>
        <v>0</v>
      </c>
      <c r="I31" s="66">
        <f t="shared" si="5"/>
        <v>9.9975692040838978E-4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9.9975692040838978E-4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8.257834222885692E-4</v>
      </c>
      <c r="X31" s="65">
        <f t="shared" si="15"/>
        <v>8.2578342228856929</v>
      </c>
      <c r="Y31" s="68">
        <f t="shared" si="17"/>
        <v>1E-4</v>
      </c>
      <c r="Z31" s="68">
        <f t="shared" si="18"/>
        <v>1E-4</v>
      </c>
      <c r="AA31" s="66">
        <f t="shared" si="16"/>
        <v>9.9975692040838978E-4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9.8506078211199541E-2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9.9975936119921119E-4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0.12313259776399943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9.9976154566004021E-4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2.4626519552799889E-2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16.899999999999999</v>
      </c>
      <c r="B34">
        <v>0.12313259776399943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9.9976366352567871E-4</v>
      </c>
      <c r="H34" s="66">
        <f t="shared" si="4"/>
        <v>0</v>
      </c>
      <c r="I34" s="66">
        <f t="shared" si="5"/>
        <v>9.9976366352567871E-4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9.9976366352567871E-4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1E-4</v>
      </c>
      <c r="Z34" s="68">
        <f t="shared" si="18"/>
        <v>1E-4</v>
      </c>
      <c r="AA34" s="66">
        <f t="shared" si="16"/>
        <v>9.9976366352567871E-4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0.12313259776399943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20.3</v>
      </c>
      <c r="B36">
        <v>0.12313259776399943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9.997680308905276E-4</v>
      </c>
      <c r="H36" s="66">
        <f t="shared" si="4"/>
        <v>0</v>
      </c>
      <c r="I36" s="66">
        <f t="shared" si="5"/>
        <v>9.997680308905276E-4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9.997680308905276E-4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9.997680308905276E-4</v>
      </c>
      <c r="AB36" s="68">
        <f t="shared" si="19"/>
        <v>1E-4</v>
      </c>
      <c r="AC36" s="11" t="s">
        <v>57</v>
      </c>
    </row>
    <row r="37" spans="1:32">
      <c r="A37">
        <v>22.19</v>
      </c>
      <c r="B37">
        <v>0.12313259776399943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9.9977009413569477E-4</v>
      </c>
      <c r="H37" s="66">
        <f t="shared" si="4"/>
        <v>0</v>
      </c>
      <c r="I37" s="66">
        <f t="shared" si="5"/>
        <v>9.9977009413569477E-4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9.9977009413569477E-4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1E-4</v>
      </c>
      <c r="Z37" s="68">
        <f t="shared" si="18"/>
        <v>1E-4</v>
      </c>
      <c r="AA37" s="66">
        <f t="shared" si="16"/>
        <v>9.9977009413569477E-4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0.1477591173167993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2.4626519552799875E-2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0.1477591173167993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9.9977417566174203E-4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1E-4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28.89</v>
      </c>
      <c r="B40">
        <v>0.1477591173167993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9.9977599942779384E-4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9.9977599942779384E-4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9.9977599942779384E-4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3.6872987703435588E-4</v>
      </c>
      <c r="X40" s="65">
        <f t="shared" ref="X40:X71" si="35">IF(D40="","",IF(W40=" "," ",W40*10000))</f>
        <v>3.6872987703435589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9.9977599942779384E-4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31.69</v>
      </c>
      <c r="B41">
        <v>0.1477591173167993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9.9977799860834562E-4</v>
      </c>
      <c r="H41" s="66">
        <f t="shared" si="24"/>
        <v>0</v>
      </c>
      <c r="I41" s="66">
        <f t="shared" si="25"/>
        <v>9.9977799860834562E-4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9.9977799860834562E-4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3.3615039910137403E-4</v>
      </c>
      <c r="X41" s="65">
        <f t="shared" si="35"/>
        <v>3.3615039910137403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9.9977799860834562E-4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34.880000000000003</v>
      </c>
      <c r="B42">
        <v>0.17238563686959918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9.9978003407907965E-4</v>
      </c>
      <c r="H42" s="66">
        <f t="shared" si="24"/>
        <v>0</v>
      </c>
      <c r="I42" s="66">
        <f t="shared" si="25"/>
        <v>9.9978003407907965E-4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9.9978003407907965E-4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3.054072863395224E-4</v>
      </c>
      <c r="X42" s="65">
        <f t="shared" si="35"/>
        <v>3.0540728633952239</v>
      </c>
      <c r="Y42" s="68">
        <f t="shared" si="37"/>
        <v>2.4626519552799875E-2</v>
      </c>
      <c r="Z42" s="68">
        <f t="shared" si="38"/>
        <v>1E-4</v>
      </c>
      <c r="AA42" s="66">
        <f t="shared" si="36"/>
        <v>9.9978003407907965E-4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37.880000000000003</v>
      </c>
      <c r="B43">
        <v>0.17238563686959918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9.9978175548179273E-4</v>
      </c>
      <c r="H43" s="66">
        <f t="shared" si="24"/>
        <v>0</v>
      </c>
      <c r="I43" s="66">
        <f t="shared" si="25"/>
        <v>9.9978175548179273E-4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9.9978175548179273E-4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2.8121980326089072E-4</v>
      </c>
      <c r="X43" s="65">
        <f t="shared" si="35"/>
        <v>2.8121980326089071</v>
      </c>
      <c r="Y43" s="68">
        <f t="shared" si="37"/>
        <v>1E-4</v>
      </c>
      <c r="Z43" s="68">
        <f t="shared" si="38"/>
        <v>1E-4</v>
      </c>
      <c r="AA43" s="66">
        <f t="shared" si="36"/>
        <v>9.9978175548179273E-4</v>
      </c>
      <c r="AB43" s="68">
        <f t="shared" si="39"/>
        <v>1E-4</v>
      </c>
    </row>
    <row r="44" spans="1:32">
      <c r="A44">
        <v>41.39</v>
      </c>
      <c r="B44">
        <v>0.19701215642239908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9.9978357452469406E-4</v>
      </c>
      <c r="H44" s="66">
        <f t="shared" si="24"/>
        <v>0</v>
      </c>
      <c r="I44" s="66">
        <f t="shared" si="25"/>
        <v>9.9978357452469406E-4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9.9978357452469406E-4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2.5737149426244364E-4</v>
      </c>
      <c r="X44" s="65">
        <f t="shared" si="35"/>
        <v>2.5737149426244366</v>
      </c>
      <c r="Y44" s="68">
        <f t="shared" si="37"/>
        <v>2.4626519552799903E-2</v>
      </c>
      <c r="Z44" s="68">
        <f t="shared" si="38"/>
        <v>1E-4</v>
      </c>
      <c r="AA44" s="66">
        <f t="shared" si="36"/>
        <v>9.9978357452469406E-4</v>
      </c>
      <c r="AB44" s="68">
        <f t="shared" si="39"/>
        <v>1E-4</v>
      </c>
    </row>
    <row r="45" spans="1:32">
      <c r="A45">
        <v>46.12</v>
      </c>
      <c r="B45">
        <v>0.19701215642239908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9.9978575501846116E-4</v>
      </c>
      <c r="H45" s="66">
        <f t="shared" si="24"/>
        <v>0</v>
      </c>
      <c r="I45" s="66">
        <f t="shared" si="25"/>
        <v>9.9978575501846116E-4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9.9978575501846116E-4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2.309758488187889E-4</v>
      </c>
      <c r="X45" s="65">
        <f t="shared" si="35"/>
        <v>2.3097584881878892</v>
      </c>
      <c r="Y45" s="68">
        <f t="shared" si="37"/>
        <v>1E-4</v>
      </c>
      <c r="Z45" s="68">
        <f t="shared" si="38"/>
        <v>1E-4</v>
      </c>
      <c r="AA45" s="66">
        <f t="shared" si="36"/>
        <v>9.9978575501846116E-4</v>
      </c>
      <c r="AB45" s="68">
        <f t="shared" si="39"/>
        <v>1E-4</v>
      </c>
    </row>
    <row r="46" spans="1:32">
      <c r="A46">
        <v>49.82</v>
      </c>
      <c r="B46">
        <v>0.19701215642239908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9.997872834230767E-4</v>
      </c>
      <c r="H46" s="66">
        <f t="shared" si="24"/>
        <v>0</v>
      </c>
      <c r="I46" s="66">
        <f t="shared" si="25"/>
        <v>9.997872834230767E-4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9.997872834230767E-4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2.1382188172465962E-4</v>
      </c>
      <c r="X46" s="65">
        <f t="shared" si="35"/>
        <v>2.1382188172465963</v>
      </c>
      <c r="Y46" s="68">
        <f t="shared" si="37"/>
        <v>1E-4</v>
      </c>
      <c r="Z46" s="68">
        <f t="shared" si="38"/>
        <v>1E-4</v>
      </c>
      <c r="AA46" s="66">
        <f t="shared" si="36"/>
        <v>9.997872834230767E-4</v>
      </c>
      <c r="AB46" s="68">
        <f t="shared" si="39"/>
        <v>1E-4</v>
      </c>
    </row>
    <row r="47" spans="1:32">
      <c r="A47">
        <v>54.92</v>
      </c>
      <c r="B47">
        <v>0.22163867597519896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9.9978918282726641E-4</v>
      </c>
      <c r="H47" s="66">
        <f t="shared" si="24"/>
        <v>0</v>
      </c>
      <c r="I47" s="66">
        <f t="shared" si="25"/>
        <v>9.9978918282726641E-4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9.9978918282726641E-4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1.9396588032633908E-4</v>
      </c>
      <c r="X47" s="65">
        <f t="shared" si="35"/>
        <v>1.9396588032633908</v>
      </c>
      <c r="Y47" s="68">
        <f t="shared" si="37"/>
        <v>2.4626519552799875E-2</v>
      </c>
      <c r="Z47" s="68">
        <f t="shared" si="38"/>
        <v>1E-4</v>
      </c>
      <c r="AA47" s="66">
        <f t="shared" si="36"/>
        <v>9.9978918282726641E-4</v>
      </c>
      <c r="AB47" s="68">
        <f t="shared" si="39"/>
        <v>1E-4</v>
      </c>
    </row>
    <row r="48" spans="1:32">
      <c r="A48">
        <v>59.75</v>
      </c>
      <c r="B48">
        <v>0.22163867597519896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9.9979079842846827E-4</v>
      </c>
      <c r="H48" s="66">
        <f t="shared" si="24"/>
        <v>0</v>
      </c>
      <c r="I48" s="66">
        <f t="shared" si="25"/>
        <v>9.9979079842846827E-4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9.9979079842846827E-4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1.7828629535602582E-4</v>
      </c>
      <c r="X48" s="65">
        <f t="shared" si="35"/>
        <v>1.7828629535602583</v>
      </c>
      <c r="Y48" s="68">
        <f t="shared" si="37"/>
        <v>1E-4</v>
      </c>
      <c r="Z48" s="68">
        <f t="shared" si="38"/>
        <v>1E-4</v>
      </c>
      <c r="AA48" s="66">
        <f t="shared" si="36"/>
        <v>9.9979079842846827E-4</v>
      </c>
      <c r="AB48" s="68">
        <f t="shared" si="39"/>
        <v>1E-4</v>
      </c>
    </row>
    <row r="49" spans="1:28">
      <c r="A49">
        <v>66.209999999999994</v>
      </c>
      <c r="B49">
        <v>0.24626519552799886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9.9979273300119013E-4</v>
      </c>
      <c r="H49" s="66">
        <f t="shared" si="24"/>
        <v>0</v>
      </c>
      <c r="I49" s="66">
        <f t="shared" si="25"/>
        <v>9.9979273300119013E-4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9.9979273300119013E-4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1.608911969116832E-4</v>
      </c>
      <c r="X49" s="65">
        <f t="shared" si="35"/>
        <v>1.6089119691168319</v>
      </c>
      <c r="Y49" s="68">
        <f t="shared" si="37"/>
        <v>2.4626519552799903E-2</v>
      </c>
      <c r="Z49" s="68">
        <f t="shared" si="38"/>
        <v>1E-4</v>
      </c>
      <c r="AA49" s="66">
        <f t="shared" si="36"/>
        <v>9.9979273300119013E-4</v>
      </c>
      <c r="AB49" s="68">
        <f t="shared" si="39"/>
        <v>1E-4</v>
      </c>
    </row>
    <row r="50" spans="1:28">
      <c r="A50">
        <v>71.180000000000007</v>
      </c>
      <c r="B50">
        <v>0.24626519552799886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9.997940755736086E-4</v>
      </c>
      <c r="H50" s="66">
        <f t="shared" si="24"/>
        <v>0</v>
      </c>
      <c r="I50" s="66">
        <f t="shared" si="25"/>
        <v>9.997940755736086E-4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9.997940755736086E-4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1.4965729344650942E-4</v>
      </c>
      <c r="X50" s="65">
        <f t="shared" si="35"/>
        <v>1.4965729344650942</v>
      </c>
      <c r="Y50" s="68">
        <f t="shared" si="37"/>
        <v>1E-4</v>
      </c>
      <c r="Z50" s="68">
        <f t="shared" si="38"/>
        <v>1E-4</v>
      </c>
      <c r="AA50" s="66">
        <f t="shared" si="36"/>
        <v>9.997940755736086E-4</v>
      </c>
      <c r="AB50" s="68">
        <f t="shared" si="39"/>
        <v>1E-4</v>
      </c>
    </row>
    <row r="51" spans="1:28">
      <c r="A51">
        <v>78.540000000000006</v>
      </c>
      <c r="B51">
        <v>0.27089171508079873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9.9979587305860798E-4</v>
      </c>
      <c r="H51" s="66">
        <f t="shared" si="24"/>
        <v>0</v>
      </c>
      <c r="I51" s="66">
        <f t="shared" si="25"/>
        <v>9.9979587305860798E-4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9.9979587305860798E-4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1.3563287684648003E-4</v>
      </c>
      <c r="X51" s="65">
        <f t="shared" si="35"/>
        <v>1.3563287684648002</v>
      </c>
      <c r="Y51" s="68">
        <f t="shared" si="37"/>
        <v>2.4626519552799875E-2</v>
      </c>
      <c r="Z51" s="68">
        <f t="shared" si="38"/>
        <v>1E-4</v>
      </c>
      <c r="AA51" s="66">
        <f t="shared" si="36"/>
        <v>9.9979587305860798E-4</v>
      </c>
      <c r="AB51" s="68">
        <f t="shared" si="39"/>
        <v>1E-4</v>
      </c>
    </row>
    <row r="52" spans="1:28">
      <c r="A52">
        <v>85.54</v>
      </c>
      <c r="B52">
        <v>0.32014475418639854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9.9979740745916468E-4</v>
      </c>
      <c r="H52" s="66">
        <f t="shared" si="24"/>
        <v>0</v>
      </c>
      <c r="I52" s="66">
        <f t="shared" si="25"/>
        <v>9.9979740745916468E-4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9.9979740745916468E-4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1.2453362342205451E-4</v>
      </c>
      <c r="X52" s="65">
        <f t="shared" si="35"/>
        <v>1.2453362342205452</v>
      </c>
      <c r="Y52" s="68">
        <f t="shared" si="37"/>
        <v>4.9253039105599805E-2</v>
      </c>
      <c r="Z52" s="68">
        <f t="shared" si="38"/>
        <v>1E-4</v>
      </c>
      <c r="AA52" s="66">
        <f t="shared" si="36"/>
        <v>9.9979740745916468E-4</v>
      </c>
      <c r="AB52" s="68">
        <f t="shared" si="39"/>
        <v>1E-4</v>
      </c>
    </row>
    <row r="53" spans="1:28">
      <c r="A53">
        <v>94.05</v>
      </c>
      <c r="B53">
        <v>0.36939779329199829</v>
      </c>
      <c r="D53" s="66">
        <f t="shared" si="20"/>
        <v>5.4812044751295919E-2</v>
      </c>
      <c r="E53" s="66">
        <f t="shared" si="21"/>
        <v>0</v>
      </c>
      <c r="F53" s="66">
        <f t="shared" si="22"/>
        <v>5.4812044751295919E-2</v>
      </c>
      <c r="G53" s="66">
        <f t="shared" si="23"/>
        <v>9.9979908517002186E-4</v>
      </c>
      <c r="H53" s="66">
        <f t="shared" si="24"/>
        <v>-5.3812245666125899E-2</v>
      </c>
      <c r="I53" s="66">
        <f t="shared" si="25"/>
        <v>9.9979908517002186E-4</v>
      </c>
      <c r="J53" s="66">
        <f t="shared" si="26"/>
        <v>5.3812245666125899E-2</v>
      </c>
      <c r="K53" s="66">
        <f t="shared" si="27"/>
        <v>0</v>
      </c>
      <c r="L53" s="66">
        <f t="shared" si="28"/>
        <v>-5.3812245666125899E-2</v>
      </c>
      <c r="M53" s="66">
        <f t="shared" si="29"/>
        <v>9.9979908517002186E-4</v>
      </c>
      <c r="N53" s="66">
        <f t="shared" si="30"/>
        <v>5.3812245666125899E-2</v>
      </c>
      <c r="O53" s="67">
        <f t="shared" si="31"/>
        <v>2.8957577836314858E-3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1.1326534978758684E-4</v>
      </c>
      <c r="X53" s="65">
        <f t="shared" si="35"/>
        <v>1.1326534978758684</v>
      </c>
      <c r="Y53" s="68">
        <f t="shared" si="37"/>
        <v>4.925303910559975E-2</v>
      </c>
      <c r="Z53" s="68">
        <f t="shared" si="38"/>
        <v>5.4812044751295919E-2</v>
      </c>
      <c r="AA53" s="66">
        <f t="shared" si="36"/>
        <v>9.9979908517002186E-4</v>
      </c>
      <c r="AB53" s="68">
        <f t="shared" si="39"/>
        <v>1E-4</v>
      </c>
    </row>
    <row r="54" spans="1:28">
      <c r="A54">
        <v>102.27</v>
      </c>
      <c r="B54">
        <v>0.44327735195039791</v>
      </c>
      <c r="D54" s="66">
        <f t="shared" si="20"/>
        <v>0.12869160340969554</v>
      </c>
      <c r="E54" s="66">
        <f t="shared" si="21"/>
        <v>0</v>
      </c>
      <c r="F54" s="66">
        <f t="shared" si="22"/>
        <v>0.12869160340969554</v>
      </c>
      <c r="G54" s="66">
        <f t="shared" si="23"/>
        <v>9.9980054441544232E-4</v>
      </c>
      <c r="H54" s="66">
        <f t="shared" si="24"/>
        <v>-0.12769180286528009</v>
      </c>
      <c r="I54" s="66">
        <f t="shared" si="25"/>
        <v>9.9980054441544232E-4</v>
      </c>
      <c r="J54" s="66">
        <f t="shared" si="26"/>
        <v>0.12769180286528009</v>
      </c>
      <c r="K54" s="66">
        <f t="shared" si="27"/>
        <v>0</v>
      </c>
      <c r="L54" s="66">
        <f t="shared" si="28"/>
        <v>-0.12769180286528009</v>
      </c>
      <c r="M54" s="66">
        <f t="shared" si="29"/>
        <v>9.9980054441544232E-4</v>
      </c>
      <c r="N54" s="66">
        <f t="shared" si="30"/>
        <v>0.12769180286528009</v>
      </c>
      <c r="O54" s="67">
        <f t="shared" si="31"/>
        <v>1.6305196518985553E-2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1.0416159330715305E-4</v>
      </c>
      <c r="X54" s="65">
        <f t="shared" si="35"/>
        <v>1.0416159330715304</v>
      </c>
      <c r="Y54" s="68">
        <f t="shared" si="37"/>
        <v>7.3879558658399624E-2</v>
      </c>
      <c r="Z54" s="68">
        <f t="shared" si="38"/>
        <v>7.3879558658399624E-2</v>
      </c>
      <c r="AA54" s="66">
        <f t="shared" si="36"/>
        <v>9.9980054441544232E-4</v>
      </c>
      <c r="AB54" s="68">
        <f t="shared" si="39"/>
        <v>1E-4</v>
      </c>
    </row>
    <row r="55" spans="1:28">
      <c r="A55">
        <v>111.95</v>
      </c>
      <c r="B55">
        <v>0.51715691060879765</v>
      </c>
      <c r="D55" s="66">
        <f t="shared" si="20"/>
        <v>0.20257116206809528</v>
      </c>
      <c r="E55" s="66">
        <f t="shared" si="21"/>
        <v>0</v>
      </c>
      <c r="F55" s="66">
        <f t="shared" si="22"/>
        <v>0.20257116206809528</v>
      </c>
      <c r="G55" s="66">
        <f t="shared" si="23"/>
        <v>9.9980209580649224E-4</v>
      </c>
      <c r="H55" s="66">
        <f t="shared" si="24"/>
        <v>-0.20157135997228878</v>
      </c>
      <c r="I55" s="66">
        <f t="shared" si="25"/>
        <v>9.9980209580649224E-4</v>
      </c>
      <c r="J55" s="66">
        <f t="shared" si="26"/>
        <v>0.20157135997228878</v>
      </c>
      <c r="K55" s="66">
        <f t="shared" si="27"/>
        <v>0</v>
      </c>
      <c r="L55" s="66">
        <f t="shared" si="28"/>
        <v>-0.20157135997228878</v>
      </c>
      <c r="M55" s="66">
        <f t="shared" si="29"/>
        <v>9.9980209580649224E-4</v>
      </c>
      <c r="N55" s="66">
        <f t="shared" si="30"/>
        <v>0.20157135997228878</v>
      </c>
      <c r="O55" s="67">
        <f t="shared" si="31"/>
        <v>4.0631013161078026E-2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9.5155034814850756E-5</v>
      </c>
      <c r="X55" s="65">
        <f t="shared" si="35"/>
        <v>0.95155034814850759</v>
      </c>
      <c r="Y55" s="68">
        <f t="shared" si="37"/>
        <v>7.3879558658399735E-2</v>
      </c>
      <c r="Z55" s="68">
        <f t="shared" si="38"/>
        <v>7.3879558658399735E-2</v>
      </c>
      <c r="AA55" s="66">
        <f t="shared" si="36"/>
        <v>9.9980209580649224E-4</v>
      </c>
      <c r="AB55" s="68">
        <f t="shared" si="39"/>
        <v>1E-4</v>
      </c>
    </row>
    <row r="56" spans="1:28">
      <c r="A56">
        <v>122.89</v>
      </c>
      <c r="B56">
        <v>0.68954254747839672</v>
      </c>
      <c r="D56" s="66">
        <f t="shared" si="20"/>
        <v>0.37495679893769435</v>
      </c>
      <c r="E56" s="66">
        <f t="shared" si="21"/>
        <v>0</v>
      </c>
      <c r="F56" s="66">
        <f t="shared" si="22"/>
        <v>0.37495679893769435</v>
      </c>
      <c r="G56" s="66">
        <f t="shared" si="23"/>
        <v>9.9980367018750668E-4</v>
      </c>
      <c r="H56" s="66">
        <f t="shared" si="24"/>
        <v>-0.37395699526750686</v>
      </c>
      <c r="I56" s="66">
        <f t="shared" si="25"/>
        <v>9.9980367018750668E-4</v>
      </c>
      <c r="J56" s="66">
        <f t="shared" si="26"/>
        <v>0.37395699526750686</v>
      </c>
      <c r="K56" s="66">
        <f t="shared" si="27"/>
        <v>0</v>
      </c>
      <c r="L56" s="66">
        <f t="shared" si="28"/>
        <v>-0.37395699526750686</v>
      </c>
      <c r="M56" s="66">
        <f t="shared" si="29"/>
        <v>9.9980367018750668E-4</v>
      </c>
      <c r="N56" s="66">
        <f t="shared" si="30"/>
        <v>0.37395699526750686</v>
      </c>
      <c r="O56" s="67">
        <f t="shared" si="31"/>
        <v>0.13984383430950215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8.6684076389637412E-5</v>
      </c>
      <c r="X56" s="65">
        <f t="shared" si="35"/>
        <v>0.8668407638963741</v>
      </c>
      <c r="Y56" s="68">
        <f t="shared" si="37"/>
        <v>0.17238563686959907</v>
      </c>
      <c r="Z56" s="68">
        <f t="shared" si="38"/>
        <v>0.17238563686959907</v>
      </c>
      <c r="AA56" s="66">
        <f t="shared" si="36"/>
        <v>9.9980367018750668E-4</v>
      </c>
      <c r="AB56" s="68">
        <f t="shared" si="39"/>
        <v>1E-4</v>
      </c>
    </row>
    <row r="57" spans="1:28">
      <c r="A57">
        <v>134.13</v>
      </c>
      <c r="B57">
        <v>0.91118122345359565</v>
      </c>
      <c r="D57" s="66">
        <f t="shared" si="20"/>
        <v>0.59659547491289322</v>
      </c>
      <c r="E57" s="66">
        <f t="shared" si="21"/>
        <v>0</v>
      </c>
      <c r="F57" s="66">
        <f t="shared" si="22"/>
        <v>0.59659547491289322</v>
      </c>
      <c r="G57" s="66">
        <f t="shared" si="23"/>
        <v>9.9980512540147706E-4</v>
      </c>
      <c r="H57" s="66">
        <f t="shared" si="24"/>
        <v>-0.59559566978749179</v>
      </c>
      <c r="I57" s="66">
        <f t="shared" si="25"/>
        <v>9.9980512540147706E-4</v>
      </c>
      <c r="J57" s="66">
        <f t="shared" si="26"/>
        <v>0.59559566978749179</v>
      </c>
      <c r="K57" s="66">
        <f t="shared" si="27"/>
        <v>0</v>
      </c>
      <c r="L57" s="66">
        <f t="shared" si="28"/>
        <v>-0.59559566978749179</v>
      </c>
      <c r="M57" s="66">
        <f t="shared" si="29"/>
        <v>9.9980512540147706E-4</v>
      </c>
      <c r="N57" s="66">
        <f t="shared" si="30"/>
        <v>0.59559566978749179</v>
      </c>
      <c r="O57" s="67">
        <f t="shared" si="31"/>
        <v>0.35473420186961097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7.9420011537482621E-5</v>
      </c>
      <c r="X57" s="65">
        <f t="shared" si="35"/>
        <v>0.79420011537482615</v>
      </c>
      <c r="Y57" s="68">
        <f t="shared" si="37"/>
        <v>0.22163867597519893</v>
      </c>
      <c r="Z57" s="68">
        <f t="shared" si="38"/>
        <v>0.22163867597519887</v>
      </c>
      <c r="AA57" s="66">
        <f t="shared" si="36"/>
        <v>9.9980512540147706E-4</v>
      </c>
      <c r="AB57" s="68">
        <f t="shared" si="39"/>
        <v>1E-4</v>
      </c>
    </row>
    <row r="58" spans="1:28">
      <c r="A58">
        <v>148.16999999999999</v>
      </c>
      <c r="B58">
        <v>1.2066994580871944</v>
      </c>
      <c r="D58" s="66">
        <f t="shared" si="20"/>
        <v>0.89211370954649194</v>
      </c>
      <c r="E58" s="66">
        <f t="shared" si="21"/>
        <v>5.6928443535596953E-3</v>
      </c>
      <c r="F58" s="66">
        <f t="shared" si="22"/>
        <v>0.88642086519293228</v>
      </c>
      <c r="G58" s="66">
        <f t="shared" si="23"/>
        <v>9.9980675465196223E-4</v>
      </c>
      <c r="H58" s="66">
        <f t="shared" si="24"/>
        <v>-0.88542105843828034</v>
      </c>
      <c r="I58" s="66">
        <f t="shared" si="25"/>
        <v>6.6926511082116575E-3</v>
      </c>
      <c r="J58" s="66">
        <f t="shared" si="26"/>
        <v>0.88542105843828023</v>
      </c>
      <c r="K58" s="66">
        <f t="shared" si="27"/>
        <v>0</v>
      </c>
      <c r="L58" s="66">
        <f t="shared" si="28"/>
        <v>-0.88542105843828023</v>
      </c>
      <c r="M58" s="66">
        <f t="shared" si="29"/>
        <v>6.6926511082116575E-3</v>
      </c>
      <c r="N58" s="66">
        <f t="shared" si="30"/>
        <v>0.88542105843828023</v>
      </c>
      <c r="O58" s="67">
        <f t="shared" si="31"/>
        <v>0.7839704507259645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7.1894487058935975E-5</v>
      </c>
      <c r="X58" s="65">
        <f t="shared" si="35"/>
        <v>0.71894487058935974</v>
      </c>
      <c r="Y58" s="68">
        <f t="shared" si="37"/>
        <v>0.29551823463359872</v>
      </c>
      <c r="Z58" s="68">
        <f t="shared" si="38"/>
        <v>0.29551823463359872</v>
      </c>
      <c r="AA58" s="66">
        <f t="shared" si="36"/>
        <v>6.6926511082116575E-3</v>
      </c>
      <c r="AB58" s="68">
        <f t="shared" si="39"/>
        <v>5.6928459828101807E-3</v>
      </c>
    </row>
    <row r="59" spans="1:28">
      <c r="A59">
        <v>159.87</v>
      </c>
      <c r="B59">
        <v>1.6007237709319926</v>
      </c>
      <c r="D59" s="66">
        <f t="shared" si="20"/>
        <v>1.2861380223912902</v>
      </c>
      <c r="E59" s="66">
        <f t="shared" si="21"/>
        <v>0.26731541182833563</v>
      </c>
      <c r="F59" s="66">
        <f t="shared" si="22"/>
        <v>1.0188226105629545</v>
      </c>
      <c r="G59" s="66">
        <f t="shared" si="23"/>
        <v>9.9980798025981377E-4</v>
      </c>
      <c r="H59" s="66">
        <f t="shared" si="24"/>
        <v>-1.0178228025826948</v>
      </c>
      <c r="I59" s="66">
        <f t="shared" si="25"/>
        <v>0.26831521980859546</v>
      </c>
      <c r="J59" s="66">
        <f t="shared" si="26"/>
        <v>1.0178228025826948</v>
      </c>
      <c r="K59" s="66">
        <f t="shared" si="27"/>
        <v>0</v>
      </c>
      <c r="L59" s="66">
        <f t="shared" si="28"/>
        <v>-1.0178228025826948</v>
      </c>
      <c r="M59" s="66">
        <f t="shared" si="29"/>
        <v>0.26831521980859546</v>
      </c>
      <c r="N59" s="66">
        <f t="shared" si="30"/>
        <v>1.0178228025826948</v>
      </c>
      <c r="O59" s="67">
        <f t="shared" si="31"/>
        <v>1.0359632574572912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6.6632927675752427E-5</v>
      </c>
      <c r="X59" s="65">
        <f t="shared" si="35"/>
        <v>0.66632927675752429</v>
      </c>
      <c r="Y59" s="68">
        <f t="shared" si="37"/>
        <v>0.39402431284479822</v>
      </c>
      <c r="Z59" s="68">
        <f t="shared" si="38"/>
        <v>0.39402431284479822</v>
      </c>
      <c r="AA59" s="66">
        <f t="shared" si="36"/>
        <v>0.26831521980859546</v>
      </c>
      <c r="AB59" s="68">
        <f t="shared" si="39"/>
        <v>0.26162256870038381</v>
      </c>
    </row>
    <row r="60" spans="1:28">
      <c r="A60">
        <v>175.69</v>
      </c>
      <c r="B60">
        <v>2.0686276424351906</v>
      </c>
      <c r="D60" s="66">
        <f t="shared" si="20"/>
        <v>1.7540418938944882</v>
      </c>
      <c r="E60" s="66">
        <f t="shared" si="21"/>
        <v>1.119286631964121</v>
      </c>
      <c r="F60" s="66">
        <f t="shared" si="22"/>
        <v>0.63475526193036713</v>
      </c>
      <c r="G60" s="66">
        <f t="shared" si="23"/>
        <v>9.9980948047179228E-4</v>
      </c>
      <c r="H60" s="66">
        <f t="shared" si="24"/>
        <v>-0.63375545244989528</v>
      </c>
      <c r="I60" s="66">
        <f t="shared" si="25"/>
        <v>1.1202864414445928</v>
      </c>
      <c r="J60" s="66">
        <f t="shared" si="26"/>
        <v>0.6337554524498954</v>
      </c>
      <c r="K60" s="66">
        <f t="shared" si="27"/>
        <v>0</v>
      </c>
      <c r="L60" s="66">
        <f t="shared" si="28"/>
        <v>-0.6337554524498954</v>
      </c>
      <c r="M60" s="66">
        <f t="shared" si="29"/>
        <v>1.1202864414445928</v>
      </c>
      <c r="N60" s="66">
        <f t="shared" si="30"/>
        <v>0.6337554524498954</v>
      </c>
      <c r="O60" s="67">
        <f t="shared" si="31"/>
        <v>0.40164597350997161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6.063296799773773E-5</v>
      </c>
      <c r="X60" s="65">
        <f t="shared" si="35"/>
        <v>0.6063296799773773</v>
      </c>
      <c r="Y60" s="68">
        <f t="shared" si="37"/>
        <v>0.46790387150319801</v>
      </c>
      <c r="Z60" s="68">
        <f t="shared" si="38"/>
        <v>0.46790387150319801</v>
      </c>
      <c r="AA60" s="66">
        <f t="shared" si="36"/>
        <v>1.1202864414445928</v>
      </c>
      <c r="AB60" s="68">
        <f t="shared" si="39"/>
        <v>0.85197122163599737</v>
      </c>
    </row>
    <row r="61" spans="1:28">
      <c r="A61">
        <v>191.94</v>
      </c>
      <c r="B61">
        <v>2.5365315139383884</v>
      </c>
      <c r="D61" s="66">
        <f t="shared" si="20"/>
        <v>2.221945765397686</v>
      </c>
      <c r="E61" s="66">
        <f t="shared" si="21"/>
        <v>2.0447508439359936</v>
      </c>
      <c r="F61" s="66">
        <f t="shared" si="22"/>
        <v>0.17719492146169236</v>
      </c>
      <c r="G61" s="66">
        <f t="shared" si="23"/>
        <v>9.9981086577238657E-4</v>
      </c>
      <c r="H61" s="66">
        <f t="shared" si="24"/>
        <v>-0.17619511059591997</v>
      </c>
      <c r="I61" s="66">
        <f t="shared" si="25"/>
        <v>2.0457506548017661</v>
      </c>
      <c r="J61" s="66">
        <f t="shared" si="26"/>
        <v>0.17619511059591986</v>
      </c>
      <c r="K61" s="66">
        <f t="shared" si="27"/>
        <v>0</v>
      </c>
      <c r="L61" s="66">
        <f t="shared" si="28"/>
        <v>-0.17619511059591986</v>
      </c>
      <c r="M61" s="66">
        <f t="shared" si="29"/>
        <v>2.0457506548017661</v>
      </c>
      <c r="N61" s="66">
        <f t="shared" si="30"/>
        <v>0.17619511059591986</v>
      </c>
      <c r="O61" s="67">
        <f t="shared" si="31"/>
        <v>3.1044716997908429E-2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5.5499667331054197E-5</v>
      </c>
      <c r="X61" s="65">
        <f t="shared" si="35"/>
        <v>0.55499667331054192</v>
      </c>
      <c r="Y61" s="68">
        <f t="shared" si="37"/>
        <v>0.46790387150319779</v>
      </c>
      <c r="Z61" s="68">
        <f t="shared" si="38"/>
        <v>0.46790387150319779</v>
      </c>
      <c r="AA61" s="66">
        <f t="shared" si="36"/>
        <v>2.0457506548017661</v>
      </c>
      <c r="AB61" s="68">
        <f t="shared" si="39"/>
        <v>0.92546421335717333</v>
      </c>
    </row>
    <row r="62" spans="1:28">
      <c r="A62">
        <v>209.27</v>
      </c>
      <c r="B62">
        <v>3.1275679832055849</v>
      </c>
      <c r="D62" s="66">
        <f t="shared" si="20"/>
        <v>2.8129822346648825</v>
      </c>
      <c r="E62" s="66">
        <f t="shared" si="21"/>
        <v>2.8800594759272036</v>
      </c>
      <c r="F62" s="66">
        <f t="shared" si="22"/>
        <v>-6.7077241262321063E-2</v>
      </c>
      <c r="G62" s="66">
        <f t="shared" si="23"/>
        <v>9.9981220012754267E-4</v>
      </c>
      <c r="H62" s="66">
        <f t="shared" si="24"/>
        <v>6.8077053462448606E-2</v>
      </c>
      <c r="I62" s="66">
        <f t="shared" si="25"/>
        <v>2.8810592881273309</v>
      </c>
      <c r="J62" s="66">
        <f t="shared" si="26"/>
        <v>-6.8077053462448411E-2</v>
      </c>
      <c r="K62" s="66">
        <f t="shared" si="27"/>
        <v>0</v>
      </c>
      <c r="L62" s="66">
        <f t="shared" si="28"/>
        <v>6.8077053462448411E-2</v>
      </c>
      <c r="M62" s="66">
        <f t="shared" si="29"/>
        <v>2.8810592881273309</v>
      </c>
      <c r="N62" s="66">
        <f t="shared" si="30"/>
        <v>-6.8077053462448411E-2</v>
      </c>
      <c r="O62" s="67">
        <f t="shared" si="31"/>
        <v>4.6344852081290589E-3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5.0903646712488849E-5</v>
      </c>
      <c r="X62" s="65">
        <f t="shared" si="35"/>
        <v>0.50903646712488848</v>
      </c>
      <c r="Y62" s="68">
        <f t="shared" si="37"/>
        <v>0.59103646926719655</v>
      </c>
      <c r="Z62" s="68">
        <f t="shared" si="38"/>
        <v>0.59103646926719655</v>
      </c>
      <c r="AA62" s="66">
        <f t="shared" si="36"/>
        <v>2.8810592881273309</v>
      </c>
      <c r="AB62" s="68">
        <f t="shared" si="39"/>
        <v>0.83530863332556482</v>
      </c>
    </row>
    <row r="63" spans="1:28">
      <c r="A63">
        <v>228.86</v>
      </c>
      <c r="B63">
        <v>3.7432309720255823</v>
      </c>
      <c r="D63" s="66">
        <f t="shared" si="20"/>
        <v>3.4286452234848799</v>
      </c>
      <c r="E63" s="66">
        <f t="shared" si="21"/>
        <v>3.6310256254912927</v>
      </c>
      <c r="F63" s="66">
        <f t="shared" si="22"/>
        <v>-0.20238040200641283</v>
      </c>
      <c r="G63" s="66">
        <f t="shared" si="23"/>
        <v>9.99813561761225E-4</v>
      </c>
      <c r="H63" s="66">
        <f t="shared" si="24"/>
        <v>0.20338021556817407</v>
      </c>
      <c r="I63" s="66">
        <f t="shared" si="25"/>
        <v>3.632025439053054</v>
      </c>
      <c r="J63" s="66">
        <f t="shared" si="26"/>
        <v>-0.20338021556817409</v>
      </c>
      <c r="K63" s="66">
        <f t="shared" si="27"/>
        <v>0</v>
      </c>
      <c r="L63" s="66">
        <f t="shared" si="28"/>
        <v>0.20338021556817409</v>
      </c>
      <c r="M63" s="66">
        <f t="shared" si="29"/>
        <v>3.632025439053054</v>
      </c>
      <c r="N63" s="66">
        <f t="shared" si="30"/>
        <v>-0.20338021556817409</v>
      </c>
      <c r="O63" s="67">
        <f t="shared" si="31"/>
        <v>4.1363512084556964E-2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4.6546387081720448E-5</v>
      </c>
      <c r="X63" s="65">
        <f t="shared" si="35"/>
        <v>0.46546387081720447</v>
      </c>
      <c r="Y63" s="68">
        <f t="shared" si="37"/>
        <v>0.61566298881999737</v>
      </c>
      <c r="Z63" s="68">
        <f t="shared" si="38"/>
        <v>0.61566298881999737</v>
      </c>
      <c r="AA63" s="66">
        <f t="shared" si="36"/>
        <v>3.632025439053054</v>
      </c>
      <c r="AB63" s="68">
        <f t="shared" si="39"/>
        <v>0.75096615092572305</v>
      </c>
    </row>
    <row r="64" spans="1:28">
      <c r="A64">
        <v>250.39</v>
      </c>
      <c r="B64">
        <v>4.3588939608455792</v>
      </c>
      <c r="D64" s="66">
        <f t="shared" si="20"/>
        <v>4.0443082123048768</v>
      </c>
      <c r="E64" s="66">
        <f t="shared" si="21"/>
        <v>4.2734693046849133</v>
      </c>
      <c r="F64" s="66">
        <f t="shared" si="22"/>
        <v>-0.22916109238003646</v>
      </c>
      <c r="G64" s="66">
        <f t="shared" si="23"/>
        <v>9.9981491010586797E-4</v>
      </c>
      <c r="H64" s="66">
        <f t="shared" si="24"/>
        <v>0.23016090729014232</v>
      </c>
      <c r="I64" s="66">
        <f t="shared" si="25"/>
        <v>4.2744691195950191</v>
      </c>
      <c r="J64" s="66">
        <f t="shared" si="26"/>
        <v>-0.23016090729014227</v>
      </c>
      <c r="K64" s="66">
        <f t="shared" si="27"/>
        <v>0</v>
      </c>
      <c r="L64" s="66">
        <f t="shared" si="28"/>
        <v>0.23016090729014227</v>
      </c>
      <c r="M64" s="66">
        <f t="shared" si="29"/>
        <v>4.2744691195950191</v>
      </c>
      <c r="N64" s="66">
        <f t="shared" si="30"/>
        <v>-0.23016090729014227</v>
      </c>
      <c r="O64" s="67">
        <f t="shared" si="31"/>
        <v>5.2974043244621467E-2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4.2544055862943982E-5</v>
      </c>
      <c r="X64" s="65">
        <f t="shared" si="35"/>
        <v>0.4254405586294398</v>
      </c>
      <c r="Y64" s="68">
        <f t="shared" si="37"/>
        <v>0.61566298881999693</v>
      </c>
      <c r="Z64" s="68">
        <f t="shared" si="38"/>
        <v>0.61566298881999693</v>
      </c>
      <c r="AA64" s="66">
        <f t="shared" si="36"/>
        <v>4.2744691195950191</v>
      </c>
      <c r="AB64" s="68">
        <f t="shared" si="39"/>
        <v>0.6424436805419651</v>
      </c>
    </row>
    <row r="65" spans="1:28">
      <c r="A65">
        <v>273.42</v>
      </c>
      <c r="B65">
        <v>4.9253039105599772</v>
      </c>
      <c r="D65" s="66">
        <f t="shared" si="20"/>
        <v>4.6107181620192748</v>
      </c>
      <c r="E65" s="66">
        <f t="shared" si="21"/>
        <v>4.808980225520501</v>
      </c>
      <c r="F65" s="66">
        <f t="shared" si="22"/>
        <v>-0.19826206350122622</v>
      </c>
      <c r="G65" s="66">
        <f t="shared" si="23"/>
        <v>9.9981621090892243E-4</v>
      </c>
      <c r="H65" s="66">
        <f t="shared" si="24"/>
        <v>0.19926187971213513</v>
      </c>
      <c r="I65" s="66">
        <f t="shared" si="25"/>
        <v>4.8099800417314098</v>
      </c>
      <c r="J65" s="66">
        <f t="shared" si="26"/>
        <v>-0.19926187971213505</v>
      </c>
      <c r="K65" s="66">
        <f t="shared" si="27"/>
        <v>0</v>
      </c>
      <c r="L65" s="66">
        <f t="shared" si="28"/>
        <v>0.19926187971213505</v>
      </c>
      <c r="M65" s="66">
        <f t="shared" si="29"/>
        <v>4.8099800417314098</v>
      </c>
      <c r="N65" s="66">
        <f t="shared" si="30"/>
        <v>-0.19926187971213505</v>
      </c>
      <c r="O65" s="67">
        <f t="shared" si="31"/>
        <v>3.970529670641338E-2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3.8960595960509633E-5</v>
      </c>
      <c r="X65" s="65">
        <f t="shared" si="35"/>
        <v>0.38960595960509631</v>
      </c>
      <c r="Y65" s="68">
        <f t="shared" si="37"/>
        <v>0.56640994971439795</v>
      </c>
      <c r="Z65" s="68">
        <f t="shared" si="38"/>
        <v>0.56640994971439795</v>
      </c>
      <c r="AA65" s="66">
        <f t="shared" si="36"/>
        <v>4.8099800417314098</v>
      </c>
      <c r="AB65" s="68">
        <f t="shared" si="39"/>
        <v>0.53551092213639073</v>
      </c>
    </row>
    <row r="66" spans="1:28">
      <c r="A66">
        <v>299.18</v>
      </c>
      <c r="B66">
        <v>5.4917138602743742</v>
      </c>
      <c r="D66" s="66">
        <f t="shared" si="20"/>
        <v>5.1771281117336718</v>
      </c>
      <c r="E66" s="66">
        <f t="shared" si="21"/>
        <v>5.2780715495922941</v>
      </c>
      <c r="F66" s="66">
        <f t="shared" si="22"/>
        <v>-0.10094343785862225</v>
      </c>
      <c r="G66" s="66">
        <f t="shared" si="23"/>
        <v>9.9981752318157799E-4</v>
      </c>
      <c r="H66" s="66">
        <f t="shared" si="24"/>
        <v>0.10194325538180384</v>
      </c>
      <c r="I66" s="66">
        <f t="shared" si="25"/>
        <v>5.2790713671154759</v>
      </c>
      <c r="J66" s="66">
        <f t="shared" si="26"/>
        <v>-0.10194325538180404</v>
      </c>
      <c r="K66" s="66">
        <f t="shared" si="27"/>
        <v>0</v>
      </c>
      <c r="L66" s="66">
        <f t="shared" si="28"/>
        <v>0.10194325538180404</v>
      </c>
      <c r="M66" s="66">
        <f t="shared" si="29"/>
        <v>5.2790713671154759</v>
      </c>
      <c r="N66" s="66">
        <f t="shared" si="30"/>
        <v>-0.10194325538180404</v>
      </c>
      <c r="O66" s="67">
        <f t="shared" si="31"/>
        <v>1.0392427317839719E-2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3.560601025310028E-5</v>
      </c>
      <c r="X66" s="65">
        <f t="shared" si="35"/>
        <v>0.35606010253100279</v>
      </c>
      <c r="Y66" s="68">
        <f t="shared" si="37"/>
        <v>0.56640994971439707</v>
      </c>
      <c r="Z66" s="68">
        <f t="shared" si="38"/>
        <v>0.56640994971439707</v>
      </c>
      <c r="AA66" s="66">
        <f t="shared" si="36"/>
        <v>5.2790713671154759</v>
      </c>
      <c r="AB66" s="68">
        <f t="shared" si="39"/>
        <v>0.46909132538406606</v>
      </c>
    </row>
    <row r="67" spans="1:28">
      <c r="A67">
        <v>327.69</v>
      </c>
      <c r="B67">
        <v>5.984244251330372</v>
      </c>
      <c r="D67" s="66">
        <f t="shared" si="20"/>
        <v>5.6696585027896695</v>
      </c>
      <c r="E67" s="66">
        <f t="shared" si="21"/>
        <v>5.6859412763071377</v>
      </c>
      <c r="F67" s="66">
        <f t="shared" si="22"/>
        <v>0</v>
      </c>
      <c r="G67" s="66">
        <f t="shared" si="23"/>
        <v>9.9981883091766191E-4</v>
      </c>
      <c r="H67" s="66">
        <f t="shared" si="24"/>
        <v>0</v>
      </c>
      <c r="I67" s="66">
        <f t="shared" si="25"/>
        <v>5.6869410951380557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5.6869410951380557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3.2508181963204684E-5</v>
      </c>
      <c r="X67" s="65">
        <f t="shared" si="35"/>
        <v>0.32508181963204685</v>
      </c>
      <c r="Y67" s="68">
        <f t="shared" si="37"/>
        <v>0.49253039105599772</v>
      </c>
      <c r="Z67" s="68">
        <f t="shared" si="38"/>
        <v>0.49253039105599772</v>
      </c>
      <c r="AA67" s="66">
        <f t="shared" si="36"/>
        <v>5.6869410951380557</v>
      </c>
      <c r="AB67" s="68">
        <f t="shared" si="39"/>
        <v>0.40786972802257981</v>
      </c>
    </row>
    <row r="68" spans="1:28">
      <c r="A68">
        <v>357.06</v>
      </c>
      <c r="B68">
        <v>6.5014011619391692</v>
      </c>
      <c r="D68" s="66">
        <f t="shared" si="20"/>
        <v>6.1868154133984667</v>
      </c>
      <c r="E68" s="66">
        <f t="shared" si="21"/>
        <v>6.0204164903646085</v>
      </c>
      <c r="F68" s="66">
        <f t="shared" si="22"/>
        <v>0.16639892303385828</v>
      </c>
      <c r="G68" s="66">
        <f t="shared" si="23"/>
        <v>9.99820047076551E-4</v>
      </c>
      <c r="H68" s="66">
        <f t="shared" si="24"/>
        <v>-0.16539910298678173</v>
      </c>
      <c r="I68" s="66">
        <f t="shared" si="25"/>
        <v>6.0214163104116851</v>
      </c>
      <c r="J68" s="66">
        <f t="shared" si="26"/>
        <v>0.16539910298678162</v>
      </c>
      <c r="K68" s="66">
        <f t="shared" si="27"/>
        <v>0</v>
      </c>
      <c r="L68" s="66">
        <f t="shared" si="28"/>
        <v>-0.16539910298678162</v>
      </c>
      <c r="M68" s="66">
        <f t="shared" si="29"/>
        <v>6.0214163104116851</v>
      </c>
      <c r="N68" s="66">
        <f t="shared" si="30"/>
        <v>0.16539910298678162</v>
      </c>
      <c r="O68" s="67">
        <f t="shared" si="31"/>
        <v>2.7356863268831993E-2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2.9834218751813538E-5</v>
      </c>
      <c r="X68" s="65">
        <f t="shared" si="35"/>
        <v>0.29834218751813535</v>
      </c>
      <c r="Y68" s="68">
        <f t="shared" si="37"/>
        <v>0.5171569106087972</v>
      </c>
      <c r="Z68" s="68">
        <f t="shared" si="38"/>
        <v>0.5171569106087972</v>
      </c>
      <c r="AA68" s="66">
        <f t="shared" si="36"/>
        <v>6.0214163104116851</v>
      </c>
      <c r="AB68" s="68">
        <f t="shared" si="39"/>
        <v>0.33447521527362944</v>
      </c>
    </row>
    <row r="69" spans="1:28">
      <c r="A69">
        <v>392.08</v>
      </c>
      <c r="B69">
        <v>6.944678513889567</v>
      </c>
      <c r="D69" s="66">
        <f t="shared" si="20"/>
        <v>6.6300927653488646</v>
      </c>
      <c r="E69" s="66">
        <f t="shared" si="21"/>
        <v>6.3393446879200646</v>
      </c>
      <c r="F69" s="66">
        <f t="shared" si="22"/>
        <v>0.29074807742880004</v>
      </c>
      <c r="G69" s="66">
        <f t="shared" si="23"/>
        <v>9.9982135424124779E-4</v>
      </c>
      <c r="H69" s="66">
        <f t="shared" si="24"/>
        <v>-0.28974825607455879</v>
      </c>
      <c r="I69" s="66">
        <f t="shared" si="25"/>
        <v>6.3403445092743054</v>
      </c>
      <c r="J69" s="66">
        <f t="shared" si="26"/>
        <v>0.28974825607455923</v>
      </c>
      <c r="K69" s="66">
        <f t="shared" si="27"/>
        <v>0</v>
      </c>
      <c r="L69" s="66">
        <f t="shared" si="28"/>
        <v>-0.28974825607455923</v>
      </c>
      <c r="M69" s="66">
        <f t="shared" si="29"/>
        <v>6.3403445092743054</v>
      </c>
      <c r="N69" s="66">
        <f t="shared" si="30"/>
        <v>0.28974825607455923</v>
      </c>
      <c r="O69" s="67">
        <f t="shared" si="31"/>
        <v>8.3954051898248352E-2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2.7169470892477409E-5</v>
      </c>
      <c r="X69" s="65">
        <f t="shared" si="35"/>
        <v>0.2716947089247741</v>
      </c>
      <c r="Y69" s="68">
        <f t="shared" si="37"/>
        <v>0.44327735195039786</v>
      </c>
      <c r="Z69" s="68">
        <f t="shared" si="38"/>
        <v>0.44327735195039786</v>
      </c>
      <c r="AA69" s="66">
        <f t="shared" si="36"/>
        <v>6.3403445092743054</v>
      </c>
      <c r="AB69" s="68">
        <f t="shared" si="39"/>
        <v>0.31892819886262025</v>
      </c>
    </row>
    <row r="70" spans="1:28">
      <c r="A70">
        <v>428.27</v>
      </c>
      <c r="B70">
        <v>7.2648232680759648</v>
      </c>
      <c r="D70" s="66">
        <f t="shared" si="20"/>
        <v>6.9502375195352624</v>
      </c>
      <c r="E70" s="66">
        <f t="shared" si="21"/>
        <v>6.6039994350260827</v>
      </c>
      <c r="F70" s="66">
        <f t="shared" si="22"/>
        <v>0.3462380845091797</v>
      </c>
      <c r="G70" s="66">
        <f t="shared" si="23"/>
        <v>9.9982257042440762E-4</v>
      </c>
      <c r="H70" s="66">
        <f t="shared" si="24"/>
        <v>-0.34523826193875529</v>
      </c>
      <c r="I70" s="66">
        <f t="shared" si="25"/>
        <v>6.6049992575965071</v>
      </c>
      <c r="J70" s="66">
        <f t="shared" si="26"/>
        <v>0.34523826193875529</v>
      </c>
      <c r="K70" s="66">
        <f t="shared" si="27"/>
        <v>0</v>
      </c>
      <c r="L70" s="66">
        <f t="shared" si="28"/>
        <v>-0.34523826193875529</v>
      </c>
      <c r="M70" s="66">
        <f t="shared" si="29"/>
        <v>6.6049992575965071</v>
      </c>
      <c r="N70" s="66">
        <f t="shared" si="30"/>
        <v>0.34523826193875529</v>
      </c>
      <c r="O70" s="67">
        <f t="shared" si="31"/>
        <v>0.11918945750649261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2.487357542560194E-5</v>
      </c>
      <c r="X70" s="65">
        <f t="shared" si="35"/>
        <v>0.2487357542560194</v>
      </c>
      <c r="Y70" s="68">
        <f t="shared" si="37"/>
        <v>0.32014475418639776</v>
      </c>
      <c r="Z70" s="68">
        <f t="shared" si="38"/>
        <v>0.32014475418639776</v>
      </c>
      <c r="AA70" s="66">
        <f t="shared" si="36"/>
        <v>6.6049992575965071</v>
      </c>
      <c r="AB70" s="68">
        <f t="shared" si="39"/>
        <v>0.2646547483222017</v>
      </c>
    </row>
    <row r="71" spans="1:28">
      <c r="A71">
        <v>469.48</v>
      </c>
      <c r="B71">
        <v>7.5110884636039641</v>
      </c>
      <c r="D71" s="66">
        <f t="shared" si="20"/>
        <v>7.1965027150632617</v>
      </c>
      <c r="E71" s="66">
        <f t="shared" si="21"/>
        <v>6.8481759601743084</v>
      </c>
      <c r="F71" s="66">
        <f t="shared" si="22"/>
        <v>0.34832675488895326</v>
      </c>
      <c r="G71" s="66">
        <f t="shared" si="23"/>
        <v>9.9982381851950299E-4</v>
      </c>
      <c r="H71" s="66">
        <f t="shared" si="24"/>
        <v>-0.34732693107043378</v>
      </c>
      <c r="I71" s="66">
        <f t="shared" si="25"/>
        <v>6.8491757839928278</v>
      </c>
      <c r="J71" s="66">
        <f t="shared" si="26"/>
        <v>0.34732693107043389</v>
      </c>
      <c r="K71" s="66">
        <f t="shared" si="27"/>
        <v>0</v>
      </c>
      <c r="L71" s="66">
        <f t="shared" si="28"/>
        <v>-0.34732693107043389</v>
      </c>
      <c r="M71" s="66">
        <f t="shared" si="29"/>
        <v>6.8491757839928278</v>
      </c>
      <c r="N71" s="66">
        <f t="shared" si="30"/>
        <v>0.34732693107043389</v>
      </c>
      <c r="O71" s="67">
        <f t="shared" si="31"/>
        <v>0.12063599704680593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2.2690223539921919E-5</v>
      </c>
      <c r="X71" s="65">
        <f t="shared" si="35"/>
        <v>0.22690223539921919</v>
      </c>
      <c r="Y71" s="68">
        <f t="shared" si="37"/>
        <v>0.2462651955279993</v>
      </c>
      <c r="Z71" s="68">
        <f t="shared" si="38"/>
        <v>0.2462651955279993</v>
      </c>
      <c r="AA71" s="66">
        <f t="shared" si="36"/>
        <v>6.8491757839928278</v>
      </c>
      <c r="AB71" s="68">
        <f t="shared" si="39"/>
        <v>0.2441765263963207</v>
      </c>
    </row>
    <row r="72" spans="1:28">
      <c r="A72">
        <v>512.08000000000004</v>
      </c>
      <c r="B72">
        <v>7.7573536591319634</v>
      </c>
      <c r="D72" s="66">
        <f t="shared" ref="D72:D103" si="40">IF(B72-$D$4&gt;0.05,B72-$D$4,IF(A72="","",0))</f>
        <v>7.442767910591261</v>
      </c>
      <c r="E72" s="66">
        <f t="shared" ref="E72:E103" si="41">IF(D72="","",IF(A72&lt;$F$4+0.01,0,10^(((-0.434*$E$4)/(LOG(A72)-LOG($F$4)))+LOG($G$4))))</f>
        <v>7.0542793862259119</v>
      </c>
      <c r="F72" s="66">
        <f t="shared" ref="F72:F103" si="42">IF(E72="","",IF(ABS(D72-E72)&lt;0.05,0,D72-E72))</f>
        <v>0.38848852436534909</v>
      </c>
      <c r="G72" s="66">
        <f t="shared" ref="G72:G103" si="43">IF(OR(D72="",$H$4=""),"",IF(A72&lt;$I$4,0,10^(((-0.434*$H$4)/(LOG(A72)-LOG($I$4)))+LOG($J$4))))</f>
        <v>9.9982498242162567E-4</v>
      </c>
      <c r="H72" s="66">
        <f t="shared" ref="H72:H103" si="44">IF(G72="","",IF(ABS(G72-F72)&lt;0.05,0,G72-F72))</f>
        <v>-0.38748869938292746</v>
      </c>
      <c r="I72" s="66">
        <f t="shared" ref="I72:I103" si="45">IF(G72="","",E72+G72)</f>
        <v>7.0552792112083331</v>
      </c>
      <c r="J72" s="66">
        <f t="shared" ref="J72:J103" si="46">IF(I72="","",IF(ABS(D72-I72)&lt;0.05,0,D72-I72))</f>
        <v>0.38748869938292785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-0.38748869938292785</v>
      </c>
      <c r="M72" s="66">
        <f t="shared" ref="M72:M103" si="49">IF(L72="","",E72+G72+K72)</f>
        <v>7.0552792112083331</v>
      </c>
      <c r="N72" s="66">
        <f t="shared" ref="N72:N103" si="50">IF(M72="","",IF(ABS(D72-M72)&lt;0.05,0,D72-M72))</f>
        <v>0.38748869938292785</v>
      </c>
      <c r="O72" s="67">
        <f t="shared" ref="O72:O103" si="51">IF($H$4="",IF(A72="","",F72^2),IF(N72="","",N72^2))</f>
        <v>0.15014749214947304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2.0802620972353035E-5</v>
      </c>
      <c r="X72" s="65">
        <f t="shared" ref="X72:X103" si="55">IF(D72="","",IF(W72=" "," ",W72*10000))</f>
        <v>0.20802620972353034</v>
      </c>
      <c r="Y72" s="68">
        <f t="shared" si="37"/>
        <v>0.2462651955279993</v>
      </c>
      <c r="Z72" s="68">
        <f t="shared" si="38"/>
        <v>0.2462651955279993</v>
      </c>
      <c r="AA72" s="66">
        <f t="shared" ref="AA72:AA103" si="56">(IF(M72="",(IF(I72="",E72,I72)),M72 ))</f>
        <v>7.0552792112083331</v>
      </c>
      <c r="AB72" s="68">
        <f t="shared" si="39"/>
        <v>0.20610342721550534</v>
      </c>
    </row>
    <row r="73" spans="1:28">
      <c r="A73">
        <v>561.30999999999995</v>
      </c>
      <c r="B73">
        <v>8.0282453742127622</v>
      </c>
      <c r="D73" s="66">
        <f t="shared" si="40"/>
        <v>7.7136596256720598</v>
      </c>
      <c r="E73" s="66">
        <f t="shared" si="41"/>
        <v>7.249894610705824</v>
      </c>
      <c r="F73" s="66">
        <f t="shared" si="42"/>
        <v>0.46376501496623579</v>
      </c>
      <c r="G73" s="66">
        <f t="shared" si="43"/>
        <v>9.998261958878386E-4</v>
      </c>
      <c r="H73" s="66">
        <f t="shared" si="44"/>
        <v>-0.46276518877034795</v>
      </c>
      <c r="I73" s="66">
        <f t="shared" si="45"/>
        <v>7.2508944369017119</v>
      </c>
      <c r="J73" s="66">
        <f t="shared" si="46"/>
        <v>0.46276518877034789</v>
      </c>
      <c r="K73" s="66">
        <f t="shared" si="47"/>
        <v>0</v>
      </c>
      <c r="L73" s="66">
        <f t="shared" si="48"/>
        <v>-0.46276518877034789</v>
      </c>
      <c r="M73" s="66">
        <f t="shared" si="49"/>
        <v>7.2508944369017119</v>
      </c>
      <c r="N73" s="66">
        <f t="shared" si="50"/>
        <v>0.46276518877034789</v>
      </c>
      <c r="O73" s="67">
        <f t="shared" si="51"/>
        <v>0.21415161993765572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1.897811574267792E-5</v>
      </c>
      <c r="X73" s="65">
        <f t="shared" si="55"/>
        <v>0.1897811574267792</v>
      </c>
      <c r="Y73" s="68">
        <f t="shared" ref="Y73:Y104" si="57">IF(B73-B72&lt;0.0001,0.0001,B73-B72)</f>
        <v>0.27089171508079879</v>
      </c>
      <c r="Z73" s="68">
        <f t="shared" ref="Z73:Z104" si="58">IF(D73-D72&lt;0.0001,0.0001,D73-D72)</f>
        <v>0.27089171508079879</v>
      </c>
      <c r="AA73" s="66">
        <f t="shared" si="56"/>
        <v>7.2508944369017119</v>
      </c>
      <c r="AB73" s="68">
        <f t="shared" ref="AB73:AB104" si="59">IF(AA73-AA72&lt;0.0001,0.0001,AA73-AA72)</f>
        <v>0.19561522569337875</v>
      </c>
    </row>
    <row r="74" spans="1:28">
      <c r="A74">
        <v>612.65</v>
      </c>
      <c r="B74">
        <v>8.2745105697407624</v>
      </c>
      <c r="D74" s="66">
        <f t="shared" si="40"/>
        <v>7.95992482120006</v>
      </c>
      <c r="E74" s="66">
        <f t="shared" si="41"/>
        <v>7.4181730708495452</v>
      </c>
      <c r="F74" s="66">
        <f t="shared" si="42"/>
        <v>0.5417517503505147</v>
      </c>
      <c r="G74" s="66">
        <f t="shared" si="43"/>
        <v>9.998273373120817E-4</v>
      </c>
      <c r="H74" s="66">
        <f t="shared" si="44"/>
        <v>-0.54075192301320263</v>
      </c>
      <c r="I74" s="66">
        <f t="shared" si="45"/>
        <v>7.419172898186857</v>
      </c>
      <c r="J74" s="66">
        <f t="shared" si="46"/>
        <v>0.54075192301320296</v>
      </c>
      <c r="K74" s="66">
        <f t="shared" si="47"/>
        <v>0</v>
      </c>
      <c r="L74" s="66">
        <f t="shared" si="48"/>
        <v>-0.54075192301320296</v>
      </c>
      <c r="M74" s="66">
        <f t="shared" si="49"/>
        <v>7.419172898186857</v>
      </c>
      <c r="N74" s="66">
        <f t="shared" si="50"/>
        <v>0.54075192301320296</v>
      </c>
      <c r="O74" s="67">
        <f t="shared" si="51"/>
        <v>0.29241264224247698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1.7387751811837985E-5</v>
      </c>
      <c r="X74" s="65">
        <f t="shared" si="55"/>
        <v>0.17387751811837984</v>
      </c>
      <c r="Y74" s="68">
        <f t="shared" si="57"/>
        <v>0.24626519552800019</v>
      </c>
      <c r="Z74" s="68">
        <f t="shared" si="58"/>
        <v>0.24626519552800019</v>
      </c>
      <c r="AA74" s="66">
        <f t="shared" si="56"/>
        <v>7.419172898186857</v>
      </c>
      <c r="AB74" s="68">
        <f t="shared" si="59"/>
        <v>0.16827846128514512</v>
      </c>
    </row>
    <row r="75" spans="1:28">
      <c r="A75">
        <v>674.29</v>
      </c>
      <c r="B75">
        <v>8.4961492457159622</v>
      </c>
      <c r="D75" s="66">
        <f t="shared" si="40"/>
        <v>8.1815634971752598</v>
      </c>
      <c r="E75" s="66">
        <f t="shared" si="41"/>
        <v>7.5849393235496203</v>
      </c>
      <c r="F75" s="66">
        <f t="shared" si="42"/>
        <v>0.59662417362563946</v>
      </c>
      <c r="G75" s="66">
        <f t="shared" si="43"/>
        <v>9.9982857050125639E-4</v>
      </c>
      <c r="H75" s="66">
        <f t="shared" si="44"/>
        <v>-0.59562434505513817</v>
      </c>
      <c r="I75" s="66">
        <f t="shared" si="45"/>
        <v>7.5859391521201216</v>
      </c>
      <c r="J75" s="66">
        <f t="shared" si="46"/>
        <v>0.59562434505513817</v>
      </c>
      <c r="K75" s="66">
        <f t="shared" si="47"/>
        <v>0</v>
      </c>
      <c r="L75" s="66">
        <f t="shared" si="48"/>
        <v>-0.59562434505513817</v>
      </c>
      <c r="M75" s="66">
        <f t="shared" si="49"/>
        <v>7.5859391521201216</v>
      </c>
      <c r="N75" s="66">
        <f t="shared" si="50"/>
        <v>0.59562434505513817</v>
      </c>
      <c r="O75" s="67">
        <f t="shared" si="51"/>
        <v>0.35476836042236232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1.5798256162070539E-5</v>
      </c>
      <c r="X75" s="65">
        <f t="shared" si="55"/>
        <v>0.1579825616207054</v>
      </c>
      <c r="Y75" s="68">
        <f t="shared" si="57"/>
        <v>0.22163867597519982</v>
      </c>
      <c r="Z75" s="68">
        <f t="shared" si="58"/>
        <v>0.22163867597519982</v>
      </c>
      <c r="AA75" s="66">
        <f t="shared" si="56"/>
        <v>7.5859391521201216</v>
      </c>
      <c r="AB75" s="68">
        <f t="shared" si="59"/>
        <v>0.16676625393326461</v>
      </c>
    </row>
    <row r="76" spans="1:28">
      <c r="A76">
        <v>733.94</v>
      </c>
      <c r="B76">
        <v>8.7177879216911585</v>
      </c>
      <c r="D76" s="66">
        <f t="shared" si="40"/>
        <v>8.403202173150456</v>
      </c>
      <c r="E76" s="66">
        <f t="shared" si="41"/>
        <v>7.7191163866770243</v>
      </c>
      <c r="F76" s="66">
        <f t="shared" si="42"/>
        <v>0.68408578647343177</v>
      </c>
      <c r="G76" s="66">
        <f t="shared" si="43"/>
        <v>9.9982964632899188E-4</v>
      </c>
      <c r="H76" s="66">
        <f t="shared" si="44"/>
        <v>-0.68308595682710282</v>
      </c>
      <c r="I76" s="66">
        <f t="shared" si="45"/>
        <v>7.720116216323353</v>
      </c>
      <c r="J76" s="66">
        <f t="shared" si="46"/>
        <v>0.68308595682710305</v>
      </c>
      <c r="K76" s="66">
        <f t="shared" si="47"/>
        <v>0</v>
      </c>
      <c r="L76" s="66">
        <f t="shared" si="48"/>
        <v>-0.68308595682710305</v>
      </c>
      <c r="M76" s="66">
        <f t="shared" si="49"/>
        <v>7.720116216323353</v>
      </c>
      <c r="N76" s="66">
        <f t="shared" si="50"/>
        <v>0.68308595682710305</v>
      </c>
      <c r="O76" s="67">
        <f t="shared" si="51"/>
        <v>0.46660642441439887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1.4514273847347932E-5</v>
      </c>
      <c r="X76" s="65">
        <f t="shared" si="55"/>
        <v>0.14514273847347933</v>
      </c>
      <c r="Y76" s="68">
        <f t="shared" si="57"/>
        <v>0.22163867597519626</v>
      </c>
      <c r="Z76" s="68">
        <f t="shared" si="58"/>
        <v>0.22163867597519626</v>
      </c>
      <c r="AA76" s="66">
        <f t="shared" si="56"/>
        <v>7.720116216323353</v>
      </c>
      <c r="AB76" s="68">
        <f t="shared" si="59"/>
        <v>0.13417706420323139</v>
      </c>
    </row>
    <row r="77" spans="1:28">
      <c r="A77">
        <v>805.04</v>
      </c>
      <c r="B77">
        <v>8.8901735585607593</v>
      </c>
      <c r="D77" s="66">
        <f t="shared" si="40"/>
        <v>8.5755878100200569</v>
      </c>
      <c r="E77" s="66">
        <f t="shared" si="41"/>
        <v>7.8530918919615447</v>
      </c>
      <c r="F77" s="66">
        <f t="shared" si="42"/>
        <v>0.72249591805851221</v>
      </c>
      <c r="G77" s="66">
        <f t="shared" si="43"/>
        <v>9.9983080455932709E-4</v>
      </c>
      <c r="H77" s="66">
        <f t="shared" si="44"/>
        <v>-0.72149608725395287</v>
      </c>
      <c r="I77" s="66">
        <f t="shared" si="45"/>
        <v>7.8540917227661042</v>
      </c>
      <c r="J77" s="66">
        <f t="shared" si="46"/>
        <v>0.72149608725395264</v>
      </c>
      <c r="K77" s="66">
        <f t="shared" si="47"/>
        <v>0</v>
      </c>
      <c r="L77" s="66">
        <f t="shared" si="48"/>
        <v>-0.72149608725395264</v>
      </c>
      <c r="M77" s="66">
        <f t="shared" si="49"/>
        <v>7.8540917227661042</v>
      </c>
      <c r="N77" s="66">
        <f t="shared" si="50"/>
        <v>0.72149608725395264</v>
      </c>
      <c r="O77" s="67">
        <f t="shared" si="51"/>
        <v>0.52055660392276326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1.3232393604693609E-5</v>
      </c>
      <c r="X77" s="65">
        <f t="shared" si="55"/>
        <v>0.1323239360469361</v>
      </c>
      <c r="Y77" s="68">
        <f t="shared" si="57"/>
        <v>0.17238563686960084</v>
      </c>
      <c r="Z77" s="68">
        <f t="shared" si="58"/>
        <v>0.17238563686960084</v>
      </c>
      <c r="AA77" s="66">
        <f t="shared" si="56"/>
        <v>7.8540917227661042</v>
      </c>
      <c r="AB77" s="68">
        <f t="shared" si="59"/>
        <v>0.13397550644275125</v>
      </c>
    </row>
    <row r="78" spans="1:28">
      <c r="A78">
        <v>878.37</v>
      </c>
      <c r="B78">
        <v>9.0379326758775598</v>
      </c>
      <c r="D78" s="66">
        <f t="shared" si="40"/>
        <v>8.7233469273368573</v>
      </c>
      <c r="E78" s="66">
        <f t="shared" si="41"/>
        <v>7.9689872732472278</v>
      </c>
      <c r="F78" s="66">
        <f t="shared" si="42"/>
        <v>0.75435965408962957</v>
      </c>
      <c r="G78" s="66">
        <f t="shared" si="43"/>
        <v>9.9983188220978403E-4</v>
      </c>
      <c r="H78" s="66">
        <f t="shared" si="44"/>
        <v>-0.75335982220741982</v>
      </c>
      <c r="I78" s="66">
        <f t="shared" si="45"/>
        <v>7.9699871051294373</v>
      </c>
      <c r="J78" s="66">
        <f t="shared" si="46"/>
        <v>0.75335982220742004</v>
      </c>
      <c r="K78" s="66">
        <f t="shared" si="47"/>
        <v>0</v>
      </c>
      <c r="L78" s="66">
        <f t="shared" si="48"/>
        <v>-0.75335982220742004</v>
      </c>
      <c r="M78" s="66">
        <f t="shared" si="49"/>
        <v>7.9699871051294373</v>
      </c>
      <c r="N78" s="66">
        <f t="shared" si="50"/>
        <v>0.75335982220742004</v>
      </c>
      <c r="O78" s="67">
        <f t="shared" si="51"/>
        <v>0.56755102171639549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1.2127698062914878E-5</v>
      </c>
      <c r="X78" s="65">
        <f t="shared" si="55"/>
        <v>0.12127698062914878</v>
      </c>
      <c r="Y78" s="68">
        <f t="shared" si="57"/>
        <v>0.14775911731680047</v>
      </c>
      <c r="Z78" s="68">
        <f t="shared" si="58"/>
        <v>0.14775911731680047</v>
      </c>
      <c r="AA78" s="66">
        <f t="shared" si="56"/>
        <v>7.9699871051294373</v>
      </c>
      <c r="AB78" s="68">
        <f t="shared" si="59"/>
        <v>0.11589538236333308</v>
      </c>
    </row>
    <row r="79" spans="1:28">
      <c r="A79">
        <v>962.61</v>
      </c>
      <c r="B79">
        <v>9.1856917931943567</v>
      </c>
      <c r="D79" s="66">
        <f t="shared" si="40"/>
        <v>8.8711060446536543</v>
      </c>
      <c r="E79" s="66">
        <f t="shared" si="41"/>
        <v>8.0811374678743473</v>
      </c>
      <c r="F79" s="66">
        <f t="shared" si="42"/>
        <v>0.78996857677930699</v>
      </c>
      <c r="G79" s="66">
        <f t="shared" si="43"/>
        <v>9.9983299962014467E-4</v>
      </c>
      <c r="H79" s="66">
        <f t="shared" si="44"/>
        <v>-0.78896874377968684</v>
      </c>
      <c r="I79" s="66">
        <f t="shared" si="45"/>
        <v>8.082137300873967</v>
      </c>
      <c r="J79" s="66">
        <f t="shared" si="46"/>
        <v>0.78896874377968729</v>
      </c>
      <c r="K79" s="66">
        <f t="shared" si="47"/>
        <v>0</v>
      </c>
      <c r="L79" s="66">
        <f t="shared" si="48"/>
        <v>-0.78896874377968729</v>
      </c>
      <c r="M79" s="66">
        <f t="shared" si="49"/>
        <v>8.082137300873967</v>
      </c>
      <c r="N79" s="66">
        <f t="shared" si="50"/>
        <v>0.78896874377968729</v>
      </c>
      <c r="O79" s="67">
        <f t="shared" si="51"/>
        <v>0.62247167866129782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1.1066378021756E-5</v>
      </c>
      <c r="X79" s="65">
        <f t="shared" si="55"/>
        <v>0.11066378021756</v>
      </c>
      <c r="Y79" s="68">
        <f t="shared" si="57"/>
        <v>0.14775911731679692</v>
      </c>
      <c r="Z79" s="68">
        <f t="shared" si="58"/>
        <v>0.14775911731679692</v>
      </c>
      <c r="AA79" s="66">
        <f t="shared" si="56"/>
        <v>8.082137300873967</v>
      </c>
      <c r="AB79" s="68">
        <f t="shared" si="59"/>
        <v>0.11215019574452967</v>
      </c>
    </row>
    <row r="80" spans="1:28">
      <c r="A80">
        <v>1050.1500000000001</v>
      </c>
      <c r="B80">
        <v>9.2841978714055564</v>
      </c>
      <c r="D80" s="66">
        <f t="shared" si="40"/>
        <v>8.969612122864854</v>
      </c>
      <c r="E80" s="66">
        <f t="shared" si="41"/>
        <v>8.1796303593951496</v>
      </c>
      <c r="F80" s="66">
        <f t="shared" si="42"/>
        <v>0.78998176346970439</v>
      </c>
      <c r="G80" s="66">
        <f t="shared" si="43"/>
        <v>9.9983404794910086E-4</v>
      </c>
      <c r="H80" s="66">
        <f t="shared" si="44"/>
        <v>-0.78898192942175527</v>
      </c>
      <c r="I80" s="66">
        <f t="shared" si="45"/>
        <v>8.1806301934430987</v>
      </c>
      <c r="J80" s="66">
        <f t="shared" si="46"/>
        <v>0.78898192942175527</v>
      </c>
      <c r="K80" s="66">
        <f t="shared" si="47"/>
        <v>0</v>
      </c>
      <c r="L80" s="66">
        <f t="shared" si="48"/>
        <v>-0.78898192942175527</v>
      </c>
      <c r="M80" s="66">
        <f t="shared" si="49"/>
        <v>8.1806301934430987</v>
      </c>
      <c r="N80" s="66">
        <f t="shared" si="50"/>
        <v>0.78898192942175527</v>
      </c>
      <c r="O80" s="67">
        <f t="shared" si="51"/>
        <v>0.62249248495407561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1.0143890060965141E-5</v>
      </c>
      <c r="X80" s="65">
        <f t="shared" si="55"/>
        <v>0.10143890060965141</v>
      </c>
      <c r="Y80" s="68">
        <f t="shared" si="57"/>
        <v>9.8506078211199721E-2</v>
      </c>
      <c r="Z80" s="68">
        <f t="shared" si="58"/>
        <v>9.8506078211199721E-2</v>
      </c>
      <c r="AA80" s="66">
        <f t="shared" si="56"/>
        <v>8.1806301934430987</v>
      </c>
      <c r="AB80" s="68">
        <f t="shared" si="59"/>
        <v>9.849289256913174E-2</v>
      </c>
    </row>
    <row r="81" spans="1:28">
      <c r="A81">
        <v>1148.93</v>
      </c>
      <c r="B81">
        <v>9.3827039496167561</v>
      </c>
      <c r="D81" s="66">
        <f t="shared" si="40"/>
        <v>9.0681182010760537</v>
      </c>
      <c r="E81" s="66">
        <f t="shared" si="41"/>
        <v>8.2739775186020772</v>
      </c>
      <c r="F81" s="66">
        <f t="shared" si="42"/>
        <v>0.79414068247397651</v>
      </c>
      <c r="G81" s="66">
        <f t="shared" si="43"/>
        <v>9.9983511697395258E-4</v>
      </c>
      <c r="H81" s="66">
        <f t="shared" si="44"/>
        <v>-0.79314084735700252</v>
      </c>
      <c r="I81" s="66">
        <f t="shared" si="45"/>
        <v>8.2749773537190503</v>
      </c>
      <c r="J81" s="66">
        <f t="shared" si="46"/>
        <v>0.79314084735700341</v>
      </c>
      <c r="K81" s="66">
        <f t="shared" si="47"/>
        <v>0</v>
      </c>
      <c r="L81" s="66">
        <f t="shared" si="48"/>
        <v>-0.79314084735700341</v>
      </c>
      <c r="M81" s="66">
        <f t="shared" si="49"/>
        <v>8.2749773537190503</v>
      </c>
      <c r="N81" s="66">
        <f t="shared" si="50"/>
        <v>0.79314084735700341</v>
      </c>
      <c r="O81" s="67">
        <f t="shared" si="51"/>
        <v>0.62907240374618534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9.2717625508277644E-6</v>
      </c>
      <c r="X81" s="65">
        <f t="shared" si="55"/>
        <v>9.271762550827764E-2</v>
      </c>
      <c r="Y81" s="68">
        <f t="shared" si="57"/>
        <v>9.8506078211199721E-2</v>
      </c>
      <c r="Z81" s="68">
        <f t="shared" si="58"/>
        <v>9.8506078211199721E-2</v>
      </c>
      <c r="AA81" s="66">
        <f t="shared" si="56"/>
        <v>8.2749773537190503</v>
      </c>
      <c r="AB81" s="68">
        <f t="shared" si="59"/>
        <v>9.434716027595158E-2</v>
      </c>
    </row>
    <row r="82" spans="1:28">
      <c r="A82">
        <v>1260.1600000000001</v>
      </c>
      <c r="B82">
        <v>9.4812100278279541</v>
      </c>
      <c r="D82" s="66">
        <f t="shared" si="40"/>
        <v>9.1666242792872517</v>
      </c>
      <c r="E82" s="66">
        <f t="shared" si="41"/>
        <v>8.3639682335123382</v>
      </c>
      <c r="F82" s="66">
        <f t="shared" si="42"/>
        <v>0.80265604577491345</v>
      </c>
      <c r="G82" s="66">
        <f t="shared" si="43"/>
        <v>9.9983620158080656E-4</v>
      </c>
      <c r="H82" s="66">
        <f t="shared" si="44"/>
        <v>-0.80165620957333261</v>
      </c>
      <c r="I82" s="66">
        <f t="shared" si="45"/>
        <v>8.3649680697139193</v>
      </c>
      <c r="J82" s="66">
        <f t="shared" si="46"/>
        <v>0.80165620957333239</v>
      </c>
      <c r="K82" s="66">
        <f t="shared" si="47"/>
        <v>0</v>
      </c>
      <c r="L82" s="66">
        <f t="shared" si="48"/>
        <v>-0.80165620957333239</v>
      </c>
      <c r="M82" s="66">
        <f t="shared" si="49"/>
        <v>8.3649680697139193</v>
      </c>
      <c r="N82" s="66">
        <f t="shared" si="50"/>
        <v>0.80165620957333239</v>
      </c>
      <c r="O82" s="67">
        <f t="shared" si="51"/>
        <v>0.64265267834748263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8.4533758788745414E-6</v>
      </c>
      <c r="X82" s="65">
        <f t="shared" si="55"/>
        <v>8.4533758788745417E-2</v>
      </c>
      <c r="Y82" s="68">
        <f t="shared" si="57"/>
        <v>9.8506078211197945E-2</v>
      </c>
      <c r="Z82" s="68">
        <f t="shared" si="58"/>
        <v>9.8506078211197945E-2</v>
      </c>
      <c r="AA82" s="66">
        <f t="shared" si="56"/>
        <v>8.3649680697139193</v>
      </c>
      <c r="AB82" s="68">
        <f t="shared" si="59"/>
        <v>8.9990715994868964E-2</v>
      </c>
    </row>
    <row r="83" spans="1:28" ht="15" customHeight="1">
      <c r="A83">
        <v>1378.75</v>
      </c>
      <c r="B83">
        <v>9.5550895864863552</v>
      </c>
      <c r="D83" s="66">
        <f t="shared" si="40"/>
        <v>9.2405038379456528</v>
      </c>
      <c r="E83" s="66">
        <f t="shared" si="41"/>
        <v>8.4454523893511428</v>
      </c>
      <c r="F83" s="66">
        <f t="shared" si="42"/>
        <v>0.79505144859450994</v>
      </c>
      <c r="G83" s="66">
        <f t="shared" si="43"/>
        <v>9.9983724359296975E-4</v>
      </c>
      <c r="H83" s="66">
        <f t="shared" si="44"/>
        <v>-0.79405161135091695</v>
      </c>
      <c r="I83" s="66">
        <f t="shared" si="45"/>
        <v>8.4464522265947366</v>
      </c>
      <c r="J83" s="66">
        <f t="shared" si="46"/>
        <v>0.79405161135091618</v>
      </c>
      <c r="K83" s="66">
        <f t="shared" si="47"/>
        <v>0</v>
      </c>
      <c r="L83" s="66">
        <f t="shared" si="48"/>
        <v>-0.79405161135091618</v>
      </c>
      <c r="M83" s="66">
        <f t="shared" si="49"/>
        <v>8.4464522265947366</v>
      </c>
      <c r="N83" s="66">
        <f t="shared" si="50"/>
        <v>0.79405161135091618</v>
      </c>
      <c r="O83" s="67">
        <f t="shared" si="51"/>
        <v>0.63051796148898642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7.7262782574959516E-6</v>
      </c>
      <c r="X83" s="65">
        <f t="shared" si="55"/>
        <v>7.7262782574959513E-2</v>
      </c>
      <c r="Y83" s="68">
        <f t="shared" si="57"/>
        <v>7.3879558658401123E-2</v>
      </c>
      <c r="Z83" s="68">
        <f t="shared" si="58"/>
        <v>7.3879558658401123E-2</v>
      </c>
      <c r="AA83" s="66">
        <f t="shared" si="56"/>
        <v>8.4464522265947366</v>
      </c>
      <c r="AB83" s="68">
        <f t="shared" si="59"/>
        <v>8.1484156880817338E-2</v>
      </c>
    </row>
    <row r="84" spans="1:28">
      <c r="A84">
        <v>1512.74</v>
      </c>
      <c r="B84">
        <v>9.6043426255919542</v>
      </c>
      <c r="D84" s="66">
        <f t="shared" si="40"/>
        <v>9.2897568770512517</v>
      </c>
      <c r="E84" s="66">
        <f t="shared" si="41"/>
        <v>8.5238114447258955</v>
      </c>
      <c r="F84" s="66">
        <f t="shared" si="42"/>
        <v>0.76594543232535628</v>
      </c>
      <c r="G84" s="66">
        <f t="shared" si="43"/>
        <v>9.998383043287463E-4</v>
      </c>
      <c r="H84" s="66">
        <f t="shared" si="44"/>
        <v>-0.76494559402102758</v>
      </c>
      <c r="I84" s="66">
        <f t="shared" si="45"/>
        <v>8.5248112830302247</v>
      </c>
      <c r="J84" s="66">
        <f t="shared" si="46"/>
        <v>0.76494559402102702</v>
      </c>
      <c r="K84" s="66">
        <f t="shared" si="47"/>
        <v>0</v>
      </c>
      <c r="L84" s="66">
        <f t="shared" si="48"/>
        <v>-0.76494559402102702</v>
      </c>
      <c r="M84" s="66">
        <f t="shared" si="49"/>
        <v>8.5248112830302247</v>
      </c>
      <c r="N84" s="66">
        <f t="shared" si="50"/>
        <v>0.76494559402102702</v>
      </c>
      <c r="O84" s="67">
        <f t="shared" si="51"/>
        <v>0.58514176181218192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7.041927989953688E-6</v>
      </c>
      <c r="X84" s="65">
        <f t="shared" si="55"/>
        <v>7.0419279899536877E-2</v>
      </c>
      <c r="Y84" s="68">
        <f t="shared" si="57"/>
        <v>4.9253039105598972E-2</v>
      </c>
      <c r="Z84" s="68">
        <f t="shared" si="58"/>
        <v>4.9253039105598972E-2</v>
      </c>
      <c r="AA84" s="66">
        <f t="shared" si="56"/>
        <v>8.5248112830302247</v>
      </c>
      <c r="AB84" s="68">
        <f t="shared" si="59"/>
        <v>7.8359056435488128E-2</v>
      </c>
    </row>
    <row r="85" spans="1:28">
      <c r="A85">
        <v>1651.93</v>
      </c>
      <c r="B85">
        <v>9.6535956646975549</v>
      </c>
      <c r="D85" s="66">
        <f t="shared" si="40"/>
        <v>9.3390099161568525</v>
      </c>
      <c r="E85" s="66">
        <f t="shared" si="41"/>
        <v>8.5933693608789063</v>
      </c>
      <c r="F85" s="66">
        <f t="shared" si="42"/>
        <v>0.74564055527794615</v>
      </c>
      <c r="G85" s="66">
        <f t="shared" si="43"/>
        <v>9.9983929833141207E-4</v>
      </c>
      <c r="H85" s="66">
        <f t="shared" si="44"/>
        <v>-0.74464071597961479</v>
      </c>
      <c r="I85" s="66">
        <f t="shared" si="45"/>
        <v>8.5943692001772369</v>
      </c>
      <c r="J85" s="66">
        <f t="shared" si="46"/>
        <v>0.74464071597961556</v>
      </c>
      <c r="K85" s="66">
        <f t="shared" si="47"/>
        <v>0</v>
      </c>
      <c r="L85" s="66">
        <f t="shared" si="48"/>
        <v>-0.74464071597961556</v>
      </c>
      <c r="M85" s="66">
        <f t="shared" si="49"/>
        <v>8.5943692001772369</v>
      </c>
      <c r="N85" s="66">
        <f t="shared" si="50"/>
        <v>0.74464071597961556</v>
      </c>
      <c r="O85" s="67">
        <f t="shared" si="51"/>
        <v>0.55448979589463454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6.4485820510085429E-6</v>
      </c>
      <c r="X85" s="65">
        <f t="shared" si="55"/>
        <v>6.4485820510085431E-2</v>
      </c>
      <c r="Y85" s="68">
        <f t="shared" si="57"/>
        <v>4.9253039105600749E-2</v>
      </c>
      <c r="Z85" s="68">
        <f t="shared" si="58"/>
        <v>4.9253039105600749E-2</v>
      </c>
      <c r="AA85" s="66">
        <f t="shared" si="56"/>
        <v>8.5943692001772369</v>
      </c>
      <c r="AB85" s="68">
        <f t="shared" si="59"/>
        <v>6.9557917147012205E-2</v>
      </c>
    </row>
    <row r="86" spans="1:28">
      <c r="A86">
        <v>1808.22</v>
      </c>
      <c r="B86">
        <v>9.7028487038031539</v>
      </c>
      <c r="D86" s="66">
        <f t="shared" si="40"/>
        <v>9.3882629552624515</v>
      </c>
      <c r="E86" s="66">
        <f t="shared" si="41"/>
        <v>8.6603856051567298</v>
      </c>
      <c r="F86" s="66">
        <f t="shared" si="42"/>
        <v>0.72787735010572163</v>
      </c>
      <c r="G86" s="66">
        <f t="shared" si="43"/>
        <v>9.9984030653512703E-4</v>
      </c>
      <c r="H86" s="66">
        <f t="shared" si="44"/>
        <v>-0.72687750979918653</v>
      </c>
      <c r="I86" s="66">
        <f t="shared" si="45"/>
        <v>8.6613854454632655</v>
      </c>
      <c r="J86" s="66">
        <f t="shared" si="46"/>
        <v>0.72687750979918597</v>
      </c>
      <c r="K86" s="66">
        <f t="shared" si="47"/>
        <v>0</v>
      </c>
      <c r="L86" s="66">
        <f t="shared" si="48"/>
        <v>-0.72687750979918597</v>
      </c>
      <c r="M86" s="66">
        <f t="shared" si="49"/>
        <v>8.6613854454632655</v>
      </c>
      <c r="N86" s="66">
        <f t="shared" si="50"/>
        <v>0.72687750979918597</v>
      </c>
      <c r="O86" s="67">
        <f t="shared" si="51"/>
        <v>0.52835091425186564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5.8912113280035296E-6</v>
      </c>
      <c r="X86" s="65">
        <f t="shared" si="55"/>
        <v>5.8912113280035296E-2</v>
      </c>
      <c r="Y86" s="68">
        <f t="shared" si="57"/>
        <v>4.9253039105598972E-2</v>
      </c>
      <c r="Z86" s="68">
        <f t="shared" si="58"/>
        <v>4.9253039105598972E-2</v>
      </c>
      <c r="AA86" s="66">
        <f t="shared" si="56"/>
        <v>8.6613854454632655</v>
      </c>
      <c r="AB86" s="68">
        <f t="shared" si="59"/>
        <v>6.7016245286028564E-2</v>
      </c>
    </row>
    <row r="87" spans="1:28">
      <c r="A87">
        <v>1979.3</v>
      </c>
      <c r="B87">
        <v>9.7521017429087564</v>
      </c>
      <c r="D87" s="66">
        <f t="shared" si="40"/>
        <v>9.437515994368054</v>
      </c>
      <c r="E87" s="66">
        <f t="shared" si="41"/>
        <v>8.7233271175210962</v>
      </c>
      <c r="F87" s="66">
        <f t="shared" si="42"/>
        <v>0.71418887684695775</v>
      </c>
      <c r="G87" s="66">
        <f t="shared" si="43"/>
        <v>9.9984130218560272E-4</v>
      </c>
      <c r="H87" s="66">
        <f t="shared" si="44"/>
        <v>-0.7131890355447722</v>
      </c>
      <c r="I87" s="66">
        <f t="shared" si="45"/>
        <v>8.7243269588232817</v>
      </c>
      <c r="J87" s="66">
        <f t="shared" si="46"/>
        <v>0.71318903554477231</v>
      </c>
      <c r="K87" s="66">
        <f t="shared" si="47"/>
        <v>0</v>
      </c>
      <c r="L87" s="66">
        <f t="shared" si="48"/>
        <v>-0.71318903554477231</v>
      </c>
      <c r="M87" s="66">
        <f t="shared" si="49"/>
        <v>8.7243269588232817</v>
      </c>
      <c r="N87" s="66">
        <f t="shared" si="50"/>
        <v>0.71318903554477231</v>
      </c>
      <c r="O87" s="67">
        <f t="shared" si="51"/>
        <v>0.50863860042128251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5.3820068446029114E-6</v>
      </c>
      <c r="X87" s="65">
        <f t="shared" si="55"/>
        <v>5.3820068446029115E-2</v>
      </c>
      <c r="Y87" s="68">
        <f t="shared" si="57"/>
        <v>4.9253039105602525E-2</v>
      </c>
      <c r="Z87" s="68">
        <f t="shared" si="58"/>
        <v>4.9253039105602525E-2</v>
      </c>
      <c r="AA87" s="66">
        <f t="shared" si="56"/>
        <v>8.7243269588232817</v>
      </c>
      <c r="AB87" s="68">
        <f t="shared" si="59"/>
        <v>6.2941513360016188E-2</v>
      </c>
    </row>
    <row r="88" spans="1:28">
      <c r="A88">
        <v>2158.14</v>
      </c>
      <c r="B88">
        <v>9.7767282624615532</v>
      </c>
      <c r="D88" s="66">
        <f t="shared" si="40"/>
        <v>9.4621425139208508</v>
      </c>
      <c r="E88" s="66">
        <f t="shared" si="41"/>
        <v>8.7800712602373974</v>
      </c>
      <c r="F88" s="66">
        <f t="shared" si="42"/>
        <v>0.68207125368345345</v>
      </c>
      <c r="G88" s="66">
        <f t="shared" si="43"/>
        <v>9.9984224336220661E-4</v>
      </c>
      <c r="H88" s="66">
        <f t="shared" si="44"/>
        <v>-0.6810714114400912</v>
      </c>
      <c r="I88" s="66">
        <f t="shared" si="45"/>
        <v>8.7810711024807588</v>
      </c>
      <c r="J88" s="66">
        <f t="shared" si="46"/>
        <v>0.68107141144009198</v>
      </c>
      <c r="K88" s="66">
        <f t="shared" si="47"/>
        <v>0</v>
      </c>
      <c r="L88" s="66">
        <f t="shared" si="48"/>
        <v>-0.68107141144009198</v>
      </c>
      <c r="M88" s="66">
        <f t="shared" si="49"/>
        <v>8.7810711024807588</v>
      </c>
      <c r="N88" s="66">
        <f t="shared" si="50"/>
        <v>0.68107141144009198</v>
      </c>
      <c r="O88" s="67">
        <f t="shared" si="51"/>
        <v>0.46385826748099906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4.9360125605950225E-6</v>
      </c>
      <c r="X88" s="65">
        <f t="shared" si="55"/>
        <v>4.9360125605950225E-2</v>
      </c>
      <c r="Y88" s="68">
        <f t="shared" si="57"/>
        <v>2.4626519552796822E-2</v>
      </c>
      <c r="Z88" s="68">
        <f t="shared" si="58"/>
        <v>2.4626519552796822E-2</v>
      </c>
      <c r="AA88" s="66">
        <f t="shared" si="56"/>
        <v>8.7810711024807588</v>
      </c>
      <c r="AB88" s="68">
        <f t="shared" si="59"/>
        <v>5.6744143657477153E-2</v>
      </c>
    </row>
    <row r="89" spans="1:28">
      <c r="A89">
        <v>2368.21</v>
      </c>
      <c r="B89">
        <v>9.825981301567154</v>
      </c>
      <c r="D89" s="66">
        <f t="shared" si="40"/>
        <v>9.5113955530264516</v>
      </c>
      <c r="E89" s="66">
        <f t="shared" si="41"/>
        <v>8.8375328999717286</v>
      </c>
      <c r="F89" s="66">
        <f t="shared" si="42"/>
        <v>0.67386265305472293</v>
      </c>
      <c r="G89" s="66">
        <f t="shared" si="43"/>
        <v>9.9984324164876614E-4</v>
      </c>
      <c r="H89" s="66">
        <f t="shared" si="44"/>
        <v>-0.67286280981307411</v>
      </c>
      <c r="I89" s="66">
        <f t="shared" si="45"/>
        <v>8.8385327432133778</v>
      </c>
      <c r="J89" s="66">
        <f t="shared" si="46"/>
        <v>0.67286280981307378</v>
      </c>
      <c r="K89" s="66">
        <f t="shared" si="47"/>
        <v>0</v>
      </c>
      <c r="L89" s="66">
        <f t="shared" si="48"/>
        <v>-0.67286280981307378</v>
      </c>
      <c r="M89" s="66">
        <f t="shared" si="49"/>
        <v>8.8385327432133778</v>
      </c>
      <c r="N89" s="66">
        <f t="shared" si="50"/>
        <v>0.67286280981307378</v>
      </c>
      <c r="O89" s="67">
        <f t="shared" si="51"/>
        <v>0.45274436082954472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4.4981678768025395E-6</v>
      </c>
      <c r="X89" s="65">
        <f t="shared" si="55"/>
        <v>4.4981678768025397E-2</v>
      </c>
      <c r="Y89" s="68">
        <f t="shared" si="57"/>
        <v>4.9253039105600749E-2</v>
      </c>
      <c r="Z89" s="68">
        <f t="shared" si="58"/>
        <v>4.9253039105600749E-2</v>
      </c>
      <c r="AA89" s="66">
        <f t="shared" si="56"/>
        <v>8.8385327432133778</v>
      </c>
      <c r="AB89" s="68">
        <f t="shared" si="59"/>
        <v>5.7461640732618946E-2</v>
      </c>
    </row>
    <row r="90" spans="1:28">
      <c r="A90">
        <v>2588.85</v>
      </c>
      <c r="B90">
        <v>9.8506078211199544</v>
      </c>
      <c r="D90" s="66">
        <f t="shared" si="40"/>
        <v>9.5360220725792519</v>
      </c>
      <c r="E90" s="66">
        <f t="shared" si="41"/>
        <v>8.8895416293967369</v>
      </c>
      <c r="F90" s="66">
        <f t="shared" si="42"/>
        <v>0.64648044318251507</v>
      </c>
      <c r="G90" s="66">
        <f t="shared" si="43"/>
        <v>9.9984418721030905E-4</v>
      </c>
      <c r="H90" s="66">
        <f t="shared" si="44"/>
        <v>-0.64548059899530474</v>
      </c>
      <c r="I90" s="66">
        <f t="shared" si="45"/>
        <v>8.8905414735839479</v>
      </c>
      <c r="J90" s="66">
        <f t="shared" si="46"/>
        <v>0.64548059899530408</v>
      </c>
      <c r="K90" s="66">
        <f t="shared" si="47"/>
        <v>0</v>
      </c>
      <c r="L90" s="66">
        <f t="shared" si="48"/>
        <v>-0.64548059899530408</v>
      </c>
      <c r="M90" s="66">
        <f t="shared" si="49"/>
        <v>8.8905414735839479</v>
      </c>
      <c r="N90" s="66">
        <f t="shared" si="50"/>
        <v>0.64548059899530408</v>
      </c>
      <c r="O90" s="67">
        <f t="shared" si="51"/>
        <v>0.41664520367933655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4.1148023823406313E-6</v>
      </c>
      <c r="X90" s="65">
        <f t="shared" si="55"/>
        <v>4.1148023823406314E-2</v>
      </c>
      <c r="Y90" s="68">
        <f t="shared" si="57"/>
        <v>2.4626519552800374E-2</v>
      </c>
      <c r="Z90" s="68">
        <f t="shared" si="58"/>
        <v>2.4626519552800374E-2</v>
      </c>
      <c r="AA90" s="66">
        <f t="shared" si="56"/>
        <v>8.8905414735839479</v>
      </c>
      <c r="AB90" s="68">
        <f t="shared" si="59"/>
        <v>5.2008730370570078E-2</v>
      </c>
    </row>
    <row r="91" spans="1:28">
      <c r="A91">
        <v>2828.55</v>
      </c>
      <c r="B91">
        <v>9.8506078211199544</v>
      </c>
      <c r="D91" s="66">
        <f t="shared" si="40"/>
        <v>9.5360220725792519</v>
      </c>
      <c r="E91" s="66">
        <f t="shared" si="41"/>
        <v>8.9384798549723516</v>
      </c>
      <c r="F91" s="66">
        <f t="shared" si="42"/>
        <v>0.59754221760690029</v>
      </c>
      <c r="G91" s="66">
        <f t="shared" si="43"/>
        <v>9.9984511591910121E-4</v>
      </c>
      <c r="H91" s="66">
        <f t="shared" si="44"/>
        <v>-0.59654237249098119</v>
      </c>
      <c r="I91" s="66">
        <f t="shared" si="45"/>
        <v>8.9394797000882704</v>
      </c>
      <c r="J91" s="66">
        <f t="shared" si="46"/>
        <v>0.59654237249098152</v>
      </c>
      <c r="K91" s="66">
        <f t="shared" si="47"/>
        <v>0</v>
      </c>
      <c r="L91" s="66">
        <f t="shared" si="48"/>
        <v>-0.59654237249098152</v>
      </c>
      <c r="M91" s="66">
        <f t="shared" si="49"/>
        <v>8.9394797000882704</v>
      </c>
      <c r="N91" s="66">
        <f t="shared" si="50"/>
        <v>0.59654237249098152</v>
      </c>
      <c r="O91" s="67">
        <f t="shared" si="51"/>
        <v>0.35586280217716892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3.7661014115085619E-6</v>
      </c>
      <c r="X91" s="65">
        <f t="shared" si="55"/>
        <v>3.7661014115085621E-2</v>
      </c>
      <c r="Y91" s="68">
        <f t="shared" si="57"/>
        <v>1E-4</v>
      </c>
      <c r="Z91" s="68">
        <f t="shared" si="58"/>
        <v>1E-4</v>
      </c>
      <c r="AA91" s="66">
        <f t="shared" si="56"/>
        <v>8.9394797000882704</v>
      </c>
      <c r="AB91" s="68">
        <f t="shared" si="59"/>
        <v>4.8938226504322557E-2</v>
      </c>
    </row>
    <row r="92" spans="1:28">
      <c r="A92">
        <v>3096.81</v>
      </c>
      <c r="B92">
        <v>9.875234340672753</v>
      </c>
      <c r="D92" s="66">
        <f t="shared" si="40"/>
        <v>9.5606485921320505</v>
      </c>
      <c r="E92" s="66">
        <f t="shared" si="41"/>
        <v>8.9859282906183253</v>
      </c>
      <c r="F92" s="66">
        <f t="shared" si="42"/>
        <v>0.57472030151372522</v>
      </c>
      <c r="G92" s="66">
        <f t="shared" si="43"/>
        <v>9.9984605482037305E-4</v>
      </c>
      <c r="H92" s="66">
        <f t="shared" si="44"/>
        <v>-0.57372045545890482</v>
      </c>
      <c r="I92" s="66">
        <f t="shared" si="45"/>
        <v>8.9869281366731464</v>
      </c>
      <c r="J92" s="66">
        <f t="shared" si="46"/>
        <v>0.57372045545890415</v>
      </c>
      <c r="K92" s="66">
        <f t="shared" si="47"/>
        <v>0</v>
      </c>
      <c r="L92" s="66">
        <f t="shared" si="48"/>
        <v>-0.57372045545890415</v>
      </c>
      <c r="M92" s="66">
        <f t="shared" si="49"/>
        <v>8.9869281366731464</v>
      </c>
      <c r="N92" s="66">
        <f t="shared" si="50"/>
        <v>0.57372045545890415</v>
      </c>
      <c r="O92" s="67">
        <f t="shared" si="51"/>
        <v>0.32915516101197245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3.4398642950399097E-6</v>
      </c>
      <c r="X92" s="65">
        <f t="shared" si="55"/>
        <v>3.43986429503991E-2</v>
      </c>
      <c r="Y92" s="68">
        <f t="shared" si="57"/>
        <v>2.4626519552798598E-2</v>
      </c>
      <c r="Z92" s="68">
        <f t="shared" si="58"/>
        <v>2.4626519552798598E-2</v>
      </c>
      <c r="AA92" s="66">
        <f t="shared" si="56"/>
        <v>8.9869281366731464</v>
      </c>
      <c r="AB92" s="68">
        <f t="shared" si="59"/>
        <v>4.7448436584875964E-2</v>
      </c>
    </row>
    <row r="93" spans="1:28">
      <c r="A93">
        <v>3387.2</v>
      </c>
      <c r="B93">
        <v>9.8998608602255533</v>
      </c>
      <c r="D93" s="66">
        <f t="shared" si="40"/>
        <v>9.5852751116848509</v>
      </c>
      <c r="E93" s="66">
        <f t="shared" si="41"/>
        <v>9.0304504463260944</v>
      </c>
      <c r="F93" s="66">
        <f t="shared" si="42"/>
        <v>0.55482466535875652</v>
      </c>
      <c r="G93" s="66">
        <f t="shared" si="43"/>
        <v>9.9984697246213099E-4</v>
      </c>
      <c r="H93" s="66">
        <f t="shared" si="44"/>
        <v>-0.55382481838629438</v>
      </c>
      <c r="I93" s="66">
        <f t="shared" si="45"/>
        <v>9.0314502932985565</v>
      </c>
      <c r="J93" s="66">
        <f t="shared" si="46"/>
        <v>0.55382481838629438</v>
      </c>
      <c r="K93" s="66">
        <f t="shared" si="47"/>
        <v>0</v>
      </c>
      <c r="L93" s="66">
        <f t="shared" si="48"/>
        <v>-0.55382481838629438</v>
      </c>
      <c r="M93" s="66">
        <f t="shared" si="49"/>
        <v>9.0314502932985565</v>
      </c>
      <c r="N93" s="66">
        <f t="shared" si="50"/>
        <v>0.55382481838629438</v>
      </c>
      <c r="O93" s="67">
        <f t="shared" si="51"/>
        <v>0.30672192946061194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3.1449593019374537E-6</v>
      </c>
      <c r="X93" s="65">
        <f t="shared" si="55"/>
        <v>3.1449593019374535E-2</v>
      </c>
      <c r="Y93" s="68">
        <f t="shared" si="57"/>
        <v>2.4626519552800374E-2</v>
      </c>
      <c r="Z93" s="68">
        <f t="shared" si="58"/>
        <v>2.4626519552800374E-2</v>
      </c>
      <c r="AA93" s="66">
        <f t="shared" si="56"/>
        <v>9.0314502932985565</v>
      </c>
      <c r="AB93" s="68">
        <f t="shared" si="59"/>
        <v>4.4522156625410148E-2</v>
      </c>
    </row>
    <row r="94" spans="1:28">
      <c r="A94">
        <v>3709.52</v>
      </c>
      <c r="B94">
        <v>9.8998608602255533</v>
      </c>
      <c r="D94" s="66">
        <f t="shared" si="40"/>
        <v>9.5852751116848509</v>
      </c>
      <c r="E94" s="66">
        <f t="shared" si="41"/>
        <v>9.0733342083128949</v>
      </c>
      <c r="F94" s="66">
        <f t="shared" si="42"/>
        <v>0.51194090337195597</v>
      </c>
      <c r="G94" s="66">
        <f t="shared" si="43"/>
        <v>9.9984789197766783E-4</v>
      </c>
      <c r="H94" s="66">
        <f t="shared" si="44"/>
        <v>-0.51094105547997826</v>
      </c>
      <c r="I94" s="66">
        <f t="shared" si="45"/>
        <v>9.0743340562048722</v>
      </c>
      <c r="J94" s="66">
        <f t="shared" si="46"/>
        <v>0.5109410554799787</v>
      </c>
      <c r="K94" s="66">
        <f t="shared" si="47"/>
        <v>0</v>
      </c>
      <c r="L94" s="66">
        <f t="shared" si="48"/>
        <v>-0.5109410554799787</v>
      </c>
      <c r="M94" s="66">
        <f t="shared" si="49"/>
        <v>9.0743340562048722</v>
      </c>
      <c r="N94" s="66">
        <f t="shared" si="50"/>
        <v>0.5109410554799787</v>
      </c>
      <c r="O94" s="67">
        <f t="shared" si="51"/>
        <v>0.26106076217499469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2.8716939516494165E-6</v>
      </c>
      <c r="X94" s="65">
        <f t="shared" si="55"/>
        <v>2.8716939516494164E-2</v>
      </c>
      <c r="Y94" s="68">
        <f t="shared" si="57"/>
        <v>1E-4</v>
      </c>
      <c r="Z94" s="68">
        <f t="shared" si="58"/>
        <v>1E-4</v>
      </c>
      <c r="AA94" s="66">
        <f t="shared" si="56"/>
        <v>9.0743340562048722</v>
      </c>
      <c r="AB94" s="68">
        <f t="shared" si="59"/>
        <v>4.2883762906315681E-2</v>
      </c>
    </row>
    <row r="95" spans="1:28">
      <c r="A95">
        <v>4059.44</v>
      </c>
      <c r="B95">
        <v>9.9244873797783537</v>
      </c>
      <c r="D95" s="66">
        <f t="shared" si="40"/>
        <v>9.6099016312376513</v>
      </c>
      <c r="E95" s="66">
        <f t="shared" si="41"/>
        <v>9.1137708064673575</v>
      </c>
      <c r="F95" s="66">
        <f t="shared" si="42"/>
        <v>0.4961308247702938</v>
      </c>
      <c r="G95" s="66">
        <f t="shared" si="43"/>
        <v>9.9984879299416037E-4</v>
      </c>
      <c r="H95" s="66">
        <f t="shared" si="44"/>
        <v>-0.49513097597729966</v>
      </c>
      <c r="I95" s="66">
        <f t="shared" si="45"/>
        <v>9.1147706552603509</v>
      </c>
      <c r="J95" s="66">
        <f t="shared" si="46"/>
        <v>0.49513097597730038</v>
      </c>
      <c r="K95" s="66">
        <f t="shared" si="47"/>
        <v>0</v>
      </c>
      <c r="L95" s="66">
        <f t="shared" si="48"/>
        <v>-0.49513097597730038</v>
      </c>
      <c r="M95" s="66">
        <f t="shared" si="49"/>
        <v>9.1147706552603509</v>
      </c>
      <c r="N95" s="66">
        <f t="shared" si="50"/>
        <v>0.49513097597730038</v>
      </c>
      <c r="O95" s="67">
        <f t="shared" si="51"/>
        <v>0.24515468337223401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2.6241565702467691E-6</v>
      </c>
      <c r="X95" s="65">
        <f t="shared" si="55"/>
        <v>2.624156570246769E-2</v>
      </c>
      <c r="Y95" s="68">
        <f t="shared" si="57"/>
        <v>2.4626519552800374E-2</v>
      </c>
      <c r="Z95" s="68">
        <f t="shared" si="58"/>
        <v>2.4626519552800374E-2</v>
      </c>
      <c r="AA95" s="66">
        <f t="shared" si="56"/>
        <v>9.1147706552603509</v>
      </c>
      <c r="AB95" s="68">
        <f t="shared" si="59"/>
        <v>4.0436599055478695E-2</v>
      </c>
    </row>
    <row r="96" spans="1:28">
      <c r="A96">
        <v>4438.0600000000004</v>
      </c>
      <c r="B96">
        <v>9.9244873797783537</v>
      </c>
      <c r="D96" s="66">
        <f t="shared" si="40"/>
        <v>9.6099016312376513</v>
      </c>
      <c r="E96" s="66">
        <f t="shared" si="41"/>
        <v>9.1518703829333337</v>
      </c>
      <c r="F96" s="66">
        <f t="shared" si="42"/>
        <v>0.45803124830431763</v>
      </c>
      <c r="G96" s="66">
        <f t="shared" si="43"/>
        <v>9.9984967387122241E-4</v>
      </c>
      <c r="H96" s="66">
        <f t="shared" si="44"/>
        <v>-0.45703139863044639</v>
      </c>
      <c r="I96" s="66">
        <f t="shared" si="45"/>
        <v>9.1528702326072047</v>
      </c>
      <c r="J96" s="66">
        <f t="shared" si="46"/>
        <v>0.45703139863044662</v>
      </c>
      <c r="K96" s="66">
        <f t="shared" si="47"/>
        <v>0</v>
      </c>
      <c r="L96" s="66">
        <f t="shared" si="48"/>
        <v>-0.45703139863044662</v>
      </c>
      <c r="M96" s="66">
        <f t="shared" si="49"/>
        <v>9.1528702326072047</v>
      </c>
      <c r="N96" s="66">
        <f t="shared" si="50"/>
        <v>0.45703139863044662</v>
      </c>
      <c r="O96" s="67">
        <f t="shared" si="51"/>
        <v>0.20887769933410219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2.4002843917212794E-6</v>
      </c>
      <c r="X96" s="65">
        <f t="shared" si="55"/>
        <v>2.4002843917212795E-2</v>
      </c>
      <c r="Y96" s="68">
        <f t="shared" si="57"/>
        <v>1E-4</v>
      </c>
      <c r="Z96" s="68">
        <f t="shared" si="58"/>
        <v>1E-4</v>
      </c>
      <c r="AA96" s="66">
        <f t="shared" si="56"/>
        <v>9.1528702326072047</v>
      </c>
      <c r="AB96" s="68">
        <f t="shared" si="59"/>
        <v>3.8099577346853764E-2</v>
      </c>
    </row>
    <row r="97" spans="1:28">
      <c r="A97">
        <v>4848.24</v>
      </c>
      <c r="B97">
        <v>9.9244873797783537</v>
      </c>
      <c r="D97" s="66">
        <f t="shared" si="40"/>
        <v>9.6099016312376513</v>
      </c>
      <c r="E97" s="66">
        <f t="shared" si="41"/>
        <v>9.18790153368281</v>
      </c>
      <c r="F97" s="66">
        <f t="shared" si="42"/>
        <v>0.42200009755484125</v>
      </c>
      <c r="G97" s="66">
        <f t="shared" si="43"/>
        <v>9.9985053703143933E-4</v>
      </c>
      <c r="H97" s="66">
        <f t="shared" si="44"/>
        <v>-0.4210002470178098</v>
      </c>
      <c r="I97" s="66">
        <f t="shared" si="45"/>
        <v>9.1889013842198413</v>
      </c>
      <c r="J97" s="66">
        <f t="shared" si="46"/>
        <v>0.42100024701781003</v>
      </c>
      <c r="K97" s="66">
        <f t="shared" si="47"/>
        <v>0</v>
      </c>
      <c r="L97" s="66">
        <f t="shared" si="48"/>
        <v>-0.42100024701781003</v>
      </c>
      <c r="M97" s="66">
        <f t="shared" si="49"/>
        <v>9.1889013842198413</v>
      </c>
      <c r="N97" s="66">
        <f t="shared" si="50"/>
        <v>0.42100024701781003</v>
      </c>
      <c r="O97" s="67">
        <f t="shared" si="51"/>
        <v>0.17724120798905707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2.1972109770808673E-6</v>
      </c>
      <c r="X97" s="65">
        <f t="shared" si="55"/>
        <v>2.1972109770808674E-2</v>
      </c>
      <c r="Y97" s="68">
        <f t="shared" si="57"/>
        <v>1E-4</v>
      </c>
      <c r="Z97" s="68">
        <f t="shared" si="58"/>
        <v>1E-4</v>
      </c>
      <c r="AA97" s="66">
        <f t="shared" si="56"/>
        <v>9.1889013842198413</v>
      </c>
      <c r="AB97" s="68">
        <f t="shared" si="59"/>
        <v>3.6031151612636592E-2</v>
      </c>
    </row>
    <row r="98" spans="1:28">
      <c r="A98">
        <v>5302.93</v>
      </c>
      <c r="B98">
        <v>9.9244873797783537</v>
      </c>
      <c r="D98" s="66">
        <f t="shared" si="40"/>
        <v>9.6099016312376513</v>
      </c>
      <c r="E98" s="66">
        <f t="shared" si="41"/>
        <v>9.2227926481609792</v>
      </c>
      <c r="F98" s="66">
        <f t="shared" si="42"/>
        <v>0.38710898307667208</v>
      </c>
      <c r="G98" s="66">
        <f t="shared" si="43"/>
        <v>9.9985140228742836E-4</v>
      </c>
      <c r="H98" s="66">
        <f t="shared" si="44"/>
        <v>-0.38610913167438465</v>
      </c>
      <c r="I98" s="66">
        <f t="shared" si="45"/>
        <v>9.2237924995632667</v>
      </c>
      <c r="J98" s="66">
        <f t="shared" si="46"/>
        <v>0.38610913167438454</v>
      </c>
      <c r="K98" s="66">
        <f t="shared" si="47"/>
        <v>0</v>
      </c>
      <c r="L98" s="66">
        <f t="shared" si="48"/>
        <v>-0.38610913167438454</v>
      </c>
      <c r="M98" s="66">
        <f t="shared" si="49"/>
        <v>9.2237924995632667</v>
      </c>
      <c r="N98" s="66">
        <f t="shared" si="50"/>
        <v>0.38610913167438454</v>
      </c>
      <c r="O98" s="67">
        <f t="shared" si="51"/>
        <v>0.14908026156234722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2.0088151545508885E-6</v>
      </c>
      <c r="X98" s="65">
        <f t="shared" si="55"/>
        <v>2.0088151545508883E-2</v>
      </c>
      <c r="Y98" s="68">
        <f t="shared" si="57"/>
        <v>1E-4</v>
      </c>
      <c r="Z98" s="68">
        <f t="shared" si="58"/>
        <v>1E-4</v>
      </c>
      <c r="AA98" s="66">
        <f t="shared" si="56"/>
        <v>9.2237924995632667</v>
      </c>
      <c r="AB98" s="68">
        <f t="shared" si="59"/>
        <v>3.4891115343425483E-2</v>
      </c>
    </row>
    <row r="99" spans="1:28">
      <c r="A99">
        <v>5804.12</v>
      </c>
      <c r="B99">
        <v>9.9244873797783537</v>
      </c>
      <c r="D99" s="66">
        <f t="shared" si="40"/>
        <v>9.6099016312376513</v>
      </c>
      <c r="E99" s="66">
        <f t="shared" si="41"/>
        <v>9.2563760787380893</v>
      </c>
      <c r="F99" s="66">
        <f t="shared" si="42"/>
        <v>0.35352555249956197</v>
      </c>
      <c r="G99" s="66">
        <f t="shared" si="43"/>
        <v>9.998522638887718E-4</v>
      </c>
      <c r="H99" s="66">
        <f t="shared" si="44"/>
        <v>-0.3525257002356732</v>
      </c>
      <c r="I99" s="66">
        <f t="shared" si="45"/>
        <v>9.2573759310019774</v>
      </c>
      <c r="J99" s="66">
        <f t="shared" si="46"/>
        <v>0.35252570023567387</v>
      </c>
      <c r="K99" s="66">
        <f t="shared" si="47"/>
        <v>0</v>
      </c>
      <c r="L99" s="66">
        <f t="shared" si="48"/>
        <v>-0.35252570023567387</v>
      </c>
      <c r="M99" s="66">
        <f t="shared" si="49"/>
        <v>9.2573759310019774</v>
      </c>
      <c r="N99" s="66">
        <f t="shared" si="50"/>
        <v>0.35252570023567387</v>
      </c>
      <c r="O99" s="67">
        <f t="shared" si="51"/>
        <v>0.12427436932665219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1.8353524991768852E-6</v>
      </c>
      <c r="X99" s="65">
        <f t="shared" si="55"/>
        <v>1.8353524991768854E-2</v>
      </c>
      <c r="Y99" s="68">
        <f t="shared" si="57"/>
        <v>1E-4</v>
      </c>
      <c r="Z99" s="68">
        <f t="shared" si="58"/>
        <v>1E-4</v>
      </c>
      <c r="AA99" s="66">
        <f t="shared" si="56"/>
        <v>9.2573759310019774</v>
      </c>
      <c r="AB99" s="68">
        <f t="shared" si="59"/>
        <v>3.3583431438710676E-2</v>
      </c>
    </row>
    <row r="100" spans="1:28">
      <c r="A100">
        <v>6355.14</v>
      </c>
      <c r="B100">
        <v>9.9244873797783537</v>
      </c>
      <c r="D100" s="66">
        <f t="shared" si="40"/>
        <v>9.6099016312376513</v>
      </c>
      <c r="E100" s="66">
        <f t="shared" si="41"/>
        <v>9.2886247529952559</v>
      </c>
      <c r="F100" s="66">
        <f t="shared" si="42"/>
        <v>0.32127687824239537</v>
      </c>
      <c r="G100" s="66">
        <f t="shared" si="43"/>
        <v>9.9985311918860797E-4</v>
      </c>
      <c r="H100" s="66">
        <f t="shared" si="44"/>
        <v>-0.32027702512320677</v>
      </c>
      <c r="I100" s="66">
        <f t="shared" si="45"/>
        <v>9.2896246061144438</v>
      </c>
      <c r="J100" s="66">
        <f t="shared" si="46"/>
        <v>0.32027702512320744</v>
      </c>
      <c r="K100" s="66">
        <f t="shared" si="47"/>
        <v>0</v>
      </c>
      <c r="L100" s="66">
        <f t="shared" si="48"/>
        <v>-0.32027702512320744</v>
      </c>
      <c r="M100" s="66">
        <f t="shared" si="49"/>
        <v>9.2896246061144438</v>
      </c>
      <c r="N100" s="66">
        <f t="shared" si="50"/>
        <v>0.32027702512320744</v>
      </c>
      <c r="O100" s="67">
        <f t="shared" si="51"/>
        <v>0.10257737282177165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1.676218957807781E-6</v>
      </c>
      <c r="X100" s="65">
        <f t="shared" si="55"/>
        <v>1.6762189578077812E-2</v>
      </c>
      <c r="Y100" s="68">
        <f t="shared" si="57"/>
        <v>1E-4</v>
      </c>
      <c r="Z100" s="68">
        <f t="shared" si="58"/>
        <v>1E-4</v>
      </c>
      <c r="AA100" s="66">
        <f t="shared" si="56"/>
        <v>9.2896246061144438</v>
      </c>
      <c r="AB100" s="68">
        <f t="shared" si="59"/>
        <v>3.2248675112466429E-2</v>
      </c>
    </row>
    <row r="101" spans="1:28">
      <c r="A101">
        <v>6945.69</v>
      </c>
      <c r="B101">
        <v>9.9244873797783537</v>
      </c>
      <c r="D101" s="66">
        <f t="shared" si="40"/>
        <v>9.6099016312376513</v>
      </c>
      <c r="E101" s="66">
        <f t="shared" si="41"/>
        <v>9.3188742667419078</v>
      </c>
      <c r="F101" s="66">
        <f t="shared" si="42"/>
        <v>0.29102736449574351</v>
      </c>
      <c r="G101" s="66">
        <f t="shared" si="43"/>
        <v>9.99853947600263E-4</v>
      </c>
      <c r="H101" s="66">
        <f t="shared" si="44"/>
        <v>-0.29002751054814324</v>
      </c>
      <c r="I101" s="66">
        <f t="shared" si="45"/>
        <v>9.3198741206895086</v>
      </c>
      <c r="J101" s="66">
        <f t="shared" si="46"/>
        <v>0.29002751054814269</v>
      </c>
      <c r="K101" s="66">
        <f t="shared" si="47"/>
        <v>0</v>
      </c>
      <c r="L101" s="66">
        <f t="shared" si="48"/>
        <v>-0.29002751054814269</v>
      </c>
      <c r="M101" s="66">
        <f t="shared" si="49"/>
        <v>9.3198741206895086</v>
      </c>
      <c r="N101" s="66">
        <f t="shared" si="50"/>
        <v>0.29002751054814269</v>
      </c>
      <c r="O101" s="67">
        <f t="shared" si="51"/>
        <v>8.4115956874753012E-2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1.5337002007752352E-6</v>
      </c>
      <c r="X101" s="65">
        <f t="shared" si="55"/>
        <v>1.5337002007752351E-2</v>
      </c>
      <c r="Y101" s="68">
        <f t="shared" si="57"/>
        <v>1E-4</v>
      </c>
      <c r="Z101" s="68">
        <f t="shared" si="58"/>
        <v>1E-4</v>
      </c>
      <c r="AA101" s="66">
        <f t="shared" si="56"/>
        <v>9.3198741206895086</v>
      </c>
      <c r="AB101" s="68">
        <f t="shared" si="59"/>
        <v>3.0249514575064751E-2</v>
      </c>
    </row>
    <row r="102" spans="1:28">
      <c r="A102">
        <v>7604.25</v>
      </c>
      <c r="B102">
        <v>9.9244873797783537</v>
      </c>
      <c r="D102" s="66">
        <f t="shared" si="40"/>
        <v>9.6099016312376513</v>
      </c>
      <c r="E102" s="66">
        <f t="shared" si="41"/>
        <v>9.3484272905984565</v>
      </c>
      <c r="F102" s="66">
        <f t="shared" si="42"/>
        <v>0.26147434063919484</v>
      </c>
      <c r="G102" s="66">
        <f t="shared" si="43"/>
        <v>9.9985478256346097E-4</v>
      </c>
      <c r="H102" s="66">
        <f t="shared" si="44"/>
        <v>-0.26047448585663135</v>
      </c>
      <c r="I102" s="66">
        <f t="shared" si="45"/>
        <v>9.3494271453810196</v>
      </c>
      <c r="J102" s="66">
        <f t="shared" si="46"/>
        <v>0.26047448585663169</v>
      </c>
      <c r="K102" s="66">
        <f t="shared" si="47"/>
        <v>0</v>
      </c>
      <c r="L102" s="66">
        <f t="shared" si="48"/>
        <v>-0.26047448585663169</v>
      </c>
      <c r="M102" s="66">
        <f t="shared" si="49"/>
        <v>9.3494271453810196</v>
      </c>
      <c r="N102" s="66">
        <f t="shared" si="50"/>
        <v>0.26047448585663169</v>
      </c>
      <c r="O102" s="67">
        <f t="shared" si="51"/>
        <v>6.7846957782276618E-2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1.4008753193967246E-6</v>
      </c>
      <c r="X102" s="65">
        <f t="shared" si="55"/>
        <v>1.4008753193967246E-2</v>
      </c>
      <c r="Y102" s="68">
        <f t="shared" si="57"/>
        <v>1E-4</v>
      </c>
      <c r="Z102" s="68">
        <f t="shared" si="58"/>
        <v>1E-4</v>
      </c>
      <c r="AA102" s="66">
        <f t="shared" si="56"/>
        <v>9.3494271453810196</v>
      </c>
      <c r="AB102" s="68">
        <f t="shared" si="59"/>
        <v>2.9553024691510998E-2</v>
      </c>
    </row>
    <row r="103" spans="1:28">
      <c r="A103">
        <v>8316.08</v>
      </c>
      <c r="B103">
        <v>9.9244873797783537</v>
      </c>
      <c r="D103" s="66">
        <f t="shared" si="40"/>
        <v>9.6099016312376513</v>
      </c>
      <c r="E103" s="66">
        <f t="shared" si="41"/>
        <v>9.3764247427584007</v>
      </c>
      <c r="F103" s="66">
        <f t="shared" si="42"/>
        <v>0.23347688847925063</v>
      </c>
      <c r="G103" s="66">
        <f t="shared" si="43"/>
        <v>9.9985559804588605E-4</v>
      </c>
      <c r="H103" s="66">
        <f t="shared" si="44"/>
        <v>-0.23247703288120475</v>
      </c>
      <c r="I103" s="66">
        <f t="shared" si="45"/>
        <v>9.3774245983564466</v>
      </c>
      <c r="J103" s="66">
        <f t="shared" si="46"/>
        <v>0.23247703288120469</v>
      </c>
      <c r="K103" s="66">
        <f t="shared" si="47"/>
        <v>0</v>
      </c>
      <c r="L103" s="66">
        <f t="shared" si="48"/>
        <v>-0.23247703288120469</v>
      </c>
      <c r="M103" s="66">
        <f t="shared" si="49"/>
        <v>9.3774245983564466</v>
      </c>
      <c r="N103" s="66">
        <f t="shared" si="50"/>
        <v>0.23247703288120469</v>
      </c>
      <c r="O103" s="67">
        <f t="shared" si="51"/>
        <v>5.4045570817248728E-2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1.280964847322602E-6</v>
      </c>
      <c r="X103" s="65">
        <f t="shared" si="55"/>
        <v>1.2809648473226019E-2</v>
      </c>
      <c r="Y103" s="68">
        <f t="shared" si="57"/>
        <v>1E-4</v>
      </c>
      <c r="Z103" s="68">
        <f t="shared" si="58"/>
        <v>1E-4</v>
      </c>
      <c r="AA103" s="66">
        <f t="shared" si="56"/>
        <v>9.3774245983564466</v>
      </c>
      <c r="AB103" s="68">
        <f t="shared" si="59"/>
        <v>2.7997452975426995E-2</v>
      </c>
    </row>
    <row r="104" spans="1:28">
      <c r="A104">
        <v>9094.0499999999993</v>
      </c>
      <c r="B104">
        <v>9.9244873797783537</v>
      </c>
      <c r="D104" s="66">
        <f t="shared" ref="D104:D125" si="60">IF(B104-$D$4&gt;0.05,B104-$D$4,IF(A104="","",0))</f>
        <v>9.6099016312376513</v>
      </c>
      <c r="E104" s="66">
        <f t="shared" ref="E104:E125" si="61">IF(D104="","",IF(A104&lt;$F$4+0.01,0,10^(((-0.434*$E$4)/(LOG(A104)-LOG($F$4)))+LOG($G$4))))</f>
        <v>9.4032888850265337</v>
      </c>
      <c r="F104" s="66">
        <f t="shared" ref="F104:F125" si="62">IF(E104="","",IF(ABS(D104-E104)&lt;0.05,0,D104-E104))</f>
        <v>0.20661274621111758</v>
      </c>
      <c r="G104" s="66">
        <f t="shared" ref="G104:G125" si="63">IF(OR(D104="",$H$4=""),"",IF(A104&lt;$I$4,0,10^(((-0.434*$H$4)/(LOG(A104)-LOG($I$4)))+LOG($J$4))))</f>
        <v>9.9985640393380495E-4</v>
      </c>
      <c r="H104" s="66">
        <f t="shared" ref="H104:H125" si="64">IF(G104="","",IF(ABS(G104-F104)&lt;0.05,0,G104-F104))</f>
        <v>-0.20561288980718379</v>
      </c>
      <c r="I104" s="66">
        <f t="shared" ref="I104:I125" si="65">IF(G104="","",E104+G104)</f>
        <v>9.4042887414304683</v>
      </c>
      <c r="J104" s="66">
        <f t="shared" ref="J104:J125" si="66">IF(I104="","",IF(ABS(D104-I104)&lt;0.05,0,D104-I104))</f>
        <v>0.20561288980718295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-0.20561288980718295</v>
      </c>
      <c r="M104" s="66">
        <f t="shared" ref="M104:M125" si="69">IF(L104="","",E104+G104+K104)</f>
        <v>9.4042887414304683</v>
      </c>
      <c r="N104" s="66">
        <f t="shared" ref="N104:N125" si="70">IF(M104="","",IF(ABS(D104-M104)&lt;0.05,0,D104-M104))</f>
        <v>0.20561288980718295</v>
      </c>
      <c r="O104" s="67">
        <f t="shared" ref="O104:O125" si="71">IF($H$4="",IF(A104="","",F104^2),IF(N104="","",N104^2))</f>
        <v>4.2276660454860761E-2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1.171381963759001E-6</v>
      </c>
      <c r="X104" s="65">
        <f t="shared" ref="X104:X125" si="75">IF(D104="","",IF(W104=" "," ",W104*10000))</f>
        <v>1.1713819637590011E-2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9.4042887414304683</v>
      </c>
      <c r="AB104" s="68">
        <f t="shared" si="59"/>
        <v>2.686414307402174E-2</v>
      </c>
    </row>
    <row r="105" spans="1:28">
      <c r="A105">
        <v>9954.24</v>
      </c>
      <c r="B105">
        <v>9.9244873797783537</v>
      </c>
      <c r="D105" s="66">
        <f t="shared" si="60"/>
        <v>9.6099016312376513</v>
      </c>
      <c r="E105" s="66">
        <f t="shared" si="61"/>
        <v>9.4293709000417749</v>
      </c>
      <c r="F105" s="66">
        <f t="shared" si="62"/>
        <v>0.18053073119587637</v>
      </c>
      <c r="G105" s="66">
        <f t="shared" si="63"/>
        <v>9.9985720928493253E-4</v>
      </c>
      <c r="H105" s="66">
        <f t="shared" si="64"/>
        <v>-0.17953087398659143</v>
      </c>
      <c r="I105" s="66">
        <f t="shared" si="65"/>
        <v>9.43037075725106</v>
      </c>
      <c r="J105" s="66">
        <f t="shared" si="66"/>
        <v>0.17953087398659129</v>
      </c>
      <c r="K105" s="66">
        <f t="shared" si="67"/>
        <v>0</v>
      </c>
      <c r="L105" s="66">
        <f t="shared" si="68"/>
        <v>-0.17953087398659129</v>
      </c>
      <c r="M105" s="66">
        <f t="shared" si="69"/>
        <v>9.43037075725106</v>
      </c>
      <c r="N105" s="66">
        <f t="shared" si="70"/>
        <v>0.17953087398659129</v>
      </c>
      <c r="O105" s="67">
        <f t="shared" si="71"/>
        <v>3.2231334714389319E-2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1.0701576561869659E-6</v>
      </c>
      <c r="X105" s="65">
        <f t="shared" si="75"/>
        <v>1.0701576561869659E-2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9.43037075725106</v>
      </c>
      <c r="AB105" s="68">
        <f t="shared" ref="AB105:AB125" si="79">IF(AA105-AA104&lt;0.0001,0.0001,AA105-AA104)</f>
        <v>2.6082015820591664E-2</v>
      </c>
    </row>
    <row r="106" spans="1:28">
      <c r="A106">
        <v>10894.67</v>
      </c>
      <c r="B106">
        <v>9.9244873797783537</v>
      </c>
      <c r="D106" s="66">
        <f t="shared" si="60"/>
        <v>9.6099016312376513</v>
      </c>
      <c r="E106" s="66">
        <f t="shared" si="61"/>
        <v>9.4544141016565302</v>
      </c>
      <c r="F106" s="66">
        <f t="shared" si="62"/>
        <v>0.15548752958112111</v>
      </c>
      <c r="G106" s="66">
        <f t="shared" si="63"/>
        <v>9.9985800474906091E-4</v>
      </c>
      <c r="H106" s="66">
        <f t="shared" si="64"/>
        <v>-0.15448767157637205</v>
      </c>
      <c r="I106" s="66">
        <f t="shared" si="65"/>
        <v>9.4554139596612785</v>
      </c>
      <c r="J106" s="66">
        <f t="shared" si="66"/>
        <v>0.15448767157637278</v>
      </c>
      <c r="K106" s="66">
        <f t="shared" si="67"/>
        <v>0</v>
      </c>
      <c r="L106" s="66">
        <f t="shared" si="68"/>
        <v>-0.15448767157637278</v>
      </c>
      <c r="M106" s="66">
        <f t="shared" si="69"/>
        <v>9.4554139596612785</v>
      </c>
      <c r="N106" s="66">
        <f t="shared" si="70"/>
        <v>0.15448767157637278</v>
      </c>
      <c r="O106" s="67">
        <f t="shared" si="71"/>
        <v>2.3866440669089217E-2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9.7778144244135351E-7</v>
      </c>
      <c r="X106" s="65">
        <f t="shared" si="75"/>
        <v>9.7778144244135348E-3</v>
      </c>
      <c r="Y106" s="68">
        <f t="shared" si="77"/>
        <v>1E-4</v>
      </c>
      <c r="Z106" s="68">
        <f t="shared" si="78"/>
        <v>1E-4</v>
      </c>
      <c r="AA106" s="66">
        <f t="shared" si="76"/>
        <v>9.4554139596612785</v>
      </c>
      <c r="AB106" s="68">
        <f t="shared" si="79"/>
        <v>2.5043202410218512E-2</v>
      </c>
    </row>
    <row r="107" spans="1:28">
      <c r="A107">
        <v>11895.79</v>
      </c>
      <c r="B107">
        <v>9.9244873797783537</v>
      </c>
      <c r="D107" s="66">
        <f t="shared" si="60"/>
        <v>9.6099016312376513</v>
      </c>
      <c r="E107" s="66">
        <f t="shared" si="61"/>
        <v>9.4778869428816037</v>
      </c>
      <c r="F107" s="66">
        <f t="shared" si="62"/>
        <v>0.13201468835604757</v>
      </c>
      <c r="G107" s="66">
        <f t="shared" si="63"/>
        <v>9.9985877090908717E-4</v>
      </c>
      <c r="H107" s="66">
        <f t="shared" si="64"/>
        <v>-0.13101482958513849</v>
      </c>
      <c r="I107" s="66">
        <f t="shared" si="65"/>
        <v>9.4788868016525125</v>
      </c>
      <c r="J107" s="66">
        <f t="shared" si="66"/>
        <v>0.13101482958513877</v>
      </c>
      <c r="K107" s="66">
        <f t="shared" si="67"/>
        <v>0</v>
      </c>
      <c r="L107" s="66">
        <f t="shared" si="68"/>
        <v>-0.13101482958513877</v>
      </c>
      <c r="M107" s="66">
        <f t="shared" si="69"/>
        <v>9.4788868016525125</v>
      </c>
      <c r="N107" s="66">
        <f t="shared" si="70"/>
        <v>0.13101482958513877</v>
      </c>
      <c r="O107" s="67">
        <f t="shared" si="71"/>
        <v>1.7164885571222952E-2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8.9549379633656461E-7</v>
      </c>
      <c r="X107" s="65">
        <f t="shared" si="75"/>
        <v>8.9549379633656456E-3</v>
      </c>
      <c r="Y107" s="68">
        <f t="shared" si="77"/>
        <v>1E-4</v>
      </c>
      <c r="Z107" s="68">
        <f t="shared" si="78"/>
        <v>1E-4</v>
      </c>
      <c r="AA107" s="66">
        <f t="shared" si="76"/>
        <v>9.4788868016525125</v>
      </c>
      <c r="AB107" s="68">
        <f t="shared" si="79"/>
        <v>2.3472841991234006E-2</v>
      </c>
    </row>
    <row r="108" spans="1:28">
      <c r="A108">
        <v>12994.42</v>
      </c>
      <c r="B108">
        <v>9.9244873797783537</v>
      </c>
      <c r="D108" s="66">
        <f t="shared" si="60"/>
        <v>9.6099016312376513</v>
      </c>
      <c r="E108" s="66">
        <f t="shared" si="61"/>
        <v>9.500614217152954</v>
      </c>
      <c r="F108" s="66">
        <f t="shared" si="62"/>
        <v>0.10928741408469733</v>
      </c>
      <c r="G108" s="66">
        <f t="shared" si="63"/>
        <v>9.998595324866074E-4</v>
      </c>
      <c r="H108" s="66">
        <f t="shared" si="64"/>
        <v>-0.10828755455221073</v>
      </c>
      <c r="I108" s="66">
        <f t="shared" si="65"/>
        <v>9.5016140766854402</v>
      </c>
      <c r="J108" s="66">
        <f t="shared" si="66"/>
        <v>0.10828755455221106</v>
      </c>
      <c r="K108" s="66">
        <f t="shared" si="67"/>
        <v>0</v>
      </c>
      <c r="L108" s="66">
        <f t="shared" si="68"/>
        <v>-0.10828755455221106</v>
      </c>
      <c r="M108" s="66">
        <f t="shared" si="69"/>
        <v>9.5016140766854402</v>
      </c>
      <c r="N108" s="66">
        <f t="shared" si="70"/>
        <v>0.10828755455221106</v>
      </c>
      <c r="O108" s="67">
        <f t="shared" si="71"/>
        <v>1.1726194470898087E-2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8.1978311825556989E-7</v>
      </c>
      <c r="X108" s="65">
        <f t="shared" si="75"/>
        <v>8.1978311825556989E-3</v>
      </c>
      <c r="Y108" s="68">
        <f t="shared" si="77"/>
        <v>1E-4</v>
      </c>
      <c r="Z108" s="68">
        <f t="shared" si="78"/>
        <v>1E-4</v>
      </c>
      <c r="AA108" s="66">
        <f t="shared" si="76"/>
        <v>9.5016140766854402</v>
      </c>
      <c r="AB108" s="68">
        <f t="shared" si="79"/>
        <v>2.2727275032927707E-2</v>
      </c>
    </row>
    <row r="109" spans="1:28">
      <c r="A109">
        <v>14294.27</v>
      </c>
      <c r="B109">
        <v>9.9244873797783537</v>
      </c>
      <c r="D109" s="66">
        <f t="shared" si="60"/>
        <v>9.6099016312376513</v>
      </c>
      <c r="E109" s="66">
        <f t="shared" si="61"/>
        <v>9.5242303030659219</v>
      </c>
      <c r="F109" s="66">
        <f t="shared" si="62"/>
        <v>8.56713281717294E-2</v>
      </c>
      <c r="G109" s="66">
        <f t="shared" si="63"/>
        <v>9.9986034527920322E-4</v>
      </c>
      <c r="H109" s="66">
        <f t="shared" si="64"/>
        <v>-8.46714678264502E-2</v>
      </c>
      <c r="I109" s="66">
        <f t="shared" si="65"/>
        <v>9.5252301634112015</v>
      </c>
      <c r="J109" s="66">
        <f t="shared" si="66"/>
        <v>8.4671467826449742E-2</v>
      </c>
      <c r="K109" s="66">
        <f t="shared" si="67"/>
        <v>0</v>
      </c>
      <c r="L109" s="66">
        <f t="shared" si="68"/>
        <v>-8.4671467826449742E-2</v>
      </c>
      <c r="M109" s="66">
        <f t="shared" si="69"/>
        <v>9.5252301634112015</v>
      </c>
      <c r="N109" s="66">
        <f t="shared" si="70"/>
        <v>8.4671467826449742E-2</v>
      </c>
      <c r="O109" s="67">
        <f t="shared" si="71"/>
        <v>7.1692574638855143E-3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7.452361084212445E-7</v>
      </c>
      <c r="X109" s="65">
        <f t="shared" si="75"/>
        <v>7.4523610842124454E-3</v>
      </c>
      <c r="Y109" s="68">
        <f t="shared" si="77"/>
        <v>1E-4</v>
      </c>
      <c r="Z109" s="68">
        <f t="shared" si="78"/>
        <v>1E-4</v>
      </c>
      <c r="AA109" s="66">
        <f t="shared" si="76"/>
        <v>9.5252301634112015</v>
      </c>
      <c r="AB109" s="68">
        <f t="shared" si="79"/>
        <v>2.3616086725761321E-2</v>
      </c>
    </row>
    <row r="110" spans="1:28">
      <c r="A110">
        <v>15592.77</v>
      </c>
      <c r="B110">
        <v>9.9244873797783537</v>
      </c>
      <c r="D110" s="66">
        <f t="shared" si="60"/>
        <v>9.6099016312376513</v>
      </c>
      <c r="E110" s="66">
        <f t="shared" si="61"/>
        <v>9.5449861966646221</v>
      </c>
      <c r="F110" s="66">
        <f t="shared" si="62"/>
        <v>6.4915434573029174E-2</v>
      </c>
      <c r="G110" s="66">
        <f t="shared" si="63"/>
        <v>9.9986107838536124E-4</v>
      </c>
      <c r="H110" s="66">
        <f t="shared" si="64"/>
        <v>-6.3915573494643815E-2</v>
      </c>
      <c r="I110" s="66">
        <f t="shared" si="65"/>
        <v>9.5459860577430078</v>
      </c>
      <c r="J110" s="66">
        <f t="shared" si="66"/>
        <v>6.3915573494643496E-2</v>
      </c>
      <c r="K110" s="66">
        <f t="shared" si="67"/>
        <v>0</v>
      </c>
      <c r="L110" s="66">
        <f t="shared" si="68"/>
        <v>-6.3915573494643496E-2</v>
      </c>
      <c r="M110" s="66">
        <f t="shared" si="69"/>
        <v>9.5459860577430078</v>
      </c>
      <c r="N110" s="66">
        <f t="shared" si="70"/>
        <v>6.3915573494643496E-2</v>
      </c>
      <c r="O110" s="67">
        <f t="shared" si="71"/>
        <v>4.0852005351491739E-3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6.831759942282572E-7</v>
      </c>
      <c r="X110" s="65">
        <f t="shared" si="75"/>
        <v>6.831759942282572E-3</v>
      </c>
      <c r="Y110" s="68">
        <f t="shared" si="77"/>
        <v>1E-4</v>
      </c>
      <c r="Z110" s="68">
        <f t="shared" si="78"/>
        <v>1E-4</v>
      </c>
      <c r="AA110" s="66">
        <f t="shared" si="76"/>
        <v>9.5459860577430078</v>
      </c>
      <c r="AB110" s="68">
        <f t="shared" si="79"/>
        <v>2.0755894331806246E-2</v>
      </c>
    </row>
    <row r="111" spans="1:28">
      <c r="A111">
        <v>17094.86</v>
      </c>
      <c r="B111">
        <v>9.9244873797783537</v>
      </c>
      <c r="D111" s="66">
        <f t="shared" si="60"/>
        <v>9.6099016312376513</v>
      </c>
      <c r="E111" s="66">
        <f t="shared" si="61"/>
        <v>9.5661726054681573</v>
      </c>
      <c r="F111" s="66">
        <f t="shared" si="62"/>
        <v>0</v>
      </c>
      <c r="G111" s="66">
        <f t="shared" si="63"/>
        <v>9.9986184550346314E-4</v>
      </c>
      <c r="H111" s="66">
        <f t="shared" si="64"/>
        <v>0</v>
      </c>
      <c r="I111" s="66">
        <f t="shared" si="65"/>
        <v>9.5671724673136609</v>
      </c>
      <c r="J111" s="66">
        <f t="shared" si="66"/>
        <v>0</v>
      </c>
      <c r="K111" s="66">
        <f t="shared" si="67"/>
        <v>0</v>
      </c>
      <c r="L111" s="66">
        <f t="shared" si="68"/>
        <v>0</v>
      </c>
      <c r="M111" s="66">
        <f t="shared" si="69"/>
        <v>9.5671724673136609</v>
      </c>
      <c r="N111" s="66">
        <f t="shared" si="70"/>
        <v>0</v>
      </c>
      <c r="O111" s="67">
        <f t="shared" si="71"/>
        <v>0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6.2314673226470068E-7</v>
      </c>
      <c r="X111" s="65">
        <f t="shared" si="75"/>
        <v>6.2314673226470064E-3</v>
      </c>
      <c r="Y111" s="68">
        <f t="shared" si="77"/>
        <v>1E-4</v>
      </c>
      <c r="Z111" s="68">
        <f t="shared" si="78"/>
        <v>1E-4</v>
      </c>
      <c r="AA111" s="66">
        <f t="shared" si="76"/>
        <v>9.5671724673136609</v>
      </c>
      <c r="AB111" s="68">
        <f t="shared" si="79"/>
        <v>2.1186409570653097E-2</v>
      </c>
    </row>
    <row r="112" spans="1:28">
      <c r="A112">
        <v>18694.98</v>
      </c>
      <c r="B112">
        <v>9.9244873797783537</v>
      </c>
      <c r="D112" s="66">
        <f t="shared" si="60"/>
        <v>9.6099016312376513</v>
      </c>
      <c r="E112" s="66">
        <f t="shared" si="61"/>
        <v>9.5860656994576274</v>
      </c>
      <c r="F112" s="66">
        <f t="shared" si="62"/>
        <v>0</v>
      </c>
      <c r="G112" s="66">
        <f t="shared" si="63"/>
        <v>9.9986258373816654E-4</v>
      </c>
      <c r="H112" s="66">
        <f t="shared" si="64"/>
        <v>0</v>
      </c>
      <c r="I112" s="66">
        <f t="shared" si="65"/>
        <v>9.5870655620413654</v>
      </c>
      <c r="J112" s="66">
        <f t="shared" si="66"/>
        <v>0</v>
      </c>
      <c r="K112" s="66">
        <f t="shared" si="67"/>
        <v>0</v>
      </c>
      <c r="L112" s="66">
        <f t="shared" si="68"/>
        <v>0</v>
      </c>
      <c r="M112" s="66">
        <f t="shared" si="69"/>
        <v>9.5870655620413654</v>
      </c>
      <c r="N112" s="66">
        <f t="shared" si="70"/>
        <v>0</v>
      </c>
      <c r="O112" s="67">
        <f t="shared" si="71"/>
        <v>0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5.6981104807400398E-7</v>
      </c>
      <c r="X112" s="65">
        <f t="shared" si="75"/>
        <v>5.6981104807400399E-3</v>
      </c>
      <c r="Y112" s="68">
        <f t="shared" si="77"/>
        <v>1E-4</v>
      </c>
      <c r="Z112" s="68">
        <f t="shared" si="78"/>
        <v>1E-4</v>
      </c>
      <c r="AA112" s="66">
        <f t="shared" si="76"/>
        <v>9.5870655620413654</v>
      </c>
      <c r="AB112" s="68">
        <f t="shared" si="79"/>
        <v>1.9893094727704508E-2</v>
      </c>
    </row>
    <row r="113" spans="1:28">
      <c r="A113">
        <v>20393.689999999999</v>
      </c>
      <c r="B113">
        <v>9.9244873797783537</v>
      </c>
      <c r="D113" s="66">
        <f t="shared" si="60"/>
        <v>9.6099016312376513</v>
      </c>
      <c r="E113" s="66">
        <f t="shared" si="61"/>
        <v>9.6047563760187629</v>
      </c>
      <c r="F113" s="66">
        <f t="shared" si="62"/>
        <v>0</v>
      </c>
      <c r="G113" s="66">
        <f t="shared" si="63"/>
        <v>9.9986329376915259E-4</v>
      </c>
      <c r="H113" s="66">
        <f t="shared" si="64"/>
        <v>0</v>
      </c>
      <c r="I113" s="66">
        <f t="shared" si="65"/>
        <v>9.605756239312532</v>
      </c>
      <c r="J113" s="66">
        <f t="shared" si="66"/>
        <v>0</v>
      </c>
      <c r="K113" s="66">
        <f t="shared" si="67"/>
        <v>0</v>
      </c>
      <c r="L113" s="66">
        <f t="shared" si="68"/>
        <v>0</v>
      </c>
      <c r="M113" s="66">
        <f t="shared" si="69"/>
        <v>9.605756239312532</v>
      </c>
      <c r="N113" s="66">
        <f t="shared" si="70"/>
        <v>0</v>
      </c>
      <c r="O113" s="67">
        <f t="shared" si="71"/>
        <v>0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5.223481453097769E-7</v>
      </c>
      <c r="X113" s="65">
        <f t="shared" si="75"/>
        <v>5.2234814530977688E-3</v>
      </c>
      <c r="Y113" s="68">
        <f t="shared" si="77"/>
        <v>1E-4</v>
      </c>
      <c r="Z113" s="68">
        <f t="shared" si="78"/>
        <v>1E-4</v>
      </c>
      <c r="AA113" s="66">
        <f t="shared" si="76"/>
        <v>9.605756239312532</v>
      </c>
      <c r="AB113" s="68">
        <f t="shared" si="79"/>
        <v>1.8690677271166578E-2</v>
      </c>
    </row>
    <row r="114" spans="1:28">
      <c r="A114">
        <v>22295.599999999999</v>
      </c>
      <c r="B114">
        <v>9.9244873797783537</v>
      </c>
      <c r="D114" s="66">
        <f t="shared" si="60"/>
        <v>9.6099016312376513</v>
      </c>
      <c r="E114" s="66">
        <f t="shared" si="61"/>
        <v>9.6232907784702935</v>
      </c>
      <c r="F114" s="66">
        <f t="shared" si="62"/>
        <v>0</v>
      </c>
      <c r="G114" s="66">
        <f t="shared" si="63"/>
        <v>9.9986401412918376E-4</v>
      </c>
      <c r="H114" s="66">
        <f t="shared" si="64"/>
        <v>0</v>
      </c>
      <c r="I114" s="66">
        <f t="shared" si="65"/>
        <v>9.6242906424844232</v>
      </c>
      <c r="J114" s="66">
        <f t="shared" si="66"/>
        <v>0</v>
      </c>
      <c r="K114" s="66">
        <f t="shared" si="67"/>
        <v>0</v>
      </c>
      <c r="L114" s="66">
        <f t="shared" si="68"/>
        <v>0</v>
      </c>
      <c r="M114" s="66">
        <f t="shared" si="69"/>
        <v>9.6242906424844232</v>
      </c>
      <c r="N114" s="66">
        <f t="shared" si="70"/>
        <v>0</v>
      </c>
      <c r="O114" s="67">
        <f t="shared" si="71"/>
        <v>0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4.777896153286991E-7</v>
      </c>
      <c r="X114" s="65">
        <f t="shared" si="75"/>
        <v>4.777896153286991E-3</v>
      </c>
      <c r="Y114" s="68">
        <f t="shared" si="77"/>
        <v>1E-4</v>
      </c>
      <c r="Z114" s="68">
        <f t="shared" si="78"/>
        <v>1E-4</v>
      </c>
      <c r="AA114" s="66">
        <f t="shared" si="76"/>
        <v>9.6242906424844232</v>
      </c>
      <c r="AB114" s="68">
        <f t="shared" si="79"/>
        <v>1.8534403171891256E-2</v>
      </c>
    </row>
    <row r="115" spans="1:28">
      <c r="A115">
        <v>24397.1</v>
      </c>
      <c r="B115">
        <v>9.9244873797783537</v>
      </c>
      <c r="D115" s="66">
        <f t="shared" si="60"/>
        <v>9.6099016312376513</v>
      </c>
      <c r="E115" s="66">
        <f t="shared" si="61"/>
        <v>9.6414007321114639</v>
      </c>
      <c r="F115" s="66">
        <f t="shared" si="62"/>
        <v>0</v>
      </c>
      <c r="G115" s="66">
        <f t="shared" si="63"/>
        <v>9.9986473418247832E-4</v>
      </c>
      <c r="H115" s="66">
        <f t="shared" si="64"/>
        <v>0</v>
      </c>
      <c r="I115" s="66">
        <f t="shared" si="65"/>
        <v>9.642400596845647</v>
      </c>
      <c r="J115" s="66">
        <f t="shared" si="66"/>
        <v>0</v>
      </c>
      <c r="K115" s="66">
        <f t="shared" si="67"/>
        <v>0</v>
      </c>
      <c r="L115" s="66">
        <f t="shared" si="68"/>
        <v>0</v>
      </c>
      <c r="M115" s="66">
        <f t="shared" si="69"/>
        <v>9.642400596845647</v>
      </c>
      <c r="N115" s="66">
        <f t="shared" si="70"/>
        <v>0</v>
      </c>
      <c r="O115" s="67">
        <f t="shared" si="71"/>
        <v>0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4.3663411419892294E-7</v>
      </c>
      <c r="X115" s="65">
        <f t="shared" si="75"/>
        <v>4.3663411419892295E-3</v>
      </c>
      <c r="Y115" s="68">
        <f t="shared" si="77"/>
        <v>1E-4</v>
      </c>
      <c r="Z115" s="68">
        <f t="shared" si="78"/>
        <v>1E-4</v>
      </c>
      <c r="AA115" s="66">
        <f t="shared" si="76"/>
        <v>9.642400596845647</v>
      </c>
      <c r="AB115" s="68">
        <f t="shared" si="79"/>
        <v>1.8109954361223757E-2</v>
      </c>
    </row>
    <row r="116" spans="1:28">
      <c r="A116">
        <v>26698.04</v>
      </c>
      <c r="B116">
        <v>9.9244873797783537</v>
      </c>
      <c r="D116" s="66">
        <f t="shared" si="60"/>
        <v>9.6099016312376513</v>
      </c>
      <c r="E116" s="66">
        <f t="shared" si="61"/>
        <v>9.6589333450588288</v>
      </c>
      <c r="F116" s="66">
        <f t="shared" si="62"/>
        <v>0</v>
      </c>
      <c r="G116" s="66">
        <f t="shared" si="63"/>
        <v>9.9986544705142925E-4</v>
      </c>
      <c r="H116" s="66">
        <f t="shared" si="64"/>
        <v>0</v>
      </c>
      <c r="I116" s="66">
        <f t="shared" si="65"/>
        <v>9.6599332105058799</v>
      </c>
      <c r="J116" s="66">
        <f t="shared" si="66"/>
        <v>-5.0031579268228654E-2</v>
      </c>
      <c r="K116" s="66">
        <f t="shared" si="67"/>
        <v>0</v>
      </c>
      <c r="L116" s="66">
        <f t="shared" si="68"/>
        <v>5.0031579268228654E-2</v>
      </c>
      <c r="M116" s="66">
        <f t="shared" si="69"/>
        <v>9.6599332105058799</v>
      </c>
      <c r="N116" s="66">
        <f t="shared" si="70"/>
        <v>-5.0031579268228654E-2</v>
      </c>
      <c r="O116" s="67">
        <f t="shared" si="71"/>
        <v>2.5031589240730474E-3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3.9900330314594412E-7</v>
      </c>
      <c r="X116" s="65">
        <f t="shared" si="75"/>
        <v>3.9900330314594414E-3</v>
      </c>
      <c r="Y116" s="68">
        <f t="shared" si="77"/>
        <v>1E-4</v>
      </c>
      <c r="Z116" s="68">
        <f t="shared" si="78"/>
        <v>1E-4</v>
      </c>
      <c r="AA116" s="66">
        <f t="shared" si="76"/>
        <v>9.6599332105058799</v>
      </c>
      <c r="AB116" s="68">
        <f t="shared" si="79"/>
        <v>1.7532613660232954E-2</v>
      </c>
    </row>
    <row r="117" spans="1:28">
      <c r="A117">
        <v>29299.62</v>
      </c>
      <c r="B117">
        <v>9.9244873797783537</v>
      </c>
      <c r="D117" s="66">
        <f t="shared" si="60"/>
        <v>9.6099016312376513</v>
      </c>
      <c r="E117" s="66">
        <f t="shared" si="61"/>
        <v>9.6764357824739662</v>
      </c>
      <c r="F117" s="66">
        <f t="shared" si="62"/>
        <v>-6.6534151236314898E-2</v>
      </c>
      <c r="G117" s="66">
        <f t="shared" si="63"/>
        <v>9.99866174697855E-4</v>
      </c>
      <c r="H117" s="66">
        <f t="shared" si="64"/>
        <v>6.7534017411012753E-2</v>
      </c>
      <c r="I117" s="66">
        <f t="shared" si="65"/>
        <v>9.6774356486486646</v>
      </c>
      <c r="J117" s="66">
        <f t="shared" si="66"/>
        <v>-6.7534017411013281E-2</v>
      </c>
      <c r="K117" s="66">
        <f t="shared" si="67"/>
        <v>0</v>
      </c>
      <c r="L117" s="66">
        <f t="shared" si="68"/>
        <v>6.7534017411013281E-2</v>
      </c>
      <c r="M117" s="66">
        <f t="shared" si="69"/>
        <v>9.6774356486486646</v>
      </c>
      <c r="N117" s="66">
        <f t="shared" si="70"/>
        <v>-6.7534017411013281E-2</v>
      </c>
      <c r="O117" s="67">
        <f t="shared" si="71"/>
        <v>4.5608435076710451E-3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3.6357489098911666E-7</v>
      </c>
      <c r="X117" s="65">
        <f t="shared" si="75"/>
        <v>3.6357489098911666E-3</v>
      </c>
      <c r="Y117" s="68">
        <f t="shared" si="77"/>
        <v>1E-4</v>
      </c>
      <c r="Z117" s="68">
        <f t="shared" si="78"/>
        <v>1E-4</v>
      </c>
      <c r="AA117" s="66">
        <f t="shared" si="76"/>
        <v>9.6774356486486646</v>
      </c>
      <c r="AB117" s="68">
        <f t="shared" si="79"/>
        <v>1.7502438142784627E-2</v>
      </c>
    </row>
    <row r="118" spans="1:28">
      <c r="A118">
        <v>31998.14</v>
      </c>
      <c r="B118">
        <v>9.9244873797783537</v>
      </c>
      <c r="D118" s="66">
        <f t="shared" si="60"/>
        <v>9.6099016312376513</v>
      </c>
      <c r="E118" s="66">
        <f t="shared" si="61"/>
        <v>9.692496036622904</v>
      </c>
      <c r="F118" s="66">
        <f t="shared" si="62"/>
        <v>-8.2594405385252756E-2</v>
      </c>
      <c r="G118" s="66">
        <f t="shared" si="63"/>
        <v>9.9986685692271884E-4</v>
      </c>
      <c r="H118" s="66">
        <f t="shared" si="64"/>
        <v>8.3594272242175471E-2</v>
      </c>
      <c r="I118" s="66">
        <f t="shared" si="65"/>
        <v>9.6934959034798265</v>
      </c>
      <c r="J118" s="66">
        <f t="shared" si="66"/>
        <v>-8.3594272242175194E-2</v>
      </c>
      <c r="K118" s="66">
        <f t="shared" si="67"/>
        <v>0</v>
      </c>
      <c r="L118" s="66">
        <f t="shared" si="68"/>
        <v>8.3594272242175194E-2</v>
      </c>
      <c r="M118" s="66">
        <f t="shared" si="69"/>
        <v>9.6934959034798265</v>
      </c>
      <c r="N118" s="66">
        <f t="shared" si="70"/>
        <v>-8.3594272242175194E-2</v>
      </c>
      <c r="O118" s="67">
        <f t="shared" si="71"/>
        <v>6.9880023516989019E-3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3.3291329269521734E-7</v>
      </c>
      <c r="X118" s="65">
        <f t="shared" si="75"/>
        <v>3.3291329269521733E-3</v>
      </c>
      <c r="Y118" s="68">
        <f t="shared" si="77"/>
        <v>1E-4</v>
      </c>
      <c r="Z118" s="68">
        <f t="shared" si="78"/>
        <v>1E-4</v>
      </c>
      <c r="AA118" s="66">
        <f t="shared" si="76"/>
        <v>9.6934959034798265</v>
      </c>
      <c r="AB118" s="68">
        <f t="shared" si="79"/>
        <v>1.6060254831161913E-2</v>
      </c>
    </row>
    <row r="119" spans="1:28">
      <c r="A119">
        <v>34999.25</v>
      </c>
      <c r="B119">
        <v>9.9244873797783537</v>
      </c>
      <c r="D119" s="66">
        <f t="shared" si="60"/>
        <v>9.6099016312376513</v>
      </c>
      <c r="E119" s="66">
        <f t="shared" si="61"/>
        <v>9.7083395325872939</v>
      </c>
      <c r="F119" s="66">
        <f t="shared" si="62"/>
        <v>-9.8437901349642587E-2</v>
      </c>
      <c r="G119" s="66">
        <f t="shared" si="63"/>
        <v>9.998675440130399E-4</v>
      </c>
      <c r="H119" s="66">
        <f t="shared" si="64"/>
        <v>9.9437768893655631E-2</v>
      </c>
      <c r="I119" s="66">
        <f t="shared" si="65"/>
        <v>9.7093394001313076</v>
      </c>
      <c r="J119" s="66">
        <f t="shared" si="66"/>
        <v>-9.9437768893656298E-2</v>
      </c>
      <c r="K119" s="66">
        <f t="shared" si="67"/>
        <v>0</v>
      </c>
      <c r="L119" s="66">
        <f t="shared" si="68"/>
        <v>9.9437768893656298E-2</v>
      </c>
      <c r="M119" s="66">
        <f t="shared" si="69"/>
        <v>9.7093394001313076</v>
      </c>
      <c r="N119" s="66">
        <f t="shared" si="70"/>
        <v>-9.9437768893656298E-2</v>
      </c>
      <c r="O119" s="67">
        <f t="shared" si="71"/>
        <v>9.8878698825482E-3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3.0436669778702522E-7</v>
      </c>
      <c r="X119" s="65">
        <f t="shared" si="75"/>
        <v>3.0436669778702522E-3</v>
      </c>
      <c r="Y119" s="68">
        <f t="shared" si="77"/>
        <v>1E-4</v>
      </c>
      <c r="Z119" s="68">
        <f t="shared" si="78"/>
        <v>1E-4</v>
      </c>
      <c r="AA119" s="66">
        <f t="shared" si="76"/>
        <v>9.7093394001313076</v>
      </c>
      <c r="AB119" s="68">
        <f t="shared" si="79"/>
        <v>1.5843496651481104E-2</v>
      </c>
    </row>
    <row r="120" spans="1:28">
      <c r="A120">
        <v>38298.949999999997</v>
      </c>
      <c r="B120">
        <v>9.9244873797783537</v>
      </c>
      <c r="D120" s="66">
        <f t="shared" si="60"/>
        <v>9.6099016312376513</v>
      </c>
      <c r="E120" s="66">
        <f t="shared" si="61"/>
        <v>9.7237783260427069</v>
      </c>
      <c r="F120" s="66">
        <f t="shared" si="62"/>
        <v>-0.11387669480505558</v>
      </c>
      <c r="G120" s="66">
        <f t="shared" si="63"/>
        <v>9.9986822742143141E-4</v>
      </c>
      <c r="H120" s="66">
        <f t="shared" si="64"/>
        <v>0.11487656303247701</v>
      </c>
      <c r="I120" s="66">
        <f t="shared" si="65"/>
        <v>9.7247781942701277</v>
      </c>
      <c r="J120" s="66">
        <f t="shared" si="66"/>
        <v>-0.1148765630324764</v>
      </c>
      <c r="K120" s="66">
        <f t="shared" si="67"/>
        <v>0</v>
      </c>
      <c r="L120" s="66">
        <f t="shared" si="68"/>
        <v>0.1148765630324764</v>
      </c>
      <c r="M120" s="66">
        <f t="shared" si="69"/>
        <v>9.7247781942701277</v>
      </c>
      <c r="N120" s="66">
        <f t="shared" si="70"/>
        <v>-0.1148765630324764</v>
      </c>
      <c r="O120" s="67">
        <f t="shared" si="71"/>
        <v>1.3196624734154522E-2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2.7814355609024639E-7</v>
      </c>
      <c r="X120" s="65">
        <f t="shared" si="75"/>
        <v>2.7814355609024639E-3</v>
      </c>
      <c r="Y120" s="68">
        <f t="shared" si="77"/>
        <v>1E-4</v>
      </c>
      <c r="Z120" s="68">
        <f t="shared" si="78"/>
        <v>1E-4</v>
      </c>
      <c r="AA120" s="66">
        <f t="shared" si="76"/>
        <v>9.7247781942701277</v>
      </c>
      <c r="AB120" s="68">
        <f t="shared" si="79"/>
        <v>1.54387941388201E-2</v>
      </c>
    </row>
    <row r="121" spans="1:28">
      <c r="A121">
        <v>41896.92</v>
      </c>
      <c r="B121">
        <v>9.9244873797783537</v>
      </c>
      <c r="D121" s="66">
        <f t="shared" si="60"/>
        <v>9.6099016312376513</v>
      </c>
      <c r="E121" s="66">
        <f t="shared" si="61"/>
        <v>9.7387038770530729</v>
      </c>
      <c r="F121" s="66">
        <f t="shared" si="62"/>
        <v>-0.12880224581542166</v>
      </c>
      <c r="G121" s="66">
        <f t="shared" si="63"/>
        <v>9.9986890152828204E-4</v>
      </c>
      <c r="H121" s="66">
        <f t="shared" si="64"/>
        <v>0.12980211471694994</v>
      </c>
      <c r="I121" s="66">
        <f t="shared" si="65"/>
        <v>9.7397037459546016</v>
      </c>
      <c r="J121" s="66">
        <f t="shared" si="66"/>
        <v>-0.12980211471695036</v>
      </c>
      <c r="K121" s="66">
        <f t="shared" si="67"/>
        <v>0</v>
      </c>
      <c r="L121" s="66">
        <f t="shared" si="68"/>
        <v>0.12980211471695036</v>
      </c>
      <c r="M121" s="66">
        <f t="shared" si="69"/>
        <v>9.7397037459546016</v>
      </c>
      <c r="N121" s="66">
        <f t="shared" si="70"/>
        <v>-0.12980211471695036</v>
      </c>
      <c r="O121" s="67">
        <f t="shared" si="71"/>
        <v>1.6848588984992339E-2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2.5425750025353998E-7</v>
      </c>
      <c r="X121" s="65">
        <f t="shared" si="75"/>
        <v>2.5425750025353999E-3</v>
      </c>
      <c r="Y121" s="68">
        <f t="shared" si="77"/>
        <v>1E-4</v>
      </c>
      <c r="Z121" s="68">
        <f t="shared" si="78"/>
        <v>1E-4</v>
      </c>
      <c r="AA121" s="66">
        <f t="shared" si="76"/>
        <v>9.7397037459546016</v>
      </c>
      <c r="AB121" s="68">
        <f t="shared" si="79"/>
        <v>1.4925551684473959E-2</v>
      </c>
    </row>
    <row r="122" spans="1:28">
      <c r="A122">
        <v>45798.09</v>
      </c>
      <c r="B122">
        <v>9.9244873797783537</v>
      </c>
      <c r="D122" s="66">
        <f t="shared" si="60"/>
        <v>9.6099016312376513</v>
      </c>
      <c r="E122" s="66">
        <f t="shared" si="61"/>
        <v>9.7530689577816574</v>
      </c>
      <c r="F122" s="66">
        <f t="shared" si="62"/>
        <v>-0.1431673265440061</v>
      </c>
      <c r="G122" s="66">
        <f t="shared" si="63"/>
        <v>9.9986956315574775E-4</v>
      </c>
      <c r="H122" s="66">
        <f t="shared" si="64"/>
        <v>0.14416719610716186</v>
      </c>
      <c r="I122" s="66">
        <f t="shared" si="65"/>
        <v>9.7540688273448133</v>
      </c>
      <c r="J122" s="66">
        <f t="shared" si="66"/>
        <v>-0.144167196107162</v>
      </c>
      <c r="K122" s="66">
        <f t="shared" si="67"/>
        <v>0</v>
      </c>
      <c r="L122" s="66">
        <f t="shared" si="68"/>
        <v>0.144167196107162</v>
      </c>
      <c r="M122" s="66">
        <f t="shared" si="69"/>
        <v>9.7540688273448133</v>
      </c>
      <c r="N122" s="66">
        <f t="shared" si="70"/>
        <v>-0.144167196107162</v>
      </c>
      <c r="O122" s="67">
        <f t="shared" si="71"/>
        <v>2.0784180433400905E-2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2.3259935398010144E-7</v>
      </c>
      <c r="X122" s="65">
        <f t="shared" si="75"/>
        <v>2.3259935398010144E-3</v>
      </c>
      <c r="Y122" s="68">
        <f t="shared" si="77"/>
        <v>1E-4</v>
      </c>
      <c r="Z122" s="68">
        <f t="shared" si="78"/>
        <v>1E-4</v>
      </c>
      <c r="AA122" s="66">
        <f t="shared" si="76"/>
        <v>9.7540688273448133</v>
      </c>
      <c r="AB122" s="68">
        <f t="shared" si="79"/>
        <v>1.4365081390211643E-2</v>
      </c>
    </row>
    <row r="123" spans="1:28">
      <c r="A123">
        <v>50100.1</v>
      </c>
      <c r="B123">
        <v>9.9244873797783537</v>
      </c>
      <c r="D123" s="66">
        <f t="shared" si="60"/>
        <v>9.6099016312376513</v>
      </c>
      <c r="E123" s="66">
        <f t="shared" si="61"/>
        <v>9.7671363235798037</v>
      </c>
      <c r="F123" s="66">
        <f t="shared" si="62"/>
        <v>-0.15723469234215237</v>
      </c>
      <c r="G123" s="66">
        <f t="shared" si="63"/>
        <v>9.9987022363225695E-4</v>
      </c>
      <c r="H123" s="66">
        <f t="shared" si="64"/>
        <v>0.15823456256578464</v>
      </c>
      <c r="I123" s="66">
        <f t="shared" si="65"/>
        <v>9.7681361938034357</v>
      </c>
      <c r="J123" s="66">
        <f t="shared" si="66"/>
        <v>-0.15823456256578439</v>
      </c>
      <c r="K123" s="66">
        <f t="shared" si="67"/>
        <v>0</v>
      </c>
      <c r="L123" s="66">
        <f t="shared" si="68"/>
        <v>0.15823456256578439</v>
      </c>
      <c r="M123" s="66">
        <f t="shared" si="69"/>
        <v>9.7681361938034357</v>
      </c>
      <c r="N123" s="66">
        <f t="shared" si="70"/>
        <v>-0.15823456256578439</v>
      </c>
      <c r="O123" s="67">
        <f t="shared" si="71"/>
        <v>2.5038176790385135E-2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2.1262644480794535E-7</v>
      </c>
      <c r="X123" s="65">
        <f t="shared" si="75"/>
        <v>2.1262644480794534E-3</v>
      </c>
      <c r="Y123" s="68">
        <f t="shared" si="77"/>
        <v>1E-4</v>
      </c>
      <c r="Z123" s="68">
        <f t="shared" si="78"/>
        <v>1E-4</v>
      </c>
      <c r="AA123" s="66">
        <f t="shared" si="76"/>
        <v>9.7681361938034357</v>
      </c>
      <c r="AB123" s="68">
        <f t="shared" si="79"/>
        <v>1.4067366458622388E-2</v>
      </c>
    </row>
    <row r="124" spans="1:28">
      <c r="A124">
        <v>54798.58</v>
      </c>
      <c r="B124">
        <v>9.9244873797783537</v>
      </c>
      <c r="D124" s="66">
        <f t="shared" si="60"/>
        <v>9.6099016312376513</v>
      </c>
      <c r="E124" s="66">
        <f t="shared" si="61"/>
        <v>9.7807801998416508</v>
      </c>
      <c r="F124" s="66">
        <f t="shared" si="62"/>
        <v>-0.17087856860399953</v>
      </c>
      <c r="G124" s="66">
        <f t="shared" si="63"/>
        <v>9.9987087644409236E-4</v>
      </c>
      <c r="H124" s="66">
        <f t="shared" si="64"/>
        <v>0.17187843948044362</v>
      </c>
      <c r="I124" s="66">
        <f t="shared" si="65"/>
        <v>9.7817800707180957</v>
      </c>
      <c r="J124" s="66">
        <f t="shared" si="66"/>
        <v>-0.17187843948044446</v>
      </c>
      <c r="K124" s="66">
        <f t="shared" si="67"/>
        <v>0</v>
      </c>
      <c r="L124" s="66">
        <f t="shared" si="68"/>
        <v>0.17187843948044446</v>
      </c>
      <c r="M124" s="66">
        <f t="shared" si="69"/>
        <v>9.7817800707180957</v>
      </c>
      <c r="N124" s="66">
        <f t="shared" si="70"/>
        <v>-0.17187843948044446</v>
      </c>
      <c r="O124" s="67">
        <f t="shared" si="71"/>
        <v>2.9542197958232808E-2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1.943956603897864E-7</v>
      </c>
      <c r="X124" s="65">
        <f t="shared" si="75"/>
        <v>1.9439566038978639E-3</v>
      </c>
      <c r="Y124" s="68">
        <f t="shared" si="77"/>
        <v>1E-4</v>
      </c>
      <c r="Z124" s="68">
        <f t="shared" si="78"/>
        <v>1E-4</v>
      </c>
      <c r="AA124" s="66">
        <f t="shared" si="76"/>
        <v>9.7817800707180957</v>
      </c>
      <c r="AB124" s="68">
        <f t="shared" si="79"/>
        <v>1.3643876914660069E-2</v>
      </c>
    </row>
    <row r="125" spans="1:28">
      <c r="A125">
        <v>59999.93</v>
      </c>
      <c r="B125">
        <v>9.9244873797783537</v>
      </c>
      <c r="D125" s="66">
        <f t="shared" si="60"/>
        <v>9.6099016312376513</v>
      </c>
      <c r="E125" s="66">
        <f t="shared" si="61"/>
        <v>9.7941910139867261</v>
      </c>
      <c r="F125" s="66">
        <f t="shared" si="62"/>
        <v>-0.1842893827490748</v>
      </c>
      <c r="G125" s="66">
        <f t="shared" si="63"/>
        <v>9.9987153016564581E-4</v>
      </c>
      <c r="H125" s="66">
        <f t="shared" si="64"/>
        <v>0.18528925427924045</v>
      </c>
      <c r="I125" s="66">
        <f t="shared" si="65"/>
        <v>9.7951908855168917</v>
      </c>
      <c r="J125" s="66">
        <f t="shared" si="66"/>
        <v>-0.18528925427924037</v>
      </c>
      <c r="K125" s="66">
        <f t="shared" si="67"/>
        <v>0</v>
      </c>
      <c r="L125" s="66">
        <f t="shared" si="68"/>
        <v>0.18528925427924037</v>
      </c>
      <c r="M125" s="66">
        <f t="shared" si="69"/>
        <v>9.7951908855168917</v>
      </c>
      <c r="N125" s="66">
        <f t="shared" si="70"/>
        <v>-0.18528925427924037</v>
      </c>
      <c r="O125" s="67">
        <f t="shared" si="71"/>
        <v>3.4332107751356998E-2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1.7754364292629246E-7</v>
      </c>
      <c r="X125" s="65">
        <f t="shared" si="75"/>
        <v>1.7754364292629245E-3</v>
      </c>
      <c r="Y125" s="68">
        <f t="shared" si="77"/>
        <v>1E-4</v>
      </c>
      <c r="Z125" s="68">
        <f t="shared" si="78"/>
        <v>1E-4</v>
      </c>
      <c r="AA125" s="66">
        <f t="shared" si="76"/>
        <v>9.7951908855168917</v>
      </c>
      <c r="AB125" s="68">
        <f t="shared" si="79"/>
        <v>1.3410814798795911E-2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0.1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2.4626519552799885E-2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2.4626519552799885E-2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2.4626519552799885E-2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2.4626519552799885E-2</v>
      </c>
      <c r="B231" s="9">
        <f t="shared" si="86"/>
        <v>2.81</v>
      </c>
      <c r="C231" s="65">
        <f t="shared" si="80"/>
        <v>0.1</v>
      </c>
      <c r="D231" s="9">
        <f t="shared" si="87"/>
        <v>2.81</v>
      </c>
      <c r="E231" s="66">
        <f t="shared" si="81"/>
        <v>0.1</v>
      </c>
      <c r="F231" s="9">
        <f t="shared" si="88"/>
        <v>2.81</v>
      </c>
      <c r="G231" s="68">
        <f t="shared" si="82"/>
        <v>9.997102747910931E-4</v>
      </c>
      <c r="H231" s="9">
        <f t="shared" si="89"/>
        <v>2.81</v>
      </c>
      <c r="I231" s="66">
        <f t="shared" si="90"/>
        <v>9.997102747910931E-4</v>
      </c>
      <c r="J231" s="9">
        <f t="shared" si="91"/>
        <v>2.81</v>
      </c>
      <c r="K231" s="9">
        <f t="shared" si="83"/>
        <v>9.997102747910931E-4</v>
      </c>
      <c r="L231" s="9">
        <f t="shared" si="84"/>
        <v>2.81</v>
      </c>
    </row>
    <row r="232" spans="1:12">
      <c r="A232" s="66">
        <f t="shared" si="85"/>
        <v>2.4626519552799885E-2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2.4626519552799885E-2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4.925303910559977E-2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4.925303910559977E-2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4.925303910559977E-2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4.925303910559977E-2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4.925303910559977E-2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4.925303910559977E-2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7.3879558658399652E-2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7.3879558658399652E-2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7.3879558658399652E-2</v>
      </c>
      <c r="B242" s="9">
        <f t="shared" si="86"/>
        <v>7.54</v>
      </c>
      <c r="C242" s="65">
        <f t="shared" si="80"/>
        <v>0.1</v>
      </c>
      <c r="D242" s="9">
        <f t="shared" si="87"/>
        <v>7.54</v>
      </c>
      <c r="E242" s="66">
        <f t="shared" si="81"/>
        <v>0.1</v>
      </c>
      <c r="F242" s="9">
        <f t="shared" si="88"/>
        <v>7.54</v>
      </c>
      <c r="G242" s="68">
        <f t="shared" si="82"/>
        <v>9.9974230140118902E-4</v>
      </c>
      <c r="H242" s="9">
        <f t="shared" si="89"/>
        <v>7.54</v>
      </c>
      <c r="I242" s="66">
        <f t="shared" si="90"/>
        <v>9.9974230140118902E-4</v>
      </c>
      <c r="J242" s="9">
        <f t="shared" si="91"/>
        <v>7.54</v>
      </c>
      <c r="K242" s="9">
        <f t="shared" si="83"/>
        <v>9.9974230140118902E-4</v>
      </c>
      <c r="L242" s="9">
        <f t="shared" si="84"/>
        <v>7.54</v>
      </c>
    </row>
    <row r="243" spans="1:19">
      <c r="A243" s="66">
        <f t="shared" si="85"/>
        <v>7.3879558658399652E-2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7.3879558658399652E-2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9.8506078211199541E-2</v>
      </c>
      <c r="B245" s="9">
        <f t="shared" si="86"/>
        <v>9.89</v>
      </c>
      <c r="C245" s="65">
        <f t="shared" si="80"/>
        <v>0.1</v>
      </c>
      <c r="D245" s="9">
        <f t="shared" si="87"/>
        <v>9.89</v>
      </c>
      <c r="E245" s="66">
        <f t="shared" si="81"/>
        <v>0.1</v>
      </c>
      <c r="F245" s="9">
        <f t="shared" si="88"/>
        <v>9.89</v>
      </c>
      <c r="G245" s="68">
        <f t="shared" si="82"/>
        <v>9.9974990040858501E-4</v>
      </c>
      <c r="H245" s="9">
        <f t="shared" si="89"/>
        <v>9.89</v>
      </c>
      <c r="I245" s="66">
        <f t="shared" si="90"/>
        <v>9.9974990040858501E-4</v>
      </c>
      <c r="J245" s="9">
        <f t="shared" si="91"/>
        <v>9.89</v>
      </c>
      <c r="K245" s="9">
        <f t="shared" si="83"/>
        <v>9.9974990040858501E-4</v>
      </c>
      <c r="L245" s="9">
        <f t="shared" si="84"/>
        <v>9.89</v>
      </c>
    </row>
    <row r="246" spans="1:19">
      <c r="A246" s="66">
        <f t="shared" si="85"/>
        <v>9.8506078211199541E-2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9.9975227047663482E-4</v>
      </c>
      <c r="L246" s="9">
        <f t="shared" si="84"/>
        <v>10.8</v>
      </c>
    </row>
    <row r="247" spans="1:19">
      <c r="A247" s="66">
        <f t="shared" si="85"/>
        <v>9.8506078211199541E-2</v>
      </c>
      <c r="B247" s="9">
        <f t="shared" si="86"/>
        <v>11.8</v>
      </c>
      <c r="C247" s="65">
        <f t="shared" si="80"/>
        <v>0.1</v>
      </c>
      <c r="D247" s="9">
        <f t="shared" si="87"/>
        <v>11.8</v>
      </c>
      <c r="E247" s="66">
        <f t="shared" si="81"/>
        <v>0.1</v>
      </c>
      <c r="F247" s="9">
        <f t="shared" si="88"/>
        <v>11.8</v>
      </c>
      <c r="G247" s="68">
        <f t="shared" si="82"/>
        <v>9.9975460995389192E-4</v>
      </c>
      <c r="H247" s="9">
        <f t="shared" si="89"/>
        <v>11.8</v>
      </c>
      <c r="I247" s="66">
        <f t="shared" si="90"/>
        <v>9.9975460995389192E-4</v>
      </c>
      <c r="J247" s="9">
        <f t="shared" si="91"/>
        <v>11.8</v>
      </c>
      <c r="K247" s="9">
        <f t="shared" si="83"/>
        <v>9.9975460995389192E-4</v>
      </c>
      <c r="L247" s="9">
        <f t="shared" si="84"/>
        <v>11.8</v>
      </c>
    </row>
    <row r="248" spans="1:19">
      <c r="A248" s="66">
        <f t="shared" si="85"/>
        <v>9.8506078211199541E-2</v>
      </c>
      <c r="B248" s="9">
        <f t="shared" si="86"/>
        <v>12.9</v>
      </c>
      <c r="C248" s="65">
        <f t="shared" si="80"/>
        <v>0.1</v>
      </c>
      <c r="D248" s="9">
        <f t="shared" si="87"/>
        <v>12.9</v>
      </c>
      <c r="E248" s="66">
        <f t="shared" si="81"/>
        <v>0.1</v>
      </c>
      <c r="F248" s="9">
        <f t="shared" si="88"/>
        <v>12.9</v>
      </c>
      <c r="G248" s="68">
        <f t="shared" si="82"/>
        <v>9.9975692040838978E-4</v>
      </c>
      <c r="H248" s="9">
        <f t="shared" si="89"/>
        <v>12.9</v>
      </c>
      <c r="I248" s="66">
        <f t="shared" si="90"/>
        <v>9.9975692040838978E-4</v>
      </c>
      <c r="J248" s="9">
        <f t="shared" si="91"/>
        <v>12.9</v>
      </c>
      <c r="K248" s="9">
        <f t="shared" si="83"/>
        <v>9.9975692040838978E-4</v>
      </c>
      <c r="L248" s="9">
        <f t="shared" si="84"/>
        <v>12.9</v>
      </c>
    </row>
    <row r="249" spans="1:19">
      <c r="A249" s="66">
        <f t="shared" si="85"/>
        <v>9.8506078211199541E-2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9.9975936119921119E-4</v>
      </c>
      <c r="L249" s="9">
        <f t="shared" si="84"/>
        <v>14.2</v>
      </c>
    </row>
    <row r="250" spans="1:19">
      <c r="A250" s="66">
        <f t="shared" si="85"/>
        <v>0.12313259776399943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9.9976154566004021E-4</v>
      </c>
      <c r="L250" s="9">
        <f t="shared" si="84"/>
        <v>15.5</v>
      </c>
    </row>
    <row r="251" spans="1:19" ht="24">
      <c r="A251" s="66">
        <f t="shared" si="85"/>
        <v>0.12313259776399943</v>
      </c>
      <c r="B251" s="9">
        <f t="shared" si="86"/>
        <v>16.899999999999999</v>
      </c>
      <c r="C251" s="65">
        <f t="shared" si="80"/>
        <v>0.1</v>
      </c>
      <c r="D251" s="9">
        <f t="shared" si="87"/>
        <v>16.899999999999999</v>
      </c>
      <c r="E251" s="66">
        <f t="shared" si="81"/>
        <v>0.1</v>
      </c>
      <c r="F251" s="9">
        <f t="shared" si="88"/>
        <v>16.899999999999999</v>
      </c>
      <c r="G251" s="68">
        <f t="shared" si="82"/>
        <v>9.9976366352567871E-4</v>
      </c>
      <c r="H251" s="9">
        <f t="shared" si="89"/>
        <v>16.899999999999999</v>
      </c>
      <c r="I251" s="66">
        <f t="shared" si="90"/>
        <v>9.9976366352567871E-4</v>
      </c>
      <c r="J251" s="9">
        <f t="shared" si="91"/>
        <v>16.899999999999999</v>
      </c>
      <c r="K251" s="9">
        <f t="shared" si="83"/>
        <v>9.9976366352567871E-4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0.12313259776399943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0.9326289400571246</v>
      </c>
    </row>
    <row r="253" spans="1:19">
      <c r="A253" s="66">
        <f t="shared" si="85"/>
        <v>0.12313259776399943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9.997680308905276E-4</v>
      </c>
      <c r="H253" s="9">
        <f t="shared" si="89"/>
        <v>20.3</v>
      </c>
      <c r="I253" s="66">
        <f t="shared" si="90"/>
        <v>9.997680308905276E-4</v>
      </c>
      <c r="J253" s="9">
        <f t="shared" si="91"/>
        <v>20.3</v>
      </c>
      <c r="K253" s="9">
        <f t="shared" si="83"/>
        <v>9.997680308905276E-4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9.3262894005712464</v>
      </c>
    </row>
    <row r="254" spans="1:19">
      <c r="A254" s="66">
        <f t="shared" si="85"/>
        <v>0.12313259776399943</v>
      </c>
      <c r="B254" s="9">
        <f t="shared" si="86"/>
        <v>22.19</v>
      </c>
      <c r="C254" s="65">
        <f t="shared" si="80"/>
        <v>0.1</v>
      </c>
      <c r="D254" s="9">
        <f t="shared" si="87"/>
        <v>22.19</v>
      </c>
      <c r="E254" s="66">
        <f t="shared" si="81"/>
        <v>0.1</v>
      </c>
      <c r="F254" s="9">
        <f t="shared" si="88"/>
        <v>22.19</v>
      </c>
      <c r="G254" s="68">
        <f t="shared" si="82"/>
        <v>9.9977009413569477E-4</v>
      </c>
      <c r="H254" s="9">
        <f t="shared" si="89"/>
        <v>22.19</v>
      </c>
      <c r="I254" s="66">
        <f t="shared" si="90"/>
        <v>9.9977009413569477E-4</v>
      </c>
      <c r="J254" s="9">
        <f t="shared" si="91"/>
        <v>22.19</v>
      </c>
      <c r="K254" s="9">
        <f t="shared" si="83"/>
        <v>9.9977009413569477E-4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93.262894005712454</v>
      </c>
    </row>
    <row r="255" spans="1:19">
      <c r="A255" s="66">
        <f t="shared" si="85"/>
        <v>0.1477591173167993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932.62894005712462</v>
      </c>
    </row>
    <row r="256" spans="1:19">
      <c r="A256" s="66">
        <f t="shared" si="85"/>
        <v>0.1477591173167993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9.9977417566174203E-4</v>
      </c>
      <c r="L256" s="9">
        <f t="shared" si="84"/>
        <v>26.59</v>
      </c>
    </row>
    <row r="257" spans="1:19">
      <c r="A257" s="66">
        <f t="shared" si="85"/>
        <v>0.1477591173167993</v>
      </c>
      <c r="B257" s="9">
        <f t="shared" si="86"/>
        <v>28.89</v>
      </c>
      <c r="C257" s="65">
        <f t="shared" ref="C257:C288" si="92">IF(D40&lt;0.0001,0.1,IF(D40="",0.001,D40))</f>
        <v>0.1</v>
      </c>
      <c r="D257" s="9">
        <f t="shared" si="87"/>
        <v>28.89</v>
      </c>
      <c r="E257" s="66">
        <f t="shared" ref="E257:E288" si="93">IF(E40&lt;0.0001,0.1,IF(E40="",E256,E40))</f>
        <v>0.1</v>
      </c>
      <c r="F257" s="9">
        <f t="shared" si="88"/>
        <v>28.89</v>
      </c>
      <c r="G257" s="68">
        <f t="shared" ref="G257:G288" si="94">IF(G40&lt;0.0001,0.1,IF(G40="",0.0001,G40))</f>
        <v>9.9977599942779384E-4</v>
      </c>
      <c r="H257" s="9">
        <f t="shared" si="89"/>
        <v>28.89</v>
      </c>
      <c r="I257" s="66">
        <f t="shared" si="90"/>
        <v>9.9977599942779384E-4</v>
      </c>
      <c r="J257" s="9">
        <f t="shared" si="91"/>
        <v>28.89</v>
      </c>
      <c r="K257" s="9">
        <f t="shared" ref="K257:K288" si="95">IF(M40&lt;0.0001,0.1,IF(M40="",0.0001,M40))</f>
        <v>9.9977599942779384E-4</v>
      </c>
      <c r="L257" s="9">
        <f t="shared" ref="L257:L288" si="96">IF(C41="",D257,C41)</f>
        <v>28.89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0.1477591173167993</v>
      </c>
      <c r="B258" s="9">
        <f t="shared" ref="B258:B289" si="98">IF(A41="",B257,A41)</f>
        <v>31.69</v>
      </c>
      <c r="C258" s="65">
        <f t="shared" si="92"/>
        <v>0.1</v>
      </c>
      <c r="D258" s="9">
        <f t="shared" ref="D258:D289" si="99">IF(A41="",B257,A41)</f>
        <v>31.69</v>
      </c>
      <c r="E258" s="66">
        <f t="shared" si="93"/>
        <v>0.1</v>
      </c>
      <c r="F258" s="9">
        <f t="shared" ref="F258:F289" si="100">IF(A41="",B257,A41)</f>
        <v>31.69</v>
      </c>
      <c r="G258" s="68">
        <f t="shared" si="94"/>
        <v>9.9977799860834562E-4</v>
      </c>
      <c r="H258" s="9">
        <f t="shared" ref="H258:H289" si="101">IF(A41="",B257,A41)</f>
        <v>31.69</v>
      </c>
      <c r="I258" s="66">
        <f t="shared" ref="I258:I289" si="102">IF(I41&lt;0.0001,0.1,IF(I41="",I257,I41))</f>
        <v>9.9977799860834562E-4</v>
      </c>
      <c r="J258" s="9">
        <f t="shared" ref="J258:J289" si="103">IF(A41="",B257,A41)</f>
        <v>31.69</v>
      </c>
      <c r="K258" s="9">
        <f t="shared" si="95"/>
        <v>9.9977799860834562E-4</v>
      </c>
      <c r="L258" s="9">
        <f t="shared" si="96"/>
        <v>31.69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0.17238563686959918</v>
      </c>
      <c r="B259" s="9">
        <f t="shared" si="98"/>
        <v>34.880000000000003</v>
      </c>
      <c r="C259" s="65">
        <f t="shared" si="92"/>
        <v>0.1</v>
      </c>
      <c r="D259" s="9">
        <f t="shared" si="99"/>
        <v>34.880000000000003</v>
      </c>
      <c r="E259" s="66">
        <f t="shared" si="93"/>
        <v>0.1</v>
      </c>
      <c r="F259" s="9">
        <f t="shared" si="100"/>
        <v>34.880000000000003</v>
      </c>
      <c r="G259" s="68">
        <f t="shared" si="94"/>
        <v>9.9978003407907965E-4</v>
      </c>
      <c r="H259" s="9">
        <f t="shared" si="101"/>
        <v>34.880000000000003</v>
      </c>
      <c r="I259" s="66">
        <f t="shared" si="102"/>
        <v>9.9978003407907965E-4</v>
      </c>
      <c r="J259" s="9">
        <f t="shared" si="103"/>
        <v>34.880000000000003</v>
      </c>
      <c r="K259" s="9">
        <f t="shared" si="95"/>
        <v>9.9978003407907965E-4</v>
      </c>
      <c r="L259" s="9">
        <f t="shared" si="96"/>
        <v>34.880000000000003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0.17238563686959918</v>
      </c>
      <c r="B260" s="9">
        <f t="shared" si="98"/>
        <v>37.880000000000003</v>
      </c>
      <c r="C260" s="65">
        <f t="shared" si="92"/>
        <v>0.1</v>
      </c>
      <c r="D260" s="9">
        <f t="shared" si="99"/>
        <v>37.880000000000003</v>
      </c>
      <c r="E260" s="66">
        <f t="shared" si="93"/>
        <v>0.1</v>
      </c>
      <c r="F260" s="9">
        <f t="shared" si="100"/>
        <v>37.880000000000003</v>
      </c>
      <c r="G260" s="68">
        <f t="shared" si="94"/>
        <v>9.9978175548179273E-4</v>
      </c>
      <c r="H260" s="9">
        <f t="shared" si="101"/>
        <v>37.880000000000003</v>
      </c>
      <c r="I260" s="66">
        <f t="shared" si="102"/>
        <v>9.9978175548179273E-4</v>
      </c>
      <c r="J260" s="9">
        <f t="shared" si="103"/>
        <v>37.880000000000003</v>
      </c>
      <c r="K260" s="9">
        <f t="shared" si="95"/>
        <v>9.9978175548179273E-4</v>
      </c>
      <c r="L260" s="9">
        <f t="shared" si="96"/>
        <v>37.880000000000003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0.19701215642239908</v>
      </c>
      <c r="B261" s="9">
        <f t="shared" si="98"/>
        <v>41.39</v>
      </c>
      <c r="C261" s="65">
        <f t="shared" si="92"/>
        <v>0.1</v>
      </c>
      <c r="D261" s="9">
        <f t="shared" si="99"/>
        <v>41.39</v>
      </c>
      <c r="E261" s="66">
        <f t="shared" si="93"/>
        <v>0.1</v>
      </c>
      <c r="F261" s="9">
        <f t="shared" si="100"/>
        <v>41.39</v>
      </c>
      <c r="G261" s="68">
        <f t="shared" si="94"/>
        <v>9.9978357452469406E-4</v>
      </c>
      <c r="H261" s="9">
        <f t="shared" si="101"/>
        <v>41.39</v>
      </c>
      <c r="I261" s="66">
        <f t="shared" si="102"/>
        <v>9.9978357452469406E-4</v>
      </c>
      <c r="J261" s="9">
        <f t="shared" si="103"/>
        <v>41.39</v>
      </c>
      <c r="K261" s="9">
        <f t="shared" si="95"/>
        <v>9.9978357452469406E-4</v>
      </c>
      <c r="L261" s="9">
        <f t="shared" si="96"/>
        <v>41.39</v>
      </c>
      <c r="O261" s="9">
        <v>100</v>
      </c>
      <c r="P261" s="74">
        <v>10000</v>
      </c>
    </row>
    <row r="262" spans="1:19">
      <c r="A262" s="66">
        <f t="shared" si="97"/>
        <v>0.19701215642239908</v>
      </c>
      <c r="B262" s="9">
        <f t="shared" si="98"/>
        <v>46.12</v>
      </c>
      <c r="C262" s="65">
        <f t="shared" si="92"/>
        <v>0.1</v>
      </c>
      <c r="D262" s="9">
        <f t="shared" si="99"/>
        <v>46.12</v>
      </c>
      <c r="E262" s="66">
        <f t="shared" si="93"/>
        <v>0.1</v>
      </c>
      <c r="F262" s="9">
        <f t="shared" si="100"/>
        <v>46.12</v>
      </c>
      <c r="G262" s="68">
        <f t="shared" si="94"/>
        <v>9.9978575501846116E-4</v>
      </c>
      <c r="H262" s="9">
        <f t="shared" si="101"/>
        <v>46.12</v>
      </c>
      <c r="I262" s="66">
        <f t="shared" si="102"/>
        <v>9.9978575501846116E-4</v>
      </c>
      <c r="J262" s="9">
        <f t="shared" si="103"/>
        <v>46.12</v>
      </c>
      <c r="K262" s="9">
        <f t="shared" si="95"/>
        <v>9.9978575501846116E-4</v>
      </c>
      <c r="L262" s="9">
        <f t="shared" si="96"/>
        <v>46.12</v>
      </c>
    </row>
    <row r="263" spans="1:19">
      <c r="A263" s="66">
        <f t="shared" si="97"/>
        <v>0.19701215642239908</v>
      </c>
      <c r="B263" s="9">
        <f t="shared" si="98"/>
        <v>49.82</v>
      </c>
      <c r="C263" s="65">
        <f t="shared" si="92"/>
        <v>0.1</v>
      </c>
      <c r="D263" s="9">
        <f t="shared" si="99"/>
        <v>49.82</v>
      </c>
      <c r="E263" s="66">
        <f t="shared" si="93"/>
        <v>0.1</v>
      </c>
      <c r="F263" s="9">
        <f t="shared" si="100"/>
        <v>49.82</v>
      </c>
      <c r="G263" s="68">
        <f t="shared" si="94"/>
        <v>9.997872834230767E-4</v>
      </c>
      <c r="H263" s="9">
        <f t="shared" si="101"/>
        <v>49.82</v>
      </c>
      <c r="I263" s="66">
        <f t="shared" si="102"/>
        <v>9.997872834230767E-4</v>
      </c>
      <c r="J263" s="9">
        <f t="shared" si="103"/>
        <v>49.82</v>
      </c>
      <c r="K263" s="9">
        <f t="shared" si="95"/>
        <v>9.997872834230767E-4</v>
      </c>
      <c r="L263" s="9">
        <f t="shared" si="96"/>
        <v>49.82</v>
      </c>
    </row>
    <row r="264" spans="1:19">
      <c r="A264" s="66">
        <f t="shared" si="97"/>
        <v>0.22163867597519896</v>
      </c>
      <c r="B264" s="9">
        <f t="shared" si="98"/>
        <v>54.92</v>
      </c>
      <c r="C264" s="65">
        <f t="shared" si="92"/>
        <v>0.1</v>
      </c>
      <c r="D264" s="9">
        <f t="shared" si="99"/>
        <v>54.92</v>
      </c>
      <c r="E264" s="66">
        <f t="shared" si="93"/>
        <v>0.1</v>
      </c>
      <c r="F264" s="9">
        <f t="shared" si="100"/>
        <v>54.92</v>
      </c>
      <c r="G264" s="68">
        <f t="shared" si="94"/>
        <v>9.9978918282726641E-4</v>
      </c>
      <c r="H264" s="9">
        <f t="shared" si="101"/>
        <v>54.92</v>
      </c>
      <c r="I264" s="66">
        <f t="shared" si="102"/>
        <v>9.9978918282726641E-4</v>
      </c>
      <c r="J264" s="9">
        <f t="shared" si="103"/>
        <v>54.92</v>
      </c>
      <c r="K264" s="9">
        <f t="shared" si="95"/>
        <v>9.9978918282726641E-4</v>
      </c>
      <c r="L264" s="9">
        <f t="shared" si="96"/>
        <v>54.92</v>
      </c>
    </row>
    <row r="265" spans="1:19">
      <c r="A265" s="66">
        <f t="shared" si="97"/>
        <v>0.22163867597519896</v>
      </c>
      <c r="B265" s="9">
        <f t="shared" si="98"/>
        <v>59.75</v>
      </c>
      <c r="C265" s="65">
        <f t="shared" si="92"/>
        <v>0.1</v>
      </c>
      <c r="D265" s="9">
        <f t="shared" si="99"/>
        <v>59.75</v>
      </c>
      <c r="E265" s="66">
        <f t="shared" si="93"/>
        <v>0.1</v>
      </c>
      <c r="F265" s="9">
        <f t="shared" si="100"/>
        <v>59.75</v>
      </c>
      <c r="G265" s="68">
        <f t="shared" si="94"/>
        <v>9.9979079842846827E-4</v>
      </c>
      <c r="H265" s="9">
        <f t="shared" si="101"/>
        <v>59.75</v>
      </c>
      <c r="I265" s="66">
        <f t="shared" si="102"/>
        <v>9.9979079842846827E-4</v>
      </c>
      <c r="J265" s="9">
        <f t="shared" si="103"/>
        <v>59.75</v>
      </c>
      <c r="K265" s="9">
        <f t="shared" si="95"/>
        <v>9.9979079842846827E-4</v>
      </c>
      <c r="L265" s="9">
        <f t="shared" si="96"/>
        <v>59.75</v>
      </c>
    </row>
    <row r="266" spans="1:19">
      <c r="A266" s="66">
        <f t="shared" si="97"/>
        <v>0.24626519552799886</v>
      </c>
      <c r="B266" s="9">
        <f t="shared" si="98"/>
        <v>66.209999999999994</v>
      </c>
      <c r="C266" s="65">
        <f t="shared" si="92"/>
        <v>0.1</v>
      </c>
      <c r="D266" s="9">
        <f t="shared" si="99"/>
        <v>66.209999999999994</v>
      </c>
      <c r="E266" s="66">
        <f t="shared" si="93"/>
        <v>0.1</v>
      </c>
      <c r="F266" s="9">
        <f t="shared" si="100"/>
        <v>66.209999999999994</v>
      </c>
      <c r="G266" s="68">
        <f t="shared" si="94"/>
        <v>9.9979273300119013E-4</v>
      </c>
      <c r="H266" s="9">
        <f t="shared" si="101"/>
        <v>66.209999999999994</v>
      </c>
      <c r="I266" s="66">
        <f t="shared" si="102"/>
        <v>9.9979273300119013E-4</v>
      </c>
      <c r="J266" s="9">
        <f t="shared" si="103"/>
        <v>66.209999999999994</v>
      </c>
      <c r="K266" s="9">
        <f t="shared" si="95"/>
        <v>9.9979273300119013E-4</v>
      </c>
      <c r="L266" s="9">
        <f t="shared" si="96"/>
        <v>66.209999999999994</v>
      </c>
    </row>
    <row r="267" spans="1:19">
      <c r="A267" s="66">
        <f t="shared" si="97"/>
        <v>0.24626519552799886</v>
      </c>
      <c r="B267" s="9">
        <f t="shared" si="98"/>
        <v>71.180000000000007</v>
      </c>
      <c r="C267" s="65">
        <f t="shared" si="92"/>
        <v>0.1</v>
      </c>
      <c r="D267" s="9">
        <f t="shared" si="99"/>
        <v>71.180000000000007</v>
      </c>
      <c r="E267" s="66">
        <f t="shared" si="93"/>
        <v>0.1</v>
      </c>
      <c r="F267" s="9">
        <f t="shared" si="100"/>
        <v>71.180000000000007</v>
      </c>
      <c r="G267" s="68">
        <f t="shared" si="94"/>
        <v>9.997940755736086E-4</v>
      </c>
      <c r="H267" s="9">
        <f t="shared" si="101"/>
        <v>71.180000000000007</v>
      </c>
      <c r="I267" s="66">
        <f t="shared" si="102"/>
        <v>9.997940755736086E-4</v>
      </c>
      <c r="J267" s="9">
        <f t="shared" si="103"/>
        <v>71.180000000000007</v>
      </c>
      <c r="K267" s="9">
        <f t="shared" si="95"/>
        <v>9.997940755736086E-4</v>
      </c>
      <c r="L267" s="9">
        <f t="shared" si="96"/>
        <v>71.180000000000007</v>
      </c>
    </row>
    <row r="268" spans="1:19">
      <c r="A268" s="66">
        <f t="shared" si="97"/>
        <v>0.27089171508079873</v>
      </c>
      <c r="B268" s="9">
        <f t="shared" si="98"/>
        <v>78.540000000000006</v>
      </c>
      <c r="C268" s="65">
        <f t="shared" si="92"/>
        <v>0.1</v>
      </c>
      <c r="D268" s="9">
        <f t="shared" si="99"/>
        <v>78.540000000000006</v>
      </c>
      <c r="E268" s="66">
        <f t="shared" si="93"/>
        <v>0.1</v>
      </c>
      <c r="F268" s="9">
        <f t="shared" si="100"/>
        <v>78.540000000000006</v>
      </c>
      <c r="G268" s="68">
        <f t="shared" si="94"/>
        <v>9.9979587305860798E-4</v>
      </c>
      <c r="H268" s="9">
        <f t="shared" si="101"/>
        <v>78.540000000000006</v>
      </c>
      <c r="I268" s="66">
        <f t="shared" si="102"/>
        <v>9.9979587305860798E-4</v>
      </c>
      <c r="J268" s="9">
        <f t="shared" si="103"/>
        <v>78.540000000000006</v>
      </c>
      <c r="K268" s="9">
        <f t="shared" si="95"/>
        <v>9.9979587305860798E-4</v>
      </c>
      <c r="L268" s="9">
        <f t="shared" si="96"/>
        <v>78.540000000000006</v>
      </c>
    </row>
    <row r="269" spans="1:19">
      <c r="A269" s="66">
        <f t="shared" si="97"/>
        <v>0.32014475418639854</v>
      </c>
      <c r="B269" s="9">
        <f t="shared" si="98"/>
        <v>85.54</v>
      </c>
      <c r="C269" s="65">
        <f t="shared" si="92"/>
        <v>0.1</v>
      </c>
      <c r="D269" s="9">
        <f t="shared" si="99"/>
        <v>85.54</v>
      </c>
      <c r="E269" s="66">
        <f t="shared" si="93"/>
        <v>0.1</v>
      </c>
      <c r="F269" s="9">
        <f t="shared" si="100"/>
        <v>85.54</v>
      </c>
      <c r="G269" s="68">
        <f t="shared" si="94"/>
        <v>9.9979740745916468E-4</v>
      </c>
      <c r="H269" s="9">
        <f t="shared" si="101"/>
        <v>85.54</v>
      </c>
      <c r="I269" s="66">
        <f t="shared" si="102"/>
        <v>9.9979740745916468E-4</v>
      </c>
      <c r="J269" s="9">
        <f t="shared" si="103"/>
        <v>85.54</v>
      </c>
      <c r="K269" s="9">
        <f t="shared" si="95"/>
        <v>9.9979740745916468E-4</v>
      </c>
      <c r="L269" s="9">
        <f t="shared" si="96"/>
        <v>85.54</v>
      </c>
    </row>
    <row r="270" spans="1:19">
      <c r="A270" s="66">
        <f t="shared" si="97"/>
        <v>0.36939779329199829</v>
      </c>
      <c r="B270" s="9">
        <f t="shared" si="98"/>
        <v>94.05</v>
      </c>
      <c r="C270" s="65">
        <f t="shared" si="92"/>
        <v>5.4812044751295919E-2</v>
      </c>
      <c r="D270" s="9">
        <f t="shared" si="99"/>
        <v>94.05</v>
      </c>
      <c r="E270" s="66">
        <f t="shared" si="93"/>
        <v>0.1</v>
      </c>
      <c r="F270" s="9">
        <f t="shared" si="100"/>
        <v>94.05</v>
      </c>
      <c r="G270" s="68">
        <f t="shared" si="94"/>
        <v>9.9979908517002186E-4</v>
      </c>
      <c r="H270" s="9">
        <f t="shared" si="101"/>
        <v>94.05</v>
      </c>
      <c r="I270" s="66">
        <f t="shared" si="102"/>
        <v>9.9979908517002186E-4</v>
      </c>
      <c r="J270" s="9">
        <f t="shared" si="103"/>
        <v>94.05</v>
      </c>
      <c r="K270" s="9">
        <f t="shared" si="95"/>
        <v>9.9979908517002186E-4</v>
      </c>
      <c r="L270" s="9">
        <f t="shared" si="96"/>
        <v>94.05</v>
      </c>
    </row>
    <row r="271" spans="1:19">
      <c r="A271" s="66">
        <f t="shared" si="97"/>
        <v>0.44327735195039791</v>
      </c>
      <c r="B271" s="9">
        <f t="shared" si="98"/>
        <v>102.27</v>
      </c>
      <c r="C271" s="65">
        <f t="shared" si="92"/>
        <v>0.12869160340969554</v>
      </c>
      <c r="D271" s="9">
        <f t="shared" si="99"/>
        <v>102.27</v>
      </c>
      <c r="E271" s="66">
        <f t="shared" si="93"/>
        <v>0.1</v>
      </c>
      <c r="F271" s="9">
        <f t="shared" si="100"/>
        <v>102.27</v>
      </c>
      <c r="G271" s="68">
        <f t="shared" si="94"/>
        <v>9.9980054441544232E-4</v>
      </c>
      <c r="H271" s="9">
        <f t="shared" si="101"/>
        <v>102.27</v>
      </c>
      <c r="I271" s="66">
        <f t="shared" si="102"/>
        <v>9.9980054441544232E-4</v>
      </c>
      <c r="J271" s="9">
        <f t="shared" si="103"/>
        <v>102.27</v>
      </c>
      <c r="K271" s="9">
        <f t="shared" si="95"/>
        <v>9.9980054441544232E-4</v>
      </c>
      <c r="L271" s="9">
        <f t="shared" si="96"/>
        <v>102.27</v>
      </c>
    </row>
    <row r="272" spans="1:19">
      <c r="A272" s="66">
        <f t="shared" si="97"/>
        <v>0.51715691060879765</v>
      </c>
      <c r="B272" s="9">
        <f t="shared" si="98"/>
        <v>111.95</v>
      </c>
      <c r="C272" s="65">
        <f t="shared" si="92"/>
        <v>0.20257116206809528</v>
      </c>
      <c r="D272" s="9">
        <f t="shared" si="99"/>
        <v>111.95</v>
      </c>
      <c r="E272" s="66">
        <f t="shared" si="93"/>
        <v>0.1</v>
      </c>
      <c r="F272" s="9">
        <f t="shared" si="100"/>
        <v>111.95</v>
      </c>
      <c r="G272" s="68">
        <f t="shared" si="94"/>
        <v>9.9980209580649224E-4</v>
      </c>
      <c r="H272" s="9">
        <f t="shared" si="101"/>
        <v>111.95</v>
      </c>
      <c r="I272" s="66">
        <f t="shared" si="102"/>
        <v>9.9980209580649224E-4</v>
      </c>
      <c r="J272" s="9">
        <f t="shared" si="103"/>
        <v>111.95</v>
      </c>
      <c r="K272" s="9">
        <f t="shared" si="95"/>
        <v>9.9980209580649224E-4</v>
      </c>
      <c r="L272" s="9">
        <f t="shared" si="96"/>
        <v>111.95</v>
      </c>
    </row>
    <row r="273" spans="1:12">
      <c r="A273" s="66">
        <f t="shared" si="97"/>
        <v>0.68954254747839672</v>
      </c>
      <c r="B273" s="9">
        <f t="shared" si="98"/>
        <v>122.89</v>
      </c>
      <c r="C273" s="65">
        <f t="shared" si="92"/>
        <v>0.37495679893769435</v>
      </c>
      <c r="D273" s="9">
        <f t="shared" si="99"/>
        <v>122.89</v>
      </c>
      <c r="E273" s="66">
        <f t="shared" si="93"/>
        <v>0.1</v>
      </c>
      <c r="F273" s="9">
        <f t="shared" si="100"/>
        <v>122.89</v>
      </c>
      <c r="G273" s="68">
        <f t="shared" si="94"/>
        <v>9.9980367018750668E-4</v>
      </c>
      <c r="H273" s="9">
        <f t="shared" si="101"/>
        <v>122.89</v>
      </c>
      <c r="I273" s="66">
        <f t="shared" si="102"/>
        <v>9.9980367018750668E-4</v>
      </c>
      <c r="J273" s="9">
        <f t="shared" si="103"/>
        <v>122.89</v>
      </c>
      <c r="K273" s="9">
        <f t="shared" si="95"/>
        <v>9.9980367018750668E-4</v>
      </c>
      <c r="L273" s="9">
        <f t="shared" si="96"/>
        <v>122.89</v>
      </c>
    </row>
    <row r="274" spans="1:12">
      <c r="A274" s="66">
        <f t="shared" si="97"/>
        <v>0.91118122345359565</v>
      </c>
      <c r="B274" s="9">
        <f t="shared" si="98"/>
        <v>134.13</v>
      </c>
      <c r="C274" s="65">
        <f t="shared" si="92"/>
        <v>0.59659547491289322</v>
      </c>
      <c r="D274" s="9">
        <f t="shared" si="99"/>
        <v>134.13</v>
      </c>
      <c r="E274" s="66">
        <f t="shared" si="93"/>
        <v>0.1</v>
      </c>
      <c r="F274" s="9">
        <f t="shared" si="100"/>
        <v>134.13</v>
      </c>
      <c r="G274" s="68">
        <f t="shared" si="94"/>
        <v>9.9980512540147706E-4</v>
      </c>
      <c r="H274" s="9">
        <f t="shared" si="101"/>
        <v>134.13</v>
      </c>
      <c r="I274" s="66">
        <f t="shared" si="102"/>
        <v>9.9980512540147706E-4</v>
      </c>
      <c r="J274" s="9">
        <f t="shared" si="103"/>
        <v>134.13</v>
      </c>
      <c r="K274" s="9">
        <f t="shared" si="95"/>
        <v>9.9980512540147706E-4</v>
      </c>
      <c r="L274" s="9">
        <f t="shared" si="96"/>
        <v>134.13</v>
      </c>
    </row>
    <row r="275" spans="1:12">
      <c r="A275" s="66">
        <f t="shared" si="97"/>
        <v>1.2066994580871944</v>
      </c>
      <c r="B275" s="9">
        <f t="shared" si="98"/>
        <v>148.16999999999999</v>
      </c>
      <c r="C275" s="65">
        <f t="shared" si="92"/>
        <v>0.89211370954649194</v>
      </c>
      <c r="D275" s="9">
        <f t="shared" si="99"/>
        <v>148.16999999999999</v>
      </c>
      <c r="E275" s="66">
        <f t="shared" si="93"/>
        <v>5.6928443535596953E-3</v>
      </c>
      <c r="F275" s="9">
        <f t="shared" si="100"/>
        <v>148.16999999999999</v>
      </c>
      <c r="G275" s="68">
        <f t="shared" si="94"/>
        <v>9.9980675465196223E-4</v>
      </c>
      <c r="H275" s="9">
        <f t="shared" si="101"/>
        <v>148.16999999999999</v>
      </c>
      <c r="I275" s="66">
        <f t="shared" si="102"/>
        <v>6.6926511082116575E-3</v>
      </c>
      <c r="J275" s="9">
        <f t="shared" si="103"/>
        <v>148.16999999999999</v>
      </c>
      <c r="K275" s="9">
        <f t="shared" si="95"/>
        <v>6.6926511082116575E-3</v>
      </c>
      <c r="L275" s="9">
        <f t="shared" si="96"/>
        <v>148.16999999999999</v>
      </c>
    </row>
    <row r="276" spans="1:12">
      <c r="A276" s="66">
        <f t="shared" si="97"/>
        <v>1.6007237709319926</v>
      </c>
      <c r="B276" s="9">
        <f t="shared" si="98"/>
        <v>159.87</v>
      </c>
      <c r="C276" s="65">
        <f t="shared" si="92"/>
        <v>1.2861380223912902</v>
      </c>
      <c r="D276" s="9">
        <f t="shared" si="99"/>
        <v>159.87</v>
      </c>
      <c r="E276" s="66">
        <f t="shared" si="93"/>
        <v>0.26731541182833563</v>
      </c>
      <c r="F276" s="9">
        <f t="shared" si="100"/>
        <v>159.87</v>
      </c>
      <c r="G276" s="68">
        <f t="shared" si="94"/>
        <v>9.9980798025981377E-4</v>
      </c>
      <c r="H276" s="9">
        <f t="shared" si="101"/>
        <v>159.87</v>
      </c>
      <c r="I276" s="66">
        <f t="shared" si="102"/>
        <v>0.26831521980859546</v>
      </c>
      <c r="J276" s="9">
        <f t="shared" si="103"/>
        <v>159.87</v>
      </c>
      <c r="K276" s="9">
        <f t="shared" si="95"/>
        <v>0.26831521980859546</v>
      </c>
      <c r="L276" s="9">
        <f t="shared" si="96"/>
        <v>159.87</v>
      </c>
    </row>
    <row r="277" spans="1:12">
      <c r="A277" s="66">
        <f t="shared" si="97"/>
        <v>2.0686276424351906</v>
      </c>
      <c r="B277" s="9">
        <f t="shared" si="98"/>
        <v>175.69</v>
      </c>
      <c r="C277" s="65">
        <f t="shared" si="92"/>
        <v>1.7540418938944882</v>
      </c>
      <c r="D277" s="9">
        <f t="shared" si="99"/>
        <v>175.69</v>
      </c>
      <c r="E277" s="66">
        <f t="shared" si="93"/>
        <v>1.119286631964121</v>
      </c>
      <c r="F277" s="9">
        <f t="shared" si="100"/>
        <v>175.69</v>
      </c>
      <c r="G277" s="68">
        <f t="shared" si="94"/>
        <v>9.9980948047179228E-4</v>
      </c>
      <c r="H277" s="9">
        <f t="shared" si="101"/>
        <v>175.69</v>
      </c>
      <c r="I277" s="66">
        <f t="shared" si="102"/>
        <v>1.1202864414445928</v>
      </c>
      <c r="J277" s="9">
        <f t="shared" si="103"/>
        <v>175.69</v>
      </c>
      <c r="K277" s="9">
        <f t="shared" si="95"/>
        <v>1.1202864414445928</v>
      </c>
      <c r="L277" s="9">
        <f t="shared" si="96"/>
        <v>175.69</v>
      </c>
    </row>
    <row r="278" spans="1:12">
      <c r="A278" s="66">
        <f t="shared" si="97"/>
        <v>2.5365315139383884</v>
      </c>
      <c r="B278" s="9">
        <f t="shared" si="98"/>
        <v>191.94</v>
      </c>
      <c r="C278" s="65">
        <f t="shared" si="92"/>
        <v>2.221945765397686</v>
      </c>
      <c r="D278" s="9">
        <f t="shared" si="99"/>
        <v>191.94</v>
      </c>
      <c r="E278" s="66">
        <f t="shared" si="93"/>
        <v>2.0447508439359936</v>
      </c>
      <c r="F278" s="9">
        <f t="shared" si="100"/>
        <v>191.94</v>
      </c>
      <c r="G278" s="68">
        <f t="shared" si="94"/>
        <v>9.9981086577238657E-4</v>
      </c>
      <c r="H278" s="9">
        <f t="shared" si="101"/>
        <v>191.94</v>
      </c>
      <c r="I278" s="66">
        <f t="shared" si="102"/>
        <v>2.0457506548017661</v>
      </c>
      <c r="J278" s="9">
        <f t="shared" si="103"/>
        <v>191.94</v>
      </c>
      <c r="K278" s="9">
        <f t="shared" si="95"/>
        <v>2.0457506548017661</v>
      </c>
      <c r="L278" s="9">
        <f t="shared" si="96"/>
        <v>191.94</v>
      </c>
    </row>
    <row r="279" spans="1:12">
      <c r="A279" s="66">
        <f t="shared" si="97"/>
        <v>3.1275679832055849</v>
      </c>
      <c r="B279" s="9">
        <f t="shared" si="98"/>
        <v>209.27</v>
      </c>
      <c r="C279" s="65">
        <f t="shared" si="92"/>
        <v>2.8129822346648825</v>
      </c>
      <c r="D279" s="9">
        <f t="shared" si="99"/>
        <v>209.27</v>
      </c>
      <c r="E279" s="66">
        <f t="shared" si="93"/>
        <v>2.8800594759272036</v>
      </c>
      <c r="F279" s="9">
        <f t="shared" si="100"/>
        <v>209.27</v>
      </c>
      <c r="G279" s="68">
        <f t="shared" si="94"/>
        <v>9.9981220012754267E-4</v>
      </c>
      <c r="H279" s="9">
        <f t="shared" si="101"/>
        <v>209.27</v>
      </c>
      <c r="I279" s="66">
        <f t="shared" si="102"/>
        <v>2.8810592881273309</v>
      </c>
      <c r="J279" s="9">
        <f t="shared" si="103"/>
        <v>209.27</v>
      </c>
      <c r="K279" s="9">
        <f t="shared" si="95"/>
        <v>2.8810592881273309</v>
      </c>
      <c r="L279" s="9">
        <f t="shared" si="96"/>
        <v>209.27</v>
      </c>
    </row>
    <row r="280" spans="1:12">
      <c r="A280" s="66">
        <f t="shared" si="97"/>
        <v>3.7432309720255823</v>
      </c>
      <c r="B280" s="9">
        <f t="shared" si="98"/>
        <v>228.86</v>
      </c>
      <c r="C280" s="65">
        <f t="shared" si="92"/>
        <v>3.4286452234848799</v>
      </c>
      <c r="D280" s="9">
        <f t="shared" si="99"/>
        <v>228.86</v>
      </c>
      <c r="E280" s="66">
        <f t="shared" si="93"/>
        <v>3.6310256254912927</v>
      </c>
      <c r="F280" s="9">
        <f t="shared" si="100"/>
        <v>228.86</v>
      </c>
      <c r="G280" s="68">
        <f t="shared" si="94"/>
        <v>9.99813561761225E-4</v>
      </c>
      <c r="H280" s="9">
        <f t="shared" si="101"/>
        <v>228.86</v>
      </c>
      <c r="I280" s="66">
        <f t="shared" si="102"/>
        <v>3.632025439053054</v>
      </c>
      <c r="J280" s="9">
        <f t="shared" si="103"/>
        <v>228.86</v>
      </c>
      <c r="K280" s="9">
        <f t="shared" si="95"/>
        <v>3.632025439053054</v>
      </c>
      <c r="L280" s="9">
        <f t="shared" si="96"/>
        <v>228.86</v>
      </c>
    </row>
    <row r="281" spans="1:12">
      <c r="A281" s="66">
        <f t="shared" si="97"/>
        <v>4.3588939608455792</v>
      </c>
      <c r="B281" s="9">
        <f t="shared" si="98"/>
        <v>250.39</v>
      </c>
      <c r="C281" s="65">
        <f t="shared" si="92"/>
        <v>4.0443082123048768</v>
      </c>
      <c r="D281" s="9">
        <f t="shared" si="99"/>
        <v>250.39</v>
      </c>
      <c r="E281" s="66">
        <f t="shared" si="93"/>
        <v>4.2734693046849133</v>
      </c>
      <c r="F281" s="9">
        <f t="shared" si="100"/>
        <v>250.39</v>
      </c>
      <c r="G281" s="68">
        <f t="shared" si="94"/>
        <v>9.9981491010586797E-4</v>
      </c>
      <c r="H281" s="9">
        <f t="shared" si="101"/>
        <v>250.39</v>
      </c>
      <c r="I281" s="66">
        <f t="shared" si="102"/>
        <v>4.2744691195950191</v>
      </c>
      <c r="J281" s="9">
        <f t="shared" si="103"/>
        <v>250.39</v>
      </c>
      <c r="K281" s="9">
        <f t="shared" si="95"/>
        <v>4.2744691195950191</v>
      </c>
      <c r="L281" s="9">
        <f t="shared" si="96"/>
        <v>250.39</v>
      </c>
    </row>
    <row r="282" spans="1:12">
      <c r="A282" s="66">
        <f t="shared" si="97"/>
        <v>4.9253039105599772</v>
      </c>
      <c r="B282" s="9">
        <f t="shared" si="98"/>
        <v>273.42</v>
      </c>
      <c r="C282" s="65">
        <f t="shared" si="92"/>
        <v>4.6107181620192748</v>
      </c>
      <c r="D282" s="9">
        <f t="shared" si="99"/>
        <v>273.42</v>
      </c>
      <c r="E282" s="66">
        <f t="shared" si="93"/>
        <v>4.808980225520501</v>
      </c>
      <c r="F282" s="9">
        <f t="shared" si="100"/>
        <v>273.42</v>
      </c>
      <c r="G282" s="68">
        <f t="shared" si="94"/>
        <v>9.9981621090892243E-4</v>
      </c>
      <c r="H282" s="9">
        <f t="shared" si="101"/>
        <v>273.42</v>
      </c>
      <c r="I282" s="66">
        <f t="shared" si="102"/>
        <v>4.8099800417314098</v>
      </c>
      <c r="J282" s="9">
        <f t="shared" si="103"/>
        <v>273.42</v>
      </c>
      <c r="K282" s="9">
        <f t="shared" si="95"/>
        <v>4.8099800417314098</v>
      </c>
      <c r="L282" s="9">
        <f t="shared" si="96"/>
        <v>273.42</v>
      </c>
    </row>
    <row r="283" spans="1:12">
      <c r="A283" s="66">
        <f t="shared" si="97"/>
        <v>5.4917138602743742</v>
      </c>
      <c r="B283" s="9">
        <f t="shared" si="98"/>
        <v>299.18</v>
      </c>
      <c r="C283" s="65">
        <f t="shared" si="92"/>
        <v>5.1771281117336718</v>
      </c>
      <c r="D283" s="9">
        <f t="shared" si="99"/>
        <v>299.18</v>
      </c>
      <c r="E283" s="66">
        <f t="shared" si="93"/>
        <v>5.2780715495922941</v>
      </c>
      <c r="F283" s="9">
        <f t="shared" si="100"/>
        <v>299.18</v>
      </c>
      <c r="G283" s="68">
        <f t="shared" si="94"/>
        <v>9.9981752318157799E-4</v>
      </c>
      <c r="H283" s="9">
        <f t="shared" si="101"/>
        <v>299.18</v>
      </c>
      <c r="I283" s="66">
        <f t="shared" si="102"/>
        <v>5.2790713671154759</v>
      </c>
      <c r="J283" s="9">
        <f t="shared" si="103"/>
        <v>299.18</v>
      </c>
      <c r="K283" s="9">
        <f t="shared" si="95"/>
        <v>5.2790713671154759</v>
      </c>
      <c r="L283" s="9">
        <f t="shared" si="96"/>
        <v>299.18</v>
      </c>
    </row>
    <row r="284" spans="1:12">
      <c r="A284" s="66">
        <f t="shared" si="97"/>
        <v>5.984244251330372</v>
      </c>
      <c r="B284" s="9">
        <f t="shared" si="98"/>
        <v>327.69</v>
      </c>
      <c r="C284" s="65">
        <f t="shared" si="92"/>
        <v>5.6696585027896695</v>
      </c>
      <c r="D284" s="9">
        <f t="shared" si="99"/>
        <v>327.69</v>
      </c>
      <c r="E284" s="66">
        <f t="shared" si="93"/>
        <v>5.6859412763071377</v>
      </c>
      <c r="F284" s="9">
        <f t="shared" si="100"/>
        <v>327.69</v>
      </c>
      <c r="G284" s="68">
        <f t="shared" si="94"/>
        <v>9.9981883091766191E-4</v>
      </c>
      <c r="H284" s="9">
        <f t="shared" si="101"/>
        <v>327.69</v>
      </c>
      <c r="I284" s="66">
        <f t="shared" si="102"/>
        <v>5.6869410951380557</v>
      </c>
      <c r="J284" s="9">
        <f t="shared" si="103"/>
        <v>327.69</v>
      </c>
      <c r="K284" s="9">
        <f t="shared" si="95"/>
        <v>5.6869410951380557</v>
      </c>
      <c r="L284" s="9">
        <f t="shared" si="96"/>
        <v>327.69</v>
      </c>
    </row>
    <row r="285" spans="1:12">
      <c r="A285" s="66">
        <f t="shared" si="97"/>
        <v>6.5014011619391692</v>
      </c>
      <c r="B285" s="9">
        <f t="shared" si="98"/>
        <v>357.06</v>
      </c>
      <c r="C285" s="65">
        <f t="shared" si="92"/>
        <v>6.1868154133984667</v>
      </c>
      <c r="D285" s="9">
        <f t="shared" si="99"/>
        <v>357.06</v>
      </c>
      <c r="E285" s="66">
        <f t="shared" si="93"/>
        <v>6.0204164903646085</v>
      </c>
      <c r="F285" s="9">
        <f t="shared" si="100"/>
        <v>357.06</v>
      </c>
      <c r="G285" s="68">
        <f t="shared" si="94"/>
        <v>9.99820047076551E-4</v>
      </c>
      <c r="H285" s="9">
        <f t="shared" si="101"/>
        <v>357.06</v>
      </c>
      <c r="I285" s="66">
        <f t="shared" si="102"/>
        <v>6.0214163104116851</v>
      </c>
      <c r="J285" s="9">
        <f t="shared" si="103"/>
        <v>357.06</v>
      </c>
      <c r="K285" s="9">
        <f t="shared" si="95"/>
        <v>6.0214163104116851</v>
      </c>
      <c r="L285" s="9">
        <f t="shared" si="96"/>
        <v>357.06</v>
      </c>
    </row>
    <row r="286" spans="1:12">
      <c r="A286" s="66">
        <f t="shared" si="97"/>
        <v>6.944678513889567</v>
      </c>
      <c r="B286" s="9">
        <f t="shared" si="98"/>
        <v>392.08</v>
      </c>
      <c r="C286" s="65">
        <f t="shared" si="92"/>
        <v>6.6300927653488646</v>
      </c>
      <c r="D286" s="9">
        <f t="shared" si="99"/>
        <v>392.08</v>
      </c>
      <c r="E286" s="66">
        <f t="shared" si="93"/>
        <v>6.3393446879200646</v>
      </c>
      <c r="F286" s="9">
        <f t="shared" si="100"/>
        <v>392.08</v>
      </c>
      <c r="G286" s="68">
        <f t="shared" si="94"/>
        <v>9.9982135424124779E-4</v>
      </c>
      <c r="H286" s="9">
        <f t="shared" si="101"/>
        <v>392.08</v>
      </c>
      <c r="I286" s="66">
        <f t="shared" si="102"/>
        <v>6.3403445092743054</v>
      </c>
      <c r="J286" s="9">
        <f t="shared" si="103"/>
        <v>392.08</v>
      </c>
      <c r="K286" s="9">
        <f t="shared" si="95"/>
        <v>6.3403445092743054</v>
      </c>
      <c r="L286" s="9">
        <f t="shared" si="96"/>
        <v>392.08</v>
      </c>
    </row>
    <row r="287" spans="1:12">
      <c r="A287" s="66">
        <f t="shared" si="97"/>
        <v>7.2648232680759648</v>
      </c>
      <c r="B287" s="9">
        <f t="shared" si="98"/>
        <v>428.27</v>
      </c>
      <c r="C287" s="65">
        <f t="shared" si="92"/>
        <v>6.9502375195352624</v>
      </c>
      <c r="D287" s="9">
        <f t="shared" si="99"/>
        <v>428.27</v>
      </c>
      <c r="E287" s="66">
        <f t="shared" si="93"/>
        <v>6.6039994350260827</v>
      </c>
      <c r="F287" s="9">
        <f t="shared" si="100"/>
        <v>428.27</v>
      </c>
      <c r="G287" s="68">
        <f t="shared" si="94"/>
        <v>9.9982257042440762E-4</v>
      </c>
      <c r="H287" s="9">
        <f t="shared" si="101"/>
        <v>428.27</v>
      </c>
      <c r="I287" s="66">
        <f t="shared" si="102"/>
        <v>6.6049992575965071</v>
      </c>
      <c r="J287" s="9">
        <f t="shared" si="103"/>
        <v>428.27</v>
      </c>
      <c r="K287" s="9">
        <f t="shared" si="95"/>
        <v>6.6049992575965071</v>
      </c>
      <c r="L287" s="9">
        <f t="shared" si="96"/>
        <v>428.27</v>
      </c>
    </row>
    <row r="288" spans="1:12">
      <c r="A288" s="66">
        <f t="shared" si="97"/>
        <v>7.5110884636039641</v>
      </c>
      <c r="B288" s="9">
        <f t="shared" si="98"/>
        <v>469.48</v>
      </c>
      <c r="C288" s="65">
        <f t="shared" si="92"/>
        <v>7.1965027150632617</v>
      </c>
      <c r="D288" s="9">
        <f t="shared" si="99"/>
        <v>469.48</v>
      </c>
      <c r="E288" s="66">
        <f t="shared" si="93"/>
        <v>6.8481759601743084</v>
      </c>
      <c r="F288" s="9">
        <f t="shared" si="100"/>
        <v>469.48</v>
      </c>
      <c r="G288" s="68">
        <f t="shared" si="94"/>
        <v>9.9982381851950299E-4</v>
      </c>
      <c r="H288" s="9">
        <f t="shared" si="101"/>
        <v>469.48</v>
      </c>
      <c r="I288" s="66">
        <f t="shared" si="102"/>
        <v>6.8491757839928278</v>
      </c>
      <c r="J288" s="9">
        <f t="shared" si="103"/>
        <v>469.48</v>
      </c>
      <c r="K288" s="9">
        <f t="shared" si="95"/>
        <v>6.8491757839928278</v>
      </c>
      <c r="L288" s="9">
        <f t="shared" si="96"/>
        <v>469.48</v>
      </c>
    </row>
    <row r="289" spans="1:12">
      <c r="A289" s="66">
        <f t="shared" si="97"/>
        <v>7.7573536591319634</v>
      </c>
      <c r="B289" s="9">
        <f t="shared" si="98"/>
        <v>512.08000000000004</v>
      </c>
      <c r="C289" s="65">
        <f t="shared" ref="C289:C320" si="104">IF(D72&lt;0.0001,0.1,IF(D72="",0.001,D72))</f>
        <v>7.442767910591261</v>
      </c>
      <c r="D289" s="9">
        <f t="shared" si="99"/>
        <v>512.08000000000004</v>
      </c>
      <c r="E289" s="66">
        <f t="shared" ref="E289:E320" si="105">IF(E72&lt;0.0001,0.1,IF(E72="",E288,E72))</f>
        <v>7.0542793862259119</v>
      </c>
      <c r="F289" s="9">
        <f t="shared" si="100"/>
        <v>512.08000000000004</v>
      </c>
      <c r="G289" s="68">
        <f t="shared" ref="G289:G320" si="106">IF(G72&lt;0.0001,0.1,IF(G72="",0.0001,G72))</f>
        <v>9.9982498242162567E-4</v>
      </c>
      <c r="H289" s="9">
        <f t="shared" si="101"/>
        <v>512.08000000000004</v>
      </c>
      <c r="I289" s="66">
        <f t="shared" si="102"/>
        <v>7.0552792112083331</v>
      </c>
      <c r="J289" s="9">
        <f t="shared" si="103"/>
        <v>512.08000000000004</v>
      </c>
      <c r="K289" s="9">
        <f t="shared" ref="K289:K320" si="107">IF(M72&lt;0.0001,0.1,IF(M72="",0.0001,M72))</f>
        <v>7.0552792112083331</v>
      </c>
      <c r="L289" s="9">
        <f t="shared" ref="L289:L320" si="108">IF(C73="",D289,C73)</f>
        <v>512.08000000000004</v>
      </c>
    </row>
    <row r="290" spans="1:12">
      <c r="A290" s="66">
        <f t="shared" ref="A290:A321" si="109">IF(B73="",A289,IF(B73&lt;0.0001,0.1,B73))</f>
        <v>8.0282453742127622</v>
      </c>
      <c r="B290" s="9">
        <f t="shared" ref="B290:B321" si="110">IF(A73="",B289,A73)</f>
        <v>561.30999999999995</v>
      </c>
      <c r="C290" s="65">
        <f t="shared" si="104"/>
        <v>7.7136596256720598</v>
      </c>
      <c r="D290" s="9">
        <f t="shared" ref="D290:D321" si="111">IF(A73="",B289,A73)</f>
        <v>561.30999999999995</v>
      </c>
      <c r="E290" s="66">
        <f t="shared" si="105"/>
        <v>7.249894610705824</v>
      </c>
      <c r="F290" s="9">
        <f t="shared" ref="F290:F321" si="112">IF(A73="",B289,A73)</f>
        <v>561.30999999999995</v>
      </c>
      <c r="G290" s="68">
        <f t="shared" si="106"/>
        <v>9.998261958878386E-4</v>
      </c>
      <c r="H290" s="9">
        <f t="shared" ref="H290:H321" si="113">IF(A73="",B289,A73)</f>
        <v>561.30999999999995</v>
      </c>
      <c r="I290" s="66">
        <f t="shared" ref="I290:I321" si="114">IF(I73&lt;0.0001,0.1,IF(I73="",I289,I73))</f>
        <v>7.2508944369017119</v>
      </c>
      <c r="J290" s="9">
        <f t="shared" ref="J290:J321" si="115">IF(A73="",B289,A73)</f>
        <v>561.30999999999995</v>
      </c>
      <c r="K290" s="9">
        <f t="shared" si="107"/>
        <v>7.2508944369017119</v>
      </c>
      <c r="L290" s="9">
        <f t="shared" si="108"/>
        <v>561.30999999999995</v>
      </c>
    </row>
    <row r="291" spans="1:12">
      <c r="A291" s="66">
        <f t="shared" si="109"/>
        <v>8.2745105697407624</v>
      </c>
      <c r="B291" s="9">
        <f t="shared" si="110"/>
        <v>612.65</v>
      </c>
      <c r="C291" s="65">
        <f t="shared" si="104"/>
        <v>7.95992482120006</v>
      </c>
      <c r="D291" s="9">
        <f t="shared" si="111"/>
        <v>612.65</v>
      </c>
      <c r="E291" s="66">
        <f t="shared" si="105"/>
        <v>7.4181730708495452</v>
      </c>
      <c r="F291" s="9">
        <f t="shared" si="112"/>
        <v>612.65</v>
      </c>
      <c r="G291" s="68">
        <f t="shared" si="106"/>
        <v>9.998273373120817E-4</v>
      </c>
      <c r="H291" s="9">
        <f t="shared" si="113"/>
        <v>612.65</v>
      </c>
      <c r="I291" s="66">
        <f t="shared" si="114"/>
        <v>7.419172898186857</v>
      </c>
      <c r="J291" s="9">
        <f t="shared" si="115"/>
        <v>612.65</v>
      </c>
      <c r="K291" s="9">
        <f t="shared" si="107"/>
        <v>7.419172898186857</v>
      </c>
      <c r="L291" s="9">
        <f t="shared" si="108"/>
        <v>612.65</v>
      </c>
    </row>
    <row r="292" spans="1:12">
      <c r="A292" s="66">
        <f t="shared" si="109"/>
        <v>8.4961492457159622</v>
      </c>
      <c r="B292" s="9">
        <f t="shared" si="110"/>
        <v>674.29</v>
      </c>
      <c r="C292" s="65">
        <f t="shared" si="104"/>
        <v>8.1815634971752598</v>
      </c>
      <c r="D292" s="9">
        <f t="shared" si="111"/>
        <v>674.29</v>
      </c>
      <c r="E292" s="66">
        <f t="shared" si="105"/>
        <v>7.5849393235496203</v>
      </c>
      <c r="F292" s="9">
        <f t="shared" si="112"/>
        <v>674.29</v>
      </c>
      <c r="G292" s="68">
        <f t="shared" si="106"/>
        <v>9.9982857050125639E-4</v>
      </c>
      <c r="H292" s="9">
        <f t="shared" si="113"/>
        <v>674.29</v>
      </c>
      <c r="I292" s="66">
        <f t="shared" si="114"/>
        <v>7.5859391521201216</v>
      </c>
      <c r="J292" s="9">
        <f t="shared" si="115"/>
        <v>674.29</v>
      </c>
      <c r="K292" s="9">
        <f t="shared" si="107"/>
        <v>7.5859391521201216</v>
      </c>
      <c r="L292" s="9">
        <f t="shared" si="108"/>
        <v>674.29</v>
      </c>
    </row>
    <row r="293" spans="1:12">
      <c r="A293" s="66">
        <f t="shared" si="109"/>
        <v>8.7177879216911585</v>
      </c>
      <c r="B293" s="9">
        <f t="shared" si="110"/>
        <v>733.94</v>
      </c>
      <c r="C293" s="65">
        <f t="shared" si="104"/>
        <v>8.403202173150456</v>
      </c>
      <c r="D293" s="9">
        <f t="shared" si="111"/>
        <v>733.94</v>
      </c>
      <c r="E293" s="66">
        <f t="shared" si="105"/>
        <v>7.7191163866770243</v>
      </c>
      <c r="F293" s="9">
        <f t="shared" si="112"/>
        <v>733.94</v>
      </c>
      <c r="G293" s="68">
        <f t="shared" si="106"/>
        <v>9.9982964632899188E-4</v>
      </c>
      <c r="H293" s="9">
        <f t="shared" si="113"/>
        <v>733.94</v>
      </c>
      <c r="I293" s="66">
        <f t="shared" si="114"/>
        <v>7.720116216323353</v>
      </c>
      <c r="J293" s="9">
        <f t="shared" si="115"/>
        <v>733.94</v>
      </c>
      <c r="K293" s="9">
        <f t="shared" si="107"/>
        <v>7.720116216323353</v>
      </c>
      <c r="L293" s="9">
        <f t="shared" si="108"/>
        <v>733.94</v>
      </c>
    </row>
    <row r="294" spans="1:12">
      <c r="A294" s="66">
        <f t="shared" si="109"/>
        <v>8.8901735585607593</v>
      </c>
      <c r="B294" s="9">
        <f t="shared" si="110"/>
        <v>805.04</v>
      </c>
      <c r="C294" s="65">
        <f t="shared" si="104"/>
        <v>8.5755878100200569</v>
      </c>
      <c r="D294" s="9">
        <f t="shared" si="111"/>
        <v>805.04</v>
      </c>
      <c r="E294" s="66">
        <f t="shared" si="105"/>
        <v>7.8530918919615447</v>
      </c>
      <c r="F294" s="9">
        <f t="shared" si="112"/>
        <v>805.04</v>
      </c>
      <c r="G294" s="68">
        <f t="shared" si="106"/>
        <v>9.9983080455932709E-4</v>
      </c>
      <c r="H294" s="9">
        <f t="shared" si="113"/>
        <v>805.04</v>
      </c>
      <c r="I294" s="66">
        <f t="shared" si="114"/>
        <v>7.8540917227661042</v>
      </c>
      <c r="J294" s="9">
        <f t="shared" si="115"/>
        <v>805.04</v>
      </c>
      <c r="K294" s="9">
        <f t="shared" si="107"/>
        <v>7.8540917227661042</v>
      </c>
      <c r="L294" s="9">
        <f t="shared" si="108"/>
        <v>805.04</v>
      </c>
    </row>
    <row r="295" spans="1:12">
      <c r="A295" s="66">
        <f t="shared" si="109"/>
        <v>9.0379326758775598</v>
      </c>
      <c r="B295" s="9">
        <f t="shared" si="110"/>
        <v>878.37</v>
      </c>
      <c r="C295" s="65">
        <f t="shared" si="104"/>
        <v>8.7233469273368573</v>
      </c>
      <c r="D295" s="9">
        <f t="shared" si="111"/>
        <v>878.37</v>
      </c>
      <c r="E295" s="66">
        <f t="shared" si="105"/>
        <v>7.9689872732472278</v>
      </c>
      <c r="F295" s="9">
        <f t="shared" si="112"/>
        <v>878.37</v>
      </c>
      <c r="G295" s="68">
        <f t="shared" si="106"/>
        <v>9.9983188220978403E-4</v>
      </c>
      <c r="H295" s="9">
        <f t="shared" si="113"/>
        <v>878.37</v>
      </c>
      <c r="I295" s="66">
        <f t="shared" si="114"/>
        <v>7.9699871051294373</v>
      </c>
      <c r="J295" s="9">
        <f t="shared" si="115"/>
        <v>878.37</v>
      </c>
      <c r="K295" s="9">
        <f t="shared" si="107"/>
        <v>7.9699871051294373</v>
      </c>
      <c r="L295" s="9">
        <f t="shared" si="108"/>
        <v>878.37</v>
      </c>
    </row>
    <row r="296" spans="1:12">
      <c r="A296" s="66">
        <f t="shared" si="109"/>
        <v>9.1856917931943567</v>
      </c>
      <c r="B296" s="9">
        <f t="shared" si="110"/>
        <v>962.61</v>
      </c>
      <c r="C296" s="65">
        <f t="shared" si="104"/>
        <v>8.8711060446536543</v>
      </c>
      <c r="D296" s="9">
        <f t="shared" si="111"/>
        <v>962.61</v>
      </c>
      <c r="E296" s="66">
        <f t="shared" si="105"/>
        <v>8.0811374678743473</v>
      </c>
      <c r="F296" s="9">
        <f t="shared" si="112"/>
        <v>962.61</v>
      </c>
      <c r="G296" s="68">
        <f t="shared" si="106"/>
        <v>9.9983299962014467E-4</v>
      </c>
      <c r="H296" s="9">
        <f t="shared" si="113"/>
        <v>962.61</v>
      </c>
      <c r="I296" s="66">
        <f t="shared" si="114"/>
        <v>8.082137300873967</v>
      </c>
      <c r="J296" s="9">
        <f t="shared" si="115"/>
        <v>962.61</v>
      </c>
      <c r="K296" s="9">
        <f t="shared" si="107"/>
        <v>8.082137300873967</v>
      </c>
      <c r="L296" s="9">
        <f t="shared" si="108"/>
        <v>962.61</v>
      </c>
    </row>
    <row r="297" spans="1:12">
      <c r="A297" s="66">
        <f t="shared" si="109"/>
        <v>9.2841978714055564</v>
      </c>
      <c r="B297" s="9">
        <f t="shared" si="110"/>
        <v>1050.1500000000001</v>
      </c>
      <c r="C297" s="65">
        <f t="shared" si="104"/>
        <v>8.969612122864854</v>
      </c>
      <c r="D297" s="9">
        <f t="shared" si="111"/>
        <v>1050.1500000000001</v>
      </c>
      <c r="E297" s="66">
        <f t="shared" si="105"/>
        <v>8.1796303593951496</v>
      </c>
      <c r="F297" s="9">
        <f t="shared" si="112"/>
        <v>1050.1500000000001</v>
      </c>
      <c r="G297" s="68">
        <f t="shared" si="106"/>
        <v>9.9983404794910086E-4</v>
      </c>
      <c r="H297" s="9">
        <f t="shared" si="113"/>
        <v>1050.1500000000001</v>
      </c>
      <c r="I297" s="66">
        <f t="shared" si="114"/>
        <v>8.1806301934430987</v>
      </c>
      <c r="J297" s="9">
        <f t="shared" si="115"/>
        <v>1050.1500000000001</v>
      </c>
      <c r="K297" s="9">
        <f t="shared" si="107"/>
        <v>8.1806301934430987</v>
      </c>
      <c r="L297" s="9">
        <f t="shared" si="108"/>
        <v>1050.1500000000001</v>
      </c>
    </row>
    <row r="298" spans="1:12">
      <c r="A298" s="66">
        <f t="shared" si="109"/>
        <v>9.3827039496167561</v>
      </c>
      <c r="B298" s="9">
        <f t="shared" si="110"/>
        <v>1148.93</v>
      </c>
      <c r="C298" s="65">
        <f t="shared" si="104"/>
        <v>9.0681182010760537</v>
      </c>
      <c r="D298" s="9">
        <f t="shared" si="111"/>
        <v>1148.93</v>
      </c>
      <c r="E298" s="66">
        <f t="shared" si="105"/>
        <v>8.2739775186020772</v>
      </c>
      <c r="F298" s="9">
        <f t="shared" si="112"/>
        <v>1148.93</v>
      </c>
      <c r="G298" s="68">
        <f t="shared" si="106"/>
        <v>9.9983511697395258E-4</v>
      </c>
      <c r="H298" s="9">
        <f t="shared" si="113"/>
        <v>1148.93</v>
      </c>
      <c r="I298" s="66">
        <f t="shared" si="114"/>
        <v>8.2749773537190503</v>
      </c>
      <c r="J298" s="9">
        <f t="shared" si="115"/>
        <v>1148.93</v>
      </c>
      <c r="K298" s="9">
        <f t="shared" si="107"/>
        <v>8.2749773537190503</v>
      </c>
      <c r="L298" s="9">
        <f t="shared" si="108"/>
        <v>1148.93</v>
      </c>
    </row>
    <row r="299" spans="1:12">
      <c r="A299" s="66">
        <f t="shared" si="109"/>
        <v>9.4812100278279541</v>
      </c>
      <c r="B299" s="9">
        <f t="shared" si="110"/>
        <v>1260.1600000000001</v>
      </c>
      <c r="C299" s="65">
        <f t="shared" si="104"/>
        <v>9.1666242792872517</v>
      </c>
      <c r="D299" s="9">
        <f t="shared" si="111"/>
        <v>1260.1600000000001</v>
      </c>
      <c r="E299" s="66">
        <f t="shared" si="105"/>
        <v>8.3639682335123382</v>
      </c>
      <c r="F299" s="9">
        <f t="shared" si="112"/>
        <v>1260.1600000000001</v>
      </c>
      <c r="G299" s="68">
        <f t="shared" si="106"/>
        <v>9.9983620158080656E-4</v>
      </c>
      <c r="H299" s="9">
        <f t="shared" si="113"/>
        <v>1260.1600000000001</v>
      </c>
      <c r="I299" s="66">
        <f t="shared" si="114"/>
        <v>8.3649680697139193</v>
      </c>
      <c r="J299" s="9">
        <f t="shared" si="115"/>
        <v>1260.1600000000001</v>
      </c>
      <c r="K299" s="9">
        <f t="shared" si="107"/>
        <v>8.3649680697139193</v>
      </c>
      <c r="L299" s="9">
        <f t="shared" si="108"/>
        <v>1260.1600000000001</v>
      </c>
    </row>
    <row r="300" spans="1:12">
      <c r="A300" s="66">
        <f t="shared" si="109"/>
        <v>9.5550895864863552</v>
      </c>
      <c r="B300" s="9">
        <f t="shared" si="110"/>
        <v>1378.75</v>
      </c>
      <c r="C300" s="65">
        <f t="shared" si="104"/>
        <v>9.2405038379456528</v>
      </c>
      <c r="D300" s="9">
        <f t="shared" si="111"/>
        <v>1378.75</v>
      </c>
      <c r="E300" s="66">
        <f t="shared" si="105"/>
        <v>8.4454523893511428</v>
      </c>
      <c r="F300" s="9">
        <f t="shared" si="112"/>
        <v>1378.75</v>
      </c>
      <c r="G300" s="68">
        <f t="shared" si="106"/>
        <v>9.9983724359296975E-4</v>
      </c>
      <c r="H300" s="9">
        <f t="shared" si="113"/>
        <v>1378.75</v>
      </c>
      <c r="I300" s="66">
        <f t="shared" si="114"/>
        <v>8.4464522265947366</v>
      </c>
      <c r="J300" s="9">
        <f t="shared" si="115"/>
        <v>1378.75</v>
      </c>
      <c r="K300" s="9">
        <f t="shared" si="107"/>
        <v>8.4464522265947366</v>
      </c>
      <c r="L300" s="9">
        <f t="shared" si="108"/>
        <v>1378.75</v>
      </c>
    </row>
    <row r="301" spans="1:12">
      <c r="A301" s="66">
        <f t="shared" si="109"/>
        <v>9.6043426255919542</v>
      </c>
      <c r="B301" s="9">
        <f t="shared" si="110"/>
        <v>1512.74</v>
      </c>
      <c r="C301" s="65">
        <f t="shared" si="104"/>
        <v>9.2897568770512517</v>
      </c>
      <c r="D301" s="9">
        <f t="shared" si="111"/>
        <v>1512.74</v>
      </c>
      <c r="E301" s="66">
        <f t="shared" si="105"/>
        <v>8.5238114447258955</v>
      </c>
      <c r="F301" s="9">
        <f t="shared" si="112"/>
        <v>1512.74</v>
      </c>
      <c r="G301" s="68">
        <f t="shared" si="106"/>
        <v>9.998383043287463E-4</v>
      </c>
      <c r="H301" s="9">
        <f t="shared" si="113"/>
        <v>1512.74</v>
      </c>
      <c r="I301" s="66">
        <f t="shared" si="114"/>
        <v>8.5248112830302247</v>
      </c>
      <c r="J301" s="9">
        <f t="shared" si="115"/>
        <v>1512.74</v>
      </c>
      <c r="K301" s="9">
        <f t="shared" si="107"/>
        <v>8.5248112830302247</v>
      </c>
      <c r="L301" s="9">
        <f t="shared" si="108"/>
        <v>1512.74</v>
      </c>
    </row>
    <row r="302" spans="1:12">
      <c r="A302" s="66">
        <f t="shared" si="109"/>
        <v>9.6535956646975549</v>
      </c>
      <c r="B302" s="9">
        <f t="shared" si="110"/>
        <v>1651.93</v>
      </c>
      <c r="C302" s="65">
        <f t="shared" si="104"/>
        <v>9.3390099161568525</v>
      </c>
      <c r="D302" s="9">
        <f t="shared" si="111"/>
        <v>1651.93</v>
      </c>
      <c r="E302" s="66">
        <f t="shared" si="105"/>
        <v>8.5933693608789063</v>
      </c>
      <c r="F302" s="9">
        <f t="shared" si="112"/>
        <v>1651.93</v>
      </c>
      <c r="G302" s="68">
        <f t="shared" si="106"/>
        <v>9.9983929833141207E-4</v>
      </c>
      <c r="H302" s="9">
        <f t="shared" si="113"/>
        <v>1651.93</v>
      </c>
      <c r="I302" s="66">
        <f t="shared" si="114"/>
        <v>8.5943692001772369</v>
      </c>
      <c r="J302" s="9">
        <f t="shared" si="115"/>
        <v>1651.93</v>
      </c>
      <c r="K302" s="9">
        <f t="shared" si="107"/>
        <v>8.5943692001772369</v>
      </c>
      <c r="L302" s="9">
        <f t="shared" si="108"/>
        <v>1651.93</v>
      </c>
    </row>
    <row r="303" spans="1:12">
      <c r="A303" s="66">
        <f t="shared" si="109"/>
        <v>9.7028487038031539</v>
      </c>
      <c r="B303" s="9">
        <f t="shared" si="110"/>
        <v>1808.22</v>
      </c>
      <c r="C303" s="65">
        <f t="shared" si="104"/>
        <v>9.3882629552624515</v>
      </c>
      <c r="D303" s="9">
        <f t="shared" si="111"/>
        <v>1808.22</v>
      </c>
      <c r="E303" s="66">
        <f t="shared" si="105"/>
        <v>8.6603856051567298</v>
      </c>
      <c r="F303" s="9">
        <f t="shared" si="112"/>
        <v>1808.22</v>
      </c>
      <c r="G303" s="68">
        <f t="shared" si="106"/>
        <v>9.9984030653512703E-4</v>
      </c>
      <c r="H303" s="9">
        <f t="shared" si="113"/>
        <v>1808.22</v>
      </c>
      <c r="I303" s="66">
        <f t="shared" si="114"/>
        <v>8.6613854454632655</v>
      </c>
      <c r="J303" s="9">
        <f t="shared" si="115"/>
        <v>1808.22</v>
      </c>
      <c r="K303" s="9">
        <f t="shared" si="107"/>
        <v>8.6613854454632655</v>
      </c>
      <c r="L303" s="9">
        <f t="shared" si="108"/>
        <v>1808.22</v>
      </c>
    </row>
    <row r="304" spans="1:12">
      <c r="A304" s="66">
        <f t="shared" si="109"/>
        <v>9.7521017429087564</v>
      </c>
      <c r="B304" s="9">
        <f t="shared" si="110"/>
        <v>1979.3</v>
      </c>
      <c r="C304" s="65">
        <f t="shared" si="104"/>
        <v>9.437515994368054</v>
      </c>
      <c r="D304" s="9">
        <f t="shared" si="111"/>
        <v>1979.3</v>
      </c>
      <c r="E304" s="66">
        <f t="shared" si="105"/>
        <v>8.7233271175210962</v>
      </c>
      <c r="F304" s="9">
        <f t="shared" si="112"/>
        <v>1979.3</v>
      </c>
      <c r="G304" s="68">
        <f t="shared" si="106"/>
        <v>9.9984130218560272E-4</v>
      </c>
      <c r="H304" s="9">
        <f t="shared" si="113"/>
        <v>1979.3</v>
      </c>
      <c r="I304" s="66">
        <f t="shared" si="114"/>
        <v>8.7243269588232817</v>
      </c>
      <c r="J304" s="9">
        <f t="shared" si="115"/>
        <v>1979.3</v>
      </c>
      <c r="K304" s="9">
        <f t="shared" si="107"/>
        <v>8.7243269588232817</v>
      </c>
      <c r="L304" s="9">
        <f t="shared" si="108"/>
        <v>1979.3</v>
      </c>
    </row>
    <row r="305" spans="1:12">
      <c r="A305" s="66">
        <f t="shared" si="109"/>
        <v>9.7767282624615532</v>
      </c>
      <c r="B305" s="9">
        <f t="shared" si="110"/>
        <v>2158.14</v>
      </c>
      <c r="C305" s="65">
        <f t="shared" si="104"/>
        <v>9.4621425139208508</v>
      </c>
      <c r="D305" s="9">
        <f t="shared" si="111"/>
        <v>2158.14</v>
      </c>
      <c r="E305" s="66">
        <f t="shared" si="105"/>
        <v>8.7800712602373974</v>
      </c>
      <c r="F305" s="9">
        <f t="shared" si="112"/>
        <v>2158.14</v>
      </c>
      <c r="G305" s="68">
        <f t="shared" si="106"/>
        <v>9.9984224336220661E-4</v>
      </c>
      <c r="H305" s="9">
        <f t="shared" si="113"/>
        <v>2158.14</v>
      </c>
      <c r="I305" s="66">
        <f t="shared" si="114"/>
        <v>8.7810711024807588</v>
      </c>
      <c r="J305" s="9">
        <f t="shared" si="115"/>
        <v>2158.14</v>
      </c>
      <c r="K305" s="9">
        <f t="shared" si="107"/>
        <v>8.7810711024807588</v>
      </c>
      <c r="L305" s="9">
        <f t="shared" si="108"/>
        <v>2158.14</v>
      </c>
    </row>
    <row r="306" spans="1:12">
      <c r="A306" s="66">
        <f t="shared" si="109"/>
        <v>9.825981301567154</v>
      </c>
      <c r="B306" s="9">
        <f t="shared" si="110"/>
        <v>2368.21</v>
      </c>
      <c r="C306" s="65">
        <f t="shared" si="104"/>
        <v>9.5113955530264516</v>
      </c>
      <c r="D306" s="9">
        <f t="shared" si="111"/>
        <v>2368.21</v>
      </c>
      <c r="E306" s="66">
        <f t="shared" si="105"/>
        <v>8.8375328999717286</v>
      </c>
      <c r="F306" s="9">
        <f t="shared" si="112"/>
        <v>2368.21</v>
      </c>
      <c r="G306" s="68">
        <f t="shared" si="106"/>
        <v>9.9984324164876614E-4</v>
      </c>
      <c r="H306" s="9">
        <f t="shared" si="113"/>
        <v>2368.21</v>
      </c>
      <c r="I306" s="66">
        <f t="shared" si="114"/>
        <v>8.8385327432133778</v>
      </c>
      <c r="J306" s="9">
        <f t="shared" si="115"/>
        <v>2368.21</v>
      </c>
      <c r="K306" s="9">
        <f t="shared" si="107"/>
        <v>8.8385327432133778</v>
      </c>
      <c r="L306" s="9">
        <f t="shared" si="108"/>
        <v>2368.21</v>
      </c>
    </row>
    <row r="307" spans="1:12">
      <c r="A307" s="66">
        <f t="shared" si="109"/>
        <v>9.8506078211199544</v>
      </c>
      <c r="B307" s="9">
        <f t="shared" si="110"/>
        <v>2588.85</v>
      </c>
      <c r="C307" s="65">
        <f t="shared" si="104"/>
        <v>9.5360220725792519</v>
      </c>
      <c r="D307" s="9">
        <f t="shared" si="111"/>
        <v>2588.85</v>
      </c>
      <c r="E307" s="66">
        <f t="shared" si="105"/>
        <v>8.8895416293967369</v>
      </c>
      <c r="F307" s="9">
        <f t="shared" si="112"/>
        <v>2588.85</v>
      </c>
      <c r="G307" s="68">
        <f t="shared" si="106"/>
        <v>9.9984418721030905E-4</v>
      </c>
      <c r="H307" s="9">
        <f t="shared" si="113"/>
        <v>2588.85</v>
      </c>
      <c r="I307" s="66">
        <f t="shared" si="114"/>
        <v>8.8905414735839479</v>
      </c>
      <c r="J307" s="9">
        <f t="shared" si="115"/>
        <v>2588.85</v>
      </c>
      <c r="K307" s="9">
        <f t="shared" si="107"/>
        <v>8.8905414735839479</v>
      </c>
      <c r="L307" s="9">
        <f t="shared" si="108"/>
        <v>2588.85</v>
      </c>
    </row>
    <row r="308" spans="1:12">
      <c r="A308" s="66">
        <f t="shared" si="109"/>
        <v>9.8506078211199544</v>
      </c>
      <c r="B308" s="9">
        <f t="shared" si="110"/>
        <v>2828.55</v>
      </c>
      <c r="C308" s="65">
        <f t="shared" si="104"/>
        <v>9.5360220725792519</v>
      </c>
      <c r="D308" s="9">
        <f t="shared" si="111"/>
        <v>2828.55</v>
      </c>
      <c r="E308" s="66">
        <f t="shared" si="105"/>
        <v>8.9384798549723516</v>
      </c>
      <c r="F308" s="9">
        <f t="shared" si="112"/>
        <v>2828.55</v>
      </c>
      <c r="G308" s="68">
        <f t="shared" si="106"/>
        <v>9.9984511591910121E-4</v>
      </c>
      <c r="H308" s="9">
        <f t="shared" si="113"/>
        <v>2828.55</v>
      </c>
      <c r="I308" s="66">
        <f t="shared" si="114"/>
        <v>8.9394797000882704</v>
      </c>
      <c r="J308" s="9">
        <f t="shared" si="115"/>
        <v>2828.55</v>
      </c>
      <c r="K308" s="9">
        <f t="shared" si="107"/>
        <v>8.9394797000882704</v>
      </c>
      <c r="L308" s="9">
        <f t="shared" si="108"/>
        <v>2828.55</v>
      </c>
    </row>
    <row r="309" spans="1:12">
      <c r="A309" s="66">
        <f t="shared" si="109"/>
        <v>9.875234340672753</v>
      </c>
      <c r="B309" s="9">
        <f t="shared" si="110"/>
        <v>3096.81</v>
      </c>
      <c r="C309" s="65">
        <f t="shared" si="104"/>
        <v>9.5606485921320505</v>
      </c>
      <c r="D309" s="9">
        <f t="shared" si="111"/>
        <v>3096.81</v>
      </c>
      <c r="E309" s="66">
        <f t="shared" si="105"/>
        <v>8.9859282906183253</v>
      </c>
      <c r="F309" s="9">
        <f t="shared" si="112"/>
        <v>3096.81</v>
      </c>
      <c r="G309" s="68">
        <f t="shared" si="106"/>
        <v>9.9984605482037305E-4</v>
      </c>
      <c r="H309" s="9">
        <f t="shared" si="113"/>
        <v>3096.81</v>
      </c>
      <c r="I309" s="66">
        <f t="shared" si="114"/>
        <v>8.9869281366731464</v>
      </c>
      <c r="J309" s="9">
        <f t="shared" si="115"/>
        <v>3096.81</v>
      </c>
      <c r="K309" s="9">
        <f t="shared" si="107"/>
        <v>8.9869281366731464</v>
      </c>
      <c r="L309" s="9">
        <f t="shared" si="108"/>
        <v>3096.81</v>
      </c>
    </row>
    <row r="310" spans="1:12">
      <c r="A310" s="66">
        <f t="shared" si="109"/>
        <v>9.8998608602255533</v>
      </c>
      <c r="B310" s="9">
        <f t="shared" si="110"/>
        <v>3387.2</v>
      </c>
      <c r="C310" s="65">
        <f t="shared" si="104"/>
        <v>9.5852751116848509</v>
      </c>
      <c r="D310" s="9">
        <f t="shared" si="111"/>
        <v>3387.2</v>
      </c>
      <c r="E310" s="66">
        <f t="shared" si="105"/>
        <v>9.0304504463260944</v>
      </c>
      <c r="F310" s="9">
        <f t="shared" si="112"/>
        <v>3387.2</v>
      </c>
      <c r="G310" s="68">
        <f t="shared" si="106"/>
        <v>9.9984697246213099E-4</v>
      </c>
      <c r="H310" s="9">
        <f t="shared" si="113"/>
        <v>3387.2</v>
      </c>
      <c r="I310" s="66">
        <f t="shared" si="114"/>
        <v>9.0314502932985565</v>
      </c>
      <c r="J310" s="9">
        <f t="shared" si="115"/>
        <v>3387.2</v>
      </c>
      <c r="K310" s="9">
        <f t="shared" si="107"/>
        <v>9.0314502932985565</v>
      </c>
      <c r="L310" s="9">
        <f t="shared" si="108"/>
        <v>3387.2</v>
      </c>
    </row>
    <row r="311" spans="1:12">
      <c r="A311" s="66">
        <f t="shared" si="109"/>
        <v>9.8998608602255533</v>
      </c>
      <c r="B311" s="9">
        <f t="shared" si="110"/>
        <v>3709.52</v>
      </c>
      <c r="C311" s="65">
        <f t="shared" si="104"/>
        <v>9.5852751116848509</v>
      </c>
      <c r="D311" s="9">
        <f t="shared" si="111"/>
        <v>3709.52</v>
      </c>
      <c r="E311" s="66">
        <f t="shared" si="105"/>
        <v>9.0733342083128949</v>
      </c>
      <c r="F311" s="9">
        <f t="shared" si="112"/>
        <v>3709.52</v>
      </c>
      <c r="G311" s="68">
        <f t="shared" si="106"/>
        <v>9.9984789197766783E-4</v>
      </c>
      <c r="H311" s="9">
        <f t="shared" si="113"/>
        <v>3709.52</v>
      </c>
      <c r="I311" s="66">
        <f t="shared" si="114"/>
        <v>9.0743340562048722</v>
      </c>
      <c r="J311" s="9">
        <f t="shared" si="115"/>
        <v>3709.52</v>
      </c>
      <c r="K311" s="9">
        <f t="shared" si="107"/>
        <v>9.0743340562048722</v>
      </c>
      <c r="L311" s="9">
        <f t="shared" si="108"/>
        <v>3709.52</v>
      </c>
    </row>
    <row r="312" spans="1:12">
      <c r="A312" s="66">
        <f t="shared" si="109"/>
        <v>9.9244873797783537</v>
      </c>
      <c r="B312" s="9">
        <f t="shared" si="110"/>
        <v>4059.44</v>
      </c>
      <c r="C312" s="65">
        <f t="shared" si="104"/>
        <v>9.6099016312376513</v>
      </c>
      <c r="D312" s="9">
        <f t="shared" si="111"/>
        <v>4059.44</v>
      </c>
      <c r="E312" s="66">
        <f t="shared" si="105"/>
        <v>9.1137708064673575</v>
      </c>
      <c r="F312" s="9">
        <f t="shared" si="112"/>
        <v>4059.44</v>
      </c>
      <c r="G312" s="68">
        <f t="shared" si="106"/>
        <v>9.9984879299416037E-4</v>
      </c>
      <c r="H312" s="9">
        <f t="shared" si="113"/>
        <v>4059.44</v>
      </c>
      <c r="I312" s="66">
        <f t="shared" si="114"/>
        <v>9.1147706552603509</v>
      </c>
      <c r="J312" s="9">
        <f t="shared" si="115"/>
        <v>4059.44</v>
      </c>
      <c r="K312" s="9">
        <f t="shared" si="107"/>
        <v>9.1147706552603509</v>
      </c>
      <c r="L312" s="9">
        <f t="shared" si="108"/>
        <v>4059.44</v>
      </c>
    </row>
    <row r="313" spans="1:12">
      <c r="A313" s="66">
        <f t="shared" si="109"/>
        <v>9.9244873797783537</v>
      </c>
      <c r="B313" s="9">
        <f t="shared" si="110"/>
        <v>4438.0600000000004</v>
      </c>
      <c r="C313" s="65">
        <f t="shared" si="104"/>
        <v>9.6099016312376513</v>
      </c>
      <c r="D313" s="9">
        <f t="shared" si="111"/>
        <v>4438.0600000000004</v>
      </c>
      <c r="E313" s="66">
        <f t="shared" si="105"/>
        <v>9.1518703829333337</v>
      </c>
      <c r="F313" s="9">
        <f t="shared" si="112"/>
        <v>4438.0600000000004</v>
      </c>
      <c r="G313" s="68">
        <f t="shared" si="106"/>
        <v>9.9984967387122241E-4</v>
      </c>
      <c r="H313" s="9">
        <f t="shared" si="113"/>
        <v>4438.0600000000004</v>
      </c>
      <c r="I313" s="66">
        <f t="shared" si="114"/>
        <v>9.1528702326072047</v>
      </c>
      <c r="J313" s="9">
        <f t="shared" si="115"/>
        <v>4438.0600000000004</v>
      </c>
      <c r="K313" s="9">
        <f t="shared" si="107"/>
        <v>9.1528702326072047</v>
      </c>
      <c r="L313" s="9">
        <f t="shared" si="108"/>
        <v>4438.0600000000004</v>
      </c>
    </row>
    <row r="314" spans="1:12">
      <c r="A314" s="66">
        <f t="shared" si="109"/>
        <v>9.9244873797783537</v>
      </c>
      <c r="B314" s="9">
        <f t="shared" si="110"/>
        <v>4848.24</v>
      </c>
      <c r="C314" s="65">
        <f t="shared" si="104"/>
        <v>9.6099016312376513</v>
      </c>
      <c r="D314" s="9">
        <f t="shared" si="111"/>
        <v>4848.24</v>
      </c>
      <c r="E314" s="66">
        <f t="shared" si="105"/>
        <v>9.18790153368281</v>
      </c>
      <c r="F314" s="9">
        <f t="shared" si="112"/>
        <v>4848.24</v>
      </c>
      <c r="G314" s="68">
        <f t="shared" si="106"/>
        <v>9.9985053703143933E-4</v>
      </c>
      <c r="H314" s="9">
        <f t="shared" si="113"/>
        <v>4848.24</v>
      </c>
      <c r="I314" s="66">
        <f t="shared" si="114"/>
        <v>9.1889013842198413</v>
      </c>
      <c r="J314" s="9">
        <f t="shared" si="115"/>
        <v>4848.24</v>
      </c>
      <c r="K314" s="9">
        <f t="shared" si="107"/>
        <v>9.1889013842198413</v>
      </c>
      <c r="L314" s="9">
        <f t="shared" si="108"/>
        <v>4848.24</v>
      </c>
    </row>
    <row r="315" spans="1:12">
      <c r="A315" s="66">
        <f t="shared" si="109"/>
        <v>9.9244873797783537</v>
      </c>
      <c r="B315" s="9">
        <f t="shared" si="110"/>
        <v>5302.93</v>
      </c>
      <c r="C315" s="65">
        <f t="shared" si="104"/>
        <v>9.6099016312376513</v>
      </c>
      <c r="D315" s="9">
        <f t="shared" si="111"/>
        <v>5302.93</v>
      </c>
      <c r="E315" s="66">
        <f t="shared" si="105"/>
        <v>9.2227926481609792</v>
      </c>
      <c r="F315" s="9">
        <f t="shared" si="112"/>
        <v>5302.93</v>
      </c>
      <c r="G315" s="68">
        <f t="shared" si="106"/>
        <v>9.9985140228742836E-4</v>
      </c>
      <c r="H315" s="9">
        <f t="shared" si="113"/>
        <v>5302.93</v>
      </c>
      <c r="I315" s="66">
        <f t="shared" si="114"/>
        <v>9.2237924995632667</v>
      </c>
      <c r="J315" s="9">
        <f t="shared" si="115"/>
        <v>5302.93</v>
      </c>
      <c r="K315" s="9">
        <f t="shared" si="107"/>
        <v>9.2237924995632667</v>
      </c>
      <c r="L315" s="9">
        <f t="shared" si="108"/>
        <v>5302.93</v>
      </c>
    </row>
    <row r="316" spans="1:12">
      <c r="A316" s="66">
        <f t="shared" si="109"/>
        <v>9.9244873797783537</v>
      </c>
      <c r="B316" s="9">
        <f t="shared" si="110"/>
        <v>5804.12</v>
      </c>
      <c r="C316" s="65">
        <f t="shared" si="104"/>
        <v>9.6099016312376513</v>
      </c>
      <c r="D316" s="9">
        <f t="shared" si="111"/>
        <v>5804.12</v>
      </c>
      <c r="E316" s="66">
        <f t="shared" si="105"/>
        <v>9.2563760787380893</v>
      </c>
      <c r="F316" s="9">
        <f t="shared" si="112"/>
        <v>5804.12</v>
      </c>
      <c r="G316" s="68">
        <f t="shared" si="106"/>
        <v>9.998522638887718E-4</v>
      </c>
      <c r="H316" s="9">
        <f t="shared" si="113"/>
        <v>5804.12</v>
      </c>
      <c r="I316" s="66">
        <f t="shared" si="114"/>
        <v>9.2573759310019774</v>
      </c>
      <c r="J316" s="9">
        <f t="shared" si="115"/>
        <v>5804.12</v>
      </c>
      <c r="K316" s="9">
        <f t="shared" si="107"/>
        <v>9.2573759310019774</v>
      </c>
      <c r="L316" s="9">
        <f t="shared" si="108"/>
        <v>5804.12</v>
      </c>
    </row>
    <row r="317" spans="1:12">
      <c r="A317" s="66">
        <f t="shared" si="109"/>
        <v>9.9244873797783537</v>
      </c>
      <c r="B317" s="9">
        <f t="shared" si="110"/>
        <v>6355.14</v>
      </c>
      <c r="C317" s="65">
        <f t="shared" si="104"/>
        <v>9.6099016312376513</v>
      </c>
      <c r="D317" s="9">
        <f t="shared" si="111"/>
        <v>6355.14</v>
      </c>
      <c r="E317" s="66">
        <f t="shared" si="105"/>
        <v>9.2886247529952559</v>
      </c>
      <c r="F317" s="9">
        <f t="shared" si="112"/>
        <v>6355.14</v>
      </c>
      <c r="G317" s="68">
        <f t="shared" si="106"/>
        <v>9.9985311918860797E-4</v>
      </c>
      <c r="H317" s="9">
        <f t="shared" si="113"/>
        <v>6355.14</v>
      </c>
      <c r="I317" s="66">
        <f t="shared" si="114"/>
        <v>9.2896246061144438</v>
      </c>
      <c r="J317" s="9">
        <f t="shared" si="115"/>
        <v>6355.14</v>
      </c>
      <c r="K317" s="9">
        <f t="shared" si="107"/>
        <v>9.2896246061144438</v>
      </c>
      <c r="L317" s="9">
        <f t="shared" si="108"/>
        <v>6355.14</v>
      </c>
    </row>
    <row r="318" spans="1:12">
      <c r="A318" s="66">
        <f t="shared" si="109"/>
        <v>9.9244873797783537</v>
      </c>
      <c r="B318" s="9">
        <f t="shared" si="110"/>
        <v>6945.69</v>
      </c>
      <c r="C318" s="65">
        <f t="shared" si="104"/>
        <v>9.6099016312376513</v>
      </c>
      <c r="D318" s="9">
        <f t="shared" si="111"/>
        <v>6945.69</v>
      </c>
      <c r="E318" s="66">
        <f t="shared" si="105"/>
        <v>9.3188742667419078</v>
      </c>
      <c r="F318" s="9">
        <f t="shared" si="112"/>
        <v>6945.69</v>
      </c>
      <c r="G318" s="68">
        <f t="shared" si="106"/>
        <v>9.99853947600263E-4</v>
      </c>
      <c r="H318" s="9">
        <f t="shared" si="113"/>
        <v>6945.69</v>
      </c>
      <c r="I318" s="66">
        <f t="shared" si="114"/>
        <v>9.3198741206895086</v>
      </c>
      <c r="J318" s="9">
        <f t="shared" si="115"/>
        <v>6945.69</v>
      </c>
      <c r="K318" s="9">
        <f t="shared" si="107"/>
        <v>9.3198741206895086</v>
      </c>
      <c r="L318" s="9">
        <f t="shared" si="108"/>
        <v>6945.69</v>
      </c>
    </row>
    <row r="319" spans="1:12">
      <c r="A319" s="66">
        <f t="shared" si="109"/>
        <v>9.9244873797783537</v>
      </c>
      <c r="B319" s="9">
        <f t="shared" si="110"/>
        <v>7604.25</v>
      </c>
      <c r="C319" s="65">
        <f t="shared" si="104"/>
        <v>9.6099016312376513</v>
      </c>
      <c r="D319" s="9">
        <f t="shared" si="111"/>
        <v>7604.25</v>
      </c>
      <c r="E319" s="66">
        <f t="shared" si="105"/>
        <v>9.3484272905984565</v>
      </c>
      <c r="F319" s="9">
        <f t="shared" si="112"/>
        <v>7604.25</v>
      </c>
      <c r="G319" s="68">
        <f t="shared" si="106"/>
        <v>9.9985478256346097E-4</v>
      </c>
      <c r="H319" s="9">
        <f t="shared" si="113"/>
        <v>7604.25</v>
      </c>
      <c r="I319" s="66">
        <f t="shared" si="114"/>
        <v>9.3494271453810196</v>
      </c>
      <c r="J319" s="9">
        <f t="shared" si="115"/>
        <v>7604.25</v>
      </c>
      <c r="K319" s="9">
        <f t="shared" si="107"/>
        <v>9.3494271453810196</v>
      </c>
      <c r="L319" s="9">
        <f t="shared" si="108"/>
        <v>7604.25</v>
      </c>
    </row>
    <row r="320" spans="1:12">
      <c r="A320" s="66">
        <f t="shared" si="109"/>
        <v>9.9244873797783537</v>
      </c>
      <c r="B320" s="9">
        <f t="shared" si="110"/>
        <v>8316.08</v>
      </c>
      <c r="C320" s="65">
        <f t="shared" si="104"/>
        <v>9.6099016312376513</v>
      </c>
      <c r="D320" s="9">
        <f t="shared" si="111"/>
        <v>8316.08</v>
      </c>
      <c r="E320" s="66">
        <f t="shared" si="105"/>
        <v>9.3764247427584007</v>
      </c>
      <c r="F320" s="9">
        <f t="shared" si="112"/>
        <v>8316.08</v>
      </c>
      <c r="G320" s="68">
        <f t="shared" si="106"/>
        <v>9.9985559804588605E-4</v>
      </c>
      <c r="H320" s="9">
        <f t="shared" si="113"/>
        <v>8316.08</v>
      </c>
      <c r="I320" s="66">
        <f t="shared" si="114"/>
        <v>9.3774245983564466</v>
      </c>
      <c r="J320" s="9">
        <f t="shared" si="115"/>
        <v>8316.08</v>
      </c>
      <c r="K320" s="9">
        <f t="shared" si="107"/>
        <v>9.3774245983564466</v>
      </c>
      <c r="L320" s="9">
        <f t="shared" si="108"/>
        <v>8316.08</v>
      </c>
    </row>
    <row r="321" spans="1:12">
      <c r="A321" s="66">
        <f t="shared" si="109"/>
        <v>9.9244873797783537</v>
      </c>
      <c r="B321" s="9">
        <f t="shared" si="110"/>
        <v>9094.0499999999993</v>
      </c>
      <c r="C321" s="65">
        <f t="shared" ref="C321:C342" si="116">IF(D104&lt;0.0001,0.1,IF(D104="",0.001,D104))</f>
        <v>9.6099016312376513</v>
      </c>
      <c r="D321" s="9">
        <f t="shared" si="111"/>
        <v>9094.0499999999993</v>
      </c>
      <c r="E321" s="66">
        <f t="shared" ref="E321:E342" si="117">IF(E104&lt;0.0001,0.1,IF(E104="",E320,E104))</f>
        <v>9.4032888850265337</v>
      </c>
      <c r="F321" s="9">
        <f t="shared" si="112"/>
        <v>9094.0499999999993</v>
      </c>
      <c r="G321" s="68">
        <f t="shared" ref="G321:G342" si="118">IF(G104&lt;0.0001,0.1,IF(G104="",0.0001,G104))</f>
        <v>9.9985640393380495E-4</v>
      </c>
      <c r="H321" s="9">
        <f t="shared" si="113"/>
        <v>9094.0499999999993</v>
      </c>
      <c r="I321" s="66">
        <f t="shared" si="114"/>
        <v>9.4042887414304683</v>
      </c>
      <c r="J321" s="9">
        <f t="shared" si="115"/>
        <v>9094.0499999999993</v>
      </c>
      <c r="K321" s="9">
        <f t="shared" ref="K321:K342" si="119">IF(M104&lt;0.0001,0.1,IF(M104="",0.0001,M104))</f>
        <v>9.4042887414304683</v>
      </c>
      <c r="L321" s="9">
        <f t="shared" ref="L321:L342" si="120">IF(C105="",D321,C105)</f>
        <v>9094.0499999999993</v>
      </c>
    </row>
    <row r="322" spans="1:12">
      <c r="A322" s="66">
        <f t="shared" ref="A322:A342" si="121">IF(B105="",A321,IF(B105&lt;0.0001,0.1,B105))</f>
        <v>9.9244873797783537</v>
      </c>
      <c r="B322" s="9">
        <f t="shared" ref="B322:B342" si="122">IF(A105="",B321,A105)</f>
        <v>9954.24</v>
      </c>
      <c r="C322" s="65">
        <f t="shared" si="116"/>
        <v>9.6099016312376513</v>
      </c>
      <c r="D322" s="9">
        <f t="shared" ref="D322:D342" si="123">IF(A105="",B321,A105)</f>
        <v>9954.24</v>
      </c>
      <c r="E322" s="66">
        <f t="shared" si="117"/>
        <v>9.4293709000417749</v>
      </c>
      <c r="F322" s="9">
        <f t="shared" ref="F322:F342" si="124">IF(A105="",B321,A105)</f>
        <v>9954.24</v>
      </c>
      <c r="G322" s="68">
        <f t="shared" si="118"/>
        <v>9.9985720928493253E-4</v>
      </c>
      <c r="H322" s="9">
        <f t="shared" ref="H322:H342" si="125">IF(A105="",B321,A105)</f>
        <v>9954.24</v>
      </c>
      <c r="I322" s="66">
        <f t="shared" ref="I322:I342" si="126">IF(I105&lt;0.0001,0.1,IF(I105="",I321,I105))</f>
        <v>9.43037075725106</v>
      </c>
      <c r="J322" s="9">
        <f t="shared" ref="J322:J342" si="127">IF(A105="",B321,A105)</f>
        <v>9954.24</v>
      </c>
      <c r="K322" s="9">
        <f t="shared" si="119"/>
        <v>9.43037075725106</v>
      </c>
      <c r="L322" s="9">
        <f t="shared" si="120"/>
        <v>9954.24</v>
      </c>
    </row>
    <row r="323" spans="1:12">
      <c r="A323" s="66">
        <f t="shared" si="121"/>
        <v>9.9244873797783537</v>
      </c>
      <c r="B323" s="9">
        <f t="shared" si="122"/>
        <v>10894.67</v>
      </c>
      <c r="C323" s="65">
        <f t="shared" si="116"/>
        <v>9.6099016312376513</v>
      </c>
      <c r="D323" s="9">
        <f t="shared" si="123"/>
        <v>10894.67</v>
      </c>
      <c r="E323" s="66">
        <f t="shared" si="117"/>
        <v>9.4544141016565302</v>
      </c>
      <c r="F323" s="9">
        <f t="shared" si="124"/>
        <v>10894.67</v>
      </c>
      <c r="G323" s="68">
        <f t="shared" si="118"/>
        <v>9.9985800474906091E-4</v>
      </c>
      <c r="H323" s="9">
        <f t="shared" si="125"/>
        <v>10894.67</v>
      </c>
      <c r="I323" s="66">
        <f t="shared" si="126"/>
        <v>9.4554139596612785</v>
      </c>
      <c r="J323" s="9">
        <f t="shared" si="127"/>
        <v>10894.67</v>
      </c>
      <c r="K323" s="9">
        <f t="shared" si="119"/>
        <v>9.4554139596612785</v>
      </c>
      <c r="L323" s="9">
        <f t="shared" si="120"/>
        <v>10894.67</v>
      </c>
    </row>
    <row r="324" spans="1:12">
      <c r="A324" s="66">
        <f t="shared" si="121"/>
        <v>9.9244873797783537</v>
      </c>
      <c r="B324" s="9">
        <f t="shared" si="122"/>
        <v>11895.79</v>
      </c>
      <c r="C324" s="65">
        <f t="shared" si="116"/>
        <v>9.6099016312376513</v>
      </c>
      <c r="D324" s="9">
        <f t="shared" si="123"/>
        <v>11895.79</v>
      </c>
      <c r="E324" s="66">
        <f t="shared" si="117"/>
        <v>9.4778869428816037</v>
      </c>
      <c r="F324" s="9">
        <f t="shared" si="124"/>
        <v>11895.79</v>
      </c>
      <c r="G324" s="68">
        <f t="shared" si="118"/>
        <v>9.9985877090908717E-4</v>
      </c>
      <c r="H324" s="9">
        <f t="shared" si="125"/>
        <v>11895.79</v>
      </c>
      <c r="I324" s="66">
        <f t="shared" si="126"/>
        <v>9.4788868016525125</v>
      </c>
      <c r="J324" s="9">
        <f t="shared" si="127"/>
        <v>11895.79</v>
      </c>
      <c r="K324" s="9">
        <f t="shared" si="119"/>
        <v>9.4788868016525125</v>
      </c>
      <c r="L324" s="9">
        <f t="shared" si="120"/>
        <v>11895.79</v>
      </c>
    </row>
    <row r="325" spans="1:12">
      <c r="A325" s="66">
        <f t="shared" si="121"/>
        <v>9.9244873797783537</v>
      </c>
      <c r="B325" s="9">
        <f t="shared" si="122"/>
        <v>12994.42</v>
      </c>
      <c r="C325" s="65">
        <f t="shared" si="116"/>
        <v>9.6099016312376513</v>
      </c>
      <c r="D325" s="9">
        <f t="shared" si="123"/>
        <v>12994.42</v>
      </c>
      <c r="E325" s="66">
        <f t="shared" si="117"/>
        <v>9.500614217152954</v>
      </c>
      <c r="F325" s="9">
        <f t="shared" si="124"/>
        <v>12994.42</v>
      </c>
      <c r="G325" s="68">
        <f t="shared" si="118"/>
        <v>9.998595324866074E-4</v>
      </c>
      <c r="H325" s="9">
        <f t="shared" si="125"/>
        <v>12994.42</v>
      </c>
      <c r="I325" s="66">
        <f t="shared" si="126"/>
        <v>9.5016140766854402</v>
      </c>
      <c r="J325" s="9">
        <f t="shared" si="127"/>
        <v>12994.42</v>
      </c>
      <c r="K325" s="9">
        <f t="shared" si="119"/>
        <v>9.5016140766854402</v>
      </c>
      <c r="L325" s="9">
        <f t="shared" si="120"/>
        <v>12994.42</v>
      </c>
    </row>
    <row r="326" spans="1:12">
      <c r="A326" s="66">
        <f t="shared" si="121"/>
        <v>9.9244873797783537</v>
      </c>
      <c r="B326" s="9">
        <f t="shared" si="122"/>
        <v>14294.27</v>
      </c>
      <c r="C326" s="65">
        <f t="shared" si="116"/>
        <v>9.6099016312376513</v>
      </c>
      <c r="D326" s="9">
        <f t="shared" si="123"/>
        <v>14294.27</v>
      </c>
      <c r="E326" s="66">
        <f t="shared" si="117"/>
        <v>9.5242303030659219</v>
      </c>
      <c r="F326" s="9">
        <f t="shared" si="124"/>
        <v>14294.27</v>
      </c>
      <c r="G326" s="68">
        <f t="shared" si="118"/>
        <v>9.9986034527920322E-4</v>
      </c>
      <c r="H326" s="9">
        <f t="shared" si="125"/>
        <v>14294.27</v>
      </c>
      <c r="I326" s="66">
        <f t="shared" si="126"/>
        <v>9.5252301634112015</v>
      </c>
      <c r="J326" s="9">
        <f t="shared" si="127"/>
        <v>14294.27</v>
      </c>
      <c r="K326" s="9">
        <f t="shared" si="119"/>
        <v>9.5252301634112015</v>
      </c>
      <c r="L326" s="9">
        <f t="shared" si="120"/>
        <v>14294.27</v>
      </c>
    </row>
    <row r="327" spans="1:12">
      <c r="A327" s="66">
        <f t="shared" si="121"/>
        <v>9.9244873797783537</v>
      </c>
      <c r="B327" s="9">
        <f t="shared" si="122"/>
        <v>15592.77</v>
      </c>
      <c r="C327" s="65">
        <f t="shared" si="116"/>
        <v>9.6099016312376513</v>
      </c>
      <c r="D327" s="9">
        <f t="shared" si="123"/>
        <v>15592.77</v>
      </c>
      <c r="E327" s="66">
        <f t="shared" si="117"/>
        <v>9.5449861966646221</v>
      </c>
      <c r="F327" s="9">
        <f t="shared" si="124"/>
        <v>15592.77</v>
      </c>
      <c r="G327" s="68">
        <f t="shared" si="118"/>
        <v>9.9986107838536124E-4</v>
      </c>
      <c r="H327" s="9">
        <f t="shared" si="125"/>
        <v>15592.77</v>
      </c>
      <c r="I327" s="66">
        <f t="shared" si="126"/>
        <v>9.5459860577430078</v>
      </c>
      <c r="J327" s="9">
        <f t="shared" si="127"/>
        <v>15592.77</v>
      </c>
      <c r="K327" s="9">
        <f t="shared" si="119"/>
        <v>9.5459860577430078</v>
      </c>
      <c r="L327" s="9">
        <f t="shared" si="120"/>
        <v>15592.77</v>
      </c>
    </row>
    <row r="328" spans="1:12">
      <c r="A328" s="66">
        <f t="shared" si="121"/>
        <v>9.9244873797783537</v>
      </c>
      <c r="B328" s="9">
        <f t="shared" si="122"/>
        <v>17094.86</v>
      </c>
      <c r="C328" s="65">
        <f t="shared" si="116"/>
        <v>9.6099016312376513</v>
      </c>
      <c r="D328" s="9">
        <f t="shared" si="123"/>
        <v>17094.86</v>
      </c>
      <c r="E328" s="66">
        <f t="shared" si="117"/>
        <v>9.5661726054681573</v>
      </c>
      <c r="F328" s="9">
        <f t="shared" si="124"/>
        <v>17094.86</v>
      </c>
      <c r="G328" s="68">
        <f t="shared" si="118"/>
        <v>9.9986184550346314E-4</v>
      </c>
      <c r="H328" s="9">
        <f t="shared" si="125"/>
        <v>17094.86</v>
      </c>
      <c r="I328" s="66">
        <f t="shared" si="126"/>
        <v>9.5671724673136609</v>
      </c>
      <c r="J328" s="9">
        <f t="shared" si="127"/>
        <v>17094.86</v>
      </c>
      <c r="K328" s="9">
        <f t="shared" si="119"/>
        <v>9.5671724673136609</v>
      </c>
      <c r="L328" s="9">
        <f t="shared" si="120"/>
        <v>17094.86</v>
      </c>
    </row>
    <row r="329" spans="1:12">
      <c r="A329" s="66">
        <f t="shared" si="121"/>
        <v>9.9244873797783537</v>
      </c>
      <c r="B329" s="9">
        <f t="shared" si="122"/>
        <v>18694.98</v>
      </c>
      <c r="C329" s="65">
        <f t="shared" si="116"/>
        <v>9.6099016312376513</v>
      </c>
      <c r="D329" s="9">
        <f t="shared" si="123"/>
        <v>18694.98</v>
      </c>
      <c r="E329" s="66">
        <f t="shared" si="117"/>
        <v>9.5860656994576274</v>
      </c>
      <c r="F329" s="9">
        <f t="shared" si="124"/>
        <v>18694.98</v>
      </c>
      <c r="G329" s="68">
        <f t="shared" si="118"/>
        <v>9.9986258373816654E-4</v>
      </c>
      <c r="H329" s="9">
        <f t="shared" si="125"/>
        <v>18694.98</v>
      </c>
      <c r="I329" s="66">
        <f t="shared" si="126"/>
        <v>9.5870655620413654</v>
      </c>
      <c r="J329" s="9">
        <f t="shared" si="127"/>
        <v>18694.98</v>
      </c>
      <c r="K329" s="9">
        <f t="shared" si="119"/>
        <v>9.5870655620413654</v>
      </c>
      <c r="L329" s="9">
        <f t="shared" si="120"/>
        <v>18694.98</v>
      </c>
    </row>
    <row r="330" spans="1:12">
      <c r="A330" s="66">
        <f t="shared" si="121"/>
        <v>9.9244873797783537</v>
      </c>
      <c r="B330" s="9">
        <f t="shared" si="122"/>
        <v>20393.689999999999</v>
      </c>
      <c r="C330" s="65">
        <f t="shared" si="116"/>
        <v>9.6099016312376513</v>
      </c>
      <c r="D330" s="9">
        <f t="shared" si="123"/>
        <v>20393.689999999999</v>
      </c>
      <c r="E330" s="66">
        <f t="shared" si="117"/>
        <v>9.6047563760187629</v>
      </c>
      <c r="F330" s="9">
        <f t="shared" si="124"/>
        <v>20393.689999999999</v>
      </c>
      <c r="G330" s="68">
        <f t="shared" si="118"/>
        <v>9.9986329376915259E-4</v>
      </c>
      <c r="H330" s="9">
        <f t="shared" si="125"/>
        <v>20393.689999999999</v>
      </c>
      <c r="I330" s="66">
        <f t="shared" si="126"/>
        <v>9.605756239312532</v>
      </c>
      <c r="J330" s="9">
        <f t="shared" si="127"/>
        <v>20393.689999999999</v>
      </c>
      <c r="K330" s="9">
        <f t="shared" si="119"/>
        <v>9.605756239312532</v>
      </c>
      <c r="L330" s="9">
        <f t="shared" si="120"/>
        <v>20393.689999999999</v>
      </c>
    </row>
    <row r="331" spans="1:12">
      <c r="A331" s="66">
        <f t="shared" si="121"/>
        <v>9.9244873797783537</v>
      </c>
      <c r="B331" s="9">
        <f t="shared" si="122"/>
        <v>22295.599999999999</v>
      </c>
      <c r="C331" s="65">
        <f t="shared" si="116"/>
        <v>9.6099016312376513</v>
      </c>
      <c r="D331" s="9">
        <f t="shared" si="123"/>
        <v>22295.599999999999</v>
      </c>
      <c r="E331" s="66">
        <f t="shared" si="117"/>
        <v>9.6232907784702935</v>
      </c>
      <c r="F331" s="9">
        <f t="shared" si="124"/>
        <v>22295.599999999999</v>
      </c>
      <c r="G331" s="68">
        <f t="shared" si="118"/>
        <v>9.9986401412918376E-4</v>
      </c>
      <c r="H331" s="9">
        <f t="shared" si="125"/>
        <v>22295.599999999999</v>
      </c>
      <c r="I331" s="66">
        <f t="shared" si="126"/>
        <v>9.6242906424844232</v>
      </c>
      <c r="J331" s="9">
        <f t="shared" si="127"/>
        <v>22295.599999999999</v>
      </c>
      <c r="K331" s="9">
        <f t="shared" si="119"/>
        <v>9.6242906424844232</v>
      </c>
      <c r="L331" s="9">
        <f t="shared" si="120"/>
        <v>22295.599999999999</v>
      </c>
    </row>
    <row r="332" spans="1:12">
      <c r="A332" s="66">
        <f t="shared" si="121"/>
        <v>9.9244873797783537</v>
      </c>
      <c r="B332" s="9">
        <f t="shared" si="122"/>
        <v>24397.1</v>
      </c>
      <c r="C332" s="65">
        <f t="shared" si="116"/>
        <v>9.6099016312376513</v>
      </c>
      <c r="D332" s="9">
        <f t="shared" si="123"/>
        <v>24397.1</v>
      </c>
      <c r="E332" s="66">
        <f t="shared" si="117"/>
        <v>9.6414007321114639</v>
      </c>
      <c r="F332" s="9">
        <f t="shared" si="124"/>
        <v>24397.1</v>
      </c>
      <c r="G332" s="68">
        <f t="shared" si="118"/>
        <v>9.9986473418247832E-4</v>
      </c>
      <c r="H332" s="9">
        <f t="shared" si="125"/>
        <v>24397.1</v>
      </c>
      <c r="I332" s="66">
        <f t="shared" si="126"/>
        <v>9.642400596845647</v>
      </c>
      <c r="J332" s="9">
        <f t="shared" si="127"/>
        <v>24397.1</v>
      </c>
      <c r="K332" s="9">
        <f t="shared" si="119"/>
        <v>9.642400596845647</v>
      </c>
      <c r="L332" s="9">
        <f t="shared" si="120"/>
        <v>24397.1</v>
      </c>
    </row>
    <row r="333" spans="1:12">
      <c r="A333" s="66">
        <f t="shared" si="121"/>
        <v>9.9244873797783537</v>
      </c>
      <c r="B333" s="9">
        <f t="shared" si="122"/>
        <v>26698.04</v>
      </c>
      <c r="C333" s="65">
        <f t="shared" si="116"/>
        <v>9.6099016312376513</v>
      </c>
      <c r="D333" s="9">
        <f t="shared" si="123"/>
        <v>26698.04</v>
      </c>
      <c r="E333" s="66">
        <f t="shared" si="117"/>
        <v>9.6589333450588288</v>
      </c>
      <c r="F333" s="9">
        <f t="shared" si="124"/>
        <v>26698.04</v>
      </c>
      <c r="G333" s="68">
        <f t="shared" si="118"/>
        <v>9.9986544705142925E-4</v>
      </c>
      <c r="H333" s="9">
        <f t="shared" si="125"/>
        <v>26698.04</v>
      </c>
      <c r="I333" s="66">
        <f t="shared" si="126"/>
        <v>9.6599332105058799</v>
      </c>
      <c r="J333" s="9">
        <f t="shared" si="127"/>
        <v>26698.04</v>
      </c>
      <c r="K333" s="9">
        <f t="shared" si="119"/>
        <v>9.6599332105058799</v>
      </c>
      <c r="L333" s="9">
        <f t="shared" si="120"/>
        <v>26698.04</v>
      </c>
    </row>
    <row r="334" spans="1:12">
      <c r="A334" s="66">
        <f t="shared" si="121"/>
        <v>9.9244873797783537</v>
      </c>
      <c r="B334" s="9">
        <f t="shared" si="122"/>
        <v>29299.62</v>
      </c>
      <c r="C334" s="65">
        <f t="shared" si="116"/>
        <v>9.6099016312376513</v>
      </c>
      <c r="D334" s="9">
        <f t="shared" si="123"/>
        <v>29299.62</v>
      </c>
      <c r="E334" s="66">
        <f t="shared" si="117"/>
        <v>9.6764357824739662</v>
      </c>
      <c r="F334" s="9">
        <f t="shared" si="124"/>
        <v>29299.62</v>
      </c>
      <c r="G334" s="68">
        <f t="shared" si="118"/>
        <v>9.99866174697855E-4</v>
      </c>
      <c r="H334" s="9">
        <f t="shared" si="125"/>
        <v>29299.62</v>
      </c>
      <c r="I334" s="66">
        <f t="shared" si="126"/>
        <v>9.6774356486486646</v>
      </c>
      <c r="J334" s="9">
        <f t="shared" si="127"/>
        <v>29299.62</v>
      </c>
      <c r="K334" s="9">
        <f t="shared" si="119"/>
        <v>9.6774356486486646</v>
      </c>
      <c r="L334" s="9">
        <f t="shared" si="120"/>
        <v>29299.62</v>
      </c>
    </row>
    <row r="335" spans="1:12">
      <c r="A335" s="66">
        <f t="shared" si="121"/>
        <v>9.9244873797783537</v>
      </c>
      <c r="B335" s="9">
        <f t="shared" si="122"/>
        <v>31998.14</v>
      </c>
      <c r="C335" s="65">
        <f t="shared" si="116"/>
        <v>9.6099016312376513</v>
      </c>
      <c r="D335" s="9">
        <f t="shared" si="123"/>
        <v>31998.14</v>
      </c>
      <c r="E335" s="66">
        <f t="shared" si="117"/>
        <v>9.692496036622904</v>
      </c>
      <c r="F335" s="9">
        <f t="shared" si="124"/>
        <v>31998.14</v>
      </c>
      <c r="G335" s="68">
        <f t="shared" si="118"/>
        <v>9.9986685692271884E-4</v>
      </c>
      <c r="H335" s="9">
        <f t="shared" si="125"/>
        <v>31998.14</v>
      </c>
      <c r="I335" s="66">
        <f t="shared" si="126"/>
        <v>9.6934959034798265</v>
      </c>
      <c r="J335" s="9">
        <f t="shared" si="127"/>
        <v>31998.14</v>
      </c>
      <c r="K335" s="9">
        <f t="shared" si="119"/>
        <v>9.6934959034798265</v>
      </c>
      <c r="L335" s="9">
        <f t="shared" si="120"/>
        <v>31998.14</v>
      </c>
    </row>
    <row r="336" spans="1:12">
      <c r="A336" s="66">
        <f t="shared" si="121"/>
        <v>9.9244873797783537</v>
      </c>
      <c r="B336" s="9">
        <f t="shared" si="122"/>
        <v>34999.25</v>
      </c>
      <c r="C336" s="65">
        <f t="shared" si="116"/>
        <v>9.6099016312376513</v>
      </c>
      <c r="D336" s="9">
        <f t="shared" si="123"/>
        <v>34999.25</v>
      </c>
      <c r="E336" s="66">
        <f t="shared" si="117"/>
        <v>9.7083395325872939</v>
      </c>
      <c r="F336" s="9">
        <f t="shared" si="124"/>
        <v>34999.25</v>
      </c>
      <c r="G336" s="68">
        <f t="shared" si="118"/>
        <v>9.998675440130399E-4</v>
      </c>
      <c r="H336" s="9">
        <f t="shared" si="125"/>
        <v>34999.25</v>
      </c>
      <c r="I336" s="66">
        <f t="shared" si="126"/>
        <v>9.7093394001313076</v>
      </c>
      <c r="J336" s="9">
        <f t="shared" si="127"/>
        <v>34999.25</v>
      </c>
      <c r="K336" s="9">
        <f t="shared" si="119"/>
        <v>9.7093394001313076</v>
      </c>
      <c r="L336" s="9">
        <f t="shared" si="120"/>
        <v>34999.25</v>
      </c>
    </row>
    <row r="337" spans="1:12">
      <c r="A337" s="66">
        <f t="shared" si="121"/>
        <v>9.9244873797783537</v>
      </c>
      <c r="B337" s="9">
        <f t="shared" si="122"/>
        <v>38298.949999999997</v>
      </c>
      <c r="C337" s="65">
        <f t="shared" si="116"/>
        <v>9.6099016312376513</v>
      </c>
      <c r="D337" s="9">
        <f t="shared" si="123"/>
        <v>38298.949999999997</v>
      </c>
      <c r="E337" s="66">
        <f t="shared" si="117"/>
        <v>9.7237783260427069</v>
      </c>
      <c r="F337" s="9">
        <f t="shared" si="124"/>
        <v>38298.949999999997</v>
      </c>
      <c r="G337" s="68">
        <f t="shared" si="118"/>
        <v>9.9986822742143141E-4</v>
      </c>
      <c r="H337" s="9">
        <f t="shared" si="125"/>
        <v>38298.949999999997</v>
      </c>
      <c r="I337" s="66">
        <f t="shared" si="126"/>
        <v>9.7247781942701277</v>
      </c>
      <c r="J337" s="9">
        <f t="shared" si="127"/>
        <v>38298.949999999997</v>
      </c>
      <c r="K337" s="9">
        <f t="shared" si="119"/>
        <v>9.7247781942701277</v>
      </c>
      <c r="L337" s="9">
        <f t="shared" si="120"/>
        <v>38298.949999999997</v>
      </c>
    </row>
    <row r="338" spans="1:12">
      <c r="A338" s="66">
        <f t="shared" si="121"/>
        <v>9.9244873797783537</v>
      </c>
      <c r="B338" s="9">
        <f t="shared" si="122"/>
        <v>41896.92</v>
      </c>
      <c r="C338" s="65">
        <f t="shared" si="116"/>
        <v>9.6099016312376513</v>
      </c>
      <c r="D338" s="9">
        <f t="shared" si="123"/>
        <v>41896.92</v>
      </c>
      <c r="E338" s="66">
        <f t="shared" si="117"/>
        <v>9.7387038770530729</v>
      </c>
      <c r="F338" s="9">
        <f t="shared" si="124"/>
        <v>41896.92</v>
      </c>
      <c r="G338" s="68">
        <f t="shared" si="118"/>
        <v>9.9986890152828204E-4</v>
      </c>
      <c r="H338" s="9">
        <f t="shared" si="125"/>
        <v>41896.92</v>
      </c>
      <c r="I338" s="66">
        <f t="shared" si="126"/>
        <v>9.7397037459546016</v>
      </c>
      <c r="J338" s="9">
        <f t="shared" si="127"/>
        <v>41896.92</v>
      </c>
      <c r="K338" s="9">
        <f t="shared" si="119"/>
        <v>9.7397037459546016</v>
      </c>
      <c r="L338" s="9">
        <f t="shared" si="120"/>
        <v>41896.92</v>
      </c>
    </row>
    <row r="339" spans="1:12">
      <c r="A339" s="66">
        <f t="shared" si="121"/>
        <v>9.9244873797783537</v>
      </c>
      <c r="B339" s="9">
        <f t="shared" si="122"/>
        <v>45798.09</v>
      </c>
      <c r="C339" s="65">
        <f t="shared" si="116"/>
        <v>9.6099016312376513</v>
      </c>
      <c r="D339" s="9">
        <f t="shared" si="123"/>
        <v>45798.09</v>
      </c>
      <c r="E339" s="66">
        <f t="shared" si="117"/>
        <v>9.7530689577816574</v>
      </c>
      <c r="F339" s="9">
        <f t="shared" si="124"/>
        <v>45798.09</v>
      </c>
      <c r="G339" s="68">
        <f t="shared" si="118"/>
        <v>9.9986956315574775E-4</v>
      </c>
      <c r="H339" s="9">
        <f t="shared" si="125"/>
        <v>45798.09</v>
      </c>
      <c r="I339" s="66">
        <f t="shared" si="126"/>
        <v>9.7540688273448133</v>
      </c>
      <c r="J339" s="9">
        <f t="shared" si="127"/>
        <v>45798.09</v>
      </c>
      <c r="K339" s="9">
        <f t="shared" si="119"/>
        <v>9.7540688273448133</v>
      </c>
      <c r="L339" s="9">
        <f t="shared" si="120"/>
        <v>45798.09</v>
      </c>
    </row>
    <row r="340" spans="1:12">
      <c r="A340" s="66">
        <f t="shared" si="121"/>
        <v>9.9244873797783537</v>
      </c>
      <c r="B340" s="9">
        <f t="shared" si="122"/>
        <v>50100.1</v>
      </c>
      <c r="C340" s="65">
        <f t="shared" si="116"/>
        <v>9.6099016312376513</v>
      </c>
      <c r="D340" s="9">
        <f t="shared" si="123"/>
        <v>50100.1</v>
      </c>
      <c r="E340" s="66">
        <f t="shared" si="117"/>
        <v>9.7671363235798037</v>
      </c>
      <c r="F340" s="9">
        <f t="shared" si="124"/>
        <v>50100.1</v>
      </c>
      <c r="G340" s="68">
        <f t="shared" si="118"/>
        <v>9.9987022363225695E-4</v>
      </c>
      <c r="H340" s="9">
        <f t="shared" si="125"/>
        <v>50100.1</v>
      </c>
      <c r="I340" s="66">
        <f t="shared" si="126"/>
        <v>9.7681361938034357</v>
      </c>
      <c r="J340" s="9">
        <f t="shared" si="127"/>
        <v>50100.1</v>
      </c>
      <c r="K340" s="9">
        <f t="shared" si="119"/>
        <v>9.7681361938034357</v>
      </c>
      <c r="L340" s="9">
        <f t="shared" si="120"/>
        <v>50100.1</v>
      </c>
    </row>
    <row r="341" spans="1:12">
      <c r="A341" s="66">
        <f t="shared" si="121"/>
        <v>9.9244873797783537</v>
      </c>
      <c r="B341" s="9">
        <f t="shared" si="122"/>
        <v>54798.58</v>
      </c>
      <c r="C341" s="65">
        <f t="shared" si="116"/>
        <v>9.6099016312376513</v>
      </c>
      <c r="D341" s="9">
        <f t="shared" si="123"/>
        <v>54798.58</v>
      </c>
      <c r="E341" s="66">
        <f t="shared" si="117"/>
        <v>9.7807801998416508</v>
      </c>
      <c r="F341" s="9">
        <f t="shared" si="124"/>
        <v>54798.58</v>
      </c>
      <c r="G341" s="68">
        <f t="shared" si="118"/>
        <v>9.9987087644409236E-4</v>
      </c>
      <c r="H341" s="9">
        <f t="shared" si="125"/>
        <v>54798.58</v>
      </c>
      <c r="I341" s="66">
        <f t="shared" si="126"/>
        <v>9.7817800707180957</v>
      </c>
      <c r="J341" s="9">
        <f t="shared" si="127"/>
        <v>54798.58</v>
      </c>
      <c r="K341" s="9">
        <f t="shared" si="119"/>
        <v>9.7817800707180957</v>
      </c>
      <c r="L341" s="9">
        <f t="shared" si="120"/>
        <v>54798.58</v>
      </c>
    </row>
    <row r="342" spans="1:12">
      <c r="A342" s="66">
        <f t="shared" si="121"/>
        <v>9.9244873797783537</v>
      </c>
      <c r="B342" s="9">
        <f t="shared" si="122"/>
        <v>59999.93</v>
      </c>
      <c r="C342" s="65">
        <f t="shared" si="116"/>
        <v>9.6099016312376513</v>
      </c>
      <c r="D342" s="9">
        <f t="shared" si="123"/>
        <v>59999.93</v>
      </c>
      <c r="E342" s="66">
        <f t="shared" si="117"/>
        <v>9.7941910139867261</v>
      </c>
      <c r="F342" s="9">
        <f t="shared" si="124"/>
        <v>59999.93</v>
      </c>
      <c r="G342" s="68">
        <f t="shared" si="118"/>
        <v>9.9987153016564581E-4</v>
      </c>
      <c r="H342" s="9">
        <f t="shared" si="125"/>
        <v>59999.93</v>
      </c>
      <c r="I342" s="66">
        <f t="shared" si="126"/>
        <v>9.7951908855168917</v>
      </c>
      <c r="J342" s="9">
        <f t="shared" si="127"/>
        <v>59999.93</v>
      </c>
      <c r="K342" s="9">
        <f t="shared" si="119"/>
        <v>9.7951908855168917</v>
      </c>
      <c r="L342" s="9">
        <f t="shared" si="120"/>
        <v>59999.93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K346"/>
  <sheetViews>
    <sheetView zoomScale="68" zoomScaleNormal="68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832031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68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96</v>
      </c>
      <c r="D4" s="34">
        <v>1.570019723865876</v>
      </c>
      <c r="E4" s="35">
        <v>0.26251124119393127</v>
      </c>
      <c r="F4" s="34">
        <v>68.09177015979563</v>
      </c>
      <c r="G4" s="34">
        <v>18.716226651159179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18.71722665115918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18.5</v>
      </c>
      <c r="C5" s="80" t="s">
        <v>97</v>
      </c>
      <c r="D5" s="43">
        <v>43.8</v>
      </c>
      <c r="E5" s="44"/>
      <c r="F5" s="44" t="s">
        <v>17</v>
      </c>
      <c r="G5" s="45">
        <f>3.8068*($E$4^-1.334)*(($G$4/$F$4)^2)</f>
        <v>1.7126321693821069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43.8</v>
      </c>
      <c r="Y5" s="10">
        <f>IF(D8="","",(-2*$T$4*COS($V$4*PI()/180))/(D5*69035))</f>
        <v>2.4321018601649642E-4</v>
      </c>
    </row>
    <row r="6" spans="1:37" ht="18" thickTop="1" thickBot="1">
      <c r="A6" s="53" t="s">
        <v>20</v>
      </c>
      <c r="B6" s="23">
        <v>5.42</v>
      </c>
      <c r="C6" s="54" t="s">
        <v>18</v>
      </c>
      <c r="E6" s="35"/>
      <c r="F6" s="34"/>
      <c r="G6" s="34"/>
      <c r="H6" s="36"/>
      <c r="I6" s="37"/>
      <c r="J6" s="34"/>
      <c r="P6" s="55">
        <f>AVERAGE(O81:O108)</f>
        <v>0.1354851687798512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2.432101860164964</v>
      </c>
    </row>
    <row r="7" spans="1:37" ht="18" thickTop="1" thickBot="1">
      <c r="A7" s="59" t="s">
        <v>22</v>
      </c>
      <c r="B7" s="60" t="s">
        <v>23</v>
      </c>
      <c r="C7" s="61">
        <f>AVERAGE(O8:O125)</f>
        <v>0.19614034293277885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2.2620345255900023E-2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2.2620345255900023E-2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6943.2ft; SDGM-313</v>
      </c>
    </row>
    <row r="10" spans="1:37">
      <c r="A10">
        <v>1.96</v>
      </c>
      <c r="B10">
        <v>2.2620345255900023E-2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4.5240690511800047E-2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2.2620345255900023E-2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SO-3SB</v>
      </c>
    </row>
    <row r="12" spans="1:37">
      <c r="A12">
        <v>2.36</v>
      </c>
      <c r="B12">
        <v>4.5240690511800047E-2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4.5240690511800047E-2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18.5</v>
      </c>
    </row>
    <row r="14" spans="1:37">
      <c r="A14">
        <v>2.82</v>
      </c>
      <c r="B14">
        <v>6.7861035767700056E-2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2.262034525590001E-2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0.11310172627950013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4.5240690511800075E-2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18.71722665115918</v>
      </c>
    </row>
    <row r="16" spans="1:37">
      <c r="A16">
        <v>3.37</v>
      </c>
      <c r="B16">
        <v>0.11310172627950013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0.11310172627950013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5.42</v>
      </c>
    </row>
    <row r="18" spans="1:29">
      <c r="A18">
        <v>4.04</v>
      </c>
      <c r="B18">
        <v>0.13572207153540011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2.2620345255899982E-2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0.13572207153540011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1.7126321693821069</v>
      </c>
    </row>
    <row r="20" spans="1:29">
      <c r="A20">
        <v>4.82</v>
      </c>
      <c r="B20">
        <v>0.15834241679130018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2.2620345255900065E-2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0.15834241679130018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0.18096276204720019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2.262034525590001E-2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0.26251124119393127</v>
      </c>
    </row>
    <row r="23" spans="1:29">
      <c r="A23">
        <v>6.31</v>
      </c>
      <c r="B23">
        <v>0.18096276204720019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0.20358310730310022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2.2620345255900037E-2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68.09177015979563</v>
      </c>
    </row>
    <row r="25" spans="1:29">
      <c r="A25">
        <v>7.55</v>
      </c>
      <c r="B25">
        <v>0.20358310730310022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0.20358310730310022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18.716226651159179</v>
      </c>
    </row>
    <row r="27" spans="1:29">
      <c r="A27">
        <v>9.0399999999999991</v>
      </c>
      <c r="B27">
        <v>0.27144414307080023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6.7861035767700001E-2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0.27144414307080023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9.9974987290584513E-4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1.570019723865876</v>
      </c>
    </row>
    <row r="29" spans="1:29">
      <c r="A29">
        <v>10.8</v>
      </c>
      <c r="B29">
        <v>0.29406448832670029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9.9975227047663482E-4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2.2620345255900065E-2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0.31668483358260036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9.9975458776507603E-4</v>
      </c>
      <c r="H30" s="66">
        <f t="shared" si="4"/>
        <v>0</v>
      </c>
      <c r="I30" s="66">
        <f t="shared" si="5"/>
        <v>9.9975458776507603E-4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9.9975458776507603E-4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2.2620345255900065E-2</v>
      </c>
      <c r="Z30" s="68">
        <f t="shared" si="18"/>
        <v>1E-4</v>
      </c>
      <c r="AA30" s="66">
        <f t="shared" si="16"/>
        <v>9.9975458776507603E-4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0.33930517883850037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9.9975690049293854E-4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2.262034525590001E-2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0.36192552409440037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9.9975936119921119E-4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2.262034525590001E-2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0.36192552409440037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9.9976154566004021E-4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</v>
      </c>
      <c r="B34">
        <v>0.38454586935030038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9.9976364915727207E-4</v>
      </c>
      <c r="H34" s="66">
        <f t="shared" si="4"/>
        <v>0</v>
      </c>
      <c r="I34" s="66">
        <f t="shared" si="5"/>
        <v>9.9976364915727207E-4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9.9976364915727207E-4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2.262034525590001E-2</v>
      </c>
      <c r="Z34" s="68">
        <f t="shared" si="18"/>
        <v>1E-4</v>
      </c>
      <c r="AA34" s="66">
        <f t="shared" si="16"/>
        <v>9.9976364915727207E-4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0.40716621460620045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2.2620345255900065E-2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20.3</v>
      </c>
      <c r="B36">
        <v>0.45240690511800052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9.997680308905276E-4</v>
      </c>
      <c r="H36" s="66">
        <f t="shared" si="4"/>
        <v>0</v>
      </c>
      <c r="I36" s="66">
        <f t="shared" si="5"/>
        <v>9.997680308905276E-4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9.997680308905276E-4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4.5240690511800075E-2</v>
      </c>
      <c r="Z36" s="68">
        <f t="shared" si="18"/>
        <v>1E-4</v>
      </c>
      <c r="AA36" s="66">
        <f t="shared" si="16"/>
        <v>9.997680308905276E-4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0.47502725037390053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9.9977010448483537E-4</v>
      </c>
      <c r="H37" s="66">
        <f t="shared" si="4"/>
        <v>0</v>
      </c>
      <c r="I37" s="66">
        <f t="shared" si="5"/>
        <v>9.9977010448483537E-4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9.9977010448483537E-4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2.262034525590001E-2</v>
      </c>
      <c r="Z37" s="68">
        <f t="shared" si="18"/>
        <v>1E-4</v>
      </c>
      <c r="AA37" s="66">
        <f t="shared" si="16"/>
        <v>9.9977010448483537E-4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0.49764759562980054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2.262034525590001E-2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0.54288828614160045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9.9977417566174203E-4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4.5240690511799908E-2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28.89</v>
      </c>
      <c r="B40">
        <v>0.56550863139750063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9.9977599942779384E-4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9.9977599942779384E-4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9.9977599942779384E-4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3.6872987703435588E-4</v>
      </c>
      <c r="X40" s="65">
        <f t="shared" ref="X40:X71" si="35">IF(D40="","",IF(W40=" "," ",W40*10000))</f>
        <v>3.6872987703435589</v>
      </c>
      <c r="Y40" s="68">
        <f t="shared" si="17"/>
        <v>2.2620345255900176E-2</v>
      </c>
      <c r="Z40" s="68">
        <f t="shared" si="18"/>
        <v>1E-4</v>
      </c>
      <c r="AA40" s="66">
        <f t="shared" ref="AA40:AA71" si="36">(IF(M40="",(IF(I40="",E40,I40)),M40 ))</f>
        <v>9.9977599942779384E-4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31.69</v>
      </c>
      <c r="B41">
        <v>0.61074932190930076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9.9977799860834562E-4</v>
      </c>
      <c r="H41" s="66">
        <f t="shared" si="24"/>
        <v>0</v>
      </c>
      <c r="I41" s="66">
        <f t="shared" si="25"/>
        <v>9.9977799860834562E-4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9.9977799860834562E-4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3.3615039910137403E-4</v>
      </c>
      <c r="X41" s="65">
        <f t="shared" si="35"/>
        <v>3.3615039910137403</v>
      </c>
      <c r="Y41" s="68">
        <f t="shared" ref="Y41:Y72" si="37">IF(B41-B40&lt;0.0001,0.0001,B41-B40)</f>
        <v>4.524069051180013E-2</v>
      </c>
      <c r="Z41" s="68">
        <f t="shared" ref="Z41:Z72" si="38">IF(D41-D40&lt;0.0001,0.0001,D41-D40)</f>
        <v>1E-4</v>
      </c>
      <c r="AA41" s="66">
        <f t="shared" si="36"/>
        <v>9.9977799860834562E-4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34.880000000000003</v>
      </c>
      <c r="B42">
        <v>0.67861035767700073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9.9978003407907965E-4</v>
      </c>
      <c r="H42" s="66">
        <f t="shared" si="24"/>
        <v>0</v>
      </c>
      <c r="I42" s="66">
        <f t="shared" si="25"/>
        <v>9.9978003407907965E-4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9.9978003407907965E-4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3.054072863395224E-4</v>
      </c>
      <c r="X42" s="65">
        <f t="shared" si="35"/>
        <v>3.0540728633952239</v>
      </c>
      <c r="Y42" s="68">
        <f t="shared" si="37"/>
        <v>6.7861035767699973E-2</v>
      </c>
      <c r="Z42" s="68">
        <f t="shared" si="38"/>
        <v>1E-4</v>
      </c>
      <c r="AA42" s="66">
        <f t="shared" si="36"/>
        <v>9.9978003407907965E-4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37.880000000000003</v>
      </c>
      <c r="B43">
        <v>0.74647139344470081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9.9978175548179273E-4</v>
      </c>
      <c r="H43" s="66">
        <f t="shared" si="24"/>
        <v>0</v>
      </c>
      <c r="I43" s="66">
        <f t="shared" si="25"/>
        <v>9.9978175548179273E-4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9.9978175548179273E-4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2.8121980326089072E-4</v>
      </c>
      <c r="X43" s="65">
        <f t="shared" si="35"/>
        <v>2.8121980326089071</v>
      </c>
      <c r="Y43" s="68">
        <f t="shared" si="37"/>
        <v>6.7861035767700084E-2</v>
      </c>
      <c r="Z43" s="68">
        <f t="shared" si="38"/>
        <v>1E-4</v>
      </c>
      <c r="AA43" s="66">
        <f t="shared" si="36"/>
        <v>9.9978175548179273E-4</v>
      </c>
      <c r="AB43" s="68">
        <f t="shared" si="39"/>
        <v>1E-4</v>
      </c>
    </row>
    <row r="44" spans="1:32">
      <c r="A44">
        <v>41.41</v>
      </c>
      <c r="B44">
        <v>0.8143324292124009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9.9978358435813585E-4</v>
      </c>
      <c r="H44" s="66">
        <f t="shared" si="24"/>
        <v>0</v>
      </c>
      <c r="I44" s="66">
        <f t="shared" si="25"/>
        <v>9.9978358435813585E-4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9.9978358435813585E-4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2.572471902323725E-4</v>
      </c>
      <c r="X44" s="65">
        <f t="shared" si="35"/>
        <v>2.5724719023237248</v>
      </c>
      <c r="Y44" s="68">
        <f t="shared" si="37"/>
        <v>6.7861035767700084E-2</v>
      </c>
      <c r="Z44" s="68">
        <f t="shared" si="38"/>
        <v>1E-4</v>
      </c>
      <c r="AA44" s="66">
        <f t="shared" si="36"/>
        <v>9.9978358435813585E-4</v>
      </c>
      <c r="AB44" s="68">
        <f t="shared" si="39"/>
        <v>1E-4</v>
      </c>
    </row>
    <row r="45" spans="1:32">
      <c r="A45">
        <v>43.82</v>
      </c>
      <c r="B45">
        <v>0.927434155491901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9.9978472966552189E-4</v>
      </c>
      <c r="H45" s="66">
        <f t="shared" si="24"/>
        <v>0</v>
      </c>
      <c r="I45" s="66">
        <f t="shared" si="25"/>
        <v>9.9978472966552189E-4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9.9978472966552189E-4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2.4309918182388276E-4</v>
      </c>
      <c r="X45" s="65">
        <f t="shared" si="35"/>
        <v>2.4309918182388275</v>
      </c>
      <c r="Y45" s="68">
        <f t="shared" si="37"/>
        <v>0.1131017262795001</v>
      </c>
      <c r="Z45" s="68">
        <f t="shared" si="38"/>
        <v>1E-4</v>
      </c>
      <c r="AA45" s="66">
        <f t="shared" si="36"/>
        <v>9.9978472966552189E-4</v>
      </c>
      <c r="AB45" s="68">
        <f t="shared" si="39"/>
        <v>1E-4</v>
      </c>
    </row>
    <row r="46" spans="1:32">
      <c r="A46">
        <v>49.61</v>
      </c>
      <c r="B46">
        <v>1.0857765722832009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9.9978720032639482E-4</v>
      </c>
      <c r="H46" s="66">
        <f t="shared" si="24"/>
        <v>0</v>
      </c>
      <c r="I46" s="66">
        <f t="shared" si="25"/>
        <v>9.9978720032639482E-4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9.9978720032639482E-4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2.1472699349974888E-4</v>
      </c>
      <c r="X46" s="65">
        <f t="shared" si="35"/>
        <v>2.1472699349974889</v>
      </c>
      <c r="Y46" s="68">
        <f t="shared" si="37"/>
        <v>0.1583424167912999</v>
      </c>
      <c r="Z46" s="68">
        <f t="shared" si="38"/>
        <v>1E-4</v>
      </c>
      <c r="AA46" s="66">
        <f t="shared" si="36"/>
        <v>9.9978720032639482E-4</v>
      </c>
      <c r="AB46" s="68">
        <f t="shared" si="39"/>
        <v>1E-4</v>
      </c>
    </row>
    <row r="47" spans="1:32">
      <c r="A47">
        <v>53.25</v>
      </c>
      <c r="B47">
        <v>1.2667393343304014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9.9978858469746659E-4</v>
      </c>
      <c r="H47" s="66">
        <f t="shared" si="24"/>
        <v>0</v>
      </c>
      <c r="I47" s="66">
        <f t="shared" si="25"/>
        <v>9.9978858469746659E-4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9.9978858469746659E-4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2.0004894173751255E-4</v>
      </c>
      <c r="X47" s="65">
        <f t="shared" si="35"/>
        <v>2.0004894173751255</v>
      </c>
      <c r="Y47" s="68">
        <f t="shared" si="37"/>
        <v>0.18096276204720052</v>
      </c>
      <c r="Z47" s="68">
        <f t="shared" si="38"/>
        <v>1E-4</v>
      </c>
      <c r="AA47" s="66">
        <f t="shared" si="36"/>
        <v>9.9978858469746659E-4</v>
      </c>
      <c r="AB47" s="68">
        <f t="shared" si="39"/>
        <v>1E-4</v>
      </c>
    </row>
    <row r="48" spans="1:32">
      <c r="A48">
        <v>58.4</v>
      </c>
      <c r="B48">
        <v>1.4703224416335015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9.9979036285540997E-4</v>
      </c>
      <c r="H48" s="66">
        <f t="shared" si="24"/>
        <v>0</v>
      </c>
      <c r="I48" s="66">
        <f t="shared" si="25"/>
        <v>9.9979036285540997E-4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9.9979036285540997E-4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1.824076395123723E-4</v>
      </c>
      <c r="X48" s="65">
        <f t="shared" si="35"/>
        <v>1.8240763951237231</v>
      </c>
      <c r="Y48" s="68">
        <f t="shared" si="37"/>
        <v>0.20358310730310003</v>
      </c>
      <c r="Z48" s="68">
        <f t="shared" si="38"/>
        <v>1E-4</v>
      </c>
      <c r="AA48" s="66">
        <f t="shared" si="36"/>
        <v>9.9979036285540997E-4</v>
      </c>
      <c r="AB48" s="68">
        <f t="shared" si="39"/>
        <v>1E-4</v>
      </c>
    </row>
    <row r="49" spans="1:28">
      <c r="A49">
        <v>63.35</v>
      </c>
      <c r="B49">
        <v>1.7870072752161019</v>
      </c>
      <c r="D49" s="66">
        <f t="shared" si="20"/>
        <v>0.21698755135022596</v>
      </c>
      <c r="E49" s="66">
        <f t="shared" si="21"/>
        <v>0</v>
      </c>
      <c r="F49" s="66">
        <f t="shared" si="22"/>
        <v>0.21698755135022596</v>
      </c>
      <c r="G49" s="66">
        <f t="shared" si="23"/>
        <v>9.9979190531504481E-4</v>
      </c>
      <c r="H49" s="66">
        <f t="shared" si="24"/>
        <v>-0.21598775944491092</v>
      </c>
      <c r="I49" s="66">
        <f t="shared" si="25"/>
        <v>9.9979190531504481E-4</v>
      </c>
      <c r="J49" s="66">
        <f t="shared" si="26"/>
        <v>0.21598775944491092</v>
      </c>
      <c r="K49" s="66">
        <f t="shared" si="27"/>
        <v>0</v>
      </c>
      <c r="L49" s="66">
        <f t="shared" si="28"/>
        <v>-0.21598775944491092</v>
      </c>
      <c r="M49" s="66">
        <f t="shared" si="29"/>
        <v>9.9979190531504481E-4</v>
      </c>
      <c r="N49" s="66">
        <f t="shared" si="30"/>
        <v>0.21598775944491092</v>
      </c>
      <c r="O49" s="67">
        <f t="shared" si="31"/>
        <v>4.6650712230032705E-2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1.681547931732051E-4</v>
      </c>
      <c r="X49" s="65">
        <f t="shared" si="35"/>
        <v>1.681547931732051</v>
      </c>
      <c r="Y49" s="68">
        <f t="shared" si="37"/>
        <v>0.31668483358260047</v>
      </c>
      <c r="Z49" s="68">
        <f t="shared" si="38"/>
        <v>0.21698755135022596</v>
      </c>
      <c r="AA49" s="66">
        <f t="shared" si="36"/>
        <v>9.9979190531504481E-4</v>
      </c>
      <c r="AB49" s="68">
        <f t="shared" si="39"/>
        <v>1E-4</v>
      </c>
    </row>
    <row r="50" spans="1:28">
      <c r="A50">
        <v>70.37</v>
      </c>
      <c r="B50">
        <v>2.2620345255900025</v>
      </c>
      <c r="D50" s="66">
        <f t="shared" si="20"/>
        <v>0.69201480172412655</v>
      </c>
      <c r="E50" s="66">
        <f t="shared" si="21"/>
        <v>2.0005573931322681E-7</v>
      </c>
      <c r="F50" s="66">
        <f t="shared" si="22"/>
        <v>0.69201460166838724</v>
      </c>
      <c r="G50" s="66">
        <f t="shared" si="23"/>
        <v>9.9979386444380312E-4</v>
      </c>
      <c r="H50" s="66">
        <f t="shared" si="24"/>
        <v>-0.69101480780394342</v>
      </c>
      <c r="I50" s="66">
        <f t="shared" si="25"/>
        <v>9.9999392018311636E-4</v>
      </c>
      <c r="J50" s="66">
        <f t="shared" si="26"/>
        <v>0.69101480780394342</v>
      </c>
      <c r="K50" s="66">
        <f t="shared" si="27"/>
        <v>0</v>
      </c>
      <c r="L50" s="66">
        <f t="shared" si="28"/>
        <v>-0.69101480780394342</v>
      </c>
      <c r="M50" s="66">
        <f t="shared" si="29"/>
        <v>9.9999392018311636E-4</v>
      </c>
      <c r="N50" s="66">
        <f t="shared" si="30"/>
        <v>0.69101480780394342</v>
      </c>
      <c r="O50" s="67">
        <f t="shared" si="31"/>
        <v>0.47750146460432086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1.5137993672761891E-4</v>
      </c>
      <c r="X50" s="65">
        <f t="shared" si="35"/>
        <v>1.5137993672761891</v>
      </c>
      <c r="Y50" s="68">
        <f t="shared" si="37"/>
        <v>0.47502725037390059</v>
      </c>
      <c r="Z50" s="68">
        <f t="shared" si="38"/>
        <v>0.47502725037390059</v>
      </c>
      <c r="AA50" s="66">
        <f t="shared" si="36"/>
        <v>9.9999392018311636E-4</v>
      </c>
      <c r="AB50" s="68">
        <f t="shared" si="39"/>
        <v>1E-4</v>
      </c>
    </row>
    <row r="51" spans="1:28">
      <c r="A51">
        <v>76.64</v>
      </c>
      <c r="B51">
        <v>2.782302466475703</v>
      </c>
      <c r="D51" s="66">
        <f t="shared" si="20"/>
        <v>1.212282742609827</v>
      </c>
      <c r="E51" s="66">
        <f t="shared" si="21"/>
        <v>0.11323874807235955</v>
      </c>
      <c r="F51" s="66">
        <f t="shared" si="22"/>
        <v>1.0990439945374675</v>
      </c>
      <c r="G51" s="66">
        <f t="shared" si="23"/>
        <v>9.9979542863859482E-4</v>
      </c>
      <c r="H51" s="66">
        <f t="shared" si="24"/>
        <v>-1.0980441991088288</v>
      </c>
      <c r="I51" s="66">
        <f t="shared" si="25"/>
        <v>0.11423854350099814</v>
      </c>
      <c r="J51" s="66">
        <f t="shared" si="26"/>
        <v>1.098044199108829</v>
      </c>
      <c r="K51" s="66">
        <f t="shared" si="27"/>
        <v>0</v>
      </c>
      <c r="L51" s="66">
        <f t="shared" si="28"/>
        <v>-1.098044199108829</v>
      </c>
      <c r="M51" s="66">
        <f t="shared" si="29"/>
        <v>0.11423854350099814</v>
      </c>
      <c r="N51" s="66">
        <f t="shared" si="30"/>
        <v>1.098044199108829</v>
      </c>
      <c r="O51" s="67">
        <f t="shared" si="31"/>
        <v>1.2057010631965497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1.3899538292696427E-4</v>
      </c>
      <c r="X51" s="65">
        <f t="shared" si="35"/>
        <v>1.3899538292696427</v>
      </c>
      <c r="Y51" s="68">
        <f t="shared" si="37"/>
        <v>0.5202679408857005</v>
      </c>
      <c r="Z51" s="68">
        <f t="shared" si="38"/>
        <v>0.5202679408857005</v>
      </c>
      <c r="AA51" s="66">
        <f t="shared" si="36"/>
        <v>0.11423854350099814</v>
      </c>
      <c r="AB51" s="68">
        <f t="shared" si="39"/>
        <v>0.11323854958081503</v>
      </c>
    </row>
    <row r="52" spans="1:28">
      <c r="A52">
        <v>83.77</v>
      </c>
      <c r="B52">
        <v>3.5061535146645033</v>
      </c>
      <c r="D52" s="66">
        <f t="shared" si="20"/>
        <v>1.9361337907986274</v>
      </c>
      <c r="E52" s="66">
        <f t="shared" si="21"/>
        <v>1.0144831127985792</v>
      </c>
      <c r="F52" s="66">
        <f t="shared" si="22"/>
        <v>0.92165067800004818</v>
      </c>
      <c r="G52" s="66">
        <f t="shared" si="23"/>
        <v>9.9979703381129271E-4</v>
      </c>
      <c r="H52" s="66">
        <f t="shared" si="24"/>
        <v>-0.92065088096623693</v>
      </c>
      <c r="I52" s="66">
        <f t="shared" si="25"/>
        <v>1.0154829098323905</v>
      </c>
      <c r="J52" s="66">
        <f t="shared" si="26"/>
        <v>0.92065088096623682</v>
      </c>
      <c r="K52" s="66">
        <f t="shared" si="27"/>
        <v>0</v>
      </c>
      <c r="L52" s="66">
        <f t="shared" si="28"/>
        <v>-0.92065088096623682</v>
      </c>
      <c r="M52" s="66">
        <f t="shared" si="29"/>
        <v>1.0154829098323905</v>
      </c>
      <c r="N52" s="66">
        <f t="shared" si="30"/>
        <v>0.92065088096623682</v>
      </c>
      <c r="O52" s="67">
        <f t="shared" si="31"/>
        <v>0.84759804462390798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1.2716492953948361E-4</v>
      </c>
      <c r="X52" s="65">
        <f t="shared" si="35"/>
        <v>1.2716492953948362</v>
      </c>
      <c r="Y52" s="68">
        <f t="shared" si="37"/>
        <v>0.72385104818880031</v>
      </c>
      <c r="Z52" s="68">
        <f t="shared" si="38"/>
        <v>0.72385104818880031</v>
      </c>
      <c r="AA52" s="66">
        <f t="shared" si="36"/>
        <v>1.0154829098323905</v>
      </c>
      <c r="AB52" s="68">
        <f t="shared" si="39"/>
        <v>0.90124436633139238</v>
      </c>
    </row>
    <row r="53" spans="1:28">
      <c r="A53">
        <v>91.28</v>
      </c>
      <c r="B53">
        <v>4.410967324900505</v>
      </c>
      <c r="D53" s="66">
        <f t="shared" si="20"/>
        <v>2.8409476010346291</v>
      </c>
      <c r="E53" s="66">
        <f t="shared" si="21"/>
        <v>2.3829404724177516</v>
      </c>
      <c r="F53" s="66">
        <f t="shared" si="22"/>
        <v>0.45800712861687742</v>
      </c>
      <c r="G53" s="66">
        <f t="shared" si="23"/>
        <v>9.9979855935332287E-4</v>
      </c>
      <c r="H53" s="66">
        <f t="shared" si="24"/>
        <v>-0.45700733005752409</v>
      </c>
      <c r="I53" s="66">
        <f t="shared" si="25"/>
        <v>2.3839402709771051</v>
      </c>
      <c r="J53" s="66">
        <f t="shared" si="26"/>
        <v>0.45700733005752392</v>
      </c>
      <c r="K53" s="66">
        <f t="shared" si="27"/>
        <v>0</v>
      </c>
      <c r="L53" s="66">
        <f t="shared" si="28"/>
        <v>-0.45700733005752392</v>
      </c>
      <c r="M53" s="66">
        <f t="shared" si="29"/>
        <v>2.3839402709771051</v>
      </c>
      <c r="N53" s="66">
        <f t="shared" si="30"/>
        <v>0.45700733005752392</v>
      </c>
      <c r="O53" s="67">
        <f t="shared" si="31"/>
        <v>0.2088556997263066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1.1670252133569832E-4</v>
      </c>
      <c r="X53" s="65">
        <f t="shared" si="35"/>
        <v>1.1670252133569832</v>
      </c>
      <c r="Y53" s="68">
        <f t="shared" si="37"/>
        <v>0.90481381023600171</v>
      </c>
      <c r="Z53" s="68">
        <f t="shared" si="38"/>
        <v>0.90481381023600171</v>
      </c>
      <c r="AA53" s="66">
        <f t="shared" si="36"/>
        <v>2.3839402709771051</v>
      </c>
      <c r="AB53" s="68">
        <f t="shared" si="39"/>
        <v>1.3684573611447146</v>
      </c>
    </row>
    <row r="54" spans="1:28">
      <c r="A54">
        <v>100.63</v>
      </c>
      <c r="B54">
        <v>5.4062625161601066</v>
      </c>
      <c r="D54" s="66">
        <f t="shared" si="20"/>
        <v>3.8362427922942306</v>
      </c>
      <c r="E54" s="66">
        <f t="shared" si="21"/>
        <v>3.9865022756570472</v>
      </c>
      <c r="F54" s="66">
        <f t="shared" si="22"/>
        <v>-0.15025948336281658</v>
      </c>
      <c r="G54" s="66">
        <f t="shared" si="23"/>
        <v>9.9980026452920444E-4</v>
      </c>
      <c r="H54" s="66">
        <f t="shared" si="24"/>
        <v>0.15125928362734578</v>
      </c>
      <c r="I54" s="66">
        <f t="shared" si="25"/>
        <v>3.9875020759215762</v>
      </c>
      <c r="J54" s="66">
        <f t="shared" si="26"/>
        <v>-0.15125928362734564</v>
      </c>
      <c r="K54" s="66">
        <f t="shared" si="27"/>
        <v>0</v>
      </c>
      <c r="L54" s="66">
        <f t="shared" si="28"/>
        <v>0.15125928362734564</v>
      </c>
      <c r="M54" s="66">
        <f t="shared" si="29"/>
        <v>3.9875020759215762</v>
      </c>
      <c r="N54" s="66">
        <f t="shared" si="30"/>
        <v>-0.15125928362734564</v>
      </c>
      <c r="O54" s="67">
        <f t="shared" si="31"/>
        <v>2.2879370883457793E-2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1.0585914883754887E-4</v>
      </c>
      <c r="X54" s="65">
        <f t="shared" si="35"/>
        <v>1.0585914883754888</v>
      </c>
      <c r="Y54" s="68">
        <f t="shared" si="37"/>
        <v>0.99529519125960153</v>
      </c>
      <c r="Z54" s="68">
        <f t="shared" si="38"/>
        <v>0.99529519125960153</v>
      </c>
      <c r="AA54" s="66">
        <f t="shared" si="36"/>
        <v>3.9875020759215762</v>
      </c>
      <c r="AB54" s="68">
        <f t="shared" si="39"/>
        <v>1.6035618049444711</v>
      </c>
    </row>
    <row r="55" spans="1:28">
      <c r="A55">
        <v>109.16</v>
      </c>
      <c r="B55">
        <v>6.3789373621638052</v>
      </c>
      <c r="D55" s="66">
        <f t="shared" si="20"/>
        <v>4.8089176382979293</v>
      </c>
      <c r="E55" s="66">
        <f t="shared" si="21"/>
        <v>5.2044935153717162</v>
      </c>
      <c r="F55" s="66">
        <f t="shared" si="22"/>
        <v>-0.39557587707378694</v>
      </c>
      <c r="G55" s="66">
        <f t="shared" si="23"/>
        <v>9.9980166529825901E-4</v>
      </c>
      <c r="H55" s="66">
        <f t="shared" si="24"/>
        <v>0.39657567873908522</v>
      </c>
      <c r="I55" s="66">
        <f t="shared" si="25"/>
        <v>5.2054933170370141</v>
      </c>
      <c r="J55" s="66">
        <f t="shared" si="26"/>
        <v>-0.39657567873908484</v>
      </c>
      <c r="K55" s="66">
        <f t="shared" si="27"/>
        <v>0</v>
      </c>
      <c r="L55" s="66">
        <f t="shared" si="28"/>
        <v>0.39657567873908484</v>
      </c>
      <c r="M55" s="66">
        <f t="shared" si="29"/>
        <v>5.2054933170370141</v>
      </c>
      <c r="N55" s="66">
        <f t="shared" si="30"/>
        <v>-0.39657567873908484</v>
      </c>
      <c r="O55" s="67">
        <f t="shared" si="31"/>
        <v>0.15727226896736582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9.7587084532086327E-5</v>
      </c>
      <c r="X55" s="65">
        <f t="shared" si="35"/>
        <v>0.97587084532086332</v>
      </c>
      <c r="Y55" s="68">
        <f t="shared" si="37"/>
        <v>0.97267484600369869</v>
      </c>
      <c r="Z55" s="68">
        <f t="shared" si="38"/>
        <v>0.97267484600369869</v>
      </c>
      <c r="AA55" s="66">
        <f t="shared" si="36"/>
        <v>5.2054933170370141</v>
      </c>
      <c r="AB55" s="68">
        <f t="shared" si="39"/>
        <v>1.2179912411154379</v>
      </c>
    </row>
    <row r="56" spans="1:28">
      <c r="A56">
        <v>120.34</v>
      </c>
      <c r="B56">
        <v>7.2158901366321064</v>
      </c>
      <c r="D56" s="66">
        <f t="shared" si="20"/>
        <v>5.6458704127662305</v>
      </c>
      <c r="E56" s="66">
        <f t="shared" si="21"/>
        <v>6.479655690125564</v>
      </c>
      <c r="F56" s="66">
        <f t="shared" si="22"/>
        <v>-0.8337852773593335</v>
      </c>
      <c r="G56" s="66">
        <f t="shared" si="23"/>
        <v>9.9980331830470991E-4</v>
      </c>
      <c r="H56" s="66">
        <f t="shared" si="24"/>
        <v>0.83478508067763824</v>
      </c>
      <c r="I56" s="66">
        <f t="shared" si="25"/>
        <v>6.4806554934438685</v>
      </c>
      <c r="J56" s="66">
        <f t="shared" si="26"/>
        <v>-0.83478508067763801</v>
      </c>
      <c r="K56" s="66">
        <f t="shared" si="27"/>
        <v>0</v>
      </c>
      <c r="L56" s="66">
        <f t="shared" si="28"/>
        <v>0.83478508067763801</v>
      </c>
      <c r="M56" s="66">
        <f t="shared" si="29"/>
        <v>6.4806554934438685</v>
      </c>
      <c r="N56" s="66">
        <f t="shared" si="30"/>
        <v>-0.83478508067763801</v>
      </c>
      <c r="O56" s="67">
        <f t="shared" si="31"/>
        <v>0.69686613092197058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8.8520908654832488E-5</v>
      </c>
      <c r="X56" s="65">
        <f t="shared" si="35"/>
        <v>0.88520908654832486</v>
      </c>
      <c r="Y56" s="68">
        <f t="shared" si="37"/>
        <v>0.83695277446830119</v>
      </c>
      <c r="Z56" s="68">
        <f t="shared" si="38"/>
        <v>0.83695277446830119</v>
      </c>
      <c r="AA56" s="66">
        <f t="shared" si="36"/>
        <v>6.4806554934438685</v>
      </c>
      <c r="AB56" s="68">
        <f t="shared" si="39"/>
        <v>1.2751621764068544</v>
      </c>
    </row>
    <row r="57" spans="1:28">
      <c r="A57">
        <v>132.53</v>
      </c>
      <c r="B57">
        <v>8.1885649826358105</v>
      </c>
      <c r="D57" s="66">
        <f t="shared" si="20"/>
        <v>6.6185452587699345</v>
      </c>
      <c r="E57" s="66">
        <f t="shared" si="21"/>
        <v>7.5560800823846135</v>
      </c>
      <c r="F57" s="66">
        <f t="shared" si="22"/>
        <v>-0.93753482361467899</v>
      </c>
      <c r="G57" s="66">
        <f t="shared" si="23"/>
        <v>9.998049271445898E-4</v>
      </c>
      <c r="H57" s="66">
        <f t="shared" si="24"/>
        <v>0.93853462854182357</v>
      </c>
      <c r="I57" s="66">
        <f t="shared" si="25"/>
        <v>7.5570798873117582</v>
      </c>
      <c r="J57" s="66">
        <f t="shared" si="26"/>
        <v>-0.93853462854182368</v>
      </c>
      <c r="K57" s="66">
        <f t="shared" si="27"/>
        <v>0</v>
      </c>
      <c r="L57" s="66">
        <f t="shared" si="28"/>
        <v>0.93853462854182368</v>
      </c>
      <c r="M57" s="66">
        <f t="shared" si="29"/>
        <v>7.5570798873117582</v>
      </c>
      <c r="N57" s="66">
        <f t="shared" si="30"/>
        <v>-0.93853462854182368</v>
      </c>
      <c r="O57" s="67">
        <f t="shared" si="31"/>
        <v>0.88084724897213895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8.037882854842332E-5</v>
      </c>
      <c r="X57" s="65">
        <f t="shared" si="35"/>
        <v>0.8037882854842332</v>
      </c>
      <c r="Y57" s="68">
        <f t="shared" si="37"/>
        <v>0.97267484600370402</v>
      </c>
      <c r="Z57" s="68">
        <f t="shared" si="38"/>
        <v>0.97267484600370402</v>
      </c>
      <c r="AA57" s="66">
        <f t="shared" si="36"/>
        <v>7.5570798873117582</v>
      </c>
      <c r="AB57" s="68">
        <f t="shared" si="39"/>
        <v>1.0764243938678897</v>
      </c>
    </row>
    <row r="58" spans="1:28">
      <c r="A58">
        <v>143.61000000000001</v>
      </c>
      <c r="B58">
        <v>9.0255177571041081</v>
      </c>
      <c r="D58" s="66">
        <f t="shared" si="20"/>
        <v>7.4554980332382321</v>
      </c>
      <c r="E58" s="66">
        <f t="shared" si="21"/>
        <v>8.3306824388800251</v>
      </c>
      <c r="F58" s="66">
        <f t="shared" si="22"/>
        <v>-0.87518440564179301</v>
      </c>
      <c r="G58" s="66">
        <f t="shared" si="23"/>
        <v>9.9980624600872294E-4</v>
      </c>
      <c r="H58" s="66">
        <f t="shared" si="24"/>
        <v>0.87618421188780171</v>
      </c>
      <c r="I58" s="66">
        <f t="shared" si="25"/>
        <v>8.3316822451260339</v>
      </c>
      <c r="J58" s="66">
        <f t="shared" si="26"/>
        <v>-0.87618421188780182</v>
      </c>
      <c r="K58" s="66">
        <f t="shared" si="27"/>
        <v>0</v>
      </c>
      <c r="L58" s="66">
        <f t="shared" si="28"/>
        <v>0.87618421188780182</v>
      </c>
      <c r="M58" s="66">
        <f t="shared" si="29"/>
        <v>8.3316822451260339</v>
      </c>
      <c r="N58" s="66">
        <f t="shared" si="30"/>
        <v>-0.87618421188780182</v>
      </c>
      <c r="O58" s="67">
        <f t="shared" si="31"/>
        <v>0.76769877316144841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7.4177328511402697E-5</v>
      </c>
      <c r="X58" s="65">
        <f t="shared" si="35"/>
        <v>0.74177328511402696</v>
      </c>
      <c r="Y58" s="68">
        <f t="shared" si="37"/>
        <v>0.83695277446829763</v>
      </c>
      <c r="Z58" s="68">
        <f t="shared" si="38"/>
        <v>0.83695277446829763</v>
      </c>
      <c r="AA58" s="66">
        <f t="shared" si="36"/>
        <v>8.3316822451260339</v>
      </c>
      <c r="AB58" s="68">
        <f t="shared" si="39"/>
        <v>0.77460235781427578</v>
      </c>
    </row>
    <row r="59" spans="1:28">
      <c r="A59">
        <v>157.16999999999999</v>
      </c>
      <c r="B59">
        <v>9.9303315673401116</v>
      </c>
      <c r="D59" s="66">
        <f t="shared" si="20"/>
        <v>8.3603118434742356</v>
      </c>
      <c r="E59" s="66">
        <f t="shared" si="21"/>
        <v>9.0907454121830256</v>
      </c>
      <c r="F59" s="66">
        <f t="shared" si="22"/>
        <v>-0.73043356870878995</v>
      </c>
      <c r="G59" s="66">
        <f t="shared" si="23"/>
        <v>9.9980770693529602E-4</v>
      </c>
      <c r="H59" s="66">
        <f t="shared" si="24"/>
        <v>0.73143337641572526</v>
      </c>
      <c r="I59" s="66">
        <f t="shared" si="25"/>
        <v>9.09174521988996</v>
      </c>
      <c r="J59" s="66">
        <f t="shared" si="26"/>
        <v>-0.73143337641572437</v>
      </c>
      <c r="K59" s="66">
        <f t="shared" si="27"/>
        <v>0</v>
      </c>
      <c r="L59" s="66">
        <f t="shared" si="28"/>
        <v>0.73143337641572437</v>
      </c>
      <c r="M59" s="66">
        <f t="shared" si="29"/>
        <v>9.09174521988996</v>
      </c>
      <c r="N59" s="66">
        <f t="shared" si="30"/>
        <v>-0.73143337641572437</v>
      </c>
      <c r="O59" s="67">
        <f t="shared" si="31"/>
        <v>0.53499478413490675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6.7777604807040426E-5</v>
      </c>
      <c r="X59" s="65">
        <f t="shared" si="35"/>
        <v>0.67777604807040426</v>
      </c>
      <c r="Y59" s="68">
        <f t="shared" si="37"/>
        <v>0.90481381023600349</v>
      </c>
      <c r="Z59" s="68">
        <f t="shared" si="38"/>
        <v>0.90481381023600349</v>
      </c>
      <c r="AA59" s="66">
        <f t="shared" si="36"/>
        <v>9.09174521988996</v>
      </c>
      <c r="AB59" s="68">
        <f t="shared" si="39"/>
        <v>0.76006297476392604</v>
      </c>
    </row>
    <row r="60" spans="1:28">
      <c r="A60">
        <v>172.88</v>
      </c>
      <c r="B60">
        <v>10.767284341808411</v>
      </c>
      <c r="D60" s="66">
        <f t="shared" si="20"/>
        <v>9.197264617942535</v>
      </c>
      <c r="E60" s="66">
        <f t="shared" si="21"/>
        <v>9.7873862376213285</v>
      </c>
      <c r="F60" s="66">
        <f t="shared" si="22"/>
        <v>-0.59012161967879351</v>
      </c>
      <c r="G60" s="66">
        <f t="shared" si="23"/>
        <v>9.9980922579242333E-4</v>
      </c>
      <c r="H60" s="66">
        <f t="shared" si="24"/>
        <v>0.59112142890458597</v>
      </c>
      <c r="I60" s="66">
        <f t="shared" si="25"/>
        <v>9.7883860468471209</v>
      </c>
      <c r="J60" s="66">
        <f t="shared" si="26"/>
        <v>-0.59112142890458585</v>
      </c>
      <c r="K60" s="66">
        <f t="shared" si="27"/>
        <v>0</v>
      </c>
      <c r="L60" s="66">
        <f t="shared" si="28"/>
        <v>0.59112142890458585</v>
      </c>
      <c r="M60" s="66">
        <f t="shared" si="29"/>
        <v>9.7883860468471209</v>
      </c>
      <c r="N60" s="66">
        <f t="shared" si="30"/>
        <v>-0.59112142890458585</v>
      </c>
      <c r="O60" s="67">
        <f t="shared" si="31"/>
        <v>0.34942454371019938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6.1618499233702818E-5</v>
      </c>
      <c r="X60" s="65">
        <f t="shared" si="35"/>
        <v>0.61618499233702817</v>
      </c>
      <c r="Y60" s="68">
        <f t="shared" si="37"/>
        <v>0.83695277446829941</v>
      </c>
      <c r="Z60" s="68">
        <f t="shared" si="38"/>
        <v>0.83695277446829941</v>
      </c>
      <c r="AA60" s="66">
        <f t="shared" si="36"/>
        <v>9.7883860468471209</v>
      </c>
      <c r="AB60" s="68">
        <f t="shared" si="39"/>
        <v>0.6966408269571609</v>
      </c>
    </row>
    <row r="61" spans="1:28">
      <c r="A61">
        <v>188.65</v>
      </c>
      <c r="B61">
        <v>11.536376080509012</v>
      </c>
      <c r="D61" s="66">
        <f t="shared" si="20"/>
        <v>9.9663563566431357</v>
      </c>
      <c r="E61" s="66">
        <f t="shared" si="21"/>
        <v>10.346317955148619</v>
      </c>
      <c r="F61" s="66">
        <f t="shared" si="22"/>
        <v>-0.37996159850548317</v>
      </c>
      <c r="G61" s="66">
        <f t="shared" si="23"/>
        <v>9.9981059660892075E-4</v>
      </c>
      <c r="H61" s="66">
        <f t="shared" si="24"/>
        <v>0.38096140910209209</v>
      </c>
      <c r="I61" s="66">
        <f t="shared" si="25"/>
        <v>10.347317765745228</v>
      </c>
      <c r="J61" s="66">
        <f t="shared" si="26"/>
        <v>-0.38096140910209186</v>
      </c>
      <c r="K61" s="66">
        <f t="shared" si="27"/>
        <v>0</v>
      </c>
      <c r="L61" s="66">
        <f t="shared" si="28"/>
        <v>0.38096140910209186</v>
      </c>
      <c r="M61" s="66">
        <f t="shared" si="29"/>
        <v>10.347317765745228</v>
      </c>
      <c r="N61" s="66">
        <f t="shared" si="30"/>
        <v>-0.38096140910209186</v>
      </c>
      <c r="O61" s="67">
        <f t="shared" si="31"/>
        <v>0.1451315952250514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5.6467565054452915E-5</v>
      </c>
      <c r="X61" s="65">
        <f t="shared" si="35"/>
        <v>0.56467565054452917</v>
      </c>
      <c r="Y61" s="68">
        <f t="shared" si="37"/>
        <v>0.76909173870060066</v>
      </c>
      <c r="Z61" s="68">
        <f t="shared" si="38"/>
        <v>0.76909173870060066</v>
      </c>
      <c r="AA61" s="66">
        <f t="shared" si="36"/>
        <v>10.347317765745228</v>
      </c>
      <c r="AB61" s="68">
        <f t="shared" si="39"/>
        <v>0.55893171889810667</v>
      </c>
    </row>
    <row r="62" spans="1:28">
      <c r="A62">
        <v>207.02</v>
      </c>
      <c r="B62">
        <v>12.305467819209612</v>
      </c>
      <c r="D62" s="66">
        <f t="shared" si="20"/>
        <v>10.735448095343736</v>
      </c>
      <c r="E62" s="66">
        <f t="shared" si="21"/>
        <v>10.871724056595768</v>
      </c>
      <c r="F62" s="66">
        <f t="shared" si="22"/>
        <v>-0.13627596125203212</v>
      </c>
      <c r="G62" s="66">
        <f t="shared" si="23"/>
        <v>9.9981203429354445E-4</v>
      </c>
      <c r="H62" s="66">
        <f t="shared" si="24"/>
        <v>0.13727577328632568</v>
      </c>
      <c r="I62" s="66">
        <f t="shared" si="25"/>
        <v>10.872723868630063</v>
      </c>
      <c r="J62" s="66">
        <f t="shared" si="26"/>
        <v>-0.13727577328632634</v>
      </c>
      <c r="K62" s="66">
        <f t="shared" si="27"/>
        <v>0</v>
      </c>
      <c r="L62" s="66">
        <f t="shared" si="28"/>
        <v>0.13727577328632634</v>
      </c>
      <c r="M62" s="66">
        <f t="shared" si="29"/>
        <v>10.872723868630063</v>
      </c>
      <c r="N62" s="66">
        <f t="shared" si="30"/>
        <v>-0.13727577328632634</v>
      </c>
      <c r="O62" s="67">
        <f t="shared" si="31"/>
        <v>1.8844637931358869E-2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5.145689376641166E-5</v>
      </c>
      <c r="X62" s="65">
        <f t="shared" si="35"/>
        <v>0.5145689376641166</v>
      </c>
      <c r="Y62" s="68">
        <f t="shared" si="37"/>
        <v>0.76909173870060066</v>
      </c>
      <c r="Z62" s="68">
        <f t="shared" si="38"/>
        <v>0.76909173870060066</v>
      </c>
      <c r="AA62" s="66">
        <f t="shared" si="36"/>
        <v>10.872723868630063</v>
      </c>
      <c r="AB62" s="68">
        <f t="shared" si="39"/>
        <v>0.52540610288483514</v>
      </c>
    </row>
    <row r="63" spans="1:28">
      <c r="A63">
        <v>226.23</v>
      </c>
      <c r="B63">
        <v>12.938837486374814</v>
      </c>
      <c r="D63" s="66">
        <f t="shared" si="20"/>
        <v>11.368817762508938</v>
      </c>
      <c r="E63" s="66">
        <f t="shared" si="21"/>
        <v>11.317068671365785</v>
      </c>
      <c r="F63" s="66">
        <f t="shared" si="22"/>
        <v>5.1749091143152626E-2</v>
      </c>
      <c r="G63" s="66">
        <f t="shared" si="23"/>
        <v>9.9981338699839449E-4</v>
      </c>
      <c r="H63" s="66">
        <f t="shared" si="24"/>
        <v>-5.0749277756154232E-2</v>
      </c>
      <c r="I63" s="66">
        <f t="shared" si="25"/>
        <v>11.318068484752784</v>
      </c>
      <c r="J63" s="66">
        <f t="shared" si="26"/>
        <v>5.0749277756153788E-2</v>
      </c>
      <c r="K63" s="66">
        <f t="shared" si="27"/>
        <v>0</v>
      </c>
      <c r="L63" s="66">
        <f t="shared" si="28"/>
        <v>-5.0749277756153788E-2</v>
      </c>
      <c r="M63" s="66">
        <f t="shared" si="29"/>
        <v>11.318068484752784</v>
      </c>
      <c r="N63" s="66">
        <f t="shared" si="30"/>
        <v>5.0749277756153788E-2</v>
      </c>
      <c r="O63" s="67">
        <f t="shared" si="31"/>
        <v>2.5754891927712458E-3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4.7087504519836199E-5</v>
      </c>
      <c r="X63" s="65">
        <f t="shared" si="35"/>
        <v>0.47087504519836199</v>
      </c>
      <c r="Y63" s="68">
        <f t="shared" si="37"/>
        <v>0.63336966716520138</v>
      </c>
      <c r="Z63" s="68">
        <f t="shared" si="38"/>
        <v>0.63336966716520138</v>
      </c>
      <c r="AA63" s="66">
        <f t="shared" si="36"/>
        <v>11.318068484752784</v>
      </c>
      <c r="AB63" s="68">
        <f t="shared" si="39"/>
        <v>0.44534461612272125</v>
      </c>
    </row>
    <row r="64" spans="1:28">
      <c r="A64">
        <v>247.39</v>
      </c>
      <c r="B64">
        <v>13.526966463028215</v>
      </c>
      <c r="D64" s="66">
        <f t="shared" si="20"/>
        <v>11.956946739162339</v>
      </c>
      <c r="E64" s="66">
        <f t="shared" si="21"/>
        <v>11.718620332819391</v>
      </c>
      <c r="F64" s="66">
        <f t="shared" si="22"/>
        <v>0.23832640634294755</v>
      </c>
      <c r="G64" s="66">
        <f t="shared" si="23"/>
        <v>9.9981473047347567E-4</v>
      </c>
      <c r="H64" s="66">
        <f t="shared" si="24"/>
        <v>-0.23732659161247407</v>
      </c>
      <c r="I64" s="66">
        <f t="shared" si="25"/>
        <v>11.719620147549865</v>
      </c>
      <c r="J64" s="66">
        <f t="shared" si="26"/>
        <v>0.23732659161247405</v>
      </c>
      <c r="K64" s="66">
        <f t="shared" si="27"/>
        <v>0</v>
      </c>
      <c r="L64" s="66">
        <f t="shared" si="28"/>
        <v>-0.23732659161247405</v>
      </c>
      <c r="M64" s="66">
        <f t="shared" si="29"/>
        <v>11.719620147549865</v>
      </c>
      <c r="N64" s="66">
        <f t="shared" si="30"/>
        <v>0.23732659161247405</v>
      </c>
      <c r="O64" s="67">
        <f t="shared" si="31"/>
        <v>5.6323911086394035E-2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4.3059970684031461E-5</v>
      </c>
      <c r="X64" s="65">
        <f t="shared" si="35"/>
        <v>0.43059970684031462</v>
      </c>
      <c r="Y64" s="68">
        <f t="shared" si="37"/>
        <v>0.58812897665340103</v>
      </c>
      <c r="Z64" s="68">
        <f t="shared" si="38"/>
        <v>0.58812897665340103</v>
      </c>
      <c r="AA64" s="66">
        <f t="shared" si="36"/>
        <v>11.719620147549865</v>
      </c>
      <c r="AB64" s="68">
        <f t="shared" si="39"/>
        <v>0.40155166279708077</v>
      </c>
    </row>
    <row r="65" spans="1:28">
      <c r="A65">
        <v>271.42</v>
      </c>
      <c r="B65">
        <v>14.047234403913917</v>
      </c>
      <c r="D65" s="66">
        <f t="shared" si="20"/>
        <v>12.477214680048041</v>
      </c>
      <c r="E65" s="66">
        <f t="shared" si="21"/>
        <v>12.092279785626886</v>
      </c>
      <c r="F65" s="66">
        <f t="shared" si="22"/>
        <v>0.38493489442115525</v>
      </c>
      <c r="G65" s="66">
        <f t="shared" si="23"/>
        <v>9.9981610307235615E-4</v>
      </c>
      <c r="H65" s="66">
        <f t="shared" si="24"/>
        <v>-0.38393507831808288</v>
      </c>
      <c r="I65" s="66">
        <f t="shared" si="25"/>
        <v>12.093279601729957</v>
      </c>
      <c r="J65" s="66">
        <f t="shared" si="26"/>
        <v>0.38393507831808371</v>
      </c>
      <c r="K65" s="66">
        <f t="shared" si="27"/>
        <v>0</v>
      </c>
      <c r="L65" s="66">
        <f t="shared" si="28"/>
        <v>-0.38393507831808371</v>
      </c>
      <c r="M65" s="66">
        <f t="shared" si="29"/>
        <v>12.093279601729957</v>
      </c>
      <c r="N65" s="66">
        <f t="shared" si="30"/>
        <v>0.38393507831808371</v>
      </c>
      <c r="O65" s="67">
        <f t="shared" si="31"/>
        <v>0.14740614436311308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3.9247683101917851E-5</v>
      </c>
      <c r="X65" s="65">
        <f t="shared" si="35"/>
        <v>0.39247683101917852</v>
      </c>
      <c r="Y65" s="68">
        <f t="shared" si="37"/>
        <v>0.52026794088570227</v>
      </c>
      <c r="Z65" s="68">
        <f t="shared" si="38"/>
        <v>0.52026794088570227</v>
      </c>
      <c r="AA65" s="66">
        <f t="shared" si="36"/>
        <v>12.093279601729957</v>
      </c>
      <c r="AB65" s="68">
        <f t="shared" si="39"/>
        <v>0.37365945418009261</v>
      </c>
    </row>
    <row r="66" spans="1:28">
      <c r="A66">
        <v>296.79000000000002</v>
      </c>
      <c r="B66">
        <v>14.477020963776017</v>
      </c>
      <c r="D66" s="66">
        <f t="shared" si="20"/>
        <v>12.907001239910141</v>
      </c>
      <c r="E66" s="66">
        <f t="shared" si="21"/>
        <v>12.417185602153218</v>
      </c>
      <c r="F66" s="66">
        <f t="shared" si="22"/>
        <v>0.48981563775692294</v>
      </c>
      <c r="G66" s="66">
        <f t="shared" si="23"/>
        <v>9.9981740704301785E-4</v>
      </c>
      <c r="H66" s="66">
        <f t="shared" si="24"/>
        <v>-0.48881582034987991</v>
      </c>
      <c r="I66" s="66">
        <f t="shared" si="25"/>
        <v>12.418185419560261</v>
      </c>
      <c r="J66" s="66">
        <f t="shared" si="26"/>
        <v>0.48881582034987936</v>
      </c>
      <c r="K66" s="66">
        <f t="shared" si="27"/>
        <v>0</v>
      </c>
      <c r="L66" s="66">
        <f t="shared" si="28"/>
        <v>-0.48881582034987936</v>
      </c>
      <c r="M66" s="66">
        <f t="shared" si="29"/>
        <v>12.418185419560261</v>
      </c>
      <c r="N66" s="66">
        <f t="shared" si="30"/>
        <v>0.48881582034987936</v>
      </c>
      <c r="O66" s="67">
        <f t="shared" si="31"/>
        <v>0.23894090622432554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3.5892739470745448E-5</v>
      </c>
      <c r="X66" s="65">
        <f t="shared" si="35"/>
        <v>0.35892739470745449</v>
      </c>
      <c r="Y66" s="68">
        <f t="shared" si="37"/>
        <v>0.42978655986209979</v>
      </c>
      <c r="Z66" s="68">
        <f t="shared" si="38"/>
        <v>0.42978655986209979</v>
      </c>
      <c r="AA66" s="66">
        <f t="shared" si="36"/>
        <v>12.418185419560261</v>
      </c>
      <c r="AB66" s="68">
        <f t="shared" si="39"/>
        <v>0.32490581783030414</v>
      </c>
    </row>
    <row r="67" spans="1:28">
      <c r="A67">
        <v>326.33</v>
      </c>
      <c r="B67">
        <v>14.838946487870416</v>
      </c>
      <c r="D67" s="66">
        <f t="shared" si="20"/>
        <v>13.26892676400454</v>
      </c>
      <c r="E67" s="66">
        <f t="shared" si="21"/>
        <v>12.729542780564183</v>
      </c>
      <c r="F67" s="66">
        <f t="shared" si="22"/>
        <v>0.53938398344035754</v>
      </c>
      <c r="G67" s="66">
        <f t="shared" si="23"/>
        <v>9.9981877157489358E-4</v>
      </c>
      <c r="H67" s="66">
        <f t="shared" si="24"/>
        <v>-0.53838416466878269</v>
      </c>
      <c r="I67" s="66">
        <f t="shared" si="25"/>
        <v>12.730542599335758</v>
      </c>
      <c r="J67" s="66">
        <f t="shared" si="26"/>
        <v>0.53838416466878236</v>
      </c>
      <c r="K67" s="66">
        <f t="shared" si="27"/>
        <v>0</v>
      </c>
      <c r="L67" s="66">
        <f t="shared" si="28"/>
        <v>-0.53838416466878236</v>
      </c>
      <c r="M67" s="66">
        <f t="shared" si="29"/>
        <v>12.730542599335758</v>
      </c>
      <c r="N67" s="66">
        <f t="shared" si="30"/>
        <v>0.53838416466878236</v>
      </c>
      <c r="O67" s="67">
        <f t="shared" si="31"/>
        <v>0.28985750876610256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3.2643661776491719E-5</v>
      </c>
      <c r="X67" s="65">
        <f t="shared" si="35"/>
        <v>0.32643661776491717</v>
      </c>
      <c r="Y67" s="68">
        <f t="shared" si="37"/>
        <v>0.36192552409439926</v>
      </c>
      <c r="Z67" s="68">
        <f t="shared" si="38"/>
        <v>0.36192552409439926</v>
      </c>
      <c r="AA67" s="66">
        <f t="shared" si="36"/>
        <v>12.730542599335758</v>
      </c>
      <c r="AB67" s="68">
        <f t="shared" si="39"/>
        <v>0.31235717977549626</v>
      </c>
    </row>
    <row r="68" spans="1:28">
      <c r="A68">
        <v>357.48</v>
      </c>
      <c r="B68">
        <v>15.178251666708917</v>
      </c>
      <c r="D68" s="66">
        <f t="shared" si="20"/>
        <v>13.608231942843041</v>
      </c>
      <c r="E68" s="66">
        <f t="shared" si="21"/>
        <v>13.002201054450531</v>
      </c>
      <c r="F68" s="66">
        <f t="shared" si="22"/>
        <v>0.60603088839251029</v>
      </c>
      <c r="G68" s="66">
        <f t="shared" si="23"/>
        <v>9.9982006361937128E-4</v>
      </c>
      <c r="H68" s="66">
        <f t="shared" si="24"/>
        <v>-0.60503106832889098</v>
      </c>
      <c r="I68" s="66">
        <f t="shared" si="25"/>
        <v>13.00320087451415</v>
      </c>
      <c r="J68" s="66">
        <f t="shared" si="26"/>
        <v>0.60503106832889131</v>
      </c>
      <c r="K68" s="66">
        <f t="shared" si="27"/>
        <v>0</v>
      </c>
      <c r="L68" s="66">
        <f t="shared" si="28"/>
        <v>-0.60503106832889131</v>
      </c>
      <c r="M68" s="66">
        <f t="shared" si="29"/>
        <v>13.00320087451415</v>
      </c>
      <c r="N68" s="66">
        <f t="shared" si="30"/>
        <v>0.60503106832889131</v>
      </c>
      <c r="O68" s="67">
        <f t="shared" si="31"/>
        <v>0.36606259364319954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2.9799166799604291E-5</v>
      </c>
      <c r="X68" s="65">
        <f t="shared" si="35"/>
        <v>0.29799166799604293</v>
      </c>
      <c r="Y68" s="68">
        <f t="shared" si="37"/>
        <v>0.33930517883850086</v>
      </c>
      <c r="Z68" s="68">
        <f t="shared" si="38"/>
        <v>0.33930517883850086</v>
      </c>
      <c r="AA68" s="66">
        <f t="shared" si="36"/>
        <v>13.00320087451415</v>
      </c>
      <c r="AB68" s="68">
        <f t="shared" si="39"/>
        <v>0.27265827517839192</v>
      </c>
    </row>
    <row r="69" spans="1:28">
      <c r="A69">
        <v>389.96</v>
      </c>
      <c r="B69">
        <v>15.449695809779715</v>
      </c>
      <c r="D69" s="66">
        <f t="shared" si="20"/>
        <v>13.87967608591384</v>
      </c>
      <c r="E69" s="66">
        <f t="shared" si="21"/>
        <v>13.240373590016294</v>
      </c>
      <c r="F69" s="66">
        <f t="shared" si="22"/>
        <v>0.63930249589754595</v>
      </c>
      <c r="G69" s="66">
        <f t="shared" si="23"/>
        <v>9.9982127901227826E-4</v>
      </c>
      <c r="H69" s="66">
        <f t="shared" si="24"/>
        <v>-0.63830267461853363</v>
      </c>
      <c r="I69" s="66">
        <f t="shared" si="25"/>
        <v>13.241373411295307</v>
      </c>
      <c r="J69" s="66">
        <f t="shared" si="26"/>
        <v>0.63830267461853296</v>
      </c>
      <c r="K69" s="66">
        <f t="shared" si="27"/>
        <v>0</v>
      </c>
      <c r="L69" s="66">
        <f t="shared" si="28"/>
        <v>-0.63830267461853296</v>
      </c>
      <c r="M69" s="66">
        <f t="shared" si="29"/>
        <v>13.241373411295307</v>
      </c>
      <c r="N69" s="66">
        <f t="shared" si="30"/>
        <v>0.63830267461853296</v>
      </c>
      <c r="O69" s="67">
        <f t="shared" si="31"/>
        <v>0.40743030442517275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2.7317176498929488E-5</v>
      </c>
      <c r="X69" s="65">
        <f t="shared" si="35"/>
        <v>0.27317176498929491</v>
      </c>
      <c r="Y69" s="68">
        <f t="shared" si="37"/>
        <v>0.27144414307079856</v>
      </c>
      <c r="Z69" s="68">
        <f t="shared" si="38"/>
        <v>0.27144414307079856</v>
      </c>
      <c r="AA69" s="66">
        <f t="shared" si="36"/>
        <v>13.241373411295307</v>
      </c>
      <c r="AB69" s="68">
        <f t="shared" si="39"/>
        <v>0.23817253678115691</v>
      </c>
    </row>
    <row r="70" spans="1:28">
      <c r="A70">
        <v>428.2</v>
      </c>
      <c r="B70">
        <v>15.698519607594619</v>
      </c>
      <c r="D70" s="66">
        <f t="shared" si="20"/>
        <v>14.128499883728743</v>
      </c>
      <c r="E70" s="66">
        <f t="shared" si="21"/>
        <v>13.475587878656112</v>
      </c>
      <c r="F70" s="66">
        <f t="shared" si="22"/>
        <v>0.65291200507263092</v>
      </c>
      <c r="G70" s="66">
        <f t="shared" si="23"/>
        <v>9.99822568187993E-4</v>
      </c>
      <c r="H70" s="66">
        <f t="shared" si="24"/>
        <v>-0.65191218250444294</v>
      </c>
      <c r="I70" s="66">
        <f t="shared" si="25"/>
        <v>13.4765877012243</v>
      </c>
      <c r="J70" s="66">
        <f t="shared" si="26"/>
        <v>0.65191218250444294</v>
      </c>
      <c r="K70" s="66">
        <f t="shared" si="27"/>
        <v>0</v>
      </c>
      <c r="L70" s="66">
        <f t="shared" si="28"/>
        <v>-0.65191218250444294</v>
      </c>
      <c r="M70" s="66">
        <f t="shared" si="29"/>
        <v>13.4765877012243</v>
      </c>
      <c r="N70" s="66">
        <f t="shared" si="30"/>
        <v>0.65191218250444294</v>
      </c>
      <c r="O70" s="67">
        <f t="shared" si="31"/>
        <v>0.42498949369770611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2.4877641633635084E-5</v>
      </c>
      <c r="X70" s="65">
        <f t="shared" si="35"/>
        <v>0.24877641633635084</v>
      </c>
      <c r="Y70" s="68">
        <f t="shared" si="37"/>
        <v>0.24882379781490371</v>
      </c>
      <c r="Z70" s="68">
        <f t="shared" si="38"/>
        <v>0.24882379781490371</v>
      </c>
      <c r="AA70" s="66">
        <f t="shared" si="36"/>
        <v>13.4765877012243</v>
      </c>
      <c r="AB70" s="68">
        <f t="shared" si="39"/>
        <v>0.23521428992899374</v>
      </c>
    </row>
    <row r="71" spans="1:28">
      <c r="A71">
        <v>468.86</v>
      </c>
      <c r="B71">
        <v>15.879482369641815</v>
      </c>
      <c r="D71" s="66">
        <f t="shared" si="20"/>
        <v>14.309462645775939</v>
      </c>
      <c r="E71" s="66">
        <f t="shared" si="21"/>
        <v>13.685335238973316</v>
      </c>
      <c r="F71" s="66">
        <f t="shared" si="22"/>
        <v>0.62412740680262324</v>
      </c>
      <c r="G71" s="66">
        <f t="shared" si="23"/>
        <v>9.9982380069141047E-4</v>
      </c>
      <c r="H71" s="66">
        <f t="shared" si="24"/>
        <v>-0.62312758300193183</v>
      </c>
      <c r="I71" s="66">
        <f t="shared" si="25"/>
        <v>13.686335062774008</v>
      </c>
      <c r="J71" s="66">
        <f t="shared" si="26"/>
        <v>0.62312758300193138</v>
      </c>
      <c r="K71" s="66">
        <f t="shared" si="27"/>
        <v>0</v>
      </c>
      <c r="L71" s="66">
        <f t="shared" si="28"/>
        <v>-0.62312758300193138</v>
      </c>
      <c r="M71" s="66">
        <f t="shared" si="29"/>
        <v>13.686335062774008</v>
      </c>
      <c r="N71" s="66">
        <f t="shared" si="30"/>
        <v>0.62312758300193138</v>
      </c>
      <c r="O71" s="67">
        <f t="shared" si="31"/>
        <v>0.38828798469782888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2.2720228101187013E-5</v>
      </c>
      <c r="X71" s="65">
        <f t="shared" si="35"/>
        <v>0.22720228101187012</v>
      </c>
      <c r="Y71" s="68">
        <f t="shared" si="37"/>
        <v>0.18096276204719608</v>
      </c>
      <c r="Z71" s="68">
        <f t="shared" si="38"/>
        <v>0.18096276204719608</v>
      </c>
      <c r="AA71" s="66">
        <f t="shared" si="36"/>
        <v>13.686335062774008</v>
      </c>
      <c r="AB71" s="68">
        <f t="shared" si="39"/>
        <v>0.20974736154970763</v>
      </c>
    </row>
    <row r="72" spans="1:28">
      <c r="A72">
        <v>511.1</v>
      </c>
      <c r="B72">
        <v>16.060445131689015</v>
      </c>
      <c r="D72" s="66">
        <f t="shared" ref="D72:D103" si="40">IF(B72-$D$4&gt;0.05,B72-$D$4,IF(A72="","",0))</f>
        <v>14.490425407823139</v>
      </c>
      <c r="E72" s="66">
        <f t="shared" ref="E72:E103" si="41">IF(D72="","",IF(A72&lt;$F$4+0.01,0,10^(((-0.434*$E$4)/(LOG(A72)-LOG($F$4)))+LOG($G$4))))</f>
        <v>13.869917856218928</v>
      </c>
      <c r="F72" s="66">
        <f t="shared" ref="F72:F103" si="42">IF(E72="","",IF(ABS(D72-E72)&lt;0.05,0,D72-E72))</f>
        <v>0.62050755160421112</v>
      </c>
      <c r="G72" s="66">
        <f t="shared" ref="G72:G103" si="43">IF(OR(D72="",$H$4=""),"",IF(A72&lt;$I$4,0,10^(((-0.434*$H$4)/(LOG(A72)-LOG($I$4)))+LOG($J$4))))</f>
        <v>9.9982495691754419E-4</v>
      </c>
      <c r="H72" s="66">
        <f t="shared" ref="H72:H103" si="44">IF(G72="","",IF(ABS(G72-F72)&lt;0.05,0,G72-F72))</f>
        <v>-0.61950772664729359</v>
      </c>
      <c r="I72" s="66">
        <f t="shared" ref="I72:I103" si="45">IF(G72="","",E72+G72)</f>
        <v>13.870917681175845</v>
      </c>
      <c r="J72" s="66">
        <f t="shared" ref="J72:J103" si="46">IF(I72="","",IF(ABS(D72-I72)&lt;0.05,0,D72-I72))</f>
        <v>0.61950772664729392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-0.61950772664729392</v>
      </c>
      <c r="M72" s="66">
        <f t="shared" ref="M72:M103" si="49">IF(L72="","",E72+G72+K72)</f>
        <v>13.870917681175845</v>
      </c>
      <c r="N72" s="66">
        <f t="shared" ref="N72:N103" si="50">IF(M72="","",IF(ABS(D72-M72)&lt;0.05,0,D72-M72))</f>
        <v>0.61950772664729392</v>
      </c>
      <c r="O72" s="67">
        <f t="shared" ref="O72:O103" si="51">IF($H$4="",IF(A72="","",F72^2),IF(N72="","",N72^2))</f>
        <v>0.38378982337569822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2.0842508604035496E-5</v>
      </c>
      <c r="X72" s="65">
        <f t="shared" ref="X72:X103" si="55">IF(D72="","",IF(W72=" "," ",W72*10000))</f>
        <v>0.20842508604035495</v>
      </c>
      <c r="Y72" s="68">
        <f t="shared" si="37"/>
        <v>0.18096276204719963</v>
      </c>
      <c r="Z72" s="68">
        <f t="shared" si="38"/>
        <v>0.18096276204719963</v>
      </c>
      <c r="AA72" s="66">
        <f t="shared" ref="AA72:AA103" si="56">(IF(M72="",(IF(I72="",E72,I72)),M72 ))</f>
        <v>13.870917681175845</v>
      </c>
      <c r="AB72" s="68">
        <f t="shared" si="39"/>
        <v>0.1845826184018371</v>
      </c>
    </row>
    <row r="73" spans="1:28">
      <c r="A73">
        <v>562.13</v>
      </c>
      <c r="B73">
        <v>16.264028238992118</v>
      </c>
      <c r="D73" s="66">
        <f t="shared" si="40"/>
        <v>14.694008515126242</v>
      </c>
      <c r="E73" s="66">
        <f t="shared" si="41"/>
        <v>14.058577766205264</v>
      </c>
      <c r="F73" s="66">
        <f t="shared" si="42"/>
        <v>0.63543074892097806</v>
      </c>
      <c r="G73" s="66">
        <f t="shared" si="43"/>
        <v>9.9982621505002932E-4</v>
      </c>
      <c r="H73" s="66">
        <f t="shared" si="44"/>
        <v>-0.63443092270592805</v>
      </c>
      <c r="I73" s="66">
        <f t="shared" si="45"/>
        <v>14.059577592420315</v>
      </c>
      <c r="J73" s="66">
        <f t="shared" si="46"/>
        <v>0.63443092270592771</v>
      </c>
      <c r="K73" s="66">
        <f t="shared" si="47"/>
        <v>0</v>
      </c>
      <c r="L73" s="66">
        <f t="shared" si="48"/>
        <v>-0.63443092270592771</v>
      </c>
      <c r="M73" s="66">
        <f t="shared" si="49"/>
        <v>14.059577592420315</v>
      </c>
      <c r="N73" s="66">
        <f t="shared" si="50"/>
        <v>0.63443092270592771</v>
      </c>
      <c r="O73" s="67">
        <f t="shared" si="51"/>
        <v>0.40250259568549485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1.8950431657307995E-5</v>
      </c>
      <c r="X73" s="65">
        <f t="shared" si="55"/>
        <v>0.18950431657307995</v>
      </c>
      <c r="Y73" s="68">
        <f t="shared" ref="Y73:Y104" si="57">IF(B73-B72&lt;0.0001,0.0001,B73-B72)</f>
        <v>0.20358310730310336</v>
      </c>
      <c r="Z73" s="68">
        <f t="shared" ref="Z73:Z104" si="58">IF(D73-D72&lt;0.0001,0.0001,D73-D72)</f>
        <v>0.20358310730310336</v>
      </c>
      <c r="AA73" s="66">
        <f t="shared" si="56"/>
        <v>14.059577592420315</v>
      </c>
      <c r="AB73" s="68">
        <f t="shared" ref="AB73:AB104" si="59">IF(AA73-AA72&lt;0.0001,0.0001,AA73-AA72)</f>
        <v>0.18865991124446957</v>
      </c>
    </row>
    <row r="74" spans="1:28">
      <c r="A74">
        <v>611.37</v>
      </c>
      <c r="B74">
        <v>16.44499100103932</v>
      </c>
      <c r="D74" s="66">
        <f t="shared" si="40"/>
        <v>14.874971277173444</v>
      </c>
      <c r="E74" s="66">
        <f t="shared" si="41"/>
        <v>14.21333213293261</v>
      </c>
      <c r="F74" s="66">
        <f t="shared" si="42"/>
        <v>0.66163914424083359</v>
      </c>
      <c r="G74" s="66">
        <f t="shared" si="43"/>
        <v>9.9982731021043634E-4</v>
      </c>
      <c r="H74" s="66">
        <f t="shared" si="44"/>
        <v>-0.66063931693062317</v>
      </c>
      <c r="I74" s="66">
        <f t="shared" si="45"/>
        <v>14.21433196024282</v>
      </c>
      <c r="J74" s="66">
        <f t="shared" si="46"/>
        <v>0.66063931693062372</v>
      </c>
      <c r="K74" s="66">
        <f t="shared" si="47"/>
        <v>0</v>
      </c>
      <c r="L74" s="66">
        <f t="shared" si="48"/>
        <v>-0.66063931693062372</v>
      </c>
      <c r="M74" s="66">
        <f t="shared" si="49"/>
        <v>14.21433196024282</v>
      </c>
      <c r="N74" s="66">
        <f t="shared" si="50"/>
        <v>0.66063931693062372</v>
      </c>
      <c r="O74" s="67">
        <f t="shared" si="51"/>
        <v>0.43644430707456111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1.7424155826295929E-5</v>
      </c>
      <c r="X74" s="65">
        <f t="shared" si="55"/>
        <v>0.17424155826295928</v>
      </c>
      <c r="Y74" s="68">
        <f t="shared" si="57"/>
        <v>0.18096276204720141</v>
      </c>
      <c r="Z74" s="68">
        <f t="shared" si="58"/>
        <v>0.18096276204720141</v>
      </c>
      <c r="AA74" s="66">
        <f t="shared" si="56"/>
        <v>14.21433196024282</v>
      </c>
      <c r="AB74" s="68">
        <f t="shared" si="59"/>
        <v>0.1547543678225054</v>
      </c>
    </row>
    <row r="75" spans="1:28">
      <c r="A75">
        <v>669.4</v>
      </c>
      <c r="B75">
        <v>16.625953763086514</v>
      </c>
      <c r="D75" s="66">
        <f t="shared" si="40"/>
        <v>15.055934039220638</v>
      </c>
      <c r="E75" s="66">
        <f t="shared" si="41"/>
        <v>14.369379660498367</v>
      </c>
      <c r="F75" s="66">
        <f t="shared" si="42"/>
        <v>0.68655437872227054</v>
      </c>
      <c r="G75" s="66">
        <f t="shared" si="43"/>
        <v>9.9982847749176739E-4</v>
      </c>
      <c r="H75" s="66">
        <f t="shared" si="44"/>
        <v>-0.68555455024477874</v>
      </c>
      <c r="I75" s="66">
        <f t="shared" si="45"/>
        <v>14.370379488975859</v>
      </c>
      <c r="J75" s="66">
        <f t="shared" si="46"/>
        <v>0.68555455024477929</v>
      </c>
      <c r="K75" s="66">
        <f t="shared" si="47"/>
        <v>0</v>
      </c>
      <c r="L75" s="66">
        <f t="shared" si="48"/>
        <v>-0.68555455024477929</v>
      </c>
      <c r="M75" s="66">
        <f t="shared" si="49"/>
        <v>14.370379488975859</v>
      </c>
      <c r="N75" s="66">
        <f t="shared" si="50"/>
        <v>0.68555455024477929</v>
      </c>
      <c r="O75" s="67">
        <f t="shared" si="51"/>
        <v>0.46998504136132163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1.5913663202154979E-5</v>
      </c>
      <c r="X75" s="65">
        <f t="shared" si="55"/>
        <v>0.15913663202154979</v>
      </c>
      <c r="Y75" s="68">
        <f t="shared" si="57"/>
        <v>0.1809627620471943</v>
      </c>
      <c r="Z75" s="68">
        <f t="shared" si="58"/>
        <v>0.1809627620471943</v>
      </c>
      <c r="AA75" s="66">
        <f t="shared" si="56"/>
        <v>14.370379488975859</v>
      </c>
      <c r="AB75" s="68">
        <f t="shared" si="59"/>
        <v>0.15604752873303873</v>
      </c>
    </row>
    <row r="76" spans="1:28">
      <c r="A76">
        <v>733.82</v>
      </c>
      <c r="B76">
        <v>16.784296179877821</v>
      </c>
      <c r="D76" s="66">
        <f t="shared" si="40"/>
        <v>15.214276456011945</v>
      </c>
      <c r="E76" s="66">
        <f t="shared" si="41"/>
        <v>14.516905331537215</v>
      </c>
      <c r="F76" s="66">
        <f t="shared" si="42"/>
        <v>0.6973711244747296</v>
      </c>
      <c r="G76" s="66">
        <f t="shared" si="43"/>
        <v>9.998296442667318E-4</v>
      </c>
      <c r="H76" s="66">
        <f t="shared" si="44"/>
        <v>-0.69637129483046289</v>
      </c>
      <c r="I76" s="66">
        <f t="shared" si="45"/>
        <v>14.517905161181481</v>
      </c>
      <c r="J76" s="66">
        <f t="shared" si="46"/>
        <v>0.69637129483046323</v>
      </c>
      <c r="K76" s="66">
        <f t="shared" si="47"/>
        <v>0</v>
      </c>
      <c r="L76" s="66">
        <f t="shared" si="48"/>
        <v>-0.69637129483046323</v>
      </c>
      <c r="M76" s="66">
        <f t="shared" si="49"/>
        <v>14.517905161181481</v>
      </c>
      <c r="N76" s="66">
        <f t="shared" si="50"/>
        <v>0.69637129483046323</v>
      </c>
      <c r="O76" s="67">
        <f t="shared" si="51"/>
        <v>0.48493298026385595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1.4516647335208282E-5</v>
      </c>
      <c r="X76" s="65">
        <f t="shared" si="55"/>
        <v>0.14516647335208283</v>
      </c>
      <c r="Y76" s="68">
        <f t="shared" si="57"/>
        <v>0.15834241679130656</v>
      </c>
      <c r="Z76" s="68">
        <f t="shared" si="58"/>
        <v>0.15834241679130656</v>
      </c>
      <c r="AA76" s="66">
        <f t="shared" si="56"/>
        <v>14.517905161181481</v>
      </c>
      <c r="AB76" s="68">
        <f t="shared" si="59"/>
        <v>0.14752567220562263</v>
      </c>
    </row>
    <row r="77" spans="1:28">
      <c r="A77">
        <v>804.32</v>
      </c>
      <c r="B77">
        <v>16.920018251413218</v>
      </c>
      <c r="D77" s="66">
        <f t="shared" si="40"/>
        <v>15.349998527547342</v>
      </c>
      <c r="E77" s="66">
        <f t="shared" si="41"/>
        <v>14.654585881932029</v>
      </c>
      <c r="F77" s="66">
        <f t="shared" si="42"/>
        <v>0.69541264561531335</v>
      </c>
      <c r="G77" s="66">
        <f t="shared" si="43"/>
        <v>9.9983079342679231E-4</v>
      </c>
      <c r="H77" s="66">
        <f t="shared" si="44"/>
        <v>-0.69441281482188655</v>
      </c>
      <c r="I77" s="66">
        <f t="shared" si="45"/>
        <v>14.655585712725456</v>
      </c>
      <c r="J77" s="66">
        <f t="shared" si="46"/>
        <v>0.69441281482188622</v>
      </c>
      <c r="K77" s="66">
        <f t="shared" si="47"/>
        <v>0</v>
      </c>
      <c r="L77" s="66">
        <f t="shared" si="48"/>
        <v>-0.69441281482188622</v>
      </c>
      <c r="M77" s="66">
        <f t="shared" si="49"/>
        <v>14.655585712725456</v>
      </c>
      <c r="N77" s="66">
        <f t="shared" si="50"/>
        <v>0.69441281482188622</v>
      </c>
      <c r="O77" s="67">
        <f t="shared" si="51"/>
        <v>0.48220915738885523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1.324423879491066E-5</v>
      </c>
      <c r="X77" s="65">
        <f t="shared" si="55"/>
        <v>0.13244238794910659</v>
      </c>
      <c r="Y77" s="68">
        <f t="shared" si="57"/>
        <v>0.1357220715353975</v>
      </c>
      <c r="Z77" s="68">
        <f t="shared" si="58"/>
        <v>0.1357220715353975</v>
      </c>
      <c r="AA77" s="66">
        <f t="shared" si="56"/>
        <v>14.655585712725456</v>
      </c>
      <c r="AB77" s="68">
        <f t="shared" si="59"/>
        <v>0.13768055154397452</v>
      </c>
    </row>
    <row r="78" spans="1:28">
      <c r="A78">
        <v>877.24</v>
      </c>
      <c r="B78">
        <v>17.033119977692717</v>
      </c>
      <c r="D78" s="66">
        <f t="shared" si="40"/>
        <v>15.463100253826841</v>
      </c>
      <c r="E78" s="66">
        <f t="shared" si="41"/>
        <v>14.776819428470718</v>
      </c>
      <c r="F78" s="66">
        <f t="shared" si="42"/>
        <v>0.686280825356123</v>
      </c>
      <c r="G78" s="66">
        <f t="shared" si="43"/>
        <v>9.9983186639630091E-4</v>
      </c>
      <c r="H78" s="66">
        <f t="shared" si="44"/>
        <v>-0.68528099348972671</v>
      </c>
      <c r="I78" s="66">
        <f t="shared" si="45"/>
        <v>14.777819260337115</v>
      </c>
      <c r="J78" s="66">
        <f t="shared" si="46"/>
        <v>0.6852809934897266</v>
      </c>
      <c r="K78" s="66">
        <f t="shared" si="47"/>
        <v>0</v>
      </c>
      <c r="L78" s="66">
        <f t="shared" si="48"/>
        <v>-0.6852809934897266</v>
      </c>
      <c r="M78" s="66">
        <f t="shared" si="49"/>
        <v>14.777819260337115</v>
      </c>
      <c r="N78" s="66">
        <f t="shared" si="50"/>
        <v>0.6852809934897266</v>
      </c>
      <c r="O78" s="67">
        <f t="shared" si="51"/>
        <v>0.46961004003826673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1.2143320126216934E-5</v>
      </c>
      <c r="X78" s="65">
        <f t="shared" si="55"/>
        <v>0.12143320126216935</v>
      </c>
      <c r="Y78" s="68">
        <f t="shared" si="57"/>
        <v>0.1131017262794991</v>
      </c>
      <c r="Z78" s="68">
        <f t="shared" si="58"/>
        <v>0.1131017262794991</v>
      </c>
      <c r="AA78" s="66">
        <f t="shared" si="56"/>
        <v>14.777819260337115</v>
      </c>
      <c r="AB78" s="68">
        <f t="shared" si="59"/>
        <v>0.12223354761165872</v>
      </c>
    </row>
    <row r="79" spans="1:28">
      <c r="A79">
        <v>958.79</v>
      </c>
      <c r="B79">
        <v>17.14622170397222</v>
      </c>
      <c r="D79" s="66">
        <f t="shared" si="40"/>
        <v>15.576201980106344</v>
      </c>
      <c r="E79" s="66">
        <f t="shared" si="41"/>
        <v>14.894659380259773</v>
      </c>
      <c r="F79" s="66">
        <f t="shared" si="42"/>
        <v>0.68154259984657095</v>
      </c>
      <c r="G79" s="66">
        <f t="shared" si="43"/>
        <v>9.998329514125672E-4</v>
      </c>
      <c r="H79" s="66">
        <f t="shared" si="44"/>
        <v>-0.68054276689515836</v>
      </c>
      <c r="I79" s="66">
        <f t="shared" si="45"/>
        <v>14.895659213211186</v>
      </c>
      <c r="J79" s="66">
        <f t="shared" si="46"/>
        <v>0.68054276689515802</v>
      </c>
      <c r="K79" s="66">
        <f t="shared" si="47"/>
        <v>0</v>
      </c>
      <c r="L79" s="66">
        <f t="shared" si="48"/>
        <v>-0.68054276689515802</v>
      </c>
      <c r="M79" s="66">
        <f t="shared" si="49"/>
        <v>14.895659213211186</v>
      </c>
      <c r="N79" s="66">
        <f t="shared" si="50"/>
        <v>0.68054276689515802</v>
      </c>
      <c r="O79" s="67">
        <f t="shared" si="51"/>
        <v>0.4631384575733174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1.1110468556746048E-5</v>
      </c>
      <c r="X79" s="65">
        <f t="shared" si="55"/>
        <v>0.11110468556746048</v>
      </c>
      <c r="Y79" s="68">
        <f t="shared" si="57"/>
        <v>0.11310172627950266</v>
      </c>
      <c r="Z79" s="68">
        <f t="shared" si="58"/>
        <v>0.11310172627950266</v>
      </c>
      <c r="AA79" s="66">
        <f t="shared" si="56"/>
        <v>14.895659213211186</v>
      </c>
      <c r="AB79" s="68">
        <f t="shared" si="59"/>
        <v>0.11783995287407123</v>
      </c>
    </row>
    <row r="80" spans="1:28">
      <c r="A80">
        <v>1047.6199999999999</v>
      </c>
      <c r="B80">
        <v>17.259323430251722</v>
      </c>
      <c r="D80" s="66">
        <f t="shared" si="40"/>
        <v>15.689303706385846</v>
      </c>
      <c r="E80" s="66">
        <f t="shared" si="41"/>
        <v>15.005337145274197</v>
      </c>
      <c r="F80" s="66">
        <f t="shared" si="42"/>
        <v>0.68396656111164944</v>
      </c>
      <c r="G80" s="66">
        <f t="shared" si="43"/>
        <v>9.9983401907472813E-4</v>
      </c>
      <c r="H80" s="66">
        <f t="shared" si="44"/>
        <v>-0.68296672709257467</v>
      </c>
      <c r="I80" s="66">
        <f t="shared" si="45"/>
        <v>15.006336979293271</v>
      </c>
      <c r="J80" s="66">
        <f t="shared" si="46"/>
        <v>0.682966727092575</v>
      </c>
      <c r="K80" s="66">
        <f t="shared" si="47"/>
        <v>0</v>
      </c>
      <c r="L80" s="66">
        <f t="shared" si="48"/>
        <v>-0.682966727092575</v>
      </c>
      <c r="M80" s="66">
        <f t="shared" si="49"/>
        <v>15.006336979293271</v>
      </c>
      <c r="N80" s="66">
        <f t="shared" si="50"/>
        <v>0.682966727092575</v>
      </c>
      <c r="O80" s="67">
        <f t="shared" si="51"/>
        <v>0.4664435503155438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1.0168387533191945E-5</v>
      </c>
      <c r="X80" s="65">
        <f t="shared" si="55"/>
        <v>0.10168387533191944</v>
      </c>
      <c r="Y80" s="68">
        <f t="shared" si="57"/>
        <v>0.11310172627950266</v>
      </c>
      <c r="Z80" s="68">
        <f t="shared" si="58"/>
        <v>0.11310172627950266</v>
      </c>
      <c r="AA80" s="66">
        <f t="shared" si="56"/>
        <v>15.006336979293271</v>
      </c>
      <c r="AB80" s="68">
        <f t="shared" si="59"/>
        <v>0.11067776608208568</v>
      </c>
    </row>
    <row r="81" spans="1:28">
      <c r="A81">
        <v>1144.1300000000001</v>
      </c>
      <c r="B81">
        <v>17.34980481127532</v>
      </c>
      <c r="D81" s="66">
        <f t="shared" si="40"/>
        <v>15.779785087409444</v>
      </c>
      <c r="E81" s="66">
        <f t="shared" si="41"/>
        <v>15.109260580700065</v>
      </c>
      <c r="F81" s="66">
        <f t="shared" si="42"/>
        <v>0.6705245067093788</v>
      </c>
      <c r="G81" s="66">
        <f t="shared" si="43"/>
        <v>9.9983506749533606E-4</v>
      </c>
      <c r="H81" s="66">
        <f t="shared" si="44"/>
        <v>-0.66952467164188345</v>
      </c>
      <c r="I81" s="66">
        <f t="shared" si="45"/>
        <v>15.110260415767559</v>
      </c>
      <c r="J81" s="66">
        <f t="shared" si="46"/>
        <v>0.66952467164188434</v>
      </c>
      <c r="K81" s="66">
        <f t="shared" si="47"/>
        <v>0</v>
      </c>
      <c r="L81" s="66">
        <f t="shared" si="48"/>
        <v>-0.66952467164188434</v>
      </c>
      <c r="M81" s="66">
        <f t="shared" si="49"/>
        <v>15.110260415767559</v>
      </c>
      <c r="N81" s="66">
        <f t="shared" si="50"/>
        <v>0.66952467164188434</v>
      </c>
      <c r="O81" s="67">
        <f t="shared" si="51"/>
        <v>0.44826328593717302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9.3106606308046645E-6</v>
      </c>
      <c r="X81" s="65">
        <f t="shared" si="55"/>
        <v>9.3106606308046652E-2</v>
      </c>
      <c r="Y81" s="68">
        <f t="shared" si="57"/>
        <v>9.0481381023597152E-2</v>
      </c>
      <c r="Z81" s="68">
        <f t="shared" si="58"/>
        <v>9.0481381023597152E-2</v>
      </c>
      <c r="AA81" s="66">
        <f t="shared" si="56"/>
        <v>15.110260415767559</v>
      </c>
      <c r="AB81" s="68">
        <f t="shared" si="59"/>
        <v>0.10392343647428781</v>
      </c>
    </row>
    <row r="82" spans="1:28">
      <c r="A82">
        <v>1256.58</v>
      </c>
      <c r="B82">
        <v>17.440286192298917</v>
      </c>
      <c r="D82" s="66">
        <f t="shared" si="40"/>
        <v>15.870266468433041</v>
      </c>
      <c r="E82" s="66">
        <f t="shared" si="41"/>
        <v>15.213638055529502</v>
      </c>
      <c r="F82" s="66">
        <f t="shared" si="42"/>
        <v>0.65662841290353846</v>
      </c>
      <c r="G82" s="66">
        <f t="shared" si="43"/>
        <v>9.9983616840196342E-4</v>
      </c>
      <c r="H82" s="66">
        <f t="shared" si="44"/>
        <v>-0.65562857673513653</v>
      </c>
      <c r="I82" s="66">
        <f t="shared" si="45"/>
        <v>15.214637891697905</v>
      </c>
      <c r="J82" s="66">
        <f t="shared" si="46"/>
        <v>0.65562857673513619</v>
      </c>
      <c r="K82" s="66">
        <f t="shared" si="47"/>
        <v>0</v>
      </c>
      <c r="L82" s="66">
        <f t="shared" si="48"/>
        <v>-0.65562857673513619</v>
      </c>
      <c r="M82" s="66">
        <f t="shared" si="49"/>
        <v>15.214637891697905</v>
      </c>
      <c r="N82" s="66">
        <f t="shared" si="50"/>
        <v>0.65562857673513619</v>
      </c>
      <c r="O82" s="67">
        <f t="shared" si="51"/>
        <v>0.42984883063174034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8.4774595708371475E-6</v>
      </c>
      <c r="X82" s="65">
        <f t="shared" si="55"/>
        <v>8.4774595708371481E-2</v>
      </c>
      <c r="Y82" s="68">
        <f t="shared" si="57"/>
        <v>9.0481381023597152E-2</v>
      </c>
      <c r="Z82" s="68">
        <f t="shared" si="58"/>
        <v>9.0481381023597152E-2</v>
      </c>
      <c r="AA82" s="66">
        <f t="shared" si="56"/>
        <v>15.214637891697905</v>
      </c>
      <c r="AB82" s="68">
        <f t="shared" si="59"/>
        <v>0.1043774759303453</v>
      </c>
    </row>
    <row r="83" spans="1:28" ht="15" customHeight="1">
      <c r="A83">
        <v>1377.04</v>
      </c>
      <c r="B83">
        <v>17.508147228066619</v>
      </c>
      <c r="D83" s="66">
        <f t="shared" si="40"/>
        <v>15.938127504200743</v>
      </c>
      <c r="E83" s="66">
        <f t="shared" si="41"/>
        <v>15.309910876395611</v>
      </c>
      <c r="F83" s="66">
        <f t="shared" si="42"/>
        <v>0.62821662780513243</v>
      </c>
      <c r="G83" s="66">
        <f t="shared" si="43"/>
        <v>9.9983722930491094E-4</v>
      </c>
      <c r="H83" s="66">
        <f t="shared" si="44"/>
        <v>-0.62721679057582758</v>
      </c>
      <c r="I83" s="66">
        <f t="shared" si="45"/>
        <v>15.310910713624915</v>
      </c>
      <c r="J83" s="66">
        <f t="shared" si="46"/>
        <v>0.62721679057582769</v>
      </c>
      <c r="K83" s="66">
        <f t="shared" si="47"/>
        <v>0</v>
      </c>
      <c r="L83" s="66">
        <f t="shared" si="48"/>
        <v>-0.62721679057582769</v>
      </c>
      <c r="M83" s="66">
        <f t="shared" si="49"/>
        <v>15.310910713624915</v>
      </c>
      <c r="N83" s="66">
        <f t="shared" si="50"/>
        <v>0.62721679057582769</v>
      </c>
      <c r="O83" s="67">
        <f t="shared" si="51"/>
        <v>0.39340090238024167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7.7358727034236796E-6</v>
      </c>
      <c r="X83" s="65">
        <f t="shared" si="55"/>
        <v>7.7358727034236796E-2</v>
      </c>
      <c r="Y83" s="68">
        <f t="shared" si="57"/>
        <v>6.7861035767702305E-2</v>
      </c>
      <c r="Z83" s="68">
        <f t="shared" si="58"/>
        <v>6.7861035767702305E-2</v>
      </c>
      <c r="AA83" s="66">
        <f t="shared" si="56"/>
        <v>15.310910713624915</v>
      </c>
      <c r="AB83" s="68">
        <f t="shared" si="59"/>
        <v>9.627282192701081E-2</v>
      </c>
    </row>
    <row r="84" spans="1:28">
      <c r="A84">
        <v>1504.04</v>
      </c>
      <c r="B84">
        <v>17.576008263834318</v>
      </c>
      <c r="D84" s="66">
        <f t="shared" si="40"/>
        <v>16.005988539968442</v>
      </c>
      <c r="E84" s="66">
        <f t="shared" si="41"/>
        <v>15.397826844610154</v>
      </c>
      <c r="F84" s="66">
        <f t="shared" si="42"/>
        <v>0.60816169535828735</v>
      </c>
      <c r="G84" s="66">
        <f t="shared" si="43"/>
        <v>9.9983823876578694E-4</v>
      </c>
      <c r="H84" s="66">
        <f t="shared" si="44"/>
        <v>-0.60716185711952153</v>
      </c>
      <c r="I84" s="66">
        <f t="shared" si="45"/>
        <v>15.39882668284892</v>
      </c>
      <c r="J84" s="66">
        <f t="shared" si="46"/>
        <v>0.60716185711952164</v>
      </c>
      <c r="K84" s="66">
        <f t="shared" si="47"/>
        <v>0</v>
      </c>
      <c r="L84" s="66">
        <f t="shared" si="48"/>
        <v>-0.60716185711952164</v>
      </c>
      <c r="M84" s="66">
        <f t="shared" si="49"/>
        <v>15.39882668284892</v>
      </c>
      <c r="N84" s="66">
        <f t="shared" si="50"/>
        <v>0.60716185711952164</v>
      </c>
      <c r="O84" s="67">
        <f t="shared" si="51"/>
        <v>0.3686455207408264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7.0826614634734072E-6</v>
      </c>
      <c r="X84" s="65">
        <f t="shared" si="55"/>
        <v>7.0826614634734067E-2</v>
      </c>
      <c r="Y84" s="68">
        <f t="shared" si="57"/>
        <v>6.7861035767698752E-2</v>
      </c>
      <c r="Z84" s="68">
        <f t="shared" si="58"/>
        <v>6.7861035767698752E-2</v>
      </c>
      <c r="AA84" s="66">
        <f t="shared" si="56"/>
        <v>15.39882668284892</v>
      </c>
      <c r="AB84" s="68">
        <f t="shared" si="59"/>
        <v>8.7915969224004797E-2</v>
      </c>
    </row>
    <row r="85" spans="1:28">
      <c r="A85">
        <v>1647.54</v>
      </c>
      <c r="B85">
        <v>17.621248954346118</v>
      </c>
      <c r="D85" s="66">
        <f t="shared" si="40"/>
        <v>16.051229230480242</v>
      </c>
      <c r="E85" s="66">
        <f t="shared" si="41"/>
        <v>15.484016723217726</v>
      </c>
      <c r="F85" s="66">
        <f t="shared" si="42"/>
        <v>0.56721250726251604</v>
      </c>
      <c r="G85" s="66">
        <f t="shared" si="43"/>
        <v>9.9983926846032773E-4</v>
      </c>
      <c r="H85" s="66">
        <f t="shared" si="44"/>
        <v>-0.56621266799405567</v>
      </c>
      <c r="I85" s="66">
        <f t="shared" si="45"/>
        <v>15.485016562486187</v>
      </c>
      <c r="J85" s="66">
        <f t="shared" si="46"/>
        <v>0.5662126679940549</v>
      </c>
      <c r="K85" s="66">
        <f t="shared" si="47"/>
        <v>0</v>
      </c>
      <c r="L85" s="66">
        <f t="shared" si="48"/>
        <v>-0.5662126679940549</v>
      </c>
      <c r="M85" s="66">
        <f t="shared" si="49"/>
        <v>15.485016562486187</v>
      </c>
      <c r="N85" s="66">
        <f t="shared" si="50"/>
        <v>0.5662126679940549</v>
      </c>
      <c r="O85" s="67">
        <f t="shared" si="51"/>
        <v>0.32059678539694586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6.4657648054205325E-6</v>
      </c>
      <c r="X85" s="65">
        <f t="shared" si="55"/>
        <v>6.4657648054205319E-2</v>
      </c>
      <c r="Y85" s="68">
        <f t="shared" si="57"/>
        <v>4.5240690511800352E-2</v>
      </c>
      <c r="Z85" s="68">
        <f t="shared" si="58"/>
        <v>4.5240690511800352E-2</v>
      </c>
      <c r="AA85" s="66">
        <f t="shared" si="56"/>
        <v>15.485016562486187</v>
      </c>
      <c r="AB85" s="68">
        <f t="shared" si="59"/>
        <v>8.6189879637267097E-2</v>
      </c>
    </row>
    <row r="86" spans="1:28">
      <c r="A86">
        <v>1806.21</v>
      </c>
      <c r="B86">
        <v>17.666489644857919</v>
      </c>
      <c r="D86" s="66">
        <f t="shared" si="40"/>
        <v>16.096469920992043</v>
      </c>
      <c r="E86" s="66">
        <f t="shared" si="41"/>
        <v>15.566573144397555</v>
      </c>
      <c r="F86" s="66">
        <f t="shared" si="42"/>
        <v>0.52989677659448731</v>
      </c>
      <c r="G86" s="66">
        <f t="shared" si="43"/>
        <v>9.9984029420768479E-4</v>
      </c>
      <c r="H86" s="66">
        <f t="shared" si="44"/>
        <v>-0.52889693630027967</v>
      </c>
      <c r="I86" s="66">
        <f t="shared" si="45"/>
        <v>15.567572984691763</v>
      </c>
      <c r="J86" s="66">
        <f t="shared" si="46"/>
        <v>0.52889693630027956</v>
      </c>
      <c r="K86" s="66">
        <f t="shared" si="47"/>
        <v>0</v>
      </c>
      <c r="L86" s="66">
        <f t="shared" si="48"/>
        <v>-0.52889693630027956</v>
      </c>
      <c r="M86" s="66">
        <f t="shared" si="49"/>
        <v>15.567572984691763</v>
      </c>
      <c r="N86" s="66">
        <f t="shared" si="50"/>
        <v>0.52889693630027956</v>
      </c>
      <c r="O86" s="67">
        <f t="shared" si="51"/>
        <v>0.27973196922782195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5.8977672294597755E-6</v>
      </c>
      <c r="X86" s="65">
        <f t="shared" si="55"/>
        <v>5.8977672294597758E-2</v>
      </c>
      <c r="Y86" s="68">
        <f t="shared" si="57"/>
        <v>4.5240690511800352E-2</v>
      </c>
      <c r="Z86" s="68">
        <f t="shared" si="58"/>
        <v>4.5240690511800352E-2</v>
      </c>
      <c r="AA86" s="66">
        <f t="shared" si="56"/>
        <v>15.567572984691763</v>
      </c>
      <c r="AB86" s="68">
        <f t="shared" si="59"/>
        <v>8.2556422205575686E-2</v>
      </c>
    </row>
    <row r="87" spans="1:28">
      <c r="A87">
        <v>1975.66</v>
      </c>
      <c r="B87">
        <v>17.68910999011382</v>
      </c>
      <c r="D87" s="66">
        <f t="shared" si="40"/>
        <v>16.119090266247944</v>
      </c>
      <c r="E87" s="66">
        <f t="shared" si="41"/>
        <v>15.643134761170531</v>
      </c>
      <c r="F87" s="66">
        <f t="shared" si="42"/>
        <v>0.47595550507741358</v>
      </c>
      <c r="G87" s="66">
        <f t="shared" si="43"/>
        <v>9.9984128203605403E-4</v>
      </c>
      <c r="H87" s="66">
        <f t="shared" si="44"/>
        <v>-0.47495566379537751</v>
      </c>
      <c r="I87" s="66">
        <f t="shared" si="45"/>
        <v>15.644134602452567</v>
      </c>
      <c r="J87" s="66">
        <f t="shared" si="46"/>
        <v>0.47495566379537735</v>
      </c>
      <c r="K87" s="66">
        <f t="shared" si="47"/>
        <v>0</v>
      </c>
      <c r="L87" s="66">
        <f t="shared" si="48"/>
        <v>-0.47495566379537735</v>
      </c>
      <c r="M87" s="66">
        <f t="shared" si="49"/>
        <v>15.644134602452567</v>
      </c>
      <c r="N87" s="66">
        <f t="shared" si="50"/>
        <v>0.47495566379537735</v>
      </c>
      <c r="O87" s="67">
        <f t="shared" si="51"/>
        <v>0.22558288257130751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5.3919227739198764E-6</v>
      </c>
      <c r="X87" s="65">
        <f t="shared" si="55"/>
        <v>5.3919227739198765E-2</v>
      </c>
      <c r="Y87" s="68">
        <f t="shared" si="57"/>
        <v>2.2620345255901952E-2</v>
      </c>
      <c r="Z87" s="68">
        <f t="shared" si="58"/>
        <v>2.2620345255901952E-2</v>
      </c>
      <c r="AA87" s="66">
        <f t="shared" si="56"/>
        <v>15.644134602452567</v>
      </c>
      <c r="AB87" s="68">
        <f t="shared" si="59"/>
        <v>7.6561617760804168E-2</v>
      </c>
    </row>
    <row r="88" spans="1:28">
      <c r="A88">
        <v>2157.8000000000002</v>
      </c>
      <c r="B88">
        <v>17.734350680625617</v>
      </c>
      <c r="D88" s="66">
        <f t="shared" si="40"/>
        <v>16.164330956759741</v>
      </c>
      <c r="E88" s="66">
        <f t="shared" si="41"/>
        <v>15.714892904901985</v>
      </c>
      <c r="F88" s="66">
        <f t="shared" si="42"/>
        <v>0.44943805185775609</v>
      </c>
      <c r="G88" s="66">
        <f t="shared" si="43"/>
        <v>9.9984224165811791E-4</v>
      </c>
      <c r="H88" s="66">
        <f t="shared" si="44"/>
        <v>-0.44843820961609798</v>
      </c>
      <c r="I88" s="66">
        <f t="shared" si="45"/>
        <v>15.715892747143643</v>
      </c>
      <c r="J88" s="66">
        <f t="shared" si="46"/>
        <v>0.44843820961609815</v>
      </c>
      <c r="K88" s="66">
        <f t="shared" si="47"/>
        <v>0</v>
      </c>
      <c r="L88" s="66">
        <f t="shared" si="48"/>
        <v>-0.44843820961609815</v>
      </c>
      <c r="M88" s="66">
        <f t="shared" si="49"/>
        <v>15.715892747143643</v>
      </c>
      <c r="N88" s="66">
        <f t="shared" si="50"/>
        <v>0.44843820961609815</v>
      </c>
      <c r="O88" s="67">
        <f t="shared" si="51"/>
        <v>0.20109682784369159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4.9367903176951263E-6</v>
      </c>
      <c r="X88" s="65">
        <f t="shared" si="55"/>
        <v>4.9367903176951264E-2</v>
      </c>
      <c r="Y88" s="68">
        <f t="shared" si="57"/>
        <v>4.5240690511796799E-2</v>
      </c>
      <c r="Z88" s="68">
        <f t="shared" si="58"/>
        <v>4.5240690511796799E-2</v>
      </c>
      <c r="AA88" s="66">
        <f t="shared" si="56"/>
        <v>15.715892747143643</v>
      </c>
      <c r="AB88" s="68">
        <f t="shared" si="59"/>
        <v>7.1758144691075998E-2</v>
      </c>
    </row>
    <row r="89" spans="1:28">
      <c r="A89">
        <v>2368</v>
      </c>
      <c r="B89">
        <v>17.756971025881519</v>
      </c>
      <c r="D89" s="66">
        <f t="shared" si="40"/>
        <v>16.186951302015643</v>
      </c>
      <c r="E89" s="66">
        <f t="shared" si="41"/>
        <v>15.787000892288296</v>
      </c>
      <c r="F89" s="66">
        <f t="shared" si="42"/>
        <v>0.39995040972734763</v>
      </c>
      <c r="G89" s="66">
        <f t="shared" si="43"/>
        <v>9.9984324070174265E-4</v>
      </c>
      <c r="H89" s="66">
        <f t="shared" si="44"/>
        <v>-0.3989505664866459</v>
      </c>
      <c r="I89" s="66">
        <f t="shared" si="45"/>
        <v>15.788000735528998</v>
      </c>
      <c r="J89" s="66">
        <f t="shared" si="46"/>
        <v>0.39895056648664529</v>
      </c>
      <c r="K89" s="66">
        <f t="shared" si="47"/>
        <v>0</v>
      </c>
      <c r="L89" s="66">
        <f t="shared" si="48"/>
        <v>-0.39895056648664529</v>
      </c>
      <c r="M89" s="66">
        <f t="shared" si="49"/>
        <v>15.788000735528998</v>
      </c>
      <c r="N89" s="66">
        <f t="shared" si="50"/>
        <v>0.39895056648664529</v>
      </c>
      <c r="O89" s="67">
        <f t="shared" si="51"/>
        <v>0.15916155450001518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4.4985667852713442E-6</v>
      </c>
      <c r="X89" s="65">
        <f t="shared" si="55"/>
        <v>4.4985667852713442E-2</v>
      </c>
      <c r="Y89" s="68">
        <f t="shared" si="57"/>
        <v>2.2620345255901952E-2</v>
      </c>
      <c r="Z89" s="68">
        <f t="shared" si="58"/>
        <v>2.2620345255901952E-2</v>
      </c>
      <c r="AA89" s="66">
        <f t="shared" si="56"/>
        <v>15.788000735528998</v>
      </c>
      <c r="AB89" s="68">
        <f t="shared" si="59"/>
        <v>7.2107988385354815E-2</v>
      </c>
    </row>
    <row r="90" spans="1:28">
      <c r="A90">
        <v>2585.6999999999998</v>
      </c>
      <c r="B90">
        <v>17.779591371137418</v>
      </c>
      <c r="D90" s="66">
        <f t="shared" si="40"/>
        <v>16.209571647271542</v>
      </c>
      <c r="E90" s="66">
        <f t="shared" si="41"/>
        <v>15.85211442694443</v>
      </c>
      <c r="F90" s="66">
        <f t="shared" si="42"/>
        <v>0.35745722032711136</v>
      </c>
      <c r="G90" s="66">
        <f t="shared" si="43"/>
        <v>9.9984417436368772E-4</v>
      </c>
      <c r="H90" s="66">
        <f t="shared" si="44"/>
        <v>-0.3564573761527477</v>
      </c>
      <c r="I90" s="66">
        <f t="shared" si="45"/>
        <v>15.853114271118795</v>
      </c>
      <c r="J90" s="66">
        <f t="shared" si="46"/>
        <v>0.35645737615274697</v>
      </c>
      <c r="K90" s="66">
        <f t="shared" si="47"/>
        <v>0</v>
      </c>
      <c r="L90" s="66">
        <f t="shared" si="48"/>
        <v>-0.35645737615274697</v>
      </c>
      <c r="M90" s="66">
        <f t="shared" si="49"/>
        <v>15.853114271118795</v>
      </c>
      <c r="N90" s="66">
        <f t="shared" si="50"/>
        <v>0.35645737615274697</v>
      </c>
      <c r="O90" s="67">
        <f t="shared" si="51"/>
        <v>0.12706186101370096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4.1198151941534373E-6</v>
      </c>
      <c r="X90" s="65">
        <f t="shared" si="55"/>
        <v>4.1198151941534374E-2</v>
      </c>
      <c r="Y90" s="68">
        <f t="shared" si="57"/>
        <v>2.26203452558984E-2</v>
      </c>
      <c r="Z90" s="68">
        <f t="shared" si="58"/>
        <v>2.26203452558984E-2</v>
      </c>
      <c r="AA90" s="66">
        <f t="shared" si="56"/>
        <v>15.853114271118795</v>
      </c>
      <c r="AB90" s="68">
        <f t="shared" si="59"/>
        <v>6.5113535589796712E-2</v>
      </c>
    </row>
    <row r="91" spans="1:28">
      <c r="A91">
        <v>2826.01</v>
      </c>
      <c r="B91">
        <v>17.80221171639332</v>
      </c>
      <c r="D91" s="66">
        <f t="shared" si="40"/>
        <v>16.232191992527444</v>
      </c>
      <c r="E91" s="66">
        <f t="shared" si="41"/>
        <v>15.91503947620685</v>
      </c>
      <c r="F91" s="66">
        <f t="shared" si="42"/>
        <v>0.31715251632059349</v>
      </c>
      <c r="G91" s="66">
        <f t="shared" si="43"/>
        <v>9.9984510655246441E-4</v>
      </c>
      <c r="H91" s="66">
        <f t="shared" si="44"/>
        <v>-0.316152671214041</v>
      </c>
      <c r="I91" s="66">
        <f t="shared" si="45"/>
        <v>15.916039321313402</v>
      </c>
      <c r="J91" s="66">
        <f t="shared" si="46"/>
        <v>0.31615267121404145</v>
      </c>
      <c r="K91" s="66">
        <f t="shared" si="47"/>
        <v>0</v>
      </c>
      <c r="L91" s="66">
        <f t="shared" si="48"/>
        <v>-0.31615267121404145</v>
      </c>
      <c r="M91" s="66">
        <f t="shared" si="49"/>
        <v>15.916039321313402</v>
      </c>
      <c r="N91" s="66">
        <f t="shared" si="50"/>
        <v>0.31615267121404145</v>
      </c>
      <c r="O91" s="67">
        <f t="shared" si="51"/>
        <v>9.9952511515773793E-2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3.7694863597519262E-6</v>
      </c>
      <c r="X91" s="65">
        <f t="shared" si="55"/>
        <v>3.7694863597519265E-2</v>
      </c>
      <c r="Y91" s="68">
        <f t="shared" si="57"/>
        <v>2.2620345255901952E-2</v>
      </c>
      <c r="Z91" s="68">
        <f t="shared" si="58"/>
        <v>2.2620345255901952E-2</v>
      </c>
      <c r="AA91" s="66">
        <f t="shared" si="56"/>
        <v>15.916039321313402</v>
      </c>
      <c r="AB91" s="68">
        <f t="shared" si="59"/>
        <v>6.2925050194607479E-2</v>
      </c>
    </row>
    <row r="92" spans="1:28">
      <c r="A92">
        <v>3097.97</v>
      </c>
      <c r="B92">
        <v>17.824832061649218</v>
      </c>
      <c r="D92" s="66">
        <f t="shared" si="40"/>
        <v>16.254812337783342</v>
      </c>
      <c r="E92" s="66">
        <f t="shared" si="41"/>
        <v>15.977260915964257</v>
      </c>
      <c r="F92" s="66">
        <f t="shared" si="42"/>
        <v>0.27755142181908532</v>
      </c>
      <c r="G92" s="66">
        <f t="shared" si="43"/>
        <v>9.9984605867748451E-4</v>
      </c>
      <c r="H92" s="66">
        <f t="shared" si="44"/>
        <v>-0.27655157576040784</v>
      </c>
      <c r="I92" s="66">
        <f t="shared" si="45"/>
        <v>15.978260762022934</v>
      </c>
      <c r="J92" s="66">
        <f t="shared" si="46"/>
        <v>0.27655157576040779</v>
      </c>
      <c r="K92" s="66">
        <f t="shared" si="47"/>
        <v>0</v>
      </c>
      <c r="L92" s="66">
        <f t="shared" si="48"/>
        <v>-0.27655157576040779</v>
      </c>
      <c r="M92" s="66">
        <f t="shared" si="49"/>
        <v>15.978260762022934</v>
      </c>
      <c r="N92" s="66">
        <f t="shared" si="50"/>
        <v>0.27655157576040779</v>
      </c>
      <c r="O92" s="67">
        <f t="shared" si="51"/>
        <v>7.6480774055564568E-2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3.4385762765690252E-6</v>
      </c>
      <c r="X92" s="65">
        <f t="shared" si="55"/>
        <v>3.4385762765690255E-2</v>
      </c>
      <c r="Y92" s="68">
        <f t="shared" si="57"/>
        <v>2.26203452558984E-2</v>
      </c>
      <c r="Z92" s="68">
        <f t="shared" si="58"/>
        <v>2.26203452558984E-2</v>
      </c>
      <c r="AA92" s="66">
        <f t="shared" si="56"/>
        <v>15.978260762022934</v>
      </c>
      <c r="AB92" s="68">
        <f t="shared" si="59"/>
        <v>6.2221440709532061E-2</v>
      </c>
    </row>
    <row r="93" spans="1:28">
      <c r="A93">
        <v>3386.7</v>
      </c>
      <c r="B93">
        <v>17.847452406905116</v>
      </c>
      <c r="D93" s="66">
        <f t="shared" si="40"/>
        <v>16.27743268303924</v>
      </c>
      <c r="E93" s="66">
        <f t="shared" si="41"/>
        <v>16.035025904366218</v>
      </c>
      <c r="F93" s="66">
        <f t="shared" si="42"/>
        <v>0.24240677867302196</v>
      </c>
      <c r="G93" s="66">
        <f t="shared" si="43"/>
        <v>9.9984697095973794E-4</v>
      </c>
      <c r="H93" s="66">
        <f t="shared" si="44"/>
        <v>-0.24140693170206223</v>
      </c>
      <c r="I93" s="66">
        <f t="shared" si="45"/>
        <v>16.036025751337178</v>
      </c>
      <c r="J93" s="66">
        <f t="shared" si="46"/>
        <v>0.24140693170206262</v>
      </c>
      <c r="K93" s="66">
        <f t="shared" si="47"/>
        <v>0</v>
      </c>
      <c r="L93" s="66">
        <f t="shared" si="48"/>
        <v>-0.24140693170206262</v>
      </c>
      <c r="M93" s="66">
        <f t="shared" si="49"/>
        <v>16.036025751337178</v>
      </c>
      <c r="N93" s="66">
        <f t="shared" si="50"/>
        <v>0.24140693170206262</v>
      </c>
      <c r="O93" s="67">
        <f t="shared" si="51"/>
        <v>5.8277306673804326E-2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3.1454236122250398E-6</v>
      </c>
      <c r="X93" s="65">
        <f t="shared" si="55"/>
        <v>3.1454236122250401E-2</v>
      </c>
      <c r="Y93" s="68">
        <f t="shared" si="57"/>
        <v>2.26203452558984E-2</v>
      </c>
      <c r="Z93" s="68">
        <f t="shared" si="58"/>
        <v>2.26203452558984E-2</v>
      </c>
      <c r="AA93" s="66">
        <f t="shared" si="56"/>
        <v>16.036025751337178</v>
      </c>
      <c r="AB93" s="68">
        <f t="shared" si="59"/>
        <v>5.7764989314243564E-2</v>
      </c>
    </row>
    <row r="94" spans="1:28">
      <c r="A94">
        <v>3708.11</v>
      </c>
      <c r="B94">
        <v>17.870072752161022</v>
      </c>
      <c r="D94" s="66">
        <f t="shared" si="40"/>
        <v>16.300053028295146</v>
      </c>
      <c r="E94" s="66">
        <f t="shared" si="41"/>
        <v>16.091357272298925</v>
      </c>
      <c r="F94" s="66">
        <f t="shared" si="42"/>
        <v>0.20869575599622081</v>
      </c>
      <c r="G94" s="66">
        <f t="shared" si="43"/>
        <v>9.9984788815489891E-4</v>
      </c>
      <c r="H94" s="66">
        <f t="shared" si="44"/>
        <v>-0.2076959081080659</v>
      </c>
      <c r="I94" s="66">
        <f t="shared" si="45"/>
        <v>16.092357120187081</v>
      </c>
      <c r="J94" s="66">
        <f t="shared" si="46"/>
        <v>0.20769590810806449</v>
      </c>
      <c r="K94" s="66">
        <f t="shared" si="47"/>
        <v>0</v>
      </c>
      <c r="L94" s="66">
        <f t="shared" si="48"/>
        <v>-0.20769590810806449</v>
      </c>
      <c r="M94" s="66">
        <f t="shared" si="49"/>
        <v>16.092357120187081</v>
      </c>
      <c r="N94" s="66">
        <f t="shared" si="50"/>
        <v>0.20769590810806449</v>
      </c>
      <c r="O94" s="67">
        <f t="shared" si="51"/>
        <v>4.3137590244833567E-2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2.872785906438197E-6</v>
      </c>
      <c r="X94" s="65">
        <f t="shared" si="55"/>
        <v>2.872785906438197E-2</v>
      </c>
      <c r="Y94" s="68">
        <f t="shared" si="57"/>
        <v>2.2620345255905505E-2</v>
      </c>
      <c r="Z94" s="68">
        <f t="shared" si="58"/>
        <v>2.2620345255905505E-2</v>
      </c>
      <c r="AA94" s="66">
        <f t="shared" si="56"/>
        <v>16.092357120187081</v>
      </c>
      <c r="AB94" s="68">
        <f t="shared" si="59"/>
        <v>5.633136884990364E-2</v>
      </c>
    </row>
    <row r="95" spans="1:28">
      <c r="A95">
        <v>4057.34</v>
      </c>
      <c r="B95">
        <v>17.89269309741692</v>
      </c>
      <c r="D95" s="66">
        <f t="shared" si="40"/>
        <v>16.322673373551044</v>
      </c>
      <c r="E95" s="66">
        <f t="shared" si="41"/>
        <v>16.144989089634009</v>
      </c>
      <c r="F95" s="66">
        <f t="shared" si="42"/>
        <v>0.17768428391703495</v>
      </c>
      <c r="G95" s="66">
        <f t="shared" si="43"/>
        <v>9.9984878785250482E-4</v>
      </c>
      <c r="H95" s="66">
        <f t="shared" si="44"/>
        <v>-0.17668443512918244</v>
      </c>
      <c r="I95" s="66">
        <f t="shared" si="45"/>
        <v>16.145988938421862</v>
      </c>
      <c r="J95" s="66">
        <f t="shared" si="46"/>
        <v>0.1766844351291823</v>
      </c>
      <c r="K95" s="66">
        <f t="shared" si="47"/>
        <v>0</v>
      </c>
      <c r="L95" s="66">
        <f t="shared" si="48"/>
        <v>-0.1766844351291823</v>
      </c>
      <c r="M95" s="66">
        <f t="shared" si="49"/>
        <v>16.145988938421862</v>
      </c>
      <c r="N95" s="66">
        <f t="shared" si="50"/>
        <v>0.1766844351291823</v>
      </c>
      <c r="O95" s="67">
        <f t="shared" si="51"/>
        <v>3.121738961691823E-2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2.6255147824738723E-6</v>
      </c>
      <c r="X95" s="65">
        <f t="shared" si="55"/>
        <v>2.6255147824738725E-2</v>
      </c>
      <c r="Y95" s="68">
        <f t="shared" si="57"/>
        <v>2.26203452558984E-2</v>
      </c>
      <c r="Z95" s="68">
        <f t="shared" si="58"/>
        <v>2.26203452558984E-2</v>
      </c>
      <c r="AA95" s="66">
        <f t="shared" si="56"/>
        <v>16.145988938421862</v>
      </c>
      <c r="AB95" s="68">
        <f t="shared" si="59"/>
        <v>5.3631818234780582E-2</v>
      </c>
    </row>
    <row r="96" spans="1:28">
      <c r="A96">
        <v>4435.05</v>
      </c>
      <c r="B96">
        <v>17.89269309741692</v>
      </c>
      <c r="D96" s="66">
        <f t="shared" si="40"/>
        <v>16.322673373551044</v>
      </c>
      <c r="E96" s="66">
        <f t="shared" si="41"/>
        <v>16.195919838525715</v>
      </c>
      <c r="F96" s="66">
        <f t="shared" si="42"/>
        <v>0.12675353502532971</v>
      </c>
      <c r="G96" s="66">
        <f t="shared" si="43"/>
        <v>9.998496672079481E-4</v>
      </c>
      <c r="H96" s="66">
        <f t="shared" si="44"/>
        <v>-0.12575368535812176</v>
      </c>
      <c r="I96" s="66">
        <f t="shared" si="45"/>
        <v>16.196919688192924</v>
      </c>
      <c r="J96" s="66">
        <f t="shared" si="46"/>
        <v>0.12575368535812004</v>
      </c>
      <c r="K96" s="66">
        <f t="shared" si="47"/>
        <v>0</v>
      </c>
      <c r="L96" s="66">
        <f t="shared" si="48"/>
        <v>-0.12575368535812004</v>
      </c>
      <c r="M96" s="66">
        <f t="shared" si="49"/>
        <v>16.196919688192924</v>
      </c>
      <c r="N96" s="66">
        <f t="shared" si="50"/>
        <v>0.12575368535812004</v>
      </c>
      <c r="O96" s="67">
        <f t="shared" si="51"/>
        <v>1.5813989381149054E-2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2.4019134277003738E-6</v>
      </c>
      <c r="X96" s="65">
        <f t="shared" si="55"/>
        <v>2.4019134277003737E-2</v>
      </c>
      <c r="Y96" s="68">
        <f t="shared" si="57"/>
        <v>1E-4</v>
      </c>
      <c r="Z96" s="68">
        <f t="shared" si="58"/>
        <v>1E-4</v>
      </c>
      <c r="AA96" s="66">
        <f t="shared" si="56"/>
        <v>16.196919688192924</v>
      </c>
      <c r="AB96" s="68">
        <f t="shared" si="59"/>
        <v>5.0930749771062267E-2</v>
      </c>
    </row>
    <row r="97" spans="1:28">
      <c r="A97">
        <v>4847.33</v>
      </c>
      <c r="B97">
        <v>17.89269309741692</v>
      </c>
      <c r="D97" s="66">
        <f t="shared" si="40"/>
        <v>16.322673373551044</v>
      </c>
      <c r="E97" s="66">
        <f t="shared" si="41"/>
        <v>16.244809800473018</v>
      </c>
      <c r="F97" s="66">
        <f t="shared" si="42"/>
        <v>7.7863573078026604E-2</v>
      </c>
      <c r="G97" s="66">
        <f t="shared" si="43"/>
        <v>9.9985053520901604E-4</v>
      </c>
      <c r="H97" s="66">
        <f t="shared" si="44"/>
        <v>-7.6863722542817592E-2</v>
      </c>
      <c r="I97" s="66">
        <f t="shared" si="45"/>
        <v>16.245809651008226</v>
      </c>
      <c r="J97" s="66">
        <f t="shared" si="46"/>
        <v>7.6863722542817925E-2</v>
      </c>
      <c r="K97" s="66">
        <f t="shared" si="47"/>
        <v>0</v>
      </c>
      <c r="L97" s="66">
        <f t="shared" si="48"/>
        <v>-7.6863722542817925E-2</v>
      </c>
      <c r="M97" s="66">
        <f t="shared" si="49"/>
        <v>16.245809651008226</v>
      </c>
      <c r="N97" s="66">
        <f t="shared" si="50"/>
        <v>7.6863722542817925E-2</v>
      </c>
      <c r="O97" s="67">
        <f t="shared" si="51"/>
        <v>5.9080318431392964E-3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2.197623464365443E-6</v>
      </c>
      <c r="X97" s="65">
        <f t="shared" si="55"/>
        <v>2.1976234643654429E-2</v>
      </c>
      <c r="Y97" s="68">
        <f t="shared" si="57"/>
        <v>1E-4</v>
      </c>
      <c r="Z97" s="68">
        <f t="shared" si="58"/>
        <v>1E-4</v>
      </c>
      <c r="AA97" s="66">
        <f t="shared" si="56"/>
        <v>16.245809651008226</v>
      </c>
      <c r="AB97" s="68">
        <f t="shared" si="59"/>
        <v>4.8889962815302113E-2</v>
      </c>
    </row>
    <row r="98" spans="1:28">
      <c r="A98">
        <v>5305.17</v>
      </c>
      <c r="B98">
        <v>17.89269309741692</v>
      </c>
      <c r="D98" s="66">
        <f t="shared" si="40"/>
        <v>16.322673373551044</v>
      </c>
      <c r="E98" s="66">
        <f t="shared" si="41"/>
        <v>16.292550416493579</v>
      </c>
      <c r="F98" s="66">
        <f t="shared" si="42"/>
        <v>0</v>
      </c>
      <c r="G98" s="66">
        <f t="shared" si="43"/>
        <v>9.9985140634001042E-4</v>
      </c>
      <c r="H98" s="66">
        <f t="shared" si="44"/>
        <v>0</v>
      </c>
      <c r="I98" s="66">
        <f t="shared" si="45"/>
        <v>16.293550267899921</v>
      </c>
      <c r="J98" s="66">
        <f t="shared" si="46"/>
        <v>0</v>
      </c>
      <c r="K98" s="66">
        <f t="shared" si="47"/>
        <v>0</v>
      </c>
      <c r="L98" s="66">
        <f t="shared" si="48"/>
        <v>0</v>
      </c>
      <c r="M98" s="66">
        <f t="shared" si="49"/>
        <v>16.293550267899921</v>
      </c>
      <c r="N98" s="66">
        <f t="shared" si="50"/>
        <v>0</v>
      </c>
      <c r="O98" s="67">
        <f t="shared" si="51"/>
        <v>0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2.0079669732586407E-6</v>
      </c>
      <c r="X98" s="65">
        <f t="shared" si="55"/>
        <v>2.0079669732586406E-2</v>
      </c>
      <c r="Y98" s="68">
        <f t="shared" si="57"/>
        <v>1E-4</v>
      </c>
      <c r="Z98" s="68">
        <f t="shared" si="58"/>
        <v>1E-4</v>
      </c>
      <c r="AA98" s="66">
        <f t="shared" si="56"/>
        <v>16.293550267899921</v>
      </c>
      <c r="AB98" s="68">
        <f t="shared" si="59"/>
        <v>4.7740616891694287E-2</v>
      </c>
    </row>
    <row r="99" spans="1:28">
      <c r="A99">
        <v>5804.06</v>
      </c>
      <c r="B99">
        <v>17.89269309741692</v>
      </c>
      <c r="D99" s="66">
        <f t="shared" si="40"/>
        <v>16.322673373551044</v>
      </c>
      <c r="E99" s="66">
        <f t="shared" si="41"/>
        <v>16.338295841353389</v>
      </c>
      <c r="F99" s="66">
        <f t="shared" si="42"/>
        <v>0</v>
      </c>
      <c r="G99" s="66">
        <f t="shared" si="43"/>
        <v>9.9985226379071634E-4</v>
      </c>
      <c r="H99" s="66">
        <f t="shared" si="44"/>
        <v>0</v>
      </c>
      <c r="I99" s="66">
        <f t="shared" si="45"/>
        <v>16.339295693617181</v>
      </c>
      <c r="J99" s="66">
        <f t="shared" si="46"/>
        <v>0</v>
      </c>
      <c r="K99" s="66">
        <f t="shared" si="47"/>
        <v>0</v>
      </c>
      <c r="L99" s="66">
        <f t="shared" si="48"/>
        <v>0</v>
      </c>
      <c r="M99" s="66">
        <f t="shared" si="49"/>
        <v>16.339295693617181</v>
      </c>
      <c r="N99" s="66">
        <f t="shared" si="50"/>
        <v>0</v>
      </c>
      <c r="O99" s="67">
        <f t="shared" si="51"/>
        <v>0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1.8353714723008622E-6</v>
      </c>
      <c r="X99" s="65">
        <f t="shared" si="55"/>
        <v>1.8353714723008622E-2</v>
      </c>
      <c r="Y99" s="68">
        <f t="shared" si="57"/>
        <v>1E-4</v>
      </c>
      <c r="Z99" s="68">
        <f t="shared" si="58"/>
        <v>1E-4</v>
      </c>
      <c r="AA99" s="66">
        <f t="shared" si="56"/>
        <v>16.339295693617181</v>
      </c>
      <c r="AB99" s="68">
        <f t="shared" si="59"/>
        <v>4.5745425717260702E-2</v>
      </c>
    </row>
    <row r="100" spans="1:28">
      <c r="A100">
        <v>6353.84</v>
      </c>
      <c r="B100">
        <v>17.89269309741692</v>
      </c>
      <c r="D100" s="66">
        <f t="shared" si="40"/>
        <v>16.322673373551044</v>
      </c>
      <c r="E100" s="66">
        <f t="shared" si="41"/>
        <v>16.382650151249571</v>
      </c>
      <c r="F100" s="66">
        <f t="shared" si="42"/>
        <v>-5.9976777698526718E-2</v>
      </c>
      <c r="G100" s="66">
        <f t="shared" si="43"/>
        <v>9.998531172704802E-4</v>
      </c>
      <c r="H100" s="66">
        <f t="shared" si="44"/>
        <v>6.0976630815797198E-2</v>
      </c>
      <c r="I100" s="66">
        <f t="shared" si="45"/>
        <v>16.383650004366842</v>
      </c>
      <c r="J100" s="66">
        <f t="shared" si="46"/>
        <v>-6.0976630815797961E-2</v>
      </c>
      <c r="K100" s="66">
        <f t="shared" si="47"/>
        <v>0</v>
      </c>
      <c r="L100" s="66">
        <f t="shared" si="48"/>
        <v>6.0976630815797961E-2</v>
      </c>
      <c r="M100" s="66">
        <f t="shared" si="49"/>
        <v>16.383650004366842</v>
      </c>
      <c r="N100" s="66">
        <f t="shared" si="50"/>
        <v>-6.0976630815797961E-2</v>
      </c>
      <c r="O100" s="67">
        <f t="shared" si="51"/>
        <v>3.7181495056461213E-3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1.6765619133504372E-6</v>
      </c>
      <c r="X100" s="65">
        <f t="shared" si="55"/>
        <v>1.6765619133504373E-2</v>
      </c>
      <c r="Y100" s="68">
        <f t="shared" si="57"/>
        <v>1E-4</v>
      </c>
      <c r="Z100" s="68">
        <f t="shared" si="58"/>
        <v>1E-4</v>
      </c>
      <c r="AA100" s="66">
        <f t="shared" si="56"/>
        <v>16.383650004366842</v>
      </c>
      <c r="AB100" s="68">
        <f t="shared" si="59"/>
        <v>4.4354310749660897E-2</v>
      </c>
    </row>
    <row r="101" spans="1:28">
      <c r="A101">
        <v>6943.53</v>
      </c>
      <c r="B101">
        <v>17.89269309741692</v>
      </c>
      <c r="D101" s="66">
        <f t="shared" si="40"/>
        <v>16.322673373551044</v>
      </c>
      <c r="E101" s="66">
        <f t="shared" si="41"/>
        <v>16.424570770006817</v>
      </c>
      <c r="F101" s="66">
        <f t="shared" si="42"/>
        <v>-0.10189739645577234</v>
      </c>
      <c r="G101" s="66">
        <f t="shared" si="43"/>
        <v>9.9985394471682298E-4</v>
      </c>
      <c r="H101" s="66">
        <f t="shared" si="44"/>
        <v>0.10289725040048917</v>
      </c>
      <c r="I101" s="66">
        <f t="shared" si="45"/>
        <v>16.425570623951533</v>
      </c>
      <c r="J101" s="66">
        <f t="shared" si="46"/>
        <v>-0.10289725040048836</v>
      </c>
      <c r="K101" s="66">
        <f t="shared" si="47"/>
        <v>0</v>
      </c>
      <c r="L101" s="66">
        <f t="shared" si="48"/>
        <v>0.10289725040048836</v>
      </c>
      <c r="M101" s="66">
        <f t="shared" si="49"/>
        <v>16.425570623951533</v>
      </c>
      <c r="N101" s="66">
        <f t="shared" si="50"/>
        <v>-0.10289725040048836</v>
      </c>
      <c r="O101" s="67">
        <f t="shared" si="51"/>
        <v>1.0587844139980802E-2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1.534177305710862E-6</v>
      </c>
      <c r="X101" s="65">
        <f t="shared" si="55"/>
        <v>1.5341773057108621E-2</v>
      </c>
      <c r="Y101" s="68">
        <f t="shared" si="57"/>
        <v>1E-4</v>
      </c>
      <c r="Z101" s="68">
        <f t="shared" si="58"/>
        <v>1E-4</v>
      </c>
      <c r="AA101" s="66">
        <f t="shared" si="56"/>
        <v>16.425570623951533</v>
      </c>
      <c r="AB101" s="68">
        <f t="shared" si="59"/>
        <v>4.19206195846904E-2</v>
      </c>
    </row>
    <row r="102" spans="1:28">
      <c r="A102">
        <v>7604.59</v>
      </c>
      <c r="B102">
        <v>17.89269309741692</v>
      </c>
      <c r="D102" s="66">
        <f t="shared" si="40"/>
        <v>16.322673373551044</v>
      </c>
      <c r="E102" s="66">
        <f t="shared" si="41"/>
        <v>16.465994310233995</v>
      </c>
      <c r="F102" s="66">
        <f t="shared" si="42"/>
        <v>-0.14332093668295087</v>
      </c>
      <c r="G102" s="66">
        <f t="shared" si="43"/>
        <v>9.9985478297321957E-4</v>
      </c>
      <c r="H102" s="66">
        <f t="shared" si="44"/>
        <v>0.14432079146592408</v>
      </c>
      <c r="I102" s="66">
        <f t="shared" si="45"/>
        <v>16.466994165016967</v>
      </c>
      <c r="J102" s="66">
        <f t="shared" si="46"/>
        <v>-0.14432079146592258</v>
      </c>
      <c r="K102" s="66">
        <f t="shared" si="47"/>
        <v>0</v>
      </c>
      <c r="L102" s="66">
        <f t="shared" si="48"/>
        <v>0.14432079146592258</v>
      </c>
      <c r="M102" s="66">
        <f t="shared" si="49"/>
        <v>16.466994165016967</v>
      </c>
      <c r="N102" s="66">
        <f t="shared" si="50"/>
        <v>-0.14432079146592258</v>
      </c>
      <c r="O102" s="67">
        <f t="shared" si="51"/>
        <v>2.0828490849350314E-2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1.4008126864857332E-6</v>
      </c>
      <c r="X102" s="65">
        <f t="shared" si="55"/>
        <v>1.4008126864857333E-2</v>
      </c>
      <c r="Y102" s="68">
        <f t="shared" si="57"/>
        <v>1E-4</v>
      </c>
      <c r="Z102" s="68">
        <f t="shared" si="58"/>
        <v>1E-4</v>
      </c>
      <c r="AA102" s="66">
        <f t="shared" si="56"/>
        <v>16.466994165016967</v>
      </c>
      <c r="AB102" s="68">
        <f t="shared" si="59"/>
        <v>4.1423541065434222E-2</v>
      </c>
    </row>
    <row r="103" spans="1:28">
      <c r="A103">
        <v>8316.34</v>
      </c>
      <c r="B103">
        <v>17.89269309741692</v>
      </c>
      <c r="D103" s="66">
        <f t="shared" si="40"/>
        <v>16.322673373551044</v>
      </c>
      <c r="E103" s="66">
        <f t="shared" si="41"/>
        <v>16.505313775710089</v>
      </c>
      <c r="F103" s="66">
        <f t="shared" si="42"/>
        <v>-0.18264040215904487</v>
      </c>
      <c r="G103" s="66">
        <f t="shared" si="43"/>
        <v>9.9985559832920239E-4</v>
      </c>
      <c r="H103" s="66">
        <f t="shared" si="44"/>
        <v>0.18364025775737408</v>
      </c>
      <c r="I103" s="66">
        <f t="shared" si="45"/>
        <v>16.506313631308419</v>
      </c>
      <c r="J103" s="66">
        <f t="shared" si="46"/>
        <v>-0.18364025775737502</v>
      </c>
      <c r="K103" s="66">
        <f t="shared" si="47"/>
        <v>0</v>
      </c>
      <c r="L103" s="66">
        <f t="shared" si="48"/>
        <v>0.18364025775737502</v>
      </c>
      <c r="M103" s="66">
        <f t="shared" si="49"/>
        <v>16.506313631308419</v>
      </c>
      <c r="N103" s="66">
        <f t="shared" si="50"/>
        <v>-0.18364025775737502</v>
      </c>
      <c r="O103" s="67">
        <f t="shared" si="51"/>
        <v>3.3723744269195138E-2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1.2809247995539557E-6</v>
      </c>
      <c r="X103" s="65">
        <f t="shared" si="55"/>
        <v>1.2809247995539556E-2</v>
      </c>
      <c r="Y103" s="68">
        <f t="shared" si="57"/>
        <v>1E-4</v>
      </c>
      <c r="Z103" s="68">
        <f t="shared" si="58"/>
        <v>1E-4</v>
      </c>
      <c r="AA103" s="66">
        <f t="shared" si="56"/>
        <v>16.506313631308419</v>
      </c>
      <c r="AB103" s="68">
        <f t="shared" si="59"/>
        <v>3.9319466291452443E-2</v>
      </c>
    </row>
    <row r="104" spans="1:28">
      <c r="A104">
        <v>9094.9500000000007</v>
      </c>
      <c r="B104">
        <v>17.89269309741692</v>
      </c>
      <c r="D104" s="66">
        <f t="shared" ref="D104:D125" si="60">IF(B104-$D$4&gt;0.05,B104-$D$4,IF(A104="","",0))</f>
        <v>16.322673373551044</v>
      </c>
      <c r="E104" s="66">
        <f t="shared" ref="E104:E125" si="61">IF(D104="","",IF(A104&lt;$F$4+0.01,0,10^(((-0.434*$E$4)/(LOG(A104)-LOG($F$4)))+LOG($G$4))))</f>
        <v>16.543295757312983</v>
      </c>
      <c r="F104" s="66">
        <f t="shared" ref="F104:F125" si="62">IF(E104="","",IF(ABS(D104-E104)&lt;0.05,0,D104-E104))</f>
        <v>-0.22062238376193832</v>
      </c>
      <c r="G104" s="66">
        <f t="shared" ref="G104:G125" si="63">IF(OR(D104="",$H$4=""),"",IF(A104&lt;$I$4,0,10^(((-0.434*$H$4)/(LOG(A104)-LOG($I$4)))+LOG($J$4))))</f>
        <v>9.9985640482060361E-4</v>
      </c>
      <c r="H104" s="66">
        <f t="shared" ref="H104:H125" si="64">IF(G104="","",IF(ABS(G104-F104)&lt;0.05,0,G104-F104))</f>
        <v>0.22162224016675894</v>
      </c>
      <c r="I104" s="66">
        <f t="shared" ref="I104:I125" si="65">IF(G104="","",E104+G104)</f>
        <v>16.544295613717804</v>
      </c>
      <c r="J104" s="66">
        <f t="shared" ref="J104:J125" si="66">IF(I104="","",IF(ABS(D104-I104)&lt;0.05,0,D104-I104))</f>
        <v>-0.22162224016675935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0.22162224016675935</v>
      </c>
      <c r="M104" s="66">
        <f t="shared" ref="M104:M125" si="69">IF(L104="","",E104+G104+K104)</f>
        <v>16.544295613717804</v>
      </c>
      <c r="N104" s="66">
        <f t="shared" ref="N104:N125" si="70">IF(M104="","",IF(ABS(D104-M104)&lt;0.05,0,D104-M104))</f>
        <v>-0.22162224016675935</v>
      </c>
      <c r="O104" s="67">
        <f t="shared" ref="O104:O125" si="71">IF($H$4="",IF(A104="","",F104^2),IF(N104="","",N104^2))</f>
        <v>4.9116417336532762E-2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1.1712660484689352E-6</v>
      </c>
      <c r="X104" s="65">
        <f t="shared" ref="X104:X125" si="75">IF(D104="","",IF(W104=" "," ",W104*10000))</f>
        <v>1.1712660484689353E-2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16.544295613717804</v>
      </c>
      <c r="AB104" s="68">
        <f t="shared" si="59"/>
        <v>3.7981982409384329E-2</v>
      </c>
    </row>
    <row r="105" spans="1:28">
      <c r="A105">
        <v>9953.44</v>
      </c>
      <c r="B105">
        <v>17.89269309741692</v>
      </c>
      <c r="D105" s="66">
        <f t="shared" si="60"/>
        <v>16.322673373551044</v>
      </c>
      <c r="E105" s="66">
        <f t="shared" si="61"/>
        <v>16.580279363336217</v>
      </c>
      <c r="F105" s="66">
        <f t="shared" si="62"/>
        <v>-0.2576059897851728</v>
      </c>
      <c r="G105" s="66">
        <f t="shared" si="63"/>
        <v>9.9985720857276761E-4</v>
      </c>
      <c r="H105" s="66">
        <f t="shared" si="64"/>
        <v>0.25860584699374556</v>
      </c>
      <c r="I105" s="66">
        <f t="shared" si="65"/>
        <v>16.58127922054479</v>
      </c>
      <c r="J105" s="66">
        <f t="shared" si="66"/>
        <v>-0.25860584699374556</v>
      </c>
      <c r="K105" s="66">
        <f t="shared" si="67"/>
        <v>0</v>
      </c>
      <c r="L105" s="66">
        <f t="shared" si="68"/>
        <v>0.25860584699374556</v>
      </c>
      <c r="M105" s="66">
        <f t="shared" si="69"/>
        <v>16.58127922054479</v>
      </c>
      <c r="N105" s="66">
        <f t="shared" si="70"/>
        <v>-0.25860584699374556</v>
      </c>
      <c r="O105" s="67">
        <f t="shared" si="71"/>
        <v>6.6876984099352541E-2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1.0702436692764053E-6</v>
      </c>
      <c r="X105" s="65">
        <f t="shared" si="75"/>
        <v>1.0702436692764054E-2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16.58127922054479</v>
      </c>
      <c r="AB105" s="68">
        <f t="shared" ref="AB105:AB125" si="79">IF(AA105-AA104&lt;0.0001,0.0001,AA105-AA104)</f>
        <v>3.6983606826986204E-2</v>
      </c>
    </row>
    <row r="106" spans="1:28">
      <c r="A106">
        <v>10893.44</v>
      </c>
      <c r="B106">
        <v>17.89269309741692</v>
      </c>
      <c r="D106" s="66">
        <f t="shared" si="60"/>
        <v>16.322673373551044</v>
      </c>
      <c r="E106" s="66">
        <f t="shared" si="61"/>
        <v>16.616043670625874</v>
      </c>
      <c r="F106" s="66">
        <f t="shared" si="62"/>
        <v>-0.29337029707482998</v>
      </c>
      <c r="G106" s="66">
        <f t="shared" si="63"/>
        <v>9.9985800375972165E-4</v>
      </c>
      <c r="H106" s="66">
        <f t="shared" si="64"/>
        <v>0.29437015507858971</v>
      </c>
      <c r="I106" s="66">
        <f t="shared" si="65"/>
        <v>16.617043528629633</v>
      </c>
      <c r="J106" s="66">
        <f t="shared" si="66"/>
        <v>-0.29437015507858888</v>
      </c>
      <c r="K106" s="66">
        <f t="shared" si="67"/>
        <v>0</v>
      </c>
      <c r="L106" s="66">
        <f t="shared" si="68"/>
        <v>0.29437015507858888</v>
      </c>
      <c r="M106" s="66">
        <f t="shared" si="69"/>
        <v>16.617043528629633</v>
      </c>
      <c r="N106" s="66">
        <f t="shared" si="70"/>
        <v>-0.29437015507858888</v>
      </c>
      <c r="O106" s="67">
        <f t="shared" si="71"/>
        <v>8.6653788200992468E-2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9.7789184569085082E-7</v>
      </c>
      <c r="X106" s="65">
        <f t="shared" si="75"/>
        <v>9.7789184569085086E-3</v>
      </c>
      <c r="Y106" s="68">
        <f t="shared" si="77"/>
        <v>1E-4</v>
      </c>
      <c r="Z106" s="68">
        <f t="shared" si="78"/>
        <v>1E-4</v>
      </c>
      <c r="AA106" s="66">
        <f t="shared" si="76"/>
        <v>16.617043528629633</v>
      </c>
      <c r="AB106" s="68">
        <f t="shared" si="79"/>
        <v>3.5764308084843321E-2</v>
      </c>
    </row>
    <row r="107" spans="1:28">
      <c r="A107">
        <v>11894</v>
      </c>
      <c r="B107">
        <v>17.89269309741692</v>
      </c>
      <c r="D107" s="66">
        <f t="shared" si="60"/>
        <v>16.322673373551044</v>
      </c>
      <c r="E107" s="66">
        <f t="shared" si="61"/>
        <v>16.64973792754968</v>
      </c>
      <c r="F107" s="66">
        <f t="shared" si="62"/>
        <v>-0.32706455399863543</v>
      </c>
      <c r="G107" s="66">
        <f t="shared" si="63"/>
        <v>9.9985876960464732E-4</v>
      </c>
      <c r="H107" s="66">
        <f t="shared" si="64"/>
        <v>0.32806441276824005</v>
      </c>
      <c r="I107" s="66">
        <f t="shared" si="65"/>
        <v>16.650737786319283</v>
      </c>
      <c r="J107" s="66">
        <f t="shared" si="66"/>
        <v>-0.32806441276823861</v>
      </c>
      <c r="K107" s="66">
        <f t="shared" si="67"/>
        <v>0</v>
      </c>
      <c r="L107" s="66">
        <f t="shared" si="68"/>
        <v>0.32806441276823861</v>
      </c>
      <c r="M107" s="66">
        <f t="shared" si="69"/>
        <v>16.650737786319283</v>
      </c>
      <c r="N107" s="66">
        <f t="shared" si="70"/>
        <v>-0.32806441276823861</v>
      </c>
      <c r="O107" s="67">
        <f t="shared" si="71"/>
        <v>0.10762625892496924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8.9562856461430494E-7</v>
      </c>
      <c r="X107" s="65">
        <f t="shared" si="75"/>
        <v>8.9562856461430501E-3</v>
      </c>
      <c r="Y107" s="68">
        <f t="shared" si="77"/>
        <v>1E-4</v>
      </c>
      <c r="Z107" s="68">
        <f t="shared" si="78"/>
        <v>1E-4</v>
      </c>
      <c r="AA107" s="66">
        <f t="shared" si="76"/>
        <v>16.650737786319283</v>
      </c>
      <c r="AB107" s="68">
        <f t="shared" si="79"/>
        <v>3.3694257689649731E-2</v>
      </c>
    </row>
    <row r="108" spans="1:28">
      <c r="A108">
        <v>12995.01</v>
      </c>
      <c r="B108">
        <v>17.89269309741692</v>
      </c>
      <c r="D108" s="66">
        <f t="shared" si="60"/>
        <v>16.322673373551044</v>
      </c>
      <c r="E108" s="66">
        <f t="shared" si="61"/>
        <v>16.682609844878844</v>
      </c>
      <c r="F108" s="66">
        <f t="shared" si="62"/>
        <v>-0.35993647132779927</v>
      </c>
      <c r="G108" s="66">
        <f t="shared" si="63"/>
        <v>9.9985953287593464E-4</v>
      </c>
      <c r="H108" s="66">
        <f t="shared" si="64"/>
        <v>0.36093633086067523</v>
      </c>
      <c r="I108" s="66">
        <f t="shared" si="65"/>
        <v>16.683609704411719</v>
      </c>
      <c r="J108" s="66">
        <f t="shared" si="66"/>
        <v>-0.36093633086067456</v>
      </c>
      <c r="K108" s="66">
        <f t="shared" si="67"/>
        <v>0</v>
      </c>
      <c r="L108" s="66">
        <f t="shared" si="68"/>
        <v>0.36093633086067456</v>
      </c>
      <c r="M108" s="66">
        <f t="shared" si="69"/>
        <v>16.683609704411719</v>
      </c>
      <c r="N108" s="66">
        <f t="shared" si="70"/>
        <v>-0.36093633086067456</v>
      </c>
      <c r="O108" s="67">
        <f t="shared" si="71"/>
        <v>0.13027503493516635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8.1974589842736117E-7</v>
      </c>
      <c r="X108" s="65">
        <f t="shared" si="75"/>
        <v>8.1974589842736117E-3</v>
      </c>
      <c r="Y108" s="68">
        <f t="shared" si="77"/>
        <v>1E-4</v>
      </c>
      <c r="Z108" s="68">
        <f t="shared" si="78"/>
        <v>1E-4</v>
      </c>
      <c r="AA108" s="66">
        <f t="shared" si="76"/>
        <v>16.683609704411719</v>
      </c>
      <c r="AB108" s="68">
        <f t="shared" si="79"/>
        <v>3.2871918092435948E-2</v>
      </c>
    </row>
    <row r="109" spans="1:28">
      <c r="A109">
        <v>14295.07</v>
      </c>
      <c r="B109">
        <v>17.89269309741692</v>
      </c>
      <c r="D109" s="66">
        <f t="shared" si="60"/>
        <v>16.322673373551044</v>
      </c>
      <c r="E109" s="66">
        <f t="shared" si="61"/>
        <v>16.716864568468921</v>
      </c>
      <c r="F109" s="66">
        <f t="shared" si="62"/>
        <v>-0.39419119491787669</v>
      </c>
      <c r="G109" s="66">
        <f t="shared" si="63"/>
        <v>9.9986034575355923E-4</v>
      </c>
      <c r="H109" s="66">
        <f t="shared" si="64"/>
        <v>0.39519105526363024</v>
      </c>
      <c r="I109" s="66">
        <f t="shared" si="65"/>
        <v>16.717864428814675</v>
      </c>
      <c r="J109" s="66">
        <f t="shared" si="66"/>
        <v>-0.39519105526363063</v>
      </c>
      <c r="K109" s="66">
        <f t="shared" si="67"/>
        <v>0</v>
      </c>
      <c r="L109" s="66">
        <f t="shared" si="68"/>
        <v>0.39519105526363063</v>
      </c>
      <c r="M109" s="66">
        <f t="shared" si="69"/>
        <v>16.717864428814675</v>
      </c>
      <c r="N109" s="66">
        <f t="shared" si="70"/>
        <v>-0.39519105526363063</v>
      </c>
      <c r="O109" s="67">
        <f t="shared" si="71"/>
        <v>0.15617597016038196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7.4519440251237266E-7</v>
      </c>
      <c r="X109" s="65">
        <f t="shared" si="75"/>
        <v>7.4519440251237263E-3</v>
      </c>
      <c r="Y109" s="68">
        <f t="shared" si="77"/>
        <v>1E-4</v>
      </c>
      <c r="Z109" s="68">
        <f t="shared" si="78"/>
        <v>1E-4</v>
      </c>
      <c r="AA109" s="66">
        <f t="shared" si="76"/>
        <v>16.717864428814675</v>
      </c>
      <c r="AB109" s="68">
        <f t="shared" si="79"/>
        <v>3.4254724402956072E-2</v>
      </c>
    </row>
    <row r="110" spans="1:28">
      <c r="A110">
        <v>15594.16</v>
      </c>
      <c r="B110">
        <v>17.89269309741692</v>
      </c>
      <c r="D110" s="66">
        <f t="shared" si="60"/>
        <v>16.322673373551044</v>
      </c>
      <c r="E110" s="66">
        <f t="shared" si="61"/>
        <v>16.747123003497819</v>
      </c>
      <c r="F110" s="66">
        <f t="shared" si="62"/>
        <v>-0.42444962994677482</v>
      </c>
      <c r="G110" s="66">
        <f t="shared" si="63"/>
        <v>9.9986107913299432E-4</v>
      </c>
      <c r="H110" s="66">
        <f t="shared" si="64"/>
        <v>0.42544949102590779</v>
      </c>
      <c r="I110" s="66">
        <f t="shared" si="65"/>
        <v>16.748122864576953</v>
      </c>
      <c r="J110" s="66">
        <f t="shared" si="66"/>
        <v>-0.42544949102590834</v>
      </c>
      <c r="K110" s="66">
        <f t="shared" si="67"/>
        <v>0</v>
      </c>
      <c r="L110" s="66">
        <f t="shared" si="68"/>
        <v>0.42544949102590834</v>
      </c>
      <c r="M110" s="66">
        <f t="shared" si="69"/>
        <v>16.748122864576953</v>
      </c>
      <c r="N110" s="66">
        <f t="shared" si="70"/>
        <v>-0.42544949102590834</v>
      </c>
      <c r="O110" s="67">
        <f t="shared" si="71"/>
        <v>0.18100726941420447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6.8311509869865024E-7</v>
      </c>
      <c r="X110" s="65">
        <f t="shared" si="75"/>
        <v>6.8311509869865023E-3</v>
      </c>
      <c r="Y110" s="68">
        <f t="shared" si="77"/>
        <v>1E-4</v>
      </c>
      <c r="Z110" s="68">
        <f t="shared" si="78"/>
        <v>1E-4</v>
      </c>
      <c r="AA110" s="66">
        <f t="shared" si="76"/>
        <v>16.748122864576953</v>
      </c>
      <c r="AB110" s="68">
        <f t="shared" si="79"/>
        <v>3.0258435762277713E-2</v>
      </c>
    </row>
    <row r="111" spans="1:28">
      <c r="A111">
        <v>17092.990000000002</v>
      </c>
      <c r="B111">
        <v>17.89269309741692</v>
      </c>
      <c r="D111" s="66">
        <f t="shared" si="60"/>
        <v>16.322673373551044</v>
      </c>
      <c r="E111" s="66">
        <f t="shared" si="61"/>
        <v>16.778071532575044</v>
      </c>
      <c r="F111" s="66">
        <f t="shared" si="62"/>
        <v>-0.45539815902399994</v>
      </c>
      <c r="G111" s="66">
        <f t="shared" si="63"/>
        <v>9.9986184459603623E-4</v>
      </c>
      <c r="H111" s="66">
        <f t="shared" si="64"/>
        <v>0.45639802086859599</v>
      </c>
      <c r="I111" s="66">
        <f t="shared" si="65"/>
        <v>16.779071394419642</v>
      </c>
      <c r="J111" s="66">
        <f t="shared" si="66"/>
        <v>-0.4563980208685976</v>
      </c>
      <c r="K111" s="66">
        <f t="shared" si="67"/>
        <v>0</v>
      </c>
      <c r="L111" s="66">
        <f t="shared" si="68"/>
        <v>0.4563980208685976</v>
      </c>
      <c r="M111" s="66">
        <f t="shared" si="69"/>
        <v>16.779071394419642</v>
      </c>
      <c r="N111" s="66">
        <f t="shared" si="70"/>
        <v>-0.4563980208685976</v>
      </c>
      <c r="O111" s="67">
        <f t="shared" si="71"/>
        <v>0.20829915345277286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6.2321490549766551E-7</v>
      </c>
      <c r="X111" s="65">
        <f t="shared" si="75"/>
        <v>6.2321490549766554E-3</v>
      </c>
      <c r="Y111" s="68">
        <f t="shared" si="77"/>
        <v>1E-4</v>
      </c>
      <c r="Z111" s="68">
        <f t="shared" si="78"/>
        <v>1E-4</v>
      </c>
      <c r="AA111" s="66">
        <f t="shared" si="76"/>
        <v>16.779071394419642</v>
      </c>
      <c r="AB111" s="68">
        <f t="shared" si="79"/>
        <v>3.0948529842689254E-2</v>
      </c>
    </row>
    <row r="112" spans="1:28">
      <c r="A112">
        <v>18692.78</v>
      </c>
      <c r="B112">
        <v>17.89269309741692</v>
      </c>
      <c r="D112" s="66">
        <f t="shared" si="60"/>
        <v>16.322673373551044</v>
      </c>
      <c r="E112" s="66">
        <f t="shared" si="61"/>
        <v>16.807321950451321</v>
      </c>
      <c r="F112" s="66">
        <f t="shared" si="62"/>
        <v>-0.48464857690027685</v>
      </c>
      <c r="G112" s="66">
        <f t="shared" si="63"/>
        <v>9.998625827723805E-4</v>
      </c>
      <c r="H112" s="66">
        <f t="shared" si="64"/>
        <v>0.48564843948304925</v>
      </c>
      <c r="I112" s="66">
        <f t="shared" si="65"/>
        <v>16.808321813034095</v>
      </c>
      <c r="J112" s="66">
        <f t="shared" si="66"/>
        <v>-0.48564843948305025</v>
      </c>
      <c r="K112" s="66">
        <f t="shared" si="67"/>
        <v>0</v>
      </c>
      <c r="L112" s="66">
        <f t="shared" si="68"/>
        <v>0.48564843948305025</v>
      </c>
      <c r="M112" s="66">
        <f t="shared" si="69"/>
        <v>16.808321813034095</v>
      </c>
      <c r="N112" s="66">
        <f t="shared" si="70"/>
        <v>-0.48564843948305025</v>
      </c>
      <c r="O112" s="67">
        <f t="shared" si="71"/>
        <v>0.23585440677232192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5.6987811056046999E-7</v>
      </c>
      <c r="X112" s="65">
        <f t="shared" si="75"/>
        <v>5.6987811056047003E-3</v>
      </c>
      <c r="Y112" s="68">
        <f t="shared" si="77"/>
        <v>1E-4</v>
      </c>
      <c r="Z112" s="68">
        <f t="shared" si="78"/>
        <v>1E-4</v>
      </c>
      <c r="AA112" s="66">
        <f t="shared" si="76"/>
        <v>16.808321813034095</v>
      </c>
      <c r="AB112" s="68">
        <f t="shared" si="79"/>
        <v>2.9250418614452656E-2</v>
      </c>
    </row>
    <row r="113" spans="1:28">
      <c r="A113">
        <v>20393.060000000001</v>
      </c>
      <c r="B113">
        <v>17.89269309741692</v>
      </c>
      <c r="D113" s="66">
        <f t="shared" si="60"/>
        <v>16.322673373551044</v>
      </c>
      <c r="E113" s="66">
        <f t="shared" si="61"/>
        <v>16.834949507661605</v>
      </c>
      <c r="F113" s="66">
        <f t="shared" si="62"/>
        <v>-0.51227613411056083</v>
      </c>
      <c r="G113" s="66">
        <f t="shared" si="63"/>
        <v>9.9986329351824978E-4</v>
      </c>
      <c r="H113" s="66">
        <f t="shared" si="64"/>
        <v>0.51327599740407903</v>
      </c>
      <c r="I113" s="66">
        <f t="shared" si="65"/>
        <v>16.835949370955124</v>
      </c>
      <c r="J113" s="66">
        <f t="shared" si="66"/>
        <v>-0.51327599740407948</v>
      </c>
      <c r="K113" s="66">
        <f t="shared" si="67"/>
        <v>0</v>
      </c>
      <c r="L113" s="66">
        <f t="shared" si="68"/>
        <v>0.51327599740407948</v>
      </c>
      <c r="M113" s="66">
        <f t="shared" si="69"/>
        <v>16.835949370955124</v>
      </c>
      <c r="N113" s="66">
        <f t="shared" si="70"/>
        <v>-0.51327599740407948</v>
      </c>
      <c r="O113" s="67">
        <f t="shared" si="71"/>
        <v>0.26345224951115259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5.2236428213924448E-7</v>
      </c>
      <c r="X113" s="65">
        <f t="shared" si="75"/>
        <v>5.2236428213924451E-3</v>
      </c>
      <c r="Y113" s="68">
        <f t="shared" si="77"/>
        <v>1E-4</v>
      </c>
      <c r="Z113" s="68">
        <f t="shared" si="78"/>
        <v>1E-4</v>
      </c>
      <c r="AA113" s="66">
        <f t="shared" si="76"/>
        <v>16.835949370955124</v>
      </c>
      <c r="AB113" s="68">
        <f t="shared" si="79"/>
        <v>2.7627557921029222E-2</v>
      </c>
    </row>
    <row r="114" spans="1:28">
      <c r="A114">
        <v>22296.58</v>
      </c>
      <c r="B114">
        <v>17.89269309741692</v>
      </c>
      <c r="D114" s="66">
        <f t="shared" si="60"/>
        <v>16.322673373551044</v>
      </c>
      <c r="E114" s="66">
        <f t="shared" si="61"/>
        <v>16.862452220881213</v>
      </c>
      <c r="F114" s="66">
        <f t="shared" si="62"/>
        <v>-0.53977884733016879</v>
      </c>
      <c r="G114" s="66">
        <f t="shared" si="63"/>
        <v>9.9986401448241857E-4</v>
      </c>
      <c r="H114" s="66">
        <f t="shared" si="64"/>
        <v>0.54077871134465116</v>
      </c>
      <c r="I114" s="66">
        <f t="shared" si="65"/>
        <v>16.863452084895695</v>
      </c>
      <c r="J114" s="66">
        <f t="shared" si="66"/>
        <v>-0.54077871134465028</v>
      </c>
      <c r="K114" s="66">
        <f t="shared" si="67"/>
        <v>0</v>
      </c>
      <c r="L114" s="66">
        <f t="shared" si="68"/>
        <v>0.54077871134465028</v>
      </c>
      <c r="M114" s="66">
        <f t="shared" si="69"/>
        <v>16.863452084895695</v>
      </c>
      <c r="N114" s="66">
        <f t="shared" si="70"/>
        <v>-0.54077871134465028</v>
      </c>
      <c r="O114" s="67">
        <f t="shared" si="71"/>
        <v>0.29244161464358059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4.7776861507560984E-7</v>
      </c>
      <c r="X114" s="65">
        <f t="shared" si="75"/>
        <v>4.7776861507560983E-3</v>
      </c>
      <c r="Y114" s="68">
        <f t="shared" si="77"/>
        <v>1E-4</v>
      </c>
      <c r="Z114" s="68">
        <f t="shared" si="78"/>
        <v>1E-4</v>
      </c>
      <c r="AA114" s="66">
        <f t="shared" si="76"/>
        <v>16.863452084895695</v>
      </c>
      <c r="AB114" s="68">
        <f t="shared" si="79"/>
        <v>2.75027139405708E-2</v>
      </c>
    </row>
    <row r="115" spans="1:28">
      <c r="A115">
        <v>24399.49</v>
      </c>
      <c r="B115">
        <v>17.89269309741692</v>
      </c>
      <c r="D115" s="66">
        <f t="shared" si="60"/>
        <v>16.322673373551044</v>
      </c>
      <c r="E115" s="66">
        <f t="shared" si="61"/>
        <v>16.889425724080777</v>
      </c>
      <c r="F115" s="66">
        <f t="shared" si="62"/>
        <v>-0.5667523505297325</v>
      </c>
      <c r="G115" s="66">
        <f t="shared" si="63"/>
        <v>9.9986473496139409E-4</v>
      </c>
      <c r="H115" s="66">
        <f t="shared" si="64"/>
        <v>0.56775221526469388</v>
      </c>
      <c r="I115" s="66">
        <f t="shared" si="65"/>
        <v>16.890425588815738</v>
      </c>
      <c r="J115" s="66">
        <f t="shared" si="66"/>
        <v>-0.56775221526469366</v>
      </c>
      <c r="K115" s="66">
        <f t="shared" si="67"/>
        <v>0</v>
      </c>
      <c r="L115" s="66">
        <f t="shared" si="68"/>
        <v>0.56775221526469366</v>
      </c>
      <c r="M115" s="66">
        <f t="shared" si="69"/>
        <v>16.890425588815738</v>
      </c>
      <c r="N115" s="66">
        <f t="shared" si="70"/>
        <v>-0.56775221526469366</v>
      </c>
      <c r="O115" s="67">
        <f t="shared" si="71"/>
        <v>0.32234257793796706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4.3659134463558634E-7</v>
      </c>
      <c r="X115" s="65">
        <f t="shared" si="75"/>
        <v>4.3659134463558636E-3</v>
      </c>
      <c r="Y115" s="68">
        <f t="shared" si="77"/>
        <v>1E-4</v>
      </c>
      <c r="Z115" s="68">
        <f t="shared" si="78"/>
        <v>1E-4</v>
      </c>
      <c r="AA115" s="66">
        <f t="shared" si="76"/>
        <v>16.890425588815738</v>
      </c>
      <c r="AB115" s="68">
        <f t="shared" si="79"/>
        <v>2.6973503920043385E-2</v>
      </c>
    </row>
    <row r="116" spans="1:28">
      <c r="A116">
        <v>26695.33</v>
      </c>
      <c r="B116">
        <v>17.89269309741692</v>
      </c>
      <c r="D116" s="66">
        <f t="shared" si="60"/>
        <v>16.322673373551044</v>
      </c>
      <c r="E116" s="66">
        <f t="shared" si="61"/>
        <v>16.915568191282389</v>
      </c>
      <c r="F116" s="66">
        <f t="shared" si="62"/>
        <v>-0.59289481773134511</v>
      </c>
      <c r="G116" s="66">
        <f t="shared" si="63"/>
        <v>9.9986544625273654E-4</v>
      </c>
      <c r="H116" s="66">
        <f t="shared" si="64"/>
        <v>0.59389468317759786</v>
      </c>
      <c r="I116" s="66">
        <f t="shared" si="65"/>
        <v>16.916568056728643</v>
      </c>
      <c r="J116" s="66">
        <f t="shared" si="66"/>
        <v>-0.59389468317759864</v>
      </c>
      <c r="K116" s="66">
        <f t="shared" si="67"/>
        <v>0</v>
      </c>
      <c r="L116" s="66">
        <f t="shared" si="68"/>
        <v>0.59389468317759864</v>
      </c>
      <c r="M116" s="66">
        <f t="shared" si="69"/>
        <v>16.916568056728643</v>
      </c>
      <c r="N116" s="66">
        <f t="shared" si="70"/>
        <v>-0.59389468317759864</v>
      </c>
      <c r="O116" s="67">
        <f t="shared" si="71"/>
        <v>0.35271089470662026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3.9904380831862881E-7</v>
      </c>
      <c r="X116" s="65">
        <f t="shared" si="75"/>
        <v>3.9904380831862884E-3</v>
      </c>
      <c r="Y116" s="68">
        <f t="shared" si="77"/>
        <v>1E-4</v>
      </c>
      <c r="Z116" s="68">
        <f t="shared" si="78"/>
        <v>1E-4</v>
      </c>
      <c r="AA116" s="66">
        <f t="shared" si="76"/>
        <v>16.916568056728643</v>
      </c>
      <c r="AB116" s="68">
        <f t="shared" si="79"/>
        <v>2.6142467912904976E-2</v>
      </c>
    </row>
    <row r="117" spans="1:28">
      <c r="A117">
        <v>29296.67</v>
      </c>
      <c r="B117">
        <v>17.89269309741692</v>
      </c>
      <c r="D117" s="66">
        <f t="shared" si="60"/>
        <v>16.322673373551044</v>
      </c>
      <c r="E117" s="66">
        <f t="shared" si="61"/>
        <v>16.941825196749949</v>
      </c>
      <c r="F117" s="66">
        <f t="shared" si="62"/>
        <v>-0.61915182319890505</v>
      </c>
      <c r="G117" s="66">
        <f t="shared" si="63"/>
        <v>9.9986617391417437E-4</v>
      </c>
      <c r="H117" s="66">
        <f t="shared" si="64"/>
        <v>0.62015168937281917</v>
      </c>
      <c r="I117" s="66">
        <f t="shared" si="65"/>
        <v>16.942825062923863</v>
      </c>
      <c r="J117" s="66">
        <f t="shared" si="66"/>
        <v>-0.62015168937281828</v>
      </c>
      <c r="K117" s="66">
        <f t="shared" si="67"/>
        <v>0</v>
      </c>
      <c r="L117" s="66">
        <f t="shared" si="68"/>
        <v>0.62015168937281828</v>
      </c>
      <c r="M117" s="66">
        <f t="shared" si="69"/>
        <v>16.942825062923863</v>
      </c>
      <c r="N117" s="66">
        <f t="shared" si="70"/>
        <v>-0.62015168937281828</v>
      </c>
      <c r="O117" s="67">
        <f t="shared" si="71"/>
        <v>0.38458811783196051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3.6361150081297783E-7</v>
      </c>
      <c r="X117" s="65">
        <f t="shared" si="75"/>
        <v>3.6361150081297782E-3</v>
      </c>
      <c r="Y117" s="68">
        <f t="shared" si="77"/>
        <v>1E-4</v>
      </c>
      <c r="Z117" s="68">
        <f t="shared" si="78"/>
        <v>1E-4</v>
      </c>
      <c r="AA117" s="66">
        <f t="shared" si="76"/>
        <v>16.942825062923863</v>
      </c>
      <c r="AB117" s="68">
        <f t="shared" si="79"/>
        <v>2.6257006195219645E-2</v>
      </c>
    </row>
    <row r="118" spans="1:28">
      <c r="A118">
        <v>31997.61</v>
      </c>
      <c r="B118">
        <v>17.89269309741692</v>
      </c>
      <c r="D118" s="66">
        <f t="shared" si="60"/>
        <v>16.322673373551044</v>
      </c>
      <c r="E118" s="66">
        <f t="shared" si="61"/>
        <v>16.966030126334029</v>
      </c>
      <c r="F118" s="66">
        <f t="shared" si="62"/>
        <v>-0.6433567527829851</v>
      </c>
      <c r="G118" s="66">
        <f t="shared" si="63"/>
        <v>9.9986685679511259E-4</v>
      </c>
      <c r="H118" s="66">
        <f t="shared" si="64"/>
        <v>0.64435661963978019</v>
      </c>
      <c r="I118" s="66">
        <f t="shared" si="65"/>
        <v>16.967029993190824</v>
      </c>
      <c r="J118" s="66">
        <f t="shared" si="66"/>
        <v>-0.64435661963977964</v>
      </c>
      <c r="K118" s="66">
        <f t="shared" si="67"/>
        <v>0</v>
      </c>
      <c r="L118" s="66">
        <f t="shared" si="68"/>
        <v>0.64435661963977964</v>
      </c>
      <c r="M118" s="66">
        <f t="shared" si="69"/>
        <v>16.967029993190824</v>
      </c>
      <c r="N118" s="66">
        <f t="shared" si="70"/>
        <v>-0.64435661963977964</v>
      </c>
      <c r="O118" s="67">
        <f t="shared" si="71"/>
        <v>0.41519545327360363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3.3291880698347603E-7</v>
      </c>
      <c r="X118" s="65">
        <f t="shared" si="75"/>
        <v>3.3291880698347602E-3</v>
      </c>
      <c r="Y118" s="68">
        <f t="shared" si="77"/>
        <v>1E-4</v>
      </c>
      <c r="Z118" s="68">
        <f t="shared" si="78"/>
        <v>1E-4</v>
      </c>
      <c r="AA118" s="66">
        <f t="shared" si="76"/>
        <v>16.967029993190824</v>
      </c>
      <c r="AB118" s="68">
        <f t="shared" si="79"/>
        <v>2.4204930266961355E-2</v>
      </c>
    </row>
    <row r="119" spans="1:28">
      <c r="A119">
        <v>34997.72</v>
      </c>
      <c r="B119">
        <v>17.89269309741692</v>
      </c>
      <c r="D119" s="66">
        <f t="shared" si="60"/>
        <v>16.322673373551044</v>
      </c>
      <c r="E119" s="66">
        <f t="shared" si="61"/>
        <v>16.989961976915708</v>
      </c>
      <c r="F119" s="66">
        <f t="shared" si="62"/>
        <v>-0.66728860336466411</v>
      </c>
      <c r="G119" s="66">
        <f t="shared" si="63"/>
        <v>9.9986754367971777E-4</v>
      </c>
      <c r="H119" s="66">
        <f t="shared" si="64"/>
        <v>0.66828847090834387</v>
      </c>
      <c r="I119" s="66">
        <f t="shared" si="65"/>
        <v>16.990961844459388</v>
      </c>
      <c r="J119" s="66">
        <f t="shared" si="66"/>
        <v>-0.66828847090834387</v>
      </c>
      <c r="K119" s="66">
        <f t="shared" si="67"/>
        <v>0</v>
      </c>
      <c r="L119" s="66">
        <f t="shared" si="68"/>
        <v>0.66828847090834387</v>
      </c>
      <c r="M119" s="66">
        <f t="shared" si="69"/>
        <v>16.990961844459388</v>
      </c>
      <c r="N119" s="66">
        <f t="shared" si="70"/>
        <v>-0.66828847090834387</v>
      </c>
      <c r="O119" s="67">
        <f t="shared" si="71"/>
        <v>0.44660948034901238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3.0438000382660758E-7</v>
      </c>
      <c r="X119" s="65">
        <f t="shared" si="75"/>
        <v>3.0438000382660758E-3</v>
      </c>
      <c r="Y119" s="68">
        <f t="shared" si="77"/>
        <v>1E-4</v>
      </c>
      <c r="Z119" s="68">
        <f t="shared" si="78"/>
        <v>1E-4</v>
      </c>
      <c r="AA119" s="66">
        <f t="shared" si="76"/>
        <v>16.990961844459388</v>
      </c>
      <c r="AB119" s="68">
        <f t="shared" si="79"/>
        <v>2.393185126856423E-2</v>
      </c>
    </row>
    <row r="120" spans="1:28">
      <c r="A120">
        <v>38297.82</v>
      </c>
      <c r="B120">
        <v>17.89269309741692</v>
      </c>
      <c r="D120" s="66">
        <f t="shared" si="60"/>
        <v>16.322673373551044</v>
      </c>
      <c r="E120" s="66">
        <f t="shared" si="61"/>
        <v>17.013373863140117</v>
      </c>
      <c r="F120" s="66">
        <f t="shared" si="62"/>
        <v>-0.69070048958907293</v>
      </c>
      <c r="G120" s="66">
        <f t="shared" si="63"/>
        <v>9.9986822719877922E-4</v>
      </c>
      <c r="H120" s="66">
        <f t="shared" si="64"/>
        <v>0.6917003578162717</v>
      </c>
      <c r="I120" s="66">
        <f t="shared" si="65"/>
        <v>17.014373731367318</v>
      </c>
      <c r="J120" s="66">
        <f t="shared" si="66"/>
        <v>-0.69170035781627348</v>
      </c>
      <c r="K120" s="66">
        <f t="shared" si="67"/>
        <v>0</v>
      </c>
      <c r="L120" s="66">
        <f t="shared" si="68"/>
        <v>0.69170035781627348</v>
      </c>
      <c r="M120" s="66">
        <f t="shared" si="69"/>
        <v>17.014373731367318</v>
      </c>
      <c r="N120" s="66">
        <f t="shared" si="70"/>
        <v>-0.69170035781627348</v>
      </c>
      <c r="O120" s="67">
        <f t="shared" si="71"/>
        <v>0.47844938500316075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2.7815176288160902E-7</v>
      </c>
      <c r="X120" s="65">
        <f t="shared" si="75"/>
        <v>2.7815176288160902E-3</v>
      </c>
      <c r="Y120" s="68">
        <f t="shared" si="77"/>
        <v>1E-4</v>
      </c>
      <c r="Z120" s="68">
        <f t="shared" si="78"/>
        <v>1E-4</v>
      </c>
      <c r="AA120" s="66">
        <f t="shared" si="76"/>
        <v>17.014373731367318</v>
      </c>
      <c r="AB120" s="68">
        <f t="shared" si="79"/>
        <v>2.3411886907929613E-2</v>
      </c>
    </row>
    <row r="121" spans="1:28">
      <c r="A121">
        <v>41896.949999999997</v>
      </c>
      <c r="B121">
        <v>17.89269309741692</v>
      </c>
      <c r="D121" s="66">
        <f t="shared" si="60"/>
        <v>16.322673373551044</v>
      </c>
      <c r="E121" s="66">
        <f t="shared" si="61"/>
        <v>17.036087345365004</v>
      </c>
      <c r="F121" s="66">
        <f t="shared" si="62"/>
        <v>-0.71341397181396005</v>
      </c>
      <c r="G121" s="66">
        <f t="shared" si="63"/>
        <v>9.9986890153363085E-4</v>
      </c>
      <c r="H121" s="66">
        <f t="shared" si="64"/>
        <v>0.71441384071549363</v>
      </c>
      <c r="I121" s="66">
        <f t="shared" si="65"/>
        <v>17.037087214266538</v>
      </c>
      <c r="J121" s="66">
        <f t="shared" si="66"/>
        <v>-0.71441384071549408</v>
      </c>
      <c r="K121" s="66">
        <f t="shared" si="67"/>
        <v>0</v>
      </c>
      <c r="L121" s="66">
        <f t="shared" si="68"/>
        <v>0.71441384071549408</v>
      </c>
      <c r="M121" s="66">
        <f t="shared" si="69"/>
        <v>17.037087214266538</v>
      </c>
      <c r="N121" s="66">
        <f t="shared" si="70"/>
        <v>-0.71441384071549408</v>
      </c>
      <c r="O121" s="67">
        <f t="shared" si="71"/>
        <v>0.51038713580586337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2.5425731819434452E-7</v>
      </c>
      <c r="X121" s="65">
        <f t="shared" si="75"/>
        <v>2.5425731819434453E-3</v>
      </c>
      <c r="Y121" s="68">
        <f t="shared" si="77"/>
        <v>1E-4</v>
      </c>
      <c r="Z121" s="68">
        <f t="shared" si="78"/>
        <v>1E-4</v>
      </c>
      <c r="AA121" s="66">
        <f t="shared" si="76"/>
        <v>17.037087214266538</v>
      </c>
      <c r="AB121" s="68">
        <f t="shared" si="79"/>
        <v>2.2713482899220594E-2</v>
      </c>
    </row>
    <row r="122" spans="1:28">
      <c r="A122">
        <v>45793.35</v>
      </c>
      <c r="B122">
        <v>17.89269309741692</v>
      </c>
      <c r="D122" s="66">
        <f t="shared" si="60"/>
        <v>16.322673373551044</v>
      </c>
      <c r="E122" s="66">
        <f t="shared" si="61"/>
        <v>17.057986018163461</v>
      </c>
      <c r="F122" s="66">
        <f t="shared" si="62"/>
        <v>-0.73531264461241719</v>
      </c>
      <c r="G122" s="66">
        <f t="shared" si="63"/>
        <v>9.9986956239044109E-4</v>
      </c>
      <c r="H122" s="66">
        <f t="shared" si="64"/>
        <v>0.73631251417480759</v>
      </c>
      <c r="I122" s="66">
        <f t="shared" si="65"/>
        <v>17.058985887725854</v>
      </c>
      <c r="J122" s="66">
        <f t="shared" si="66"/>
        <v>-0.73631251417480925</v>
      </c>
      <c r="K122" s="66">
        <f t="shared" si="67"/>
        <v>0</v>
      </c>
      <c r="L122" s="66">
        <f t="shared" si="68"/>
        <v>0.73631251417480925</v>
      </c>
      <c r="M122" s="66">
        <f t="shared" si="69"/>
        <v>17.058985887725854</v>
      </c>
      <c r="N122" s="66">
        <f t="shared" si="70"/>
        <v>-0.73631251417480925</v>
      </c>
      <c r="O122" s="67">
        <f t="shared" si="71"/>
        <v>0.54215611853042867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2.3262342998541367E-7</v>
      </c>
      <c r="X122" s="65">
        <f t="shared" si="75"/>
        <v>2.3262342998541367E-3</v>
      </c>
      <c r="Y122" s="68">
        <f t="shared" si="77"/>
        <v>1E-4</v>
      </c>
      <c r="Z122" s="68">
        <f t="shared" si="78"/>
        <v>1E-4</v>
      </c>
      <c r="AA122" s="66">
        <f t="shared" si="76"/>
        <v>17.058985887725854</v>
      </c>
      <c r="AB122" s="68">
        <f t="shared" si="79"/>
        <v>2.1898673459315177E-2</v>
      </c>
    </row>
    <row r="123" spans="1:28">
      <c r="A123">
        <v>50098.59</v>
      </c>
      <c r="B123">
        <v>17.89269309741692</v>
      </c>
      <c r="D123" s="66">
        <f t="shared" si="60"/>
        <v>16.322673373551044</v>
      </c>
      <c r="E123" s="66">
        <f t="shared" si="61"/>
        <v>17.079541389489894</v>
      </c>
      <c r="F123" s="66">
        <f t="shared" si="62"/>
        <v>-0.75686801593884923</v>
      </c>
      <c r="G123" s="66">
        <f t="shared" si="63"/>
        <v>9.9987022341165043E-4</v>
      </c>
      <c r="H123" s="66">
        <f t="shared" si="64"/>
        <v>0.75786788616226086</v>
      </c>
      <c r="I123" s="66">
        <f t="shared" si="65"/>
        <v>17.080541259713304</v>
      </c>
      <c r="J123" s="66">
        <f t="shared" si="66"/>
        <v>-0.7578678861622592</v>
      </c>
      <c r="K123" s="66">
        <f t="shared" si="67"/>
        <v>0</v>
      </c>
      <c r="L123" s="66">
        <f t="shared" si="68"/>
        <v>0.7578678861622592</v>
      </c>
      <c r="M123" s="66">
        <f t="shared" si="69"/>
        <v>17.080541259713304</v>
      </c>
      <c r="N123" s="66">
        <f t="shared" si="70"/>
        <v>-0.7578678861622592</v>
      </c>
      <c r="O123" s="67">
        <f t="shared" si="71"/>
        <v>0.57436373287605103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2.1263285348993941E-7</v>
      </c>
      <c r="X123" s="65">
        <f t="shared" si="75"/>
        <v>2.1263285348993941E-3</v>
      </c>
      <c r="Y123" s="68">
        <f t="shared" si="77"/>
        <v>1E-4</v>
      </c>
      <c r="Z123" s="68">
        <f t="shared" si="78"/>
        <v>1E-4</v>
      </c>
      <c r="AA123" s="66">
        <f t="shared" si="76"/>
        <v>17.080541259713304</v>
      </c>
      <c r="AB123" s="68">
        <f t="shared" si="79"/>
        <v>2.1555371987449945E-2</v>
      </c>
    </row>
    <row r="124" spans="1:28">
      <c r="A124">
        <v>54797.82</v>
      </c>
      <c r="B124">
        <v>17.89269309741692</v>
      </c>
      <c r="D124" s="66">
        <f t="shared" si="60"/>
        <v>16.322673373551044</v>
      </c>
      <c r="E124" s="66">
        <f t="shared" si="61"/>
        <v>17.100498625134939</v>
      </c>
      <c r="F124" s="66">
        <f t="shared" si="62"/>
        <v>-0.77782525158389504</v>
      </c>
      <c r="G124" s="66">
        <f t="shared" si="63"/>
        <v>9.9987087634359918E-4</v>
      </c>
      <c r="H124" s="66">
        <f t="shared" si="64"/>
        <v>0.77882512246023861</v>
      </c>
      <c r="I124" s="66">
        <f t="shared" si="65"/>
        <v>17.101498496011281</v>
      </c>
      <c r="J124" s="66">
        <f t="shared" si="66"/>
        <v>-0.77882512246023694</v>
      </c>
      <c r="K124" s="66">
        <f t="shared" si="67"/>
        <v>0</v>
      </c>
      <c r="L124" s="66">
        <f t="shared" si="68"/>
        <v>0.77882512246023694</v>
      </c>
      <c r="M124" s="66">
        <f t="shared" si="69"/>
        <v>17.101498496011281</v>
      </c>
      <c r="N124" s="66">
        <f t="shared" si="70"/>
        <v>-0.77882512246023694</v>
      </c>
      <c r="O124" s="67">
        <f t="shared" si="71"/>
        <v>0.60656857137520304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1.9439835649525004E-7</v>
      </c>
      <c r="X124" s="65">
        <f t="shared" si="75"/>
        <v>1.9439835649525004E-3</v>
      </c>
      <c r="Y124" s="68">
        <f t="shared" si="77"/>
        <v>1E-4</v>
      </c>
      <c r="Z124" s="68">
        <f t="shared" si="78"/>
        <v>1E-4</v>
      </c>
      <c r="AA124" s="66">
        <f t="shared" si="76"/>
        <v>17.101498496011281</v>
      </c>
      <c r="AB124" s="68">
        <f t="shared" si="79"/>
        <v>2.0957236297977744E-2</v>
      </c>
    </row>
    <row r="125" spans="1:28">
      <c r="A125">
        <v>59999.86</v>
      </c>
      <c r="B125">
        <v>17.89269309741692</v>
      </c>
      <c r="D125" s="66">
        <f t="shared" si="60"/>
        <v>16.322673373551044</v>
      </c>
      <c r="E125" s="66">
        <f t="shared" si="61"/>
        <v>17.121158949746636</v>
      </c>
      <c r="F125" s="66">
        <f t="shared" si="62"/>
        <v>-0.79848557619559202</v>
      </c>
      <c r="G125" s="66">
        <f t="shared" si="63"/>
        <v>9.9987153015727772E-4</v>
      </c>
      <c r="H125" s="66">
        <f t="shared" si="64"/>
        <v>0.79948544772574925</v>
      </c>
      <c r="I125" s="66">
        <f t="shared" si="65"/>
        <v>17.122158821276795</v>
      </c>
      <c r="J125" s="66">
        <f t="shared" si="66"/>
        <v>-0.79948544772575048</v>
      </c>
      <c r="K125" s="66">
        <f t="shared" si="67"/>
        <v>0</v>
      </c>
      <c r="L125" s="66">
        <f t="shared" si="68"/>
        <v>0.79948544772575048</v>
      </c>
      <c r="M125" s="66">
        <f t="shared" si="69"/>
        <v>17.122158821276795</v>
      </c>
      <c r="N125" s="66">
        <f t="shared" si="70"/>
        <v>-0.79948544772575048</v>
      </c>
      <c r="O125" s="67">
        <f t="shared" si="71"/>
        <v>0.63917698112524368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1.7754385006102587E-7</v>
      </c>
      <c r="X125" s="65">
        <f t="shared" si="75"/>
        <v>1.7754385006102586E-3</v>
      </c>
      <c r="Y125" s="68">
        <f t="shared" si="77"/>
        <v>1E-4</v>
      </c>
      <c r="Z125" s="68">
        <f t="shared" si="78"/>
        <v>1E-4</v>
      </c>
      <c r="AA125" s="66">
        <f t="shared" si="76"/>
        <v>17.122158821276795</v>
      </c>
      <c r="AB125" s="68">
        <f t="shared" si="79"/>
        <v>2.0660325265513535E-2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2.2620345255900023E-2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2.2620345255900023E-2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4.5240690511800047E-2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4.5240690511800047E-2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4.5240690511800047E-2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6.7861035767700056E-2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0.11310172627950013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0.11310172627950013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0.11310172627950013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0.13572207153540011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0.13572207153540011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0.15834241679130018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0.15834241679130018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0.18096276204720019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0.18096276204720019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0.20358310730310022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0.20358310730310022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0.20358310730310022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0.27144414307080023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0.27144414307080023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9.9974987290584513E-4</v>
      </c>
      <c r="L245" s="9">
        <f t="shared" si="84"/>
        <v>9.8800000000000008</v>
      </c>
    </row>
    <row r="246" spans="1:19">
      <c r="A246" s="66">
        <f t="shared" si="85"/>
        <v>0.29406448832670029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9.9975227047663482E-4</v>
      </c>
      <c r="L246" s="9">
        <f t="shared" si="84"/>
        <v>10.8</v>
      </c>
    </row>
    <row r="247" spans="1:19">
      <c r="A247" s="66">
        <f t="shared" si="85"/>
        <v>0.31668483358260036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9.9975458776507603E-4</v>
      </c>
      <c r="H247" s="9">
        <f t="shared" si="89"/>
        <v>11.79</v>
      </c>
      <c r="I247" s="66">
        <f t="shared" si="90"/>
        <v>9.9975458776507603E-4</v>
      </c>
      <c r="J247" s="9">
        <f t="shared" si="91"/>
        <v>11.79</v>
      </c>
      <c r="K247" s="9">
        <f t="shared" si="83"/>
        <v>9.9975458776507603E-4</v>
      </c>
      <c r="L247" s="9">
        <f t="shared" si="84"/>
        <v>11.79</v>
      </c>
    </row>
    <row r="248" spans="1:19">
      <c r="A248" s="66">
        <f t="shared" si="85"/>
        <v>0.33930517883850037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9.9975690049293854E-4</v>
      </c>
      <c r="L248" s="9">
        <f t="shared" si="84"/>
        <v>12.89</v>
      </c>
    </row>
    <row r="249" spans="1:19">
      <c r="A249" s="66">
        <f t="shared" si="85"/>
        <v>0.36192552409440037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9.9975936119921119E-4</v>
      </c>
      <c r="L249" s="9">
        <f t="shared" si="84"/>
        <v>14.2</v>
      </c>
    </row>
    <row r="250" spans="1:19">
      <c r="A250" s="66">
        <f t="shared" si="85"/>
        <v>0.36192552409440037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9.9976154566004021E-4</v>
      </c>
      <c r="L250" s="9">
        <f t="shared" si="84"/>
        <v>15.5</v>
      </c>
    </row>
    <row r="251" spans="1:19" ht="24">
      <c r="A251" s="66">
        <f t="shared" si="85"/>
        <v>0.38454586935030038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9.9976364915727207E-4</v>
      </c>
      <c r="H251" s="9">
        <f t="shared" si="89"/>
        <v>16.89</v>
      </c>
      <c r="I251" s="66">
        <f t="shared" si="90"/>
        <v>9.9976364915727207E-4</v>
      </c>
      <c r="J251" s="9">
        <f t="shared" si="91"/>
        <v>16.89</v>
      </c>
      <c r="K251" s="9">
        <f t="shared" si="83"/>
        <v>9.9976364915727207E-4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0.40716621460620045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0.53426718532473871</v>
      </c>
    </row>
    <row r="253" spans="1:19">
      <c r="A253" s="66">
        <f t="shared" si="85"/>
        <v>0.45240690511800052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9.997680308905276E-4</v>
      </c>
      <c r="H253" s="9">
        <f t="shared" si="89"/>
        <v>20.3</v>
      </c>
      <c r="I253" s="66">
        <f t="shared" si="90"/>
        <v>9.997680308905276E-4</v>
      </c>
      <c r="J253" s="9">
        <f t="shared" si="91"/>
        <v>20.3</v>
      </c>
      <c r="K253" s="9">
        <f t="shared" si="83"/>
        <v>9.997680308905276E-4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5.3426718532473867</v>
      </c>
    </row>
    <row r="254" spans="1:19">
      <c r="A254" s="66">
        <f t="shared" si="85"/>
        <v>0.47502725037390053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9.9977010448483537E-4</v>
      </c>
      <c r="H254" s="9">
        <f t="shared" si="89"/>
        <v>22.2</v>
      </c>
      <c r="I254" s="66">
        <f t="shared" si="90"/>
        <v>9.9977010448483537E-4</v>
      </c>
      <c r="J254" s="9">
        <f t="shared" si="91"/>
        <v>22.2</v>
      </c>
      <c r="K254" s="9">
        <f t="shared" si="83"/>
        <v>9.9977010448483537E-4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53.42671853247387</v>
      </c>
    </row>
    <row r="255" spans="1:19">
      <c r="A255" s="66">
        <f t="shared" si="85"/>
        <v>0.49764759562980054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534.26718532473865</v>
      </c>
    </row>
    <row r="256" spans="1:19">
      <c r="A256" s="66">
        <f t="shared" si="85"/>
        <v>0.54288828614160045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9.9977417566174203E-4</v>
      </c>
      <c r="L256" s="9">
        <f t="shared" si="84"/>
        <v>26.59</v>
      </c>
    </row>
    <row r="257" spans="1:19">
      <c r="A257" s="66">
        <f t="shared" si="85"/>
        <v>0.56550863139750063</v>
      </c>
      <c r="B257" s="9">
        <f t="shared" si="86"/>
        <v>28.89</v>
      </c>
      <c r="C257" s="65">
        <f t="shared" ref="C257:C288" si="92">IF(D40&lt;0.0001,0.1,IF(D40="",0.001,D40))</f>
        <v>0.1</v>
      </c>
      <c r="D257" s="9">
        <f t="shared" si="87"/>
        <v>28.89</v>
      </c>
      <c r="E257" s="66">
        <f t="shared" ref="E257:E288" si="93">IF(E40&lt;0.0001,0.1,IF(E40="",E256,E40))</f>
        <v>0.1</v>
      </c>
      <c r="F257" s="9">
        <f t="shared" si="88"/>
        <v>28.89</v>
      </c>
      <c r="G257" s="68">
        <f t="shared" ref="G257:G288" si="94">IF(G40&lt;0.0001,0.1,IF(G40="",0.0001,G40))</f>
        <v>9.9977599942779384E-4</v>
      </c>
      <c r="H257" s="9">
        <f t="shared" si="89"/>
        <v>28.89</v>
      </c>
      <c r="I257" s="66">
        <f t="shared" si="90"/>
        <v>9.9977599942779384E-4</v>
      </c>
      <c r="J257" s="9">
        <f t="shared" si="91"/>
        <v>28.89</v>
      </c>
      <c r="K257" s="9">
        <f t="shared" ref="K257:K288" si="95">IF(M40&lt;0.0001,0.1,IF(M40="",0.0001,M40))</f>
        <v>9.9977599942779384E-4</v>
      </c>
      <c r="L257" s="9">
        <f t="shared" ref="L257:L288" si="96">IF(C41="",D257,C41)</f>
        <v>28.89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0.61074932190930076</v>
      </c>
      <c r="B258" s="9">
        <f t="shared" ref="B258:B289" si="98">IF(A41="",B257,A41)</f>
        <v>31.69</v>
      </c>
      <c r="C258" s="65">
        <f t="shared" si="92"/>
        <v>0.1</v>
      </c>
      <c r="D258" s="9">
        <f t="shared" ref="D258:D289" si="99">IF(A41="",B257,A41)</f>
        <v>31.69</v>
      </c>
      <c r="E258" s="66">
        <f t="shared" si="93"/>
        <v>0.1</v>
      </c>
      <c r="F258" s="9">
        <f t="shared" ref="F258:F289" si="100">IF(A41="",B257,A41)</f>
        <v>31.69</v>
      </c>
      <c r="G258" s="68">
        <f t="shared" si="94"/>
        <v>9.9977799860834562E-4</v>
      </c>
      <c r="H258" s="9">
        <f t="shared" ref="H258:H289" si="101">IF(A41="",B257,A41)</f>
        <v>31.69</v>
      </c>
      <c r="I258" s="66">
        <f t="shared" ref="I258:I289" si="102">IF(I41&lt;0.0001,0.1,IF(I41="",I257,I41))</f>
        <v>9.9977799860834562E-4</v>
      </c>
      <c r="J258" s="9">
        <f t="shared" ref="J258:J289" si="103">IF(A41="",B257,A41)</f>
        <v>31.69</v>
      </c>
      <c r="K258" s="9">
        <f t="shared" si="95"/>
        <v>9.9977799860834562E-4</v>
      </c>
      <c r="L258" s="9">
        <f t="shared" si="96"/>
        <v>31.69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0.67861035767700073</v>
      </c>
      <c r="B259" s="9">
        <f t="shared" si="98"/>
        <v>34.880000000000003</v>
      </c>
      <c r="C259" s="65">
        <f t="shared" si="92"/>
        <v>0.1</v>
      </c>
      <c r="D259" s="9">
        <f t="shared" si="99"/>
        <v>34.880000000000003</v>
      </c>
      <c r="E259" s="66">
        <f t="shared" si="93"/>
        <v>0.1</v>
      </c>
      <c r="F259" s="9">
        <f t="shared" si="100"/>
        <v>34.880000000000003</v>
      </c>
      <c r="G259" s="68">
        <f t="shared" si="94"/>
        <v>9.9978003407907965E-4</v>
      </c>
      <c r="H259" s="9">
        <f t="shared" si="101"/>
        <v>34.880000000000003</v>
      </c>
      <c r="I259" s="66">
        <f t="shared" si="102"/>
        <v>9.9978003407907965E-4</v>
      </c>
      <c r="J259" s="9">
        <f t="shared" si="103"/>
        <v>34.880000000000003</v>
      </c>
      <c r="K259" s="9">
        <f t="shared" si="95"/>
        <v>9.9978003407907965E-4</v>
      </c>
      <c r="L259" s="9">
        <f t="shared" si="96"/>
        <v>34.880000000000003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0.74647139344470081</v>
      </c>
      <c r="B260" s="9">
        <f t="shared" si="98"/>
        <v>37.880000000000003</v>
      </c>
      <c r="C260" s="65">
        <f t="shared" si="92"/>
        <v>0.1</v>
      </c>
      <c r="D260" s="9">
        <f t="shared" si="99"/>
        <v>37.880000000000003</v>
      </c>
      <c r="E260" s="66">
        <f t="shared" si="93"/>
        <v>0.1</v>
      </c>
      <c r="F260" s="9">
        <f t="shared" si="100"/>
        <v>37.880000000000003</v>
      </c>
      <c r="G260" s="68">
        <f t="shared" si="94"/>
        <v>9.9978175548179273E-4</v>
      </c>
      <c r="H260" s="9">
        <f t="shared" si="101"/>
        <v>37.880000000000003</v>
      </c>
      <c r="I260" s="66">
        <f t="shared" si="102"/>
        <v>9.9978175548179273E-4</v>
      </c>
      <c r="J260" s="9">
        <f t="shared" si="103"/>
        <v>37.880000000000003</v>
      </c>
      <c r="K260" s="9">
        <f t="shared" si="95"/>
        <v>9.9978175548179273E-4</v>
      </c>
      <c r="L260" s="9">
        <f t="shared" si="96"/>
        <v>37.880000000000003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0.8143324292124009</v>
      </c>
      <c r="B261" s="9">
        <f t="shared" si="98"/>
        <v>41.41</v>
      </c>
      <c r="C261" s="65">
        <f t="shared" si="92"/>
        <v>0.1</v>
      </c>
      <c r="D261" s="9">
        <f t="shared" si="99"/>
        <v>41.41</v>
      </c>
      <c r="E261" s="66">
        <f t="shared" si="93"/>
        <v>0.1</v>
      </c>
      <c r="F261" s="9">
        <f t="shared" si="100"/>
        <v>41.41</v>
      </c>
      <c r="G261" s="68">
        <f t="shared" si="94"/>
        <v>9.9978358435813585E-4</v>
      </c>
      <c r="H261" s="9">
        <f t="shared" si="101"/>
        <v>41.41</v>
      </c>
      <c r="I261" s="66">
        <f t="shared" si="102"/>
        <v>9.9978358435813585E-4</v>
      </c>
      <c r="J261" s="9">
        <f t="shared" si="103"/>
        <v>41.41</v>
      </c>
      <c r="K261" s="9">
        <f t="shared" si="95"/>
        <v>9.9978358435813585E-4</v>
      </c>
      <c r="L261" s="9">
        <f t="shared" si="96"/>
        <v>41.41</v>
      </c>
      <c r="O261" s="9">
        <v>100</v>
      </c>
      <c r="P261" s="74">
        <v>10000</v>
      </c>
    </row>
    <row r="262" spans="1:19">
      <c r="A262" s="66">
        <f t="shared" si="97"/>
        <v>0.927434155491901</v>
      </c>
      <c r="B262" s="9">
        <f t="shared" si="98"/>
        <v>43.82</v>
      </c>
      <c r="C262" s="65">
        <f t="shared" si="92"/>
        <v>0.1</v>
      </c>
      <c r="D262" s="9">
        <f t="shared" si="99"/>
        <v>43.82</v>
      </c>
      <c r="E262" s="66">
        <f t="shared" si="93"/>
        <v>0.1</v>
      </c>
      <c r="F262" s="9">
        <f t="shared" si="100"/>
        <v>43.82</v>
      </c>
      <c r="G262" s="68">
        <f t="shared" si="94"/>
        <v>9.9978472966552189E-4</v>
      </c>
      <c r="H262" s="9">
        <f t="shared" si="101"/>
        <v>43.82</v>
      </c>
      <c r="I262" s="66">
        <f t="shared" si="102"/>
        <v>9.9978472966552189E-4</v>
      </c>
      <c r="J262" s="9">
        <f t="shared" si="103"/>
        <v>43.82</v>
      </c>
      <c r="K262" s="9">
        <f t="shared" si="95"/>
        <v>9.9978472966552189E-4</v>
      </c>
      <c r="L262" s="9">
        <f t="shared" si="96"/>
        <v>43.82</v>
      </c>
    </row>
    <row r="263" spans="1:19">
      <c r="A263" s="66">
        <f t="shared" si="97"/>
        <v>1.0857765722832009</v>
      </c>
      <c r="B263" s="9">
        <f t="shared" si="98"/>
        <v>49.61</v>
      </c>
      <c r="C263" s="65">
        <f t="shared" si="92"/>
        <v>0.1</v>
      </c>
      <c r="D263" s="9">
        <f t="shared" si="99"/>
        <v>49.61</v>
      </c>
      <c r="E263" s="66">
        <f t="shared" si="93"/>
        <v>0.1</v>
      </c>
      <c r="F263" s="9">
        <f t="shared" si="100"/>
        <v>49.61</v>
      </c>
      <c r="G263" s="68">
        <f t="shared" si="94"/>
        <v>9.9978720032639482E-4</v>
      </c>
      <c r="H263" s="9">
        <f t="shared" si="101"/>
        <v>49.61</v>
      </c>
      <c r="I263" s="66">
        <f t="shared" si="102"/>
        <v>9.9978720032639482E-4</v>
      </c>
      <c r="J263" s="9">
        <f t="shared" si="103"/>
        <v>49.61</v>
      </c>
      <c r="K263" s="9">
        <f t="shared" si="95"/>
        <v>9.9978720032639482E-4</v>
      </c>
      <c r="L263" s="9">
        <f t="shared" si="96"/>
        <v>49.61</v>
      </c>
    </row>
    <row r="264" spans="1:19">
      <c r="A264" s="66">
        <f t="shared" si="97"/>
        <v>1.2667393343304014</v>
      </c>
      <c r="B264" s="9">
        <f t="shared" si="98"/>
        <v>53.25</v>
      </c>
      <c r="C264" s="65">
        <f t="shared" si="92"/>
        <v>0.1</v>
      </c>
      <c r="D264" s="9">
        <f t="shared" si="99"/>
        <v>53.25</v>
      </c>
      <c r="E264" s="66">
        <f t="shared" si="93"/>
        <v>0.1</v>
      </c>
      <c r="F264" s="9">
        <f t="shared" si="100"/>
        <v>53.25</v>
      </c>
      <c r="G264" s="68">
        <f t="shared" si="94"/>
        <v>9.9978858469746659E-4</v>
      </c>
      <c r="H264" s="9">
        <f t="shared" si="101"/>
        <v>53.25</v>
      </c>
      <c r="I264" s="66">
        <f t="shared" si="102"/>
        <v>9.9978858469746659E-4</v>
      </c>
      <c r="J264" s="9">
        <f t="shared" si="103"/>
        <v>53.25</v>
      </c>
      <c r="K264" s="9">
        <f t="shared" si="95"/>
        <v>9.9978858469746659E-4</v>
      </c>
      <c r="L264" s="9">
        <f t="shared" si="96"/>
        <v>53.25</v>
      </c>
    </row>
    <row r="265" spans="1:19">
      <c r="A265" s="66">
        <f t="shared" si="97"/>
        <v>1.4703224416335015</v>
      </c>
      <c r="B265" s="9">
        <f t="shared" si="98"/>
        <v>58.4</v>
      </c>
      <c r="C265" s="65">
        <f t="shared" si="92"/>
        <v>0.1</v>
      </c>
      <c r="D265" s="9">
        <f t="shared" si="99"/>
        <v>58.4</v>
      </c>
      <c r="E265" s="66">
        <f t="shared" si="93"/>
        <v>0.1</v>
      </c>
      <c r="F265" s="9">
        <f t="shared" si="100"/>
        <v>58.4</v>
      </c>
      <c r="G265" s="68">
        <f t="shared" si="94"/>
        <v>9.9979036285540997E-4</v>
      </c>
      <c r="H265" s="9">
        <f t="shared" si="101"/>
        <v>58.4</v>
      </c>
      <c r="I265" s="66">
        <f t="shared" si="102"/>
        <v>9.9979036285540997E-4</v>
      </c>
      <c r="J265" s="9">
        <f t="shared" si="103"/>
        <v>58.4</v>
      </c>
      <c r="K265" s="9">
        <f t="shared" si="95"/>
        <v>9.9979036285540997E-4</v>
      </c>
      <c r="L265" s="9">
        <f t="shared" si="96"/>
        <v>58.4</v>
      </c>
    </row>
    <row r="266" spans="1:19">
      <c r="A266" s="66">
        <f t="shared" si="97"/>
        <v>1.7870072752161019</v>
      </c>
      <c r="B266" s="9">
        <f t="shared" si="98"/>
        <v>63.35</v>
      </c>
      <c r="C266" s="65">
        <f t="shared" si="92"/>
        <v>0.21698755135022596</v>
      </c>
      <c r="D266" s="9">
        <f t="shared" si="99"/>
        <v>63.35</v>
      </c>
      <c r="E266" s="66">
        <f t="shared" si="93"/>
        <v>0.1</v>
      </c>
      <c r="F266" s="9">
        <f t="shared" si="100"/>
        <v>63.35</v>
      </c>
      <c r="G266" s="68">
        <f t="shared" si="94"/>
        <v>9.9979190531504481E-4</v>
      </c>
      <c r="H266" s="9">
        <f t="shared" si="101"/>
        <v>63.35</v>
      </c>
      <c r="I266" s="66">
        <f t="shared" si="102"/>
        <v>9.9979190531504481E-4</v>
      </c>
      <c r="J266" s="9">
        <f t="shared" si="103"/>
        <v>63.35</v>
      </c>
      <c r="K266" s="9">
        <f t="shared" si="95"/>
        <v>9.9979190531504481E-4</v>
      </c>
      <c r="L266" s="9">
        <f t="shared" si="96"/>
        <v>63.35</v>
      </c>
    </row>
    <row r="267" spans="1:19">
      <c r="A267" s="66">
        <f t="shared" si="97"/>
        <v>2.2620345255900025</v>
      </c>
      <c r="B267" s="9">
        <f t="shared" si="98"/>
        <v>70.37</v>
      </c>
      <c r="C267" s="65">
        <f t="shared" si="92"/>
        <v>0.69201480172412655</v>
      </c>
      <c r="D267" s="9">
        <f t="shared" si="99"/>
        <v>70.37</v>
      </c>
      <c r="E267" s="66">
        <f t="shared" si="93"/>
        <v>0.1</v>
      </c>
      <c r="F267" s="9">
        <f t="shared" si="100"/>
        <v>70.37</v>
      </c>
      <c r="G267" s="68">
        <f t="shared" si="94"/>
        <v>9.9979386444380312E-4</v>
      </c>
      <c r="H267" s="9">
        <f t="shared" si="101"/>
        <v>70.37</v>
      </c>
      <c r="I267" s="66">
        <f t="shared" si="102"/>
        <v>9.9999392018311636E-4</v>
      </c>
      <c r="J267" s="9">
        <f t="shared" si="103"/>
        <v>70.37</v>
      </c>
      <c r="K267" s="9">
        <f t="shared" si="95"/>
        <v>9.9999392018311636E-4</v>
      </c>
      <c r="L267" s="9">
        <f t="shared" si="96"/>
        <v>70.37</v>
      </c>
    </row>
    <row r="268" spans="1:19">
      <c r="A268" s="66">
        <f t="shared" si="97"/>
        <v>2.782302466475703</v>
      </c>
      <c r="B268" s="9">
        <f t="shared" si="98"/>
        <v>76.64</v>
      </c>
      <c r="C268" s="65">
        <f t="shared" si="92"/>
        <v>1.212282742609827</v>
      </c>
      <c r="D268" s="9">
        <f t="shared" si="99"/>
        <v>76.64</v>
      </c>
      <c r="E268" s="66">
        <f t="shared" si="93"/>
        <v>0.11323874807235955</v>
      </c>
      <c r="F268" s="9">
        <f t="shared" si="100"/>
        <v>76.64</v>
      </c>
      <c r="G268" s="68">
        <f t="shared" si="94"/>
        <v>9.9979542863859482E-4</v>
      </c>
      <c r="H268" s="9">
        <f t="shared" si="101"/>
        <v>76.64</v>
      </c>
      <c r="I268" s="66">
        <f t="shared" si="102"/>
        <v>0.11423854350099814</v>
      </c>
      <c r="J268" s="9">
        <f t="shared" si="103"/>
        <v>76.64</v>
      </c>
      <c r="K268" s="9">
        <f t="shared" si="95"/>
        <v>0.11423854350099814</v>
      </c>
      <c r="L268" s="9">
        <f t="shared" si="96"/>
        <v>76.64</v>
      </c>
    </row>
    <row r="269" spans="1:19">
      <c r="A269" s="66">
        <f t="shared" si="97"/>
        <v>3.5061535146645033</v>
      </c>
      <c r="B269" s="9">
        <f t="shared" si="98"/>
        <v>83.77</v>
      </c>
      <c r="C269" s="65">
        <f t="shared" si="92"/>
        <v>1.9361337907986274</v>
      </c>
      <c r="D269" s="9">
        <f t="shared" si="99"/>
        <v>83.77</v>
      </c>
      <c r="E269" s="66">
        <f t="shared" si="93"/>
        <v>1.0144831127985792</v>
      </c>
      <c r="F269" s="9">
        <f t="shared" si="100"/>
        <v>83.77</v>
      </c>
      <c r="G269" s="68">
        <f t="shared" si="94"/>
        <v>9.9979703381129271E-4</v>
      </c>
      <c r="H269" s="9">
        <f t="shared" si="101"/>
        <v>83.77</v>
      </c>
      <c r="I269" s="66">
        <f t="shared" si="102"/>
        <v>1.0154829098323905</v>
      </c>
      <c r="J269" s="9">
        <f t="shared" si="103"/>
        <v>83.77</v>
      </c>
      <c r="K269" s="9">
        <f t="shared" si="95"/>
        <v>1.0154829098323905</v>
      </c>
      <c r="L269" s="9">
        <f t="shared" si="96"/>
        <v>83.77</v>
      </c>
    </row>
    <row r="270" spans="1:19">
      <c r="A270" s="66">
        <f t="shared" si="97"/>
        <v>4.410967324900505</v>
      </c>
      <c r="B270" s="9">
        <f t="shared" si="98"/>
        <v>91.28</v>
      </c>
      <c r="C270" s="65">
        <f t="shared" si="92"/>
        <v>2.8409476010346291</v>
      </c>
      <c r="D270" s="9">
        <f t="shared" si="99"/>
        <v>91.28</v>
      </c>
      <c r="E270" s="66">
        <f t="shared" si="93"/>
        <v>2.3829404724177516</v>
      </c>
      <c r="F270" s="9">
        <f t="shared" si="100"/>
        <v>91.28</v>
      </c>
      <c r="G270" s="68">
        <f t="shared" si="94"/>
        <v>9.9979855935332287E-4</v>
      </c>
      <c r="H270" s="9">
        <f t="shared" si="101"/>
        <v>91.28</v>
      </c>
      <c r="I270" s="66">
        <f t="shared" si="102"/>
        <v>2.3839402709771051</v>
      </c>
      <c r="J270" s="9">
        <f t="shared" si="103"/>
        <v>91.28</v>
      </c>
      <c r="K270" s="9">
        <f t="shared" si="95"/>
        <v>2.3839402709771051</v>
      </c>
      <c r="L270" s="9">
        <f t="shared" si="96"/>
        <v>91.28</v>
      </c>
    </row>
    <row r="271" spans="1:19">
      <c r="A271" s="66">
        <f t="shared" si="97"/>
        <v>5.4062625161601066</v>
      </c>
      <c r="B271" s="9">
        <f t="shared" si="98"/>
        <v>100.63</v>
      </c>
      <c r="C271" s="65">
        <f t="shared" si="92"/>
        <v>3.8362427922942306</v>
      </c>
      <c r="D271" s="9">
        <f t="shared" si="99"/>
        <v>100.63</v>
      </c>
      <c r="E271" s="66">
        <f t="shared" si="93"/>
        <v>3.9865022756570472</v>
      </c>
      <c r="F271" s="9">
        <f t="shared" si="100"/>
        <v>100.63</v>
      </c>
      <c r="G271" s="68">
        <f t="shared" si="94"/>
        <v>9.9980026452920444E-4</v>
      </c>
      <c r="H271" s="9">
        <f t="shared" si="101"/>
        <v>100.63</v>
      </c>
      <c r="I271" s="66">
        <f t="shared" si="102"/>
        <v>3.9875020759215762</v>
      </c>
      <c r="J271" s="9">
        <f t="shared" si="103"/>
        <v>100.63</v>
      </c>
      <c r="K271" s="9">
        <f t="shared" si="95"/>
        <v>3.9875020759215762</v>
      </c>
      <c r="L271" s="9">
        <f t="shared" si="96"/>
        <v>100.63</v>
      </c>
    </row>
    <row r="272" spans="1:19">
      <c r="A272" s="66">
        <f t="shared" si="97"/>
        <v>6.3789373621638052</v>
      </c>
      <c r="B272" s="9">
        <f t="shared" si="98"/>
        <v>109.16</v>
      </c>
      <c r="C272" s="65">
        <f t="shared" si="92"/>
        <v>4.8089176382979293</v>
      </c>
      <c r="D272" s="9">
        <f t="shared" si="99"/>
        <v>109.16</v>
      </c>
      <c r="E272" s="66">
        <f t="shared" si="93"/>
        <v>5.2044935153717162</v>
      </c>
      <c r="F272" s="9">
        <f t="shared" si="100"/>
        <v>109.16</v>
      </c>
      <c r="G272" s="68">
        <f t="shared" si="94"/>
        <v>9.9980166529825901E-4</v>
      </c>
      <c r="H272" s="9">
        <f t="shared" si="101"/>
        <v>109.16</v>
      </c>
      <c r="I272" s="66">
        <f t="shared" si="102"/>
        <v>5.2054933170370141</v>
      </c>
      <c r="J272" s="9">
        <f t="shared" si="103"/>
        <v>109.16</v>
      </c>
      <c r="K272" s="9">
        <f t="shared" si="95"/>
        <v>5.2054933170370141</v>
      </c>
      <c r="L272" s="9">
        <f t="shared" si="96"/>
        <v>109.16</v>
      </c>
    </row>
    <row r="273" spans="1:12">
      <c r="A273" s="66">
        <f t="shared" si="97"/>
        <v>7.2158901366321064</v>
      </c>
      <c r="B273" s="9">
        <f t="shared" si="98"/>
        <v>120.34</v>
      </c>
      <c r="C273" s="65">
        <f t="shared" si="92"/>
        <v>5.6458704127662305</v>
      </c>
      <c r="D273" s="9">
        <f t="shared" si="99"/>
        <v>120.34</v>
      </c>
      <c r="E273" s="66">
        <f t="shared" si="93"/>
        <v>6.479655690125564</v>
      </c>
      <c r="F273" s="9">
        <f t="shared" si="100"/>
        <v>120.34</v>
      </c>
      <c r="G273" s="68">
        <f t="shared" si="94"/>
        <v>9.9980331830470991E-4</v>
      </c>
      <c r="H273" s="9">
        <f t="shared" si="101"/>
        <v>120.34</v>
      </c>
      <c r="I273" s="66">
        <f t="shared" si="102"/>
        <v>6.4806554934438685</v>
      </c>
      <c r="J273" s="9">
        <f t="shared" si="103"/>
        <v>120.34</v>
      </c>
      <c r="K273" s="9">
        <f t="shared" si="95"/>
        <v>6.4806554934438685</v>
      </c>
      <c r="L273" s="9">
        <f t="shared" si="96"/>
        <v>120.34</v>
      </c>
    </row>
    <row r="274" spans="1:12">
      <c r="A274" s="66">
        <f t="shared" si="97"/>
        <v>8.1885649826358105</v>
      </c>
      <c r="B274" s="9">
        <f t="shared" si="98"/>
        <v>132.53</v>
      </c>
      <c r="C274" s="65">
        <f t="shared" si="92"/>
        <v>6.6185452587699345</v>
      </c>
      <c r="D274" s="9">
        <f t="shared" si="99"/>
        <v>132.53</v>
      </c>
      <c r="E274" s="66">
        <f t="shared" si="93"/>
        <v>7.5560800823846135</v>
      </c>
      <c r="F274" s="9">
        <f t="shared" si="100"/>
        <v>132.53</v>
      </c>
      <c r="G274" s="68">
        <f t="shared" si="94"/>
        <v>9.998049271445898E-4</v>
      </c>
      <c r="H274" s="9">
        <f t="shared" si="101"/>
        <v>132.53</v>
      </c>
      <c r="I274" s="66">
        <f t="shared" si="102"/>
        <v>7.5570798873117582</v>
      </c>
      <c r="J274" s="9">
        <f t="shared" si="103"/>
        <v>132.53</v>
      </c>
      <c r="K274" s="9">
        <f t="shared" si="95"/>
        <v>7.5570798873117582</v>
      </c>
      <c r="L274" s="9">
        <f t="shared" si="96"/>
        <v>132.53</v>
      </c>
    </row>
    <row r="275" spans="1:12">
      <c r="A275" s="66">
        <f t="shared" si="97"/>
        <v>9.0255177571041081</v>
      </c>
      <c r="B275" s="9">
        <f t="shared" si="98"/>
        <v>143.61000000000001</v>
      </c>
      <c r="C275" s="65">
        <f t="shared" si="92"/>
        <v>7.4554980332382321</v>
      </c>
      <c r="D275" s="9">
        <f t="shared" si="99"/>
        <v>143.61000000000001</v>
      </c>
      <c r="E275" s="66">
        <f t="shared" si="93"/>
        <v>8.3306824388800251</v>
      </c>
      <c r="F275" s="9">
        <f t="shared" si="100"/>
        <v>143.61000000000001</v>
      </c>
      <c r="G275" s="68">
        <f t="shared" si="94"/>
        <v>9.9980624600872294E-4</v>
      </c>
      <c r="H275" s="9">
        <f t="shared" si="101"/>
        <v>143.61000000000001</v>
      </c>
      <c r="I275" s="66">
        <f t="shared" si="102"/>
        <v>8.3316822451260339</v>
      </c>
      <c r="J275" s="9">
        <f t="shared" si="103"/>
        <v>143.61000000000001</v>
      </c>
      <c r="K275" s="9">
        <f t="shared" si="95"/>
        <v>8.3316822451260339</v>
      </c>
      <c r="L275" s="9">
        <f t="shared" si="96"/>
        <v>143.61000000000001</v>
      </c>
    </row>
    <row r="276" spans="1:12">
      <c r="A276" s="66">
        <f t="shared" si="97"/>
        <v>9.9303315673401116</v>
      </c>
      <c r="B276" s="9">
        <f t="shared" si="98"/>
        <v>157.16999999999999</v>
      </c>
      <c r="C276" s="65">
        <f t="shared" si="92"/>
        <v>8.3603118434742356</v>
      </c>
      <c r="D276" s="9">
        <f t="shared" si="99"/>
        <v>157.16999999999999</v>
      </c>
      <c r="E276" s="66">
        <f t="shared" si="93"/>
        <v>9.0907454121830256</v>
      </c>
      <c r="F276" s="9">
        <f t="shared" si="100"/>
        <v>157.16999999999999</v>
      </c>
      <c r="G276" s="68">
        <f t="shared" si="94"/>
        <v>9.9980770693529602E-4</v>
      </c>
      <c r="H276" s="9">
        <f t="shared" si="101"/>
        <v>157.16999999999999</v>
      </c>
      <c r="I276" s="66">
        <f t="shared" si="102"/>
        <v>9.09174521988996</v>
      </c>
      <c r="J276" s="9">
        <f t="shared" si="103"/>
        <v>157.16999999999999</v>
      </c>
      <c r="K276" s="9">
        <f t="shared" si="95"/>
        <v>9.09174521988996</v>
      </c>
      <c r="L276" s="9">
        <f t="shared" si="96"/>
        <v>157.16999999999999</v>
      </c>
    </row>
    <row r="277" spans="1:12">
      <c r="A277" s="66">
        <f t="shared" si="97"/>
        <v>10.767284341808411</v>
      </c>
      <c r="B277" s="9">
        <f t="shared" si="98"/>
        <v>172.88</v>
      </c>
      <c r="C277" s="65">
        <f t="shared" si="92"/>
        <v>9.197264617942535</v>
      </c>
      <c r="D277" s="9">
        <f t="shared" si="99"/>
        <v>172.88</v>
      </c>
      <c r="E277" s="66">
        <f t="shared" si="93"/>
        <v>9.7873862376213285</v>
      </c>
      <c r="F277" s="9">
        <f t="shared" si="100"/>
        <v>172.88</v>
      </c>
      <c r="G277" s="68">
        <f t="shared" si="94"/>
        <v>9.9980922579242333E-4</v>
      </c>
      <c r="H277" s="9">
        <f t="shared" si="101"/>
        <v>172.88</v>
      </c>
      <c r="I277" s="66">
        <f t="shared" si="102"/>
        <v>9.7883860468471209</v>
      </c>
      <c r="J277" s="9">
        <f t="shared" si="103"/>
        <v>172.88</v>
      </c>
      <c r="K277" s="9">
        <f t="shared" si="95"/>
        <v>9.7883860468471209</v>
      </c>
      <c r="L277" s="9">
        <f t="shared" si="96"/>
        <v>172.88</v>
      </c>
    </row>
    <row r="278" spans="1:12">
      <c r="A278" s="66">
        <f t="shared" si="97"/>
        <v>11.536376080509012</v>
      </c>
      <c r="B278" s="9">
        <f t="shared" si="98"/>
        <v>188.65</v>
      </c>
      <c r="C278" s="65">
        <f t="shared" si="92"/>
        <v>9.9663563566431357</v>
      </c>
      <c r="D278" s="9">
        <f t="shared" si="99"/>
        <v>188.65</v>
      </c>
      <c r="E278" s="66">
        <f t="shared" si="93"/>
        <v>10.346317955148619</v>
      </c>
      <c r="F278" s="9">
        <f t="shared" si="100"/>
        <v>188.65</v>
      </c>
      <c r="G278" s="68">
        <f t="shared" si="94"/>
        <v>9.9981059660892075E-4</v>
      </c>
      <c r="H278" s="9">
        <f t="shared" si="101"/>
        <v>188.65</v>
      </c>
      <c r="I278" s="66">
        <f t="shared" si="102"/>
        <v>10.347317765745228</v>
      </c>
      <c r="J278" s="9">
        <f t="shared" si="103"/>
        <v>188.65</v>
      </c>
      <c r="K278" s="9">
        <f t="shared" si="95"/>
        <v>10.347317765745228</v>
      </c>
      <c r="L278" s="9">
        <f t="shared" si="96"/>
        <v>188.65</v>
      </c>
    </row>
    <row r="279" spans="1:12">
      <c r="A279" s="66">
        <f t="shared" si="97"/>
        <v>12.305467819209612</v>
      </c>
      <c r="B279" s="9">
        <f t="shared" si="98"/>
        <v>207.02</v>
      </c>
      <c r="C279" s="65">
        <f t="shared" si="92"/>
        <v>10.735448095343736</v>
      </c>
      <c r="D279" s="9">
        <f t="shared" si="99"/>
        <v>207.02</v>
      </c>
      <c r="E279" s="66">
        <f t="shared" si="93"/>
        <v>10.871724056595768</v>
      </c>
      <c r="F279" s="9">
        <f t="shared" si="100"/>
        <v>207.02</v>
      </c>
      <c r="G279" s="68">
        <f t="shared" si="94"/>
        <v>9.9981203429354445E-4</v>
      </c>
      <c r="H279" s="9">
        <f t="shared" si="101"/>
        <v>207.02</v>
      </c>
      <c r="I279" s="66">
        <f t="shared" si="102"/>
        <v>10.872723868630063</v>
      </c>
      <c r="J279" s="9">
        <f t="shared" si="103"/>
        <v>207.02</v>
      </c>
      <c r="K279" s="9">
        <f t="shared" si="95"/>
        <v>10.872723868630063</v>
      </c>
      <c r="L279" s="9">
        <f t="shared" si="96"/>
        <v>207.02</v>
      </c>
    </row>
    <row r="280" spans="1:12">
      <c r="A280" s="66">
        <f t="shared" si="97"/>
        <v>12.938837486374814</v>
      </c>
      <c r="B280" s="9">
        <f t="shared" si="98"/>
        <v>226.23</v>
      </c>
      <c r="C280" s="65">
        <f t="shared" si="92"/>
        <v>11.368817762508938</v>
      </c>
      <c r="D280" s="9">
        <f t="shared" si="99"/>
        <v>226.23</v>
      </c>
      <c r="E280" s="66">
        <f t="shared" si="93"/>
        <v>11.317068671365785</v>
      </c>
      <c r="F280" s="9">
        <f t="shared" si="100"/>
        <v>226.23</v>
      </c>
      <c r="G280" s="68">
        <f t="shared" si="94"/>
        <v>9.9981338699839449E-4</v>
      </c>
      <c r="H280" s="9">
        <f t="shared" si="101"/>
        <v>226.23</v>
      </c>
      <c r="I280" s="66">
        <f t="shared" si="102"/>
        <v>11.318068484752784</v>
      </c>
      <c r="J280" s="9">
        <f t="shared" si="103"/>
        <v>226.23</v>
      </c>
      <c r="K280" s="9">
        <f t="shared" si="95"/>
        <v>11.318068484752784</v>
      </c>
      <c r="L280" s="9">
        <f t="shared" si="96"/>
        <v>226.23</v>
      </c>
    </row>
    <row r="281" spans="1:12">
      <c r="A281" s="66">
        <f t="shared" si="97"/>
        <v>13.526966463028215</v>
      </c>
      <c r="B281" s="9">
        <f t="shared" si="98"/>
        <v>247.39</v>
      </c>
      <c r="C281" s="65">
        <f t="shared" si="92"/>
        <v>11.956946739162339</v>
      </c>
      <c r="D281" s="9">
        <f t="shared" si="99"/>
        <v>247.39</v>
      </c>
      <c r="E281" s="66">
        <f t="shared" si="93"/>
        <v>11.718620332819391</v>
      </c>
      <c r="F281" s="9">
        <f t="shared" si="100"/>
        <v>247.39</v>
      </c>
      <c r="G281" s="68">
        <f t="shared" si="94"/>
        <v>9.9981473047347567E-4</v>
      </c>
      <c r="H281" s="9">
        <f t="shared" si="101"/>
        <v>247.39</v>
      </c>
      <c r="I281" s="66">
        <f t="shared" si="102"/>
        <v>11.719620147549865</v>
      </c>
      <c r="J281" s="9">
        <f t="shared" si="103"/>
        <v>247.39</v>
      </c>
      <c r="K281" s="9">
        <f t="shared" si="95"/>
        <v>11.719620147549865</v>
      </c>
      <c r="L281" s="9">
        <f t="shared" si="96"/>
        <v>247.39</v>
      </c>
    </row>
    <row r="282" spans="1:12">
      <c r="A282" s="66">
        <f t="shared" si="97"/>
        <v>14.047234403913917</v>
      </c>
      <c r="B282" s="9">
        <f t="shared" si="98"/>
        <v>271.42</v>
      </c>
      <c r="C282" s="65">
        <f t="shared" si="92"/>
        <v>12.477214680048041</v>
      </c>
      <c r="D282" s="9">
        <f t="shared" si="99"/>
        <v>271.42</v>
      </c>
      <c r="E282" s="66">
        <f t="shared" si="93"/>
        <v>12.092279785626886</v>
      </c>
      <c r="F282" s="9">
        <f t="shared" si="100"/>
        <v>271.42</v>
      </c>
      <c r="G282" s="68">
        <f t="shared" si="94"/>
        <v>9.9981610307235615E-4</v>
      </c>
      <c r="H282" s="9">
        <f t="shared" si="101"/>
        <v>271.42</v>
      </c>
      <c r="I282" s="66">
        <f t="shared" si="102"/>
        <v>12.093279601729957</v>
      </c>
      <c r="J282" s="9">
        <f t="shared" si="103"/>
        <v>271.42</v>
      </c>
      <c r="K282" s="9">
        <f t="shared" si="95"/>
        <v>12.093279601729957</v>
      </c>
      <c r="L282" s="9">
        <f t="shared" si="96"/>
        <v>271.42</v>
      </c>
    </row>
    <row r="283" spans="1:12">
      <c r="A283" s="66">
        <f t="shared" si="97"/>
        <v>14.477020963776017</v>
      </c>
      <c r="B283" s="9">
        <f t="shared" si="98"/>
        <v>296.79000000000002</v>
      </c>
      <c r="C283" s="65">
        <f t="shared" si="92"/>
        <v>12.907001239910141</v>
      </c>
      <c r="D283" s="9">
        <f t="shared" si="99"/>
        <v>296.79000000000002</v>
      </c>
      <c r="E283" s="66">
        <f t="shared" si="93"/>
        <v>12.417185602153218</v>
      </c>
      <c r="F283" s="9">
        <f t="shared" si="100"/>
        <v>296.79000000000002</v>
      </c>
      <c r="G283" s="68">
        <f t="shared" si="94"/>
        <v>9.9981740704301785E-4</v>
      </c>
      <c r="H283" s="9">
        <f t="shared" si="101"/>
        <v>296.79000000000002</v>
      </c>
      <c r="I283" s="66">
        <f t="shared" si="102"/>
        <v>12.418185419560261</v>
      </c>
      <c r="J283" s="9">
        <f t="shared" si="103"/>
        <v>296.79000000000002</v>
      </c>
      <c r="K283" s="9">
        <f t="shared" si="95"/>
        <v>12.418185419560261</v>
      </c>
      <c r="L283" s="9">
        <f t="shared" si="96"/>
        <v>296.79000000000002</v>
      </c>
    </row>
    <row r="284" spans="1:12">
      <c r="A284" s="66">
        <f t="shared" si="97"/>
        <v>14.838946487870416</v>
      </c>
      <c r="B284" s="9">
        <f t="shared" si="98"/>
        <v>326.33</v>
      </c>
      <c r="C284" s="65">
        <f t="shared" si="92"/>
        <v>13.26892676400454</v>
      </c>
      <c r="D284" s="9">
        <f t="shared" si="99"/>
        <v>326.33</v>
      </c>
      <c r="E284" s="66">
        <f t="shared" si="93"/>
        <v>12.729542780564183</v>
      </c>
      <c r="F284" s="9">
        <f t="shared" si="100"/>
        <v>326.33</v>
      </c>
      <c r="G284" s="68">
        <f t="shared" si="94"/>
        <v>9.9981877157489358E-4</v>
      </c>
      <c r="H284" s="9">
        <f t="shared" si="101"/>
        <v>326.33</v>
      </c>
      <c r="I284" s="66">
        <f t="shared" si="102"/>
        <v>12.730542599335758</v>
      </c>
      <c r="J284" s="9">
        <f t="shared" si="103"/>
        <v>326.33</v>
      </c>
      <c r="K284" s="9">
        <f t="shared" si="95"/>
        <v>12.730542599335758</v>
      </c>
      <c r="L284" s="9">
        <f t="shared" si="96"/>
        <v>326.33</v>
      </c>
    </row>
    <row r="285" spans="1:12">
      <c r="A285" s="66">
        <f t="shared" si="97"/>
        <v>15.178251666708917</v>
      </c>
      <c r="B285" s="9">
        <f t="shared" si="98"/>
        <v>357.48</v>
      </c>
      <c r="C285" s="65">
        <f t="shared" si="92"/>
        <v>13.608231942843041</v>
      </c>
      <c r="D285" s="9">
        <f t="shared" si="99"/>
        <v>357.48</v>
      </c>
      <c r="E285" s="66">
        <f t="shared" si="93"/>
        <v>13.002201054450531</v>
      </c>
      <c r="F285" s="9">
        <f t="shared" si="100"/>
        <v>357.48</v>
      </c>
      <c r="G285" s="68">
        <f t="shared" si="94"/>
        <v>9.9982006361937128E-4</v>
      </c>
      <c r="H285" s="9">
        <f t="shared" si="101"/>
        <v>357.48</v>
      </c>
      <c r="I285" s="66">
        <f t="shared" si="102"/>
        <v>13.00320087451415</v>
      </c>
      <c r="J285" s="9">
        <f t="shared" si="103"/>
        <v>357.48</v>
      </c>
      <c r="K285" s="9">
        <f t="shared" si="95"/>
        <v>13.00320087451415</v>
      </c>
      <c r="L285" s="9">
        <f t="shared" si="96"/>
        <v>357.48</v>
      </c>
    </row>
    <row r="286" spans="1:12">
      <c r="A286" s="66">
        <f t="shared" si="97"/>
        <v>15.449695809779715</v>
      </c>
      <c r="B286" s="9">
        <f t="shared" si="98"/>
        <v>389.96</v>
      </c>
      <c r="C286" s="65">
        <f t="shared" si="92"/>
        <v>13.87967608591384</v>
      </c>
      <c r="D286" s="9">
        <f t="shared" si="99"/>
        <v>389.96</v>
      </c>
      <c r="E286" s="66">
        <f t="shared" si="93"/>
        <v>13.240373590016294</v>
      </c>
      <c r="F286" s="9">
        <f t="shared" si="100"/>
        <v>389.96</v>
      </c>
      <c r="G286" s="68">
        <f t="shared" si="94"/>
        <v>9.9982127901227826E-4</v>
      </c>
      <c r="H286" s="9">
        <f t="shared" si="101"/>
        <v>389.96</v>
      </c>
      <c r="I286" s="66">
        <f t="shared" si="102"/>
        <v>13.241373411295307</v>
      </c>
      <c r="J286" s="9">
        <f t="shared" si="103"/>
        <v>389.96</v>
      </c>
      <c r="K286" s="9">
        <f t="shared" si="95"/>
        <v>13.241373411295307</v>
      </c>
      <c r="L286" s="9">
        <f t="shared" si="96"/>
        <v>389.96</v>
      </c>
    </row>
    <row r="287" spans="1:12">
      <c r="A287" s="66">
        <f t="shared" si="97"/>
        <v>15.698519607594619</v>
      </c>
      <c r="B287" s="9">
        <f t="shared" si="98"/>
        <v>428.2</v>
      </c>
      <c r="C287" s="65">
        <f t="shared" si="92"/>
        <v>14.128499883728743</v>
      </c>
      <c r="D287" s="9">
        <f t="shared" si="99"/>
        <v>428.2</v>
      </c>
      <c r="E287" s="66">
        <f t="shared" si="93"/>
        <v>13.475587878656112</v>
      </c>
      <c r="F287" s="9">
        <f t="shared" si="100"/>
        <v>428.2</v>
      </c>
      <c r="G287" s="68">
        <f t="shared" si="94"/>
        <v>9.99822568187993E-4</v>
      </c>
      <c r="H287" s="9">
        <f t="shared" si="101"/>
        <v>428.2</v>
      </c>
      <c r="I287" s="66">
        <f t="shared" si="102"/>
        <v>13.4765877012243</v>
      </c>
      <c r="J287" s="9">
        <f t="shared" si="103"/>
        <v>428.2</v>
      </c>
      <c r="K287" s="9">
        <f t="shared" si="95"/>
        <v>13.4765877012243</v>
      </c>
      <c r="L287" s="9">
        <f t="shared" si="96"/>
        <v>428.2</v>
      </c>
    </row>
    <row r="288" spans="1:12">
      <c r="A288" s="66">
        <f t="shared" si="97"/>
        <v>15.879482369641815</v>
      </c>
      <c r="B288" s="9">
        <f t="shared" si="98"/>
        <v>468.86</v>
      </c>
      <c r="C288" s="65">
        <f t="shared" si="92"/>
        <v>14.309462645775939</v>
      </c>
      <c r="D288" s="9">
        <f t="shared" si="99"/>
        <v>468.86</v>
      </c>
      <c r="E288" s="66">
        <f t="shared" si="93"/>
        <v>13.685335238973316</v>
      </c>
      <c r="F288" s="9">
        <f t="shared" si="100"/>
        <v>468.86</v>
      </c>
      <c r="G288" s="68">
        <f t="shared" si="94"/>
        <v>9.9982380069141047E-4</v>
      </c>
      <c r="H288" s="9">
        <f t="shared" si="101"/>
        <v>468.86</v>
      </c>
      <c r="I288" s="66">
        <f t="shared" si="102"/>
        <v>13.686335062774008</v>
      </c>
      <c r="J288" s="9">
        <f t="shared" si="103"/>
        <v>468.86</v>
      </c>
      <c r="K288" s="9">
        <f t="shared" si="95"/>
        <v>13.686335062774008</v>
      </c>
      <c r="L288" s="9">
        <f t="shared" si="96"/>
        <v>468.86</v>
      </c>
    </row>
    <row r="289" spans="1:12">
      <c r="A289" s="66">
        <f t="shared" si="97"/>
        <v>16.060445131689015</v>
      </c>
      <c r="B289" s="9">
        <f t="shared" si="98"/>
        <v>511.1</v>
      </c>
      <c r="C289" s="65">
        <f t="shared" ref="C289:C320" si="104">IF(D72&lt;0.0001,0.1,IF(D72="",0.001,D72))</f>
        <v>14.490425407823139</v>
      </c>
      <c r="D289" s="9">
        <f t="shared" si="99"/>
        <v>511.1</v>
      </c>
      <c r="E289" s="66">
        <f t="shared" ref="E289:E320" si="105">IF(E72&lt;0.0001,0.1,IF(E72="",E288,E72))</f>
        <v>13.869917856218928</v>
      </c>
      <c r="F289" s="9">
        <f t="shared" si="100"/>
        <v>511.1</v>
      </c>
      <c r="G289" s="68">
        <f t="shared" ref="G289:G320" si="106">IF(G72&lt;0.0001,0.1,IF(G72="",0.0001,G72))</f>
        <v>9.9982495691754419E-4</v>
      </c>
      <c r="H289" s="9">
        <f t="shared" si="101"/>
        <v>511.1</v>
      </c>
      <c r="I289" s="66">
        <f t="shared" si="102"/>
        <v>13.870917681175845</v>
      </c>
      <c r="J289" s="9">
        <f t="shared" si="103"/>
        <v>511.1</v>
      </c>
      <c r="K289" s="9">
        <f t="shared" ref="K289:K320" si="107">IF(M72&lt;0.0001,0.1,IF(M72="",0.0001,M72))</f>
        <v>13.870917681175845</v>
      </c>
      <c r="L289" s="9">
        <f t="shared" ref="L289:L320" si="108">IF(C73="",D289,C73)</f>
        <v>511.1</v>
      </c>
    </row>
    <row r="290" spans="1:12">
      <c r="A290" s="66">
        <f t="shared" ref="A290:A321" si="109">IF(B73="",A289,IF(B73&lt;0.0001,0.1,B73))</f>
        <v>16.264028238992118</v>
      </c>
      <c r="B290" s="9">
        <f t="shared" ref="B290:B321" si="110">IF(A73="",B289,A73)</f>
        <v>562.13</v>
      </c>
      <c r="C290" s="65">
        <f t="shared" si="104"/>
        <v>14.694008515126242</v>
      </c>
      <c r="D290" s="9">
        <f t="shared" ref="D290:D321" si="111">IF(A73="",B289,A73)</f>
        <v>562.13</v>
      </c>
      <c r="E290" s="66">
        <f t="shared" si="105"/>
        <v>14.058577766205264</v>
      </c>
      <c r="F290" s="9">
        <f t="shared" ref="F290:F321" si="112">IF(A73="",B289,A73)</f>
        <v>562.13</v>
      </c>
      <c r="G290" s="68">
        <f t="shared" si="106"/>
        <v>9.9982621505002932E-4</v>
      </c>
      <c r="H290" s="9">
        <f t="shared" ref="H290:H321" si="113">IF(A73="",B289,A73)</f>
        <v>562.13</v>
      </c>
      <c r="I290" s="66">
        <f t="shared" ref="I290:I321" si="114">IF(I73&lt;0.0001,0.1,IF(I73="",I289,I73))</f>
        <v>14.059577592420315</v>
      </c>
      <c r="J290" s="9">
        <f t="shared" ref="J290:J321" si="115">IF(A73="",B289,A73)</f>
        <v>562.13</v>
      </c>
      <c r="K290" s="9">
        <f t="shared" si="107"/>
        <v>14.059577592420315</v>
      </c>
      <c r="L290" s="9">
        <f t="shared" si="108"/>
        <v>562.13</v>
      </c>
    </row>
    <row r="291" spans="1:12">
      <c r="A291" s="66">
        <f t="shared" si="109"/>
        <v>16.44499100103932</v>
      </c>
      <c r="B291" s="9">
        <f t="shared" si="110"/>
        <v>611.37</v>
      </c>
      <c r="C291" s="65">
        <f t="shared" si="104"/>
        <v>14.874971277173444</v>
      </c>
      <c r="D291" s="9">
        <f t="shared" si="111"/>
        <v>611.37</v>
      </c>
      <c r="E291" s="66">
        <f t="shared" si="105"/>
        <v>14.21333213293261</v>
      </c>
      <c r="F291" s="9">
        <f t="shared" si="112"/>
        <v>611.37</v>
      </c>
      <c r="G291" s="68">
        <f t="shared" si="106"/>
        <v>9.9982731021043634E-4</v>
      </c>
      <c r="H291" s="9">
        <f t="shared" si="113"/>
        <v>611.37</v>
      </c>
      <c r="I291" s="66">
        <f t="shared" si="114"/>
        <v>14.21433196024282</v>
      </c>
      <c r="J291" s="9">
        <f t="shared" si="115"/>
        <v>611.37</v>
      </c>
      <c r="K291" s="9">
        <f t="shared" si="107"/>
        <v>14.21433196024282</v>
      </c>
      <c r="L291" s="9">
        <f t="shared" si="108"/>
        <v>611.37</v>
      </c>
    </row>
    <row r="292" spans="1:12">
      <c r="A292" s="66">
        <f t="shared" si="109"/>
        <v>16.625953763086514</v>
      </c>
      <c r="B292" s="9">
        <f t="shared" si="110"/>
        <v>669.4</v>
      </c>
      <c r="C292" s="65">
        <f t="shared" si="104"/>
        <v>15.055934039220638</v>
      </c>
      <c r="D292" s="9">
        <f t="shared" si="111"/>
        <v>669.4</v>
      </c>
      <c r="E292" s="66">
        <f t="shared" si="105"/>
        <v>14.369379660498367</v>
      </c>
      <c r="F292" s="9">
        <f t="shared" si="112"/>
        <v>669.4</v>
      </c>
      <c r="G292" s="68">
        <f t="shared" si="106"/>
        <v>9.9982847749176739E-4</v>
      </c>
      <c r="H292" s="9">
        <f t="shared" si="113"/>
        <v>669.4</v>
      </c>
      <c r="I292" s="66">
        <f t="shared" si="114"/>
        <v>14.370379488975859</v>
      </c>
      <c r="J292" s="9">
        <f t="shared" si="115"/>
        <v>669.4</v>
      </c>
      <c r="K292" s="9">
        <f t="shared" si="107"/>
        <v>14.370379488975859</v>
      </c>
      <c r="L292" s="9">
        <f t="shared" si="108"/>
        <v>669.4</v>
      </c>
    </row>
    <row r="293" spans="1:12">
      <c r="A293" s="66">
        <f t="shared" si="109"/>
        <v>16.784296179877821</v>
      </c>
      <c r="B293" s="9">
        <f t="shared" si="110"/>
        <v>733.82</v>
      </c>
      <c r="C293" s="65">
        <f t="shared" si="104"/>
        <v>15.214276456011945</v>
      </c>
      <c r="D293" s="9">
        <f t="shared" si="111"/>
        <v>733.82</v>
      </c>
      <c r="E293" s="66">
        <f t="shared" si="105"/>
        <v>14.516905331537215</v>
      </c>
      <c r="F293" s="9">
        <f t="shared" si="112"/>
        <v>733.82</v>
      </c>
      <c r="G293" s="68">
        <f t="shared" si="106"/>
        <v>9.998296442667318E-4</v>
      </c>
      <c r="H293" s="9">
        <f t="shared" si="113"/>
        <v>733.82</v>
      </c>
      <c r="I293" s="66">
        <f t="shared" si="114"/>
        <v>14.517905161181481</v>
      </c>
      <c r="J293" s="9">
        <f t="shared" si="115"/>
        <v>733.82</v>
      </c>
      <c r="K293" s="9">
        <f t="shared" si="107"/>
        <v>14.517905161181481</v>
      </c>
      <c r="L293" s="9">
        <f t="shared" si="108"/>
        <v>733.82</v>
      </c>
    </row>
    <row r="294" spans="1:12">
      <c r="A294" s="66">
        <f t="shared" si="109"/>
        <v>16.920018251413218</v>
      </c>
      <c r="B294" s="9">
        <f t="shared" si="110"/>
        <v>804.32</v>
      </c>
      <c r="C294" s="65">
        <f t="shared" si="104"/>
        <v>15.349998527547342</v>
      </c>
      <c r="D294" s="9">
        <f t="shared" si="111"/>
        <v>804.32</v>
      </c>
      <c r="E294" s="66">
        <f t="shared" si="105"/>
        <v>14.654585881932029</v>
      </c>
      <c r="F294" s="9">
        <f t="shared" si="112"/>
        <v>804.32</v>
      </c>
      <c r="G294" s="68">
        <f t="shared" si="106"/>
        <v>9.9983079342679231E-4</v>
      </c>
      <c r="H294" s="9">
        <f t="shared" si="113"/>
        <v>804.32</v>
      </c>
      <c r="I294" s="66">
        <f t="shared" si="114"/>
        <v>14.655585712725456</v>
      </c>
      <c r="J294" s="9">
        <f t="shared" si="115"/>
        <v>804.32</v>
      </c>
      <c r="K294" s="9">
        <f t="shared" si="107"/>
        <v>14.655585712725456</v>
      </c>
      <c r="L294" s="9">
        <f t="shared" si="108"/>
        <v>804.32</v>
      </c>
    </row>
    <row r="295" spans="1:12">
      <c r="A295" s="66">
        <f t="shared" si="109"/>
        <v>17.033119977692717</v>
      </c>
      <c r="B295" s="9">
        <f t="shared" si="110"/>
        <v>877.24</v>
      </c>
      <c r="C295" s="65">
        <f t="shared" si="104"/>
        <v>15.463100253826841</v>
      </c>
      <c r="D295" s="9">
        <f t="shared" si="111"/>
        <v>877.24</v>
      </c>
      <c r="E295" s="66">
        <f t="shared" si="105"/>
        <v>14.776819428470718</v>
      </c>
      <c r="F295" s="9">
        <f t="shared" si="112"/>
        <v>877.24</v>
      </c>
      <c r="G295" s="68">
        <f t="shared" si="106"/>
        <v>9.9983186639630091E-4</v>
      </c>
      <c r="H295" s="9">
        <f t="shared" si="113"/>
        <v>877.24</v>
      </c>
      <c r="I295" s="66">
        <f t="shared" si="114"/>
        <v>14.777819260337115</v>
      </c>
      <c r="J295" s="9">
        <f t="shared" si="115"/>
        <v>877.24</v>
      </c>
      <c r="K295" s="9">
        <f t="shared" si="107"/>
        <v>14.777819260337115</v>
      </c>
      <c r="L295" s="9">
        <f t="shared" si="108"/>
        <v>877.24</v>
      </c>
    </row>
    <row r="296" spans="1:12">
      <c r="A296" s="66">
        <f t="shared" si="109"/>
        <v>17.14622170397222</v>
      </c>
      <c r="B296" s="9">
        <f t="shared" si="110"/>
        <v>958.79</v>
      </c>
      <c r="C296" s="65">
        <f t="shared" si="104"/>
        <v>15.576201980106344</v>
      </c>
      <c r="D296" s="9">
        <f t="shared" si="111"/>
        <v>958.79</v>
      </c>
      <c r="E296" s="66">
        <f t="shared" si="105"/>
        <v>14.894659380259773</v>
      </c>
      <c r="F296" s="9">
        <f t="shared" si="112"/>
        <v>958.79</v>
      </c>
      <c r="G296" s="68">
        <f t="shared" si="106"/>
        <v>9.998329514125672E-4</v>
      </c>
      <c r="H296" s="9">
        <f t="shared" si="113"/>
        <v>958.79</v>
      </c>
      <c r="I296" s="66">
        <f t="shared" si="114"/>
        <v>14.895659213211186</v>
      </c>
      <c r="J296" s="9">
        <f t="shared" si="115"/>
        <v>958.79</v>
      </c>
      <c r="K296" s="9">
        <f t="shared" si="107"/>
        <v>14.895659213211186</v>
      </c>
      <c r="L296" s="9">
        <f t="shared" si="108"/>
        <v>958.79</v>
      </c>
    </row>
    <row r="297" spans="1:12">
      <c r="A297" s="66">
        <f t="shared" si="109"/>
        <v>17.259323430251722</v>
      </c>
      <c r="B297" s="9">
        <f t="shared" si="110"/>
        <v>1047.6199999999999</v>
      </c>
      <c r="C297" s="65">
        <f t="shared" si="104"/>
        <v>15.689303706385846</v>
      </c>
      <c r="D297" s="9">
        <f t="shared" si="111"/>
        <v>1047.6199999999999</v>
      </c>
      <c r="E297" s="66">
        <f t="shared" si="105"/>
        <v>15.005337145274197</v>
      </c>
      <c r="F297" s="9">
        <f t="shared" si="112"/>
        <v>1047.6199999999999</v>
      </c>
      <c r="G297" s="68">
        <f t="shared" si="106"/>
        <v>9.9983401907472813E-4</v>
      </c>
      <c r="H297" s="9">
        <f t="shared" si="113"/>
        <v>1047.6199999999999</v>
      </c>
      <c r="I297" s="66">
        <f t="shared" si="114"/>
        <v>15.006336979293271</v>
      </c>
      <c r="J297" s="9">
        <f t="shared" si="115"/>
        <v>1047.6199999999999</v>
      </c>
      <c r="K297" s="9">
        <f t="shared" si="107"/>
        <v>15.006336979293271</v>
      </c>
      <c r="L297" s="9">
        <f t="shared" si="108"/>
        <v>1047.6199999999999</v>
      </c>
    </row>
    <row r="298" spans="1:12">
      <c r="A298" s="66">
        <f t="shared" si="109"/>
        <v>17.34980481127532</v>
      </c>
      <c r="B298" s="9">
        <f t="shared" si="110"/>
        <v>1144.1300000000001</v>
      </c>
      <c r="C298" s="65">
        <f t="shared" si="104"/>
        <v>15.779785087409444</v>
      </c>
      <c r="D298" s="9">
        <f t="shared" si="111"/>
        <v>1144.1300000000001</v>
      </c>
      <c r="E298" s="66">
        <f t="shared" si="105"/>
        <v>15.109260580700065</v>
      </c>
      <c r="F298" s="9">
        <f t="shared" si="112"/>
        <v>1144.1300000000001</v>
      </c>
      <c r="G298" s="68">
        <f t="shared" si="106"/>
        <v>9.9983506749533606E-4</v>
      </c>
      <c r="H298" s="9">
        <f t="shared" si="113"/>
        <v>1144.1300000000001</v>
      </c>
      <c r="I298" s="66">
        <f t="shared" si="114"/>
        <v>15.110260415767559</v>
      </c>
      <c r="J298" s="9">
        <f t="shared" si="115"/>
        <v>1144.1300000000001</v>
      </c>
      <c r="K298" s="9">
        <f t="shared" si="107"/>
        <v>15.110260415767559</v>
      </c>
      <c r="L298" s="9">
        <f t="shared" si="108"/>
        <v>1144.1300000000001</v>
      </c>
    </row>
    <row r="299" spans="1:12">
      <c r="A299" s="66">
        <f t="shared" si="109"/>
        <v>17.440286192298917</v>
      </c>
      <c r="B299" s="9">
        <f t="shared" si="110"/>
        <v>1256.58</v>
      </c>
      <c r="C299" s="65">
        <f t="shared" si="104"/>
        <v>15.870266468433041</v>
      </c>
      <c r="D299" s="9">
        <f t="shared" si="111"/>
        <v>1256.58</v>
      </c>
      <c r="E299" s="66">
        <f t="shared" si="105"/>
        <v>15.213638055529502</v>
      </c>
      <c r="F299" s="9">
        <f t="shared" si="112"/>
        <v>1256.58</v>
      </c>
      <c r="G299" s="68">
        <f t="shared" si="106"/>
        <v>9.9983616840196342E-4</v>
      </c>
      <c r="H299" s="9">
        <f t="shared" si="113"/>
        <v>1256.58</v>
      </c>
      <c r="I299" s="66">
        <f t="shared" si="114"/>
        <v>15.214637891697905</v>
      </c>
      <c r="J299" s="9">
        <f t="shared" si="115"/>
        <v>1256.58</v>
      </c>
      <c r="K299" s="9">
        <f t="shared" si="107"/>
        <v>15.214637891697905</v>
      </c>
      <c r="L299" s="9">
        <f t="shared" si="108"/>
        <v>1256.58</v>
      </c>
    </row>
    <row r="300" spans="1:12">
      <c r="A300" s="66">
        <f t="shared" si="109"/>
        <v>17.508147228066619</v>
      </c>
      <c r="B300" s="9">
        <f t="shared" si="110"/>
        <v>1377.04</v>
      </c>
      <c r="C300" s="65">
        <f t="shared" si="104"/>
        <v>15.938127504200743</v>
      </c>
      <c r="D300" s="9">
        <f t="shared" si="111"/>
        <v>1377.04</v>
      </c>
      <c r="E300" s="66">
        <f t="shared" si="105"/>
        <v>15.309910876395611</v>
      </c>
      <c r="F300" s="9">
        <f t="shared" si="112"/>
        <v>1377.04</v>
      </c>
      <c r="G300" s="68">
        <f t="shared" si="106"/>
        <v>9.9983722930491094E-4</v>
      </c>
      <c r="H300" s="9">
        <f t="shared" si="113"/>
        <v>1377.04</v>
      </c>
      <c r="I300" s="66">
        <f t="shared" si="114"/>
        <v>15.310910713624915</v>
      </c>
      <c r="J300" s="9">
        <f t="shared" si="115"/>
        <v>1377.04</v>
      </c>
      <c r="K300" s="9">
        <f t="shared" si="107"/>
        <v>15.310910713624915</v>
      </c>
      <c r="L300" s="9">
        <f t="shared" si="108"/>
        <v>1377.04</v>
      </c>
    </row>
    <row r="301" spans="1:12">
      <c r="A301" s="66">
        <f t="shared" si="109"/>
        <v>17.576008263834318</v>
      </c>
      <c r="B301" s="9">
        <f t="shared" si="110"/>
        <v>1504.04</v>
      </c>
      <c r="C301" s="65">
        <f t="shared" si="104"/>
        <v>16.005988539968442</v>
      </c>
      <c r="D301" s="9">
        <f t="shared" si="111"/>
        <v>1504.04</v>
      </c>
      <c r="E301" s="66">
        <f t="shared" si="105"/>
        <v>15.397826844610154</v>
      </c>
      <c r="F301" s="9">
        <f t="shared" si="112"/>
        <v>1504.04</v>
      </c>
      <c r="G301" s="68">
        <f t="shared" si="106"/>
        <v>9.9983823876578694E-4</v>
      </c>
      <c r="H301" s="9">
        <f t="shared" si="113"/>
        <v>1504.04</v>
      </c>
      <c r="I301" s="66">
        <f t="shared" si="114"/>
        <v>15.39882668284892</v>
      </c>
      <c r="J301" s="9">
        <f t="shared" si="115"/>
        <v>1504.04</v>
      </c>
      <c r="K301" s="9">
        <f t="shared" si="107"/>
        <v>15.39882668284892</v>
      </c>
      <c r="L301" s="9">
        <f t="shared" si="108"/>
        <v>1504.04</v>
      </c>
    </row>
    <row r="302" spans="1:12">
      <c r="A302" s="66">
        <f t="shared" si="109"/>
        <v>17.621248954346118</v>
      </c>
      <c r="B302" s="9">
        <f t="shared" si="110"/>
        <v>1647.54</v>
      </c>
      <c r="C302" s="65">
        <f t="shared" si="104"/>
        <v>16.051229230480242</v>
      </c>
      <c r="D302" s="9">
        <f t="shared" si="111"/>
        <v>1647.54</v>
      </c>
      <c r="E302" s="66">
        <f t="shared" si="105"/>
        <v>15.484016723217726</v>
      </c>
      <c r="F302" s="9">
        <f t="shared" si="112"/>
        <v>1647.54</v>
      </c>
      <c r="G302" s="68">
        <f t="shared" si="106"/>
        <v>9.9983926846032773E-4</v>
      </c>
      <c r="H302" s="9">
        <f t="shared" si="113"/>
        <v>1647.54</v>
      </c>
      <c r="I302" s="66">
        <f t="shared" si="114"/>
        <v>15.485016562486187</v>
      </c>
      <c r="J302" s="9">
        <f t="shared" si="115"/>
        <v>1647.54</v>
      </c>
      <c r="K302" s="9">
        <f t="shared" si="107"/>
        <v>15.485016562486187</v>
      </c>
      <c r="L302" s="9">
        <f t="shared" si="108"/>
        <v>1647.54</v>
      </c>
    </row>
    <row r="303" spans="1:12">
      <c r="A303" s="66">
        <f t="shared" si="109"/>
        <v>17.666489644857919</v>
      </c>
      <c r="B303" s="9">
        <f t="shared" si="110"/>
        <v>1806.21</v>
      </c>
      <c r="C303" s="65">
        <f t="shared" si="104"/>
        <v>16.096469920992043</v>
      </c>
      <c r="D303" s="9">
        <f t="shared" si="111"/>
        <v>1806.21</v>
      </c>
      <c r="E303" s="66">
        <f t="shared" si="105"/>
        <v>15.566573144397555</v>
      </c>
      <c r="F303" s="9">
        <f t="shared" si="112"/>
        <v>1806.21</v>
      </c>
      <c r="G303" s="68">
        <f t="shared" si="106"/>
        <v>9.9984029420768479E-4</v>
      </c>
      <c r="H303" s="9">
        <f t="shared" si="113"/>
        <v>1806.21</v>
      </c>
      <c r="I303" s="66">
        <f t="shared" si="114"/>
        <v>15.567572984691763</v>
      </c>
      <c r="J303" s="9">
        <f t="shared" si="115"/>
        <v>1806.21</v>
      </c>
      <c r="K303" s="9">
        <f t="shared" si="107"/>
        <v>15.567572984691763</v>
      </c>
      <c r="L303" s="9">
        <f t="shared" si="108"/>
        <v>1806.21</v>
      </c>
    </row>
    <row r="304" spans="1:12">
      <c r="A304" s="66">
        <f t="shared" si="109"/>
        <v>17.68910999011382</v>
      </c>
      <c r="B304" s="9">
        <f t="shared" si="110"/>
        <v>1975.66</v>
      </c>
      <c r="C304" s="65">
        <f t="shared" si="104"/>
        <v>16.119090266247944</v>
      </c>
      <c r="D304" s="9">
        <f t="shared" si="111"/>
        <v>1975.66</v>
      </c>
      <c r="E304" s="66">
        <f t="shared" si="105"/>
        <v>15.643134761170531</v>
      </c>
      <c r="F304" s="9">
        <f t="shared" si="112"/>
        <v>1975.66</v>
      </c>
      <c r="G304" s="68">
        <f t="shared" si="106"/>
        <v>9.9984128203605403E-4</v>
      </c>
      <c r="H304" s="9">
        <f t="shared" si="113"/>
        <v>1975.66</v>
      </c>
      <c r="I304" s="66">
        <f t="shared" si="114"/>
        <v>15.644134602452567</v>
      </c>
      <c r="J304" s="9">
        <f t="shared" si="115"/>
        <v>1975.66</v>
      </c>
      <c r="K304" s="9">
        <f t="shared" si="107"/>
        <v>15.644134602452567</v>
      </c>
      <c r="L304" s="9">
        <f t="shared" si="108"/>
        <v>1975.66</v>
      </c>
    </row>
    <row r="305" spans="1:12">
      <c r="A305" s="66">
        <f t="shared" si="109"/>
        <v>17.734350680625617</v>
      </c>
      <c r="B305" s="9">
        <f t="shared" si="110"/>
        <v>2157.8000000000002</v>
      </c>
      <c r="C305" s="65">
        <f t="shared" si="104"/>
        <v>16.164330956759741</v>
      </c>
      <c r="D305" s="9">
        <f t="shared" si="111"/>
        <v>2157.8000000000002</v>
      </c>
      <c r="E305" s="66">
        <f t="shared" si="105"/>
        <v>15.714892904901985</v>
      </c>
      <c r="F305" s="9">
        <f t="shared" si="112"/>
        <v>2157.8000000000002</v>
      </c>
      <c r="G305" s="68">
        <f t="shared" si="106"/>
        <v>9.9984224165811791E-4</v>
      </c>
      <c r="H305" s="9">
        <f t="shared" si="113"/>
        <v>2157.8000000000002</v>
      </c>
      <c r="I305" s="66">
        <f t="shared" si="114"/>
        <v>15.715892747143643</v>
      </c>
      <c r="J305" s="9">
        <f t="shared" si="115"/>
        <v>2157.8000000000002</v>
      </c>
      <c r="K305" s="9">
        <f t="shared" si="107"/>
        <v>15.715892747143643</v>
      </c>
      <c r="L305" s="9">
        <f t="shared" si="108"/>
        <v>2157.8000000000002</v>
      </c>
    </row>
    <row r="306" spans="1:12">
      <c r="A306" s="66">
        <f t="shared" si="109"/>
        <v>17.756971025881519</v>
      </c>
      <c r="B306" s="9">
        <f t="shared" si="110"/>
        <v>2368</v>
      </c>
      <c r="C306" s="65">
        <f t="shared" si="104"/>
        <v>16.186951302015643</v>
      </c>
      <c r="D306" s="9">
        <f t="shared" si="111"/>
        <v>2368</v>
      </c>
      <c r="E306" s="66">
        <f t="shared" si="105"/>
        <v>15.787000892288296</v>
      </c>
      <c r="F306" s="9">
        <f t="shared" si="112"/>
        <v>2368</v>
      </c>
      <c r="G306" s="68">
        <f t="shared" si="106"/>
        <v>9.9984324070174265E-4</v>
      </c>
      <c r="H306" s="9">
        <f t="shared" si="113"/>
        <v>2368</v>
      </c>
      <c r="I306" s="66">
        <f t="shared" si="114"/>
        <v>15.788000735528998</v>
      </c>
      <c r="J306" s="9">
        <f t="shared" si="115"/>
        <v>2368</v>
      </c>
      <c r="K306" s="9">
        <f t="shared" si="107"/>
        <v>15.788000735528998</v>
      </c>
      <c r="L306" s="9">
        <f t="shared" si="108"/>
        <v>2368</v>
      </c>
    </row>
    <row r="307" spans="1:12">
      <c r="A307" s="66">
        <f t="shared" si="109"/>
        <v>17.779591371137418</v>
      </c>
      <c r="B307" s="9">
        <f t="shared" si="110"/>
        <v>2585.6999999999998</v>
      </c>
      <c r="C307" s="65">
        <f t="shared" si="104"/>
        <v>16.209571647271542</v>
      </c>
      <c r="D307" s="9">
        <f t="shared" si="111"/>
        <v>2585.6999999999998</v>
      </c>
      <c r="E307" s="66">
        <f t="shared" si="105"/>
        <v>15.85211442694443</v>
      </c>
      <c r="F307" s="9">
        <f t="shared" si="112"/>
        <v>2585.6999999999998</v>
      </c>
      <c r="G307" s="68">
        <f t="shared" si="106"/>
        <v>9.9984417436368772E-4</v>
      </c>
      <c r="H307" s="9">
        <f t="shared" si="113"/>
        <v>2585.6999999999998</v>
      </c>
      <c r="I307" s="66">
        <f t="shared" si="114"/>
        <v>15.853114271118795</v>
      </c>
      <c r="J307" s="9">
        <f t="shared" si="115"/>
        <v>2585.6999999999998</v>
      </c>
      <c r="K307" s="9">
        <f t="shared" si="107"/>
        <v>15.853114271118795</v>
      </c>
      <c r="L307" s="9">
        <f t="shared" si="108"/>
        <v>2585.6999999999998</v>
      </c>
    </row>
    <row r="308" spans="1:12">
      <c r="A308" s="66">
        <f t="shared" si="109"/>
        <v>17.80221171639332</v>
      </c>
      <c r="B308" s="9">
        <f t="shared" si="110"/>
        <v>2826.01</v>
      </c>
      <c r="C308" s="65">
        <f t="shared" si="104"/>
        <v>16.232191992527444</v>
      </c>
      <c r="D308" s="9">
        <f t="shared" si="111"/>
        <v>2826.01</v>
      </c>
      <c r="E308" s="66">
        <f t="shared" si="105"/>
        <v>15.91503947620685</v>
      </c>
      <c r="F308" s="9">
        <f t="shared" si="112"/>
        <v>2826.01</v>
      </c>
      <c r="G308" s="68">
        <f t="shared" si="106"/>
        <v>9.9984510655246441E-4</v>
      </c>
      <c r="H308" s="9">
        <f t="shared" si="113"/>
        <v>2826.01</v>
      </c>
      <c r="I308" s="66">
        <f t="shared" si="114"/>
        <v>15.916039321313402</v>
      </c>
      <c r="J308" s="9">
        <f t="shared" si="115"/>
        <v>2826.01</v>
      </c>
      <c r="K308" s="9">
        <f t="shared" si="107"/>
        <v>15.916039321313402</v>
      </c>
      <c r="L308" s="9">
        <f t="shared" si="108"/>
        <v>2826.01</v>
      </c>
    </row>
    <row r="309" spans="1:12">
      <c r="A309" s="66">
        <f t="shared" si="109"/>
        <v>17.824832061649218</v>
      </c>
      <c r="B309" s="9">
        <f t="shared" si="110"/>
        <v>3097.97</v>
      </c>
      <c r="C309" s="65">
        <f t="shared" si="104"/>
        <v>16.254812337783342</v>
      </c>
      <c r="D309" s="9">
        <f t="shared" si="111"/>
        <v>3097.97</v>
      </c>
      <c r="E309" s="66">
        <f t="shared" si="105"/>
        <v>15.977260915964257</v>
      </c>
      <c r="F309" s="9">
        <f t="shared" si="112"/>
        <v>3097.97</v>
      </c>
      <c r="G309" s="68">
        <f t="shared" si="106"/>
        <v>9.9984605867748451E-4</v>
      </c>
      <c r="H309" s="9">
        <f t="shared" si="113"/>
        <v>3097.97</v>
      </c>
      <c r="I309" s="66">
        <f t="shared" si="114"/>
        <v>15.978260762022934</v>
      </c>
      <c r="J309" s="9">
        <f t="shared" si="115"/>
        <v>3097.97</v>
      </c>
      <c r="K309" s="9">
        <f t="shared" si="107"/>
        <v>15.978260762022934</v>
      </c>
      <c r="L309" s="9">
        <f t="shared" si="108"/>
        <v>3097.97</v>
      </c>
    </row>
    <row r="310" spans="1:12">
      <c r="A310" s="66">
        <f t="shared" si="109"/>
        <v>17.847452406905116</v>
      </c>
      <c r="B310" s="9">
        <f t="shared" si="110"/>
        <v>3386.7</v>
      </c>
      <c r="C310" s="65">
        <f t="shared" si="104"/>
        <v>16.27743268303924</v>
      </c>
      <c r="D310" s="9">
        <f t="shared" si="111"/>
        <v>3386.7</v>
      </c>
      <c r="E310" s="66">
        <f t="shared" si="105"/>
        <v>16.035025904366218</v>
      </c>
      <c r="F310" s="9">
        <f t="shared" si="112"/>
        <v>3386.7</v>
      </c>
      <c r="G310" s="68">
        <f t="shared" si="106"/>
        <v>9.9984697095973794E-4</v>
      </c>
      <c r="H310" s="9">
        <f t="shared" si="113"/>
        <v>3386.7</v>
      </c>
      <c r="I310" s="66">
        <f t="shared" si="114"/>
        <v>16.036025751337178</v>
      </c>
      <c r="J310" s="9">
        <f t="shared" si="115"/>
        <v>3386.7</v>
      </c>
      <c r="K310" s="9">
        <f t="shared" si="107"/>
        <v>16.036025751337178</v>
      </c>
      <c r="L310" s="9">
        <f t="shared" si="108"/>
        <v>3386.7</v>
      </c>
    </row>
    <row r="311" spans="1:12">
      <c r="A311" s="66">
        <f t="shared" si="109"/>
        <v>17.870072752161022</v>
      </c>
      <c r="B311" s="9">
        <f t="shared" si="110"/>
        <v>3708.11</v>
      </c>
      <c r="C311" s="65">
        <f t="shared" si="104"/>
        <v>16.300053028295146</v>
      </c>
      <c r="D311" s="9">
        <f t="shared" si="111"/>
        <v>3708.11</v>
      </c>
      <c r="E311" s="66">
        <f t="shared" si="105"/>
        <v>16.091357272298925</v>
      </c>
      <c r="F311" s="9">
        <f t="shared" si="112"/>
        <v>3708.11</v>
      </c>
      <c r="G311" s="68">
        <f t="shared" si="106"/>
        <v>9.9984788815489891E-4</v>
      </c>
      <c r="H311" s="9">
        <f t="shared" si="113"/>
        <v>3708.11</v>
      </c>
      <c r="I311" s="66">
        <f t="shared" si="114"/>
        <v>16.092357120187081</v>
      </c>
      <c r="J311" s="9">
        <f t="shared" si="115"/>
        <v>3708.11</v>
      </c>
      <c r="K311" s="9">
        <f t="shared" si="107"/>
        <v>16.092357120187081</v>
      </c>
      <c r="L311" s="9">
        <f t="shared" si="108"/>
        <v>3708.11</v>
      </c>
    </row>
    <row r="312" spans="1:12">
      <c r="A312" s="66">
        <f t="shared" si="109"/>
        <v>17.89269309741692</v>
      </c>
      <c r="B312" s="9">
        <f t="shared" si="110"/>
        <v>4057.34</v>
      </c>
      <c r="C312" s="65">
        <f t="shared" si="104"/>
        <v>16.322673373551044</v>
      </c>
      <c r="D312" s="9">
        <f t="shared" si="111"/>
        <v>4057.34</v>
      </c>
      <c r="E312" s="66">
        <f t="shared" si="105"/>
        <v>16.144989089634009</v>
      </c>
      <c r="F312" s="9">
        <f t="shared" si="112"/>
        <v>4057.34</v>
      </c>
      <c r="G312" s="68">
        <f t="shared" si="106"/>
        <v>9.9984878785250482E-4</v>
      </c>
      <c r="H312" s="9">
        <f t="shared" si="113"/>
        <v>4057.34</v>
      </c>
      <c r="I312" s="66">
        <f t="shared" si="114"/>
        <v>16.145988938421862</v>
      </c>
      <c r="J312" s="9">
        <f t="shared" si="115"/>
        <v>4057.34</v>
      </c>
      <c r="K312" s="9">
        <f t="shared" si="107"/>
        <v>16.145988938421862</v>
      </c>
      <c r="L312" s="9">
        <f t="shared" si="108"/>
        <v>4057.34</v>
      </c>
    </row>
    <row r="313" spans="1:12">
      <c r="A313" s="66">
        <f t="shared" si="109"/>
        <v>17.89269309741692</v>
      </c>
      <c r="B313" s="9">
        <f t="shared" si="110"/>
        <v>4435.05</v>
      </c>
      <c r="C313" s="65">
        <f t="shared" si="104"/>
        <v>16.322673373551044</v>
      </c>
      <c r="D313" s="9">
        <f t="shared" si="111"/>
        <v>4435.05</v>
      </c>
      <c r="E313" s="66">
        <f t="shared" si="105"/>
        <v>16.195919838525715</v>
      </c>
      <c r="F313" s="9">
        <f t="shared" si="112"/>
        <v>4435.05</v>
      </c>
      <c r="G313" s="68">
        <f t="shared" si="106"/>
        <v>9.998496672079481E-4</v>
      </c>
      <c r="H313" s="9">
        <f t="shared" si="113"/>
        <v>4435.05</v>
      </c>
      <c r="I313" s="66">
        <f t="shared" si="114"/>
        <v>16.196919688192924</v>
      </c>
      <c r="J313" s="9">
        <f t="shared" si="115"/>
        <v>4435.05</v>
      </c>
      <c r="K313" s="9">
        <f t="shared" si="107"/>
        <v>16.196919688192924</v>
      </c>
      <c r="L313" s="9">
        <f t="shared" si="108"/>
        <v>4435.05</v>
      </c>
    </row>
    <row r="314" spans="1:12">
      <c r="A314" s="66">
        <f t="shared" si="109"/>
        <v>17.89269309741692</v>
      </c>
      <c r="B314" s="9">
        <f t="shared" si="110"/>
        <v>4847.33</v>
      </c>
      <c r="C314" s="65">
        <f t="shared" si="104"/>
        <v>16.322673373551044</v>
      </c>
      <c r="D314" s="9">
        <f t="shared" si="111"/>
        <v>4847.33</v>
      </c>
      <c r="E314" s="66">
        <f t="shared" si="105"/>
        <v>16.244809800473018</v>
      </c>
      <c r="F314" s="9">
        <f t="shared" si="112"/>
        <v>4847.33</v>
      </c>
      <c r="G314" s="68">
        <f t="shared" si="106"/>
        <v>9.9985053520901604E-4</v>
      </c>
      <c r="H314" s="9">
        <f t="shared" si="113"/>
        <v>4847.33</v>
      </c>
      <c r="I314" s="66">
        <f t="shared" si="114"/>
        <v>16.245809651008226</v>
      </c>
      <c r="J314" s="9">
        <f t="shared" si="115"/>
        <v>4847.33</v>
      </c>
      <c r="K314" s="9">
        <f t="shared" si="107"/>
        <v>16.245809651008226</v>
      </c>
      <c r="L314" s="9">
        <f t="shared" si="108"/>
        <v>4847.33</v>
      </c>
    </row>
    <row r="315" spans="1:12">
      <c r="A315" s="66">
        <f t="shared" si="109"/>
        <v>17.89269309741692</v>
      </c>
      <c r="B315" s="9">
        <f t="shared" si="110"/>
        <v>5305.17</v>
      </c>
      <c r="C315" s="65">
        <f t="shared" si="104"/>
        <v>16.322673373551044</v>
      </c>
      <c r="D315" s="9">
        <f t="shared" si="111"/>
        <v>5305.17</v>
      </c>
      <c r="E315" s="66">
        <f t="shared" si="105"/>
        <v>16.292550416493579</v>
      </c>
      <c r="F315" s="9">
        <f t="shared" si="112"/>
        <v>5305.17</v>
      </c>
      <c r="G315" s="68">
        <f t="shared" si="106"/>
        <v>9.9985140634001042E-4</v>
      </c>
      <c r="H315" s="9">
        <f t="shared" si="113"/>
        <v>5305.17</v>
      </c>
      <c r="I315" s="66">
        <f t="shared" si="114"/>
        <v>16.293550267899921</v>
      </c>
      <c r="J315" s="9">
        <f t="shared" si="115"/>
        <v>5305.17</v>
      </c>
      <c r="K315" s="9">
        <f t="shared" si="107"/>
        <v>16.293550267899921</v>
      </c>
      <c r="L315" s="9">
        <f t="shared" si="108"/>
        <v>5305.17</v>
      </c>
    </row>
    <row r="316" spans="1:12">
      <c r="A316" s="66">
        <f t="shared" si="109"/>
        <v>17.89269309741692</v>
      </c>
      <c r="B316" s="9">
        <f t="shared" si="110"/>
        <v>5804.06</v>
      </c>
      <c r="C316" s="65">
        <f t="shared" si="104"/>
        <v>16.322673373551044</v>
      </c>
      <c r="D316" s="9">
        <f t="shared" si="111"/>
        <v>5804.06</v>
      </c>
      <c r="E316" s="66">
        <f t="shared" si="105"/>
        <v>16.338295841353389</v>
      </c>
      <c r="F316" s="9">
        <f t="shared" si="112"/>
        <v>5804.06</v>
      </c>
      <c r="G316" s="68">
        <f t="shared" si="106"/>
        <v>9.9985226379071634E-4</v>
      </c>
      <c r="H316" s="9">
        <f t="shared" si="113"/>
        <v>5804.06</v>
      </c>
      <c r="I316" s="66">
        <f t="shared" si="114"/>
        <v>16.339295693617181</v>
      </c>
      <c r="J316" s="9">
        <f t="shared" si="115"/>
        <v>5804.06</v>
      </c>
      <c r="K316" s="9">
        <f t="shared" si="107"/>
        <v>16.339295693617181</v>
      </c>
      <c r="L316" s="9">
        <f t="shared" si="108"/>
        <v>5804.06</v>
      </c>
    </row>
    <row r="317" spans="1:12">
      <c r="A317" s="66">
        <f t="shared" si="109"/>
        <v>17.89269309741692</v>
      </c>
      <c r="B317" s="9">
        <f t="shared" si="110"/>
        <v>6353.84</v>
      </c>
      <c r="C317" s="65">
        <f t="shared" si="104"/>
        <v>16.322673373551044</v>
      </c>
      <c r="D317" s="9">
        <f t="shared" si="111"/>
        <v>6353.84</v>
      </c>
      <c r="E317" s="66">
        <f t="shared" si="105"/>
        <v>16.382650151249571</v>
      </c>
      <c r="F317" s="9">
        <f t="shared" si="112"/>
        <v>6353.84</v>
      </c>
      <c r="G317" s="68">
        <f t="shared" si="106"/>
        <v>9.998531172704802E-4</v>
      </c>
      <c r="H317" s="9">
        <f t="shared" si="113"/>
        <v>6353.84</v>
      </c>
      <c r="I317" s="66">
        <f t="shared" si="114"/>
        <v>16.383650004366842</v>
      </c>
      <c r="J317" s="9">
        <f t="shared" si="115"/>
        <v>6353.84</v>
      </c>
      <c r="K317" s="9">
        <f t="shared" si="107"/>
        <v>16.383650004366842</v>
      </c>
      <c r="L317" s="9">
        <f t="shared" si="108"/>
        <v>6353.84</v>
      </c>
    </row>
    <row r="318" spans="1:12">
      <c r="A318" s="66">
        <f t="shared" si="109"/>
        <v>17.89269309741692</v>
      </c>
      <c r="B318" s="9">
        <f t="shared" si="110"/>
        <v>6943.53</v>
      </c>
      <c r="C318" s="65">
        <f t="shared" si="104"/>
        <v>16.322673373551044</v>
      </c>
      <c r="D318" s="9">
        <f t="shared" si="111"/>
        <v>6943.53</v>
      </c>
      <c r="E318" s="66">
        <f t="shared" si="105"/>
        <v>16.424570770006817</v>
      </c>
      <c r="F318" s="9">
        <f t="shared" si="112"/>
        <v>6943.53</v>
      </c>
      <c r="G318" s="68">
        <f t="shared" si="106"/>
        <v>9.9985394471682298E-4</v>
      </c>
      <c r="H318" s="9">
        <f t="shared" si="113"/>
        <v>6943.53</v>
      </c>
      <c r="I318" s="66">
        <f t="shared" si="114"/>
        <v>16.425570623951533</v>
      </c>
      <c r="J318" s="9">
        <f t="shared" si="115"/>
        <v>6943.53</v>
      </c>
      <c r="K318" s="9">
        <f t="shared" si="107"/>
        <v>16.425570623951533</v>
      </c>
      <c r="L318" s="9">
        <f t="shared" si="108"/>
        <v>6943.53</v>
      </c>
    </row>
    <row r="319" spans="1:12">
      <c r="A319" s="66">
        <f t="shared" si="109"/>
        <v>17.89269309741692</v>
      </c>
      <c r="B319" s="9">
        <f t="shared" si="110"/>
        <v>7604.59</v>
      </c>
      <c r="C319" s="65">
        <f t="shared" si="104"/>
        <v>16.322673373551044</v>
      </c>
      <c r="D319" s="9">
        <f t="shared" si="111"/>
        <v>7604.59</v>
      </c>
      <c r="E319" s="66">
        <f t="shared" si="105"/>
        <v>16.465994310233995</v>
      </c>
      <c r="F319" s="9">
        <f t="shared" si="112"/>
        <v>7604.59</v>
      </c>
      <c r="G319" s="68">
        <f t="shared" si="106"/>
        <v>9.9985478297321957E-4</v>
      </c>
      <c r="H319" s="9">
        <f t="shared" si="113"/>
        <v>7604.59</v>
      </c>
      <c r="I319" s="66">
        <f t="shared" si="114"/>
        <v>16.466994165016967</v>
      </c>
      <c r="J319" s="9">
        <f t="shared" si="115"/>
        <v>7604.59</v>
      </c>
      <c r="K319" s="9">
        <f t="shared" si="107"/>
        <v>16.466994165016967</v>
      </c>
      <c r="L319" s="9">
        <f t="shared" si="108"/>
        <v>7604.59</v>
      </c>
    </row>
    <row r="320" spans="1:12">
      <c r="A320" s="66">
        <f t="shared" si="109"/>
        <v>17.89269309741692</v>
      </c>
      <c r="B320" s="9">
        <f t="shared" si="110"/>
        <v>8316.34</v>
      </c>
      <c r="C320" s="65">
        <f t="shared" si="104"/>
        <v>16.322673373551044</v>
      </c>
      <c r="D320" s="9">
        <f t="shared" si="111"/>
        <v>8316.34</v>
      </c>
      <c r="E320" s="66">
        <f t="shared" si="105"/>
        <v>16.505313775710089</v>
      </c>
      <c r="F320" s="9">
        <f t="shared" si="112"/>
        <v>8316.34</v>
      </c>
      <c r="G320" s="68">
        <f t="shared" si="106"/>
        <v>9.9985559832920239E-4</v>
      </c>
      <c r="H320" s="9">
        <f t="shared" si="113"/>
        <v>8316.34</v>
      </c>
      <c r="I320" s="66">
        <f t="shared" si="114"/>
        <v>16.506313631308419</v>
      </c>
      <c r="J320" s="9">
        <f t="shared" si="115"/>
        <v>8316.34</v>
      </c>
      <c r="K320" s="9">
        <f t="shared" si="107"/>
        <v>16.506313631308419</v>
      </c>
      <c r="L320" s="9">
        <f t="shared" si="108"/>
        <v>8316.34</v>
      </c>
    </row>
    <row r="321" spans="1:12">
      <c r="A321" s="66">
        <f t="shared" si="109"/>
        <v>17.89269309741692</v>
      </c>
      <c r="B321" s="9">
        <f t="shared" si="110"/>
        <v>9094.9500000000007</v>
      </c>
      <c r="C321" s="65">
        <f t="shared" ref="C321:C342" si="116">IF(D104&lt;0.0001,0.1,IF(D104="",0.001,D104))</f>
        <v>16.322673373551044</v>
      </c>
      <c r="D321" s="9">
        <f t="shared" si="111"/>
        <v>9094.9500000000007</v>
      </c>
      <c r="E321" s="66">
        <f t="shared" ref="E321:E342" si="117">IF(E104&lt;0.0001,0.1,IF(E104="",E320,E104))</f>
        <v>16.543295757312983</v>
      </c>
      <c r="F321" s="9">
        <f t="shared" si="112"/>
        <v>9094.9500000000007</v>
      </c>
      <c r="G321" s="68">
        <f t="shared" ref="G321:G342" si="118">IF(G104&lt;0.0001,0.1,IF(G104="",0.0001,G104))</f>
        <v>9.9985640482060361E-4</v>
      </c>
      <c r="H321" s="9">
        <f t="shared" si="113"/>
        <v>9094.9500000000007</v>
      </c>
      <c r="I321" s="66">
        <f t="shared" si="114"/>
        <v>16.544295613717804</v>
      </c>
      <c r="J321" s="9">
        <f t="shared" si="115"/>
        <v>9094.9500000000007</v>
      </c>
      <c r="K321" s="9">
        <f t="shared" ref="K321:K342" si="119">IF(M104&lt;0.0001,0.1,IF(M104="",0.0001,M104))</f>
        <v>16.544295613717804</v>
      </c>
      <c r="L321" s="9">
        <f t="shared" ref="L321:L342" si="120">IF(C105="",D321,C105)</f>
        <v>9094.9500000000007</v>
      </c>
    </row>
    <row r="322" spans="1:12">
      <c r="A322" s="66">
        <f t="shared" ref="A322:A342" si="121">IF(B105="",A321,IF(B105&lt;0.0001,0.1,B105))</f>
        <v>17.89269309741692</v>
      </c>
      <c r="B322" s="9">
        <f t="shared" ref="B322:B342" si="122">IF(A105="",B321,A105)</f>
        <v>9953.44</v>
      </c>
      <c r="C322" s="65">
        <f t="shared" si="116"/>
        <v>16.322673373551044</v>
      </c>
      <c r="D322" s="9">
        <f t="shared" ref="D322:D342" si="123">IF(A105="",B321,A105)</f>
        <v>9953.44</v>
      </c>
      <c r="E322" s="66">
        <f t="shared" si="117"/>
        <v>16.580279363336217</v>
      </c>
      <c r="F322" s="9">
        <f t="shared" ref="F322:F342" si="124">IF(A105="",B321,A105)</f>
        <v>9953.44</v>
      </c>
      <c r="G322" s="68">
        <f t="shared" si="118"/>
        <v>9.9985720857276761E-4</v>
      </c>
      <c r="H322" s="9">
        <f t="shared" ref="H322:H342" si="125">IF(A105="",B321,A105)</f>
        <v>9953.44</v>
      </c>
      <c r="I322" s="66">
        <f t="shared" ref="I322:I342" si="126">IF(I105&lt;0.0001,0.1,IF(I105="",I321,I105))</f>
        <v>16.58127922054479</v>
      </c>
      <c r="J322" s="9">
        <f t="shared" ref="J322:J342" si="127">IF(A105="",B321,A105)</f>
        <v>9953.44</v>
      </c>
      <c r="K322" s="9">
        <f t="shared" si="119"/>
        <v>16.58127922054479</v>
      </c>
      <c r="L322" s="9">
        <f t="shared" si="120"/>
        <v>9953.44</v>
      </c>
    </row>
    <row r="323" spans="1:12">
      <c r="A323" s="66">
        <f t="shared" si="121"/>
        <v>17.89269309741692</v>
      </c>
      <c r="B323" s="9">
        <f t="shared" si="122"/>
        <v>10893.44</v>
      </c>
      <c r="C323" s="65">
        <f t="shared" si="116"/>
        <v>16.322673373551044</v>
      </c>
      <c r="D323" s="9">
        <f t="shared" si="123"/>
        <v>10893.44</v>
      </c>
      <c r="E323" s="66">
        <f t="shared" si="117"/>
        <v>16.616043670625874</v>
      </c>
      <c r="F323" s="9">
        <f t="shared" si="124"/>
        <v>10893.44</v>
      </c>
      <c r="G323" s="68">
        <f t="shared" si="118"/>
        <v>9.9985800375972165E-4</v>
      </c>
      <c r="H323" s="9">
        <f t="shared" si="125"/>
        <v>10893.44</v>
      </c>
      <c r="I323" s="66">
        <f t="shared" si="126"/>
        <v>16.617043528629633</v>
      </c>
      <c r="J323" s="9">
        <f t="shared" si="127"/>
        <v>10893.44</v>
      </c>
      <c r="K323" s="9">
        <f t="shared" si="119"/>
        <v>16.617043528629633</v>
      </c>
      <c r="L323" s="9">
        <f t="shared" si="120"/>
        <v>10893.44</v>
      </c>
    </row>
    <row r="324" spans="1:12">
      <c r="A324" s="66">
        <f t="shared" si="121"/>
        <v>17.89269309741692</v>
      </c>
      <c r="B324" s="9">
        <f t="shared" si="122"/>
        <v>11894</v>
      </c>
      <c r="C324" s="65">
        <f t="shared" si="116"/>
        <v>16.322673373551044</v>
      </c>
      <c r="D324" s="9">
        <f t="shared" si="123"/>
        <v>11894</v>
      </c>
      <c r="E324" s="66">
        <f t="shared" si="117"/>
        <v>16.64973792754968</v>
      </c>
      <c r="F324" s="9">
        <f t="shared" si="124"/>
        <v>11894</v>
      </c>
      <c r="G324" s="68">
        <f t="shared" si="118"/>
        <v>9.9985876960464732E-4</v>
      </c>
      <c r="H324" s="9">
        <f t="shared" si="125"/>
        <v>11894</v>
      </c>
      <c r="I324" s="66">
        <f t="shared" si="126"/>
        <v>16.650737786319283</v>
      </c>
      <c r="J324" s="9">
        <f t="shared" si="127"/>
        <v>11894</v>
      </c>
      <c r="K324" s="9">
        <f t="shared" si="119"/>
        <v>16.650737786319283</v>
      </c>
      <c r="L324" s="9">
        <f t="shared" si="120"/>
        <v>11894</v>
      </c>
    </row>
    <row r="325" spans="1:12">
      <c r="A325" s="66">
        <f t="shared" si="121"/>
        <v>17.89269309741692</v>
      </c>
      <c r="B325" s="9">
        <f t="shared" si="122"/>
        <v>12995.01</v>
      </c>
      <c r="C325" s="65">
        <f t="shared" si="116"/>
        <v>16.322673373551044</v>
      </c>
      <c r="D325" s="9">
        <f t="shared" si="123"/>
        <v>12995.01</v>
      </c>
      <c r="E325" s="66">
        <f t="shared" si="117"/>
        <v>16.682609844878844</v>
      </c>
      <c r="F325" s="9">
        <f t="shared" si="124"/>
        <v>12995.01</v>
      </c>
      <c r="G325" s="68">
        <f t="shared" si="118"/>
        <v>9.9985953287593464E-4</v>
      </c>
      <c r="H325" s="9">
        <f t="shared" si="125"/>
        <v>12995.01</v>
      </c>
      <c r="I325" s="66">
        <f t="shared" si="126"/>
        <v>16.683609704411719</v>
      </c>
      <c r="J325" s="9">
        <f t="shared" si="127"/>
        <v>12995.01</v>
      </c>
      <c r="K325" s="9">
        <f t="shared" si="119"/>
        <v>16.683609704411719</v>
      </c>
      <c r="L325" s="9">
        <f t="shared" si="120"/>
        <v>12995.01</v>
      </c>
    </row>
    <row r="326" spans="1:12">
      <c r="A326" s="66">
        <f t="shared" si="121"/>
        <v>17.89269309741692</v>
      </c>
      <c r="B326" s="9">
        <f t="shared" si="122"/>
        <v>14295.07</v>
      </c>
      <c r="C326" s="65">
        <f t="shared" si="116"/>
        <v>16.322673373551044</v>
      </c>
      <c r="D326" s="9">
        <f t="shared" si="123"/>
        <v>14295.07</v>
      </c>
      <c r="E326" s="66">
        <f t="shared" si="117"/>
        <v>16.716864568468921</v>
      </c>
      <c r="F326" s="9">
        <f t="shared" si="124"/>
        <v>14295.07</v>
      </c>
      <c r="G326" s="68">
        <f t="shared" si="118"/>
        <v>9.9986034575355923E-4</v>
      </c>
      <c r="H326" s="9">
        <f t="shared" si="125"/>
        <v>14295.07</v>
      </c>
      <c r="I326" s="66">
        <f t="shared" si="126"/>
        <v>16.717864428814675</v>
      </c>
      <c r="J326" s="9">
        <f t="shared" si="127"/>
        <v>14295.07</v>
      </c>
      <c r="K326" s="9">
        <f t="shared" si="119"/>
        <v>16.717864428814675</v>
      </c>
      <c r="L326" s="9">
        <f t="shared" si="120"/>
        <v>14295.07</v>
      </c>
    </row>
    <row r="327" spans="1:12">
      <c r="A327" s="66">
        <f t="shared" si="121"/>
        <v>17.89269309741692</v>
      </c>
      <c r="B327" s="9">
        <f t="shared" si="122"/>
        <v>15594.16</v>
      </c>
      <c r="C327" s="65">
        <f t="shared" si="116"/>
        <v>16.322673373551044</v>
      </c>
      <c r="D327" s="9">
        <f t="shared" si="123"/>
        <v>15594.16</v>
      </c>
      <c r="E327" s="66">
        <f t="shared" si="117"/>
        <v>16.747123003497819</v>
      </c>
      <c r="F327" s="9">
        <f t="shared" si="124"/>
        <v>15594.16</v>
      </c>
      <c r="G327" s="68">
        <f t="shared" si="118"/>
        <v>9.9986107913299432E-4</v>
      </c>
      <c r="H327" s="9">
        <f t="shared" si="125"/>
        <v>15594.16</v>
      </c>
      <c r="I327" s="66">
        <f t="shared" si="126"/>
        <v>16.748122864576953</v>
      </c>
      <c r="J327" s="9">
        <f t="shared" si="127"/>
        <v>15594.16</v>
      </c>
      <c r="K327" s="9">
        <f t="shared" si="119"/>
        <v>16.748122864576953</v>
      </c>
      <c r="L327" s="9">
        <f t="shared" si="120"/>
        <v>15594.16</v>
      </c>
    </row>
    <row r="328" spans="1:12">
      <c r="A328" s="66">
        <f t="shared" si="121"/>
        <v>17.89269309741692</v>
      </c>
      <c r="B328" s="9">
        <f t="shared" si="122"/>
        <v>17092.990000000002</v>
      </c>
      <c r="C328" s="65">
        <f t="shared" si="116"/>
        <v>16.322673373551044</v>
      </c>
      <c r="D328" s="9">
        <f t="shared" si="123"/>
        <v>17092.990000000002</v>
      </c>
      <c r="E328" s="66">
        <f t="shared" si="117"/>
        <v>16.778071532575044</v>
      </c>
      <c r="F328" s="9">
        <f t="shared" si="124"/>
        <v>17092.990000000002</v>
      </c>
      <c r="G328" s="68">
        <f t="shared" si="118"/>
        <v>9.9986184459603623E-4</v>
      </c>
      <c r="H328" s="9">
        <f t="shared" si="125"/>
        <v>17092.990000000002</v>
      </c>
      <c r="I328" s="66">
        <f t="shared" si="126"/>
        <v>16.779071394419642</v>
      </c>
      <c r="J328" s="9">
        <f t="shared" si="127"/>
        <v>17092.990000000002</v>
      </c>
      <c r="K328" s="9">
        <f t="shared" si="119"/>
        <v>16.779071394419642</v>
      </c>
      <c r="L328" s="9">
        <f t="shared" si="120"/>
        <v>17092.990000000002</v>
      </c>
    </row>
    <row r="329" spans="1:12">
      <c r="A329" s="66">
        <f t="shared" si="121"/>
        <v>17.89269309741692</v>
      </c>
      <c r="B329" s="9">
        <f t="shared" si="122"/>
        <v>18692.78</v>
      </c>
      <c r="C329" s="65">
        <f t="shared" si="116"/>
        <v>16.322673373551044</v>
      </c>
      <c r="D329" s="9">
        <f t="shared" si="123"/>
        <v>18692.78</v>
      </c>
      <c r="E329" s="66">
        <f t="shared" si="117"/>
        <v>16.807321950451321</v>
      </c>
      <c r="F329" s="9">
        <f t="shared" si="124"/>
        <v>18692.78</v>
      </c>
      <c r="G329" s="68">
        <f t="shared" si="118"/>
        <v>9.998625827723805E-4</v>
      </c>
      <c r="H329" s="9">
        <f t="shared" si="125"/>
        <v>18692.78</v>
      </c>
      <c r="I329" s="66">
        <f t="shared" si="126"/>
        <v>16.808321813034095</v>
      </c>
      <c r="J329" s="9">
        <f t="shared" si="127"/>
        <v>18692.78</v>
      </c>
      <c r="K329" s="9">
        <f t="shared" si="119"/>
        <v>16.808321813034095</v>
      </c>
      <c r="L329" s="9">
        <f t="shared" si="120"/>
        <v>18692.78</v>
      </c>
    </row>
    <row r="330" spans="1:12">
      <c r="A330" s="66">
        <f t="shared" si="121"/>
        <v>17.89269309741692</v>
      </c>
      <c r="B330" s="9">
        <f t="shared" si="122"/>
        <v>20393.060000000001</v>
      </c>
      <c r="C330" s="65">
        <f t="shared" si="116"/>
        <v>16.322673373551044</v>
      </c>
      <c r="D330" s="9">
        <f t="shared" si="123"/>
        <v>20393.060000000001</v>
      </c>
      <c r="E330" s="66">
        <f t="shared" si="117"/>
        <v>16.834949507661605</v>
      </c>
      <c r="F330" s="9">
        <f t="shared" si="124"/>
        <v>20393.060000000001</v>
      </c>
      <c r="G330" s="68">
        <f t="shared" si="118"/>
        <v>9.9986329351824978E-4</v>
      </c>
      <c r="H330" s="9">
        <f t="shared" si="125"/>
        <v>20393.060000000001</v>
      </c>
      <c r="I330" s="66">
        <f t="shared" si="126"/>
        <v>16.835949370955124</v>
      </c>
      <c r="J330" s="9">
        <f t="shared" si="127"/>
        <v>20393.060000000001</v>
      </c>
      <c r="K330" s="9">
        <f t="shared" si="119"/>
        <v>16.835949370955124</v>
      </c>
      <c r="L330" s="9">
        <f t="shared" si="120"/>
        <v>20393.060000000001</v>
      </c>
    </row>
    <row r="331" spans="1:12">
      <c r="A331" s="66">
        <f t="shared" si="121"/>
        <v>17.89269309741692</v>
      </c>
      <c r="B331" s="9">
        <f t="shared" si="122"/>
        <v>22296.58</v>
      </c>
      <c r="C331" s="65">
        <f t="shared" si="116"/>
        <v>16.322673373551044</v>
      </c>
      <c r="D331" s="9">
        <f t="shared" si="123"/>
        <v>22296.58</v>
      </c>
      <c r="E331" s="66">
        <f t="shared" si="117"/>
        <v>16.862452220881213</v>
      </c>
      <c r="F331" s="9">
        <f t="shared" si="124"/>
        <v>22296.58</v>
      </c>
      <c r="G331" s="68">
        <f t="shared" si="118"/>
        <v>9.9986401448241857E-4</v>
      </c>
      <c r="H331" s="9">
        <f t="shared" si="125"/>
        <v>22296.58</v>
      </c>
      <c r="I331" s="66">
        <f t="shared" si="126"/>
        <v>16.863452084895695</v>
      </c>
      <c r="J331" s="9">
        <f t="shared" si="127"/>
        <v>22296.58</v>
      </c>
      <c r="K331" s="9">
        <f t="shared" si="119"/>
        <v>16.863452084895695</v>
      </c>
      <c r="L331" s="9">
        <f t="shared" si="120"/>
        <v>22296.58</v>
      </c>
    </row>
    <row r="332" spans="1:12">
      <c r="A332" s="66">
        <f t="shared" si="121"/>
        <v>17.89269309741692</v>
      </c>
      <c r="B332" s="9">
        <f t="shared" si="122"/>
        <v>24399.49</v>
      </c>
      <c r="C332" s="65">
        <f t="shared" si="116"/>
        <v>16.322673373551044</v>
      </c>
      <c r="D332" s="9">
        <f t="shared" si="123"/>
        <v>24399.49</v>
      </c>
      <c r="E332" s="66">
        <f t="shared" si="117"/>
        <v>16.889425724080777</v>
      </c>
      <c r="F332" s="9">
        <f t="shared" si="124"/>
        <v>24399.49</v>
      </c>
      <c r="G332" s="68">
        <f t="shared" si="118"/>
        <v>9.9986473496139409E-4</v>
      </c>
      <c r="H332" s="9">
        <f t="shared" si="125"/>
        <v>24399.49</v>
      </c>
      <c r="I332" s="66">
        <f t="shared" si="126"/>
        <v>16.890425588815738</v>
      </c>
      <c r="J332" s="9">
        <f t="shared" si="127"/>
        <v>24399.49</v>
      </c>
      <c r="K332" s="9">
        <f t="shared" si="119"/>
        <v>16.890425588815738</v>
      </c>
      <c r="L332" s="9">
        <f t="shared" si="120"/>
        <v>24399.49</v>
      </c>
    </row>
    <row r="333" spans="1:12">
      <c r="A333" s="66">
        <f t="shared" si="121"/>
        <v>17.89269309741692</v>
      </c>
      <c r="B333" s="9">
        <f t="shared" si="122"/>
        <v>26695.33</v>
      </c>
      <c r="C333" s="65">
        <f t="shared" si="116"/>
        <v>16.322673373551044</v>
      </c>
      <c r="D333" s="9">
        <f t="shared" si="123"/>
        <v>26695.33</v>
      </c>
      <c r="E333" s="66">
        <f t="shared" si="117"/>
        <v>16.915568191282389</v>
      </c>
      <c r="F333" s="9">
        <f t="shared" si="124"/>
        <v>26695.33</v>
      </c>
      <c r="G333" s="68">
        <f t="shared" si="118"/>
        <v>9.9986544625273654E-4</v>
      </c>
      <c r="H333" s="9">
        <f t="shared" si="125"/>
        <v>26695.33</v>
      </c>
      <c r="I333" s="66">
        <f t="shared" si="126"/>
        <v>16.916568056728643</v>
      </c>
      <c r="J333" s="9">
        <f t="shared" si="127"/>
        <v>26695.33</v>
      </c>
      <c r="K333" s="9">
        <f t="shared" si="119"/>
        <v>16.916568056728643</v>
      </c>
      <c r="L333" s="9">
        <f t="shared" si="120"/>
        <v>26695.33</v>
      </c>
    </row>
    <row r="334" spans="1:12">
      <c r="A334" s="66">
        <f t="shared" si="121"/>
        <v>17.89269309741692</v>
      </c>
      <c r="B334" s="9">
        <f t="shared" si="122"/>
        <v>29296.67</v>
      </c>
      <c r="C334" s="65">
        <f t="shared" si="116"/>
        <v>16.322673373551044</v>
      </c>
      <c r="D334" s="9">
        <f t="shared" si="123"/>
        <v>29296.67</v>
      </c>
      <c r="E334" s="66">
        <f t="shared" si="117"/>
        <v>16.941825196749949</v>
      </c>
      <c r="F334" s="9">
        <f t="shared" si="124"/>
        <v>29296.67</v>
      </c>
      <c r="G334" s="68">
        <f t="shared" si="118"/>
        <v>9.9986617391417437E-4</v>
      </c>
      <c r="H334" s="9">
        <f t="shared" si="125"/>
        <v>29296.67</v>
      </c>
      <c r="I334" s="66">
        <f t="shared" si="126"/>
        <v>16.942825062923863</v>
      </c>
      <c r="J334" s="9">
        <f t="shared" si="127"/>
        <v>29296.67</v>
      </c>
      <c r="K334" s="9">
        <f t="shared" si="119"/>
        <v>16.942825062923863</v>
      </c>
      <c r="L334" s="9">
        <f t="shared" si="120"/>
        <v>29296.67</v>
      </c>
    </row>
    <row r="335" spans="1:12">
      <c r="A335" s="66">
        <f t="shared" si="121"/>
        <v>17.89269309741692</v>
      </c>
      <c r="B335" s="9">
        <f t="shared" si="122"/>
        <v>31997.61</v>
      </c>
      <c r="C335" s="65">
        <f t="shared" si="116"/>
        <v>16.322673373551044</v>
      </c>
      <c r="D335" s="9">
        <f t="shared" si="123"/>
        <v>31997.61</v>
      </c>
      <c r="E335" s="66">
        <f t="shared" si="117"/>
        <v>16.966030126334029</v>
      </c>
      <c r="F335" s="9">
        <f t="shared" si="124"/>
        <v>31997.61</v>
      </c>
      <c r="G335" s="68">
        <f t="shared" si="118"/>
        <v>9.9986685679511259E-4</v>
      </c>
      <c r="H335" s="9">
        <f t="shared" si="125"/>
        <v>31997.61</v>
      </c>
      <c r="I335" s="66">
        <f t="shared" si="126"/>
        <v>16.967029993190824</v>
      </c>
      <c r="J335" s="9">
        <f t="shared" si="127"/>
        <v>31997.61</v>
      </c>
      <c r="K335" s="9">
        <f t="shared" si="119"/>
        <v>16.967029993190824</v>
      </c>
      <c r="L335" s="9">
        <f t="shared" si="120"/>
        <v>31997.61</v>
      </c>
    </row>
    <row r="336" spans="1:12">
      <c r="A336" s="66">
        <f t="shared" si="121"/>
        <v>17.89269309741692</v>
      </c>
      <c r="B336" s="9">
        <f t="shared" si="122"/>
        <v>34997.72</v>
      </c>
      <c r="C336" s="65">
        <f t="shared" si="116"/>
        <v>16.322673373551044</v>
      </c>
      <c r="D336" s="9">
        <f t="shared" si="123"/>
        <v>34997.72</v>
      </c>
      <c r="E336" s="66">
        <f t="shared" si="117"/>
        <v>16.989961976915708</v>
      </c>
      <c r="F336" s="9">
        <f t="shared" si="124"/>
        <v>34997.72</v>
      </c>
      <c r="G336" s="68">
        <f t="shared" si="118"/>
        <v>9.9986754367971777E-4</v>
      </c>
      <c r="H336" s="9">
        <f t="shared" si="125"/>
        <v>34997.72</v>
      </c>
      <c r="I336" s="66">
        <f t="shared" si="126"/>
        <v>16.990961844459388</v>
      </c>
      <c r="J336" s="9">
        <f t="shared" si="127"/>
        <v>34997.72</v>
      </c>
      <c r="K336" s="9">
        <f t="shared" si="119"/>
        <v>16.990961844459388</v>
      </c>
      <c r="L336" s="9">
        <f t="shared" si="120"/>
        <v>34997.72</v>
      </c>
    </row>
    <row r="337" spans="1:12">
      <c r="A337" s="66">
        <f t="shared" si="121"/>
        <v>17.89269309741692</v>
      </c>
      <c r="B337" s="9">
        <f t="shared" si="122"/>
        <v>38297.82</v>
      </c>
      <c r="C337" s="65">
        <f t="shared" si="116"/>
        <v>16.322673373551044</v>
      </c>
      <c r="D337" s="9">
        <f t="shared" si="123"/>
        <v>38297.82</v>
      </c>
      <c r="E337" s="66">
        <f t="shared" si="117"/>
        <v>17.013373863140117</v>
      </c>
      <c r="F337" s="9">
        <f t="shared" si="124"/>
        <v>38297.82</v>
      </c>
      <c r="G337" s="68">
        <f t="shared" si="118"/>
        <v>9.9986822719877922E-4</v>
      </c>
      <c r="H337" s="9">
        <f t="shared" si="125"/>
        <v>38297.82</v>
      </c>
      <c r="I337" s="66">
        <f t="shared" si="126"/>
        <v>17.014373731367318</v>
      </c>
      <c r="J337" s="9">
        <f t="shared" si="127"/>
        <v>38297.82</v>
      </c>
      <c r="K337" s="9">
        <f t="shared" si="119"/>
        <v>17.014373731367318</v>
      </c>
      <c r="L337" s="9">
        <f t="shared" si="120"/>
        <v>38297.82</v>
      </c>
    </row>
    <row r="338" spans="1:12">
      <c r="A338" s="66">
        <f t="shared" si="121"/>
        <v>17.89269309741692</v>
      </c>
      <c r="B338" s="9">
        <f t="shared" si="122"/>
        <v>41896.949999999997</v>
      </c>
      <c r="C338" s="65">
        <f t="shared" si="116"/>
        <v>16.322673373551044</v>
      </c>
      <c r="D338" s="9">
        <f t="shared" si="123"/>
        <v>41896.949999999997</v>
      </c>
      <c r="E338" s="66">
        <f t="shared" si="117"/>
        <v>17.036087345365004</v>
      </c>
      <c r="F338" s="9">
        <f t="shared" si="124"/>
        <v>41896.949999999997</v>
      </c>
      <c r="G338" s="68">
        <f t="shared" si="118"/>
        <v>9.9986890153363085E-4</v>
      </c>
      <c r="H338" s="9">
        <f t="shared" si="125"/>
        <v>41896.949999999997</v>
      </c>
      <c r="I338" s="66">
        <f t="shared" si="126"/>
        <v>17.037087214266538</v>
      </c>
      <c r="J338" s="9">
        <f t="shared" si="127"/>
        <v>41896.949999999997</v>
      </c>
      <c r="K338" s="9">
        <f t="shared" si="119"/>
        <v>17.037087214266538</v>
      </c>
      <c r="L338" s="9">
        <f t="shared" si="120"/>
        <v>41896.949999999997</v>
      </c>
    </row>
    <row r="339" spans="1:12">
      <c r="A339" s="66">
        <f t="shared" si="121"/>
        <v>17.89269309741692</v>
      </c>
      <c r="B339" s="9">
        <f t="shared" si="122"/>
        <v>45793.35</v>
      </c>
      <c r="C339" s="65">
        <f t="shared" si="116"/>
        <v>16.322673373551044</v>
      </c>
      <c r="D339" s="9">
        <f t="shared" si="123"/>
        <v>45793.35</v>
      </c>
      <c r="E339" s="66">
        <f t="shared" si="117"/>
        <v>17.057986018163461</v>
      </c>
      <c r="F339" s="9">
        <f t="shared" si="124"/>
        <v>45793.35</v>
      </c>
      <c r="G339" s="68">
        <f t="shared" si="118"/>
        <v>9.9986956239044109E-4</v>
      </c>
      <c r="H339" s="9">
        <f t="shared" si="125"/>
        <v>45793.35</v>
      </c>
      <c r="I339" s="66">
        <f t="shared" si="126"/>
        <v>17.058985887725854</v>
      </c>
      <c r="J339" s="9">
        <f t="shared" si="127"/>
        <v>45793.35</v>
      </c>
      <c r="K339" s="9">
        <f t="shared" si="119"/>
        <v>17.058985887725854</v>
      </c>
      <c r="L339" s="9">
        <f t="shared" si="120"/>
        <v>45793.35</v>
      </c>
    </row>
    <row r="340" spans="1:12">
      <c r="A340" s="66">
        <f t="shared" si="121"/>
        <v>17.89269309741692</v>
      </c>
      <c r="B340" s="9">
        <f t="shared" si="122"/>
        <v>50098.59</v>
      </c>
      <c r="C340" s="65">
        <f t="shared" si="116"/>
        <v>16.322673373551044</v>
      </c>
      <c r="D340" s="9">
        <f t="shared" si="123"/>
        <v>50098.59</v>
      </c>
      <c r="E340" s="66">
        <f t="shared" si="117"/>
        <v>17.079541389489894</v>
      </c>
      <c r="F340" s="9">
        <f t="shared" si="124"/>
        <v>50098.59</v>
      </c>
      <c r="G340" s="68">
        <f t="shared" si="118"/>
        <v>9.9987022341165043E-4</v>
      </c>
      <c r="H340" s="9">
        <f t="shared" si="125"/>
        <v>50098.59</v>
      </c>
      <c r="I340" s="66">
        <f t="shared" si="126"/>
        <v>17.080541259713304</v>
      </c>
      <c r="J340" s="9">
        <f t="shared" si="127"/>
        <v>50098.59</v>
      </c>
      <c r="K340" s="9">
        <f t="shared" si="119"/>
        <v>17.080541259713304</v>
      </c>
      <c r="L340" s="9">
        <f t="shared" si="120"/>
        <v>50098.59</v>
      </c>
    </row>
    <row r="341" spans="1:12">
      <c r="A341" s="66">
        <f t="shared" si="121"/>
        <v>17.89269309741692</v>
      </c>
      <c r="B341" s="9">
        <f t="shared" si="122"/>
        <v>54797.82</v>
      </c>
      <c r="C341" s="65">
        <f t="shared" si="116"/>
        <v>16.322673373551044</v>
      </c>
      <c r="D341" s="9">
        <f t="shared" si="123"/>
        <v>54797.82</v>
      </c>
      <c r="E341" s="66">
        <f t="shared" si="117"/>
        <v>17.100498625134939</v>
      </c>
      <c r="F341" s="9">
        <f t="shared" si="124"/>
        <v>54797.82</v>
      </c>
      <c r="G341" s="68">
        <f t="shared" si="118"/>
        <v>9.9987087634359918E-4</v>
      </c>
      <c r="H341" s="9">
        <f t="shared" si="125"/>
        <v>54797.82</v>
      </c>
      <c r="I341" s="66">
        <f t="shared" si="126"/>
        <v>17.101498496011281</v>
      </c>
      <c r="J341" s="9">
        <f t="shared" si="127"/>
        <v>54797.82</v>
      </c>
      <c r="K341" s="9">
        <f t="shared" si="119"/>
        <v>17.101498496011281</v>
      </c>
      <c r="L341" s="9">
        <f t="shared" si="120"/>
        <v>54797.82</v>
      </c>
    </row>
    <row r="342" spans="1:12">
      <c r="A342" s="66">
        <f t="shared" si="121"/>
        <v>17.89269309741692</v>
      </c>
      <c r="B342" s="9">
        <f t="shared" si="122"/>
        <v>59999.86</v>
      </c>
      <c r="C342" s="65">
        <f t="shared" si="116"/>
        <v>16.322673373551044</v>
      </c>
      <c r="D342" s="9">
        <f t="shared" si="123"/>
        <v>59999.86</v>
      </c>
      <c r="E342" s="66">
        <f t="shared" si="117"/>
        <v>17.121158949746636</v>
      </c>
      <c r="F342" s="9">
        <f t="shared" si="124"/>
        <v>59999.86</v>
      </c>
      <c r="G342" s="68">
        <f t="shared" si="118"/>
        <v>9.9987153015727772E-4</v>
      </c>
      <c r="H342" s="9">
        <f t="shared" si="125"/>
        <v>59999.86</v>
      </c>
      <c r="I342" s="66">
        <f t="shared" si="126"/>
        <v>17.122158821276795</v>
      </c>
      <c r="J342" s="9">
        <f t="shared" si="127"/>
        <v>59999.86</v>
      </c>
      <c r="K342" s="9">
        <f t="shared" si="119"/>
        <v>17.122158821276795</v>
      </c>
      <c r="L342" s="9">
        <f t="shared" si="120"/>
        <v>59999.86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K346"/>
  <sheetViews>
    <sheetView zoomScale="92" zoomScaleNormal="92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8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0.2</v>
      </c>
      <c r="AK2" s="21">
        <f>L4</f>
        <v>500</v>
      </c>
    </row>
    <row r="3" spans="1:37" ht="18" thickBot="1">
      <c r="A3" s="22" t="s">
        <v>7</v>
      </c>
      <c r="B3" s="23" t="s">
        <v>69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98</v>
      </c>
      <c r="D4" s="34">
        <v>1.2426035502958577</v>
      </c>
      <c r="E4" s="35">
        <v>0.8322404153396139</v>
      </c>
      <c r="F4" s="34">
        <v>3.4923293907201858</v>
      </c>
      <c r="G4" s="34">
        <v>17.374084948065427</v>
      </c>
      <c r="H4" s="36">
        <v>0.22275460854913215</v>
      </c>
      <c r="I4" s="37">
        <v>114.96630458492504</v>
      </c>
      <c r="J4" s="34">
        <v>8.4421795080036492</v>
      </c>
      <c r="K4" s="36">
        <v>0.2</v>
      </c>
      <c r="L4" s="34">
        <v>500</v>
      </c>
      <c r="M4" s="34">
        <v>0.7637307740364756</v>
      </c>
      <c r="N4" s="5"/>
      <c r="O4" s="38">
        <f>$G$4+$J$4+$M$4</f>
        <v>26.579995230105553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23.3</v>
      </c>
      <c r="C5" s="80" t="s">
        <v>99</v>
      </c>
      <c r="D5" s="43">
        <v>3.8</v>
      </c>
      <c r="E5" s="44"/>
      <c r="F5" s="44" t="s">
        <v>17</v>
      </c>
      <c r="G5" s="45">
        <f>3.8068*($E$4^-1.334)*(($G$4/$F$4)^2)</f>
        <v>120.37093718673161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3.8</v>
      </c>
      <c r="Y5" s="10">
        <f>IF(D8="","",(-2*$T$4*COS($V$4*PI()/180))/(D5*69035))</f>
        <v>2.8033174072427743E-3</v>
      </c>
    </row>
    <row r="6" spans="1:37" ht="18" thickTop="1" thickBot="1">
      <c r="A6" s="53" t="s">
        <v>20</v>
      </c>
      <c r="B6" s="23">
        <v>140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0.3639372471145963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28.033174072427745</v>
      </c>
    </row>
    <row r="7" spans="1:37" ht="18" thickTop="1" thickBot="1">
      <c r="A7" s="59" t="s">
        <v>22</v>
      </c>
      <c r="B7" s="60" t="s">
        <v>23</v>
      </c>
      <c r="C7" s="61">
        <f>AVERAGE(O8:O125)</f>
        <v>0.3639372471145963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2.1052563672489869E-2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2.1052563672489869E-2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6945.7ft; SDGM-313</v>
      </c>
    </row>
    <row r="10" spans="1:37">
      <c r="A10">
        <v>1.96</v>
      </c>
      <c r="B10">
        <v>4.2105127344979738E-2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2.1052563672489869E-2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0.10526281836244936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6.3157691017469625E-2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BCGI</v>
      </c>
    </row>
    <row r="12" spans="1:37">
      <c r="A12">
        <v>2.36</v>
      </c>
      <c r="B12">
        <v>0.16842050937991893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6.3157691017469569E-2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0.23157820039738855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6.3157691017469625E-2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23.3</v>
      </c>
    </row>
    <row r="14" spans="1:37">
      <c r="A14">
        <v>2.81</v>
      </c>
      <c r="B14">
        <v>0.29473589141485818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0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0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3.7909630418229688E-3</v>
      </c>
      <c r="X14" s="68">
        <f t="shared" si="15"/>
        <v>37.909630418229689</v>
      </c>
      <c r="Y14" s="68">
        <f t="shared" si="17"/>
        <v>6.3157691017469625E-2</v>
      </c>
      <c r="Z14" s="68">
        <f t="shared" si="18"/>
        <v>1E-4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0.42105127344979731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0</v>
      </c>
      <c r="H15" s="66">
        <f t="shared" si="4"/>
        <v>0</v>
      </c>
      <c r="I15" s="66">
        <f t="shared" si="5"/>
        <v>0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0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0.12631538203493914</v>
      </c>
      <c r="Z15" s="68">
        <f t="shared" si="18"/>
        <v>1E-4</v>
      </c>
      <c r="AA15" s="66">
        <f t="shared" si="16"/>
        <v>0</v>
      </c>
      <c r="AB15" s="68">
        <f t="shared" si="19"/>
        <v>1E-4</v>
      </c>
      <c r="AC15" s="70">
        <f>O4</f>
        <v>26.579995230105553</v>
      </c>
    </row>
    <row r="16" spans="1:37">
      <c r="A16">
        <v>3.37</v>
      </c>
      <c r="B16">
        <v>0.56841921915722649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0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0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0.14736794570742917</v>
      </c>
      <c r="Z16" s="68">
        <f t="shared" si="18"/>
        <v>1E-4</v>
      </c>
      <c r="AA16" s="66">
        <f t="shared" si="16"/>
        <v>0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0.7368397285371453</v>
      </c>
      <c r="D17" s="66">
        <f t="shared" si="0"/>
        <v>0</v>
      </c>
      <c r="E17" s="66">
        <f t="shared" si="1"/>
        <v>2.2447971862572315E-15</v>
      </c>
      <c r="F17" s="66">
        <f t="shared" si="2"/>
        <v>0</v>
      </c>
      <c r="G17" s="66">
        <f t="shared" si="3"/>
        <v>0</v>
      </c>
      <c r="H17" s="66">
        <f t="shared" si="4"/>
        <v>0</v>
      </c>
      <c r="I17" s="66">
        <f t="shared" si="5"/>
        <v>2.2447971862572315E-15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2.2447971862572315E-15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0.16842050937991881</v>
      </c>
      <c r="Z17" s="68">
        <f t="shared" si="18"/>
        <v>1E-4</v>
      </c>
      <c r="AA17" s="66">
        <f t="shared" si="16"/>
        <v>2.2447971862572315E-15</v>
      </c>
      <c r="AB17" s="68">
        <f t="shared" si="19"/>
        <v>1E-4</v>
      </c>
      <c r="AC17" s="11">
        <f>B6</f>
        <v>140</v>
      </c>
    </row>
    <row r="18" spans="1:29">
      <c r="A18">
        <v>4.04</v>
      </c>
      <c r="B18">
        <v>0.9263128015895542</v>
      </c>
      <c r="D18" s="66">
        <f t="shared" si="0"/>
        <v>0</v>
      </c>
      <c r="E18" s="66">
        <f t="shared" si="1"/>
        <v>3.3947696125193824E-5</v>
      </c>
      <c r="F18" s="66">
        <f t="shared" si="2"/>
        <v>0</v>
      </c>
      <c r="G18" s="66">
        <f t="shared" si="3"/>
        <v>0</v>
      </c>
      <c r="H18" s="66">
        <f t="shared" si="4"/>
        <v>0</v>
      </c>
      <c r="I18" s="66">
        <f t="shared" si="5"/>
        <v>3.3947696125193824E-5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3.3947696125193824E-5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0.1894730730524089</v>
      </c>
      <c r="Z18" s="68">
        <f t="shared" si="18"/>
        <v>1E-4</v>
      </c>
      <c r="AA18" s="66">
        <f t="shared" si="16"/>
        <v>3.3947696125193824E-5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1.136838438314453</v>
      </c>
      <c r="D19" s="66">
        <f t="shared" si="0"/>
        <v>0</v>
      </c>
      <c r="E19" s="66">
        <f t="shared" si="1"/>
        <v>4.7331914899907922E-3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4.7331914899907922E-3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4.7331914899907922E-3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0.21052563672489877</v>
      </c>
      <c r="Z19" s="68">
        <f t="shared" si="18"/>
        <v>1E-4</v>
      </c>
      <c r="AA19" s="66">
        <f t="shared" si="16"/>
        <v>4.7331914899907922E-3</v>
      </c>
      <c r="AB19" s="68">
        <f t="shared" si="19"/>
        <v>4.6992437938655988E-3</v>
      </c>
      <c r="AC19" s="71">
        <f>G5</f>
        <v>120.37093718673161</v>
      </c>
    </row>
    <row r="20" spans="1:29">
      <c r="A20">
        <v>4.82</v>
      </c>
      <c r="B20">
        <v>1.410521766056821</v>
      </c>
      <c r="D20" s="66">
        <f t="shared" si="0"/>
        <v>0.16791821576096333</v>
      </c>
      <c r="E20" s="66">
        <f t="shared" si="1"/>
        <v>4.5572196804216106E-2</v>
      </c>
      <c r="F20" s="66">
        <f t="shared" si="2"/>
        <v>0.12234601895674722</v>
      </c>
      <c r="G20" s="66">
        <f t="shared" si="3"/>
        <v>0</v>
      </c>
      <c r="H20" s="66">
        <f t="shared" si="4"/>
        <v>-0.12234601895674722</v>
      </c>
      <c r="I20" s="66">
        <f t="shared" si="5"/>
        <v>4.5572196804216106E-2</v>
      </c>
      <c r="J20" s="66">
        <f t="shared" si="6"/>
        <v>0.12234601895674722</v>
      </c>
      <c r="K20" s="66">
        <f t="shared" si="7"/>
        <v>0</v>
      </c>
      <c r="L20" s="66">
        <f t="shared" si="8"/>
        <v>-0.12234601895674722</v>
      </c>
      <c r="M20" s="66">
        <f t="shared" si="9"/>
        <v>4.5572196804216106E-2</v>
      </c>
      <c r="N20" s="66">
        <f t="shared" si="10"/>
        <v>0.12234601895674722</v>
      </c>
      <c r="O20" s="67">
        <f t="shared" si="11"/>
        <v>1.4968548354564751E-2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0.27368332774236803</v>
      </c>
      <c r="Z20" s="68">
        <f t="shared" si="18"/>
        <v>0.16791821576096333</v>
      </c>
      <c r="AA20" s="66">
        <f t="shared" si="16"/>
        <v>4.5572196804216106E-2</v>
      </c>
      <c r="AB20" s="68">
        <f t="shared" si="19"/>
        <v>4.083900531422531E-2</v>
      </c>
      <c r="AC20" s="11" t="s">
        <v>48</v>
      </c>
    </row>
    <row r="21" spans="1:29">
      <c r="A21">
        <v>5.27</v>
      </c>
      <c r="B21">
        <v>1.7473627848166591</v>
      </c>
      <c r="D21" s="66">
        <f t="shared" si="0"/>
        <v>0.5047592345208014</v>
      </c>
      <c r="E21" s="66">
        <f t="shared" si="1"/>
        <v>0.1654353325687237</v>
      </c>
      <c r="F21" s="66">
        <f t="shared" si="2"/>
        <v>0.33932390195207773</v>
      </c>
      <c r="G21" s="66">
        <f t="shared" si="3"/>
        <v>0</v>
      </c>
      <c r="H21" s="66">
        <f t="shared" si="4"/>
        <v>-0.33932390195207773</v>
      </c>
      <c r="I21" s="66">
        <f t="shared" si="5"/>
        <v>0.1654353325687237</v>
      </c>
      <c r="J21" s="66">
        <f t="shared" si="6"/>
        <v>0.33932390195207773</v>
      </c>
      <c r="K21" s="66">
        <f t="shared" si="7"/>
        <v>0</v>
      </c>
      <c r="L21" s="66">
        <f t="shared" si="8"/>
        <v>-0.33932390195207773</v>
      </c>
      <c r="M21" s="66">
        <f t="shared" si="9"/>
        <v>0.1654353325687237</v>
      </c>
      <c r="N21" s="66">
        <f t="shared" si="10"/>
        <v>0.33932390195207773</v>
      </c>
      <c r="O21" s="67">
        <f t="shared" si="11"/>
        <v>0.11514071043598326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0.33684101875983807</v>
      </c>
      <c r="Z21" s="68">
        <f t="shared" si="18"/>
        <v>0.33684101875983807</v>
      </c>
      <c r="AA21" s="66">
        <f t="shared" si="16"/>
        <v>0.1654353325687237</v>
      </c>
      <c r="AB21" s="68">
        <f t="shared" si="19"/>
        <v>0.11986313576450759</v>
      </c>
      <c r="AC21" s="11" t="s">
        <v>49</v>
      </c>
    </row>
    <row r="22" spans="1:29">
      <c r="A22">
        <v>5.77</v>
      </c>
      <c r="B22">
        <v>2.2105191856114366</v>
      </c>
      <c r="D22" s="66">
        <f t="shared" si="0"/>
        <v>0.96791563531557889</v>
      </c>
      <c r="E22" s="66">
        <f t="shared" si="1"/>
        <v>0.38328065148651952</v>
      </c>
      <c r="F22" s="66">
        <f t="shared" si="2"/>
        <v>0.58463498382905943</v>
      </c>
      <c r="G22" s="66">
        <f t="shared" si="3"/>
        <v>0</v>
      </c>
      <c r="H22" s="66">
        <f t="shared" si="4"/>
        <v>-0.58463498382905943</v>
      </c>
      <c r="I22" s="66">
        <f t="shared" si="5"/>
        <v>0.38328065148651952</v>
      </c>
      <c r="J22" s="66">
        <f t="shared" si="6"/>
        <v>0.58463498382905943</v>
      </c>
      <c r="K22" s="66">
        <f t="shared" si="7"/>
        <v>0</v>
      </c>
      <c r="L22" s="66">
        <f t="shared" si="8"/>
        <v>-0.58463498382905943</v>
      </c>
      <c r="M22" s="66">
        <f t="shared" si="9"/>
        <v>0.38328065148651952</v>
      </c>
      <c r="N22" s="66">
        <f t="shared" si="10"/>
        <v>0.58463498382905943</v>
      </c>
      <c r="O22" s="67">
        <f t="shared" si="11"/>
        <v>0.3417980643168046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0.46315640079477749</v>
      </c>
      <c r="Z22" s="68">
        <f t="shared" si="18"/>
        <v>0.46315640079477749</v>
      </c>
      <c r="AA22" s="66">
        <f t="shared" si="16"/>
        <v>0.38328065148651952</v>
      </c>
      <c r="AB22" s="68">
        <f t="shared" si="19"/>
        <v>0.21784531891779582</v>
      </c>
      <c r="AC22" s="70">
        <f>E4</f>
        <v>0.8322404153396139</v>
      </c>
    </row>
    <row r="23" spans="1:29">
      <c r="A23">
        <v>6.31</v>
      </c>
      <c r="B23">
        <v>2.5473602043712749</v>
      </c>
      <c r="D23" s="66">
        <f t="shared" si="0"/>
        <v>1.3047566540754172</v>
      </c>
      <c r="E23" s="66">
        <f t="shared" si="1"/>
        <v>0.68236178849109874</v>
      </c>
      <c r="F23" s="66">
        <f t="shared" si="2"/>
        <v>0.62239486558431845</v>
      </c>
      <c r="G23" s="66">
        <f t="shared" si="3"/>
        <v>0</v>
      </c>
      <c r="H23" s="66">
        <f t="shared" si="4"/>
        <v>-0.62239486558431845</v>
      </c>
      <c r="I23" s="66">
        <f t="shared" si="5"/>
        <v>0.68236178849109874</v>
      </c>
      <c r="J23" s="66">
        <f t="shared" si="6"/>
        <v>0.62239486558431845</v>
      </c>
      <c r="K23" s="66">
        <f t="shared" si="7"/>
        <v>0</v>
      </c>
      <c r="L23" s="66">
        <f t="shared" si="8"/>
        <v>-0.62239486558431845</v>
      </c>
      <c r="M23" s="66">
        <f t="shared" si="9"/>
        <v>0.68236178849109874</v>
      </c>
      <c r="N23" s="66">
        <f t="shared" si="10"/>
        <v>0.62239486558431845</v>
      </c>
      <c r="O23" s="67">
        <f t="shared" si="11"/>
        <v>0.38737536870572181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0.3368410187598383</v>
      </c>
      <c r="Z23" s="68">
        <f t="shared" si="18"/>
        <v>0.3368410187598383</v>
      </c>
      <c r="AA23" s="66">
        <f t="shared" si="16"/>
        <v>0.68236178849109874</v>
      </c>
      <c r="AB23" s="68">
        <f t="shared" si="19"/>
        <v>0.29908113700457922</v>
      </c>
      <c r="AC23" s="11" t="s">
        <v>50</v>
      </c>
    </row>
    <row r="24" spans="1:29">
      <c r="A24">
        <v>6.9</v>
      </c>
      <c r="B24">
        <v>2.8842012231311132</v>
      </c>
      <c r="D24" s="66">
        <f t="shared" si="0"/>
        <v>1.6415976728352555</v>
      </c>
      <c r="E24" s="66">
        <f t="shared" si="1"/>
        <v>1.043661213850269</v>
      </c>
      <c r="F24" s="66">
        <f t="shared" si="2"/>
        <v>0.59793645898498649</v>
      </c>
      <c r="G24" s="66">
        <f t="shared" si="3"/>
        <v>0</v>
      </c>
      <c r="H24" s="66">
        <f t="shared" si="4"/>
        <v>-0.59793645898498649</v>
      </c>
      <c r="I24" s="66">
        <f t="shared" si="5"/>
        <v>1.043661213850269</v>
      </c>
      <c r="J24" s="66">
        <f t="shared" si="6"/>
        <v>0.59793645898498649</v>
      </c>
      <c r="K24" s="66">
        <f t="shared" si="7"/>
        <v>0</v>
      </c>
      <c r="L24" s="66">
        <f t="shared" si="8"/>
        <v>-0.59793645898498649</v>
      </c>
      <c r="M24" s="66">
        <f t="shared" si="9"/>
        <v>1.043661213850269</v>
      </c>
      <c r="N24" s="66">
        <f t="shared" si="10"/>
        <v>0.59793645898498649</v>
      </c>
      <c r="O24" s="67">
        <f t="shared" si="11"/>
        <v>0.35752800898350445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0.3368410187598383</v>
      </c>
      <c r="Z24" s="68">
        <f t="shared" si="18"/>
        <v>0.3368410187598383</v>
      </c>
      <c r="AA24" s="66">
        <f t="shared" si="16"/>
        <v>1.043661213850269</v>
      </c>
      <c r="AB24" s="68">
        <f t="shared" si="19"/>
        <v>0.36129942535917026</v>
      </c>
      <c r="AC24" s="70">
        <f>F4</f>
        <v>3.4923293907201858</v>
      </c>
    </row>
    <row r="25" spans="1:29">
      <c r="A25">
        <v>7.54</v>
      </c>
      <c r="B25">
        <v>3.2420948055634407</v>
      </c>
      <c r="D25" s="66">
        <f t="shared" si="0"/>
        <v>1.999491255267583</v>
      </c>
      <c r="E25" s="66">
        <f t="shared" si="1"/>
        <v>1.4431665590856608</v>
      </c>
      <c r="F25" s="66">
        <f t="shared" si="2"/>
        <v>0.55632469618192215</v>
      </c>
      <c r="G25" s="66">
        <f t="shared" si="3"/>
        <v>0</v>
      </c>
      <c r="H25" s="66">
        <f t="shared" si="4"/>
        <v>-0.55632469618192215</v>
      </c>
      <c r="I25" s="66">
        <f t="shared" si="5"/>
        <v>1.4431665590856608</v>
      </c>
      <c r="J25" s="66">
        <f t="shared" si="6"/>
        <v>0.55632469618192215</v>
      </c>
      <c r="K25" s="66">
        <f t="shared" si="7"/>
        <v>0</v>
      </c>
      <c r="L25" s="66">
        <f t="shared" si="8"/>
        <v>-0.55632469618192215</v>
      </c>
      <c r="M25" s="66">
        <f t="shared" si="9"/>
        <v>1.4431665590856608</v>
      </c>
      <c r="N25" s="66">
        <f t="shared" si="10"/>
        <v>0.55632469618192215</v>
      </c>
      <c r="O25" s="67">
        <f t="shared" si="11"/>
        <v>0.30949716758190798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1.4128124864088252E-3</v>
      </c>
      <c r="X25" s="68">
        <f t="shared" si="15"/>
        <v>14.128124864088251</v>
      </c>
      <c r="Y25" s="68">
        <f t="shared" si="17"/>
        <v>0.3578935824323275</v>
      </c>
      <c r="Z25" s="68">
        <f t="shared" si="18"/>
        <v>0.3578935824323275</v>
      </c>
      <c r="AA25" s="66">
        <f t="shared" si="16"/>
        <v>1.4431665590856608</v>
      </c>
      <c r="AB25" s="68">
        <f t="shared" si="19"/>
        <v>0.39950534523539183</v>
      </c>
      <c r="AC25" s="11" t="s">
        <v>51</v>
      </c>
    </row>
    <row r="26" spans="1:29">
      <c r="A26">
        <v>8.26</v>
      </c>
      <c r="B26">
        <v>3.6210409516682587</v>
      </c>
      <c r="D26" s="66">
        <f t="shared" si="0"/>
        <v>2.378437401372401</v>
      </c>
      <c r="E26" s="66">
        <f t="shared" si="1"/>
        <v>1.8784424806617919</v>
      </c>
      <c r="F26" s="66">
        <f t="shared" si="2"/>
        <v>0.49999492071060914</v>
      </c>
      <c r="G26" s="66">
        <f t="shared" si="3"/>
        <v>0</v>
      </c>
      <c r="H26" s="66">
        <f t="shared" si="4"/>
        <v>-0.49999492071060914</v>
      </c>
      <c r="I26" s="66">
        <f t="shared" si="5"/>
        <v>1.8784424806617919</v>
      </c>
      <c r="J26" s="66">
        <f t="shared" si="6"/>
        <v>0.49999492071060914</v>
      </c>
      <c r="K26" s="66">
        <f t="shared" si="7"/>
        <v>0</v>
      </c>
      <c r="L26" s="66">
        <f t="shared" si="8"/>
        <v>-0.49999492071060914</v>
      </c>
      <c r="M26" s="66">
        <f t="shared" si="9"/>
        <v>1.8784424806617919</v>
      </c>
      <c r="N26" s="66">
        <f t="shared" si="10"/>
        <v>0.49999492071060914</v>
      </c>
      <c r="O26" s="67">
        <f t="shared" si="11"/>
        <v>0.2499949207364083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0.37894614610481803</v>
      </c>
      <c r="Z26" s="68">
        <f t="shared" si="18"/>
        <v>0.37894614610481803</v>
      </c>
      <c r="AA26" s="66">
        <f t="shared" si="16"/>
        <v>1.8784424806617919</v>
      </c>
      <c r="AB26" s="68">
        <f t="shared" si="19"/>
        <v>0.43527592157613104</v>
      </c>
      <c r="AC26" s="70">
        <f>G4</f>
        <v>17.374084948065427</v>
      </c>
    </row>
    <row r="27" spans="1:29">
      <c r="A27">
        <v>9.0399999999999991</v>
      </c>
      <c r="B27">
        <v>3.957881970428097</v>
      </c>
      <c r="D27" s="66">
        <f t="shared" si="0"/>
        <v>2.7152784201322393</v>
      </c>
      <c r="E27" s="66">
        <f t="shared" si="1"/>
        <v>2.3198340746482269</v>
      </c>
      <c r="F27" s="66">
        <f t="shared" si="2"/>
        <v>0.39544434548401242</v>
      </c>
      <c r="G27" s="66">
        <f t="shared" si="3"/>
        <v>0</v>
      </c>
      <c r="H27" s="66">
        <f t="shared" si="4"/>
        <v>-0.39544434548401242</v>
      </c>
      <c r="I27" s="66">
        <f t="shared" si="5"/>
        <v>2.3198340746482269</v>
      </c>
      <c r="J27" s="66">
        <f t="shared" si="6"/>
        <v>0.39544434548401242</v>
      </c>
      <c r="K27" s="66">
        <f t="shared" si="7"/>
        <v>0</v>
      </c>
      <c r="L27" s="66">
        <f t="shared" si="8"/>
        <v>-0.39544434548401242</v>
      </c>
      <c r="M27" s="66">
        <f t="shared" si="9"/>
        <v>2.3198340746482269</v>
      </c>
      <c r="N27" s="66">
        <f t="shared" si="10"/>
        <v>0.39544434548401242</v>
      </c>
      <c r="O27" s="67">
        <f t="shared" si="11"/>
        <v>0.15637623037527898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0.3368410187598383</v>
      </c>
      <c r="Z27" s="68">
        <f t="shared" si="18"/>
        <v>0.3368410187598383</v>
      </c>
      <c r="AA27" s="66">
        <f t="shared" si="16"/>
        <v>2.3198340746482269</v>
      </c>
      <c r="AB27" s="68">
        <f t="shared" si="19"/>
        <v>0.44139159398643502</v>
      </c>
      <c r="AC27" s="11" t="s">
        <v>52</v>
      </c>
    </row>
    <row r="28" spans="1:29">
      <c r="A28">
        <v>9.89</v>
      </c>
      <c r="B28">
        <v>4.2526178618429542</v>
      </c>
      <c r="D28" s="66">
        <f t="shared" si="0"/>
        <v>3.0100143115470965</v>
      </c>
      <c r="E28" s="66">
        <f t="shared" si="1"/>
        <v>2.7602421412113394</v>
      </c>
      <c r="F28" s="66">
        <f t="shared" si="2"/>
        <v>0.24977217033575716</v>
      </c>
      <c r="G28" s="66">
        <f t="shared" si="3"/>
        <v>0</v>
      </c>
      <c r="H28" s="66">
        <f t="shared" si="4"/>
        <v>-0.24977217033575716</v>
      </c>
      <c r="I28" s="66">
        <f t="shared" si="5"/>
        <v>2.7602421412113394</v>
      </c>
      <c r="J28" s="66">
        <f t="shared" si="6"/>
        <v>0.24977217033575716</v>
      </c>
      <c r="K28" s="66">
        <f t="shared" si="7"/>
        <v>0</v>
      </c>
      <c r="L28" s="66">
        <f t="shared" si="8"/>
        <v>-0.24977217033575716</v>
      </c>
      <c r="M28" s="66">
        <f t="shared" si="9"/>
        <v>2.7602421412113394</v>
      </c>
      <c r="N28" s="66">
        <f t="shared" si="10"/>
        <v>0.24977217033575716</v>
      </c>
      <c r="O28" s="67">
        <f t="shared" si="11"/>
        <v>6.2386137074234488E-2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1.0771088116807424E-3</v>
      </c>
      <c r="X28" s="68">
        <f t="shared" si="15"/>
        <v>10.771088116807423</v>
      </c>
      <c r="Y28" s="68">
        <f t="shared" si="17"/>
        <v>0.29473589141485723</v>
      </c>
      <c r="Z28" s="68">
        <f t="shared" si="18"/>
        <v>0.29473589141485723</v>
      </c>
      <c r="AA28" s="66">
        <f t="shared" si="16"/>
        <v>2.7602421412113394</v>
      </c>
      <c r="AB28" s="68">
        <f t="shared" si="19"/>
        <v>0.44040806656311249</v>
      </c>
      <c r="AC28" s="70">
        <f>D4</f>
        <v>1.2426035502958577</v>
      </c>
    </row>
    <row r="29" spans="1:29">
      <c r="A29">
        <v>10.8</v>
      </c>
      <c r="B29">
        <v>4.5473537532578119</v>
      </c>
      <c r="D29" s="66">
        <f t="shared" si="0"/>
        <v>3.3047502029619542</v>
      </c>
      <c r="E29" s="66">
        <f t="shared" si="1"/>
        <v>3.1859473747894214</v>
      </c>
      <c r="F29" s="66">
        <f t="shared" si="2"/>
        <v>0.11880282817253285</v>
      </c>
      <c r="G29" s="66">
        <f t="shared" si="3"/>
        <v>0</v>
      </c>
      <c r="H29" s="66">
        <f t="shared" si="4"/>
        <v>-0.11880282817253285</v>
      </c>
      <c r="I29" s="66">
        <f t="shared" si="5"/>
        <v>3.1859473747894214</v>
      </c>
      <c r="J29" s="66">
        <f t="shared" si="6"/>
        <v>0.11880282817253285</v>
      </c>
      <c r="K29" s="66">
        <f t="shared" si="7"/>
        <v>0</v>
      </c>
      <c r="L29" s="66">
        <f t="shared" si="8"/>
        <v>-0.11880282817253285</v>
      </c>
      <c r="M29" s="66">
        <f t="shared" si="9"/>
        <v>3.1859473747894214</v>
      </c>
      <c r="N29" s="66">
        <f t="shared" si="10"/>
        <v>0.11880282817253285</v>
      </c>
      <c r="O29" s="67">
        <f t="shared" si="11"/>
        <v>1.4114111981792365E-2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0.29473589141485768</v>
      </c>
      <c r="Z29" s="68">
        <f t="shared" si="18"/>
        <v>0.29473589141485768</v>
      </c>
      <c r="AA29" s="66">
        <f t="shared" si="16"/>
        <v>3.1859473747894214</v>
      </c>
      <c r="AB29" s="68">
        <f t="shared" si="19"/>
        <v>0.42570523357808199</v>
      </c>
      <c r="AC29" s="11" t="s">
        <v>53</v>
      </c>
    </row>
    <row r="30" spans="1:29">
      <c r="A30">
        <v>11.8</v>
      </c>
      <c r="B30">
        <v>4.8631422083451605</v>
      </c>
      <c r="D30" s="66">
        <f t="shared" si="0"/>
        <v>3.6205386580493029</v>
      </c>
      <c r="E30" s="66">
        <f t="shared" si="1"/>
        <v>3.6042721349143325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3.6042721349143325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3.6042721349143325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0.31578845508734865</v>
      </c>
      <c r="Z30" s="68">
        <f t="shared" si="18"/>
        <v>0.31578845508734865</v>
      </c>
      <c r="AA30" s="66">
        <f t="shared" si="16"/>
        <v>3.6042721349143325</v>
      </c>
      <c r="AB30" s="68">
        <f t="shared" si="19"/>
        <v>0.41832476012491115</v>
      </c>
      <c r="AC30" s="11" t="s">
        <v>54</v>
      </c>
    </row>
    <row r="31" spans="1:29">
      <c r="A31">
        <v>12.9</v>
      </c>
      <c r="B31">
        <v>5.1368255360875281</v>
      </c>
      <c r="D31" s="66">
        <f t="shared" si="0"/>
        <v>3.8942219857916704</v>
      </c>
      <c r="E31" s="66">
        <f t="shared" si="1"/>
        <v>4.0124633611477867</v>
      </c>
      <c r="F31" s="66">
        <f t="shared" si="2"/>
        <v>-0.11824137535611623</v>
      </c>
      <c r="G31" s="66">
        <f t="shared" si="3"/>
        <v>0</v>
      </c>
      <c r="H31" s="66">
        <f t="shared" si="4"/>
        <v>0.11824137535611623</v>
      </c>
      <c r="I31" s="66">
        <f t="shared" si="5"/>
        <v>4.0124633611477867</v>
      </c>
      <c r="J31" s="66">
        <f t="shared" si="6"/>
        <v>-0.11824137535611623</v>
      </c>
      <c r="K31" s="66">
        <f t="shared" si="7"/>
        <v>0</v>
      </c>
      <c r="L31" s="66">
        <f t="shared" si="8"/>
        <v>0.11824137535611623</v>
      </c>
      <c r="M31" s="66">
        <f t="shared" si="9"/>
        <v>4.0124633611477867</v>
      </c>
      <c r="N31" s="66">
        <f t="shared" si="10"/>
        <v>-0.11824137535611623</v>
      </c>
      <c r="O31" s="67">
        <f t="shared" si="11"/>
        <v>1.3981022846105971E-2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8.257834222885692E-4</v>
      </c>
      <c r="X31" s="65">
        <f t="shared" si="15"/>
        <v>8.2578342228856929</v>
      </c>
      <c r="Y31" s="68">
        <f t="shared" si="17"/>
        <v>0.27368332774236759</v>
      </c>
      <c r="Z31" s="68">
        <f t="shared" si="18"/>
        <v>0.27368332774236759</v>
      </c>
      <c r="AA31" s="66">
        <f t="shared" si="16"/>
        <v>4.0124633611477867</v>
      </c>
      <c r="AB31" s="68">
        <f t="shared" si="19"/>
        <v>0.40819122623345416</v>
      </c>
      <c r="AC31" s="70">
        <f>H4</f>
        <v>0.22275460854913215</v>
      </c>
    </row>
    <row r="32" spans="1:29">
      <c r="A32">
        <v>14.2</v>
      </c>
      <c r="B32">
        <v>5.4105088638298975</v>
      </c>
      <c r="D32" s="66">
        <f t="shared" si="0"/>
        <v>4.1679053135340398</v>
      </c>
      <c r="E32" s="66">
        <f t="shared" si="1"/>
        <v>4.4358785216923673</v>
      </c>
      <c r="F32" s="66">
        <f t="shared" si="2"/>
        <v>-0.26797320815832748</v>
      </c>
      <c r="G32" s="66">
        <f t="shared" si="3"/>
        <v>0</v>
      </c>
      <c r="H32" s="66">
        <f t="shared" si="4"/>
        <v>0.26797320815832748</v>
      </c>
      <c r="I32" s="66">
        <f t="shared" si="5"/>
        <v>4.4358785216923673</v>
      </c>
      <c r="J32" s="66">
        <f t="shared" si="6"/>
        <v>-0.26797320815832748</v>
      </c>
      <c r="K32" s="66">
        <f t="shared" si="7"/>
        <v>0</v>
      </c>
      <c r="L32" s="66">
        <f t="shared" si="8"/>
        <v>0.26797320815832748</v>
      </c>
      <c r="M32" s="66">
        <f t="shared" si="9"/>
        <v>4.4358785216923673</v>
      </c>
      <c r="N32" s="66">
        <f t="shared" si="10"/>
        <v>-0.26797320815832748</v>
      </c>
      <c r="O32" s="67">
        <f t="shared" si="11"/>
        <v>7.1809640290666304E-2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0.27368332774236936</v>
      </c>
      <c r="Z32" s="68">
        <f t="shared" si="18"/>
        <v>0.27368332774236936</v>
      </c>
      <c r="AA32" s="66">
        <f t="shared" si="16"/>
        <v>4.4358785216923673</v>
      </c>
      <c r="AB32" s="68">
        <f t="shared" si="19"/>
        <v>0.42341516054458062</v>
      </c>
      <c r="AC32" s="11" t="s">
        <v>55</v>
      </c>
    </row>
    <row r="33" spans="1:32">
      <c r="A33">
        <v>15.5</v>
      </c>
      <c r="B33">
        <v>5.6631396278997759</v>
      </c>
      <c r="D33" s="66">
        <f t="shared" si="0"/>
        <v>4.4205360776039182</v>
      </c>
      <c r="E33" s="66">
        <f t="shared" si="1"/>
        <v>4.8065292277838392</v>
      </c>
      <c r="F33" s="66">
        <f t="shared" si="2"/>
        <v>-0.38599315017992097</v>
      </c>
      <c r="G33" s="66">
        <f t="shared" si="3"/>
        <v>0</v>
      </c>
      <c r="H33" s="66">
        <f t="shared" si="4"/>
        <v>0.38599315017992097</v>
      </c>
      <c r="I33" s="66">
        <f t="shared" si="5"/>
        <v>4.8065292277838392</v>
      </c>
      <c r="J33" s="66">
        <f t="shared" si="6"/>
        <v>-0.38599315017992097</v>
      </c>
      <c r="K33" s="66">
        <f t="shared" si="7"/>
        <v>0</v>
      </c>
      <c r="L33" s="66">
        <f t="shared" si="8"/>
        <v>0.38599315017992097</v>
      </c>
      <c r="M33" s="66">
        <f t="shared" si="9"/>
        <v>4.8065292277838392</v>
      </c>
      <c r="N33" s="66">
        <f t="shared" si="10"/>
        <v>-0.38599315017992097</v>
      </c>
      <c r="O33" s="67">
        <f t="shared" si="11"/>
        <v>0.14899071198581904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0.25263076406987839</v>
      </c>
      <c r="Z33" s="68">
        <f t="shared" si="18"/>
        <v>0.25263076406987839</v>
      </c>
      <c r="AA33" s="66">
        <f t="shared" si="16"/>
        <v>4.8065292277838392</v>
      </c>
      <c r="AB33" s="68">
        <f t="shared" si="19"/>
        <v>0.37065070609147188</v>
      </c>
      <c r="AC33" s="70">
        <f>I4</f>
        <v>114.96630458492504</v>
      </c>
    </row>
    <row r="34" spans="1:32">
      <c r="A34">
        <v>16.899999999999999</v>
      </c>
      <c r="B34">
        <v>5.9157703919696543</v>
      </c>
      <c r="D34" s="66">
        <f t="shared" si="0"/>
        <v>4.6731668416737966</v>
      </c>
      <c r="E34" s="66">
        <f t="shared" si="1"/>
        <v>5.1574842138997745</v>
      </c>
      <c r="F34" s="66">
        <f t="shared" si="2"/>
        <v>-0.48431737222597793</v>
      </c>
      <c r="G34" s="66">
        <f t="shared" si="3"/>
        <v>0</v>
      </c>
      <c r="H34" s="66">
        <f t="shared" si="4"/>
        <v>0.48431737222597793</v>
      </c>
      <c r="I34" s="66">
        <f t="shared" si="5"/>
        <v>5.1574842138997745</v>
      </c>
      <c r="J34" s="66">
        <f t="shared" si="6"/>
        <v>-0.48431737222597793</v>
      </c>
      <c r="K34" s="66">
        <f t="shared" si="7"/>
        <v>0</v>
      </c>
      <c r="L34" s="66">
        <f t="shared" si="8"/>
        <v>0.48431737222597793</v>
      </c>
      <c r="M34" s="66">
        <f t="shared" si="9"/>
        <v>5.1574842138997745</v>
      </c>
      <c r="N34" s="66">
        <f t="shared" si="10"/>
        <v>-0.48431737222597793</v>
      </c>
      <c r="O34" s="67">
        <f t="shared" si="11"/>
        <v>0.23456331703987646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0.25263076406987839</v>
      </c>
      <c r="Z34" s="68">
        <f t="shared" si="18"/>
        <v>0.25263076406987839</v>
      </c>
      <c r="AA34" s="66">
        <f t="shared" si="16"/>
        <v>5.1574842138997745</v>
      </c>
      <c r="AB34" s="68">
        <f t="shared" si="19"/>
        <v>0.35095498611593534</v>
      </c>
      <c r="AC34" s="11" t="s">
        <v>56</v>
      </c>
    </row>
    <row r="35" spans="1:32">
      <c r="A35">
        <v>18.5</v>
      </c>
      <c r="B35">
        <v>6.2526114107294912</v>
      </c>
      <c r="D35" s="66">
        <f t="shared" si="0"/>
        <v>5.0100078604336336</v>
      </c>
      <c r="E35" s="66">
        <f t="shared" si="1"/>
        <v>5.5087928578865508</v>
      </c>
      <c r="F35" s="66">
        <f t="shared" si="2"/>
        <v>-0.49878499745291727</v>
      </c>
      <c r="G35" s="66">
        <f t="shared" si="3"/>
        <v>0</v>
      </c>
      <c r="H35" s="66">
        <f t="shared" si="4"/>
        <v>0.49878499745291727</v>
      </c>
      <c r="I35" s="66">
        <f t="shared" si="5"/>
        <v>5.5087928578865508</v>
      </c>
      <c r="J35" s="66">
        <f t="shared" si="6"/>
        <v>-0.49878499745291727</v>
      </c>
      <c r="K35" s="66">
        <f t="shared" si="7"/>
        <v>0</v>
      </c>
      <c r="L35" s="66">
        <f t="shared" si="8"/>
        <v>0.49878499745291727</v>
      </c>
      <c r="M35" s="66">
        <f t="shared" si="9"/>
        <v>5.5087928578865508</v>
      </c>
      <c r="N35" s="66">
        <f t="shared" si="10"/>
        <v>-0.49878499745291727</v>
      </c>
      <c r="O35" s="67">
        <f t="shared" si="11"/>
        <v>0.2487864736841067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0.33684101875983696</v>
      </c>
      <c r="Z35" s="68">
        <f t="shared" si="18"/>
        <v>0.33684101875983696</v>
      </c>
      <c r="AA35" s="66">
        <f t="shared" si="16"/>
        <v>5.5087928578865508</v>
      </c>
      <c r="AB35" s="68">
        <f t="shared" si="19"/>
        <v>0.3513086439867763</v>
      </c>
      <c r="AC35" s="70">
        <f>J4</f>
        <v>8.4421795080036492</v>
      </c>
    </row>
    <row r="36" spans="1:32">
      <c r="A36">
        <v>20.3</v>
      </c>
      <c r="B36">
        <v>6.5262947384718606</v>
      </c>
      <c r="D36" s="66">
        <f t="shared" si="0"/>
        <v>5.2836911881760029</v>
      </c>
      <c r="E36" s="66">
        <f t="shared" si="1"/>
        <v>5.8529207529472282</v>
      </c>
      <c r="F36" s="66">
        <f t="shared" si="2"/>
        <v>-0.56922956477122533</v>
      </c>
      <c r="G36" s="66">
        <f t="shared" si="3"/>
        <v>0</v>
      </c>
      <c r="H36" s="66">
        <f t="shared" si="4"/>
        <v>0.56922956477122533</v>
      </c>
      <c r="I36" s="66">
        <f t="shared" si="5"/>
        <v>5.8529207529472282</v>
      </c>
      <c r="J36" s="66">
        <f t="shared" si="6"/>
        <v>-0.56922956477122533</v>
      </c>
      <c r="K36" s="66">
        <f t="shared" si="7"/>
        <v>0</v>
      </c>
      <c r="L36" s="66">
        <f t="shared" si="8"/>
        <v>0.56922956477122533</v>
      </c>
      <c r="M36" s="66">
        <f t="shared" si="9"/>
        <v>5.8529207529472282</v>
      </c>
      <c r="N36" s="66">
        <f t="shared" si="10"/>
        <v>-0.56922956477122533</v>
      </c>
      <c r="O36" s="67">
        <f t="shared" si="11"/>
        <v>0.32402229740963862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0.27368332774236936</v>
      </c>
      <c r="Z36" s="68">
        <f t="shared" si="18"/>
        <v>0.27368332774236936</v>
      </c>
      <c r="AA36" s="66">
        <f t="shared" si="16"/>
        <v>5.8529207529472282</v>
      </c>
      <c r="AB36" s="68">
        <f t="shared" si="19"/>
        <v>0.34412789506067742</v>
      </c>
      <c r="AC36" s="11" t="s">
        <v>57</v>
      </c>
    </row>
    <row r="37" spans="1:32">
      <c r="A37">
        <v>22.19</v>
      </c>
      <c r="B37">
        <v>6.7789255025417381</v>
      </c>
      <c r="D37" s="66">
        <f t="shared" si="0"/>
        <v>5.5363219522458804</v>
      </c>
      <c r="E37" s="66">
        <f t="shared" si="1"/>
        <v>6.1676804140630033</v>
      </c>
      <c r="F37" s="66">
        <f t="shared" si="2"/>
        <v>-0.63135846181712285</v>
      </c>
      <c r="G37" s="66">
        <f t="shared" si="3"/>
        <v>0</v>
      </c>
      <c r="H37" s="66">
        <f t="shared" si="4"/>
        <v>0.63135846181712285</v>
      </c>
      <c r="I37" s="66">
        <f t="shared" si="5"/>
        <v>6.1676804140630033</v>
      </c>
      <c r="J37" s="66">
        <f t="shared" si="6"/>
        <v>-0.63135846181712285</v>
      </c>
      <c r="K37" s="66">
        <f t="shared" si="7"/>
        <v>0</v>
      </c>
      <c r="L37" s="66">
        <f t="shared" si="8"/>
        <v>0.63135846181712285</v>
      </c>
      <c r="M37" s="66">
        <f t="shared" si="9"/>
        <v>6.1676804140630033</v>
      </c>
      <c r="N37" s="66">
        <f t="shared" si="10"/>
        <v>-0.63135846181712285</v>
      </c>
      <c r="O37" s="67">
        <f t="shared" si="11"/>
        <v>0.39861350730808337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0.2526307640698775</v>
      </c>
      <c r="Z37" s="68">
        <f t="shared" si="18"/>
        <v>0.2526307640698775</v>
      </c>
      <c r="AA37" s="66">
        <f t="shared" si="16"/>
        <v>6.1676804140630033</v>
      </c>
      <c r="AB37" s="68">
        <f t="shared" si="19"/>
        <v>0.31475966111577502</v>
      </c>
      <c r="AC37" s="11" t="s">
        <v>58</v>
      </c>
    </row>
    <row r="38" spans="1:32">
      <c r="A38">
        <v>24.3</v>
      </c>
      <c r="B38">
        <v>7.0736613939565958</v>
      </c>
      <c r="D38" s="66">
        <f t="shared" si="0"/>
        <v>5.8310578436607381</v>
      </c>
      <c r="E38" s="66">
        <f t="shared" si="1"/>
        <v>6.474145490762595</v>
      </c>
      <c r="F38" s="66">
        <f t="shared" si="2"/>
        <v>-0.64308764710185695</v>
      </c>
      <c r="G38" s="66">
        <f t="shared" si="3"/>
        <v>0</v>
      </c>
      <c r="H38" s="66">
        <f t="shared" si="4"/>
        <v>0.64308764710185695</v>
      </c>
      <c r="I38" s="66">
        <f t="shared" si="5"/>
        <v>6.474145490762595</v>
      </c>
      <c r="J38" s="66">
        <f t="shared" si="6"/>
        <v>-0.64308764710185695</v>
      </c>
      <c r="K38" s="66">
        <f t="shared" si="7"/>
        <v>0</v>
      </c>
      <c r="L38" s="66">
        <f t="shared" si="8"/>
        <v>0.64308764710185695</v>
      </c>
      <c r="M38" s="66">
        <f t="shared" si="9"/>
        <v>6.474145490762595</v>
      </c>
      <c r="N38" s="66">
        <f t="shared" si="10"/>
        <v>-0.64308764710185695</v>
      </c>
      <c r="O38" s="67">
        <f t="shared" si="11"/>
        <v>0.41356172185500251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0.29473589141485768</v>
      </c>
      <c r="Z38" s="68">
        <f t="shared" si="18"/>
        <v>0.29473589141485768</v>
      </c>
      <c r="AA38" s="66">
        <f t="shared" si="16"/>
        <v>6.474145490762595</v>
      </c>
      <c r="AB38" s="68">
        <f t="shared" si="19"/>
        <v>0.30646507669959178</v>
      </c>
      <c r="AC38" s="70">
        <f>K4</f>
        <v>0.2</v>
      </c>
      <c r="AD38" s="65"/>
      <c r="AF38" s="65"/>
    </row>
    <row r="39" spans="1:32">
      <c r="A39">
        <v>26.59</v>
      </c>
      <c r="B39">
        <v>7.4105024127164336</v>
      </c>
      <c r="D39" s="66">
        <f t="shared" si="0"/>
        <v>6.1678988624205759</v>
      </c>
      <c r="E39" s="66">
        <f t="shared" si="1"/>
        <v>6.7639823968420094</v>
      </c>
      <c r="F39" s="66">
        <f t="shared" si="2"/>
        <v>-0.59608353442143347</v>
      </c>
      <c r="G39" s="66">
        <f t="shared" si="3"/>
        <v>0</v>
      </c>
      <c r="H39" s="66">
        <f t="shared" si="4"/>
        <v>0.59608353442143347</v>
      </c>
      <c r="I39" s="66">
        <f t="shared" si="5"/>
        <v>6.7639823968420094</v>
      </c>
      <c r="J39" s="66">
        <f t="shared" si="6"/>
        <v>-0.59608353442143347</v>
      </c>
      <c r="K39" s="66">
        <f t="shared" si="7"/>
        <v>0</v>
      </c>
      <c r="L39" s="66">
        <f t="shared" si="8"/>
        <v>0.59608353442143347</v>
      </c>
      <c r="M39" s="66">
        <f t="shared" si="9"/>
        <v>6.7639823968420094</v>
      </c>
      <c r="N39" s="66">
        <f t="shared" si="10"/>
        <v>-0.59608353442143347</v>
      </c>
      <c r="O39" s="67">
        <f t="shared" si="11"/>
        <v>0.35531558000834829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0.33684101875983785</v>
      </c>
      <c r="Z39" s="68">
        <f t="shared" si="18"/>
        <v>0.33684101875983785</v>
      </c>
      <c r="AA39" s="66">
        <f t="shared" si="16"/>
        <v>6.7639823968420094</v>
      </c>
      <c r="AB39" s="68">
        <f t="shared" si="19"/>
        <v>0.28983690607941437</v>
      </c>
      <c r="AC39" s="11" t="s">
        <v>59</v>
      </c>
      <c r="AD39" s="65"/>
      <c r="AF39" s="65"/>
    </row>
    <row r="40" spans="1:32">
      <c r="A40">
        <v>28.89</v>
      </c>
      <c r="B40">
        <v>7.663133176786312</v>
      </c>
      <c r="D40" s="66">
        <f t="shared" ref="D40:D71" si="20">IF(B40-$D$4&gt;0.05,B40-$D$4,IF(A40="","",0))</f>
        <v>6.4205296264904543</v>
      </c>
      <c r="E40" s="66">
        <f t="shared" ref="E40:E71" si="21">IF(D40="","",IF(A40&lt;$F$4+0.01,0,10^(((-0.434*$E$4)/(LOG(A40)-LOG($F$4)))+LOG($G$4))))</f>
        <v>7.0192157402652935</v>
      </c>
      <c r="F40" s="66">
        <f t="shared" ref="F40:F71" si="22">IF(E40="","",IF(ABS(D40-E40)&lt;0.05,0,D40-E40))</f>
        <v>-0.59868611377483916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0.59868611377483916</v>
      </c>
      <c r="I40" s="66">
        <f t="shared" ref="I40:I71" si="25">IF(G40="","",E40+G40)</f>
        <v>7.0192157402652935</v>
      </c>
      <c r="J40" s="66">
        <f t="shared" ref="J40:J71" si="26">IF(I40="","",IF(ABS(D40-I40)&lt;0.05,0,D40-I40))</f>
        <v>-0.59868611377483916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0.59868611377483916</v>
      </c>
      <c r="M40" s="66">
        <f t="shared" ref="M40:M71" si="29">IF(L40="","",E40+G40+K40)</f>
        <v>7.0192157402652935</v>
      </c>
      <c r="N40" s="66">
        <f t="shared" ref="N40:N71" si="30">IF(M40="","",IF(ABS(D40-M40)&lt;0.05,0,D40-M40))</f>
        <v>-0.59868611377483916</v>
      </c>
      <c r="O40" s="67">
        <f t="shared" ref="O40:O71" si="31">IF($H$4="",IF(A40="","",F40^2),IF(N40="","",N40^2))</f>
        <v>0.35842506282681963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3.6872987703435588E-4</v>
      </c>
      <c r="X40" s="65">
        <f t="shared" ref="X40:X71" si="35">IF(D40="","",IF(W40=" "," ",W40*10000))</f>
        <v>3.6872987703435589</v>
      </c>
      <c r="Y40" s="68">
        <f t="shared" si="17"/>
        <v>0.25263076406987839</v>
      </c>
      <c r="Z40" s="68">
        <f t="shared" si="18"/>
        <v>0.25263076406987839</v>
      </c>
      <c r="AA40" s="66">
        <f t="shared" ref="AA40:AA71" si="36">(IF(M40="",(IF(I40="",E40,I40)),M40 ))</f>
        <v>7.0192157402652935</v>
      </c>
      <c r="AB40" s="68">
        <f t="shared" si="19"/>
        <v>0.25523334342328408</v>
      </c>
      <c r="AC40" s="70">
        <f>L4</f>
        <v>500</v>
      </c>
      <c r="AD40" s="65"/>
      <c r="AF40" s="65"/>
    </row>
    <row r="41" spans="1:32">
      <c r="A41">
        <v>31.69</v>
      </c>
      <c r="B41">
        <v>7.9368165045286805</v>
      </c>
      <c r="D41" s="66">
        <f t="shared" si="20"/>
        <v>6.6942129542328228</v>
      </c>
      <c r="E41" s="66">
        <f t="shared" si="21"/>
        <v>7.2911912429421131</v>
      </c>
      <c r="F41" s="66">
        <f t="shared" si="22"/>
        <v>-0.59697828870929026</v>
      </c>
      <c r="G41" s="66">
        <f t="shared" si="23"/>
        <v>0</v>
      </c>
      <c r="H41" s="66">
        <f t="shared" si="24"/>
        <v>0.59697828870929026</v>
      </c>
      <c r="I41" s="66">
        <f t="shared" si="25"/>
        <v>7.2911912429421131</v>
      </c>
      <c r="J41" s="66">
        <f t="shared" si="26"/>
        <v>-0.59697828870929026</v>
      </c>
      <c r="K41" s="66">
        <f t="shared" si="27"/>
        <v>0</v>
      </c>
      <c r="L41" s="66">
        <f t="shared" si="28"/>
        <v>0.59697828870929026</v>
      </c>
      <c r="M41" s="66">
        <f t="shared" si="29"/>
        <v>7.2911912429421131</v>
      </c>
      <c r="N41" s="66">
        <f t="shared" si="30"/>
        <v>-0.59697828870929026</v>
      </c>
      <c r="O41" s="67">
        <f t="shared" si="31"/>
        <v>0.35638307719027273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3.3615039910137403E-4</v>
      </c>
      <c r="X41" s="65">
        <f t="shared" si="35"/>
        <v>3.3615039910137403</v>
      </c>
      <c r="Y41" s="68">
        <f t="shared" ref="Y41:Y72" si="37">IF(B41-B40&lt;0.0001,0.0001,B41-B40)</f>
        <v>0.27368332774236848</v>
      </c>
      <c r="Z41" s="68">
        <f t="shared" ref="Z41:Z72" si="38">IF(D41-D40&lt;0.0001,0.0001,D41-D40)</f>
        <v>0.27368332774236848</v>
      </c>
      <c r="AA41" s="66">
        <f t="shared" si="36"/>
        <v>7.2911912429421131</v>
      </c>
      <c r="AB41" s="68">
        <f t="shared" ref="AB41:AB72" si="39">IF(AA41-AA40&lt;0.0001,0.0001,AA41-AA40)</f>
        <v>0.27197550267681958</v>
      </c>
      <c r="AC41" s="11" t="s">
        <v>60</v>
      </c>
      <c r="AD41" s="65"/>
      <c r="AF41" s="65"/>
    </row>
    <row r="42" spans="1:32">
      <c r="A42">
        <v>34.880000000000003</v>
      </c>
      <c r="B42">
        <v>8.2526049596160291</v>
      </c>
      <c r="D42" s="66">
        <f t="shared" si="20"/>
        <v>7.0100014093201715</v>
      </c>
      <c r="E42" s="66">
        <f t="shared" si="21"/>
        <v>7.5598801930025559</v>
      </c>
      <c r="F42" s="66">
        <f t="shared" si="22"/>
        <v>-0.54987878368238441</v>
      </c>
      <c r="G42" s="66">
        <f t="shared" si="23"/>
        <v>0</v>
      </c>
      <c r="H42" s="66">
        <f t="shared" si="24"/>
        <v>0.54987878368238441</v>
      </c>
      <c r="I42" s="66">
        <f t="shared" si="25"/>
        <v>7.5598801930025559</v>
      </c>
      <c r="J42" s="66">
        <f t="shared" si="26"/>
        <v>-0.54987878368238441</v>
      </c>
      <c r="K42" s="66">
        <f t="shared" si="27"/>
        <v>0</v>
      </c>
      <c r="L42" s="66">
        <f t="shared" si="28"/>
        <v>0.54987878368238441</v>
      </c>
      <c r="M42" s="66">
        <f t="shared" si="29"/>
        <v>7.5598801930025559</v>
      </c>
      <c r="N42" s="66">
        <f t="shared" si="30"/>
        <v>-0.54987878368238441</v>
      </c>
      <c r="O42" s="67">
        <f t="shared" si="31"/>
        <v>0.30236667674401851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3.054072863395224E-4</v>
      </c>
      <c r="X42" s="65">
        <f t="shared" si="35"/>
        <v>3.0540728633952239</v>
      </c>
      <c r="Y42" s="68">
        <f t="shared" si="37"/>
        <v>0.31578845508734865</v>
      </c>
      <c r="Z42" s="68">
        <f t="shared" si="38"/>
        <v>0.31578845508734865</v>
      </c>
      <c r="AA42" s="66">
        <f t="shared" si="36"/>
        <v>7.5598801930025559</v>
      </c>
      <c r="AB42" s="68">
        <f t="shared" si="39"/>
        <v>0.2686889500604428</v>
      </c>
      <c r="AC42" s="70">
        <f>M4</f>
        <v>0.7637307740364756</v>
      </c>
      <c r="AD42" s="65"/>
      <c r="AF42" s="65"/>
    </row>
    <row r="43" spans="1:32">
      <c r="A43">
        <v>37.880000000000003</v>
      </c>
      <c r="B43">
        <v>8.589445978375867</v>
      </c>
      <c r="D43" s="66">
        <f t="shared" si="20"/>
        <v>7.3468424280800093</v>
      </c>
      <c r="E43" s="66">
        <f t="shared" si="21"/>
        <v>7.7807810748934934</v>
      </c>
      <c r="F43" s="66">
        <f t="shared" si="22"/>
        <v>-0.43393864681348404</v>
      </c>
      <c r="G43" s="66">
        <f t="shared" si="23"/>
        <v>0</v>
      </c>
      <c r="H43" s="66">
        <f t="shared" si="24"/>
        <v>0.43393864681348404</v>
      </c>
      <c r="I43" s="66">
        <f t="shared" si="25"/>
        <v>7.7807810748934934</v>
      </c>
      <c r="J43" s="66">
        <f t="shared" si="26"/>
        <v>-0.43393864681348404</v>
      </c>
      <c r="K43" s="66">
        <f t="shared" si="27"/>
        <v>0</v>
      </c>
      <c r="L43" s="66">
        <f t="shared" si="28"/>
        <v>0.43393864681348404</v>
      </c>
      <c r="M43" s="66">
        <f t="shared" si="29"/>
        <v>7.7807810748934934</v>
      </c>
      <c r="N43" s="66">
        <f t="shared" si="30"/>
        <v>-0.43393864681348404</v>
      </c>
      <c r="O43" s="67">
        <f t="shared" si="31"/>
        <v>0.18830274919831763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2.8121980326089072E-4</v>
      </c>
      <c r="X43" s="65">
        <f t="shared" si="35"/>
        <v>2.8121980326089071</v>
      </c>
      <c r="Y43" s="68">
        <f t="shared" si="37"/>
        <v>0.33684101875983785</v>
      </c>
      <c r="Z43" s="68">
        <f t="shared" si="38"/>
        <v>0.33684101875983785</v>
      </c>
      <c r="AA43" s="66">
        <f t="shared" si="36"/>
        <v>7.7807810748934934</v>
      </c>
      <c r="AB43" s="68">
        <f t="shared" si="39"/>
        <v>0.22090088189093748</v>
      </c>
    </row>
    <row r="44" spans="1:32">
      <c r="A44">
        <v>41.41</v>
      </c>
      <c r="B44">
        <v>8.8631293061182355</v>
      </c>
      <c r="D44" s="66">
        <f t="shared" si="20"/>
        <v>7.6205257558223778</v>
      </c>
      <c r="E44" s="66">
        <f t="shared" si="21"/>
        <v>8.0092730901585121</v>
      </c>
      <c r="F44" s="66">
        <f t="shared" si="22"/>
        <v>-0.38874733433613429</v>
      </c>
      <c r="G44" s="66">
        <f t="shared" si="23"/>
        <v>0</v>
      </c>
      <c r="H44" s="66">
        <f t="shared" si="24"/>
        <v>0.38874733433613429</v>
      </c>
      <c r="I44" s="66">
        <f t="shared" si="25"/>
        <v>8.0092730901585121</v>
      </c>
      <c r="J44" s="66">
        <f t="shared" si="26"/>
        <v>-0.38874733433613429</v>
      </c>
      <c r="K44" s="66">
        <f t="shared" si="27"/>
        <v>0</v>
      </c>
      <c r="L44" s="66">
        <f t="shared" si="28"/>
        <v>0.38874733433613429</v>
      </c>
      <c r="M44" s="66">
        <f t="shared" si="29"/>
        <v>8.0092730901585121</v>
      </c>
      <c r="N44" s="66">
        <f t="shared" si="30"/>
        <v>-0.38874733433613429</v>
      </c>
      <c r="O44" s="67">
        <f t="shared" si="31"/>
        <v>0.15112448995345018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2.572471902323725E-4</v>
      </c>
      <c r="X44" s="65">
        <f t="shared" si="35"/>
        <v>2.5724719023237248</v>
      </c>
      <c r="Y44" s="68">
        <f t="shared" si="37"/>
        <v>0.27368332774236848</v>
      </c>
      <c r="Z44" s="68">
        <f t="shared" si="38"/>
        <v>0.27368332774236848</v>
      </c>
      <c r="AA44" s="66">
        <f t="shared" si="36"/>
        <v>8.0092730901585121</v>
      </c>
      <c r="AB44" s="68">
        <f t="shared" si="39"/>
        <v>0.22849201526501872</v>
      </c>
    </row>
    <row r="45" spans="1:32">
      <c r="A45">
        <v>45.04</v>
      </c>
      <c r="B45">
        <v>9.115760070188113</v>
      </c>
      <c r="D45" s="66">
        <f t="shared" si="20"/>
        <v>7.8731565198922553</v>
      </c>
      <c r="E45" s="66">
        <f t="shared" si="21"/>
        <v>8.215708470562701</v>
      </c>
      <c r="F45" s="66">
        <f t="shared" si="22"/>
        <v>-0.34255195067044575</v>
      </c>
      <c r="G45" s="66">
        <f t="shared" si="23"/>
        <v>0</v>
      </c>
      <c r="H45" s="66">
        <f t="shared" si="24"/>
        <v>0.34255195067044575</v>
      </c>
      <c r="I45" s="66">
        <f t="shared" si="25"/>
        <v>8.215708470562701</v>
      </c>
      <c r="J45" s="66">
        <f t="shared" si="26"/>
        <v>-0.34255195067044575</v>
      </c>
      <c r="K45" s="66">
        <f t="shared" si="27"/>
        <v>0</v>
      </c>
      <c r="L45" s="66">
        <f t="shared" si="28"/>
        <v>0.34255195067044575</v>
      </c>
      <c r="M45" s="66">
        <f t="shared" si="29"/>
        <v>8.215708470562701</v>
      </c>
      <c r="N45" s="66">
        <f t="shared" si="30"/>
        <v>-0.34255195067044575</v>
      </c>
      <c r="O45" s="67">
        <f t="shared" si="31"/>
        <v>0.11734183890812749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2.3651434608176162E-4</v>
      </c>
      <c r="X45" s="65">
        <f t="shared" si="35"/>
        <v>2.3651434608176163</v>
      </c>
      <c r="Y45" s="68">
        <f t="shared" si="37"/>
        <v>0.2526307640698775</v>
      </c>
      <c r="Z45" s="68">
        <f t="shared" si="38"/>
        <v>0.2526307640698775</v>
      </c>
      <c r="AA45" s="66">
        <f t="shared" si="36"/>
        <v>8.215708470562701</v>
      </c>
      <c r="AB45" s="68">
        <f t="shared" si="39"/>
        <v>0.20643538040418896</v>
      </c>
    </row>
    <row r="46" spans="1:32">
      <c r="A46">
        <v>48.87</v>
      </c>
      <c r="B46">
        <v>9.3683908342579922</v>
      </c>
      <c r="D46" s="66">
        <f t="shared" si="20"/>
        <v>8.1257872839621346</v>
      </c>
      <c r="E46" s="66">
        <f t="shared" si="21"/>
        <v>8.408244637740161</v>
      </c>
      <c r="F46" s="66">
        <f t="shared" si="22"/>
        <v>-0.28245735377802639</v>
      </c>
      <c r="G46" s="66">
        <f t="shared" si="23"/>
        <v>0</v>
      </c>
      <c r="H46" s="66">
        <f t="shared" si="24"/>
        <v>0.28245735377802639</v>
      </c>
      <c r="I46" s="66">
        <f t="shared" si="25"/>
        <v>8.408244637740161</v>
      </c>
      <c r="J46" s="66">
        <f t="shared" si="26"/>
        <v>-0.28245735377802639</v>
      </c>
      <c r="K46" s="66">
        <f t="shared" si="27"/>
        <v>0</v>
      </c>
      <c r="L46" s="66">
        <f t="shared" si="28"/>
        <v>0.28245735377802639</v>
      </c>
      <c r="M46" s="66">
        <f t="shared" si="29"/>
        <v>8.408244637740161</v>
      </c>
      <c r="N46" s="66">
        <f t="shared" si="30"/>
        <v>-0.28245735377802639</v>
      </c>
      <c r="O46" s="67">
        <f t="shared" si="31"/>
        <v>7.9782156703285159E-2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2.1797843559489551E-4</v>
      </c>
      <c r="X46" s="65">
        <f t="shared" si="35"/>
        <v>2.1797843559489549</v>
      </c>
      <c r="Y46" s="68">
        <f t="shared" si="37"/>
        <v>0.25263076406987928</v>
      </c>
      <c r="Z46" s="68">
        <f t="shared" si="38"/>
        <v>0.25263076406987928</v>
      </c>
      <c r="AA46" s="66">
        <f t="shared" si="36"/>
        <v>8.408244637740161</v>
      </c>
      <c r="AB46" s="68">
        <f t="shared" si="39"/>
        <v>0.19253616717745992</v>
      </c>
    </row>
    <row r="47" spans="1:32">
      <c r="A47">
        <v>54.16</v>
      </c>
      <c r="B47">
        <v>9.6210215983278697</v>
      </c>
      <c r="D47" s="66">
        <f t="shared" si="20"/>
        <v>8.3784180480320121</v>
      </c>
      <c r="E47" s="66">
        <f t="shared" si="21"/>
        <v>8.6401764870670252</v>
      </c>
      <c r="F47" s="66">
        <f t="shared" si="22"/>
        <v>-0.26175843903501317</v>
      </c>
      <c r="G47" s="66">
        <f t="shared" si="23"/>
        <v>0</v>
      </c>
      <c r="H47" s="66">
        <f t="shared" si="24"/>
        <v>0.26175843903501317</v>
      </c>
      <c r="I47" s="66">
        <f t="shared" si="25"/>
        <v>8.6401764870670252</v>
      </c>
      <c r="J47" s="66">
        <f t="shared" si="26"/>
        <v>-0.26175843903501317</v>
      </c>
      <c r="K47" s="66">
        <f t="shared" si="27"/>
        <v>0</v>
      </c>
      <c r="L47" s="66">
        <f t="shared" si="28"/>
        <v>0.26175843903501317</v>
      </c>
      <c r="M47" s="66">
        <f t="shared" si="29"/>
        <v>8.6401764870670252</v>
      </c>
      <c r="N47" s="66">
        <f t="shared" si="30"/>
        <v>-0.26175843903501317</v>
      </c>
      <c r="O47" s="67">
        <f t="shared" si="31"/>
        <v>6.8517480406046702E-2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1.9668770582574859E-4</v>
      </c>
      <c r="X47" s="65">
        <f t="shared" si="35"/>
        <v>1.9668770582574859</v>
      </c>
      <c r="Y47" s="68">
        <f t="shared" si="37"/>
        <v>0.2526307640698775</v>
      </c>
      <c r="Z47" s="68">
        <f t="shared" si="38"/>
        <v>0.2526307640698775</v>
      </c>
      <c r="AA47" s="66">
        <f t="shared" si="36"/>
        <v>8.6401764870670252</v>
      </c>
      <c r="AB47" s="68">
        <f t="shared" si="39"/>
        <v>0.23193184932686428</v>
      </c>
    </row>
    <row r="48" spans="1:32">
      <c r="A48">
        <v>59.5</v>
      </c>
      <c r="B48">
        <v>9.873652362397749</v>
      </c>
      <c r="D48" s="66">
        <f t="shared" si="20"/>
        <v>8.6310488121018913</v>
      </c>
      <c r="E48" s="66">
        <f t="shared" si="21"/>
        <v>8.8426800347786489</v>
      </c>
      <c r="F48" s="66">
        <f t="shared" si="22"/>
        <v>-0.2116312226767576</v>
      </c>
      <c r="G48" s="66">
        <f t="shared" si="23"/>
        <v>0</v>
      </c>
      <c r="H48" s="66">
        <f t="shared" si="24"/>
        <v>0.2116312226767576</v>
      </c>
      <c r="I48" s="66">
        <f t="shared" si="25"/>
        <v>8.8426800347786489</v>
      </c>
      <c r="J48" s="66">
        <f t="shared" si="26"/>
        <v>-0.2116312226767576</v>
      </c>
      <c r="K48" s="66">
        <f t="shared" si="27"/>
        <v>0</v>
      </c>
      <c r="L48" s="66">
        <f t="shared" si="28"/>
        <v>0.2116312226767576</v>
      </c>
      <c r="M48" s="66">
        <f t="shared" si="29"/>
        <v>8.8426800347786489</v>
      </c>
      <c r="N48" s="66">
        <f t="shared" si="30"/>
        <v>-0.2116312226767576</v>
      </c>
      <c r="O48" s="67">
        <f t="shared" si="31"/>
        <v>4.4787774411659362E-2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1.7903539743735367E-4</v>
      </c>
      <c r="X48" s="65">
        <f t="shared" si="35"/>
        <v>1.7903539743735366</v>
      </c>
      <c r="Y48" s="68">
        <f t="shared" si="37"/>
        <v>0.25263076406987928</v>
      </c>
      <c r="Z48" s="68">
        <f t="shared" si="38"/>
        <v>0.25263076406987928</v>
      </c>
      <c r="AA48" s="66">
        <f t="shared" si="36"/>
        <v>8.8426800347786489</v>
      </c>
      <c r="AB48" s="68">
        <f t="shared" si="39"/>
        <v>0.20250354771162371</v>
      </c>
    </row>
    <row r="49" spans="1:28">
      <c r="A49">
        <v>64.59</v>
      </c>
      <c r="B49">
        <v>10.147335690140117</v>
      </c>
      <c r="D49" s="66">
        <f t="shared" si="20"/>
        <v>8.9047321398442598</v>
      </c>
      <c r="E49" s="66">
        <f t="shared" si="21"/>
        <v>9.0123154003195687</v>
      </c>
      <c r="F49" s="66">
        <f t="shared" si="22"/>
        <v>-0.10758326047530886</v>
      </c>
      <c r="G49" s="66">
        <f t="shared" si="23"/>
        <v>0</v>
      </c>
      <c r="H49" s="66">
        <f t="shared" si="24"/>
        <v>0.10758326047530886</v>
      </c>
      <c r="I49" s="66">
        <f t="shared" si="25"/>
        <v>9.0123154003195687</v>
      </c>
      <c r="J49" s="66">
        <f t="shared" si="26"/>
        <v>-0.10758326047530886</v>
      </c>
      <c r="K49" s="66">
        <f t="shared" si="27"/>
        <v>0</v>
      </c>
      <c r="L49" s="66">
        <f t="shared" si="28"/>
        <v>0.10758326047530886</v>
      </c>
      <c r="M49" s="66">
        <f t="shared" si="29"/>
        <v>9.0123154003195687</v>
      </c>
      <c r="N49" s="66">
        <f t="shared" si="30"/>
        <v>-0.10758326047530886</v>
      </c>
      <c r="O49" s="67">
        <f t="shared" si="31"/>
        <v>1.1574157934498154E-2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1.6492655438183219E-4</v>
      </c>
      <c r="X49" s="65">
        <f t="shared" si="35"/>
        <v>1.6492655438183219</v>
      </c>
      <c r="Y49" s="68">
        <f t="shared" si="37"/>
        <v>0.27368332774236848</v>
      </c>
      <c r="Z49" s="68">
        <f t="shared" si="38"/>
        <v>0.27368332774236848</v>
      </c>
      <c r="AA49" s="66">
        <f t="shared" si="36"/>
        <v>9.0123154003195687</v>
      </c>
      <c r="AB49" s="68">
        <f t="shared" si="39"/>
        <v>0.16963536554091974</v>
      </c>
    </row>
    <row r="50" spans="1:28">
      <c r="A50">
        <v>71.03</v>
      </c>
      <c r="B50">
        <v>10.399966454209995</v>
      </c>
      <c r="D50" s="66">
        <f t="shared" si="20"/>
        <v>9.1573629039141373</v>
      </c>
      <c r="E50" s="66">
        <f t="shared" si="21"/>
        <v>9.2008922457282392</v>
      </c>
      <c r="F50" s="66">
        <f t="shared" si="22"/>
        <v>0</v>
      </c>
      <c r="G50" s="66">
        <f t="shared" si="23"/>
        <v>0</v>
      </c>
      <c r="H50" s="66">
        <f t="shared" si="24"/>
        <v>0</v>
      </c>
      <c r="I50" s="66">
        <f t="shared" si="25"/>
        <v>9.2008922457282392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9.2008922457282392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1.4997333728737917E-4</v>
      </c>
      <c r="X50" s="65">
        <f t="shared" si="35"/>
        <v>1.4997333728737918</v>
      </c>
      <c r="Y50" s="68">
        <f t="shared" si="37"/>
        <v>0.2526307640698775</v>
      </c>
      <c r="Z50" s="68">
        <f t="shared" si="38"/>
        <v>0.2526307640698775</v>
      </c>
      <c r="AA50" s="66">
        <f t="shared" si="36"/>
        <v>9.2008922457282392</v>
      </c>
      <c r="AB50" s="68">
        <f t="shared" si="39"/>
        <v>0.18857684540867048</v>
      </c>
    </row>
    <row r="51" spans="1:28">
      <c r="A51">
        <v>77.28</v>
      </c>
      <c r="B51">
        <v>10.673649781952365</v>
      </c>
      <c r="D51" s="66">
        <f t="shared" si="20"/>
        <v>9.4310462316565076</v>
      </c>
      <c r="E51" s="66">
        <f t="shared" si="21"/>
        <v>9.3615518826704189</v>
      </c>
      <c r="F51" s="66">
        <f t="shared" si="22"/>
        <v>6.9494348986088639E-2</v>
      </c>
      <c r="G51" s="66">
        <f t="shared" si="23"/>
        <v>0</v>
      </c>
      <c r="H51" s="66">
        <f t="shared" si="24"/>
        <v>-6.9494348986088639E-2</v>
      </c>
      <c r="I51" s="66">
        <f t="shared" si="25"/>
        <v>9.3615518826704189</v>
      </c>
      <c r="J51" s="66">
        <f t="shared" si="26"/>
        <v>6.9494348986088639E-2</v>
      </c>
      <c r="K51" s="66">
        <f t="shared" si="27"/>
        <v>0</v>
      </c>
      <c r="L51" s="66">
        <f t="shared" si="28"/>
        <v>-6.9494348986088639E-2</v>
      </c>
      <c r="M51" s="66">
        <f t="shared" si="29"/>
        <v>9.3615518826704189</v>
      </c>
      <c r="N51" s="66">
        <f t="shared" si="30"/>
        <v>6.9494348986088639E-2</v>
      </c>
      <c r="O51" s="67">
        <f t="shared" si="31"/>
        <v>4.8294645410002788E-3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1.3784428244723788E-4</v>
      </c>
      <c r="X51" s="65">
        <f t="shared" si="35"/>
        <v>1.3784428244723788</v>
      </c>
      <c r="Y51" s="68">
        <f t="shared" si="37"/>
        <v>0.27368332774237025</v>
      </c>
      <c r="Z51" s="68">
        <f t="shared" si="38"/>
        <v>0.27368332774237025</v>
      </c>
      <c r="AA51" s="66">
        <f t="shared" si="36"/>
        <v>9.3615518826704189</v>
      </c>
      <c r="AB51" s="68">
        <f t="shared" si="39"/>
        <v>0.16065963694217977</v>
      </c>
    </row>
    <row r="52" spans="1:28">
      <c r="A52">
        <v>84.22</v>
      </c>
      <c r="B52">
        <v>10.968385673367223</v>
      </c>
      <c r="D52" s="66">
        <f t="shared" si="20"/>
        <v>9.7257821230713652</v>
      </c>
      <c r="E52" s="66">
        <f t="shared" si="21"/>
        <v>9.5192748136938459</v>
      </c>
      <c r="F52" s="66">
        <f t="shared" si="22"/>
        <v>0.20650730937751938</v>
      </c>
      <c r="G52" s="66">
        <f t="shared" si="23"/>
        <v>0</v>
      </c>
      <c r="H52" s="66">
        <f t="shared" si="24"/>
        <v>-0.20650730937751938</v>
      </c>
      <c r="I52" s="66">
        <f t="shared" si="25"/>
        <v>9.5192748136938459</v>
      </c>
      <c r="J52" s="66">
        <f t="shared" si="26"/>
        <v>0.20650730937751938</v>
      </c>
      <c r="K52" s="66">
        <f t="shared" si="27"/>
        <v>0</v>
      </c>
      <c r="L52" s="66">
        <f t="shared" si="28"/>
        <v>-0.20650730937751938</v>
      </c>
      <c r="M52" s="66">
        <f t="shared" si="29"/>
        <v>9.5192748136938459</v>
      </c>
      <c r="N52" s="66">
        <f t="shared" si="30"/>
        <v>0.20650730937751938</v>
      </c>
      <c r="O52" s="67">
        <f t="shared" si="31"/>
        <v>4.2645268826342501E-2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1.2648546838663671E-4</v>
      </c>
      <c r="X52" s="65">
        <f t="shared" si="35"/>
        <v>1.264854683866367</v>
      </c>
      <c r="Y52" s="68">
        <f t="shared" si="37"/>
        <v>0.29473589141485768</v>
      </c>
      <c r="Z52" s="68">
        <f t="shared" si="38"/>
        <v>0.29473589141485768</v>
      </c>
      <c r="AA52" s="66">
        <f t="shared" si="36"/>
        <v>9.5192748136938459</v>
      </c>
      <c r="AB52" s="68">
        <f t="shared" si="39"/>
        <v>0.15772293102342694</v>
      </c>
    </row>
    <row r="53" spans="1:28">
      <c r="A53">
        <v>93.91</v>
      </c>
      <c r="B53">
        <v>11.28417412845457</v>
      </c>
      <c r="D53" s="66">
        <f t="shared" si="20"/>
        <v>10.041570578158712</v>
      </c>
      <c r="E53" s="66">
        <f t="shared" si="21"/>
        <v>9.7106571034851061</v>
      </c>
      <c r="F53" s="66">
        <f t="shared" si="22"/>
        <v>0.33091347467360599</v>
      </c>
      <c r="G53" s="66">
        <f t="shared" si="23"/>
        <v>0</v>
      </c>
      <c r="H53" s="66">
        <f t="shared" si="24"/>
        <v>-0.33091347467360599</v>
      </c>
      <c r="I53" s="66">
        <f t="shared" si="25"/>
        <v>9.7106571034851061</v>
      </c>
      <c r="J53" s="66">
        <f t="shared" si="26"/>
        <v>0.33091347467360599</v>
      </c>
      <c r="K53" s="66">
        <f t="shared" si="27"/>
        <v>0</v>
      </c>
      <c r="L53" s="66">
        <f t="shared" si="28"/>
        <v>-0.33091347467360599</v>
      </c>
      <c r="M53" s="66">
        <f t="shared" si="29"/>
        <v>9.7106571034851061</v>
      </c>
      <c r="N53" s="66">
        <f t="shared" si="30"/>
        <v>0.33091347467360599</v>
      </c>
      <c r="O53" s="67">
        <f t="shared" si="31"/>
        <v>0.10950372772055927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1.1343420453117392E-4</v>
      </c>
      <c r="X53" s="65">
        <f t="shared" si="35"/>
        <v>1.1343420453117392</v>
      </c>
      <c r="Y53" s="68">
        <f t="shared" si="37"/>
        <v>0.31578845508734688</v>
      </c>
      <c r="Z53" s="68">
        <f t="shared" si="38"/>
        <v>0.31578845508734688</v>
      </c>
      <c r="AA53" s="66">
        <f t="shared" si="36"/>
        <v>9.7106571034851061</v>
      </c>
      <c r="AB53" s="68">
        <f t="shared" si="39"/>
        <v>0.19138228979126026</v>
      </c>
    </row>
    <row r="54" spans="1:28">
      <c r="A54">
        <v>101.99</v>
      </c>
      <c r="B54">
        <v>11.578910019869429</v>
      </c>
      <c r="D54" s="66">
        <f t="shared" si="20"/>
        <v>10.336306469573572</v>
      </c>
      <c r="E54" s="66">
        <f t="shared" si="21"/>
        <v>9.8498291325146194</v>
      </c>
      <c r="F54" s="66">
        <f t="shared" si="22"/>
        <v>0.48647733705895213</v>
      </c>
      <c r="G54" s="66">
        <f t="shared" si="23"/>
        <v>0</v>
      </c>
      <c r="H54" s="66">
        <f t="shared" si="24"/>
        <v>-0.48647733705895213</v>
      </c>
      <c r="I54" s="66">
        <f t="shared" si="25"/>
        <v>9.8498291325146194</v>
      </c>
      <c r="J54" s="66">
        <f t="shared" si="26"/>
        <v>0.48647733705895213</v>
      </c>
      <c r="K54" s="66">
        <f t="shared" si="27"/>
        <v>0</v>
      </c>
      <c r="L54" s="66">
        <f t="shared" si="28"/>
        <v>-0.48647733705895213</v>
      </c>
      <c r="M54" s="66">
        <f t="shared" si="29"/>
        <v>9.8498291325146194</v>
      </c>
      <c r="N54" s="66">
        <f t="shared" si="30"/>
        <v>0.48647733705895213</v>
      </c>
      <c r="O54" s="67">
        <f t="shared" si="31"/>
        <v>0.23666019947196931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1.0444755512817476E-4</v>
      </c>
      <c r="X54" s="65">
        <f t="shared" si="35"/>
        <v>1.0444755512817476</v>
      </c>
      <c r="Y54" s="68">
        <f t="shared" si="37"/>
        <v>0.29473589141485945</v>
      </c>
      <c r="Z54" s="68">
        <f t="shared" si="38"/>
        <v>0.29473589141485945</v>
      </c>
      <c r="AA54" s="66">
        <f t="shared" si="36"/>
        <v>9.8498291325146194</v>
      </c>
      <c r="AB54" s="68">
        <f t="shared" si="39"/>
        <v>0.13917202902951331</v>
      </c>
    </row>
    <row r="55" spans="1:28">
      <c r="A55">
        <v>111.96</v>
      </c>
      <c r="B55">
        <v>11.915751038629265</v>
      </c>
      <c r="D55" s="66">
        <f t="shared" si="20"/>
        <v>10.673147488333408</v>
      </c>
      <c r="E55" s="66">
        <f t="shared" si="21"/>
        <v>10.001336938310413</v>
      </c>
      <c r="F55" s="66">
        <f t="shared" si="22"/>
        <v>0.67181055002299495</v>
      </c>
      <c r="G55" s="66">
        <f t="shared" si="23"/>
        <v>0</v>
      </c>
      <c r="H55" s="66">
        <f t="shared" si="24"/>
        <v>-0.67181055002299495</v>
      </c>
      <c r="I55" s="66">
        <f t="shared" si="25"/>
        <v>10.001336938310413</v>
      </c>
      <c r="J55" s="66">
        <f t="shared" si="26"/>
        <v>0.67181055002299495</v>
      </c>
      <c r="K55" s="66">
        <f t="shared" si="27"/>
        <v>0</v>
      </c>
      <c r="L55" s="66">
        <f t="shared" si="28"/>
        <v>-0.67181055002299495</v>
      </c>
      <c r="M55" s="66">
        <f t="shared" si="29"/>
        <v>10.001336938310413</v>
      </c>
      <c r="N55" s="66">
        <f t="shared" si="30"/>
        <v>0.67181055002299495</v>
      </c>
      <c r="O55" s="67">
        <f t="shared" si="31"/>
        <v>0.45132941512219898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9.5146535794234934E-5</v>
      </c>
      <c r="X55" s="65">
        <f t="shared" si="35"/>
        <v>0.95146535794234932</v>
      </c>
      <c r="Y55" s="68">
        <f t="shared" si="37"/>
        <v>0.33684101875983607</v>
      </c>
      <c r="Z55" s="68">
        <f t="shared" si="38"/>
        <v>0.33684101875983607</v>
      </c>
      <c r="AA55" s="66">
        <f t="shared" si="36"/>
        <v>10.001336938310413</v>
      </c>
      <c r="AB55" s="68">
        <f t="shared" si="39"/>
        <v>0.15150780579579326</v>
      </c>
    </row>
    <row r="56" spans="1:28">
      <c r="A56">
        <v>121.48</v>
      </c>
      <c r="B56">
        <v>12.273644621061594</v>
      </c>
      <c r="D56" s="66">
        <f t="shared" si="20"/>
        <v>11.031041070765736</v>
      </c>
      <c r="E56" s="66">
        <f t="shared" si="21"/>
        <v>10.129147642336459</v>
      </c>
      <c r="F56" s="66">
        <f t="shared" si="22"/>
        <v>0.90189342842927722</v>
      </c>
      <c r="G56" s="66">
        <f t="shared" si="23"/>
        <v>7.7132333731914037E-4</v>
      </c>
      <c r="H56" s="66">
        <f t="shared" si="24"/>
        <v>-0.90112210509195811</v>
      </c>
      <c r="I56" s="66">
        <f t="shared" si="25"/>
        <v>10.129918965673779</v>
      </c>
      <c r="J56" s="66">
        <f t="shared" si="26"/>
        <v>0.90112210509195734</v>
      </c>
      <c r="K56" s="66">
        <f t="shared" si="27"/>
        <v>0</v>
      </c>
      <c r="L56" s="66">
        <f t="shared" si="28"/>
        <v>-0.90112210509195734</v>
      </c>
      <c r="M56" s="66">
        <f t="shared" si="29"/>
        <v>10.129918965673779</v>
      </c>
      <c r="N56" s="66">
        <f t="shared" si="30"/>
        <v>0.90112210509195734</v>
      </c>
      <c r="O56" s="67">
        <f t="shared" si="31"/>
        <v>0.81202104828536059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8.7690205363208287E-5</v>
      </c>
      <c r="X56" s="65">
        <f t="shared" si="35"/>
        <v>0.87690205363208285</v>
      </c>
      <c r="Y56" s="68">
        <f t="shared" si="37"/>
        <v>0.35789358243232883</v>
      </c>
      <c r="Z56" s="68">
        <f t="shared" si="38"/>
        <v>0.35789358243232883</v>
      </c>
      <c r="AA56" s="66">
        <f t="shared" si="36"/>
        <v>10.129918965673779</v>
      </c>
      <c r="AB56" s="68">
        <f t="shared" si="39"/>
        <v>0.12858202736336644</v>
      </c>
    </row>
    <row r="57" spans="1:28">
      <c r="A57">
        <v>133.11000000000001</v>
      </c>
      <c r="B57">
        <v>12.652590767166414</v>
      </c>
      <c r="D57" s="66">
        <f t="shared" si="20"/>
        <v>11.409987216870556</v>
      </c>
      <c r="E57" s="66">
        <f t="shared" si="21"/>
        <v>10.267331500381546</v>
      </c>
      <c r="F57" s="66">
        <f t="shared" si="22"/>
        <v>1.1426557164890099</v>
      </c>
      <c r="G57" s="66">
        <f t="shared" si="23"/>
        <v>0.25548041986670378</v>
      </c>
      <c r="H57" s="66">
        <f t="shared" si="24"/>
        <v>-0.8871752966223061</v>
      </c>
      <c r="I57" s="66">
        <f t="shared" si="25"/>
        <v>10.52281192024825</v>
      </c>
      <c r="J57" s="66">
        <f t="shared" si="26"/>
        <v>0.88717529662230632</v>
      </c>
      <c r="K57" s="66">
        <f t="shared" si="27"/>
        <v>0</v>
      </c>
      <c r="L57" s="66">
        <f t="shared" si="28"/>
        <v>-0.88717529662230632</v>
      </c>
      <c r="M57" s="66">
        <f t="shared" si="29"/>
        <v>10.52281192024825</v>
      </c>
      <c r="N57" s="66">
        <f t="shared" si="30"/>
        <v>0.88717529662230632</v>
      </c>
      <c r="O57" s="67">
        <f t="shared" si="31"/>
        <v>0.78708000693687719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8.0028594001371351E-5</v>
      </c>
      <c r="X57" s="65">
        <f t="shared" si="35"/>
        <v>0.80028594001371356</v>
      </c>
      <c r="Y57" s="68">
        <f t="shared" si="37"/>
        <v>0.3789461461048198</v>
      </c>
      <c r="Z57" s="68">
        <f t="shared" si="38"/>
        <v>0.3789461461048198</v>
      </c>
      <c r="AA57" s="66">
        <f t="shared" si="36"/>
        <v>10.52281192024825</v>
      </c>
      <c r="AB57" s="68">
        <f t="shared" si="39"/>
        <v>0.39289295457447082</v>
      </c>
    </row>
    <row r="58" spans="1:28">
      <c r="A58">
        <v>144.9</v>
      </c>
      <c r="B58">
        <v>13.031536913271232</v>
      </c>
      <c r="D58" s="66">
        <f t="shared" si="20"/>
        <v>11.788933362975374</v>
      </c>
      <c r="E58" s="66">
        <f t="shared" si="21"/>
        <v>10.391102996433665</v>
      </c>
      <c r="F58" s="66">
        <f t="shared" si="22"/>
        <v>1.3978303665417098</v>
      </c>
      <c r="G58" s="66">
        <f t="shared" si="23"/>
        <v>0.92148523318844289</v>
      </c>
      <c r="H58" s="66">
        <f t="shared" si="24"/>
        <v>-0.47634513335326689</v>
      </c>
      <c r="I58" s="66">
        <f t="shared" si="25"/>
        <v>11.312588229622108</v>
      </c>
      <c r="J58" s="66">
        <f t="shared" si="26"/>
        <v>0.47634513335326645</v>
      </c>
      <c r="K58" s="66">
        <f t="shared" si="27"/>
        <v>0</v>
      </c>
      <c r="L58" s="66">
        <f t="shared" si="28"/>
        <v>-0.47634513335326645</v>
      </c>
      <c r="M58" s="66">
        <f t="shared" si="29"/>
        <v>11.312588229622108</v>
      </c>
      <c r="N58" s="66">
        <f t="shared" si="30"/>
        <v>0.47634513335326645</v>
      </c>
      <c r="O58" s="67">
        <f t="shared" si="31"/>
        <v>0.22690468606934119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7.351695063852686E-5</v>
      </c>
      <c r="X58" s="65">
        <f t="shared" si="35"/>
        <v>0.73516950638526857</v>
      </c>
      <c r="Y58" s="68">
        <f t="shared" si="37"/>
        <v>0.37894614610481803</v>
      </c>
      <c r="Z58" s="68">
        <f t="shared" si="38"/>
        <v>0.37894614610481803</v>
      </c>
      <c r="AA58" s="66">
        <f t="shared" si="36"/>
        <v>11.312588229622108</v>
      </c>
      <c r="AB58" s="68">
        <f t="shared" si="39"/>
        <v>0.7897763093738579</v>
      </c>
    </row>
    <row r="59" spans="1:28">
      <c r="A59">
        <v>160.02000000000001</v>
      </c>
      <c r="B59">
        <v>13.452588186721027</v>
      </c>
      <c r="D59" s="66">
        <f t="shared" si="20"/>
        <v>12.209984636425169</v>
      </c>
      <c r="E59" s="66">
        <f t="shared" si="21"/>
        <v>10.530643800258714</v>
      </c>
      <c r="F59" s="66">
        <f t="shared" si="22"/>
        <v>1.679340836166455</v>
      </c>
      <c r="G59" s="66">
        <f t="shared" si="23"/>
        <v>1.7916129157319489</v>
      </c>
      <c r="H59" s="66">
        <f t="shared" si="24"/>
        <v>0.1122720795654939</v>
      </c>
      <c r="I59" s="66">
        <f t="shared" si="25"/>
        <v>12.322256715990664</v>
      </c>
      <c r="J59" s="66">
        <f t="shared" si="26"/>
        <v>-0.11227207956549456</v>
      </c>
      <c r="K59" s="66">
        <f t="shared" si="27"/>
        <v>0</v>
      </c>
      <c r="L59" s="66">
        <f t="shared" si="28"/>
        <v>0.11227207956549456</v>
      </c>
      <c r="M59" s="66">
        <f t="shared" si="29"/>
        <v>12.322256715990664</v>
      </c>
      <c r="N59" s="66">
        <f t="shared" si="30"/>
        <v>-0.11227207956549456</v>
      </c>
      <c r="O59" s="67">
        <f t="shared" si="31"/>
        <v>1.2605019849960743E-2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6.6570467113626677E-5</v>
      </c>
      <c r="X59" s="65">
        <f t="shared" si="35"/>
        <v>0.66570467113626675</v>
      </c>
      <c r="Y59" s="68">
        <f t="shared" si="37"/>
        <v>0.42105127344979465</v>
      </c>
      <c r="Z59" s="68">
        <f t="shared" si="38"/>
        <v>0.42105127344979465</v>
      </c>
      <c r="AA59" s="66">
        <f t="shared" si="36"/>
        <v>12.322256715990664</v>
      </c>
      <c r="AB59" s="68">
        <f t="shared" si="39"/>
        <v>1.0096684863685557</v>
      </c>
    </row>
    <row r="60" spans="1:28">
      <c r="A60">
        <v>175.31</v>
      </c>
      <c r="B60">
        <v>13.915744587515801</v>
      </c>
      <c r="D60" s="66">
        <f t="shared" si="20"/>
        <v>12.673141037219944</v>
      </c>
      <c r="E60" s="66">
        <f t="shared" si="21"/>
        <v>10.654234355999145</v>
      </c>
      <c r="F60" s="66">
        <f t="shared" si="22"/>
        <v>2.0189066812207983</v>
      </c>
      <c r="G60" s="66">
        <f t="shared" si="23"/>
        <v>2.5052663434360305</v>
      </c>
      <c r="H60" s="66">
        <f t="shared" si="24"/>
        <v>0.48635966221523219</v>
      </c>
      <c r="I60" s="66">
        <f t="shared" si="25"/>
        <v>13.159500699435176</v>
      </c>
      <c r="J60" s="66">
        <f t="shared" si="26"/>
        <v>-0.48635966221523219</v>
      </c>
      <c r="K60" s="66">
        <f t="shared" si="27"/>
        <v>0</v>
      </c>
      <c r="L60" s="66">
        <f t="shared" si="28"/>
        <v>0.48635966221523219</v>
      </c>
      <c r="M60" s="66">
        <f t="shared" si="29"/>
        <v>13.159500699435176</v>
      </c>
      <c r="N60" s="66">
        <f t="shared" si="30"/>
        <v>-0.48635966221523219</v>
      </c>
      <c r="O60" s="67">
        <f t="shared" si="31"/>
        <v>0.23654572103011476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6.0764395342664668E-5</v>
      </c>
      <c r="X60" s="65">
        <f t="shared" si="35"/>
        <v>0.60764395342664668</v>
      </c>
      <c r="Y60" s="68">
        <f t="shared" si="37"/>
        <v>0.46315640079477483</v>
      </c>
      <c r="Z60" s="68">
        <f t="shared" si="38"/>
        <v>0.46315640079477483</v>
      </c>
      <c r="AA60" s="66">
        <f t="shared" si="36"/>
        <v>13.159500699435176</v>
      </c>
      <c r="AB60" s="68">
        <f t="shared" si="39"/>
        <v>0.83724398344451245</v>
      </c>
    </row>
    <row r="61" spans="1:28">
      <c r="A61">
        <v>190.21</v>
      </c>
      <c r="B61">
        <v>14.42100611565556</v>
      </c>
      <c r="D61" s="66">
        <f t="shared" si="20"/>
        <v>13.178402565359702</v>
      </c>
      <c r="E61" s="66">
        <f t="shared" si="21"/>
        <v>10.761083361851021</v>
      </c>
      <c r="F61" s="66">
        <f t="shared" si="22"/>
        <v>2.417319203508681</v>
      </c>
      <c r="G61" s="66">
        <f t="shared" si="23"/>
        <v>3.0502339015397939</v>
      </c>
      <c r="H61" s="66">
        <f t="shared" si="24"/>
        <v>0.63291469803111289</v>
      </c>
      <c r="I61" s="66">
        <f t="shared" si="25"/>
        <v>13.811317263390816</v>
      </c>
      <c r="J61" s="66">
        <f t="shared" si="26"/>
        <v>-0.63291469803111333</v>
      </c>
      <c r="K61" s="66">
        <f t="shared" si="27"/>
        <v>0</v>
      </c>
      <c r="L61" s="66">
        <f t="shared" si="28"/>
        <v>0.63291469803111333</v>
      </c>
      <c r="M61" s="66">
        <f t="shared" si="29"/>
        <v>13.811317263390816</v>
      </c>
      <c r="N61" s="66">
        <f t="shared" si="30"/>
        <v>-0.63291469803111333</v>
      </c>
      <c r="O61" s="67">
        <f t="shared" si="31"/>
        <v>0.40058101498381538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5.6004448491259885E-5</v>
      </c>
      <c r="X61" s="65">
        <f t="shared" si="35"/>
        <v>0.56004448491259884</v>
      </c>
      <c r="Y61" s="68">
        <f t="shared" si="37"/>
        <v>0.50526152813975855</v>
      </c>
      <c r="Z61" s="68">
        <f t="shared" si="38"/>
        <v>0.50526152813975855</v>
      </c>
      <c r="AA61" s="66">
        <f t="shared" si="36"/>
        <v>13.811317263390816</v>
      </c>
      <c r="AB61" s="68">
        <f t="shared" si="39"/>
        <v>0.65181656395563969</v>
      </c>
    </row>
    <row r="62" spans="1:28">
      <c r="A62">
        <v>208.63</v>
      </c>
      <c r="B62">
        <v>14.968372771140295</v>
      </c>
      <c r="D62" s="66">
        <f t="shared" si="20"/>
        <v>13.725769220844438</v>
      </c>
      <c r="E62" s="66">
        <f t="shared" si="21"/>
        <v>10.878219619510496</v>
      </c>
      <c r="F62" s="66">
        <f t="shared" si="22"/>
        <v>2.8475496013339416</v>
      </c>
      <c r="G62" s="66">
        <f t="shared" si="23"/>
        <v>3.5719927960434501</v>
      </c>
      <c r="H62" s="66">
        <f t="shared" si="24"/>
        <v>0.72444319470950846</v>
      </c>
      <c r="I62" s="66">
        <f t="shared" si="25"/>
        <v>14.450212415553946</v>
      </c>
      <c r="J62" s="66">
        <f t="shared" si="26"/>
        <v>-0.72444319470950802</v>
      </c>
      <c r="K62" s="66">
        <f t="shared" si="27"/>
        <v>0</v>
      </c>
      <c r="L62" s="66">
        <f t="shared" si="28"/>
        <v>0.72444319470950802</v>
      </c>
      <c r="M62" s="66">
        <f t="shared" si="29"/>
        <v>14.450212415553946</v>
      </c>
      <c r="N62" s="66">
        <f t="shared" si="30"/>
        <v>-0.72444319470950802</v>
      </c>
      <c r="O62" s="67">
        <f t="shared" si="31"/>
        <v>0.52481794236091817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5.1059800352406379E-5</v>
      </c>
      <c r="X62" s="65">
        <f t="shared" si="35"/>
        <v>0.51059800352406381</v>
      </c>
      <c r="Y62" s="68">
        <f t="shared" si="37"/>
        <v>0.54736665548473518</v>
      </c>
      <c r="Z62" s="68">
        <f t="shared" si="38"/>
        <v>0.54736665548473518</v>
      </c>
      <c r="AA62" s="66">
        <f t="shared" si="36"/>
        <v>14.450212415553946</v>
      </c>
      <c r="AB62" s="68">
        <f t="shared" si="39"/>
        <v>0.63889515216312986</v>
      </c>
    </row>
    <row r="63" spans="1:28">
      <c r="A63">
        <v>229.66</v>
      </c>
      <c r="B63">
        <v>15.578897117642503</v>
      </c>
      <c r="D63" s="66">
        <f t="shared" si="20"/>
        <v>14.336293567346646</v>
      </c>
      <c r="E63" s="66">
        <f t="shared" si="21"/>
        <v>10.995703613405004</v>
      </c>
      <c r="F63" s="66">
        <f t="shared" si="22"/>
        <v>3.3405899539416417</v>
      </c>
      <c r="G63" s="66">
        <f t="shared" si="23"/>
        <v>4.0248985647815312</v>
      </c>
      <c r="H63" s="66">
        <f t="shared" si="24"/>
        <v>0.68430861083988948</v>
      </c>
      <c r="I63" s="66">
        <f t="shared" si="25"/>
        <v>15.020602178186536</v>
      </c>
      <c r="J63" s="66">
        <f t="shared" si="26"/>
        <v>-0.68430861083989036</v>
      </c>
      <c r="K63" s="66">
        <f t="shared" si="27"/>
        <v>0</v>
      </c>
      <c r="L63" s="66">
        <f t="shared" si="28"/>
        <v>0.68430861083989036</v>
      </c>
      <c r="M63" s="66">
        <f t="shared" si="29"/>
        <v>15.020602178186536</v>
      </c>
      <c r="N63" s="66">
        <f t="shared" si="30"/>
        <v>-0.68430861083989036</v>
      </c>
      <c r="O63" s="67">
        <f t="shared" si="31"/>
        <v>0.46827827486962054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4.6384246919457213E-5</v>
      </c>
      <c r="X63" s="65">
        <f t="shared" si="35"/>
        <v>0.46384246919457212</v>
      </c>
      <c r="Y63" s="68">
        <f t="shared" si="37"/>
        <v>0.6105243465022081</v>
      </c>
      <c r="Z63" s="68">
        <f t="shared" si="38"/>
        <v>0.6105243465022081</v>
      </c>
      <c r="AA63" s="66">
        <f t="shared" si="36"/>
        <v>15.020602178186536</v>
      </c>
      <c r="AB63" s="68">
        <f t="shared" si="39"/>
        <v>0.57038976263259045</v>
      </c>
    </row>
    <row r="64" spans="1:28">
      <c r="A64">
        <v>251.13</v>
      </c>
      <c r="B64">
        <v>16.147316336799729</v>
      </c>
      <c r="D64" s="66">
        <f t="shared" si="20"/>
        <v>14.904712786503872</v>
      </c>
      <c r="E64" s="66">
        <f t="shared" si="21"/>
        <v>11.101357943408388</v>
      </c>
      <c r="F64" s="66">
        <f t="shared" si="22"/>
        <v>3.8033548430954838</v>
      </c>
      <c r="G64" s="66">
        <f t="shared" si="23"/>
        <v>4.3807835433610069</v>
      </c>
      <c r="H64" s="66">
        <f t="shared" si="24"/>
        <v>0.57742870026552318</v>
      </c>
      <c r="I64" s="66">
        <f t="shared" si="25"/>
        <v>15.482141486769395</v>
      </c>
      <c r="J64" s="66">
        <f t="shared" si="26"/>
        <v>-0.57742870026552318</v>
      </c>
      <c r="K64" s="66">
        <f t="shared" si="27"/>
        <v>0</v>
      </c>
      <c r="L64" s="66">
        <f t="shared" si="28"/>
        <v>0.57742870026552318</v>
      </c>
      <c r="M64" s="66">
        <f t="shared" si="29"/>
        <v>15.482141486769395</v>
      </c>
      <c r="N64" s="66">
        <f t="shared" si="30"/>
        <v>-0.57742870026552318</v>
      </c>
      <c r="O64" s="67">
        <f t="shared" si="31"/>
        <v>0.33342390389033139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4.2418692101790076E-5</v>
      </c>
      <c r="X64" s="65">
        <f t="shared" si="35"/>
        <v>0.42418692101790079</v>
      </c>
      <c r="Y64" s="68">
        <f t="shared" si="37"/>
        <v>0.56841921915722615</v>
      </c>
      <c r="Z64" s="68">
        <f t="shared" si="38"/>
        <v>0.56841921915722615</v>
      </c>
      <c r="AA64" s="66">
        <f t="shared" si="36"/>
        <v>15.482141486769395</v>
      </c>
      <c r="AB64" s="68">
        <f t="shared" si="39"/>
        <v>0.46153930858285896</v>
      </c>
    </row>
    <row r="65" spans="1:28">
      <c r="A65">
        <v>272.17</v>
      </c>
      <c r="B65">
        <v>16.673630428611975</v>
      </c>
      <c r="D65" s="66">
        <f t="shared" si="20"/>
        <v>15.431026878316118</v>
      </c>
      <c r="E65" s="66">
        <f t="shared" si="21"/>
        <v>11.193583719745646</v>
      </c>
      <c r="F65" s="66">
        <f t="shared" si="22"/>
        <v>4.2374431585704713</v>
      </c>
      <c r="G65" s="66">
        <f t="shared" si="23"/>
        <v>4.6574714011889125</v>
      </c>
      <c r="H65" s="66">
        <f t="shared" si="24"/>
        <v>0.42002824261844118</v>
      </c>
      <c r="I65" s="66">
        <f t="shared" si="25"/>
        <v>15.851055120934559</v>
      </c>
      <c r="J65" s="66">
        <f t="shared" si="26"/>
        <v>-0.42002824261844118</v>
      </c>
      <c r="K65" s="66">
        <f t="shared" si="27"/>
        <v>0</v>
      </c>
      <c r="L65" s="66">
        <f t="shared" si="28"/>
        <v>0.42002824261844118</v>
      </c>
      <c r="M65" s="66">
        <f t="shared" si="29"/>
        <v>15.851055120934559</v>
      </c>
      <c r="N65" s="66">
        <f t="shared" si="30"/>
        <v>-0.42002824261844118</v>
      </c>
      <c r="O65" s="67">
        <f t="shared" si="31"/>
        <v>0.17642372459713609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3.9139530982557015E-5</v>
      </c>
      <c r="X65" s="65">
        <f t="shared" si="35"/>
        <v>0.39139530982557014</v>
      </c>
      <c r="Y65" s="68">
        <f t="shared" si="37"/>
        <v>0.52631409181224598</v>
      </c>
      <c r="Z65" s="68">
        <f t="shared" si="38"/>
        <v>0.52631409181224598</v>
      </c>
      <c r="AA65" s="66">
        <f t="shared" si="36"/>
        <v>15.851055120934559</v>
      </c>
      <c r="AB65" s="68">
        <f t="shared" si="39"/>
        <v>0.36891363416516398</v>
      </c>
    </row>
    <row r="66" spans="1:28">
      <c r="A66">
        <v>298.85000000000002</v>
      </c>
      <c r="B66">
        <v>17.178891956751734</v>
      </c>
      <c r="D66" s="66">
        <f t="shared" si="20"/>
        <v>15.936288406455876</v>
      </c>
      <c r="E66" s="66">
        <f t="shared" si="21"/>
        <v>11.297493256173983</v>
      </c>
      <c r="F66" s="66">
        <f t="shared" si="22"/>
        <v>4.6387951502818936</v>
      </c>
      <c r="G66" s="66">
        <f t="shared" si="23"/>
        <v>4.9366882279880695</v>
      </c>
      <c r="H66" s="66">
        <f t="shared" si="24"/>
        <v>0.2978930777061759</v>
      </c>
      <c r="I66" s="66">
        <f t="shared" si="25"/>
        <v>16.23418148416205</v>
      </c>
      <c r="J66" s="66">
        <f t="shared" si="26"/>
        <v>-0.29789307770617413</v>
      </c>
      <c r="K66" s="66">
        <f t="shared" si="27"/>
        <v>0</v>
      </c>
      <c r="L66" s="66">
        <f t="shared" si="28"/>
        <v>0.29789307770617413</v>
      </c>
      <c r="M66" s="66">
        <f t="shared" si="29"/>
        <v>16.23418148416205</v>
      </c>
      <c r="N66" s="66">
        <f t="shared" si="30"/>
        <v>-0.29789307770617413</v>
      </c>
      <c r="O66" s="67">
        <f t="shared" si="31"/>
        <v>8.8740285745256692E-2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3.564532758080155E-5</v>
      </c>
      <c r="X66" s="65">
        <f t="shared" si="35"/>
        <v>0.3564532758080155</v>
      </c>
      <c r="Y66" s="68">
        <f t="shared" si="37"/>
        <v>0.50526152813975855</v>
      </c>
      <c r="Z66" s="68">
        <f t="shared" si="38"/>
        <v>0.50526152813975855</v>
      </c>
      <c r="AA66" s="66">
        <f t="shared" si="36"/>
        <v>16.23418148416205</v>
      </c>
      <c r="AB66" s="68">
        <f t="shared" si="39"/>
        <v>0.3831263632274915</v>
      </c>
    </row>
    <row r="67" spans="1:28">
      <c r="A67">
        <v>326.85000000000002</v>
      </c>
      <c r="B67">
        <v>17.599943230201532</v>
      </c>
      <c r="D67" s="66">
        <f t="shared" si="20"/>
        <v>16.357339679905675</v>
      </c>
      <c r="E67" s="66">
        <f t="shared" si="21"/>
        <v>11.393844408759088</v>
      </c>
      <c r="F67" s="66">
        <f t="shared" si="22"/>
        <v>4.9634952711465861</v>
      </c>
      <c r="G67" s="66">
        <f t="shared" si="23"/>
        <v>5.1690262406668888</v>
      </c>
      <c r="H67" s="66">
        <f t="shared" si="24"/>
        <v>0.2055309695203027</v>
      </c>
      <c r="I67" s="66">
        <f t="shared" si="25"/>
        <v>16.562870649425978</v>
      </c>
      <c r="J67" s="66">
        <f t="shared" si="26"/>
        <v>-0.20553096952030359</v>
      </c>
      <c r="K67" s="66">
        <f t="shared" si="27"/>
        <v>0</v>
      </c>
      <c r="L67" s="66">
        <f t="shared" si="28"/>
        <v>0.20553096952030359</v>
      </c>
      <c r="M67" s="66">
        <f t="shared" si="29"/>
        <v>16.562870649425978</v>
      </c>
      <c r="N67" s="66">
        <f t="shared" si="30"/>
        <v>-0.20553096952030359</v>
      </c>
      <c r="O67" s="67">
        <f t="shared" si="31"/>
        <v>4.2242979431955964E-2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3.2591727543284509E-5</v>
      </c>
      <c r="X67" s="65">
        <f t="shared" si="35"/>
        <v>0.3259172754328451</v>
      </c>
      <c r="Y67" s="68">
        <f t="shared" si="37"/>
        <v>0.4210512734497982</v>
      </c>
      <c r="Z67" s="68">
        <f t="shared" si="38"/>
        <v>0.4210512734497982</v>
      </c>
      <c r="AA67" s="66">
        <f t="shared" si="36"/>
        <v>16.562870649425978</v>
      </c>
      <c r="AB67" s="68">
        <f t="shared" si="39"/>
        <v>0.32868916526392766</v>
      </c>
    </row>
    <row r="68" spans="1:28">
      <c r="A68">
        <v>357.41</v>
      </c>
      <c r="B68">
        <v>17.978889376306348</v>
      </c>
      <c r="D68" s="66">
        <f t="shared" si="20"/>
        <v>16.736285826010491</v>
      </c>
      <c r="E68" s="66">
        <f t="shared" si="21"/>
        <v>11.487059299113959</v>
      </c>
      <c r="F68" s="66">
        <f t="shared" si="22"/>
        <v>5.2492265268965319</v>
      </c>
      <c r="G68" s="66">
        <f t="shared" si="23"/>
        <v>5.3727601932323124</v>
      </c>
      <c r="H68" s="66">
        <f t="shared" si="24"/>
        <v>0.12353366633578045</v>
      </c>
      <c r="I68" s="66">
        <f t="shared" si="25"/>
        <v>16.859819492346272</v>
      </c>
      <c r="J68" s="66">
        <f t="shared" si="26"/>
        <v>-0.12353366633578133</v>
      </c>
      <c r="K68" s="66">
        <f t="shared" si="27"/>
        <v>0</v>
      </c>
      <c r="L68" s="66">
        <f t="shared" si="28"/>
        <v>0.12353366633578133</v>
      </c>
      <c r="M68" s="66">
        <f t="shared" si="29"/>
        <v>16.859819492346272</v>
      </c>
      <c r="N68" s="66">
        <f t="shared" si="30"/>
        <v>-0.12353366633578133</v>
      </c>
      <c r="O68" s="67">
        <f t="shared" si="31"/>
        <v>1.5260566718360154E-2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2.9805003070766186E-5</v>
      </c>
      <c r="X68" s="65">
        <f t="shared" si="35"/>
        <v>0.29805003070766184</v>
      </c>
      <c r="Y68" s="68">
        <f t="shared" si="37"/>
        <v>0.37894614610481625</v>
      </c>
      <c r="Z68" s="68">
        <f t="shared" si="38"/>
        <v>0.37894614610481625</v>
      </c>
      <c r="AA68" s="66">
        <f t="shared" si="36"/>
        <v>16.859819492346272</v>
      </c>
      <c r="AB68" s="68">
        <f t="shared" si="39"/>
        <v>0.296948842920294</v>
      </c>
    </row>
    <row r="69" spans="1:28">
      <c r="A69">
        <v>391.65</v>
      </c>
      <c r="B69">
        <v>18.294677831393695</v>
      </c>
      <c r="D69" s="66">
        <f t="shared" si="20"/>
        <v>17.052074281097838</v>
      </c>
      <c r="E69" s="66">
        <f t="shared" si="21"/>
        <v>11.579555717883343</v>
      </c>
      <c r="F69" s="66">
        <f t="shared" si="22"/>
        <v>5.4725185632144946</v>
      </c>
      <c r="G69" s="66">
        <f t="shared" si="23"/>
        <v>5.5570657654420303</v>
      </c>
      <c r="H69" s="66">
        <f t="shared" si="24"/>
        <v>8.4547202227535756E-2</v>
      </c>
      <c r="I69" s="66">
        <f t="shared" si="25"/>
        <v>17.136621483325374</v>
      </c>
      <c r="J69" s="66">
        <f t="shared" si="26"/>
        <v>-8.4547202227536644E-2</v>
      </c>
      <c r="K69" s="66">
        <f t="shared" si="27"/>
        <v>0</v>
      </c>
      <c r="L69" s="66">
        <f t="shared" si="28"/>
        <v>8.4547202227536644E-2</v>
      </c>
      <c r="M69" s="66">
        <f t="shared" si="29"/>
        <v>17.136621483325374</v>
      </c>
      <c r="N69" s="66">
        <f t="shared" si="30"/>
        <v>-8.4547202227536644E-2</v>
      </c>
      <c r="O69" s="67">
        <f t="shared" si="31"/>
        <v>7.1482294045039771E-3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2.7199300772430851E-5</v>
      </c>
      <c r="X69" s="65">
        <f t="shared" si="35"/>
        <v>0.27199300772430851</v>
      </c>
      <c r="Y69" s="68">
        <f t="shared" si="37"/>
        <v>0.31578845508734688</v>
      </c>
      <c r="Z69" s="68">
        <f t="shared" si="38"/>
        <v>0.31578845508734688</v>
      </c>
      <c r="AA69" s="66">
        <f t="shared" si="36"/>
        <v>17.136621483325374</v>
      </c>
      <c r="AB69" s="68">
        <f t="shared" si="39"/>
        <v>0.27680199097910219</v>
      </c>
    </row>
    <row r="70" spans="1:28">
      <c r="A70">
        <v>428.3</v>
      </c>
      <c r="B70">
        <v>18.547308595463576</v>
      </c>
      <c r="D70" s="66">
        <f t="shared" si="20"/>
        <v>17.304705045167719</v>
      </c>
      <c r="E70" s="66">
        <f t="shared" si="21"/>
        <v>11.667277282406541</v>
      </c>
      <c r="F70" s="66">
        <f t="shared" si="22"/>
        <v>5.6374277627611775</v>
      </c>
      <c r="G70" s="66">
        <f t="shared" si="23"/>
        <v>5.717393596336624</v>
      </c>
      <c r="H70" s="66">
        <f t="shared" si="24"/>
        <v>7.996583357544651E-2</v>
      </c>
      <c r="I70" s="66">
        <f t="shared" si="25"/>
        <v>17.384670878743165</v>
      </c>
      <c r="J70" s="66">
        <f t="shared" si="26"/>
        <v>-7.996583357544651E-2</v>
      </c>
      <c r="K70" s="66">
        <f t="shared" si="27"/>
        <v>0</v>
      </c>
      <c r="L70" s="66">
        <f t="shared" si="28"/>
        <v>7.996583357544651E-2</v>
      </c>
      <c r="M70" s="66">
        <f t="shared" si="29"/>
        <v>17.384670878743165</v>
      </c>
      <c r="N70" s="66">
        <f t="shared" si="30"/>
        <v>-7.996583357544651E-2</v>
      </c>
      <c r="O70" s="67">
        <f t="shared" si="31"/>
        <v>6.3945345394160087E-3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2.4871833171894801E-5</v>
      </c>
      <c r="X70" s="65">
        <f t="shared" si="35"/>
        <v>0.248718331718948</v>
      </c>
      <c r="Y70" s="68">
        <f t="shared" si="37"/>
        <v>0.25263076406988105</v>
      </c>
      <c r="Z70" s="68">
        <f t="shared" si="38"/>
        <v>0.25263076406988105</v>
      </c>
      <c r="AA70" s="66">
        <f t="shared" si="36"/>
        <v>17.384670878743165</v>
      </c>
      <c r="AB70" s="68">
        <f t="shared" si="39"/>
        <v>0.24804939541779092</v>
      </c>
    </row>
    <row r="71" spans="1:28">
      <c r="A71">
        <v>468.96</v>
      </c>
      <c r="B71">
        <v>18.757834232188475</v>
      </c>
      <c r="D71" s="66">
        <f t="shared" si="20"/>
        <v>17.515230681892618</v>
      </c>
      <c r="E71" s="66">
        <f t="shared" si="21"/>
        <v>11.753584697889245</v>
      </c>
      <c r="F71" s="66">
        <f t="shared" si="22"/>
        <v>5.7616459840033727</v>
      </c>
      <c r="G71" s="66">
        <f t="shared" si="23"/>
        <v>5.8629592081973536</v>
      </c>
      <c r="H71" s="66">
        <f t="shared" si="24"/>
        <v>0.10131322419398092</v>
      </c>
      <c r="I71" s="66">
        <f t="shared" si="25"/>
        <v>17.616543906086598</v>
      </c>
      <c r="J71" s="66">
        <f t="shared" si="26"/>
        <v>-0.10131322419398003</v>
      </c>
      <c r="K71" s="66">
        <f t="shared" si="27"/>
        <v>0</v>
      </c>
      <c r="L71" s="66">
        <f t="shared" si="28"/>
        <v>0.10131322419398003</v>
      </c>
      <c r="M71" s="66">
        <f t="shared" si="29"/>
        <v>17.616543906086598</v>
      </c>
      <c r="N71" s="66">
        <f t="shared" si="30"/>
        <v>-0.10131322419398003</v>
      </c>
      <c r="O71" s="67">
        <f t="shared" si="31"/>
        <v>1.0264369396579662E-2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2.2715383289667656E-5</v>
      </c>
      <c r="X71" s="65">
        <f t="shared" si="35"/>
        <v>0.22715383289667657</v>
      </c>
      <c r="Y71" s="68">
        <f t="shared" si="37"/>
        <v>0.2105256367248991</v>
      </c>
      <c r="Z71" s="68">
        <f t="shared" si="38"/>
        <v>0.2105256367248991</v>
      </c>
      <c r="AA71" s="66">
        <f t="shared" si="36"/>
        <v>17.616543906086598</v>
      </c>
      <c r="AB71" s="68">
        <f t="shared" si="39"/>
        <v>0.23187302734343263</v>
      </c>
    </row>
    <row r="72" spans="1:28">
      <c r="A72">
        <v>514.13</v>
      </c>
      <c r="B72">
        <v>18.968359868913375</v>
      </c>
      <c r="D72" s="66">
        <f t="shared" ref="D72:D103" si="40">IF(B72-$D$4&gt;0.05,B72-$D$4,IF(A72="","",0))</f>
        <v>17.725756318617517</v>
      </c>
      <c r="E72" s="66">
        <f t="shared" ref="E72:E103" si="41">IF(D72="","",IF(A72&lt;$F$4+0.01,0,10^(((-0.434*$E$4)/(LOG(A72)-LOG($F$4)))+LOG($G$4))))</f>
        <v>11.838510416975353</v>
      </c>
      <c r="F72" s="66">
        <f t="shared" ref="F72:F103" si="42">IF(E72="","",IF(ABS(D72-E72)&lt;0.05,0,D72-E72))</f>
        <v>5.8872459016421637</v>
      </c>
      <c r="G72" s="66">
        <f t="shared" ref="G72:G103" si="43">IF(OR(D72="",$H$4=""),"",IF(A72&lt;$I$4,0,10^(((-0.434*$H$4)/(LOG(A72)-LOG($I$4)))+LOG($J$4))))</f>
        <v>5.9956725647362417</v>
      </c>
      <c r="H72" s="66">
        <f t="shared" ref="H72:H103" si="44">IF(G72="","",IF(ABS(G72-F72)&lt;0.05,0,G72-F72))</f>
        <v>0.108426663094078</v>
      </c>
      <c r="I72" s="66">
        <f t="shared" ref="I72:I103" si="45">IF(G72="","",E72+G72)</f>
        <v>17.834182981711596</v>
      </c>
      <c r="J72" s="66">
        <f t="shared" ref="J72:J103" si="46">IF(I72="","",IF(ABS(D72-I72)&lt;0.05,0,D72-I72))</f>
        <v>-0.10842666309407889</v>
      </c>
      <c r="K72" s="66">
        <f t="shared" ref="K72:K103" si="47">IF(OR(G72="",$K$4=""),"",IF(A72&lt;$L$4,0,10^(((-0.434*$K$4)/(LOG(A72)-LOG($L$4)))+LOG($M$4))))</f>
        <v>5.1419778721575041E-8</v>
      </c>
      <c r="L72" s="66">
        <f t="shared" ref="L72:L103" si="48">IF(K72="","",IF(ABS(K72-J72)&lt;0.05,0,K72-J72))</f>
        <v>0.10842671451385762</v>
      </c>
      <c r="M72" s="66">
        <f t="shared" ref="M72:M103" si="49">IF(L72="","",E72+G72+K72)</f>
        <v>17.834183033131374</v>
      </c>
      <c r="N72" s="66">
        <f t="shared" ref="N72:N103" si="50">IF(M72="","",IF(ABS(D72-M72)&lt;0.05,0,D72-M72))</f>
        <v>-0.10842671451385755</v>
      </c>
      <c r="O72" s="67">
        <f t="shared" ref="O72:O103" si="51">IF($H$4="",IF(A72="","",F72^2),IF(N72="","",N72^2))</f>
        <v>1.1756352420269567E-2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2.071967429934558E-5</v>
      </c>
      <c r="X72" s="65">
        <f t="shared" ref="X72:X103" si="55">IF(D72="","",IF(W72=" "," ",W72*10000))</f>
        <v>0.20719674299345581</v>
      </c>
      <c r="Y72" s="68">
        <f t="shared" si="37"/>
        <v>0.2105256367248991</v>
      </c>
      <c r="Z72" s="68">
        <f t="shared" si="38"/>
        <v>0.2105256367248991</v>
      </c>
      <c r="AA72" s="66">
        <f t="shared" ref="AA72:AA103" si="56">(IF(M72="",(IF(I72="",E72,I72)),M72 ))</f>
        <v>17.834183033131374</v>
      </c>
      <c r="AB72" s="68">
        <f t="shared" si="39"/>
        <v>0.21763912704477661</v>
      </c>
    </row>
    <row r="73" spans="1:28">
      <c r="A73">
        <v>564.24</v>
      </c>
      <c r="B73">
        <v>19.199938069310761</v>
      </c>
      <c r="D73" s="66">
        <f t="shared" si="40"/>
        <v>17.957334519014903</v>
      </c>
      <c r="E73" s="66">
        <f t="shared" si="41"/>
        <v>11.921867233489259</v>
      </c>
      <c r="F73" s="66">
        <f t="shared" si="42"/>
        <v>6.0354672855256446</v>
      </c>
      <c r="G73" s="66">
        <f t="shared" si="43"/>
        <v>6.116828697025408</v>
      </c>
      <c r="H73" s="66">
        <f t="shared" si="44"/>
        <v>8.1361411499763392E-2</v>
      </c>
      <c r="I73" s="66">
        <f t="shared" si="45"/>
        <v>18.038695930514667</v>
      </c>
      <c r="J73" s="66">
        <f t="shared" si="46"/>
        <v>-8.1361411499763392E-2</v>
      </c>
      <c r="K73" s="66">
        <f t="shared" si="47"/>
        <v>1.6959528658304173E-2</v>
      </c>
      <c r="L73" s="66">
        <f t="shared" si="48"/>
        <v>9.8320940158067568E-2</v>
      </c>
      <c r="M73" s="66">
        <f t="shared" si="49"/>
        <v>18.055655459172971</v>
      </c>
      <c r="N73" s="66">
        <f t="shared" si="50"/>
        <v>-9.8320940158068026E-2</v>
      </c>
      <c r="O73" s="67">
        <f t="shared" si="51"/>
        <v>9.6670072735663935E-3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1.887956569460255E-5</v>
      </c>
      <c r="X73" s="65">
        <f t="shared" si="55"/>
        <v>0.18879565694602551</v>
      </c>
      <c r="Y73" s="68">
        <f t="shared" ref="Y73:Y104" si="57">IF(B73-B72&lt;0.0001,0.0001,B73-B72)</f>
        <v>0.23157820039738652</v>
      </c>
      <c r="Z73" s="68">
        <f t="shared" ref="Z73:Z104" si="58">IF(D73-D72&lt;0.0001,0.0001,D73-D72)</f>
        <v>0.23157820039738652</v>
      </c>
      <c r="AA73" s="66">
        <f t="shared" si="56"/>
        <v>18.055655459172971</v>
      </c>
      <c r="AB73" s="68">
        <f t="shared" ref="AB73:AB104" si="59">IF(AA73-AA72&lt;0.0001,0.0001,AA73-AA72)</f>
        <v>0.221472426041597</v>
      </c>
    </row>
    <row r="74" spans="1:28">
      <c r="A74">
        <v>611.63</v>
      </c>
      <c r="B74">
        <v>19.452568833380642</v>
      </c>
      <c r="D74" s="66">
        <f t="shared" si="40"/>
        <v>18.209965283084784</v>
      </c>
      <c r="E74" s="66">
        <f t="shared" si="41"/>
        <v>11.992171821677898</v>
      </c>
      <c r="F74" s="66">
        <f t="shared" si="42"/>
        <v>6.2177934614068864</v>
      </c>
      <c r="G74" s="66">
        <f t="shared" si="43"/>
        <v>6.2126620870153104</v>
      </c>
      <c r="H74" s="66">
        <f t="shared" si="44"/>
        <v>0</v>
      </c>
      <c r="I74" s="66">
        <f t="shared" si="45"/>
        <v>18.20483390869321</v>
      </c>
      <c r="J74" s="66">
        <f t="shared" si="46"/>
        <v>0</v>
      </c>
      <c r="K74" s="66">
        <f t="shared" si="47"/>
        <v>7.783108718399688E-2</v>
      </c>
      <c r="L74" s="66">
        <f t="shared" si="48"/>
        <v>7.783108718399688E-2</v>
      </c>
      <c r="M74" s="66">
        <f t="shared" si="49"/>
        <v>18.282664995877209</v>
      </c>
      <c r="N74" s="66">
        <f t="shared" si="50"/>
        <v>-7.2699712792424265E-2</v>
      </c>
      <c r="O74" s="67">
        <f t="shared" si="51"/>
        <v>5.2852482401009766E-3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1.7416748929127974E-5</v>
      </c>
      <c r="X74" s="65">
        <f t="shared" si="55"/>
        <v>0.17416748929127973</v>
      </c>
      <c r="Y74" s="68">
        <f t="shared" si="57"/>
        <v>0.25263076406988105</v>
      </c>
      <c r="Z74" s="68">
        <f t="shared" si="58"/>
        <v>0.25263076406988105</v>
      </c>
      <c r="AA74" s="66">
        <f t="shared" si="56"/>
        <v>18.282664995877209</v>
      </c>
      <c r="AB74" s="68">
        <f t="shared" si="59"/>
        <v>0.22700953670423729</v>
      </c>
    </row>
    <row r="75" spans="1:28">
      <c r="A75">
        <v>671.82</v>
      </c>
      <c r="B75">
        <v>19.705199597450523</v>
      </c>
      <c r="D75" s="66">
        <f t="shared" si="40"/>
        <v>18.462596047154666</v>
      </c>
      <c r="E75" s="66">
        <f t="shared" si="41"/>
        <v>12.071777499019488</v>
      </c>
      <c r="F75" s="66">
        <f t="shared" si="42"/>
        <v>6.3908185481351776</v>
      </c>
      <c r="G75" s="66">
        <f t="shared" si="43"/>
        <v>6.3147866855595067</v>
      </c>
      <c r="H75" s="66">
        <f t="shared" si="44"/>
        <v>-7.603186257567085E-2</v>
      </c>
      <c r="I75" s="66">
        <f t="shared" si="45"/>
        <v>18.386564184578994</v>
      </c>
      <c r="J75" s="66">
        <f t="shared" si="46"/>
        <v>7.6031862575671738E-2</v>
      </c>
      <c r="K75" s="66">
        <f t="shared" si="47"/>
        <v>0.16080919412250796</v>
      </c>
      <c r="L75" s="66">
        <f t="shared" si="48"/>
        <v>8.4777331546836227E-2</v>
      </c>
      <c r="M75" s="66">
        <f t="shared" si="49"/>
        <v>18.547373378701501</v>
      </c>
      <c r="N75" s="66">
        <f t="shared" si="50"/>
        <v>-8.47773315468352E-2</v>
      </c>
      <c r="O75" s="67">
        <f t="shared" si="51"/>
        <v>7.187195944202019E-3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1.5856339715284663E-5</v>
      </c>
      <c r="X75" s="65">
        <f t="shared" si="55"/>
        <v>0.15856339715284662</v>
      </c>
      <c r="Y75" s="68">
        <f t="shared" si="57"/>
        <v>0.25263076406988105</v>
      </c>
      <c r="Z75" s="68">
        <f t="shared" si="58"/>
        <v>0.25263076406988105</v>
      </c>
      <c r="AA75" s="66">
        <f t="shared" si="56"/>
        <v>18.547373378701501</v>
      </c>
      <c r="AB75" s="68">
        <f t="shared" si="59"/>
        <v>0.26470838282429199</v>
      </c>
    </row>
    <row r="76" spans="1:28">
      <c r="A76">
        <v>734.99</v>
      </c>
      <c r="B76">
        <v>19.957830361520401</v>
      </c>
      <c r="D76" s="66">
        <f t="shared" si="40"/>
        <v>18.715226811224543</v>
      </c>
      <c r="E76" s="66">
        <f t="shared" si="41"/>
        <v>12.145846024520797</v>
      </c>
      <c r="F76" s="66">
        <f t="shared" si="42"/>
        <v>6.5693807867037464</v>
      </c>
      <c r="G76" s="66">
        <f t="shared" si="43"/>
        <v>6.4042274712328826</v>
      </c>
      <c r="H76" s="66">
        <f t="shared" si="44"/>
        <v>-0.16515331547086376</v>
      </c>
      <c r="I76" s="66">
        <f t="shared" si="45"/>
        <v>18.550073495753679</v>
      </c>
      <c r="J76" s="66">
        <f t="shared" si="46"/>
        <v>0.16515331547086376</v>
      </c>
      <c r="K76" s="66">
        <f t="shared" si="47"/>
        <v>0.23128489494804896</v>
      </c>
      <c r="L76" s="66">
        <f t="shared" si="48"/>
        <v>6.6131579477185204E-2</v>
      </c>
      <c r="M76" s="66">
        <f t="shared" si="49"/>
        <v>18.78135839070173</v>
      </c>
      <c r="N76" s="66">
        <f t="shared" si="50"/>
        <v>-6.6131579477186619E-2</v>
      </c>
      <c r="O76" s="67">
        <f t="shared" si="51"/>
        <v>4.3733858041474505E-3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1.4493538888314865E-5</v>
      </c>
      <c r="X76" s="65">
        <f t="shared" si="55"/>
        <v>0.14493538888314864</v>
      </c>
      <c r="Y76" s="68">
        <f t="shared" si="57"/>
        <v>0.2526307640698775</v>
      </c>
      <c r="Z76" s="68">
        <f t="shared" si="58"/>
        <v>0.2526307640698775</v>
      </c>
      <c r="AA76" s="66">
        <f t="shared" si="56"/>
        <v>18.78135839070173</v>
      </c>
      <c r="AB76" s="68">
        <f t="shared" si="59"/>
        <v>0.23398501200022892</v>
      </c>
    </row>
    <row r="77" spans="1:28">
      <c r="A77">
        <v>804.11</v>
      </c>
      <c r="B77">
        <v>20.189408561917791</v>
      </c>
      <c r="D77" s="66">
        <f t="shared" si="40"/>
        <v>18.946805011621933</v>
      </c>
      <c r="E77" s="66">
        <f t="shared" si="41"/>
        <v>12.217909235471506</v>
      </c>
      <c r="F77" s="66">
        <f t="shared" si="42"/>
        <v>6.7288957761504271</v>
      </c>
      <c r="G77" s="66">
        <f t="shared" si="43"/>
        <v>6.4865109510575651</v>
      </c>
      <c r="H77" s="66">
        <f t="shared" si="44"/>
        <v>-0.24238482509286197</v>
      </c>
      <c r="I77" s="66">
        <f t="shared" si="45"/>
        <v>18.70442018652907</v>
      </c>
      <c r="J77" s="66">
        <f t="shared" si="46"/>
        <v>0.24238482509286285</v>
      </c>
      <c r="K77" s="66">
        <f t="shared" si="47"/>
        <v>0.2899255548935199</v>
      </c>
      <c r="L77" s="66">
        <f t="shared" si="48"/>
        <v>0</v>
      </c>
      <c r="M77" s="66">
        <f t="shared" si="49"/>
        <v>18.994345741422592</v>
      </c>
      <c r="N77" s="66">
        <f t="shared" si="50"/>
        <v>0</v>
      </c>
      <c r="O77" s="67">
        <f t="shared" si="51"/>
        <v>0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1.3247697637789037E-5</v>
      </c>
      <c r="X77" s="65">
        <f t="shared" si="55"/>
        <v>0.13247697637789035</v>
      </c>
      <c r="Y77" s="68">
        <f t="shared" si="57"/>
        <v>0.23157820039739008</v>
      </c>
      <c r="Z77" s="68">
        <f t="shared" si="58"/>
        <v>0.23157820039739008</v>
      </c>
      <c r="AA77" s="66">
        <f t="shared" si="56"/>
        <v>18.994345741422592</v>
      </c>
      <c r="AB77" s="68">
        <f t="shared" si="59"/>
        <v>0.21298735072086217</v>
      </c>
    </row>
    <row r="78" spans="1:28">
      <c r="A78">
        <v>881.87</v>
      </c>
      <c r="B78">
        <v>20.420986762315181</v>
      </c>
      <c r="D78" s="66">
        <f t="shared" si="40"/>
        <v>19.178383212019323</v>
      </c>
      <c r="E78" s="66">
        <f t="shared" si="41"/>
        <v>12.289905821681804</v>
      </c>
      <c r="F78" s="66">
        <f t="shared" si="42"/>
        <v>6.8884773903375187</v>
      </c>
      <c r="G78" s="66">
        <f t="shared" si="43"/>
        <v>6.5644181130531942</v>
      </c>
      <c r="H78" s="66">
        <f t="shared" si="44"/>
        <v>-0.32405927728432449</v>
      </c>
      <c r="I78" s="66">
        <f t="shared" si="45"/>
        <v>18.854323934735</v>
      </c>
      <c r="J78" s="66">
        <f t="shared" si="46"/>
        <v>0.3240592772843236</v>
      </c>
      <c r="K78" s="66">
        <f t="shared" si="47"/>
        <v>0.33940401253156799</v>
      </c>
      <c r="L78" s="66">
        <f t="shared" si="48"/>
        <v>0</v>
      </c>
      <c r="M78" s="66">
        <f t="shared" si="49"/>
        <v>19.193727947266567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1.2079565182535456E-5</v>
      </c>
      <c r="X78" s="65">
        <f t="shared" si="55"/>
        <v>0.12079565182535455</v>
      </c>
      <c r="Y78" s="68">
        <f t="shared" si="57"/>
        <v>0.23157820039739008</v>
      </c>
      <c r="Z78" s="68">
        <f t="shared" si="58"/>
        <v>0.23157820039739008</v>
      </c>
      <c r="AA78" s="66">
        <f t="shared" si="56"/>
        <v>19.193727947266567</v>
      </c>
      <c r="AB78" s="68">
        <f t="shared" si="59"/>
        <v>0.1993822058439747</v>
      </c>
    </row>
    <row r="79" spans="1:28">
      <c r="A79">
        <v>963.51</v>
      </c>
      <c r="B79">
        <v>20.63151239904008</v>
      </c>
      <c r="D79" s="66">
        <f t="shared" si="40"/>
        <v>19.388908848744222</v>
      </c>
      <c r="E79" s="66">
        <f t="shared" si="41"/>
        <v>12.357119196237244</v>
      </c>
      <c r="F79" s="66">
        <f t="shared" si="42"/>
        <v>7.0317896525069781</v>
      </c>
      <c r="G79" s="66">
        <f t="shared" si="43"/>
        <v>6.6335570396712917</v>
      </c>
      <c r="H79" s="66">
        <f t="shared" si="44"/>
        <v>-0.39823261283568634</v>
      </c>
      <c r="I79" s="66">
        <f t="shared" si="45"/>
        <v>18.990676235908538</v>
      </c>
      <c r="J79" s="66">
        <f t="shared" si="46"/>
        <v>0.39823261283568456</v>
      </c>
      <c r="K79" s="66">
        <f t="shared" si="47"/>
        <v>0.37866681892728327</v>
      </c>
      <c r="L79" s="66">
        <f t="shared" si="48"/>
        <v>0</v>
      </c>
      <c r="M79" s="66">
        <f t="shared" si="49"/>
        <v>19.36934305483582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1.1056041086779113E-5</v>
      </c>
      <c r="X79" s="65">
        <f t="shared" si="55"/>
        <v>0.11056041086779113</v>
      </c>
      <c r="Y79" s="68">
        <f t="shared" si="57"/>
        <v>0.2105256367248991</v>
      </c>
      <c r="Z79" s="68">
        <f t="shared" si="58"/>
        <v>0.2105256367248991</v>
      </c>
      <c r="AA79" s="66">
        <f t="shared" si="56"/>
        <v>19.36934305483582</v>
      </c>
      <c r="AB79" s="68">
        <f t="shared" si="59"/>
        <v>0.17561510756925358</v>
      </c>
    </row>
    <row r="80" spans="1:28">
      <c r="A80">
        <v>1048.46</v>
      </c>
      <c r="B80">
        <v>20.820985472092492</v>
      </c>
      <c r="D80" s="66">
        <f t="shared" si="40"/>
        <v>19.578381921796634</v>
      </c>
      <c r="E80" s="66">
        <f t="shared" si="41"/>
        <v>12.419644828121145</v>
      </c>
      <c r="F80" s="66">
        <f t="shared" si="42"/>
        <v>7.158737093675489</v>
      </c>
      <c r="G80" s="66">
        <f t="shared" si="43"/>
        <v>6.6949752249281147</v>
      </c>
      <c r="H80" s="66">
        <f t="shared" si="44"/>
        <v>-0.46376186874737435</v>
      </c>
      <c r="I80" s="66">
        <f t="shared" si="45"/>
        <v>19.114620053049258</v>
      </c>
      <c r="J80" s="66">
        <f t="shared" si="46"/>
        <v>0.46376186874737613</v>
      </c>
      <c r="K80" s="66">
        <f t="shared" si="47"/>
        <v>0.41022731069653678</v>
      </c>
      <c r="L80" s="66">
        <f t="shared" si="48"/>
        <v>-5.3534558050839343E-2</v>
      </c>
      <c r="M80" s="66">
        <f t="shared" si="49"/>
        <v>19.524847363745796</v>
      </c>
      <c r="N80" s="66">
        <f t="shared" si="50"/>
        <v>5.3534558050838399E-2</v>
      </c>
      <c r="O80" s="67">
        <f t="shared" si="51"/>
        <v>2.8659489056985865E-3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1.016024087473298E-5</v>
      </c>
      <c r="X80" s="65">
        <f t="shared" si="55"/>
        <v>0.1016024087473298</v>
      </c>
      <c r="Y80" s="68">
        <f t="shared" si="57"/>
        <v>0.18947307305241168</v>
      </c>
      <c r="Z80" s="68">
        <f t="shared" si="58"/>
        <v>0.18947307305241168</v>
      </c>
      <c r="AA80" s="66">
        <f t="shared" si="56"/>
        <v>19.524847363745796</v>
      </c>
      <c r="AB80" s="68">
        <f t="shared" si="59"/>
        <v>0.15550430890997546</v>
      </c>
    </row>
    <row r="81" spans="1:28">
      <c r="A81">
        <v>1149.55</v>
      </c>
      <c r="B81">
        <v>21.010458545144896</v>
      </c>
      <c r="D81" s="66">
        <f t="shared" si="40"/>
        <v>19.767854994849039</v>
      </c>
      <c r="E81" s="66">
        <f t="shared" si="41"/>
        <v>12.48602889385444</v>
      </c>
      <c r="F81" s="66">
        <f t="shared" si="42"/>
        <v>7.2818261009945981</v>
      </c>
      <c r="G81" s="66">
        <f t="shared" si="43"/>
        <v>6.7573272758060314</v>
      </c>
      <c r="H81" s="66">
        <f t="shared" si="44"/>
        <v>-0.52449882518856672</v>
      </c>
      <c r="I81" s="66">
        <f t="shared" si="45"/>
        <v>19.243356169660473</v>
      </c>
      <c r="J81" s="66">
        <f t="shared" si="46"/>
        <v>0.52449882518856583</v>
      </c>
      <c r="K81" s="66">
        <f t="shared" si="47"/>
        <v>0.43940810799380359</v>
      </c>
      <c r="L81" s="66">
        <f t="shared" si="48"/>
        <v>-8.5090717194762244E-2</v>
      </c>
      <c r="M81" s="66">
        <f t="shared" si="49"/>
        <v>19.682764277654275</v>
      </c>
      <c r="N81" s="66">
        <f t="shared" si="50"/>
        <v>8.5090717194763243E-2</v>
      </c>
      <c r="O81" s="67">
        <f t="shared" si="51"/>
        <v>7.2404301527191767E-3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9.2667619046779548E-6</v>
      </c>
      <c r="X81" s="65">
        <f t="shared" si="55"/>
        <v>9.2667619046779545E-2</v>
      </c>
      <c r="Y81" s="68">
        <f t="shared" si="57"/>
        <v>0.18947307305240457</v>
      </c>
      <c r="Z81" s="68">
        <f t="shared" si="58"/>
        <v>0.18947307305240457</v>
      </c>
      <c r="AA81" s="66">
        <f t="shared" si="56"/>
        <v>19.682764277654275</v>
      </c>
      <c r="AB81" s="68">
        <f t="shared" si="59"/>
        <v>0.15791691390847973</v>
      </c>
    </row>
    <row r="82" spans="1:28">
      <c r="A82">
        <v>1258.02</v>
      </c>
      <c r="B82">
        <v>21.178879054524817</v>
      </c>
      <c r="D82" s="66">
        <f t="shared" si="40"/>
        <v>19.936275504228959</v>
      </c>
      <c r="E82" s="66">
        <f t="shared" si="41"/>
        <v>12.549372749263533</v>
      </c>
      <c r="F82" s="66">
        <f t="shared" si="42"/>
        <v>7.3869027549654263</v>
      </c>
      <c r="G82" s="66">
        <f t="shared" si="43"/>
        <v>6.8142549309347045</v>
      </c>
      <c r="H82" s="66">
        <f t="shared" si="44"/>
        <v>-0.57264782403072179</v>
      </c>
      <c r="I82" s="66">
        <f t="shared" si="45"/>
        <v>19.363627680198238</v>
      </c>
      <c r="J82" s="66">
        <f t="shared" si="46"/>
        <v>0.5726478240307209</v>
      </c>
      <c r="K82" s="66">
        <f t="shared" si="47"/>
        <v>0.46379798731883121</v>
      </c>
      <c r="L82" s="66">
        <f t="shared" si="48"/>
        <v>-0.10884983671188969</v>
      </c>
      <c r="M82" s="66">
        <f t="shared" si="49"/>
        <v>19.827425667517069</v>
      </c>
      <c r="N82" s="66">
        <f t="shared" si="50"/>
        <v>0.10884983671189019</v>
      </c>
      <c r="O82" s="67">
        <f t="shared" si="51"/>
        <v>1.1848286952205158E-2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8.4677557968256003E-6</v>
      </c>
      <c r="X82" s="65">
        <f t="shared" si="55"/>
        <v>8.4677557968256004E-2</v>
      </c>
      <c r="Y82" s="68">
        <f t="shared" si="57"/>
        <v>0.1684205093799207</v>
      </c>
      <c r="Z82" s="68">
        <f t="shared" si="58"/>
        <v>0.1684205093799207</v>
      </c>
      <c r="AA82" s="66">
        <f t="shared" si="56"/>
        <v>19.827425667517069</v>
      </c>
      <c r="AB82" s="68">
        <f t="shared" si="59"/>
        <v>0.14466138986279375</v>
      </c>
    </row>
    <row r="83" spans="1:28" ht="15" customHeight="1">
      <c r="A83">
        <v>1379.41</v>
      </c>
      <c r="B83">
        <v>21.347299563904734</v>
      </c>
      <c r="D83" s="66">
        <f t="shared" si="40"/>
        <v>20.104696013608876</v>
      </c>
      <c r="E83" s="66">
        <f t="shared" si="41"/>
        <v>12.612429093730494</v>
      </c>
      <c r="F83" s="66">
        <f t="shared" si="42"/>
        <v>7.4922669198783822</v>
      </c>
      <c r="G83" s="66">
        <f t="shared" si="43"/>
        <v>6.8685879824926035</v>
      </c>
      <c r="H83" s="66">
        <f t="shared" si="44"/>
        <v>-0.62367893738577873</v>
      </c>
      <c r="I83" s="66">
        <f t="shared" si="45"/>
        <v>19.481017076223097</v>
      </c>
      <c r="J83" s="66">
        <f t="shared" si="46"/>
        <v>0.62367893738577962</v>
      </c>
      <c r="K83" s="66">
        <f t="shared" si="47"/>
        <v>0.48527883450598458</v>
      </c>
      <c r="L83" s="66">
        <f t="shared" si="48"/>
        <v>-0.13840010287979504</v>
      </c>
      <c r="M83" s="66">
        <f t="shared" si="49"/>
        <v>19.96629591072908</v>
      </c>
      <c r="N83" s="66">
        <f t="shared" si="50"/>
        <v>0.13840010287979609</v>
      </c>
      <c r="O83" s="67">
        <f t="shared" si="51"/>
        <v>1.9154588477138142E-2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7.7225815004404357E-6</v>
      </c>
      <c r="X83" s="65">
        <f t="shared" si="55"/>
        <v>7.7225815004404355E-2</v>
      </c>
      <c r="Y83" s="68">
        <f t="shared" si="57"/>
        <v>0.16842050937991715</v>
      </c>
      <c r="Z83" s="68">
        <f t="shared" si="58"/>
        <v>0.16842050937991715</v>
      </c>
      <c r="AA83" s="66">
        <f t="shared" si="56"/>
        <v>19.96629591072908</v>
      </c>
      <c r="AB83" s="68">
        <f t="shared" si="59"/>
        <v>0.13887024321201125</v>
      </c>
    </row>
    <row r="84" spans="1:28">
      <c r="A84">
        <v>1510.03</v>
      </c>
      <c r="B84">
        <v>21.49466750961216</v>
      </c>
      <c r="D84" s="66">
        <f t="shared" si="40"/>
        <v>20.252063959316303</v>
      </c>
      <c r="E84" s="66">
        <f t="shared" si="41"/>
        <v>12.672792135075127</v>
      </c>
      <c r="F84" s="66">
        <f t="shared" si="42"/>
        <v>7.5792718242411752</v>
      </c>
      <c r="G84" s="66">
        <f t="shared" si="43"/>
        <v>6.9185461817497593</v>
      </c>
      <c r="H84" s="66">
        <f t="shared" si="44"/>
        <v>-0.66072564249141585</v>
      </c>
      <c r="I84" s="66">
        <f t="shared" si="45"/>
        <v>19.591338316824888</v>
      </c>
      <c r="J84" s="66">
        <f t="shared" si="46"/>
        <v>0.66072564249141408</v>
      </c>
      <c r="K84" s="66">
        <f t="shared" si="47"/>
        <v>0.50363142780359782</v>
      </c>
      <c r="L84" s="66">
        <f t="shared" si="48"/>
        <v>-0.15709421468781626</v>
      </c>
      <c r="M84" s="66">
        <f t="shared" si="49"/>
        <v>20.094969744628486</v>
      </c>
      <c r="N84" s="66">
        <f t="shared" si="50"/>
        <v>0.1570942146878167</v>
      </c>
      <c r="O84" s="67">
        <f t="shared" si="51"/>
        <v>2.4678592288381845E-2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7.0545659010235179E-6</v>
      </c>
      <c r="X84" s="65">
        <f t="shared" si="55"/>
        <v>7.0545659010235184E-2</v>
      </c>
      <c r="Y84" s="68">
        <f t="shared" si="57"/>
        <v>0.14736794570742617</v>
      </c>
      <c r="Z84" s="68">
        <f t="shared" si="58"/>
        <v>0.14736794570742617</v>
      </c>
      <c r="AA84" s="66">
        <f t="shared" si="56"/>
        <v>20.094969744628486</v>
      </c>
      <c r="AB84" s="68">
        <f t="shared" si="59"/>
        <v>0.12867383389940557</v>
      </c>
    </row>
    <row r="85" spans="1:28">
      <c r="A85">
        <v>1646.71</v>
      </c>
      <c r="B85">
        <v>21.620982891647103</v>
      </c>
      <c r="D85" s="66">
        <f t="shared" si="40"/>
        <v>20.378379341351245</v>
      </c>
      <c r="E85" s="66">
        <f t="shared" si="41"/>
        <v>12.729199889558293</v>
      </c>
      <c r="F85" s="66">
        <f t="shared" si="42"/>
        <v>7.6491794517929517</v>
      </c>
      <c r="G85" s="66">
        <f t="shared" si="43"/>
        <v>6.9635167503328184</v>
      </c>
      <c r="H85" s="66">
        <f t="shared" si="44"/>
        <v>-0.68566270146013331</v>
      </c>
      <c r="I85" s="66">
        <f t="shared" si="45"/>
        <v>19.69271663989111</v>
      </c>
      <c r="J85" s="66">
        <f t="shared" si="46"/>
        <v>0.68566270146013508</v>
      </c>
      <c r="K85" s="66">
        <f t="shared" si="47"/>
        <v>0.51910892020761379</v>
      </c>
      <c r="L85" s="66">
        <f t="shared" si="48"/>
        <v>-0.16655378125252129</v>
      </c>
      <c r="M85" s="66">
        <f t="shared" si="49"/>
        <v>20.211825560098724</v>
      </c>
      <c r="N85" s="66">
        <f t="shared" si="50"/>
        <v>0.16655378125252085</v>
      </c>
      <c r="O85" s="67">
        <f t="shared" si="51"/>
        <v>2.7740162049512566E-2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6.4690237792462191E-6</v>
      </c>
      <c r="X85" s="65">
        <f t="shared" si="55"/>
        <v>6.4690237792462191E-2</v>
      </c>
      <c r="Y85" s="68">
        <f t="shared" si="57"/>
        <v>0.1263153820349423</v>
      </c>
      <c r="Z85" s="68">
        <f t="shared" si="58"/>
        <v>0.1263153820349423</v>
      </c>
      <c r="AA85" s="66">
        <f t="shared" si="56"/>
        <v>20.211825560098724</v>
      </c>
      <c r="AB85" s="68">
        <f t="shared" si="59"/>
        <v>0.11685581547023816</v>
      </c>
    </row>
    <row r="86" spans="1:28">
      <c r="A86">
        <v>1809.33</v>
      </c>
      <c r="B86">
        <v>21.747298273682041</v>
      </c>
      <c r="D86" s="66">
        <f t="shared" si="40"/>
        <v>20.504694723386184</v>
      </c>
      <c r="E86" s="66">
        <f t="shared" si="41"/>
        <v>12.789006493750204</v>
      </c>
      <c r="F86" s="66">
        <f t="shared" si="42"/>
        <v>7.7156882296359797</v>
      </c>
      <c r="G86" s="66">
        <f t="shared" si="43"/>
        <v>7.0094863072491655</v>
      </c>
      <c r="H86" s="66">
        <f t="shared" si="44"/>
        <v>-0.70620192238681412</v>
      </c>
      <c r="I86" s="66">
        <f t="shared" si="45"/>
        <v>19.798492800999369</v>
      </c>
      <c r="J86" s="66">
        <f t="shared" si="46"/>
        <v>0.70620192238681412</v>
      </c>
      <c r="K86" s="66">
        <f t="shared" si="47"/>
        <v>0.5339951243269766</v>
      </c>
      <c r="L86" s="66">
        <f t="shared" si="48"/>
        <v>-0.17220679805983752</v>
      </c>
      <c r="M86" s="66">
        <f t="shared" si="49"/>
        <v>20.332487925326348</v>
      </c>
      <c r="N86" s="66">
        <f t="shared" si="50"/>
        <v>0.17220679805983607</v>
      </c>
      <c r="O86" s="67">
        <f t="shared" si="51"/>
        <v>2.9655181298021163E-2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5.8875971478517146E-6</v>
      </c>
      <c r="X86" s="65">
        <f t="shared" si="55"/>
        <v>5.8875971478517149E-2</v>
      </c>
      <c r="Y86" s="68">
        <f t="shared" si="57"/>
        <v>0.12631538203493875</v>
      </c>
      <c r="Z86" s="68">
        <f t="shared" si="58"/>
        <v>0.12631538203493875</v>
      </c>
      <c r="AA86" s="66">
        <f t="shared" si="56"/>
        <v>20.332487925326348</v>
      </c>
      <c r="AB86" s="68">
        <f t="shared" si="59"/>
        <v>0.12066236522762352</v>
      </c>
    </row>
    <row r="87" spans="1:28">
      <c r="A87">
        <v>1979.41</v>
      </c>
      <c r="B87">
        <v>21.852561092044493</v>
      </c>
      <c r="D87" s="66">
        <f t="shared" si="40"/>
        <v>20.609957541748635</v>
      </c>
      <c r="E87" s="66">
        <f t="shared" si="41"/>
        <v>12.844654820233137</v>
      </c>
      <c r="F87" s="66">
        <f t="shared" si="42"/>
        <v>7.7653027215154982</v>
      </c>
      <c r="G87" s="66">
        <f t="shared" si="43"/>
        <v>7.0507603787708293</v>
      </c>
      <c r="H87" s="66">
        <f t="shared" si="44"/>
        <v>-0.71454234274466888</v>
      </c>
      <c r="I87" s="66">
        <f t="shared" si="45"/>
        <v>19.895415199003967</v>
      </c>
      <c r="J87" s="66">
        <f t="shared" si="46"/>
        <v>0.71454234274466799</v>
      </c>
      <c r="K87" s="66">
        <f t="shared" si="47"/>
        <v>0.54661847934902918</v>
      </c>
      <c r="L87" s="66">
        <f t="shared" si="48"/>
        <v>-0.16792386339563881</v>
      </c>
      <c r="M87" s="66">
        <f t="shared" si="49"/>
        <v>20.442033678352995</v>
      </c>
      <c r="N87" s="66">
        <f t="shared" si="50"/>
        <v>0.16792386339563947</v>
      </c>
      <c r="O87" s="67">
        <f t="shared" si="51"/>
        <v>2.8198423897717387E-2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5.3817077551000261E-6</v>
      </c>
      <c r="X87" s="65">
        <f t="shared" si="55"/>
        <v>5.3817077551000257E-2</v>
      </c>
      <c r="Y87" s="68">
        <f t="shared" si="57"/>
        <v>0.10526281836245133</v>
      </c>
      <c r="Z87" s="68">
        <f t="shared" si="58"/>
        <v>0.10526281836245133</v>
      </c>
      <c r="AA87" s="66">
        <f t="shared" si="56"/>
        <v>20.442033678352995</v>
      </c>
      <c r="AB87" s="68">
        <f t="shared" si="59"/>
        <v>0.10954575302664793</v>
      </c>
    </row>
    <row r="88" spans="1:28">
      <c r="A88">
        <v>2159.35</v>
      </c>
      <c r="B88">
        <v>21.957823910406944</v>
      </c>
      <c r="D88" s="66">
        <f t="shared" si="40"/>
        <v>20.715220360111086</v>
      </c>
      <c r="E88" s="66">
        <f t="shared" si="41"/>
        <v>12.897286330016646</v>
      </c>
      <c r="F88" s="66">
        <f t="shared" si="42"/>
        <v>7.81793403009444</v>
      </c>
      <c r="G88" s="66">
        <f t="shared" si="43"/>
        <v>7.0885335263174785</v>
      </c>
      <c r="H88" s="66">
        <f t="shared" si="44"/>
        <v>-0.72940050377696153</v>
      </c>
      <c r="I88" s="66">
        <f t="shared" si="45"/>
        <v>19.985819856334125</v>
      </c>
      <c r="J88" s="66">
        <f t="shared" si="46"/>
        <v>0.72940050377696153</v>
      </c>
      <c r="K88" s="66">
        <f t="shared" si="47"/>
        <v>0.55760072683583717</v>
      </c>
      <c r="L88" s="66">
        <f t="shared" si="48"/>
        <v>-0.17179977694112436</v>
      </c>
      <c r="M88" s="66">
        <f t="shared" si="49"/>
        <v>20.543420583169961</v>
      </c>
      <c r="N88" s="66">
        <f t="shared" si="50"/>
        <v>0.1717997769411248</v>
      </c>
      <c r="O88" s="67">
        <f t="shared" si="51"/>
        <v>2.9515163357020237E-2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4.9332466471496249E-6</v>
      </c>
      <c r="X88" s="65">
        <f t="shared" si="55"/>
        <v>4.933246647149625E-2</v>
      </c>
      <c r="Y88" s="68">
        <f t="shared" si="57"/>
        <v>0.10526281836245133</v>
      </c>
      <c r="Z88" s="68">
        <f t="shared" si="58"/>
        <v>0.10526281836245133</v>
      </c>
      <c r="AA88" s="66">
        <f t="shared" si="56"/>
        <v>20.543420583169961</v>
      </c>
      <c r="AB88" s="68">
        <f t="shared" si="59"/>
        <v>0.10138690481696599</v>
      </c>
    </row>
    <row r="89" spans="1:28">
      <c r="A89">
        <v>2368.4299999999998</v>
      </c>
      <c r="B89">
        <v>22.042034165096901</v>
      </c>
      <c r="D89" s="66">
        <f t="shared" si="40"/>
        <v>20.799430614801043</v>
      </c>
      <c r="E89" s="66">
        <f t="shared" si="41"/>
        <v>12.951879151085256</v>
      </c>
      <c r="F89" s="66">
        <f t="shared" si="42"/>
        <v>7.8475514637157868</v>
      </c>
      <c r="G89" s="66">
        <f t="shared" si="43"/>
        <v>7.1264785418658114</v>
      </c>
      <c r="H89" s="66">
        <f t="shared" si="44"/>
        <v>-0.7210729218499754</v>
      </c>
      <c r="I89" s="66">
        <f t="shared" si="45"/>
        <v>20.078357692951066</v>
      </c>
      <c r="J89" s="66">
        <f t="shared" si="46"/>
        <v>0.72107292184997718</v>
      </c>
      <c r="K89" s="66">
        <f t="shared" si="47"/>
        <v>0.56812131475111005</v>
      </c>
      <c r="L89" s="66">
        <f t="shared" si="48"/>
        <v>-0.15295160709886713</v>
      </c>
      <c r="M89" s="66">
        <f t="shared" si="49"/>
        <v>20.646479007702176</v>
      </c>
      <c r="N89" s="66">
        <f t="shared" si="50"/>
        <v>0.15295160709886702</v>
      </c>
      <c r="O89" s="67">
        <f t="shared" si="51"/>
        <v>2.3394194114126188E-2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4.4977500485648909E-6</v>
      </c>
      <c r="X89" s="65">
        <f t="shared" si="55"/>
        <v>4.4977500485648907E-2</v>
      </c>
      <c r="Y89" s="68">
        <f t="shared" si="57"/>
        <v>8.4210254689956798E-2</v>
      </c>
      <c r="Z89" s="68">
        <f t="shared" si="58"/>
        <v>8.4210254689956798E-2</v>
      </c>
      <c r="AA89" s="66">
        <f t="shared" si="56"/>
        <v>20.646479007702176</v>
      </c>
      <c r="AB89" s="68">
        <f t="shared" si="59"/>
        <v>0.10305842453221459</v>
      </c>
    </row>
    <row r="90" spans="1:28">
      <c r="A90">
        <v>2590.16</v>
      </c>
      <c r="B90">
        <v>22.10519185611437</v>
      </c>
      <c r="D90" s="66">
        <f t="shared" si="40"/>
        <v>20.862588305818512</v>
      </c>
      <c r="E90" s="66">
        <f t="shared" si="41"/>
        <v>13.003498741961709</v>
      </c>
      <c r="F90" s="66">
        <f t="shared" si="42"/>
        <v>7.8590895638568039</v>
      </c>
      <c r="G90" s="66">
        <f t="shared" si="43"/>
        <v>7.1612526770016096</v>
      </c>
      <c r="H90" s="66">
        <f t="shared" si="44"/>
        <v>-0.69783688685519429</v>
      </c>
      <c r="I90" s="66">
        <f t="shared" si="45"/>
        <v>20.16475141896332</v>
      </c>
      <c r="J90" s="66">
        <f t="shared" si="46"/>
        <v>0.69783688685519252</v>
      </c>
      <c r="K90" s="66">
        <f t="shared" si="47"/>
        <v>0.57734092934322423</v>
      </c>
      <c r="L90" s="66">
        <f t="shared" si="48"/>
        <v>-0.12049595751196829</v>
      </c>
      <c r="M90" s="66">
        <f t="shared" si="49"/>
        <v>20.742092348306546</v>
      </c>
      <c r="N90" s="66">
        <f t="shared" si="50"/>
        <v>0.12049595751196662</v>
      </c>
      <c r="O90" s="67">
        <f t="shared" si="51"/>
        <v>1.4519275776725666E-2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4.1127212788100133E-6</v>
      </c>
      <c r="X90" s="65">
        <f t="shared" si="55"/>
        <v>4.112721278810013E-2</v>
      </c>
      <c r="Y90" s="68">
        <f t="shared" si="57"/>
        <v>6.3157691017469375E-2</v>
      </c>
      <c r="Z90" s="68">
        <f t="shared" si="58"/>
        <v>6.3157691017469375E-2</v>
      </c>
      <c r="AA90" s="66">
        <f t="shared" si="56"/>
        <v>20.742092348306546</v>
      </c>
      <c r="AB90" s="68">
        <f t="shared" si="59"/>
        <v>9.5613340604369768E-2</v>
      </c>
    </row>
    <row r="91" spans="1:28">
      <c r="A91">
        <v>2827.83</v>
      </c>
      <c r="B91">
        <v>22.168349547131839</v>
      </c>
      <c r="D91" s="66">
        <f t="shared" si="40"/>
        <v>20.925745996835982</v>
      </c>
      <c r="E91" s="66">
        <f t="shared" si="41"/>
        <v>13.052987899401748</v>
      </c>
      <c r="F91" s="66">
        <f t="shared" si="42"/>
        <v>7.8727580974342342</v>
      </c>
      <c r="G91" s="66">
        <f t="shared" si="43"/>
        <v>7.1936284594601432</v>
      </c>
      <c r="H91" s="66">
        <f t="shared" si="44"/>
        <v>-0.67912963797409098</v>
      </c>
      <c r="I91" s="66">
        <f t="shared" si="45"/>
        <v>20.246616358861893</v>
      </c>
      <c r="J91" s="66">
        <f t="shared" si="46"/>
        <v>0.67912963797408921</v>
      </c>
      <c r="K91" s="66">
        <f t="shared" si="47"/>
        <v>0.58558358260320709</v>
      </c>
      <c r="L91" s="66">
        <f t="shared" si="48"/>
        <v>-9.354605537088212E-2</v>
      </c>
      <c r="M91" s="66">
        <f t="shared" si="49"/>
        <v>20.832199941465099</v>
      </c>
      <c r="N91" s="66">
        <f t="shared" si="50"/>
        <v>9.3546055370882897E-2</v>
      </c>
      <c r="O91" s="67">
        <f t="shared" si="51"/>
        <v>8.7508644754522892E-3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3.7670603068510285E-6</v>
      </c>
      <c r="X91" s="65">
        <f t="shared" si="55"/>
        <v>3.7670603068510285E-2</v>
      </c>
      <c r="Y91" s="68">
        <f t="shared" si="57"/>
        <v>6.3157691017469375E-2</v>
      </c>
      <c r="Z91" s="68">
        <f t="shared" si="58"/>
        <v>6.3157691017469375E-2</v>
      </c>
      <c r="AA91" s="66">
        <f t="shared" si="56"/>
        <v>20.832199941465099</v>
      </c>
      <c r="AB91" s="68">
        <f t="shared" si="59"/>
        <v>9.0107593158553101E-2</v>
      </c>
    </row>
    <row r="92" spans="1:28">
      <c r="A92">
        <v>3098.92</v>
      </c>
      <c r="B92">
        <v>22.210454674476818</v>
      </c>
      <c r="D92" s="66">
        <f t="shared" si="40"/>
        <v>20.96785112418096</v>
      </c>
      <c r="E92" s="66">
        <f t="shared" si="41"/>
        <v>13.103422638913356</v>
      </c>
      <c r="F92" s="66">
        <f t="shared" si="42"/>
        <v>7.8644284852676041</v>
      </c>
      <c r="G92" s="66">
        <f t="shared" si="43"/>
        <v>7.2256940903268445</v>
      </c>
      <c r="H92" s="66">
        <f t="shared" si="44"/>
        <v>-0.63873439494075956</v>
      </c>
      <c r="I92" s="66">
        <f t="shared" si="45"/>
        <v>20.329116729240202</v>
      </c>
      <c r="J92" s="66">
        <f t="shared" si="46"/>
        <v>0.63873439494075868</v>
      </c>
      <c r="K92" s="66">
        <f t="shared" si="47"/>
        <v>0.59344104627021055</v>
      </c>
      <c r="L92" s="66">
        <f t="shared" si="48"/>
        <v>0</v>
      </c>
      <c r="M92" s="66">
        <f t="shared" si="49"/>
        <v>20.922557775510413</v>
      </c>
      <c r="N92" s="66">
        <f t="shared" si="50"/>
        <v>0</v>
      </c>
      <c r="O92" s="67">
        <f t="shared" si="51"/>
        <v>0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3.4375221520796088E-6</v>
      </c>
      <c r="X92" s="65">
        <f t="shared" si="55"/>
        <v>3.4375221520796091E-2</v>
      </c>
      <c r="Y92" s="68">
        <f t="shared" si="57"/>
        <v>4.2105127344978399E-2</v>
      </c>
      <c r="Z92" s="68">
        <f t="shared" si="58"/>
        <v>4.2105127344978399E-2</v>
      </c>
      <c r="AA92" s="66">
        <f t="shared" si="56"/>
        <v>20.922557775510413</v>
      </c>
      <c r="AB92" s="68">
        <f t="shared" si="59"/>
        <v>9.0357834045313723E-2</v>
      </c>
    </row>
    <row r="93" spans="1:28">
      <c r="A93">
        <v>3391.7</v>
      </c>
      <c r="B93">
        <v>22.2525598018218</v>
      </c>
      <c r="D93" s="66">
        <f t="shared" si="40"/>
        <v>21.009956251525942</v>
      </c>
      <c r="E93" s="66">
        <f t="shared" si="41"/>
        <v>13.152028304880117</v>
      </c>
      <c r="F93" s="66">
        <f t="shared" si="42"/>
        <v>7.8579279466458249</v>
      </c>
      <c r="G93" s="66">
        <f t="shared" si="43"/>
        <v>7.2557462173291123</v>
      </c>
      <c r="H93" s="66">
        <f t="shared" si="44"/>
        <v>-0.60218172931671266</v>
      </c>
      <c r="I93" s="66">
        <f t="shared" si="45"/>
        <v>20.40777452220923</v>
      </c>
      <c r="J93" s="66">
        <f t="shared" si="46"/>
        <v>0.60218172931671177</v>
      </c>
      <c r="K93" s="66">
        <f t="shared" si="47"/>
        <v>0.60054289429046315</v>
      </c>
      <c r="L93" s="66">
        <f t="shared" si="48"/>
        <v>0</v>
      </c>
      <c r="M93" s="66">
        <f t="shared" si="49"/>
        <v>21.008317416499693</v>
      </c>
      <c r="N93" s="66">
        <f t="shared" si="50"/>
        <v>0</v>
      </c>
      <c r="O93" s="67">
        <f t="shared" si="51"/>
        <v>0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3.1407866696708267E-6</v>
      </c>
      <c r="X93" s="65">
        <f t="shared" si="55"/>
        <v>3.1407866696708267E-2</v>
      </c>
      <c r="Y93" s="68">
        <f t="shared" si="57"/>
        <v>4.2105127344981952E-2</v>
      </c>
      <c r="Z93" s="68">
        <f t="shared" si="58"/>
        <v>4.2105127344981952E-2</v>
      </c>
      <c r="AA93" s="66">
        <f t="shared" si="56"/>
        <v>21.008317416499693</v>
      </c>
      <c r="AB93" s="68">
        <f t="shared" si="59"/>
        <v>8.5759640989280683E-2</v>
      </c>
    </row>
    <row r="94" spans="1:28">
      <c r="A94">
        <v>3709.36</v>
      </c>
      <c r="B94">
        <v>22.294664929166778</v>
      </c>
      <c r="D94" s="66">
        <f t="shared" si="40"/>
        <v>21.052061378870921</v>
      </c>
      <c r="E94" s="66">
        <f t="shared" si="41"/>
        <v>13.199157830710607</v>
      </c>
      <c r="F94" s="66">
        <f t="shared" si="42"/>
        <v>7.8529035481603131</v>
      </c>
      <c r="G94" s="66">
        <f t="shared" si="43"/>
        <v>7.2841203395583101</v>
      </c>
      <c r="H94" s="66">
        <f t="shared" si="44"/>
        <v>-0.56878320860200304</v>
      </c>
      <c r="I94" s="66">
        <f t="shared" si="45"/>
        <v>20.483278170268918</v>
      </c>
      <c r="J94" s="66">
        <f t="shared" si="46"/>
        <v>0.56878320860200304</v>
      </c>
      <c r="K94" s="66">
        <f t="shared" si="47"/>
        <v>0.60702683188085338</v>
      </c>
      <c r="L94" s="66">
        <f t="shared" si="48"/>
        <v>0</v>
      </c>
      <c r="M94" s="66">
        <f t="shared" si="49"/>
        <v>21.090305002149769</v>
      </c>
      <c r="N94" s="66">
        <f t="shared" si="50"/>
        <v>0</v>
      </c>
      <c r="O94" s="67">
        <f t="shared" si="51"/>
        <v>0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2.8718178196569064E-6</v>
      </c>
      <c r="X94" s="65">
        <f t="shared" si="55"/>
        <v>2.8718178196569064E-2</v>
      </c>
      <c r="Y94" s="68">
        <f t="shared" si="57"/>
        <v>4.2105127344978399E-2</v>
      </c>
      <c r="Z94" s="68">
        <f t="shared" si="58"/>
        <v>4.2105127344978399E-2</v>
      </c>
      <c r="AA94" s="66">
        <f t="shared" si="56"/>
        <v>21.090305002149769</v>
      </c>
      <c r="AB94" s="68">
        <f t="shared" si="59"/>
        <v>8.19875856500758E-2</v>
      </c>
    </row>
    <row r="95" spans="1:28">
      <c r="A95">
        <v>4058.61</v>
      </c>
      <c r="B95">
        <v>22.315717492839273</v>
      </c>
      <c r="D95" s="66">
        <f t="shared" si="40"/>
        <v>21.073113942543415</v>
      </c>
      <c r="E95" s="66">
        <f t="shared" si="41"/>
        <v>13.245484879587817</v>
      </c>
      <c r="F95" s="66">
        <f t="shared" si="42"/>
        <v>7.827629062955598</v>
      </c>
      <c r="G95" s="66">
        <f t="shared" si="43"/>
        <v>7.3113051709609591</v>
      </c>
      <c r="H95" s="66">
        <f t="shared" si="44"/>
        <v>-0.51632389199463891</v>
      </c>
      <c r="I95" s="66">
        <f t="shared" si="45"/>
        <v>20.556790050548777</v>
      </c>
      <c r="J95" s="66">
        <f t="shared" si="46"/>
        <v>0.51632389199463802</v>
      </c>
      <c r="K95" s="66">
        <f t="shared" si="47"/>
        <v>0.61304663179741081</v>
      </c>
      <c r="L95" s="66">
        <f t="shared" si="48"/>
        <v>9.6722739802772795E-2</v>
      </c>
      <c r="M95" s="66">
        <f t="shared" si="49"/>
        <v>21.169836682346187</v>
      </c>
      <c r="N95" s="66">
        <f t="shared" si="50"/>
        <v>-9.6722739802771684E-2</v>
      </c>
      <c r="O95" s="67">
        <f t="shared" si="51"/>
        <v>9.3552883949546747E-3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2.6246932194821728E-6</v>
      </c>
      <c r="X95" s="65">
        <f t="shared" si="55"/>
        <v>2.6246932194821729E-2</v>
      </c>
      <c r="Y95" s="68">
        <f t="shared" si="57"/>
        <v>2.1052563672494529E-2</v>
      </c>
      <c r="Z95" s="68">
        <f t="shared" si="58"/>
        <v>2.1052563672494529E-2</v>
      </c>
      <c r="AA95" s="66">
        <f t="shared" si="56"/>
        <v>21.169836682346187</v>
      </c>
      <c r="AB95" s="68">
        <f t="shared" si="59"/>
        <v>7.9531680196417653E-2</v>
      </c>
    </row>
    <row r="96" spans="1:28">
      <c r="A96">
        <v>4438.83</v>
      </c>
      <c r="B96">
        <v>22.336770056511764</v>
      </c>
      <c r="D96" s="66">
        <f t="shared" si="40"/>
        <v>21.094166506215906</v>
      </c>
      <c r="E96" s="66">
        <f t="shared" si="41"/>
        <v>13.290587410744283</v>
      </c>
      <c r="F96" s="66">
        <f t="shared" si="42"/>
        <v>7.8035790954716227</v>
      </c>
      <c r="G96" s="66">
        <f t="shared" si="43"/>
        <v>7.3371237879048143</v>
      </c>
      <c r="H96" s="66">
        <f t="shared" si="44"/>
        <v>-0.46645530756680831</v>
      </c>
      <c r="I96" s="66">
        <f t="shared" si="45"/>
        <v>20.627711198649099</v>
      </c>
      <c r="J96" s="66">
        <f t="shared" si="46"/>
        <v>0.46645530756680742</v>
      </c>
      <c r="K96" s="66">
        <f t="shared" si="47"/>
        <v>0.61859717314061113</v>
      </c>
      <c r="L96" s="66">
        <f t="shared" si="48"/>
        <v>0.15214186557380371</v>
      </c>
      <c r="M96" s="66">
        <f t="shared" si="49"/>
        <v>21.246308371789709</v>
      </c>
      <c r="N96" s="66">
        <f t="shared" si="50"/>
        <v>-0.15214186557380316</v>
      </c>
      <c r="O96" s="67">
        <f t="shared" si="51"/>
        <v>2.3147147260277192E-2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2.3998680164643707E-6</v>
      </c>
      <c r="X96" s="65">
        <f t="shared" si="55"/>
        <v>2.3998680164643706E-2</v>
      </c>
      <c r="Y96" s="68">
        <f t="shared" si="57"/>
        <v>2.1052563672490976E-2</v>
      </c>
      <c r="Z96" s="68">
        <f t="shared" si="58"/>
        <v>2.1052563672490976E-2</v>
      </c>
      <c r="AA96" s="66">
        <f t="shared" si="56"/>
        <v>21.246308371789709</v>
      </c>
      <c r="AB96" s="68">
        <f t="shared" si="59"/>
        <v>7.647168944352245E-2</v>
      </c>
    </row>
    <row r="97" spans="1:28">
      <c r="A97">
        <v>4843.8599999999997</v>
      </c>
      <c r="B97">
        <v>22.357822620184255</v>
      </c>
      <c r="D97" s="66">
        <f t="shared" si="40"/>
        <v>21.115219069888397</v>
      </c>
      <c r="E97" s="66">
        <f t="shared" si="41"/>
        <v>13.333634556061636</v>
      </c>
      <c r="F97" s="66">
        <f t="shared" si="42"/>
        <v>7.7815845138267612</v>
      </c>
      <c r="G97" s="66">
        <f t="shared" si="43"/>
        <v>7.3611910362889317</v>
      </c>
      <c r="H97" s="66">
        <f t="shared" si="44"/>
        <v>-0.42039347753782952</v>
      </c>
      <c r="I97" s="66">
        <f t="shared" si="45"/>
        <v>20.694825592350568</v>
      </c>
      <c r="J97" s="66">
        <f t="shared" si="46"/>
        <v>0.42039347753782863</v>
      </c>
      <c r="K97" s="66">
        <f t="shared" si="47"/>
        <v>0.62363088432279845</v>
      </c>
      <c r="L97" s="66">
        <f t="shared" si="48"/>
        <v>0.20323740678496982</v>
      </c>
      <c r="M97" s="66">
        <f t="shared" si="49"/>
        <v>21.318456476673369</v>
      </c>
      <c r="N97" s="66">
        <f t="shared" si="50"/>
        <v>-0.2032374067849716</v>
      </c>
      <c r="O97" s="67">
        <f t="shared" si="51"/>
        <v>4.1305443516680022E-2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2.1991977777067346E-6</v>
      </c>
      <c r="X97" s="65">
        <f t="shared" si="55"/>
        <v>2.1991977777067347E-2</v>
      </c>
      <c r="Y97" s="68">
        <f t="shared" si="57"/>
        <v>2.1052563672490976E-2</v>
      </c>
      <c r="Z97" s="68">
        <f t="shared" si="58"/>
        <v>2.1052563672490976E-2</v>
      </c>
      <c r="AA97" s="66">
        <f t="shared" si="56"/>
        <v>21.318456476673369</v>
      </c>
      <c r="AB97" s="68">
        <f t="shared" si="59"/>
        <v>7.2148104883659414E-2</v>
      </c>
    </row>
    <row r="98" spans="1:28">
      <c r="A98">
        <v>5305.59</v>
      </c>
      <c r="B98">
        <v>22.378875183856742</v>
      </c>
      <c r="D98" s="66">
        <f t="shared" si="40"/>
        <v>21.136271633560884</v>
      </c>
      <c r="E98" s="66">
        <f t="shared" si="41"/>
        <v>13.377569717932554</v>
      </c>
      <c r="F98" s="66">
        <f t="shared" si="42"/>
        <v>7.7587019156283308</v>
      </c>
      <c r="G98" s="66">
        <f t="shared" si="43"/>
        <v>7.3851958960926813</v>
      </c>
      <c r="H98" s="66">
        <f t="shared" si="44"/>
        <v>-0.37350601953564944</v>
      </c>
      <c r="I98" s="66">
        <f t="shared" si="45"/>
        <v>20.762765614025234</v>
      </c>
      <c r="J98" s="66">
        <f t="shared" si="46"/>
        <v>0.37350601953565032</v>
      </c>
      <c r="K98" s="66">
        <f t="shared" si="47"/>
        <v>0.62852189353772514</v>
      </c>
      <c r="L98" s="66">
        <f t="shared" si="48"/>
        <v>0.25501587400207482</v>
      </c>
      <c r="M98" s="66">
        <f t="shared" si="49"/>
        <v>21.391287507562961</v>
      </c>
      <c r="N98" s="66">
        <f t="shared" si="50"/>
        <v>-0.25501587400207626</v>
      </c>
      <c r="O98" s="67">
        <f t="shared" si="51"/>
        <v>6.5033095993042828E-2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2.0078080189993084E-6</v>
      </c>
      <c r="X98" s="65">
        <f t="shared" si="55"/>
        <v>2.0078080189993085E-2</v>
      </c>
      <c r="Y98" s="68">
        <f t="shared" si="57"/>
        <v>2.1052563672487423E-2</v>
      </c>
      <c r="Z98" s="68">
        <f t="shared" si="58"/>
        <v>2.1052563672487423E-2</v>
      </c>
      <c r="AA98" s="66">
        <f t="shared" si="56"/>
        <v>21.391287507562961</v>
      </c>
      <c r="AB98" s="68">
        <f t="shared" si="59"/>
        <v>7.2831030889592085E-2</v>
      </c>
    </row>
    <row r="99" spans="1:28">
      <c r="A99">
        <v>5803.68</v>
      </c>
      <c r="B99">
        <v>22.399927747529233</v>
      </c>
      <c r="D99" s="66">
        <f t="shared" si="40"/>
        <v>21.157324197233375</v>
      </c>
      <c r="E99" s="66">
        <f t="shared" si="41"/>
        <v>13.419949920174183</v>
      </c>
      <c r="F99" s="66">
        <f t="shared" si="42"/>
        <v>7.7373742770591925</v>
      </c>
      <c r="G99" s="66">
        <f t="shared" si="43"/>
        <v>7.4078341206919154</v>
      </c>
      <c r="H99" s="66">
        <f t="shared" si="44"/>
        <v>-0.32954015636727707</v>
      </c>
      <c r="I99" s="66">
        <f t="shared" si="45"/>
        <v>20.827784040866099</v>
      </c>
      <c r="J99" s="66">
        <f t="shared" si="46"/>
        <v>0.32954015636727618</v>
      </c>
      <c r="K99" s="66">
        <f t="shared" si="47"/>
        <v>0.63302015776449261</v>
      </c>
      <c r="L99" s="66">
        <f t="shared" si="48"/>
        <v>0.30348000139721643</v>
      </c>
      <c r="M99" s="66">
        <f t="shared" si="49"/>
        <v>21.460804198630591</v>
      </c>
      <c r="N99" s="66">
        <f t="shared" si="50"/>
        <v>-0.3034800013972152</v>
      </c>
      <c r="O99" s="67">
        <f t="shared" si="51"/>
        <v>9.2100111248053743E-2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1.8354916445294265E-6</v>
      </c>
      <c r="X99" s="65">
        <f t="shared" si="55"/>
        <v>1.8354916445294266E-2</v>
      </c>
      <c r="Y99" s="68">
        <f t="shared" si="57"/>
        <v>2.1052563672490976E-2</v>
      </c>
      <c r="Z99" s="68">
        <f t="shared" si="58"/>
        <v>2.1052563672490976E-2</v>
      </c>
      <c r="AA99" s="66">
        <f t="shared" si="56"/>
        <v>21.460804198630591</v>
      </c>
      <c r="AB99" s="68">
        <f t="shared" si="59"/>
        <v>6.9516691067629921E-2</v>
      </c>
    </row>
    <row r="100" spans="1:28">
      <c r="A100">
        <v>6356.11</v>
      </c>
      <c r="B100">
        <v>22.399927747529233</v>
      </c>
      <c r="D100" s="66">
        <f t="shared" si="40"/>
        <v>21.157324197233375</v>
      </c>
      <c r="E100" s="66">
        <f t="shared" si="41"/>
        <v>13.461992184580374</v>
      </c>
      <c r="F100" s="66">
        <f t="shared" si="42"/>
        <v>7.6953320126530009</v>
      </c>
      <c r="G100" s="66">
        <f t="shared" si="43"/>
        <v>7.4298066353398671</v>
      </c>
      <c r="H100" s="66">
        <f t="shared" si="44"/>
        <v>-0.26552537731313386</v>
      </c>
      <c r="I100" s="66">
        <f t="shared" si="45"/>
        <v>20.89179881992024</v>
      </c>
      <c r="J100" s="66">
        <f t="shared" si="46"/>
        <v>0.26552537731313564</v>
      </c>
      <c r="K100" s="66">
        <f t="shared" si="47"/>
        <v>0.63728378195200297</v>
      </c>
      <c r="L100" s="66">
        <f t="shared" si="48"/>
        <v>0.37175840463886733</v>
      </c>
      <c r="M100" s="66">
        <f t="shared" si="49"/>
        <v>21.529082601872243</v>
      </c>
      <c r="N100" s="66">
        <f t="shared" si="50"/>
        <v>-0.371758404638868</v>
      </c>
      <c r="O100" s="67">
        <f t="shared" si="51"/>
        <v>0.13820431141963632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1.6759631516009862E-6</v>
      </c>
      <c r="X100" s="65">
        <f t="shared" si="55"/>
        <v>1.675963151600986E-2</v>
      </c>
      <c r="Y100" s="68">
        <f t="shared" si="57"/>
        <v>1E-4</v>
      </c>
      <c r="Z100" s="68">
        <f t="shared" si="58"/>
        <v>1E-4</v>
      </c>
      <c r="AA100" s="66">
        <f t="shared" si="56"/>
        <v>21.529082601872243</v>
      </c>
      <c r="AB100" s="68">
        <f t="shared" si="59"/>
        <v>6.8278403241652796E-2</v>
      </c>
    </row>
    <row r="101" spans="1:28">
      <c r="A101">
        <v>6944.23</v>
      </c>
      <c r="B101">
        <v>22.399927747529233</v>
      </c>
      <c r="D101" s="66">
        <f t="shared" si="40"/>
        <v>21.157324197233375</v>
      </c>
      <c r="E101" s="66">
        <f t="shared" si="41"/>
        <v>13.502066356878236</v>
      </c>
      <c r="F101" s="66">
        <f t="shared" si="42"/>
        <v>7.655257840355139</v>
      </c>
      <c r="G101" s="66">
        <f t="shared" si="43"/>
        <v>7.4503149162772813</v>
      </c>
      <c r="H101" s="66">
        <f t="shared" si="44"/>
        <v>-0.20494292407785775</v>
      </c>
      <c r="I101" s="66">
        <f t="shared" si="45"/>
        <v>20.952381273155517</v>
      </c>
      <c r="J101" s="66">
        <f t="shared" si="46"/>
        <v>0.20494292407785863</v>
      </c>
      <c r="K101" s="66">
        <f t="shared" si="47"/>
        <v>0.64117531553301643</v>
      </c>
      <c r="L101" s="66">
        <f t="shared" si="48"/>
        <v>0.4362323914551578</v>
      </c>
      <c r="M101" s="66">
        <f t="shared" si="49"/>
        <v>21.593556588688532</v>
      </c>
      <c r="N101" s="66">
        <f t="shared" si="50"/>
        <v>-0.43623239145515669</v>
      </c>
      <c r="O101" s="67">
        <f t="shared" si="51"/>
        <v>0.19029869935468507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1.5340226558628593E-6</v>
      </c>
      <c r="X101" s="65">
        <f t="shared" si="55"/>
        <v>1.5340226558628593E-2</v>
      </c>
      <c r="Y101" s="68">
        <f t="shared" si="57"/>
        <v>1E-4</v>
      </c>
      <c r="Z101" s="68">
        <f t="shared" si="58"/>
        <v>1E-4</v>
      </c>
      <c r="AA101" s="66">
        <f t="shared" si="56"/>
        <v>21.593556588688532</v>
      </c>
      <c r="AB101" s="68">
        <f t="shared" si="59"/>
        <v>6.4473986816288686E-2</v>
      </c>
    </row>
    <row r="102" spans="1:28">
      <c r="A102">
        <v>7605.3</v>
      </c>
      <c r="B102">
        <v>22.399927747529233</v>
      </c>
      <c r="D102" s="66">
        <f t="shared" si="40"/>
        <v>21.157324197233375</v>
      </c>
      <c r="E102" s="66">
        <f t="shared" si="41"/>
        <v>13.542403966120757</v>
      </c>
      <c r="F102" s="66">
        <f t="shared" si="42"/>
        <v>7.6149202311126185</v>
      </c>
      <c r="G102" s="66">
        <f t="shared" si="43"/>
        <v>7.4705417988440361</v>
      </c>
      <c r="H102" s="66">
        <f t="shared" si="44"/>
        <v>-0.14437843226858238</v>
      </c>
      <c r="I102" s="66">
        <f t="shared" si="45"/>
        <v>21.012945764964794</v>
      </c>
      <c r="J102" s="66">
        <f t="shared" si="46"/>
        <v>0.14437843226858149</v>
      </c>
      <c r="K102" s="66">
        <f t="shared" si="47"/>
        <v>0.6449328898777924</v>
      </c>
      <c r="L102" s="66">
        <f t="shared" si="48"/>
        <v>0.50055445760921091</v>
      </c>
      <c r="M102" s="66">
        <f t="shared" si="49"/>
        <v>21.657878654842587</v>
      </c>
      <c r="N102" s="66">
        <f t="shared" si="50"/>
        <v>-0.50055445760921202</v>
      </c>
      <c r="O102" s="67">
        <f t="shared" si="51"/>
        <v>0.25055476503245244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1.400681912287818E-6</v>
      </c>
      <c r="X102" s="65">
        <f t="shared" si="55"/>
        <v>1.400681912287818E-2</v>
      </c>
      <c r="Y102" s="68">
        <f t="shared" si="57"/>
        <v>1E-4</v>
      </c>
      <c r="Z102" s="68">
        <f t="shared" si="58"/>
        <v>1E-4</v>
      </c>
      <c r="AA102" s="66">
        <f t="shared" si="56"/>
        <v>21.657878654842587</v>
      </c>
      <c r="AB102" s="68">
        <f t="shared" si="59"/>
        <v>6.4322066154055335E-2</v>
      </c>
    </row>
    <row r="103" spans="1:28">
      <c r="A103">
        <v>8316.26</v>
      </c>
      <c r="B103">
        <v>22.399927747529233</v>
      </c>
      <c r="D103" s="66">
        <f t="shared" si="40"/>
        <v>21.157324197233375</v>
      </c>
      <c r="E103" s="66">
        <f t="shared" si="41"/>
        <v>13.581240571312437</v>
      </c>
      <c r="F103" s="66">
        <f t="shared" si="42"/>
        <v>7.5760836259209388</v>
      </c>
      <c r="G103" s="66">
        <f t="shared" si="43"/>
        <v>7.4896331567559722</v>
      </c>
      <c r="H103" s="66">
        <f t="shared" si="44"/>
        <v>-8.645046916496657E-2</v>
      </c>
      <c r="I103" s="66">
        <f t="shared" si="45"/>
        <v>21.07087372806841</v>
      </c>
      <c r="J103" s="66">
        <f t="shared" si="46"/>
        <v>8.6450469164965682E-2</v>
      </c>
      <c r="K103" s="66">
        <f t="shared" si="47"/>
        <v>0.64840831761395268</v>
      </c>
      <c r="L103" s="66">
        <f t="shared" si="48"/>
        <v>0.561957848448987</v>
      </c>
      <c r="M103" s="66">
        <f t="shared" si="49"/>
        <v>21.719282045682363</v>
      </c>
      <c r="N103" s="66">
        <f t="shared" si="50"/>
        <v>-0.56195784844898711</v>
      </c>
      <c r="O103" s="67">
        <f t="shared" si="51"/>
        <v>0.31579662343341475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1.2809371216775982E-6</v>
      </c>
      <c r="X103" s="65">
        <f t="shared" si="55"/>
        <v>1.2809371216775981E-2</v>
      </c>
      <c r="Y103" s="68">
        <f t="shared" si="57"/>
        <v>1E-4</v>
      </c>
      <c r="Z103" s="68">
        <f t="shared" si="58"/>
        <v>1E-4</v>
      </c>
      <c r="AA103" s="66">
        <f t="shared" si="56"/>
        <v>21.719282045682363</v>
      </c>
      <c r="AB103" s="68">
        <f t="shared" si="59"/>
        <v>6.1403390839775085E-2</v>
      </c>
    </row>
    <row r="104" spans="1:28">
      <c r="A104">
        <v>9096.39</v>
      </c>
      <c r="B104">
        <v>22.399927747529233</v>
      </c>
      <c r="D104" s="66">
        <f t="shared" ref="D104:D125" si="60">IF(B104-$D$4&gt;0.05,B104-$D$4,IF(A104="","",0))</f>
        <v>21.157324197233375</v>
      </c>
      <c r="E104" s="66">
        <f t="shared" ref="E104:E125" si="61">IF(D104="","",IF(A104&lt;$F$4+0.01,0,10^(((-0.434*$E$4)/(LOG(A104)-LOG($F$4)))+LOG($G$4))))</f>
        <v>13.619427717229375</v>
      </c>
      <c r="F104" s="66">
        <f t="shared" ref="F104:F125" si="62">IF(E104="","",IF(ABS(D104-E104)&lt;0.05,0,D104-E104))</f>
        <v>7.5378964800040009</v>
      </c>
      <c r="G104" s="66">
        <f t="shared" ref="G104:G125" si="63">IF(OR(D104="",$H$4=""),"",IF(A104&lt;$I$4,0,10^(((-0.434*$H$4)/(LOG(A104)-LOG($I$4)))+LOG($J$4))))</f>
        <v>7.5080496065405713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21.127477323769945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0.6516972417650071</v>
      </c>
      <c r="L104" s="66">
        <f t="shared" ref="L104:L125" si="68">IF(K104="","",IF(ABS(K104-J104)&lt;0.05,0,K104-J104))</f>
        <v>0.6516972417650071</v>
      </c>
      <c r="M104" s="66">
        <f t="shared" ref="M104:M125" si="69">IF(L104="","",E104+G104+K104)</f>
        <v>21.779174565534952</v>
      </c>
      <c r="N104" s="66">
        <f t="shared" ref="N104:N125" si="70">IF(M104="","",IF(ABS(D104-M104)&lt;0.05,0,D104-M104))</f>
        <v>-0.62185036830157614</v>
      </c>
      <c r="O104" s="67">
        <f t="shared" ref="O104:O125" si="71">IF($H$4="",IF(A104="","",F104^2),IF(N104="","",N104^2))</f>
        <v>0.38669788055680587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1.1710806317146191E-6</v>
      </c>
      <c r="X104" s="65">
        <f t="shared" ref="X104:X125" si="75">IF(D104="","",IF(W104=" "," ",W104*10000))</f>
        <v>1.171080631714619E-2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21.779174565534952</v>
      </c>
      <c r="AB104" s="68">
        <f t="shared" si="59"/>
        <v>5.9892519852589032E-2</v>
      </c>
    </row>
    <row r="105" spans="1:28">
      <c r="A105">
        <v>9955.34</v>
      </c>
      <c r="B105">
        <v>22.399927747529233</v>
      </c>
      <c r="D105" s="66">
        <f t="shared" si="60"/>
        <v>21.157324197233375</v>
      </c>
      <c r="E105" s="66">
        <f t="shared" si="61"/>
        <v>13.657091852657745</v>
      </c>
      <c r="F105" s="66">
        <f t="shared" si="62"/>
        <v>7.5002323445756307</v>
      </c>
      <c r="G105" s="66">
        <f t="shared" si="63"/>
        <v>7.525878060901821</v>
      </c>
      <c r="H105" s="66">
        <f t="shared" si="64"/>
        <v>0</v>
      </c>
      <c r="I105" s="66">
        <f t="shared" si="65"/>
        <v>21.182969913559567</v>
      </c>
      <c r="J105" s="66">
        <f t="shared" si="66"/>
        <v>0</v>
      </c>
      <c r="K105" s="66">
        <f t="shared" si="67"/>
        <v>0.65482324495643018</v>
      </c>
      <c r="L105" s="66">
        <f t="shared" si="68"/>
        <v>0.65482324495643018</v>
      </c>
      <c r="M105" s="66">
        <f t="shared" si="69"/>
        <v>21.837793158515996</v>
      </c>
      <c r="N105" s="66">
        <f t="shared" si="70"/>
        <v>-0.68046896128262091</v>
      </c>
      <c r="O105" s="67">
        <f t="shared" si="71"/>
        <v>0.46303800726904903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1.0700394107607116E-6</v>
      </c>
      <c r="X105" s="65">
        <f t="shared" si="75"/>
        <v>1.0700394107607116E-2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21.837793158515996</v>
      </c>
      <c r="AB105" s="68">
        <f t="shared" ref="AB105:AB125" si="79">IF(AA105-AA104&lt;0.0001,0.0001,AA105-AA104)</f>
        <v>5.861859298104477E-2</v>
      </c>
    </row>
    <row r="106" spans="1:28">
      <c r="A106">
        <v>10894.29</v>
      </c>
      <c r="B106">
        <v>22.399927747529233</v>
      </c>
      <c r="D106" s="66">
        <f t="shared" si="60"/>
        <v>21.157324197233375</v>
      </c>
      <c r="E106" s="66">
        <f t="shared" si="61"/>
        <v>13.693970629506852</v>
      </c>
      <c r="F106" s="66">
        <f t="shared" si="62"/>
        <v>7.4633535677265233</v>
      </c>
      <c r="G106" s="66">
        <f t="shared" si="63"/>
        <v>7.5430204847664726</v>
      </c>
      <c r="H106" s="66">
        <f t="shared" si="64"/>
        <v>7.9666917039949325E-2</v>
      </c>
      <c r="I106" s="66">
        <f t="shared" si="65"/>
        <v>21.236991114273323</v>
      </c>
      <c r="J106" s="66">
        <f t="shared" si="66"/>
        <v>-7.9666917039947549E-2</v>
      </c>
      <c r="K106" s="66">
        <f t="shared" si="67"/>
        <v>0.65777663614657189</v>
      </c>
      <c r="L106" s="66">
        <f t="shared" si="68"/>
        <v>0.73744355318651944</v>
      </c>
      <c r="M106" s="66">
        <f t="shared" si="69"/>
        <v>21.894767750419895</v>
      </c>
      <c r="N106" s="66">
        <f t="shared" si="70"/>
        <v>-0.73744355318651955</v>
      </c>
      <c r="O106" s="67">
        <f t="shared" si="71"/>
        <v>0.54382299413635904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9.7781554810111906E-7</v>
      </c>
      <c r="X106" s="65">
        <f t="shared" si="75"/>
        <v>9.7781554810111911E-3</v>
      </c>
      <c r="Y106" s="68">
        <f t="shared" si="77"/>
        <v>1E-4</v>
      </c>
      <c r="Z106" s="68">
        <f t="shared" si="78"/>
        <v>1E-4</v>
      </c>
      <c r="AA106" s="66">
        <f t="shared" si="76"/>
        <v>21.894767750419895</v>
      </c>
      <c r="AB106" s="68">
        <f t="shared" si="79"/>
        <v>5.6974591903898641E-2</v>
      </c>
    </row>
    <row r="107" spans="1:28">
      <c r="A107">
        <v>11894.28</v>
      </c>
      <c r="B107">
        <v>22.399927747529233</v>
      </c>
      <c r="D107" s="66">
        <f t="shared" si="60"/>
        <v>21.157324197233375</v>
      </c>
      <c r="E107" s="66">
        <f t="shared" si="61"/>
        <v>13.729210335345568</v>
      </c>
      <c r="F107" s="66">
        <f t="shared" si="62"/>
        <v>7.4281138618878071</v>
      </c>
      <c r="G107" s="66">
        <f t="shared" si="63"/>
        <v>7.5591181283390743</v>
      </c>
      <c r="H107" s="66">
        <f t="shared" si="64"/>
        <v>0.13100426645126717</v>
      </c>
      <c r="I107" s="66">
        <f t="shared" si="65"/>
        <v>21.288328463684643</v>
      </c>
      <c r="J107" s="66">
        <f t="shared" si="66"/>
        <v>-0.13100426645126717</v>
      </c>
      <c r="K107" s="66">
        <f t="shared" si="67"/>
        <v>0.66050448107157178</v>
      </c>
      <c r="L107" s="66">
        <f t="shared" si="68"/>
        <v>0.79150874752283895</v>
      </c>
      <c r="M107" s="66">
        <f t="shared" si="69"/>
        <v>21.948832944756216</v>
      </c>
      <c r="N107" s="66">
        <f t="shared" si="70"/>
        <v>-0.79150874752284039</v>
      </c>
      <c r="O107" s="67">
        <f t="shared" si="71"/>
        <v>0.62648609740517547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8.9560748086664692E-7</v>
      </c>
      <c r="X107" s="65">
        <f t="shared" si="75"/>
        <v>8.9560748086664685E-3</v>
      </c>
      <c r="Y107" s="68">
        <f t="shared" si="77"/>
        <v>1E-4</v>
      </c>
      <c r="Z107" s="68">
        <f t="shared" si="78"/>
        <v>1E-4</v>
      </c>
      <c r="AA107" s="66">
        <f t="shared" si="76"/>
        <v>21.948832944756216</v>
      </c>
      <c r="AB107" s="68">
        <f t="shared" si="79"/>
        <v>5.4065194336320843E-2</v>
      </c>
    </row>
    <row r="108" spans="1:28">
      <c r="A108">
        <v>12995.36</v>
      </c>
      <c r="B108">
        <v>22.399927747529233</v>
      </c>
      <c r="D108" s="66">
        <f t="shared" si="60"/>
        <v>21.157324197233375</v>
      </c>
      <c r="E108" s="66">
        <f t="shared" si="61"/>
        <v>13.76406415463263</v>
      </c>
      <c r="F108" s="66">
        <f t="shared" si="62"/>
        <v>7.3932600426007458</v>
      </c>
      <c r="G108" s="66">
        <f t="shared" si="63"/>
        <v>7.5747744872057865</v>
      </c>
      <c r="H108" s="66">
        <f t="shared" si="64"/>
        <v>0.18151444460504074</v>
      </c>
      <c r="I108" s="66">
        <f t="shared" si="65"/>
        <v>21.338838641838414</v>
      </c>
      <c r="J108" s="66">
        <f t="shared" si="66"/>
        <v>-0.18151444460503896</v>
      </c>
      <c r="K108" s="66">
        <f t="shared" si="67"/>
        <v>0.66311622887923738</v>
      </c>
      <c r="L108" s="66">
        <f t="shared" si="68"/>
        <v>0.84463067348427634</v>
      </c>
      <c r="M108" s="66">
        <f t="shared" si="69"/>
        <v>22.00195487071765</v>
      </c>
      <c r="N108" s="66">
        <f t="shared" si="70"/>
        <v>-0.84463067348427501</v>
      </c>
      <c r="O108" s="67">
        <f t="shared" si="71"/>
        <v>0.7134009745905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8.1972382046534632E-7</v>
      </c>
      <c r="X108" s="65">
        <f t="shared" si="75"/>
        <v>8.1972382046534634E-3</v>
      </c>
      <c r="Y108" s="68">
        <f t="shared" si="77"/>
        <v>1E-4</v>
      </c>
      <c r="Z108" s="68">
        <f t="shared" si="78"/>
        <v>1E-4</v>
      </c>
      <c r="AA108" s="66">
        <f t="shared" si="76"/>
        <v>22.00195487071765</v>
      </c>
      <c r="AB108" s="68">
        <f t="shared" si="79"/>
        <v>5.3121925961434613E-2</v>
      </c>
    </row>
    <row r="109" spans="1:28">
      <c r="A109">
        <v>14294.48</v>
      </c>
      <c r="B109">
        <v>22.399927747529233</v>
      </c>
      <c r="D109" s="66">
        <f t="shared" si="60"/>
        <v>21.157324197233375</v>
      </c>
      <c r="E109" s="66">
        <f t="shared" si="61"/>
        <v>13.800840384583426</v>
      </c>
      <c r="F109" s="66">
        <f t="shared" si="62"/>
        <v>7.3564838126499499</v>
      </c>
      <c r="G109" s="66">
        <f t="shared" si="63"/>
        <v>7.5910158447133629</v>
      </c>
      <c r="H109" s="66">
        <f t="shared" si="64"/>
        <v>0.234532032063413</v>
      </c>
      <c r="I109" s="66">
        <f t="shared" si="65"/>
        <v>21.391856229296788</v>
      </c>
      <c r="J109" s="66">
        <f t="shared" si="66"/>
        <v>-0.234532032063413</v>
      </c>
      <c r="K109" s="66">
        <f t="shared" si="67"/>
        <v>0.66578349784784829</v>
      </c>
      <c r="L109" s="66">
        <f t="shared" si="68"/>
        <v>0.90031552991126129</v>
      </c>
      <c r="M109" s="66">
        <f t="shared" si="69"/>
        <v>22.057639727144636</v>
      </c>
      <c r="N109" s="66">
        <f t="shared" si="70"/>
        <v>-0.90031552991126063</v>
      </c>
      <c r="O109" s="67">
        <f t="shared" si="71"/>
        <v>0.81056805339939397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7.4522516016829875E-7</v>
      </c>
      <c r="X109" s="65">
        <f t="shared" si="75"/>
        <v>7.4522516016829873E-3</v>
      </c>
      <c r="Y109" s="68">
        <f t="shared" si="77"/>
        <v>1E-4</v>
      </c>
      <c r="Z109" s="68">
        <f t="shared" si="78"/>
        <v>1E-4</v>
      </c>
      <c r="AA109" s="66">
        <f t="shared" si="76"/>
        <v>22.057639727144636</v>
      </c>
      <c r="AB109" s="68">
        <f t="shared" si="79"/>
        <v>5.5684856426985618E-2</v>
      </c>
    </row>
    <row r="110" spans="1:28">
      <c r="A110">
        <v>15594.47</v>
      </c>
      <c r="B110">
        <v>22.399927747529233</v>
      </c>
      <c r="D110" s="66">
        <f t="shared" si="60"/>
        <v>21.157324197233375</v>
      </c>
      <c r="E110" s="66">
        <f t="shared" si="61"/>
        <v>13.833791160284065</v>
      </c>
      <c r="F110" s="66">
        <f t="shared" si="62"/>
        <v>7.3235330369493106</v>
      </c>
      <c r="G110" s="66">
        <f t="shared" si="63"/>
        <v>7.605330786932651</v>
      </c>
      <c r="H110" s="66">
        <f t="shared" si="64"/>
        <v>0.2817977499833404</v>
      </c>
      <c r="I110" s="66">
        <f t="shared" si="65"/>
        <v>21.439121947216716</v>
      </c>
      <c r="J110" s="66">
        <f t="shared" si="66"/>
        <v>-0.2817977499833404</v>
      </c>
      <c r="K110" s="66">
        <f t="shared" si="67"/>
        <v>0.66809966126940779</v>
      </c>
      <c r="L110" s="66">
        <f t="shared" si="68"/>
        <v>0.94989741125274818</v>
      </c>
      <c r="M110" s="66">
        <f t="shared" si="69"/>
        <v>22.107221608486125</v>
      </c>
      <c r="N110" s="66">
        <f t="shared" si="70"/>
        <v>-0.94989741125274918</v>
      </c>
      <c r="O110" s="67">
        <f t="shared" si="71"/>
        <v>0.90230509190467445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6.8310151916176326E-7</v>
      </c>
      <c r="X110" s="65">
        <f t="shared" si="75"/>
        <v>6.8310151916176325E-3</v>
      </c>
      <c r="Y110" s="68">
        <f t="shared" si="77"/>
        <v>1E-4</v>
      </c>
      <c r="Z110" s="68">
        <f t="shared" si="78"/>
        <v>1E-4</v>
      </c>
      <c r="AA110" s="66">
        <f t="shared" si="76"/>
        <v>22.107221608486125</v>
      </c>
      <c r="AB110" s="68">
        <f t="shared" si="79"/>
        <v>4.9581881341488554E-2</v>
      </c>
    </row>
    <row r="111" spans="1:28">
      <c r="A111">
        <v>17094.45</v>
      </c>
      <c r="B111">
        <v>22.399927747529233</v>
      </c>
      <c r="D111" s="66">
        <f t="shared" si="60"/>
        <v>21.157324197233375</v>
      </c>
      <c r="E111" s="66">
        <f t="shared" si="61"/>
        <v>13.867907567001462</v>
      </c>
      <c r="F111" s="66">
        <f t="shared" si="62"/>
        <v>7.2894166302319139</v>
      </c>
      <c r="G111" s="66">
        <f t="shared" si="63"/>
        <v>7.6199217980682707</v>
      </c>
      <c r="H111" s="66">
        <f t="shared" si="64"/>
        <v>0.33050516783635686</v>
      </c>
      <c r="I111" s="66">
        <f t="shared" si="65"/>
        <v>21.487829365069732</v>
      </c>
      <c r="J111" s="66">
        <f t="shared" si="66"/>
        <v>-0.33050516783635686</v>
      </c>
      <c r="K111" s="66">
        <f t="shared" si="67"/>
        <v>0.67042771457093775</v>
      </c>
      <c r="L111" s="66">
        <f t="shared" si="68"/>
        <v>1.0009328824072945</v>
      </c>
      <c r="M111" s="66">
        <f t="shared" si="69"/>
        <v>22.15825707964067</v>
      </c>
      <c r="N111" s="66">
        <f t="shared" si="70"/>
        <v>-1.0009328824072945</v>
      </c>
      <c r="O111" s="67">
        <f t="shared" si="71"/>
        <v>1.0018666350841747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6.2316167806057188E-7</v>
      </c>
      <c r="X111" s="65">
        <f t="shared" si="75"/>
        <v>6.2316167806057187E-3</v>
      </c>
      <c r="Y111" s="68">
        <f t="shared" si="77"/>
        <v>1E-4</v>
      </c>
      <c r="Z111" s="68">
        <f t="shared" si="78"/>
        <v>1E-4</v>
      </c>
      <c r="AA111" s="66">
        <f t="shared" si="76"/>
        <v>22.15825707964067</v>
      </c>
      <c r="AB111" s="68">
        <f t="shared" si="79"/>
        <v>5.103547115454532E-2</v>
      </c>
    </row>
    <row r="112" spans="1:28">
      <c r="A112">
        <v>18695.82</v>
      </c>
      <c r="B112">
        <v>22.399927747529233</v>
      </c>
      <c r="D112" s="66">
        <f t="shared" si="60"/>
        <v>21.157324197233375</v>
      </c>
      <c r="E112" s="66">
        <f t="shared" si="61"/>
        <v>13.900548448213387</v>
      </c>
      <c r="F112" s="66">
        <f t="shared" si="62"/>
        <v>7.2567757490199885</v>
      </c>
      <c r="G112" s="66">
        <f t="shared" si="63"/>
        <v>7.6336674553254396</v>
      </c>
      <c r="H112" s="66">
        <f t="shared" si="64"/>
        <v>0.3768917063054511</v>
      </c>
      <c r="I112" s="66">
        <f t="shared" si="65"/>
        <v>21.534215903538826</v>
      </c>
      <c r="J112" s="66">
        <f t="shared" si="66"/>
        <v>-0.37689170630545021</v>
      </c>
      <c r="K112" s="66">
        <f t="shared" si="67"/>
        <v>0.67259122485706224</v>
      </c>
      <c r="L112" s="66">
        <f t="shared" si="68"/>
        <v>1.0494829311625125</v>
      </c>
      <c r="M112" s="66">
        <f t="shared" si="69"/>
        <v>22.206807128395887</v>
      </c>
      <c r="N112" s="66">
        <f t="shared" si="70"/>
        <v>-1.0494829311625118</v>
      </c>
      <c r="O112" s="67">
        <f t="shared" si="71"/>
        <v>1.1014144228014575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5.69785446560918E-7</v>
      </c>
      <c r="X112" s="65">
        <f t="shared" si="75"/>
        <v>5.6978544656091801E-3</v>
      </c>
      <c r="Y112" s="68">
        <f t="shared" si="77"/>
        <v>1E-4</v>
      </c>
      <c r="Z112" s="68">
        <f t="shared" si="78"/>
        <v>1E-4</v>
      </c>
      <c r="AA112" s="66">
        <f t="shared" si="76"/>
        <v>22.206807128395887</v>
      </c>
      <c r="AB112" s="68">
        <f t="shared" si="79"/>
        <v>4.855004875521729E-2</v>
      </c>
    </row>
    <row r="113" spans="1:28">
      <c r="A113">
        <v>20394.46</v>
      </c>
      <c r="B113">
        <v>22.399927747529233</v>
      </c>
      <c r="D113" s="66">
        <f t="shared" si="60"/>
        <v>21.157324197233375</v>
      </c>
      <c r="E113" s="66">
        <f t="shared" si="61"/>
        <v>13.931674001192022</v>
      </c>
      <c r="F113" s="66">
        <f t="shared" si="62"/>
        <v>7.2256501960413537</v>
      </c>
      <c r="G113" s="66">
        <f t="shared" si="63"/>
        <v>7.6465841644889574</v>
      </c>
      <c r="H113" s="66">
        <f t="shared" si="64"/>
        <v>0.42093396844760367</v>
      </c>
      <c r="I113" s="66">
        <f t="shared" si="65"/>
        <v>21.578258165680978</v>
      </c>
      <c r="J113" s="66">
        <f t="shared" si="66"/>
        <v>-0.42093396844760278</v>
      </c>
      <c r="K113" s="66">
        <f t="shared" si="67"/>
        <v>0.67459854087586257</v>
      </c>
      <c r="L113" s="66">
        <f t="shared" si="68"/>
        <v>1.0955325093234654</v>
      </c>
      <c r="M113" s="66">
        <f t="shared" si="69"/>
        <v>22.252856706556841</v>
      </c>
      <c r="N113" s="66">
        <f t="shared" si="70"/>
        <v>-1.0955325093234656</v>
      </c>
      <c r="O113" s="67">
        <f t="shared" si="71"/>
        <v>1.2001914789845691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5.2232842387209775E-7</v>
      </c>
      <c r="X113" s="65">
        <f t="shared" si="75"/>
        <v>5.2232842387209778E-3</v>
      </c>
      <c r="Y113" s="68">
        <f t="shared" si="77"/>
        <v>1E-4</v>
      </c>
      <c r="Z113" s="68">
        <f t="shared" si="78"/>
        <v>1E-4</v>
      </c>
      <c r="AA113" s="66">
        <f t="shared" si="76"/>
        <v>22.252856706556841</v>
      </c>
      <c r="AB113" s="68">
        <f t="shared" si="79"/>
        <v>4.6049578160953786E-2</v>
      </c>
    </row>
    <row r="114" spans="1:28">
      <c r="A114">
        <v>22296.04</v>
      </c>
      <c r="B114">
        <v>22.399927747529233</v>
      </c>
      <c r="D114" s="66">
        <f t="shared" si="60"/>
        <v>21.157324197233375</v>
      </c>
      <c r="E114" s="66">
        <f t="shared" si="61"/>
        <v>13.963009529591938</v>
      </c>
      <c r="F114" s="66">
        <f t="shared" si="62"/>
        <v>7.1943146676414376</v>
      </c>
      <c r="G114" s="66">
        <f t="shared" si="63"/>
        <v>7.6594039101182494</v>
      </c>
      <c r="H114" s="66">
        <f t="shared" si="64"/>
        <v>0.46508924247681183</v>
      </c>
      <c r="I114" s="66">
        <f t="shared" si="65"/>
        <v>21.622413439710186</v>
      </c>
      <c r="J114" s="66">
        <f t="shared" si="66"/>
        <v>-0.46508924247681094</v>
      </c>
      <c r="K114" s="66">
        <f t="shared" si="67"/>
        <v>0.67656659957739973</v>
      </c>
      <c r="L114" s="66">
        <f t="shared" si="68"/>
        <v>1.1416558420542107</v>
      </c>
      <c r="M114" s="66">
        <f t="shared" si="69"/>
        <v>22.298980039287585</v>
      </c>
      <c r="N114" s="66">
        <f t="shared" si="70"/>
        <v>-1.1416558420542096</v>
      </c>
      <c r="O114" s="67">
        <f t="shared" si="71"/>
        <v>1.3033780616965063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4.7778018641528016E-7</v>
      </c>
      <c r="X114" s="65">
        <f t="shared" si="75"/>
        <v>4.7778018641528013E-3</v>
      </c>
      <c r="Y114" s="68">
        <f t="shared" si="77"/>
        <v>1E-4</v>
      </c>
      <c r="Z114" s="68">
        <f t="shared" si="78"/>
        <v>1E-4</v>
      </c>
      <c r="AA114" s="66">
        <f t="shared" si="76"/>
        <v>22.298980039287585</v>
      </c>
      <c r="AB114" s="68">
        <f t="shared" si="79"/>
        <v>4.6123332730743982E-2</v>
      </c>
    </row>
    <row r="115" spans="1:28">
      <c r="A115">
        <v>24396.45</v>
      </c>
      <c r="B115">
        <v>22.399927747529233</v>
      </c>
      <c r="D115" s="66">
        <f t="shared" si="60"/>
        <v>21.157324197233375</v>
      </c>
      <c r="E115" s="66">
        <f t="shared" si="61"/>
        <v>13.994084150675024</v>
      </c>
      <c r="F115" s="66">
        <f t="shared" si="62"/>
        <v>7.1632400465583519</v>
      </c>
      <c r="G115" s="66">
        <f t="shared" si="63"/>
        <v>7.6719383506531678</v>
      </c>
      <c r="H115" s="66">
        <f t="shared" si="64"/>
        <v>0.50869830409481587</v>
      </c>
      <c r="I115" s="66">
        <f t="shared" si="65"/>
        <v>21.666022501328193</v>
      </c>
      <c r="J115" s="66">
        <f t="shared" si="66"/>
        <v>-0.50869830409481764</v>
      </c>
      <c r="K115" s="66">
        <f t="shared" si="67"/>
        <v>0.67846797264839864</v>
      </c>
      <c r="L115" s="66">
        <f t="shared" si="68"/>
        <v>1.1871662767432163</v>
      </c>
      <c r="M115" s="66">
        <f t="shared" si="69"/>
        <v>22.344490473976592</v>
      </c>
      <c r="N115" s="66">
        <f t="shared" si="70"/>
        <v>-1.1871662767432163</v>
      </c>
      <c r="O115" s="67">
        <f t="shared" si="71"/>
        <v>1.4093637686363507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4.3664574753796324E-7</v>
      </c>
      <c r="X115" s="65">
        <f t="shared" si="75"/>
        <v>4.3664574753796322E-3</v>
      </c>
      <c r="Y115" s="68">
        <f t="shared" si="77"/>
        <v>1E-4</v>
      </c>
      <c r="Z115" s="68">
        <f t="shared" si="78"/>
        <v>1E-4</v>
      </c>
      <c r="AA115" s="66">
        <f t="shared" si="76"/>
        <v>22.344490473976592</v>
      </c>
      <c r="AB115" s="68">
        <f t="shared" si="79"/>
        <v>4.5510434689006729E-2</v>
      </c>
    </row>
    <row r="116" spans="1:28">
      <c r="A116">
        <v>26697.53</v>
      </c>
      <c r="B116">
        <v>22.399927747529233</v>
      </c>
      <c r="D116" s="66">
        <f t="shared" si="60"/>
        <v>21.157324197233375</v>
      </c>
      <c r="E116" s="66">
        <f t="shared" si="61"/>
        <v>14.024635334772137</v>
      </c>
      <c r="F116" s="66">
        <f t="shared" si="62"/>
        <v>7.1326888624612383</v>
      </c>
      <c r="G116" s="66">
        <f t="shared" si="63"/>
        <v>7.684091919546411</v>
      </c>
      <c r="H116" s="66">
        <f t="shared" si="64"/>
        <v>0.55140305708517268</v>
      </c>
      <c r="I116" s="66">
        <f t="shared" si="65"/>
        <v>21.708727254318546</v>
      </c>
      <c r="J116" s="66">
        <f t="shared" si="66"/>
        <v>-0.5514030570851709</v>
      </c>
      <c r="K116" s="66">
        <f t="shared" si="67"/>
        <v>0.68029033622175894</v>
      </c>
      <c r="L116" s="66">
        <f t="shared" si="68"/>
        <v>1.2316933933069298</v>
      </c>
      <c r="M116" s="66">
        <f t="shared" si="69"/>
        <v>22.389017590540305</v>
      </c>
      <c r="N116" s="66">
        <f t="shared" si="70"/>
        <v>-1.2316933933069301</v>
      </c>
      <c r="O116" s="67">
        <f t="shared" si="71"/>
        <v>1.5170686151159398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3.9901092526246972E-7</v>
      </c>
      <c r="X116" s="65">
        <f t="shared" si="75"/>
        <v>3.9901092526246976E-3</v>
      </c>
      <c r="Y116" s="68">
        <f t="shared" si="77"/>
        <v>1E-4</v>
      </c>
      <c r="Z116" s="68">
        <f t="shared" si="78"/>
        <v>1E-4</v>
      </c>
      <c r="AA116" s="66">
        <f t="shared" si="76"/>
        <v>22.389017590540305</v>
      </c>
      <c r="AB116" s="68">
        <f t="shared" si="79"/>
        <v>4.4527116563713776E-2</v>
      </c>
    </row>
    <row r="117" spans="1:28">
      <c r="A117">
        <v>29297.8</v>
      </c>
      <c r="B117">
        <v>22.399927747529233</v>
      </c>
      <c r="D117" s="66">
        <f t="shared" si="60"/>
        <v>21.157324197233375</v>
      </c>
      <c r="E117" s="66">
        <f t="shared" si="61"/>
        <v>14.055567656735576</v>
      </c>
      <c r="F117" s="66">
        <f t="shared" si="62"/>
        <v>7.1017565404977994</v>
      </c>
      <c r="G117" s="66">
        <f t="shared" si="63"/>
        <v>7.6962291895119108</v>
      </c>
      <c r="H117" s="66">
        <f t="shared" si="64"/>
        <v>0.59447264901411145</v>
      </c>
      <c r="I117" s="66">
        <f t="shared" si="65"/>
        <v>21.751796846247487</v>
      </c>
      <c r="J117" s="66">
        <f t="shared" si="66"/>
        <v>-0.59447264901411145</v>
      </c>
      <c r="K117" s="66">
        <f t="shared" si="67"/>
        <v>0.68208974333866623</v>
      </c>
      <c r="L117" s="66">
        <f t="shared" si="68"/>
        <v>1.2765623923527776</v>
      </c>
      <c r="M117" s="66">
        <f t="shared" si="69"/>
        <v>22.433886589586152</v>
      </c>
      <c r="N117" s="66">
        <f t="shared" si="70"/>
        <v>-1.2765623923527762</v>
      </c>
      <c r="O117" s="67">
        <f t="shared" si="71"/>
        <v>1.6296115415694434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3.6359747651777753E-7</v>
      </c>
      <c r="X117" s="65">
        <f t="shared" si="75"/>
        <v>3.6359747651777755E-3</v>
      </c>
      <c r="Y117" s="68">
        <f t="shared" si="77"/>
        <v>1E-4</v>
      </c>
      <c r="Z117" s="68">
        <f t="shared" si="78"/>
        <v>1E-4</v>
      </c>
      <c r="AA117" s="66">
        <f t="shared" si="76"/>
        <v>22.433886589586152</v>
      </c>
      <c r="AB117" s="68">
        <f t="shared" si="79"/>
        <v>4.4868999045846181E-2</v>
      </c>
    </row>
    <row r="118" spans="1:28">
      <c r="A118">
        <v>31997.67</v>
      </c>
      <c r="B118">
        <v>22.399927747529233</v>
      </c>
      <c r="D118" s="66">
        <f t="shared" si="60"/>
        <v>21.157324197233375</v>
      </c>
      <c r="E118" s="66">
        <f t="shared" si="61"/>
        <v>14.084384373620367</v>
      </c>
      <c r="F118" s="66">
        <f t="shared" si="62"/>
        <v>7.0729398236130088</v>
      </c>
      <c r="G118" s="66">
        <f t="shared" si="63"/>
        <v>7.7073873534582358</v>
      </c>
      <c r="H118" s="66">
        <f t="shared" si="64"/>
        <v>0.63444752984522701</v>
      </c>
      <c r="I118" s="66">
        <f t="shared" si="65"/>
        <v>21.791771727078604</v>
      </c>
      <c r="J118" s="66">
        <f t="shared" si="66"/>
        <v>-0.63444752984522879</v>
      </c>
      <c r="K118" s="66">
        <f t="shared" si="67"/>
        <v>0.68372620090729441</v>
      </c>
      <c r="L118" s="66">
        <f t="shared" si="68"/>
        <v>1.3181737307525232</v>
      </c>
      <c r="M118" s="66">
        <f t="shared" si="69"/>
        <v>22.475497927985899</v>
      </c>
      <c r="N118" s="66">
        <f t="shared" si="70"/>
        <v>-1.3181737307525232</v>
      </c>
      <c r="O118" s="67">
        <f t="shared" si="71"/>
        <v>1.7375819844460256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3.3291818271525846E-7</v>
      </c>
      <c r="X118" s="65">
        <f t="shared" si="75"/>
        <v>3.3291818271525848E-3</v>
      </c>
      <c r="Y118" s="68">
        <f t="shared" si="77"/>
        <v>1E-4</v>
      </c>
      <c r="Z118" s="68">
        <f t="shared" si="78"/>
        <v>1E-4</v>
      </c>
      <c r="AA118" s="66">
        <f t="shared" si="76"/>
        <v>22.475497927985899</v>
      </c>
      <c r="AB118" s="68">
        <f t="shared" si="79"/>
        <v>4.1611338399746955E-2</v>
      </c>
    </row>
    <row r="119" spans="1:28">
      <c r="A119">
        <v>34978.86</v>
      </c>
      <c r="B119">
        <v>22.399927747529233</v>
      </c>
      <c r="D119" s="66">
        <f t="shared" si="60"/>
        <v>21.157324197233375</v>
      </c>
      <c r="E119" s="66">
        <f t="shared" si="61"/>
        <v>14.113003182868615</v>
      </c>
      <c r="F119" s="66">
        <f t="shared" si="62"/>
        <v>7.0443210143647601</v>
      </c>
      <c r="G119" s="66">
        <f t="shared" si="63"/>
        <v>7.7183294215521805</v>
      </c>
      <c r="H119" s="66">
        <f t="shared" si="64"/>
        <v>0.67400840718742039</v>
      </c>
      <c r="I119" s="66">
        <f t="shared" si="65"/>
        <v>21.831332604420794</v>
      </c>
      <c r="J119" s="66">
        <f t="shared" si="66"/>
        <v>-0.67400840718741861</v>
      </c>
      <c r="K119" s="66">
        <f t="shared" si="67"/>
        <v>0.68531467053126016</v>
      </c>
      <c r="L119" s="66">
        <f t="shared" si="68"/>
        <v>1.3593230777186789</v>
      </c>
      <c r="M119" s="66">
        <f t="shared" si="69"/>
        <v>22.516647274952053</v>
      </c>
      <c r="N119" s="66">
        <f t="shared" si="70"/>
        <v>-1.3593230777186776</v>
      </c>
      <c r="O119" s="67">
        <f t="shared" si="71"/>
        <v>1.8477592296185779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3.0454412029215767E-7</v>
      </c>
      <c r="X119" s="65">
        <f t="shared" si="75"/>
        <v>3.0454412029215765E-3</v>
      </c>
      <c r="Y119" s="68">
        <f t="shared" si="77"/>
        <v>1E-4</v>
      </c>
      <c r="Z119" s="68">
        <f t="shared" si="78"/>
        <v>1E-4</v>
      </c>
      <c r="AA119" s="66">
        <f t="shared" si="76"/>
        <v>22.516647274952053</v>
      </c>
      <c r="AB119" s="68">
        <f t="shared" si="79"/>
        <v>4.1149346966154354E-2</v>
      </c>
    </row>
    <row r="120" spans="1:28">
      <c r="A120">
        <v>38295.699999999997</v>
      </c>
      <c r="B120">
        <v>22.399927747529233</v>
      </c>
      <c r="D120" s="66">
        <f t="shared" si="60"/>
        <v>21.157324197233375</v>
      </c>
      <c r="E120" s="66">
        <f t="shared" si="61"/>
        <v>14.141603825238468</v>
      </c>
      <c r="F120" s="66">
        <f t="shared" si="62"/>
        <v>7.0157203719949077</v>
      </c>
      <c r="G120" s="66">
        <f t="shared" si="63"/>
        <v>7.7291283055456752</v>
      </c>
      <c r="H120" s="66">
        <f t="shared" si="64"/>
        <v>0.71340793355076748</v>
      </c>
      <c r="I120" s="66">
        <f t="shared" si="65"/>
        <v>21.870732130784141</v>
      </c>
      <c r="J120" s="66">
        <f t="shared" si="66"/>
        <v>-0.7134079335507657</v>
      </c>
      <c r="K120" s="66">
        <f t="shared" si="67"/>
        <v>0.68686676873985986</v>
      </c>
      <c r="L120" s="66">
        <f t="shared" si="68"/>
        <v>1.4002747022906257</v>
      </c>
      <c r="M120" s="66">
        <f t="shared" si="69"/>
        <v>22.557598899524002</v>
      </c>
      <c r="N120" s="66">
        <f t="shared" si="70"/>
        <v>-1.400274702290627</v>
      </c>
      <c r="O120" s="67">
        <f t="shared" si="71"/>
        <v>1.9607692418751042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2.781671610003876E-7</v>
      </c>
      <c r="X120" s="65">
        <f t="shared" si="75"/>
        <v>2.7816716100038759E-3</v>
      </c>
      <c r="Y120" s="68">
        <f t="shared" si="77"/>
        <v>1E-4</v>
      </c>
      <c r="Z120" s="68">
        <f t="shared" si="78"/>
        <v>1E-4</v>
      </c>
      <c r="AA120" s="66">
        <f t="shared" si="76"/>
        <v>22.557598899524002</v>
      </c>
      <c r="AB120" s="68">
        <f t="shared" si="79"/>
        <v>4.0951624571949452E-2</v>
      </c>
    </row>
    <row r="121" spans="1:28">
      <c r="A121">
        <v>41901.43</v>
      </c>
      <c r="B121">
        <v>22.399927747529233</v>
      </c>
      <c r="D121" s="66">
        <f t="shared" si="60"/>
        <v>21.157324197233375</v>
      </c>
      <c r="E121" s="66">
        <f t="shared" si="61"/>
        <v>14.169521026371363</v>
      </c>
      <c r="F121" s="66">
        <f t="shared" si="62"/>
        <v>6.9878031708620121</v>
      </c>
      <c r="G121" s="66">
        <f t="shared" si="63"/>
        <v>7.7395402183203732</v>
      </c>
      <c r="H121" s="66">
        <f t="shared" si="64"/>
        <v>0.75173704745836112</v>
      </c>
      <c r="I121" s="66">
        <f t="shared" si="65"/>
        <v>21.909061244691735</v>
      </c>
      <c r="J121" s="66">
        <f t="shared" si="66"/>
        <v>-0.75173704745835934</v>
      </c>
      <c r="K121" s="66">
        <f t="shared" si="67"/>
        <v>0.68834880039801327</v>
      </c>
      <c r="L121" s="66">
        <f t="shared" si="68"/>
        <v>1.4400858478563725</v>
      </c>
      <c r="M121" s="66">
        <f t="shared" si="69"/>
        <v>22.597410045089749</v>
      </c>
      <c r="N121" s="66">
        <f t="shared" si="70"/>
        <v>-1.4400858478563734</v>
      </c>
      <c r="O121" s="67">
        <f t="shared" si="71"/>
        <v>2.0738472491962097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2.5423013361411633E-7</v>
      </c>
      <c r="X121" s="65">
        <f t="shared" si="75"/>
        <v>2.5423013361411634E-3</v>
      </c>
      <c r="Y121" s="68">
        <f t="shared" si="77"/>
        <v>1E-4</v>
      </c>
      <c r="Z121" s="68">
        <f t="shared" si="78"/>
        <v>1E-4</v>
      </c>
      <c r="AA121" s="66">
        <f t="shared" si="76"/>
        <v>22.597410045089749</v>
      </c>
      <c r="AB121" s="68">
        <f t="shared" si="79"/>
        <v>3.9811145565746386E-2</v>
      </c>
    </row>
    <row r="122" spans="1:28">
      <c r="A122">
        <v>45804.46</v>
      </c>
      <c r="B122">
        <v>22.399927747529233</v>
      </c>
      <c r="D122" s="66">
        <f t="shared" si="60"/>
        <v>21.157324197233375</v>
      </c>
      <c r="E122" s="66">
        <f t="shared" si="61"/>
        <v>14.196683506529725</v>
      </c>
      <c r="F122" s="66">
        <f t="shared" si="62"/>
        <v>6.9606406907036504</v>
      </c>
      <c r="G122" s="66">
        <f t="shared" si="63"/>
        <v>7.7495506197840855</v>
      </c>
      <c r="H122" s="66">
        <f t="shared" si="64"/>
        <v>0.78890992908043511</v>
      </c>
      <c r="I122" s="66">
        <f t="shared" si="65"/>
        <v>21.946234126313811</v>
      </c>
      <c r="J122" s="66">
        <f t="shared" si="66"/>
        <v>-0.788909929080436</v>
      </c>
      <c r="K122" s="66">
        <f t="shared" si="67"/>
        <v>0.68976049363678382</v>
      </c>
      <c r="L122" s="66">
        <f t="shared" si="68"/>
        <v>1.4786704227172198</v>
      </c>
      <c r="M122" s="66">
        <f t="shared" si="69"/>
        <v>22.635994619950594</v>
      </c>
      <c r="N122" s="66">
        <f t="shared" si="70"/>
        <v>-1.4786704227172187</v>
      </c>
      <c r="O122" s="67">
        <f t="shared" si="71"/>
        <v>2.1864662190187181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2.3256700652125454E-7</v>
      </c>
      <c r="X122" s="65">
        <f t="shared" si="75"/>
        <v>2.3256700652125452E-3</v>
      </c>
      <c r="Y122" s="68">
        <f t="shared" si="77"/>
        <v>1E-4</v>
      </c>
      <c r="Z122" s="68">
        <f t="shared" si="78"/>
        <v>1E-4</v>
      </c>
      <c r="AA122" s="66">
        <f t="shared" si="76"/>
        <v>22.635994619950594</v>
      </c>
      <c r="AB122" s="68">
        <f t="shared" si="79"/>
        <v>3.8584574860845322E-2</v>
      </c>
    </row>
    <row r="123" spans="1:28">
      <c r="A123">
        <v>50099.839999999997</v>
      </c>
      <c r="B123">
        <v>22.399927747529233</v>
      </c>
      <c r="D123" s="66">
        <f t="shared" si="60"/>
        <v>21.157324197233375</v>
      </c>
      <c r="E123" s="66">
        <f t="shared" si="61"/>
        <v>14.223562006692138</v>
      </c>
      <c r="F123" s="66">
        <f t="shared" si="62"/>
        <v>6.9337621905412377</v>
      </c>
      <c r="G123" s="66">
        <f t="shared" si="63"/>
        <v>7.7593418783971231</v>
      </c>
      <c r="H123" s="66">
        <f t="shared" si="64"/>
        <v>0.82557968785588542</v>
      </c>
      <c r="I123" s="66">
        <f t="shared" si="65"/>
        <v>21.982903885089261</v>
      </c>
      <c r="J123" s="66">
        <f t="shared" si="66"/>
        <v>-0.82557968785588542</v>
      </c>
      <c r="K123" s="66">
        <f t="shared" si="67"/>
        <v>0.69112894493730881</v>
      </c>
      <c r="L123" s="66">
        <f t="shared" si="68"/>
        <v>1.5167086327931942</v>
      </c>
      <c r="M123" s="66">
        <f t="shared" si="69"/>
        <v>22.674032830026569</v>
      </c>
      <c r="N123" s="66">
        <f t="shared" si="70"/>
        <v>-1.5167086327931933</v>
      </c>
      <c r="O123" s="67">
        <f t="shared" si="71"/>
        <v>2.300405076789398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2.1262754826208114E-7</v>
      </c>
      <c r="X123" s="65">
        <f t="shared" si="75"/>
        <v>2.1262754826208113E-3</v>
      </c>
      <c r="Y123" s="68">
        <f t="shared" si="77"/>
        <v>1E-4</v>
      </c>
      <c r="Z123" s="68">
        <f t="shared" si="78"/>
        <v>1E-4</v>
      </c>
      <c r="AA123" s="66">
        <f t="shared" si="76"/>
        <v>22.674032830026569</v>
      </c>
      <c r="AB123" s="68">
        <f t="shared" si="79"/>
        <v>3.8038210075974632E-2</v>
      </c>
    </row>
    <row r="124" spans="1:28">
      <c r="A124">
        <v>54797.19</v>
      </c>
      <c r="B124">
        <v>22.399927747529233</v>
      </c>
      <c r="D124" s="66">
        <f t="shared" si="60"/>
        <v>21.157324197233375</v>
      </c>
      <c r="E124" s="66">
        <f t="shared" si="61"/>
        <v>14.249986754815774</v>
      </c>
      <c r="F124" s="66">
        <f t="shared" si="62"/>
        <v>6.9073374424176013</v>
      </c>
      <c r="G124" s="66">
        <f t="shared" si="63"/>
        <v>7.7688587376398548</v>
      </c>
      <c r="H124" s="66">
        <f t="shared" si="64"/>
        <v>0.86152129522225351</v>
      </c>
      <c r="I124" s="66">
        <f t="shared" si="65"/>
        <v>22.018845492455629</v>
      </c>
      <c r="J124" s="66">
        <f t="shared" si="66"/>
        <v>-0.86152129522225351</v>
      </c>
      <c r="K124" s="66">
        <f t="shared" si="67"/>
        <v>0.69244750483482842</v>
      </c>
      <c r="L124" s="66">
        <f t="shared" si="68"/>
        <v>1.5539688000570819</v>
      </c>
      <c r="M124" s="66">
        <f t="shared" si="69"/>
        <v>22.711292997290457</v>
      </c>
      <c r="N124" s="66">
        <f t="shared" si="70"/>
        <v>-1.5539688000570813</v>
      </c>
      <c r="O124" s="67">
        <f t="shared" si="71"/>
        <v>2.4148190315508451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1.9440059148147091E-7</v>
      </c>
      <c r="X124" s="65">
        <f t="shared" si="75"/>
        <v>1.9440059148147092E-3</v>
      </c>
      <c r="Y124" s="68">
        <f t="shared" si="77"/>
        <v>1E-4</v>
      </c>
      <c r="Z124" s="68">
        <f t="shared" si="78"/>
        <v>1E-4</v>
      </c>
      <c r="AA124" s="66">
        <f t="shared" si="76"/>
        <v>22.711292997290457</v>
      </c>
      <c r="AB124" s="68">
        <f t="shared" si="79"/>
        <v>3.7260167263887922E-2</v>
      </c>
    </row>
    <row r="125" spans="1:28">
      <c r="A125">
        <v>59997.77</v>
      </c>
      <c r="B125">
        <v>22.399927747529233</v>
      </c>
      <c r="D125" s="66">
        <f t="shared" si="60"/>
        <v>21.157324197233375</v>
      </c>
      <c r="E125" s="66">
        <f t="shared" si="61"/>
        <v>14.276274637645033</v>
      </c>
      <c r="F125" s="66">
        <f t="shared" si="62"/>
        <v>6.8810495595883427</v>
      </c>
      <c r="G125" s="66">
        <f t="shared" si="63"/>
        <v>7.7782207810794048</v>
      </c>
      <c r="H125" s="66">
        <f t="shared" si="64"/>
        <v>0.8971712214910621</v>
      </c>
      <c r="I125" s="66">
        <f t="shared" si="65"/>
        <v>22.054495418724436</v>
      </c>
      <c r="J125" s="66">
        <f t="shared" si="66"/>
        <v>-0.89717122149106032</v>
      </c>
      <c r="K125" s="66">
        <f t="shared" si="67"/>
        <v>0.69373365553802313</v>
      </c>
      <c r="L125" s="66">
        <f t="shared" si="68"/>
        <v>1.5909048770290835</v>
      </c>
      <c r="M125" s="66">
        <f t="shared" si="69"/>
        <v>22.748229074262458</v>
      </c>
      <c r="N125" s="66">
        <f t="shared" si="70"/>
        <v>-1.5909048770290823</v>
      </c>
      <c r="O125" s="67">
        <f t="shared" si="71"/>
        <v>2.5309783277549198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1.7755003473500004E-7</v>
      </c>
      <c r="X125" s="65">
        <f t="shared" si="75"/>
        <v>1.7755003473500005E-3</v>
      </c>
      <c r="Y125" s="68">
        <f t="shared" si="77"/>
        <v>1E-4</v>
      </c>
      <c r="Z125" s="68">
        <f t="shared" si="78"/>
        <v>1E-4</v>
      </c>
      <c r="AA125" s="66">
        <f t="shared" si="76"/>
        <v>22.748229074262458</v>
      </c>
      <c r="AB125" s="68">
        <f t="shared" si="79"/>
        <v>3.6936076972001075E-2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2.1052563672489869E-2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4.2105127344979738E-2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0.10526281836244936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0.16842050937991893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0.23157820039738855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0.29473589141485818</v>
      </c>
      <c r="B231" s="9">
        <f t="shared" si="86"/>
        <v>2.81</v>
      </c>
      <c r="C231" s="65">
        <f t="shared" si="80"/>
        <v>0.1</v>
      </c>
      <c r="D231" s="9">
        <f t="shared" si="87"/>
        <v>2.81</v>
      </c>
      <c r="E231" s="66">
        <f t="shared" si="81"/>
        <v>0.1</v>
      </c>
      <c r="F231" s="9">
        <f t="shared" si="88"/>
        <v>2.81</v>
      </c>
      <c r="G231" s="68">
        <f t="shared" si="82"/>
        <v>0.1</v>
      </c>
      <c r="H231" s="9">
        <f t="shared" si="89"/>
        <v>2.81</v>
      </c>
      <c r="I231" s="66">
        <f t="shared" si="90"/>
        <v>0.1</v>
      </c>
      <c r="J231" s="9">
        <f t="shared" si="91"/>
        <v>2.81</v>
      </c>
      <c r="K231" s="9">
        <f t="shared" si="83"/>
        <v>0.1</v>
      </c>
      <c r="L231" s="9">
        <f t="shared" si="84"/>
        <v>2.81</v>
      </c>
    </row>
    <row r="232" spans="1:12">
      <c r="A232" s="66">
        <f t="shared" si="85"/>
        <v>0.42105127344979731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0.56841921915722649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</v>
      </c>
      <c r="J233" s="9">
        <f t="shared" si="91"/>
        <v>3.37</v>
      </c>
      <c r="K233" s="9">
        <f t="shared" si="83"/>
        <v>0.1</v>
      </c>
      <c r="L233" s="9">
        <f t="shared" si="84"/>
        <v>3.37</v>
      </c>
    </row>
    <row r="234" spans="1:12">
      <c r="A234" s="66">
        <f t="shared" si="85"/>
        <v>0.7368397285371453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</v>
      </c>
      <c r="J234" s="9">
        <f t="shared" si="91"/>
        <v>3.68</v>
      </c>
      <c r="K234" s="9">
        <f t="shared" si="83"/>
        <v>0.1</v>
      </c>
      <c r="L234" s="9">
        <f t="shared" si="84"/>
        <v>3.68</v>
      </c>
    </row>
    <row r="235" spans="1:12">
      <c r="A235" s="66">
        <f t="shared" si="85"/>
        <v>0.9263128015895542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</v>
      </c>
      <c r="J235" s="9">
        <f t="shared" si="91"/>
        <v>4.04</v>
      </c>
      <c r="K235" s="9">
        <f t="shared" si="83"/>
        <v>0.1</v>
      </c>
      <c r="L235" s="9">
        <f t="shared" si="84"/>
        <v>4.04</v>
      </c>
    </row>
    <row r="236" spans="1:12">
      <c r="A236" s="66">
        <f t="shared" si="85"/>
        <v>1.136838438314453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4.7331914899907922E-3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4.7331914899907922E-3</v>
      </c>
      <c r="J236" s="9">
        <f t="shared" si="91"/>
        <v>4.41</v>
      </c>
      <c r="K236" s="9">
        <f t="shared" si="83"/>
        <v>4.7331914899907922E-3</v>
      </c>
      <c r="L236" s="9">
        <f t="shared" si="84"/>
        <v>4.41</v>
      </c>
    </row>
    <row r="237" spans="1:12">
      <c r="A237" s="66">
        <f t="shared" si="85"/>
        <v>1.410521766056821</v>
      </c>
      <c r="B237" s="9">
        <f t="shared" si="86"/>
        <v>4.82</v>
      </c>
      <c r="C237" s="65">
        <f t="shared" si="80"/>
        <v>0.16791821576096333</v>
      </c>
      <c r="D237" s="9">
        <f t="shared" si="87"/>
        <v>4.82</v>
      </c>
      <c r="E237" s="66">
        <f t="shared" si="81"/>
        <v>4.5572196804216106E-2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4.5572196804216106E-2</v>
      </c>
      <c r="J237" s="9">
        <f t="shared" si="91"/>
        <v>4.82</v>
      </c>
      <c r="K237" s="9">
        <f t="shared" si="83"/>
        <v>4.5572196804216106E-2</v>
      </c>
      <c r="L237" s="9">
        <f t="shared" si="84"/>
        <v>4.82</v>
      </c>
    </row>
    <row r="238" spans="1:12">
      <c r="A238" s="66">
        <f t="shared" si="85"/>
        <v>1.7473627848166591</v>
      </c>
      <c r="B238" s="9">
        <f t="shared" si="86"/>
        <v>5.27</v>
      </c>
      <c r="C238" s="65">
        <f t="shared" si="80"/>
        <v>0.5047592345208014</v>
      </c>
      <c r="D238" s="9">
        <f t="shared" si="87"/>
        <v>5.27</v>
      </c>
      <c r="E238" s="66">
        <f t="shared" si="81"/>
        <v>0.1654353325687237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0.1654353325687237</v>
      </c>
      <c r="J238" s="9">
        <f t="shared" si="91"/>
        <v>5.27</v>
      </c>
      <c r="K238" s="9">
        <f t="shared" si="83"/>
        <v>0.1654353325687237</v>
      </c>
      <c r="L238" s="9">
        <f t="shared" si="84"/>
        <v>5.27</v>
      </c>
    </row>
    <row r="239" spans="1:12">
      <c r="A239" s="66">
        <f t="shared" si="85"/>
        <v>2.2105191856114366</v>
      </c>
      <c r="B239" s="9">
        <f t="shared" si="86"/>
        <v>5.77</v>
      </c>
      <c r="C239" s="65">
        <f t="shared" si="80"/>
        <v>0.96791563531557889</v>
      </c>
      <c r="D239" s="9">
        <f t="shared" si="87"/>
        <v>5.77</v>
      </c>
      <c r="E239" s="66">
        <f t="shared" si="81"/>
        <v>0.38328065148651952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0.38328065148651952</v>
      </c>
      <c r="J239" s="9">
        <f t="shared" si="91"/>
        <v>5.77</v>
      </c>
      <c r="K239" s="9">
        <f t="shared" si="83"/>
        <v>0.38328065148651952</v>
      </c>
      <c r="L239" s="9">
        <f t="shared" si="84"/>
        <v>5.77</v>
      </c>
    </row>
    <row r="240" spans="1:12">
      <c r="A240" s="66">
        <f t="shared" si="85"/>
        <v>2.5473602043712749</v>
      </c>
      <c r="B240" s="9">
        <f t="shared" si="86"/>
        <v>6.31</v>
      </c>
      <c r="C240" s="65">
        <f t="shared" si="80"/>
        <v>1.3047566540754172</v>
      </c>
      <c r="D240" s="9">
        <f t="shared" si="87"/>
        <v>6.31</v>
      </c>
      <c r="E240" s="66">
        <f t="shared" si="81"/>
        <v>0.68236178849109874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0.68236178849109874</v>
      </c>
      <c r="J240" s="9">
        <f t="shared" si="91"/>
        <v>6.31</v>
      </c>
      <c r="K240" s="9">
        <f t="shared" si="83"/>
        <v>0.68236178849109874</v>
      </c>
      <c r="L240" s="9">
        <f t="shared" si="84"/>
        <v>6.31</v>
      </c>
    </row>
    <row r="241" spans="1:19">
      <c r="A241" s="66">
        <f t="shared" si="85"/>
        <v>2.8842012231311132</v>
      </c>
      <c r="B241" s="9">
        <f t="shared" si="86"/>
        <v>6.9</v>
      </c>
      <c r="C241" s="65">
        <f t="shared" si="80"/>
        <v>1.6415976728352555</v>
      </c>
      <c r="D241" s="9">
        <f t="shared" si="87"/>
        <v>6.9</v>
      </c>
      <c r="E241" s="66">
        <f t="shared" si="81"/>
        <v>1.043661213850269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1.043661213850269</v>
      </c>
      <c r="J241" s="9">
        <f t="shared" si="91"/>
        <v>6.9</v>
      </c>
      <c r="K241" s="9">
        <f t="shared" si="83"/>
        <v>1.043661213850269</v>
      </c>
      <c r="L241" s="9">
        <f t="shared" si="84"/>
        <v>6.9</v>
      </c>
    </row>
    <row r="242" spans="1:19">
      <c r="A242" s="66">
        <f t="shared" si="85"/>
        <v>3.2420948055634407</v>
      </c>
      <c r="B242" s="9">
        <f t="shared" si="86"/>
        <v>7.54</v>
      </c>
      <c r="C242" s="65">
        <f t="shared" si="80"/>
        <v>1.999491255267583</v>
      </c>
      <c r="D242" s="9">
        <f t="shared" si="87"/>
        <v>7.54</v>
      </c>
      <c r="E242" s="66">
        <f t="shared" si="81"/>
        <v>1.4431665590856608</v>
      </c>
      <c r="F242" s="9">
        <f t="shared" si="88"/>
        <v>7.54</v>
      </c>
      <c r="G242" s="68">
        <f t="shared" si="82"/>
        <v>0.1</v>
      </c>
      <c r="H242" s="9">
        <f t="shared" si="89"/>
        <v>7.54</v>
      </c>
      <c r="I242" s="66">
        <f t="shared" si="90"/>
        <v>1.4431665590856608</v>
      </c>
      <c r="J242" s="9">
        <f t="shared" si="91"/>
        <v>7.54</v>
      </c>
      <c r="K242" s="9">
        <f t="shared" si="83"/>
        <v>1.4431665590856608</v>
      </c>
      <c r="L242" s="9">
        <f t="shared" si="84"/>
        <v>7.54</v>
      </c>
    </row>
    <row r="243" spans="1:19">
      <c r="A243" s="66">
        <f t="shared" si="85"/>
        <v>3.6210409516682587</v>
      </c>
      <c r="B243" s="9">
        <f t="shared" si="86"/>
        <v>8.26</v>
      </c>
      <c r="C243" s="65">
        <f t="shared" si="80"/>
        <v>2.378437401372401</v>
      </c>
      <c r="D243" s="9">
        <f t="shared" si="87"/>
        <v>8.26</v>
      </c>
      <c r="E243" s="66">
        <f t="shared" si="81"/>
        <v>1.8784424806617919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1.8784424806617919</v>
      </c>
      <c r="J243" s="9">
        <f t="shared" si="91"/>
        <v>8.26</v>
      </c>
      <c r="K243" s="9">
        <f t="shared" si="83"/>
        <v>1.8784424806617919</v>
      </c>
      <c r="L243" s="9">
        <f t="shared" si="84"/>
        <v>8.26</v>
      </c>
    </row>
    <row r="244" spans="1:19">
      <c r="A244" s="66">
        <f t="shared" si="85"/>
        <v>3.957881970428097</v>
      </c>
      <c r="B244" s="9">
        <f t="shared" si="86"/>
        <v>9.0399999999999991</v>
      </c>
      <c r="C244" s="65">
        <f t="shared" si="80"/>
        <v>2.7152784201322393</v>
      </c>
      <c r="D244" s="9">
        <f t="shared" si="87"/>
        <v>9.0399999999999991</v>
      </c>
      <c r="E244" s="66">
        <f t="shared" si="81"/>
        <v>2.3198340746482269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2.3198340746482269</v>
      </c>
      <c r="J244" s="9">
        <f t="shared" si="91"/>
        <v>9.0399999999999991</v>
      </c>
      <c r="K244" s="9">
        <f t="shared" si="83"/>
        <v>2.3198340746482269</v>
      </c>
      <c r="L244" s="9">
        <f t="shared" si="84"/>
        <v>9.0399999999999991</v>
      </c>
    </row>
    <row r="245" spans="1:19">
      <c r="A245" s="66">
        <f t="shared" si="85"/>
        <v>4.2526178618429542</v>
      </c>
      <c r="B245" s="9">
        <f t="shared" si="86"/>
        <v>9.89</v>
      </c>
      <c r="C245" s="65">
        <f t="shared" si="80"/>
        <v>3.0100143115470965</v>
      </c>
      <c r="D245" s="9">
        <f t="shared" si="87"/>
        <v>9.89</v>
      </c>
      <c r="E245" s="66">
        <f t="shared" si="81"/>
        <v>2.7602421412113394</v>
      </c>
      <c r="F245" s="9">
        <f t="shared" si="88"/>
        <v>9.89</v>
      </c>
      <c r="G245" s="68">
        <f t="shared" si="82"/>
        <v>0.1</v>
      </c>
      <c r="H245" s="9">
        <f t="shared" si="89"/>
        <v>9.89</v>
      </c>
      <c r="I245" s="66">
        <f t="shared" si="90"/>
        <v>2.7602421412113394</v>
      </c>
      <c r="J245" s="9">
        <f t="shared" si="91"/>
        <v>9.89</v>
      </c>
      <c r="K245" s="9">
        <f t="shared" si="83"/>
        <v>2.7602421412113394</v>
      </c>
      <c r="L245" s="9">
        <f t="shared" si="84"/>
        <v>9.89</v>
      </c>
    </row>
    <row r="246" spans="1:19">
      <c r="A246" s="66">
        <f t="shared" si="85"/>
        <v>4.5473537532578119</v>
      </c>
      <c r="B246" s="9">
        <f t="shared" si="86"/>
        <v>10.8</v>
      </c>
      <c r="C246" s="65">
        <f t="shared" si="80"/>
        <v>3.3047502029619542</v>
      </c>
      <c r="D246" s="9">
        <f t="shared" si="87"/>
        <v>10.8</v>
      </c>
      <c r="E246" s="66">
        <f t="shared" si="81"/>
        <v>3.1859473747894214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3.1859473747894214</v>
      </c>
      <c r="J246" s="9">
        <f t="shared" si="91"/>
        <v>10.8</v>
      </c>
      <c r="K246" s="9">
        <f t="shared" si="83"/>
        <v>3.1859473747894214</v>
      </c>
      <c r="L246" s="9">
        <f t="shared" si="84"/>
        <v>10.8</v>
      </c>
    </row>
    <row r="247" spans="1:19">
      <c r="A247" s="66">
        <f t="shared" si="85"/>
        <v>4.8631422083451605</v>
      </c>
      <c r="B247" s="9">
        <f t="shared" si="86"/>
        <v>11.8</v>
      </c>
      <c r="C247" s="65">
        <f t="shared" si="80"/>
        <v>3.6205386580493029</v>
      </c>
      <c r="D247" s="9">
        <f t="shared" si="87"/>
        <v>11.8</v>
      </c>
      <c r="E247" s="66">
        <f t="shared" si="81"/>
        <v>3.6042721349143325</v>
      </c>
      <c r="F247" s="9">
        <f t="shared" si="88"/>
        <v>11.8</v>
      </c>
      <c r="G247" s="68">
        <f t="shared" si="82"/>
        <v>0.1</v>
      </c>
      <c r="H247" s="9">
        <f t="shared" si="89"/>
        <v>11.8</v>
      </c>
      <c r="I247" s="66">
        <f t="shared" si="90"/>
        <v>3.6042721349143325</v>
      </c>
      <c r="J247" s="9">
        <f t="shared" si="91"/>
        <v>11.8</v>
      </c>
      <c r="K247" s="9">
        <f t="shared" si="83"/>
        <v>3.6042721349143325</v>
      </c>
      <c r="L247" s="9">
        <f t="shared" si="84"/>
        <v>11.8</v>
      </c>
    </row>
    <row r="248" spans="1:19">
      <c r="A248" s="66">
        <f t="shared" si="85"/>
        <v>5.1368255360875281</v>
      </c>
      <c r="B248" s="9">
        <f t="shared" si="86"/>
        <v>12.9</v>
      </c>
      <c r="C248" s="65">
        <f t="shared" si="80"/>
        <v>3.8942219857916704</v>
      </c>
      <c r="D248" s="9">
        <f t="shared" si="87"/>
        <v>12.9</v>
      </c>
      <c r="E248" s="66">
        <f t="shared" si="81"/>
        <v>4.0124633611477867</v>
      </c>
      <c r="F248" s="9">
        <f t="shared" si="88"/>
        <v>12.9</v>
      </c>
      <c r="G248" s="68">
        <f t="shared" si="82"/>
        <v>0.1</v>
      </c>
      <c r="H248" s="9">
        <f t="shared" si="89"/>
        <v>12.9</v>
      </c>
      <c r="I248" s="66">
        <f t="shared" si="90"/>
        <v>4.0124633611477867</v>
      </c>
      <c r="J248" s="9">
        <f t="shared" si="91"/>
        <v>12.9</v>
      </c>
      <c r="K248" s="9">
        <f t="shared" si="83"/>
        <v>4.0124633611477867</v>
      </c>
      <c r="L248" s="9">
        <f t="shared" si="84"/>
        <v>12.9</v>
      </c>
    </row>
    <row r="249" spans="1:19">
      <c r="A249" s="66">
        <f t="shared" si="85"/>
        <v>5.4105088638298975</v>
      </c>
      <c r="B249" s="9">
        <f t="shared" si="86"/>
        <v>14.2</v>
      </c>
      <c r="C249" s="65">
        <f t="shared" si="80"/>
        <v>4.1679053135340398</v>
      </c>
      <c r="D249" s="9">
        <f t="shared" si="87"/>
        <v>14.2</v>
      </c>
      <c r="E249" s="66">
        <f t="shared" si="81"/>
        <v>4.4358785216923673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4.4358785216923673</v>
      </c>
      <c r="J249" s="9">
        <f t="shared" si="91"/>
        <v>14.2</v>
      </c>
      <c r="K249" s="9">
        <f t="shared" si="83"/>
        <v>4.4358785216923673</v>
      </c>
      <c r="L249" s="9">
        <f t="shared" si="84"/>
        <v>14.2</v>
      </c>
    </row>
    <row r="250" spans="1:19">
      <c r="A250" s="66">
        <f t="shared" si="85"/>
        <v>5.6631396278997759</v>
      </c>
      <c r="B250" s="9">
        <f t="shared" si="86"/>
        <v>15.5</v>
      </c>
      <c r="C250" s="65">
        <f t="shared" si="80"/>
        <v>4.4205360776039182</v>
      </c>
      <c r="D250" s="9">
        <f t="shared" si="87"/>
        <v>15.5</v>
      </c>
      <c r="E250" s="66">
        <f t="shared" si="81"/>
        <v>4.8065292277838392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4.8065292277838392</v>
      </c>
      <c r="J250" s="9">
        <f t="shared" si="91"/>
        <v>15.5</v>
      </c>
      <c r="K250" s="9">
        <f t="shared" si="83"/>
        <v>4.8065292277838392</v>
      </c>
      <c r="L250" s="9">
        <f t="shared" si="84"/>
        <v>15.5</v>
      </c>
    </row>
    <row r="251" spans="1:19" ht="24">
      <c r="A251" s="66">
        <f t="shared" si="85"/>
        <v>5.9157703919696543</v>
      </c>
      <c r="B251" s="9">
        <f t="shared" si="86"/>
        <v>16.899999999999999</v>
      </c>
      <c r="C251" s="65">
        <f t="shared" si="80"/>
        <v>4.6731668416737966</v>
      </c>
      <c r="D251" s="9">
        <f t="shared" si="87"/>
        <v>16.899999999999999</v>
      </c>
      <c r="E251" s="66">
        <f t="shared" si="81"/>
        <v>5.1574842138997745</v>
      </c>
      <c r="F251" s="9">
        <f t="shared" si="88"/>
        <v>16.899999999999999</v>
      </c>
      <c r="G251" s="68">
        <f t="shared" si="82"/>
        <v>0.1</v>
      </c>
      <c r="H251" s="9">
        <f t="shared" si="89"/>
        <v>16.899999999999999</v>
      </c>
      <c r="I251" s="66">
        <f t="shared" si="90"/>
        <v>5.1574842138997745</v>
      </c>
      <c r="J251" s="9">
        <f t="shared" si="91"/>
        <v>16.899999999999999</v>
      </c>
      <c r="K251" s="9">
        <f t="shared" si="83"/>
        <v>5.1574842138997745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6.2526114107294912</v>
      </c>
      <c r="B252" s="9">
        <f t="shared" si="86"/>
        <v>18.5</v>
      </c>
      <c r="C252" s="65">
        <f t="shared" si="80"/>
        <v>5.0100078604336336</v>
      </c>
      <c r="D252" s="9">
        <f t="shared" si="87"/>
        <v>18.5</v>
      </c>
      <c r="E252" s="66">
        <f t="shared" si="81"/>
        <v>5.5087928578865508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5.5087928578865508</v>
      </c>
      <c r="J252" s="9">
        <f t="shared" si="91"/>
        <v>18.5</v>
      </c>
      <c r="K252" s="9">
        <f t="shared" si="83"/>
        <v>5.5087928578865508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0.37622279136730635</v>
      </c>
    </row>
    <row r="253" spans="1:19">
      <c r="A253" s="66">
        <f t="shared" si="85"/>
        <v>6.5262947384718606</v>
      </c>
      <c r="B253" s="9">
        <f t="shared" si="86"/>
        <v>20.3</v>
      </c>
      <c r="C253" s="65">
        <f t="shared" si="80"/>
        <v>5.2836911881760029</v>
      </c>
      <c r="D253" s="9">
        <f t="shared" si="87"/>
        <v>20.3</v>
      </c>
      <c r="E253" s="66">
        <f t="shared" si="81"/>
        <v>5.8529207529472282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5.8529207529472282</v>
      </c>
      <c r="J253" s="9">
        <f t="shared" si="91"/>
        <v>20.3</v>
      </c>
      <c r="K253" s="9">
        <f t="shared" si="83"/>
        <v>5.8529207529472282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3.7622279136730636</v>
      </c>
    </row>
    <row r="254" spans="1:19">
      <c r="A254" s="66">
        <f t="shared" si="85"/>
        <v>6.7789255025417381</v>
      </c>
      <c r="B254" s="9">
        <f t="shared" si="86"/>
        <v>22.19</v>
      </c>
      <c r="C254" s="65">
        <f t="shared" si="80"/>
        <v>5.5363219522458804</v>
      </c>
      <c r="D254" s="9">
        <f t="shared" si="87"/>
        <v>22.19</v>
      </c>
      <c r="E254" s="66">
        <f t="shared" si="81"/>
        <v>6.1676804140630033</v>
      </c>
      <c r="F254" s="9">
        <f t="shared" si="88"/>
        <v>22.19</v>
      </c>
      <c r="G254" s="68">
        <f t="shared" si="82"/>
        <v>0.1</v>
      </c>
      <c r="H254" s="9">
        <f t="shared" si="89"/>
        <v>22.19</v>
      </c>
      <c r="I254" s="66">
        <f t="shared" si="90"/>
        <v>6.1676804140630033</v>
      </c>
      <c r="J254" s="9">
        <f t="shared" si="91"/>
        <v>22.19</v>
      </c>
      <c r="K254" s="9">
        <f t="shared" si="83"/>
        <v>6.1676804140630033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37.622279136730633</v>
      </c>
    </row>
    <row r="255" spans="1:19">
      <c r="A255" s="66">
        <f t="shared" si="85"/>
        <v>7.0736613939565958</v>
      </c>
      <c r="B255" s="9">
        <f t="shared" si="86"/>
        <v>24.3</v>
      </c>
      <c r="C255" s="65">
        <f t="shared" si="80"/>
        <v>5.8310578436607381</v>
      </c>
      <c r="D255" s="9">
        <f t="shared" si="87"/>
        <v>24.3</v>
      </c>
      <c r="E255" s="66">
        <f t="shared" si="81"/>
        <v>6.474145490762595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6.474145490762595</v>
      </c>
      <c r="J255" s="9">
        <f t="shared" si="91"/>
        <v>24.3</v>
      </c>
      <c r="K255" s="9">
        <f t="shared" si="83"/>
        <v>6.474145490762595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376.22279136730634</v>
      </c>
    </row>
    <row r="256" spans="1:19">
      <c r="A256" s="66">
        <f t="shared" si="85"/>
        <v>7.4105024127164336</v>
      </c>
      <c r="B256" s="9">
        <f t="shared" si="86"/>
        <v>26.59</v>
      </c>
      <c r="C256" s="65">
        <f t="shared" si="80"/>
        <v>6.1678988624205759</v>
      </c>
      <c r="D256" s="9">
        <f t="shared" si="87"/>
        <v>26.59</v>
      </c>
      <c r="E256" s="66">
        <f t="shared" si="81"/>
        <v>6.7639823968420094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6.7639823968420094</v>
      </c>
      <c r="J256" s="9">
        <f t="shared" si="91"/>
        <v>26.59</v>
      </c>
      <c r="K256" s="9">
        <f t="shared" si="83"/>
        <v>6.7639823968420094</v>
      </c>
      <c r="L256" s="9">
        <f t="shared" si="84"/>
        <v>26.59</v>
      </c>
    </row>
    <row r="257" spans="1:19">
      <c r="A257" s="66">
        <f t="shared" si="85"/>
        <v>7.663133176786312</v>
      </c>
      <c r="B257" s="9">
        <f t="shared" si="86"/>
        <v>28.89</v>
      </c>
      <c r="C257" s="65">
        <f t="shared" ref="C257:C288" si="92">IF(D40&lt;0.0001,0.1,IF(D40="",0.001,D40))</f>
        <v>6.4205296264904543</v>
      </c>
      <c r="D257" s="9">
        <f t="shared" si="87"/>
        <v>28.89</v>
      </c>
      <c r="E257" s="66">
        <f t="shared" ref="E257:E288" si="93">IF(E40&lt;0.0001,0.1,IF(E40="",E256,E40))</f>
        <v>7.0192157402652935</v>
      </c>
      <c r="F257" s="9">
        <f t="shared" si="88"/>
        <v>28.89</v>
      </c>
      <c r="G257" s="68">
        <f t="shared" ref="G257:G288" si="94">IF(G40&lt;0.0001,0.1,IF(G40="",0.0001,G40))</f>
        <v>0.1</v>
      </c>
      <c r="H257" s="9">
        <f t="shared" si="89"/>
        <v>28.89</v>
      </c>
      <c r="I257" s="66">
        <f t="shared" si="90"/>
        <v>7.0192157402652935</v>
      </c>
      <c r="J257" s="9">
        <f t="shared" si="91"/>
        <v>28.89</v>
      </c>
      <c r="K257" s="9">
        <f t="shared" ref="K257:K288" si="95">IF(M40&lt;0.0001,0.1,IF(M40="",0.0001,M40))</f>
        <v>7.0192157402652935</v>
      </c>
      <c r="L257" s="9">
        <f t="shared" ref="L257:L288" si="96">IF(C41="",D257,C41)</f>
        <v>28.89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7.9368165045286805</v>
      </c>
      <c r="B258" s="9">
        <f t="shared" ref="B258:B289" si="98">IF(A41="",B257,A41)</f>
        <v>31.69</v>
      </c>
      <c r="C258" s="65">
        <f t="shared" si="92"/>
        <v>6.6942129542328228</v>
      </c>
      <c r="D258" s="9">
        <f t="shared" ref="D258:D289" si="99">IF(A41="",B257,A41)</f>
        <v>31.69</v>
      </c>
      <c r="E258" s="66">
        <f t="shared" si="93"/>
        <v>7.2911912429421131</v>
      </c>
      <c r="F258" s="9">
        <f t="shared" ref="F258:F289" si="100">IF(A41="",B257,A41)</f>
        <v>31.69</v>
      </c>
      <c r="G258" s="68">
        <f t="shared" si="94"/>
        <v>0.1</v>
      </c>
      <c r="H258" s="9">
        <f t="shared" ref="H258:H289" si="101">IF(A41="",B257,A41)</f>
        <v>31.69</v>
      </c>
      <c r="I258" s="66">
        <f t="shared" ref="I258:I289" si="102">IF(I41&lt;0.0001,0.1,IF(I41="",I257,I41))</f>
        <v>7.2911912429421131</v>
      </c>
      <c r="J258" s="9">
        <f t="shared" ref="J258:J289" si="103">IF(A41="",B257,A41)</f>
        <v>31.69</v>
      </c>
      <c r="K258" s="9">
        <f t="shared" si="95"/>
        <v>7.2911912429421131</v>
      </c>
      <c r="L258" s="9">
        <f t="shared" si="96"/>
        <v>31.69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8.2526049596160291</v>
      </c>
      <c r="B259" s="9">
        <f t="shared" si="98"/>
        <v>34.880000000000003</v>
      </c>
      <c r="C259" s="65">
        <f t="shared" si="92"/>
        <v>7.0100014093201715</v>
      </c>
      <c r="D259" s="9">
        <f t="shared" si="99"/>
        <v>34.880000000000003</v>
      </c>
      <c r="E259" s="66">
        <f t="shared" si="93"/>
        <v>7.5598801930025559</v>
      </c>
      <c r="F259" s="9">
        <f t="shared" si="100"/>
        <v>34.880000000000003</v>
      </c>
      <c r="G259" s="68">
        <f t="shared" si="94"/>
        <v>0.1</v>
      </c>
      <c r="H259" s="9">
        <f t="shared" si="101"/>
        <v>34.880000000000003</v>
      </c>
      <c r="I259" s="66">
        <f t="shared" si="102"/>
        <v>7.5598801930025559</v>
      </c>
      <c r="J259" s="9">
        <f t="shared" si="103"/>
        <v>34.880000000000003</v>
      </c>
      <c r="K259" s="9">
        <f t="shared" si="95"/>
        <v>7.5598801930025559</v>
      </c>
      <c r="L259" s="9">
        <f t="shared" si="96"/>
        <v>34.880000000000003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8.589445978375867</v>
      </c>
      <c r="B260" s="9">
        <f t="shared" si="98"/>
        <v>37.880000000000003</v>
      </c>
      <c r="C260" s="65">
        <f t="shared" si="92"/>
        <v>7.3468424280800093</v>
      </c>
      <c r="D260" s="9">
        <f t="shared" si="99"/>
        <v>37.880000000000003</v>
      </c>
      <c r="E260" s="66">
        <f t="shared" si="93"/>
        <v>7.7807810748934934</v>
      </c>
      <c r="F260" s="9">
        <f t="shared" si="100"/>
        <v>37.880000000000003</v>
      </c>
      <c r="G260" s="68">
        <f t="shared" si="94"/>
        <v>0.1</v>
      </c>
      <c r="H260" s="9">
        <f t="shared" si="101"/>
        <v>37.880000000000003</v>
      </c>
      <c r="I260" s="66">
        <f t="shared" si="102"/>
        <v>7.7807810748934934</v>
      </c>
      <c r="J260" s="9">
        <f t="shared" si="103"/>
        <v>37.880000000000003</v>
      </c>
      <c r="K260" s="9">
        <f t="shared" si="95"/>
        <v>7.7807810748934934</v>
      </c>
      <c r="L260" s="9">
        <f t="shared" si="96"/>
        <v>37.880000000000003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8.8631293061182355</v>
      </c>
      <c r="B261" s="9">
        <f t="shared" si="98"/>
        <v>41.41</v>
      </c>
      <c r="C261" s="65">
        <f t="shared" si="92"/>
        <v>7.6205257558223778</v>
      </c>
      <c r="D261" s="9">
        <f t="shared" si="99"/>
        <v>41.41</v>
      </c>
      <c r="E261" s="66">
        <f t="shared" si="93"/>
        <v>8.0092730901585121</v>
      </c>
      <c r="F261" s="9">
        <f t="shared" si="100"/>
        <v>41.41</v>
      </c>
      <c r="G261" s="68">
        <f t="shared" si="94"/>
        <v>0.1</v>
      </c>
      <c r="H261" s="9">
        <f t="shared" si="101"/>
        <v>41.41</v>
      </c>
      <c r="I261" s="66">
        <f t="shared" si="102"/>
        <v>8.0092730901585121</v>
      </c>
      <c r="J261" s="9">
        <f t="shared" si="103"/>
        <v>41.41</v>
      </c>
      <c r="K261" s="9">
        <f t="shared" si="95"/>
        <v>8.0092730901585121</v>
      </c>
      <c r="L261" s="9">
        <f t="shared" si="96"/>
        <v>41.41</v>
      </c>
      <c r="O261" s="9">
        <v>100</v>
      </c>
      <c r="P261" s="74">
        <v>10000</v>
      </c>
    </row>
    <row r="262" spans="1:19">
      <c r="A262" s="66">
        <f t="shared" si="97"/>
        <v>9.115760070188113</v>
      </c>
      <c r="B262" s="9">
        <f t="shared" si="98"/>
        <v>45.04</v>
      </c>
      <c r="C262" s="65">
        <f t="shared" si="92"/>
        <v>7.8731565198922553</v>
      </c>
      <c r="D262" s="9">
        <f t="shared" si="99"/>
        <v>45.04</v>
      </c>
      <c r="E262" s="66">
        <f t="shared" si="93"/>
        <v>8.215708470562701</v>
      </c>
      <c r="F262" s="9">
        <f t="shared" si="100"/>
        <v>45.04</v>
      </c>
      <c r="G262" s="68">
        <f t="shared" si="94"/>
        <v>0.1</v>
      </c>
      <c r="H262" s="9">
        <f t="shared" si="101"/>
        <v>45.04</v>
      </c>
      <c r="I262" s="66">
        <f t="shared" si="102"/>
        <v>8.215708470562701</v>
      </c>
      <c r="J262" s="9">
        <f t="shared" si="103"/>
        <v>45.04</v>
      </c>
      <c r="K262" s="9">
        <f t="shared" si="95"/>
        <v>8.215708470562701</v>
      </c>
      <c r="L262" s="9">
        <f t="shared" si="96"/>
        <v>45.04</v>
      </c>
    </row>
    <row r="263" spans="1:19">
      <c r="A263" s="66">
        <f t="shared" si="97"/>
        <v>9.3683908342579922</v>
      </c>
      <c r="B263" s="9">
        <f t="shared" si="98"/>
        <v>48.87</v>
      </c>
      <c r="C263" s="65">
        <f t="shared" si="92"/>
        <v>8.1257872839621346</v>
      </c>
      <c r="D263" s="9">
        <f t="shared" si="99"/>
        <v>48.87</v>
      </c>
      <c r="E263" s="66">
        <f t="shared" si="93"/>
        <v>8.408244637740161</v>
      </c>
      <c r="F263" s="9">
        <f t="shared" si="100"/>
        <v>48.87</v>
      </c>
      <c r="G263" s="68">
        <f t="shared" si="94"/>
        <v>0.1</v>
      </c>
      <c r="H263" s="9">
        <f t="shared" si="101"/>
        <v>48.87</v>
      </c>
      <c r="I263" s="66">
        <f t="shared" si="102"/>
        <v>8.408244637740161</v>
      </c>
      <c r="J263" s="9">
        <f t="shared" si="103"/>
        <v>48.87</v>
      </c>
      <c r="K263" s="9">
        <f t="shared" si="95"/>
        <v>8.408244637740161</v>
      </c>
      <c r="L263" s="9">
        <f t="shared" si="96"/>
        <v>48.87</v>
      </c>
    </row>
    <row r="264" spans="1:19">
      <c r="A264" s="66">
        <f t="shared" si="97"/>
        <v>9.6210215983278697</v>
      </c>
      <c r="B264" s="9">
        <f t="shared" si="98"/>
        <v>54.16</v>
      </c>
      <c r="C264" s="65">
        <f t="shared" si="92"/>
        <v>8.3784180480320121</v>
      </c>
      <c r="D264" s="9">
        <f t="shared" si="99"/>
        <v>54.16</v>
      </c>
      <c r="E264" s="66">
        <f t="shared" si="93"/>
        <v>8.6401764870670252</v>
      </c>
      <c r="F264" s="9">
        <f t="shared" si="100"/>
        <v>54.16</v>
      </c>
      <c r="G264" s="68">
        <f t="shared" si="94"/>
        <v>0.1</v>
      </c>
      <c r="H264" s="9">
        <f t="shared" si="101"/>
        <v>54.16</v>
      </c>
      <c r="I264" s="66">
        <f t="shared" si="102"/>
        <v>8.6401764870670252</v>
      </c>
      <c r="J264" s="9">
        <f t="shared" si="103"/>
        <v>54.16</v>
      </c>
      <c r="K264" s="9">
        <f t="shared" si="95"/>
        <v>8.6401764870670252</v>
      </c>
      <c r="L264" s="9">
        <f t="shared" si="96"/>
        <v>54.16</v>
      </c>
    </row>
    <row r="265" spans="1:19">
      <c r="A265" s="66">
        <f t="shared" si="97"/>
        <v>9.873652362397749</v>
      </c>
      <c r="B265" s="9">
        <f t="shared" si="98"/>
        <v>59.5</v>
      </c>
      <c r="C265" s="65">
        <f t="shared" si="92"/>
        <v>8.6310488121018913</v>
      </c>
      <c r="D265" s="9">
        <f t="shared" si="99"/>
        <v>59.5</v>
      </c>
      <c r="E265" s="66">
        <f t="shared" si="93"/>
        <v>8.8426800347786489</v>
      </c>
      <c r="F265" s="9">
        <f t="shared" si="100"/>
        <v>59.5</v>
      </c>
      <c r="G265" s="68">
        <f t="shared" si="94"/>
        <v>0.1</v>
      </c>
      <c r="H265" s="9">
        <f t="shared" si="101"/>
        <v>59.5</v>
      </c>
      <c r="I265" s="66">
        <f t="shared" si="102"/>
        <v>8.8426800347786489</v>
      </c>
      <c r="J265" s="9">
        <f t="shared" si="103"/>
        <v>59.5</v>
      </c>
      <c r="K265" s="9">
        <f t="shared" si="95"/>
        <v>8.8426800347786489</v>
      </c>
      <c r="L265" s="9">
        <f t="shared" si="96"/>
        <v>59.5</v>
      </c>
    </row>
    <row r="266" spans="1:19">
      <c r="A266" s="66">
        <f t="shared" si="97"/>
        <v>10.147335690140117</v>
      </c>
      <c r="B266" s="9">
        <f t="shared" si="98"/>
        <v>64.59</v>
      </c>
      <c r="C266" s="65">
        <f t="shared" si="92"/>
        <v>8.9047321398442598</v>
      </c>
      <c r="D266" s="9">
        <f t="shared" si="99"/>
        <v>64.59</v>
      </c>
      <c r="E266" s="66">
        <f t="shared" si="93"/>
        <v>9.0123154003195687</v>
      </c>
      <c r="F266" s="9">
        <f t="shared" si="100"/>
        <v>64.59</v>
      </c>
      <c r="G266" s="68">
        <f t="shared" si="94"/>
        <v>0.1</v>
      </c>
      <c r="H266" s="9">
        <f t="shared" si="101"/>
        <v>64.59</v>
      </c>
      <c r="I266" s="66">
        <f t="shared" si="102"/>
        <v>9.0123154003195687</v>
      </c>
      <c r="J266" s="9">
        <f t="shared" si="103"/>
        <v>64.59</v>
      </c>
      <c r="K266" s="9">
        <f t="shared" si="95"/>
        <v>9.0123154003195687</v>
      </c>
      <c r="L266" s="9">
        <f t="shared" si="96"/>
        <v>64.59</v>
      </c>
    </row>
    <row r="267" spans="1:19">
      <c r="A267" s="66">
        <f t="shared" si="97"/>
        <v>10.399966454209995</v>
      </c>
      <c r="B267" s="9">
        <f t="shared" si="98"/>
        <v>71.03</v>
      </c>
      <c r="C267" s="65">
        <f t="shared" si="92"/>
        <v>9.1573629039141373</v>
      </c>
      <c r="D267" s="9">
        <f t="shared" si="99"/>
        <v>71.03</v>
      </c>
      <c r="E267" s="66">
        <f t="shared" si="93"/>
        <v>9.2008922457282392</v>
      </c>
      <c r="F267" s="9">
        <f t="shared" si="100"/>
        <v>71.03</v>
      </c>
      <c r="G267" s="68">
        <f t="shared" si="94"/>
        <v>0.1</v>
      </c>
      <c r="H267" s="9">
        <f t="shared" si="101"/>
        <v>71.03</v>
      </c>
      <c r="I267" s="66">
        <f t="shared" si="102"/>
        <v>9.2008922457282392</v>
      </c>
      <c r="J267" s="9">
        <f t="shared" si="103"/>
        <v>71.03</v>
      </c>
      <c r="K267" s="9">
        <f t="shared" si="95"/>
        <v>9.2008922457282392</v>
      </c>
      <c r="L267" s="9">
        <f t="shared" si="96"/>
        <v>71.03</v>
      </c>
    </row>
    <row r="268" spans="1:19">
      <c r="A268" s="66">
        <f t="shared" si="97"/>
        <v>10.673649781952365</v>
      </c>
      <c r="B268" s="9">
        <f t="shared" si="98"/>
        <v>77.28</v>
      </c>
      <c r="C268" s="65">
        <f t="shared" si="92"/>
        <v>9.4310462316565076</v>
      </c>
      <c r="D268" s="9">
        <f t="shared" si="99"/>
        <v>77.28</v>
      </c>
      <c r="E268" s="66">
        <f t="shared" si="93"/>
        <v>9.3615518826704189</v>
      </c>
      <c r="F268" s="9">
        <f t="shared" si="100"/>
        <v>77.28</v>
      </c>
      <c r="G268" s="68">
        <f t="shared" si="94"/>
        <v>0.1</v>
      </c>
      <c r="H268" s="9">
        <f t="shared" si="101"/>
        <v>77.28</v>
      </c>
      <c r="I268" s="66">
        <f t="shared" si="102"/>
        <v>9.3615518826704189</v>
      </c>
      <c r="J268" s="9">
        <f t="shared" si="103"/>
        <v>77.28</v>
      </c>
      <c r="K268" s="9">
        <f t="shared" si="95"/>
        <v>9.3615518826704189</v>
      </c>
      <c r="L268" s="9">
        <f t="shared" si="96"/>
        <v>77.28</v>
      </c>
    </row>
    <row r="269" spans="1:19">
      <c r="A269" s="66">
        <f t="shared" si="97"/>
        <v>10.968385673367223</v>
      </c>
      <c r="B269" s="9">
        <f t="shared" si="98"/>
        <v>84.22</v>
      </c>
      <c r="C269" s="65">
        <f t="shared" si="92"/>
        <v>9.7257821230713652</v>
      </c>
      <c r="D269" s="9">
        <f t="shared" si="99"/>
        <v>84.22</v>
      </c>
      <c r="E269" s="66">
        <f t="shared" si="93"/>
        <v>9.5192748136938459</v>
      </c>
      <c r="F269" s="9">
        <f t="shared" si="100"/>
        <v>84.22</v>
      </c>
      <c r="G269" s="68">
        <f t="shared" si="94"/>
        <v>0.1</v>
      </c>
      <c r="H269" s="9">
        <f t="shared" si="101"/>
        <v>84.22</v>
      </c>
      <c r="I269" s="66">
        <f t="shared" si="102"/>
        <v>9.5192748136938459</v>
      </c>
      <c r="J269" s="9">
        <f t="shared" si="103"/>
        <v>84.22</v>
      </c>
      <c r="K269" s="9">
        <f t="shared" si="95"/>
        <v>9.5192748136938459</v>
      </c>
      <c r="L269" s="9">
        <f t="shared" si="96"/>
        <v>84.22</v>
      </c>
    </row>
    <row r="270" spans="1:19">
      <c r="A270" s="66">
        <f t="shared" si="97"/>
        <v>11.28417412845457</v>
      </c>
      <c r="B270" s="9">
        <f t="shared" si="98"/>
        <v>93.91</v>
      </c>
      <c r="C270" s="65">
        <f t="shared" si="92"/>
        <v>10.041570578158712</v>
      </c>
      <c r="D270" s="9">
        <f t="shared" si="99"/>
        <v>93.91</v>
      </c>
      <c r="E270" s="66">
        <f t="shared" si="93"/>
        <v>9.7106571034851061</v>
      </c>
      <c r="F270" s="9">
        <f t="shared" si="100"/>
        <v>93.91</v>
      </c>
      <c r="G270" s="68">
        <f t="shared" si="94"/>
        <v>0.1</v>
      </c>
      <c r="H270" s="9">
        <f t="shared" si="101"/>
        <v>93.91</v>
      </c>
      <c r="I270" s="66">
        <f t="shared" si="102"/>
        <v>9.7106571034851061</v>
      </c>
      <c r="J270" s="9">
        <f t="shared" si="103"/>
        <v>93.91</v>
      </c>
      <c r="K270" s="9">
        <f t="shared" si="95"/>
        <v>9.7106571034851061</v>
      </c>
      <c r="L270" s="9">
        <f t="shared" si="96"/>
        <v>93.91</v>
      </c>
    </row>
    <row r="271" spans="1:19">
      <c r="A271" s="66">
        <f t="shared" si="97"/>
        <v>11.578910019869429</v>
      </c>
      <c r="B271" s="9">
        <f t="shared" si="98"/>
        <v>101.99</v>
      </c>
      <c r="C271" s="65">
        <f t="shared" si="92"/>
        <v>10.336306469573572</v>
      </c>
      <c r="D271" s="9">
        <f t="shared" si="99"/>
        <v>101.99</v>
      </c>
      <c r="E271" s="66">
        <f t="shared" si="93"/>
        <v>9.8498291325146194</v>
      </c>
      <c r="F271" s="9">
        <f t="shared" si="100"/>
        <v>101.99</v>
      </c>
      <c r="G271" s="68">
        <f t="shared" si="94"/>
        <v>0.1</v>
      </c>
      <c r="H271" s="9">
        <f t="shared" si="101"/>
        <v>101.99</v>
      </c>
      <c r="I271" s="66">
        <f t="shared" si="102"/>
        <v>9.8498291325146194</v>
      </c>
      <c r="J271" s="9">
        <f t="shared" si="103"/>
        <v>101.99</v>
      </c>
      <c r="K271" s="9">
        <f t="shared" si="95"/>
        <v>9.8498291325146194</v>
      </c>
      <c r="L271" s="9">
        <f t="shared" si="96"/>
        <v>101.99</v>
      </c>
    </row>
    <row r="272" spans="1:19">
      <c r="A272" s="66">
        <f t="shared" si="97"/>
        <v>11.915751038629265</v>
      </c>
      <c r="B272" s="9">
        <f t="shared" si="98"/>
        <v>111.96</v>
      </c>
      <c r="C272" s="65">
        <f t="shared" si="92"/>
        <v>10.673147488333408</v>
      </c>
      <c r="D272" s="9">
        <f t="shared" si="99"/>
        <v>111.96</v>
      </c>
      <c r="E272" s="66">
        <f t="shared" si="93"/>
        <v>10.001336938310413</v>
      </c>
      <c r="F272" s="9">
        <f t="shared" si="100"/>
        <v>111.96</v>
      </c>
      <c r="G272" s="68">
        <f t="shared" si="94"/>
        <v>0.1</v>
      </c>
      <c r="H272" s="9">
        <f t="shared" si="101"/>
        <v>111.96</v>
      </c>
      <c r="I272" s="66">
        <f t="shared" si="102"/>
        <v>10.001336938310413</v>
      </c>
      <c r="J272" s="9">
        <f t="shared" si="103"/>
        <v>111.96</v>
      </c>
      <c r="K272" s="9">
        <f t="shared" si="95"/>
        <v>10.001336938310413</v>
      </c>
      <c r="L272" s="9">
        <f t="shared" si="96"/>
        <v>111.96</v>
      </c>
    </row>
    <row r="273" spans="1:12">
      <c r="A273" s="66">
        <f t="shared" si="97"/>
        <v>12.273644621061594</v>
      </c>
      <c r="B273" s="9">
        <f t="shared" si="98"/>
        <v>121.48</v>
      </c>
      <c r="C273" s="65">
        <f t="shared" si="92"/>
        <v>11.031041070765736</v>
      </c>
      <c r="D273" s="9">
        <f t="shared" si="99"/>
        <v>121.48</v>
      </c>
      <c r="E273" s="66">
        <f t="shared" si="93"/>
        <v>10.129147642336459</v>
      </c>
      <c r="F273" s="9">
        <f t="shared" si="100"/>
        <v>121.48</v>
      </c>
      <c r="G273" s="68">
        <f t="shared" si="94"/>
        <v>7.7132333731914037E-4</v>
      </c>
      <c r="H273" s="9">
        <f t="shared" si="101"/>
        <v>121.48</v>
      </c>
      <c r="I273" s="66">
        <f t="shared" si="102"/>
        <v>10.129918965673779</v>
      </c>
      <c r="J273" s="9">
        <f t="shared" si="103"/>
        <v>121.48</v>
      </c>
      <c r="K273" s="9">
        <f t="shared" si="95"/>
        <v>10.129918965673779</v>
      </c>
      <c r="L273" s="9">
        <f t="shared" si="96"/>
        <v>121.48</v>
      </c>
    </row>
    <row r="274" spans="1:12">
      <c r="A274" s="66">
        <f t="shared" si="97"/>
        <v>12.652590767166414</v>
      </c>
      <c r="B274" s="9">
        <f t="shared" si="98"/>
        <v>133.11000000000001</v>
      </c>
      <c r="C274" s="65">
        <f t="shared" si="92"/>
        <v>11.409987216870556</v>
      </c>
      <c r="D274" s="9">
        <f t="shared" si="99"/>
        <v>133.11000000000001</v>
      </c>
      <c r="E274" s="66">
        <f t="shared" si="93"/>
        <v>10.267331500381546</v>
      </c>
      <c r="F274" s="9">
        <f t="shared" si="100"/>
        <v>133.11000000000001</v>
      </c>
      <c r="G274" s="68">
        <f t="shared" si="94"/>
        <v>0.25548041986670378</v>
      </c>
      <c r="H274" s="9">
        <f t="shared" si="101"/>
        <v>133.11000000000001</v>
      </c>
      <c r="I274" s="66">
        <f t="shared" si="102"/>
        <v>10.52281192024825</v>
      </c>
      <c r="J274" s="9">
        <f t="shared" si="103"/>
        <v>133.11000000000001</v>
      </c>
      <c r="K274" s="9">
        <f t="shared" si="95"/>
        <v>10.52281192024825</v>
      </c>
      <c r="L274" s="9">
        <f t="shared" si="96"/>
        <v>133.11000000000001</v>
      </c>
    </row>
    <row r="275" spans="1:12">
      <c r="A275" s="66">
        <f t="shared" si="97"/>
        <v>13.031536913271232</v>
      </c>
      <c r="B275" s="9">
        <f t="shared" si="98"/>
        <v>144.9</v>
      </c>
      <c r="C275" s="65">
        <f t="shared" si="92"/>
        <v>11.788933362975374</v>
      </c>
      <c r="D275" s="9">
        <f t="shared" si="99"/>
        <v>144.9</v>
      </c>
      <c r="E275" s="66">
        <f t="shared" si="93"/>
        <v>10.391102996433665</v>
      </c>
      <c r="F275" s="9">
        <f t="shared" si="100"/>
        <v>144.9</v>
      </c>
      <c r="G275" s="68">
        <f t="shared" si="94"/>
        <v>0.92148523318844289</v>
      </c>
      <c r="H275" s="9">
        <f t="shared" si="101"/>
        <v>144.9</v>
      </c>
      <c r="I275" s="66">
        <f t="shared" si="102"/>
        <v>11.312588229622108</v>
      </c>
      <c r="J275" s="9">
        <f t="shared" si="103"/>
        <v>144.9</v>
      </c>
      <c r="K275" s="9">
        <f t="shared" si="95"/>
        <v>11.312588229622108</v>
      </c>
      <c r="L275" s="9">
        <f t="shared" si="96"/>
        <v>144.9</v>
      </c>
    </row>
    <row r="276" spans="1:12">
      <c r="A276" s="66">
        <f t="shared" si="97"/>
        <v>13.452588186721027</v>
      </c>
      <c r="B276" s="9">
        <f t="shared" si="98"/>
        <v>160.02000000000001</v>
      </c>
      <c r="C276" s="65">
        <f t="shared" si="92"/>
        <v>12.209984636425169</v>
      </c>
      <c r="D276" s="9">
        <f t="shared" si="99"/>
        <v>160.02000000000001</v>
      </c>
      <c r="E276" s="66">
        <f t="shared" si="93"/>
        <v>10.530643800258714</v>
      </c>
      <c r="F276" s="9">
        <f t="shared" si="100"/>
        <v>160.02000000000001</v>
      </c>
      <c r="G276" s="68">
        <f t="shared" si="94"/>
        <v>1.7916129157319489</v>
      </c>
      <c r="H276" s="9">
        <f t="shared" si="101"/>
        <v>160.02000000000001</v>
      </c>
      <c r="I276" s="66">
        <f t="shared" si="102"/>
        <v>12.322256715990664</v>
      </c>
      <c r="J276" s="9">
        <f t="shared" si="103"/>
        <v>160.02000000000001</v>
      </c>
      <c r="K276" s="9">
        <f t="shared" si="95"/>
        <v>12.322256715990664</v>
      </c>
      <c r="L276" s="9">
        <f t="shared" si="96"/>
        <v>160.02000000000001</v>
      </c>
    </row>
    <row r="277" spans="1:12">
      <c r="A277" s="66">
        <f t="shared" si="97"/>
        <v>13.915744587515801</v>
      </c>
      <c r="B277" s="9">
        <f t="shared" si="98"/>
        <v>175.31</v>
      </c>
      <c r="C277" s="65">
        <f t="shared" si="92"/>
        <v>12.673141037219944</v>
      </c>
      <c r="D277" s="9">
        <f t="shared" si="99"/>
        <v>175.31</v>
      </c>
      <c r="E277" s="66">
        <f t="shared" si="93"/>
        <v>10.654234355999145</v>
      </c>
      <c r="F277" s="9">
        <f t="shared" si="100"/>
        <v>175.31</v>
      </c>
      <c r="G277" s="68">
        <f t="shared" si="94"/>
        <v>2.5052663434360305</v>
      </c>
      <c r="H277" s="9">
        <f t="shared" si="101"/>
        <v>175.31</v>
      </c>
      <c r="I277" s="66">
        <f t="shared" si="102"/>
        <v>13.159500699435176</v>
      </c>
      <c r="J277" s="9">
        <f t="shared" si="103"/>
        <v>175.31</v>
      </c>
      <c r="K277" s="9">
        <f t="shared" si="95"/>
        <v>13.159500699435176</v>
      </c>
      <c r="L277" s="9">
        <f t="shared" si="96"/>
        <v>175.31</v>
      </c>
    </row>
    <row r="278" spans="1:12">
      <c r="A278" s="66">
        <f t="shared" si="97"/>
        <v>14.42100611565556</v>
      </c>
      <c r="B278" s="9">
        <f t="shared" si="98"/>
        <v>190.21</v>
      </c>
      <c r="C278" s="65">
        <f t="shared" si="92"/>
        <v>13.178402565359702</v>
      </c>
      <c r="D278" s="9">
        <f t="shared" si="99"/>
        <v>190.21</v>
      </c>
      <c r="E278" s="66">
        <f t="shared" si="93"/>
        <v>10.761083361851021</v>
      </c>
      <c r="F278" s="9">
        <f t="shared" si="100"/>
        <v>190.21</v>
      </c>
      <c r="G278" s="68">
        <f t="shared" si="94"/>
        <v>3.0502339015397939</v>
      </c>
      <c r="H278" s="9">
        <f t="shared" si="101"/>
        <v>190.21</v>
      </c>
      <c r="I278" s="66">
        <f t="shared" si="102"/>
        <v>13.811317263390816</v>
      </c>
      <c r="J278" s="9">
        <f t="shared" si="103"/>
        <v>190.21</v>
      </c>
      <c r="K278" s="9">
        <f t="shared" si="95"/>
        <v>13.811317263390816</v>
      </c>
      <c r="L278" s="9">
        <f t="shared" si="96"/>
        <v>190.21</v>
      </c>
    </row>
    <row r="279" spans="1:12">
      <c r="A279" s="66">
        <f t="shared" si="97"/>
        <v>14.968372771140295</v>
      </c>
      <c r="B279" s="9">
        <f t="shared" si="98"/>
        <v>208.63</v>
      </c>
      <c r="C279" s="65">
        <f t="shared" si="92"/>
        <v>13.725769220844438</v>
      </c>
      <c r="D279" s="9">
        <f t="shared" si="99"/>
        <v>208.63</v>
      </c>
      <c r="E279" s="66">
        <f t="shared" si="93"/>
        <v>10.878219619510496</v>
      </c>
      <c r="F279" s="9">
        <f t="shared" si="100"/>
        <v>208.63</v>
      </c>
      <c r="G279" s="68">
        <f t="shared" si="94"/>
        <v>3.5719927960434501</v>
      </c>
      <c r="H279" s="9">
        <f t="shared" si="101"/>
        <v>208.63</v>
      </c>
      <c r="I279" s="66">
        <f t="shared" si="102"/>
        <v>14.450212415553946</v>
      </c>
      <c r="J279" s="9">
        <f t="shared" si="103"/>
        <v>208.63</v>
      </c>
      <c r="K279" s="9">
        <f t="shared" si="95"/>
        <v>14.450212415553946</v>
      </c>
      <c r="L279" s="9">
        <f t="shared" si="96"/>
        <v>208.63</v>
      </c>
    </row>
    <row r="280" spans="1:12">
      <c r="A280" s="66">
        <f t="shared" si="97"/>
        <v>15.578897117642503</v>
      </c>
      <c r="B280" s="9">
        <f t="shared" si="98"/>
        <v>229.66</v>
      </c>
      <c r="C280" s="65">
        <f t="shared" si="92"/>
        <v>14.336293567346646</v>
      </c>
      <c r="D280" s="9">
        <f t="shared" si="99"/>
        <v>229.66</v>
      </c>
      <c r="E280" s="66">
        <f t="shared" si="93"/>
        <v>10.995703613405004</v>
      </c>
      <c r="F280" s="9">
        <f t="shared" si="100"/>
        <v>229.66</v>
      </c>
      <c r="G280" s="68">
        <f t="shared" si="94"/>
        <v>4.0248985647815312</v>
      </c>
      <c r="H280" s="9">
        <f t="shared" si="101"/>
        <v>229.66</v>
      </c>
      <c r="I280" s="66">
        <f t="shared" si="102"/>
        <v>15.020602178186536</v>
      </c>
      <c r="J280" s="9">
        <f t="shared" si="103"/>
        <v>229.66</v>
      </c>
      <c r="K280" s="9">
        <f t="shared" si="95"/>
        <v>15.020602178186536</v>
      </c>
      <c r="L280" s="9">
        <f t="shared" si="96"/>
        <v>229.66</v>
      </c>
    </row>
    <row r="281" spans="1:12">
      <c r="A281" s="66">
        <f t="shared" si="97"/>
        <v>16.147316336799729</v>
      </c>
      <c r="B281" s="9">
        <f t="shared" si="98"/>
        <v>251.13</v>
      </c>
      <c r="C281" s="65">
        <f t="shared" si="92"/>
        <v>14.904712786503872</v>
      </c>
      <c r="D281" s="9">
        <f t="shared" si="99"/>
        <v>251.13</v>
      </c>
      <c r="E281" s="66">
        <f t="shared" si="93"/>
        <v>11.101357943408388</v>
      </c>
      <c r="F281" s="9">
        <f t="shared" si="100"/>
        <v>251.13</v>
      </c>
      <c r="G281" s="68">
        <f t="shared" si="94"/>
        <v>4.3807835433610069</v>
      </c>
      <c r="H281" s="9">
        <f t="shared" si="101"/>
        <v>251.13</v>
      </c>
      <c r="I281" s="66">
        <f t="shared" si="102"/>
        <v>15.482141486769395</v>
      </c>
      <c r="J281" s="9">
        <f t="shared" si="103"/>
        <v>251.13</v>
      </c>
      <c r="K281" s="9">
        <f t="shared" si="95"/>
        <v>15.482141486769395</v>
      </c>
      <c r="L281" s="9">
        <f t="shared" si="96"/>
        <v>251.13</v>
      </c>
    </row>
    <row r="282" spans="1:12">
      <c r="A282" s="66">
        <f t="shared" si="97"/>
        <v>16.673630428611975</v>
      </c>
      <c r="B282" s="9">
        <f t="shared" si="98"/>
        <v>272.17</v>
      </c>
      <c r="C282" s="65">
        <f t="shared" si="92"/>
        <v>15.431026878316118</v>
      </c>
      <c r="D282" s="9">
        <f t="shared" si="99"/>
        <v>272.17</v>
      </c>
      <c r="E282" s="66">
        <f t="shared" si="93"/>
        <v>11.193583719745646</v>
      </c>
      <c r="F282" s="9">
        <f t="shared" si="100"/>
        <v>272.17</v>
      </c>
      <c r="G282" s="68">
        <f t="shared" si="94"/>
        <v>4.6574714011889125</v>
      </c>
      <c r="H282" s="9">
        <f t="shared" si="101"/>
        <v>272.17</v>
      </c>
      <c r="I282" s="66">
        <f t="shared" si="102"/>
        <v>15.851055120934559</v>
      </c>
      <c r="J282" s="9">
        <f t="shared" si="103"/>
        <v>272.17</v>
      </c>
      <c r="K282" s="9">
        <f t="shared" si="95"/>
        <v>15.851055120934559</v>
      </c>
      <c r="L282" s="9">
        <f t="shared" si="96"/>
        <v>272.17</v>
      </c>
    </row>
    <row r="283" spans="1:12">
      <c r="A283" s="66">
        <f t="shared" si="97"/>
        <v>17.178891956751734</v>
      </c>
      <c r="B283" s="9">
        <f t="shared" si="98"/>
        <v>298.85000000000002</v>
      </c>
      <c r="C283" s="65">
        <f t="shared" si="92"/>
        <v>15.936288406455876</v>
      </c>
      <c r="D283" s="9">
        <f t="shared" si="99"/>
        <v>298.85000000000002</v>
      </c>
      <c r="E283" s="66">
        <f t="shared" si="93"/>
        <v>11.297493256173983</v>
      </c>
      <c r="F283" s="9">
        <f t="shared" si="100"/>
        <v>298.85000000000002</v>
      </c>
      <c r="G283" s="68">
        <f t="shared" si="94"/>
        <v>4.9366882279880695</v>
      </c>
      <c r="H283" s="9">
        <f t="shared" si="101"/>
        <v>298.85000000000002</v>
      </c>
      <c r="I283" s="66">
        <f t="shared" si="102"/>
        <v>16.23418148416205</v>
      </c>
      <c r="J283" s="9">
        <f t="shared" si="103"/>
        <v>298.85000000000002</v>
      </c>
      <c r="K283" s="9">
        <f t="shared" si="95"/>
        <v>16.23418148416205</v>
      </c>
      <c r="L283" s="9">
        <f t="shared" si="96"/>
        <v>298.85000000000002</v>
      </c>
    </row>
    <row r="284" spans="1:12">
      <c r="A284" s="66">
        <f t="shared" si="97"/>
        <v>17.599943230201532</v>
      </c>
      <c r="B284" s="9">
        <f t="shared" si="98"/>
        <v>326.85000000000002</v>
      </c>
      <c r="C284" s="65">
        <f t="shared" si="92"/>
        <v>16.357339679905675</v>
      </c>
      <c r="D284" s="9">
        <f t="shared" si="99"/>
        <v>326.85000000000002</v>
      </c>
      <c r="E284" s="66">
        <f t="shared" si="93"/>
        <v>11.393844408759088</v>
      </c>
      <c r="F284" s="9">
        <f t="shared" si="100"/>
        <v>326.85000000000002</v>
      </c>
      <c r="G284" s="68">
        <f t="shared" si="94"/>
        <v>5.1690262406668888</v>
      </c>
      <c r="H284" s="9">
        <f t="shared" si="101"/>
        <v>326.85000000000002</v>
      </c>
      <c r="I284" s="66">
        <f t="shared" si="102"/>
        <v>16.562870649425978</v>
      </c>
      <c r="J284" s="9">
        <f t="shared" si="103"/>
        <v>326.85000000000002</v>
      </c>
      <c r="K284" s="9">
        <f t="shared" si="95"/>
        <v>16.562870649425978</v>
      </c>
      <c r="L284" s="9">
        <f t="shared" si="96"/>
        <v>326.85000000000002</v>
      </c>
    </row>
    <row r="285" spans="1:12">
      <c r="A285" s="66">
        <f t="shared" si="97"/>
        <v>17.978889376306348</v>
      </c>
      <c r="B285" s="9">
        <f t="shared" si="98"/>
        <v>357.41</v>
      </c>
      <c r="C285" s="65">
        <f t="shared" si="92"/>
        <v>16.736285826010491</v>
      </c>
      <c r="D285" s="9">
        <f t="shared" si="99"/>
        <v>357.41</v>
      </c>
      <c r="E285" s="66">
        <f t="shared" si="93"/>
        <v>11.487059299113959</v>
      </c>
      <c r="F285" s="9">
        <f t="shared" si="100"/>
        <v>357.41</v>
      </c>
      <c r="G285" s="68">
        <f t="shared" si="94"/>
        <v>5.3727601932323124</v>
      </c>
      <c r="H285" s="9">
        <f t="shared" si="101"/>
        <v>357.41</v>
      </c>
      <c r="I285" s="66">
        <f t="shared" si="102"/>
        <v>16.859819492346272</v>
      </c>
      <c r="J285" s="9">
        <f t="shared" si="103"/>
        <v>357.41</v>
      </c>
      <c r="K285" s="9">
        <f t="shared" si="95"/>
        <v>16.859819492346272</v>
      </c>
      <c r="L285" s="9">
        <f t="shared" si="96"/>
        <v>357.41</v>
      </c>
    </row>
    <row r="286" spans="1:12">
      <c r="A286" s="66">
        <f t="shared" si="97"/>
        <v>18.294677831393695</v>
      </c>
      <c r="B286" s="9">
        <f t="shared" si="98"/>
        <v>391.65</v>
      </c>
      <c r="C286" s="65">
        <f t="shared" si="92"/>
        <v>17.052074281097838</v>
      </c>
      <c r="D286" s="9">
        <f t="shared" si="99"/>
        <v>391.65</v>
      </c>
      <c r="E286" s="66">
        <f t="shared" si="93"/>
        <v>11.579555717883343</v>
      </c>
      <c r="F286" s="9">
        <f t="shared" si="100"/>
        <v>391.65</v>
      </c>
      <c r="G286" s="68">
        <f t="shared" si="94"/>
        <v>5.5570657654420303</v>
      </c>
      <c r="H286" s="9">
        <f t="shared" si="101"/>
        <v>391.65</v>
      </c>
      <c r="I286" s="66">
        <f t="shared" si="102"/>
        <v>17.136621483325374</v>
      </c>
      <c r="J286" s="9">
        <f t="shared" si="103"/>
        <v>391.65</v>
      </c>
      <c r="K286" s="9">
        <f t="shared" si="95"/>
        <v>17.136621483325374</v>
      </c>
      <c r="L286" s="9">
        <f t="shared" si="96"/>
        <v>391.65</v>
      </c>
    </row>
    <row r="287" spans="1:12">
      <c r="A287" s="66">
        <f t="shared" si="97"/>
        <v>18.547308595463576</v>
      </c>
      <c r="B287" s="9">
        <f t="shared" si="98"/>
        <v>428.3</v>
      </c>
      <c r="C287" s="65">
        <f t="shared" si="92"/>
        <v>17.304705045167719</v>
      </c>
      <c r="D287" s="9">
        <f t="shared" si="99"/>
        <v>428.3</v>
      </c>
      <c r="E287" s="66">
        <f t="shared" si="93"/>
        <v>11.667277282406541</v>
      </c>
      <c r="F287" s="9">
        <f t="shared" si="100"/>
        <v>428.3</v>
      </c>
      <c r="G287" s="68">
        <f t="shared" si="94"/>
        <v>5.717393596336624</v>
      </c>
      <c r="H287" s="9">
        <f t="shared" si="101"/>
        <v>428.3</v>
      </c>
      <c r="I287" s="66">
        <f t="shared" si="102"/>
        <v>17.384670878743165</v>
      </c>
      <c r="J287" s="9">
        <f t="shared" si="103"/>
        <v>428.3</v>
      </c>
      <c r="K287" s="9">
        <f t="shared" si="95"/>
        <v>17.384670878743165</v>
      </c>
      <c r="L287" s="9">
        <f t="shared" si="96"/>
        <v>428.3</v>
      </c>
    </row>
    <row r="288" spans="1:12">
      <c r="A288" s="66">
        <f t="shared" si="97"/>
        <v>18.757834232188475</v>
      </c>
      <c r="B288" s="9">
        <f t="shared" si="98"/>
        <v>468.96</v>
      </c>
      <c r="C288" s="65">
        <f t="shared" si="92"/>
        <v>17.515230681892618</v>
      </c>
      <c r="D288" s="9">
        <f t="shared" si="99"/>
        <v>468.96</v>
      </c>
      <c r="E288" s="66">
        <f t="shared" si="93"/>
        <v>11.753584697889245</v>
      </c>
      <c r="F288" s="9">
        <f t="shared" si="100"/>
        <v>468.96</v>
      </c>
      <c r="G288" s="68">
        <f t="shared" si="94"/>
        <v>5.8629592081973536</v>
      </c>
      <c r="H288" s="9">
        <f t="shared" si="101"/>
        <v>468.96</v>
      </c>
      <c r="I288" s="66">
        <f t="shared" si="102"/>
        <v>17.616543906086598</v>
      </c>
      <c r="J288" s="9">
        <f t="shared" si="103"/>
        <v>468.96</v>
      </c>
      <c r="K288" s="9">
        <f t="shared" si="95"/>
        <v>17.616543906086598</v>
      </c>
      <c r="L288" s="9">
        <f t="shared" si="96"/>
        <v>468.96</v>
      </c>
    </row>
    <row r="289" spans="1:12">
      <c r="A289" s="66">
        <f t="shared" si="97"/>
        <v>18.968359868913375</v>
      </c>
      <c r="B289" s="9">
        <f t="shared" si="98"/>
        <v>514.13</v>
      </c>
      <c r="C289" s="65">
        <f t="shared" ref="C289:C320" si="104">IF(D72&lt;0.0001,0.1,IF(D72="",0.001,D72))</f>
        <v>17.725756318617517</v>
      </c>
      <c r="D289" s="9">
        <f t="shared" si="99"/>
        <v>514.13</v>
      </c>
      <c r="E289" s="66">
        <f t="shared" ref="E289:E320" si="105">IF(E72&lt;0.0001,0.1,IF(E72="",E288,E72))</f>
        <v>11.838510416975353</v>
      </c>
      <c r="F289" s="9">
        <f t="shared" si="100"/>
        <v>514.13</v>
      </c>
      <c r="G289" s="68">
        <f t="shared" ref="G289:G320" si="106">IF(G72&lt;0.0001,0.1,IF(G72="",0.0001,G72))</f>
        <v>5.9956725647362417</v>
      </c>
      <c r="H289" s="9">
        <f t="shared" si="101"/>
        <v>514.13</v>
      </c>
      <c r="I289" s="66">
        <f t="shared" si="102"/>
        <v>17.834182981711596</v>
      </c>
      <c r="J289" s="9">
        <f t="shared" si="103"/>
        <v>514.13</v>
      </c>
      <c r="K289" s="9">
        <f t="shared" ref="K289:K320" si="107">IF(M72&lt;0.0001,0.1,IF(M72="",0.0001,M72))</f>
        <v>17.834183033131374</v>
      </c>
      <c r="L289" s="9">
        <f t="shared" ref="L289:L320" si="108">IF(C73="",D289,C73)</f>
        <v>514.13</v>
      </c>
    </row>
    <row r="290" spans="1:12">
      <c r="A290" s="66">
        <f t="shared" ref="A290:A321" si="109">IF(B73="",A289,IF(B73&lt;0.0001,0.1,B73))</f>
        <v>19.199938069310761</v>
      </c>
      <c r="B290" s="9">
        <f t="shared" ref="B290:B321" si="110">IF(A73="",B289,A73)</f>
        <v>564.24</v>
      </c>
      <c r="C290" s="65">
        <f t="shared" si="104"/>
        <v>17.957334519014903</v>
      </c>
      <c r="D290" s="9">
        <f t="shared" ref="D290:D321" si="111">IF(A73="",B289,A73)</f>
        <v>564.24</v>
      </c>
      <c r="E290" s="66">
        <f t="shared" si="105"/>
        <v>11.921867233489259</v>
      </c>
      <c r="F290" s="9">
        <f t="shared" ref="F290:F321" si="112">IF(A73="",B289,A73)</f>
        <v>564.24</v>
      </c>
      <c r="G290" s="68">
        <f t="shared" si="106"/>
        <v>6.116828697025408</v>
      </c>
      <c r="H290" s="9">
        <f t="shared" ref="H290:H321" si="113">IF(A73="",B289,A73)</f>
        <v>564.24</v>
      </c>
      <c r="I290" s="66">
        <f t="shared" ref="I290:I321" si="114">IF(I73&lt;0.0001,0.1,IF(I73="",I289,I73))</f>
        <v>18.038695930514667</v>
      </c>
      <c r="J290" s="9">
        <f t="shared" ref="J290:J321" si="115">IF(A73="",B289,A73)</f>
        <v>564.24</v>
      </c>
      <c r="K290" s="9">
        <f t="shared" si="107"/>
        <v>18.055655459172971</v>
      </c>
      <c r="L290" s="9">
        <f t="shared" si="108"/>
        <v>564.24</v>
      </c>
    </row>
    <row r="291" spans="1:12">
      <c r="A291" s="66">
        <f t="shared" si="109"/>
        <v>19.452568833380642</v>
      </c>
      <c r="B291" s="9">
        <f t="shared" si="110"/>
        <v>611.63</v>
      </c>
      <c r="C291" s="65">
        <f t="shared" si="104"/>
        <v>18.209965283084784</v>
      </c>
      <c r="D291" s="9">
        <f t="shared" si="111"/>
        <v>611.63</v>
      </c>
      <c r="E291" s="66">
        <f t="shared" si="105"/>
        <v>11.992171821677898</v>
      </c>
      <c r="F291" s="9">
        <f t="shared" si="112"/>
        <v>611.63</v>
      </c>
      <c r="G291" s="68">
        <f t="shared" si="106"/>
        <v>6.2126620870153104</v>
      </c>
      <c r="H291" s="9">
        <f t="shared" si="113"/>
        <v>611.63</v>
      </c>
      <c r="I291" s="66">
        <f t="shared" si="114"/>
        <v>18.20483390869321</v>
      </c>
      <c r="J291" s="9">
        <f t="shared" si="115"/>
        <v>611.63</v>
      </c>
      <c r="K291" s="9">
        <f t="shared" si="107"/>
        <v>18.282664995877209</v>
      </c>
      <c r="L291" s="9">
        <f t="shared" si="108"/>
        <v>611.63</v>
      </c>
    </row>
    <row r="292" spans="1:12">
      <c r="A292" s="66">
        <f t="shared" si="109"/>
        <v>19.705199597450523</v>
      </c>
      <c r="B292" s="9">
        <f t="shared" si="110"/>
        <v>671.82</v>
      </c>
      <c r="C292" s="65">
        <f t="shared" si="104"/>
        <v>18.462596047154666</v>
      </c>
      <c r="D292" s="9">
        <f t="shared" si="111"/>
        <v>671.82</v>
      </c>
      <c r="E292" s="66">
        <f t="shared" si="105"/>
        <v>12.071777499019488</v>
      </c>
      <c r="F292" s="9">
        <f t="shared" si="112"/>
        <v>671.82</v>
      </c>
      <c r="G292" s="68">
        <f t="shared" si="106"/>
        <v>6.3147866855595067</v>
      </c>
      <c r="H292" s="9">
        <f t="shared" si="113"/>
        <v>671.82</v>
      </c>
      <c r="I292" s="66">
        <f t="shared" si="114"/>
        <v>18.386564184578994</v>
      </c>
      <c r="J292" s="9">
        <f t="shared" si="115"/>
        <v>671.82</v>
      </c>
      <c r="K292" s="9">
        <f t="shared" si="107"/>
        <v>18.547373378701501</v>
      </c>
      <c r="L292" s="9">
        <f t="shared" si="108"/>
        <v>671.82</v>
      </c>
    </row>
    <row r="293" spans="1:12">
      <c r="A293" s="66">
        <f t="shared" si="109"/>
        <v>19.957830361520401</v>
      </c>
      <c r="B293" s="9">
        <f t="shared" si="110"/>
        <v>734.99</v>
      </c>
      <c r="C293" s="65">
        <f t="shared" si="104"/>
        <v>18.715226811224543</v>
      </c>
      <c r="D293" s="9">
        <f t="shared" si="111"/>
        <v>734.99</v>
      </c>
      <c r="E293" s="66">
        <f t="shared" si="105"/>
        <v>12.145846024520797</v>
      </c>
      <c r="F293" s="9">
        <f t="shared" si="112"/>
        <v>734.99</v>
      </c>
      <c r="G293" s="68">
        <f t="shared" si="106"/>
        <v>6.4042274712328826</v>
      </c>
      <c r="H293" s="9">
        <f t="shared" si="113"/>
        <v>734.99</v>
      </c>
      <c r="I293" s="66">
        <f t="shared" si="114"/>
        <v>18.550073495753679</v>
      </c>
      <c r="J293" s="9">
        <f t="shared" si="115"/>
        <v>734.99</v>
      </c>
      <c r="K293" s="9">
        <f t="shared" si="107"/>
        <v>18.78135839070173</v>
      </c>
      <c r="L293" s="9">
        <f t="shared" si="108"/>
        <v>734.99</v>
      </c>
    </row>
    <row r="294" spans="1:12">
      <c r="A294" s="66">
        <f t="shared" si="109"/>
        <v>20.189408561917791</v>
      </c>
      <c r="B294" s="9">
        <f t="shared" si="110"/>
        <v>804.11</v>
      </c>
      <c r="C294" s="65">
        <f t="shared" si="104"/>
        <v>18.946805011621933</v>
      </c>
      <c r="D294" s="9">
        <f t="shared" si="111"/>
        <v>804.11</v>
      </c>
      <c r="E294" s="66">
        <f t="shared" si="105"/>
        <v>12.217909235471506</v>
      </c>
      <c r="F294" s="9">
        <f t="shared" si="112"/>
        <v>804.11</v>
      </c>
      <c r="G294" s="68">
        <f t="shared" si="106"/>
        <v>6.4865109510575651</v>
      </c>
      <c r="H294" s="9">
        <f t="shared" si="113"/>
        <v>804.11</v>
      </c>
      <c r="I294" s="66">
        <f t="shared" si="114"/>
        <v>18.70442018652907</v>
      </c>
      <c r="J294" s="9">
        <f t="shared" si="115"/>
        <v>804.11</v>
      </c>
      <c r="K294" s="9">
        <f t="shared" si="107"/>
        <v>18.994345741422592</v>
      </c>
      <c r="L294" s="9">
        <f t="shared" si="108"/>
        <v>804.11</v>
      </c>
    </row>
    <row r="295" spans="1:12">
      <c r="A295" s="66">
        <f t="shared" si="109"/>
        <v>20.420986762315181</v>
      </c>
      <c r="B295" s="9">
        <f t="shared" si="110"/>
        <v>881.87</v>
      </c>
      <c r="C295" s="65">
        <f t="shared" si="104"/>
        <v>19.178383212019323</v>
      </c>
      <c r="D295" s="9">
        <f t="shared" si="111"/>
        <v>881.87</v>
      </c>
      <c r="E295" s="66">
        <f t="shared" si="105"/>
        <v>12.289905821681804</v>
      </c>
      <c r="F295" s="9">
        <f t="shared" si="112"/>
        <v>881.87</v>
      </c>
      <c r="G295" s="68">
        <f t="shared" si="106"/>
        <v>6.5644181130531942</v>
      </c>
      <c r="H295" s="9">
        <f t="shared" si="113"/>
        <v>881.87</v>
      </c>
      <c r="I295" s="66">
        <f t="shared" si="114"/>
        <v>18.854323934735</v>
      </c>
      <c r="J295" s="9">
        <f t="shared" si="115"/>
        <v>881.87</v>
      </c>
      <c r="K295" s="9">
        <f t="shared" si="107"/>
        <v>19.193727947266567</v>
      </c>
      <c r="L295" s="9">
        <f t="shared" si="108"/>
        <v>881.87</v>
      </c>
    </row>
    <row r="296" spans="1:12">
      <c r="A296" s="66">
        <f t="shared" si="109"/>
        <v>20.63151239904008</v>
      </c>
      <c r="B296" s="9">
        <f t="shared" si="110"/>
        <v>963.51</v>
      </c>
      <c r="C296" s="65">
        <f t="shared" si="104"/>
        <v>19.388908848744222</v>
      </c>
      <c r="D296" s="9">
        <f t="shared" si="111"/>
        <v>963.51</v>
      </c>
      <c r="E296" s="66">
        <f t="shared" si="105"/>
        <v>12.357119196237244</v>
      </c>
      <c r="F296" s="9">
        <f t="shared" si="112"/>
        <v>963.51</v>
      </c>
      <c r="G296" s="68">
        <f t="shared" si="106"/>
        <v>6.6335570396712917</v>
      </c>
      <c r="H296" s="9">
        <f t="shared" si="113"/>
        <v>963.51</v>
      </c>
      <c r="I296" s="66">
        <f t="shared" si="114"/>
        <v>18.990676235908538</v>
      </c>
      <c r="J296" s="9">
        <f t="shared" si="115"/>
        <v>963.51</v>
      </c>
      <c r="K296" s="9">
        <f t="shared" si="107"/>
        <v>19.36934305483582</v>
      </c>
      <c r="L296" s="9">
        <f t="shared" si="108"/>
        <v>963.51</v>
      </c>
    </row>
    <row r="297" spans="1:12">
      <c r="A297" s="66">
        <f t="shared" si="109"/>
        <v>20.820985472092492</v>
      </c>
      <c r="B297" s="9">
        <f t="shared" si="110"/>
        <v>1048.46</v>
      </c>
      <c r="C297" s="65">
        <f t="shared" si="104"/>
        <v>19.578381921796634</v>
      </c>
      <c r="D297" s="9">
        <f t="shared" si="111"/>
        <v>1048.46</v>
      </c>
      <c r="E297" s="66">
        <f t="shared" si="105"/>
        <v>12.419644828121145</v>
      </c>
      <c r="F297" s="9">
        <f t="shared" si="112"/>
        <v>1048.46</v>
      </c>
      <c r="G297" s="68">
        <f t="shared" si="106"/>
        <v>6.6949752249281147</v>
      </c>
      <c r="H297" s="9">
        <f t="shared" si="113"/>
        <v>1048.46</v>
      </c>
      <c r="I297" s="66">
        <f t="shared" si="114"/>
        <v>19.114620053049258</v>
      </c>
      <c r="J297" s="9">
        <f t="shared" si="115"/>
        <v>1048.46</v>
      </c>
      <c r="K297" s="9">
        <f t="shared" si="107"/>
        <v>19.524847363745796</v>
      </c>
      <c r="L297" s="9">
        <f t="shared" si="108"/>
        <v>1048.46</v>
      </c>
    </row>
    <row r="298" spans="1:12">
      <c r="A298" s="66">
        <f t="shared" si="109"/>
        <v>21.010458545144896</v>
      </c>
      <c r="B298" s="9">
        <f t="shared" si="110"/>
        <v>1149.55</v>
      </c>
      <c r="C298" s="65">
        <f t="shared" si="104"/>
        <v>19.767854994849039</v>
      </c>
      <c r="D298" s="9">
        <f t="shared" si="111"/>
        <v>1149.55</v>
      </c>
      <c r="E298" s="66">
        <f t="shared" si="105"/>
        <v>12.48602889385444</v>
      </c>
      <c r="F298" s="9">
        <f t="shared" si="112"/>
        <v>1149.55</v>
      </c>
      <c r="G298" s="68">
        <f t="shared" si="106"/>
        <v>6.7573272758060314</v>
      </c>
      <c r="H298" s="9">
        <f t="shared" si="113"/>
        <v>1149.55</v>
      </c>
      <c r="I298" s="66">
        <f t="shared" si="114"/>
        <v>19.243356169660473</v>
      </c>
      <c r="J298" s="9">
        <f t="shared" si="115"/>
        <v>1149.55</v>
      </c>
      <c r="K298" s="9">
        <f t="shared" si="107"/>
        <v>19.682764277654275</v>
      </c>
      <c r="L298" s="9">
        <f t="shared" si="108"/>
        <v>1149.55</v>
      </c>
    </row>
    <row r="299" spans="1:12">
      <c r="A299" s="66">
        <f t="shared" si="109"/>
        <v>21.178879054524817</v>
      </c>
      <c r="B299" s="9">
        <f t="shared" si="110"/>
        <v>1258.02</v>
      </c>
      <c r="C299" s="65">
        <f t="shared" si="104"/>
        <v>19.936275504228959</v>
      </c>
      <c r="D299" s="9">
        <f t="shared" si="111"/>
        <v>1258.02</v>
      </c>
      <c r="E299" s="66">
        <f t="shared" si="105"/>
        <v>12.549372749263533</v>
      </c>
      <c r="F299" s="9">
        <f t="shared" si="112"/>
        <v>1258.02</v>
      </c>
      <c r="G299" s="68">
        <f t="shared" si="106"/>
        <v>6.8142549309347045</v>
      </c>
      <c r="H299" s="9">
        <f t="shared" si="113"/>
        <v>1258.02</v>
      </c>
      <c r="I299" s="66">
        <f t="shared" si="114"/>
        <v>19.363627680198238</v>
      </c>
      <c r="J299" s="9">
        <f t="shared" si="115"/>
        <v>1258.02</v>
      </c>
      <c r="K299" s="9">
        <f t="shared" si="107"/>
        <v>19.827425667517069</v>
      </c>
      <c r="L299" s="9">
        <f t="shared" si="108"/>
        <v>1258.02</v>
      </c>
    </row>
    <row r="300" spans="1:12">
      <c r="A300" s="66">
        <f t="shared" si="109"/>
        <v>21.347299563904734</v>
      </c>
      <c r="B300" s="9">
        <f t="shared" si="110"/>
        <v>1379.41</v>
      </c>
      <c r="C300" s="65">
        <f t="shared" si="104"/>
        <v>20.104696013608876</v>
      </c>
      <c r="D300" s="9">
        <f t="shared" si="111"/>
        <v>1379.41</v>
      </c>
      <c r="E300" s="66">
        <f t="shared" si="105"/>
        <v>12.612429093730494</v>
      </c>
      <c r="F300" s="9">
        <f t="shared" si="112"/>
        <v>1379.41</v>
      </c>
      <c r="G300" s="68">
        <f t="shared" si="106"/>
        <v>6.8685879824926035</v>
      </c>
      <c r="H300" s="9">
        <f t="shared" si="113"/>
        <v>1379.41</v>
      </c>
      <c r="I300" s="66">
        <f t="shared" si="114"/>
        <v>19.481017076223097</v>
      </c>
      <c r="J300" s="9">
        <f t="shared" si="115"/>
        <v>1379.41</v>
      </c>
      <c r="K300" s="9">
        <f t="shared" si="107"/>
        <v>19.96629591072908</v>
      </c>
      <c r="L300" s="9">
        <f t="shared" si="108"/>
        <v>1379.41</v>
      </c>
    </row>
    <row r="301" spans="1:12">
      <c r="A301" s="66">
        <f t="shared" si="109"/>
        <v>21.49466750961216</v>
      </c>
      <c r="B301" s="9">
        <f t="shared" si="110"/>
        <v>1510.03</v>
      </c>
      <c r="C301" s="65">
        <f t="shared" si="104"/>
        <v>20.252063959316303</v>
      </c>
      <c r="D301" s="9">
        <f t="shared" si="111"/>
        <v>1510.03</v>
      </c>
      <c r="E301" s="66">
        <f t="shared" si="105"/>
        <v>12.672792135075127</v>
      </c>
      <c r="F301" s="9">
        <f t="shared" si="112"/>
        <v>1510.03</v>
      </c>
      <c r="G301" s="68">
        <f t="shared" si="106"/>
        <v>6.9185461817497593</v>
      </c>
      <c r="H301" s="9">
        <f t="shared" si="113"/>
        <v>1510.03</v>
      </c>
      <c r="I301" s="66">
        <f t="shared" si="114"/>
        <v>19.591338316824888</v>
      </c>
      <c r="J301" s="9">
        <f t="shared" si="115"/>
        <v>1510.03</v>
      </c>
      <c r="K301" s="9">
        <f t="shared" si="107"/>
        <v>20.094969744628486</v>
      </c>
      <c r="L301" s="9">
        <f t="shared" si="108"/>
        <v>1510.03</v>
      </c>
    </row>
    <row r="302" spans="1:12">
      <c r="A302" s="66">
        <f t="shared" si="109"/>
        <v>21.620982891647103</v>
      </c>
      <c r="B302" s="9">
        <f t="shared" si="110"/>
        <v>1646.71</v>
      </c>
      <c r="C302" s="65">
        <f t="shared" si="104"/>
        <v>20.378379341351245</v>
      </c>
      <c r="D302" s="9">
        <f t="shared" si="111"/>
        <v>1646.71</v>
      </c>
      <c r="E302" s="66">
        <f t="shared" si="105"/>
        <v>12.729199889558293</v>
      </c>
      <c r="F302" s="9">
        <f t="shared" si="112"/>
        <v>1646.71</v>
      </c>
      <c r="G302" s="68">
        <f t="shared" si="106"/>
        <v>6.9635167503328184</v>
      </c>
      <c r="H302" s="9">
        <f t="shared" si="113"/>
        <v>1646.71</v>
      </c>
      <c r="I302" s="66">
        <f t="shared" si="114"/>
        <v>19.69271663989111</v>
      </c>
      <c r="J302" s="9">
        <f t="shared" si="115"/>
        <v>1646.71</v>
      </c>
      <c r="K302" s="9">
        <f t="shared" si="107"/>
        <v>20.211825560098724</v>
      </c>
      <c r="L302" s="9">
        <f t="shared" si="108"/>
        <v>1646.71</v>
      </c>
    </row>
    <row r="303" spans="1:12">
      <c r="A303" s="66">
        <f t="shared" si="109"/>
        <v>21.747298273682041</v>
      </c>
      <c r="B303" s="9">
        <f t="shared" si="110"/>
        <v>1809.33</v>
      </c>
      <c r="C303" s="65">
        <f t="shared" si="104"/>
        <v>20.504694723386184</v>
      </c>
      <c r="D303" s="9">
        <f t="shared" si="111"/>
        <v>1809.33</v>
      </c>
      <c r="E303" s="66">
        <f t="shared" si="105"/>
        <v>12.789006493750204</v>
      </c>
      <c r="F303" s="9">
        <f t="shared" si="112"/>
        <v>1809.33</v>
      </c>
      <c r="G303" s="68">
        <f t="shared" si="106"/>
        <v>7.0094863072491655</v>
      </c>
      <c r="H303" s="9">
        <f t="shared" si="113"/>
        <v>1809.33</v>
      </c>
      <c r="I303" s="66">
        <f t="shared" si="114"/>
        <v>19.798492800999369</v>
      </c>
      <c r="J303" s="9">
        <f t="shared" si="115"/>
        <v>1809.33</v>
      </c>
      <c r="K303" s="9">
        <f t="shared" si="107"/>
        <v>20.332487925326348</v>
      </c>
      <c r="L303" s="9">
        <f t="shared" si="108"/>
        <v>1809.33</v>
      </c>
    </row>
    <row r="304" spans="1:12">
      <c r="A304" s="66">
        <f t="shared" si="109"/>
        <v>21.852561092044493</v>
      </c>
      <c r="B304" s="9">
        <f t="shared" si="110"/>
        <v>1979.41</v>
      </c>
      <c r="C304" s="65">
        <f t="shared" si="104"/>
        <v>20.609957541748635</v>
      </c>
      <c r="D304" s="9">
        <f t="shared" si="111"/>
        <v>1979.41</v>
      </c>
      <c r="E304" s="66">
        <f t="shared" si="105"/>
        <v>12.844654820233137</v>
      </c>
      <c r="F304" s="9">
        <f t="shared" si="112"/>
        <v>1979.41</v>
      </c>
      <c r="G304" s="68">
        <f t="shared" si="106"/>
        <v>7.0507603787708293</v>
      </c>
      <c r="H304" s="9">
        <f t="shared" si="113"/>
        <v>1979.41</v>
      </c>
      <c r="I304" s="66">
        <f t="shared" si="114"/>
        <v>19.895415199003967</v>
      </c>
      <c r="J304" s="9">
        <f t="shared" si="115"/>
        <v>1979.41</v>
      </c>
      <c r="K304" s="9">
        <f t="shared" si="107"/>
        <v>20.442033678352995</v>
      </c>
      <c r="L304" s="9">
        <f t="shared" si="108"/>
        <v>1979.41</v>
      </c>
    </row>
    <row r="305" spans="1:12">
      <c r="A305" s="66">
        <f t="shared" si="109"/>
        <v>21.957823910406944</v>
      </c>
      <c r="B305" s="9">
        <f t="shared" si="110"/>
        <v>2159.35</v>
      </c>
      <c r="C305" s="65">
        <f t="shared" si="104"/>
        <v>20.715220360111086</v>
      </c>
      <c r="D305" s="9">
        <f t="shared" si="111"/>
        <v>2159.35</v>
      </c>
      <c r="E305" s="66">
        <f t="shared" si="105"/>
        <v>12.897286330016646</v>
      </c>
      <c r="F305" s="9">
        <f t="shared" si="112"/>
        <v>2159.35</v>
      </c>
      <c r="G305" s="68">
        <f t="shared" si="106"/>
        <v>7.0885335263174785</v>
      </c>
      <c r="H305" s="9">
        <f t="shared" si="113"/>
        <v>2159.35</v>
      </c>
      <c r="I305" s="66">
        <f t="shared" si="114"/>
        <v>19.985819856334125</v>
      </c>
      <c r="J305" s="9">
        <f t="shared" si="115"/>
        <v>2159.35</v>
      </c>
      <c r="K305" s="9">
        <f t="shared" si="107"/>
        <v>20.543420583169961</v>
      </c>
      <c r="L305" s="9">
        <f t="shared" si="108"/>
        <v>2159.35</v>
      </c>
    </row>
    <row r="306" spans="1:12">
      <c r="A306" s="66">
        <f t="shared" si="109"/>
        <v>22.042034165096901</v>
      </c>
      <c r="B306" s="9">
        <f t="shared" si="110"/>
        <v>2368.4299999999998</v>
      </c>
      <c r="C306" s="65">
        <f t="shared" si="104"/>
        <v>20.799430614801043</v>
      </c>
      <c r="D306" s="9">
        <f t="shared" si="111"/>
        <v>2368.4299999999998</v>
      </c>
      <c r="E306" s="66">
        <f t="shared" si="105"/>
        <v>12.951879151085256</v>
      </c>
      <c r="F306" s="9">
        <f t="shared" si="112"/>
        <v>2368.4299999999998</v>
      </c>
      <c r="G306" s="68">
        <f t="shared" si="106"/>
        <v>7.1264785418658114</v>
      </c>
      <c r="H306" s="9">
        <f t="shared" si="113"/>
        <v>2368.4299999999998</v>
      </c>
      <c r="I306" s="66">
        <f t="shared" si="114"/>
        <v>20.078357692951066</v>
      </c>
      <c r="J306" s="9">
        <f t="shared" si="115"/>
        <v>2368.4299999999998</v>
      </c>
      <c r="K306" s="9">
        <f t="shared" si="107"/>
        <v>20.646479007702176</v>
      </c>
      <c r="L306" s="9">
        <f t="shared" si="108"/>
        <v>2368.4299999999998</v>
      </c>
    </row>
    <row r="307" spans="1:12">
      <c r="A307" s="66">
        <f t="shared" si="109"/>
        <v>22.10519185611437</v>
      </c>
      <c r="B307" s="9">
        <f t="shared" si="110"/>
        <v>2590.16</v>
      </c>
      <c r="C307" s="65">
        <f t="shared" si="104"/>
        <v>20.862588305818512</v>
      </c>
      <c r="D307" s="9">
        <f t="shared" si="111"/>
        <v>2590.16</v>
      </c>
      <c r="E307" s="66">
        <f t="shared" si="105"/>
        <v>13.003498741961709</v>
      </c>
      <c r="F307" s="9">
        <f t="shared" si="112"/>
        <v>2590.16</v>
      </c>
      <c r="G307" s="68">
        <f t="shared" si="106"/>
        <v>7.1612526770016096</v>
      </c>
      <c r="H307" s="9">
        <f t="shared" si="113"/>
        <v>2590.16</v>
      </c>
      <c r="I307" s="66">
        <f t="shared" si="114"/>
        <v>20.16475141896332</v>
      </c>
      <c r="J307" s="9">
        <f t="shared" si="115"/>
        <v>2590.16</v>
      </c>
      <c r="K307" s="9">
        <f t="shared" si="107"/>
        <v>20.742092348306546</v>
      </c>
      <c r="L307" s="9">
        <f t="shared" si="108"/>
        <v>2590.16</v>
      </c>
    </row>
    <row r="308" spans="1:12">
      <c r="A308" s="66">
        <f t="shared" si="109"/>
        <v>22.168349547131839</v>
      </c>
      <c r="B308" s="9">
        <f t="shared" si="110"/>
        <v>2827.83</v>
      </c>
      <c r="C308" s="65">
        <f t="shared" si="104"/>
        <v>20.925745996835982</v>
      </c>
      <c r="D308" s="9">
        <f t="shared" si="111"/>
        <v>2827.83</v>
      </c>
      <c r="E308" s="66">
        <f t="shared" si="105"/>
        <v>13.052987899401748</v>
      </c>
      <c r="F308" s="9">
        <f t="shared" si="112"/>
        <v>2827.83</v>
      </c>
      <c r="G308" s="68">
        <f t="shared" si="106"/>
        <v>7.1936284594601432</v>
      </c>
      <c r="H308" s="9">
        <f t="shared" si="113"/>
        <v>2827.83</v>
      </c>
      <c r="I308" s="66">
        <f t="shared" si="114"/>
        <v>20.246616358861893</v>
      </c>
      <c r="J308" s="9">
        <f t="shared" si="115"/>
        <v>2827.83</v>
      </c>
      <c r="K308" s="9">
        <f t="shared" si="107"/>
        <v>20.832199941465099</v>
      </c>
      <c r="L308" s="9">
        <f t="shared" si="108"/>
        <v>2827.83</v>
      </c>
    </row>
    <row r="309" spans="1:12">
      <c r="A309" s="66">
        <f t="shared" si="109"/>
        <v>22.210454674476818</v>
      </c>
      <c r="B309" s="9">
        <f t="shared" si="110"/>
        <v>3098.92</v>
      </c>
      <c r="C309" s="65">
        <f t="shared" si="104"/>
        <v>20.96785112418096</v>
      </c>
      <c r="D309" s="9">
        <f t="shared" si="111"/>
        <v>3098.92</v>
      </c>
      <c r="E309" s="66">
        <f t="shared" si="105"/>
        <v>13.103422638913356</v>
      </c>
      <c r="F309" s="9">
        <f t="shared" si="112"/>
        <v>3098.92</v>
      </c>
      <c r="G309" s="68">
        <f t="shared" si="106"/>
        <v>7.2256940903268445</v>
      </c>
      <c r="H309" s="9">
        <f t="shared" si="113"/>
        <v>3098.92</v>
      </c>
      <c r="I309" s="66">
        <f t="shared" si="114"/>
        <v>20.329116729240202</v>
      </c>
      <c r="J309" s="9">
        <f t="shared" si="115"/>
        <v>3098.92</v>
      </c>
      <c r="K309" s="9">
        <f t="shared" si="107"/>
        <v>20.922557775510413</v>
      </c>
      <c r="L309" s="9">
        <f t="shared" si="108"/>
        <v>3098.92</v>
      </c>
    </row>
    <row r="310" spans="1:12">
      <c r="A310" s="66">
        <f t="shared" si="109"/>
        <v>22.2525598018218</v>
      </c>
      <c r="B310" s="9">
        <f t="shared" si="110"/>
        <v>3391.7</v>
      </c>
      <c r="C310" s="65">
        <f t="shared" si="104"/>
        <v>21.009956251525942</v>
      </c>
      <c r="D310" s="9">
        <f t="shared" si="111"/>
        <v>3391.7</v>
      </c>
      <c r="E310" s="66">
        <f t="shared" si="105"/>
        <v>13.152028304880117</v>
      </c>
      <c r="F310" s="9">
        <f t="shared" si="112"/>
        <v>3391.7</v>
      </c>
      <c r="G310" s="68">
        <f t="shared" si="106"/>
        <v>7.2557462173291123</v>
      </c>
      <c r="H310" s="9">
        <f t="shared" si="113"/>
        <v>3391.7</v>
      </c>
      <c r="I310" s="66">
        <f t="shared" si="114"/>
        <v>20.40777452220923</v>
      </c>
      <c r="J310" s="9">
        <f t="shared" si="115"/>
        <v>3391.7</v>
      </c>
      <c r="K310" s="9">
        <f t="shared" si="107"/>
        <v>21.008317416499693</v>
      </c>
      <c r="L310" s="9">
        <f t="shared" si="108"/>
        <v>3391.7</v>
      </c>
    </row>
    <row r="311" spans="1:12">
      <c r="A311" s="66">
        <f t="shared" si="109"/>
        <v>22.294664929166778</v>
      </c>
      <c r="B311" s="9">
        <f t="shared" si="110"/>
        <v>3709.36</v>
      </c>
      <c r="C311" s="65">
        <f t="shared" si="104"/>
        <v>21.052061378870921</v>
      </c>
      <c r="D311" s="9">
        <f t="shared" si="111"/>
        <v>3709.36</v>
      </c>
      <c r="E311" s="66">
        <f t="shared" si="105"/>
        <v>13.199157830710607</v>
      </c>
      <c r="F311" s="9">
        <f t="shared" si="112"/>
        <v>3709.36</v>
      </c>
      <c r="G311" s="68">
        <f t="shared" si="106"/>
        <v>7.2841203395583101</v>
      </c>
      <c r="H311" s="9">
        <f t="shared" si="113"/>
        <v>3709.36</v>
      </c>
      <c r="I311" s="66">
        <f t="shared" si="114"/>
        <v>20.483278170268918</v>
      </c>
      <c r="J311" s="9">
        <f t="shared" si="115"/>
        <v>3709.36</v>
      </c>
      <c r="K311" s="9">
        <f t="shared" si="107"/>
        <v>21.090305002149769</v>
      </c>
      <c r="L311" s="9">
        <f t="shared" si="108"/>
        <v>3709.36</v>
      </c>
    </row>
    <row r="312" spans="1:12">
      <c r="A312" s="66">
        <f t="shared" si="109"/>
        <v>22.315717492839273</v>
      </c>
      <c r="B312" s="9">
        <f t="shared" si="110"/>
        <v>4058.61</v>
      </c>
      <c r="C312" s="65">
        <f t="shared" si="104"/>
        <v>21.073113942543415</v>
      </c>
      <c r="D312" s="9">
        <f t="shared" si="111"/>
        <v>4058.61</v>
      </c>
      <c r="E312" s="66">
        <f t="shared" si="105"/>
        <v>13.245484879587817</v>
      </c>
      <c r="F312" s="9">
        <f t="shared" si="112"/>
        <v>4058.61</v>
      </c>
      <c r="G312" s="68">
        <f t="shared" si="106"/>
        <v>7.3113051709609591</v>
      </c>
      <c r="H312" s="9">
        <f t="shared" si="113"/>
        <v>4058.61</v>
      </c>
      <c r="I312" s="66">
        <f t="shared" si="114"/>
        <v>20.556790050548777</v>
      </c>
      <c r="J312" s="9">
        <f t="shared" si="115"/>
        <v>4058.61</v>
      </c>
      <c r="K312" s="9">
        <f t="shared" si="107"/>
        <v>21.169836682346187</v>
      </c>
      <c r="L312" s="9">
        <f t="shared" si="108"/>
        <v>4058.61</v>
      </c>
    </row>
    <row r="313" spans="1:12">
      <c r="A313" s="66">
        <f t="shared" si="109"/>
        <v>22.336770056511764</v>
      </c>
      <c r="B313" s="9">
        <f t="shared" si="110"/>
        <v>4438.83</v>
      </c>
      <c r="C313" s="65">
        <f t="shared" si="104"/>
        <v>21.094166506215906</v>
      </c>
      <c r="D313" s="9">
        <f t="shared" si="111"/>
        <v>4438.83</v>
      </c>
      <c r="E313" s="66">
        <f t="shared" si="105"/>
        <v>13.290587410744283</v>
      </c>
      <c r="F313" s="9">
        <f t="shared" si="112"/>
        <v>4438.83</v>
      </c>
      <c r="G313" s="68">
        <f t="shared" si="106"/>
        <v>7.3371237879048143</v>
      </c>
      <c r="H313" s="9">
        <f t="shared" si="113"/>
        <v>4438.83</v>
      </c>
      <c r="I313" s="66">
        <f t="shared" si="114"/>
        <v>20.627711198649099</v>
      </c>
      <c r="J313" s="9">
        <f t="shared" si="115"/>
        <v>4438.83</v>
      </c>
      <c r="K313" s="9">
        <f t="shared" si="107"/>
        <v>21.246308371789709</v>
      </c>
      <c r="L313" s="9">
        <f t="shared" si="108"/>
        <v>4438.83</v>
      </c>
    </row>
    <row r="314" spans="1:12">
      <c r="A314" s="66">
        <f t="shared" si="109"/>
        <v>22.357822620184255</v>
      </c>
      <c r="B314" s="9">
        <f t="shared" si="110"/>
        <v>4843.8599999999997</v>
      </c>
      <c r="C314" s="65">
        <f t="shared" si="104"/>
        <v>21.115219069888397</v>
      </c>
      <c r="D314" s="9">
        <f t="shared" si="111"/>
        <v>4843.8599999999997</v>
      </c>
      <c r="E314" s="66">
        <f t="shared" si="105"/>
        <v>13.333634556061636</v>
      </c>
      <c r="F314" s="9">
        <f t="shared" si="112"/>
        <v>4843.8599999999997</v>
      </c>
      <c r="G314" s="68">
        <f t="shared" si="106"/>
        <v>7.3611910362889317</v>
      </c>
      <c r="H314" s="9">
        <f t="shared" si="113"/>
        <v>4843.8599999999997</v>
      </c>
      <c r="I314" s="66">
        <f t="shared" si="114"/>
        <v>20.694825592350568</v>
      </c>
      <c r="J314" s="9">
        <f t="shared" si="115"/>
        <v>4843.8599999999997</v>
      </c>
      <c r="K314" s="9">
        <f t="shared" si="107"/>
        <v>21.318456476673369</v>
      </c>
      <c r="L314" s="9">
        <f t="shared" si="108"/>
        <v>4843.8599999999997</v>
      </c>
    </row>
    <row r="315" spans="1:12">
      <c r="A315" s="66">
        <f t="shared" si="109"/>
        <v>22.378875183856742</v>
      </c>
      <c r="B315" s="9">
        <f t="shared" si="110"/>
        <v>5305.59</v>
      </c>
      <c r="C315" s="65">
        <f t="shared" si="104"/>
        <v>21.136271633560884</v>
      </c>
      <c r="D315" s="9">
        <f t="shared" si="111"/>
        <v>5305.59</v>
      </c>
      <c r="E315" s="66">
        <f t="shared" si="105"/>
        <v>13.377569717932554</v>
      </c>
      <c r="F315" s="9">
        <f t="shared" si="112"/>
        <v>5305.59</v>
      </c>
      <c r="G315" s="68">
        <f t="shared" si="106"/>
        <v>7.3851958960926813</v>
      </c>
      <c r="H315" s="9">
        <f t="shared" si="113"/>
        <v>5305.59</v>
      </c>
      <c r="I315" s="66">
        <f t="shared" si="114"/>
        <v>20.762765614025234</v>
      </c>
      <c r="J315" s="9">
        <f t="shared" si="115"/>
        <v>5305.59</v>
      </c>
      <c r="K315" s="9">
        <f t="shared" si="107"/>
        <v>21.391287507562961</v>
      </c>
      <c r="L315" s="9">
        <f t="shared" si="108"/>
        <v>5305.59</v>
      </c>
    </row>
    <row r="316" spans="1:12">
      <c r="A316" s="66">
        <f t="shared" si="109"/>
        <v>22.399927747529233</v>
      </c>
      <c r="B316" s="9">
        <f t="shared" si="110"/>
        <v>5803.68</v>
      </c>
      <c r="C316" s="65">
        <f t="shared" si="104"/>
        <v>21.157324197233375</v>
      </c>
      <c r="D316" s="9">
        <f t="shared" si="111"/>
        <v>5803.68</v>
      </c>
      <c r="E316" s="66">
        <f t="shared" si="105"/>
        <v>13.419949920174183</v>
      </c>
      <c r="F316" s="9">
        <f t="shared" si="112"/>
        <v>5803.68</v>
      </c>
      <c r="G316" s="68">
        <f t="shared" si="106"/>
        <v>7.4078341206919154</v>
      </c>
      <c r="H316" s="9">
        <f t="shared" si="113"/>
        <v>5803.68</v>
      </c>
      <c r="I316" s="66">
        <f t="shared" si="114"/>
        <v>20.827784040866099</v>
      </c>
      <c r="J316" s="9">
        <f t="shared" si="115"/>
        <v>5803.68</v>
      </c>
      <c r="K316" s="9">
        <f t="shared" si="107"/>
        <v>21.460804198630591</v>
      </c>
      <c r="L316" s="9">
        <f t="shared" si="108"/>
        <v>5803.68</v>
      </c>
    </row>
    <row r="317" spans="1:12">
      <c r="A317" s="66">
        <f t="shared" si="109"/>
        <v>22.399927747529233</v>
      </c>
      <c r="B317" s="9">
        <f t="shared" si="110"/>
        <v>6356.11</v>
      </c>
      <c r="C317" s="65">
        <f t="shared" si="104"/>
        <v>21.157324197233375</v>
      </c>
      <c r="D317" s="9">
        <f t="shared" si="111"/>
        <v>6356.11</v>
      </c>
      <c r="E317" s="66">
        <f t="shared" si="105"/>
        <v>13.461992184580374</v>
      </c>
      <c r="F317" s="9">
        <f t="shared" si="112"/>
        <v>6356.11</v>
      </c>
      <c r="G317" s="68">
        <f t="shared" si="106"/>
        <v>7.4298066353398671</v>
      </c>
      <c r="H317" s="9">
        <f t="shared" si="113"/>
        <v>6356.11</v>
      </c>
      <c r="I317" s="66">
        <f t="shared" si="114"/>
        <v>20.89179881992024</v>
      </c>
      <c r="J317" s="9">
        <f t="shared" si="115"/>
        <v>6356.11</v>
      </c>
      <c r="K317" s="9">
        <f t="shared" si="107"/>
        <v>21.529082601872243</v>
      </c>
      <c r="L317" s="9">
        <f t="shared" si="108"/>
        <v>6356.11</v>
      </c>
    </row>
    <row r="318" spans="1:12">
      <c r="A318" s="66">
        <f t="shared" si="109"/>
        <v>22.399927747529233</v>
      </c>
      <c r="B318" s="9">
        <f t="shared" si="110"/>
        <v>6944.23</v>
      </c>
      <c r="C318" s="65">
        <f t="shared" si="104"/>
        <v>21.157324197233375</v>
      </c>
      <c r="D318" s="9">
        <f t="shared" si="111"/>
        <v>6944.23</v>
      </c>
      <c r="E318" s="66">
        <f t="shared" si="105"/>
        <v>13.502066356878236</v>
      </c>
      <c r="F318" s="9">
        <f t="shared" si="112"/>
        <v>6944.23</v>
      </c>
      <c r="G318" s="68">
        <f t="shared" si="106"/>
        <v>7.4503149162772813</v>
      </c>
      <c r="H318" s="9">
        <f t="shared" si="113"/>
        <v>6944.23</v>
      </c>
      <c r="I318" s="66">
        <f t="shared" si="114"/>
        <v>20.952381273155517</v>
      </c>
      <c r="J318" s="9">
        <f t="shared" si="115"/>
        <v>6944.23</v>
      </c>
      <c r="K318" s="9">
        <f t="shared" si="107"/>
        <v>21.593556588688532</v>
      </c>
      <c r="L318" s="9">
        <f t="shared" si="108"/>
        <v>6944.23</v>
      </c>
    </row>
    <row r="319" spans="1:12">
      <c r="A319" s="66">
        <f t="shared" si="109"/>
        <v>22.399927747529233</v>
      </c>
      <c r="B319" s="9">
        <f t="shared" si="110"/>
        <v>7605.3</v>
      </c>
      <c r="C319" s="65">
        <f t="shared" si="104"/>
        <v>21.157324197233375</v>
      </c>
      <c r="D319" s="9">
        <f t="shared" si="111"/>
        <v>7605.3</v>
      </c>
      <c r="E319" s="66">
        <f t="shared" si="105"/>
        <v>13.542403966120757</v>
      </c>
      <c r="F319" s="9">
        <f t="shared" si="112"/>
        <v>7605.3</v>
      </c>
      <c r="G319" s="68">
        <f t="shared" si="106"/>
        <v>7.4705417988440361</v>
      </c>
      <c r="H319" s="9">
        <f t="shared" si="113"/>
        <v>7605.3</v>
      </c>
      <c r="I319" s="66">
        <f t="shared" si="114"/>
        <v>21.012945764964794</v>
      </c>
      <c r="J319" s="9">
        <f t="shared" si="115"/>
        <v>7605.3</v>
      </c>
      <c r="K319" s="9">
        <f t="shared" si="107"/>
        <v>21.657878654842587</v>
      </c>
      <c r="L319" s="9">
        <f t="shared" si="108"/>
        <v>7605.3</v>
      </c>
    </row>
    <row r="320" spans="1:12">
      <c r="A320" s="66">
        <f t="shared" si="109"/>
        <v>22.399927747529233</v>
      </c>
      <c r="B320" s="9">
        <f t="shared" si="110"/>
        <v>8316.26</v>
      </c>
      <c r="C320" s="65">
        <f t="shared" si="104"/>
        <v>21.157324197233375</v>
      </c>
      <c r="D320" s="9">
        <f t="shared" si="111"/>
        <v>8316.26</v>
      </c>
      <c r="E320" s="66">
        <f t="shared" si="105"/>
        <v>13.581240571312437</v>
      </c>
      <c r="F320" s="9">
        <f t="shared" si="112"/>
        <v>8316.26</v>
      </c>
      <c r="G320" s="68">
        <f t="shared" si="106"/>
        <v>7.4896331567559722</v>
      </c>
      <c r="H320" s="9">
        <f t="shared" si="113"/>
        <v>8316.26</v>
      </c>
      <c r="I320" s="66">
        <f t="shared" si="114"/>
        <v>21.07087372806841</v>
      </c>
      <c r="J320" s="9">
        <f t="shared" si="115"/>
        <v>8316.26</v>
      </c>
      <c r="K320" s="9">
        <f t="shared" si="107"/>
        <v>21.719282045682363</v>
      </c>
      <c r="L320" s="9">
        <f t="shared" si="108"/>
        <v>8316.26</v>
      </c>
    </row>
    <row r="321" spans="1:12">
      <c r="A321" s="66">
        <f t="shared" si="109"/>
        <v>22.399927747529233</v>
      </c>
      <c r="B321" s="9">
        <f t="shared" si="110"/>
        <v>9096.39</v>
      </c>
      <c r="C321" s="65">
        <f t="shared" ref="C321:C342" si="116">IF(D104&lt;0.0001,0.1,IF(D104="",0.001,D104))</f>
        <v>21.157324197233375</v>
      </c>
      <c r="D321" s="9">
        <f t="shared" si="111"/>
        <v>9096.39</v>
      </c>
      <c r="E321" s="66">
        <f t="shared" ref="E321:E342" si="117">IF(E104&lt;0.0001,0.1,IF(E104="",E320,E104))</f>
        <v>13.619427717229375</v>
      </c>
      <c r="F321" s="9">
        <f t="shared" si="112"/>
        <v>9096.39</v>
      </c>
      <c r="G321" s="68">
        <f t="shared" ref="G321:G342" si="118">IF(G104&lt;0.0001,0.1,IF(G104="",0.0001,G104))</f>
        <v>7.5080496065405713</v>
      </c>
      <c r="H321" s="9">
        <f t="shared" si="113"/>
        <v>9096.39</v>
      </c>
      <c r="I321" s="66">
        <f t="shared" si="114"/>
        <v>21.127477323769945</v>
      </c>
      <c r="J321" s="9">
        <f t="shared" si="115"/>
        <v>9096.39</v>
      </c>
      <c r="K321" s="9">
        <f t="shared" ref="K321:K342" si="119">IF(M104&lt;0.0001,0.1,IF(M104="",0.0001,M104))</f>
        <v>21.779174565534952</v>
      </c>
      <c r="L321" s="9">
        <f t="shared" ref="L321:L342" si="120">IF(C105="",D321,C105)</f>
        <v>9096.39</v>
      </c>
    </row>
    <row r="322" spans="1:12">
      <c r="A322" s="66">
        <f t="shared" ref="A322:A342" si="121">IF(B105="",A321,IF(B105&lt;0.0001,0.1,B105))</f>
        <v>22.399927747529233</v>
      </c>
      <c r="B322" s="9">
        <f t="shared" ref="B322:B342" si="122">IF(A105="",B321,A105)</f>
        <v>9955.34</v>
      </c>
      <c r="C322" s="65">
        <f t="shared" si="116"/>
        <v>21.157324197233375</v>
      </c>
      <c r="D322" s="9">
        <f t="shared" ref="D322:D342" si="123">IF(A105="",B321,A105)</f>
        <v>9955.34</v>
      </c>
      <c r="E322" s="66">
        <f t="shared" si="117"/>
        <v>13.657091852657745</v>
      </c>
      <c r="F322" s="9">
        <f t="shared" ref="F322:F342" si="124">IF(A105="",B321,A105)</f>
        <v>9955.34</v>
      </c>
      <c r="G322" s="68">
        <f t="shared" si="118"/>
        <v>7.525878060901821</v>
      </c>
      <c r="H322" s="9">
        <f t="shared" ref="H322:H342" si="125">IF(A105="",B321,A105)</f>
        <v>9955.34</v>
      </c>
      <c r="I322" s="66">
        <f t="shared" ref="I322:I342" si="126">IF(I105&lt;0.0001,0.1,IF(I105="",I321,I105))</f>
        <v>21.182969913559567</v>
      </c>
      <c r="J322" s="9">
        <f t="shared" ref="J322:J342" si="127">IF(A105="",B321,A105)</f>
        <v>9955.34</v>
      </c>
      <c r="K322" s="9">
        <f t="shared" si="119"/>
        <v>21.837793158515996</v>
      </c>
      <c r="L322" s="9">
        <f t="shared" si="120"/>
        <v>9955.34</v>
      </c>
    </row>
    <row r="323" spans="1:12">
      <c r="A323" s="66">
        <f t="shared" si="121"/>
        <v>22.399927747529233</v>
      </c>
      <c r="B323" s="9">
        <f t="shared" si="122"/>
        <v>10894.29</v>
      </c>
      <c r="C323" s="65">
        <f t="shared" si="116"/>
        <v>21.157324197233375</v>
      </c>
      <c r="D323" s="9">
        <f t="shared" si="123"/>
        <v>10894.29</v>
      </c>
      <c r="E323" s="66">
        <f t="shared" si="117"/>
        <v>13.693970629506852</v>
      </c>
      <c r="F323" s="9">
        <f t="shared" si="124"/>
        <v>10894.29</v>
      </c>
      <c r="G323" s="68">
        <f t="shared" si="118"/>
        <v>7.5430204847664726</v>
      </c>
      <c r="H323" s="9">
        <f t="shared" si="125"/>
        <v>10894.29</v>
      </c>
      <c r="I323" s="66">
        <f t="shared" si="126"/>
        <v>21.236991114273323</v>
      </c>
      <c r="J323" s="9">
        <f t="shared" si="127"/>
        <v>10894.29</v>
      </c>
      <c r="K323" s="9">
        <f t="shared" si="119"/>
        <v>21.894767750419895</v>
      </c>
      <c r="L323" s="9">
        <f t="shared" si="120"/>
        <v>10894.29</v>
      </c>
    </row>
    <row r="324" spans="1:12">
      <c r="A324" s="66">
        <f t="shared" si="121"/>
        <v>22.399927747529233</v>
      </c>
      <c r="B324" s="9">
        <f t="shared" si="122"/>
        <v>11894.28</v>
      </c>
      <c r="C324" s="65">
        <f t="shared" si="116"/>
        <v>21.157324197233375</v>
      </c>
      <c r="D324" s="9">
        <f t="shared" si="123"/>
        <v>11894.28</v>
      </c>
      <c r="E324" s="66">
        <f t="shared" si="117"/>
        <v>13.729210335345568</v>
      </c>
      <c r="F324" s="9">
        <f t="shared" si="124"/>
        <v>11894.28</v>
      </c>
      <c r="G324" s="68">
        <f t="shared" si="118"/>
        <v>7.5591181283390743</v>
      </c>
      <c r="H324" s="9">
        <f t="shared" si="125"/>
        <v>11894.28</v>
      </c>
      <c r="I324" s="66">
        <f t="shared" si="126"/>
        <v>21.288328463684643</v>
      </c>
      <c r="J324" s="9">
        <f t="shared" si="127"/>
        <v>11894.28</v>
      </c>
      <c r="K324" s="9">
        <f t="shared" si="119"/>
        <v>21.948832944756216</v>
      </c>
      <c r="L324" s="9">
        <f t="shared" si="120"/>
        <v>11894.28</v>
      </c>
    </row>
    <row r="325" spans="1:12">
      <c r="A325" s="66">
        <f t="shared" si="121"/>
        <v>22.399927747529233</v>
      </c>
      <c r="B325" s="9">
        <f t="shared" si="122"/>
        <v>12995.36</v>
      </c>
      <c r="C325" s="65">
        <f t="shared" si="116"/>
        <v>21.157324197233375</v>
      </c>
      <c r="D325" s="9">
        <f t="shared" si="123"/>
        <v>12995.36</v>
      </c>
      <c r="E325" s="66">
        <f t="shared" si="117"/>
        <v>13.76406415463263</v>
      </c>
      <c r="F325" s="9">
        <f t="shared" si="124"/>
        <v>12995.36</v>
      </c>
      <c r="G325" s="68">
        <f t="shared" si="118"/>
        <v>7.5747744872057865</v>
      </c>
      <c r="H325" s="9">
        <f t="shared" si="125"/>
        <v>12995.36</v>
      </c>
      <c r="I325" s="66">
        <f t="shared" si="126"/>
        <v>21.338838641838414</v>
      </c>
      <c r="J325" s="9">
        <f t="shared" si="127"/>
        <v>12995.36</v>
      </c>
      <c r="K325" s="9">
        <f t="shared" si="119"/>
        <v>22.00195487071765</v>
      </c>
      <c r="L325" s="9">
        <f t="shared" si="120"/>
        <v>12995.36</v>
      </c>
    </row>
    <row r="326" spans="1:12">
      <c r="A326" s="66">
        <f t="shared" si="121"/>
        <v>22.399927747529233</v>
      </c>
      <c r="B326" s="9">
        <f t="shared" si="122"/>
        <v>14294.48</v>
      </c>
      <c r="C326" s="65">
        <f t="shared" si="116"/>
        <v>21.157324197233375</v>
      </c>
      <c r="D326" s="9">
        <f t="shared" si="123"/>
        <v>14294.48</v>
      </c>
      <c r="E326" s="66">
        <f t="shared" si="117"/>
        <v>13.800840384583426</v>
      </c>
      <c r="F326" s="9">
        <f t="shared" si="124"/>
        <v>14294.48</v>
      </c>
      <c r="G326" s="68">
        <f t="shared" si="118"/>
        <v>7.5910158447133629</v>
      </c>
      <c r="H326" s="9">
        <f t="shared" si="125"/>
        <v>14294.48</v>
      </c>
      <c r="I326" s="66">
        <f t="shared" si="126"/>
        <v>21.391856229296788</v>
      </c>
      <c r="J326" s="9">
        <f t="shared" si="127"/>
        <v>14294.48</v>
      </c>
      <c r="K326" s="9">
        <f t="shared" si="119"/>
        <v>22.057639727144636</v>
      </c>
      <c r="L326" s="9">
        <f t="shared" si="120"/>
        <v>14294.48</v>
      </c>
    </row>
    <row r="327" spans="1:12">
      <c r="A327" s="66">
        <f t="shared" si="121"/>
        <v>22.399927747529233</v>
      </c>
      <c r="B327" s="9">
        <f t="shared" si="122"/>
        <v>15594.47</v>
      </c>
      <c r="C327" s="65">
        <f t="shared" si="116"/>
        <v>21.157324197233375</v>
      </c>
      <c r="D327" s="9">
        <f t="shared" si="123"/>
        <v>15594.47</v>
      </c>
      <c r="E327" s="66">
        <f t="shared" si="117"/>
        <v>13.833791160284065</v>
      </c>
      <c r="F327" s="9">
        <f t="shared" si="124"/>
        <v>15594.47</v>
      </c>
      <c r="G327" s="68">
        <f t="shared" si="118"/>
        <v>7.605330786932651</v>
      </c>
      <c r="H327" s="9">
        <f t="shared" si="125"/>
        <v>15594.47</v>
      </c>
      <c r="I327" s="66">
        <f t="shared" si="126"/>
        <v>21.439121947216716</v>
      </c>
      <c r="J327" s="9">
        <f t="shared" si="127"/>
        <v>15594.47</v>
      </c>
      <c r="K327" s="9">
        <f t="shared" si="119"/>
        <v>22.107221608486125</v>
      </c>
      <c r="L327" s="9">
        <f t="shared" si="120"/>
        <v>15594.47</v>
      </c>
    </row>
    <row r="328" spans="1:12">
      <c r="A328" s="66">
        <f t="shared" si="121"/>
        <v>22.399927747529233</v>
      </c>
      <c r="B328" s="9">
        <f t="shared" si="122"/>
        <v>17094.45</v>
      </c>
      <c r="C328" s="65">
        <f t="shared" si="116"/>
        <v>21.157324197233375</v>
      </c>
      <c r="D328" s="9">
        <f t="shared" si="123"/>
        <v>17094.45</v>
      </c>
      <c r="E328" s="66">
        <f t="shared" si="117"/>
        <v>13.867907567001462</v>
      </c>
      <c r="F328" s="9">
        <f t="shared" si="124"/>
        <v>17094.45</v>
      </c>
      <c r="G328" s="68">
        <f t="shared" si="118"/>
        <v>7.6199217980682707</v>
      </c>
      <c r="H328" s="9">
        <f t="shared" si="125"/>
        <v>17094.45</v>
      </c>
      <c r="I328" s="66">
        <f t="shared" si="126"/>
        <v>21.487829365069732</v>
      </c>
      <c r="J328" s="9">
        <f t="shared" si="127"/>
        <v>17094.45</v>
      </c>
      <c r="K328" s="9">
        <f t="shared" si="119"/>
        <v>22.15825707964067</v>
      </c>
      <c r="L328" s="9">
        <f t="shared" si="120"/>
        <v>17094.45</v>
      </c>
    </row>
    <row r="329" spans="1:12">
      <c r="A329" s="66">
        <f t="shared" si="121"/>
        <v>22.399927747529233</v>
      </c>
      <c r="B329" s="9">
        <f t="shared" si="122"/>
        <v>18695.82</v>
      </c>
      <c r="C329" s="65">
        <f t="shared" si="116"/>
        <v>21.157324197233375</v>
      </c>
      <c r="D329" s="9">
        <f t="shared" si="123"/>
        <v>18695.82</v>
      </c>
      <c r="E329" s="66">
        <f t="shared" si="117"/>
        <v>13.900548448213387</v>
      </c>
      <c r="F329" s="9">
        <f t="shared" si="124"/>
        <v>18695.82</v>
      </c>
      <c r="G329" s="68">
        <f t="shared" si="118"/>
        <v>7.6336674553254396</v>
      </c>
      <c r="H329" s="9">
        <f t="shared" si="125"/>
        <v>18695.82</v>
      </c>
      <c r="I329" s="66">
        <f t="shared" si="126"/>
        <v>21.534215903538826</v>
      </c>
      <c r="J329" s="9">
        <f t="shared" si="127"/>
        <v>18695.82</v>
      </c>
      <c r="K329" s="9">
        <f t="shared" si="119"/>
        <v>22.206807128395887</v>
      </c>
      <c r="L329" s="9">
        <f t="shared" si="120"/>
        <v>18695.82</v>
      </c>
    </row>
    <row r="330" spans="1:12">
      <c r="A330" s="66">
        <f t="shared" si="121"/>
        <v>22.399927747529233</v>
      </c>
      <c r="B330" s="9">
        <f t="shared" si="122"/>
        <v>20394.46</v>
      </c>
      <c r="C330" s="65">
        <f t="shared" si="116"/>
        <v>21.157324197233375</v>
      </c>
      <c r="D330" s="9">
        <f t="shared" si="123"/>
        <v>20394.46</v>
      </c>
      <c r="E330" s="66">
        <f t="shared" si="117"/>
        <v>13.931674001192022</v>
      </c>
      <c r="F330" s="9">
        <f t="shared" si="124"/>
        <v>20394.46</v>
      </c>
      <c r="G330" s="68">
        <f t="shared" si="118"/>
        <v>7.6465841644889574</v>
      </c>
      <c r="H330" s="9">
        <f t="shared" si="125"/>
        <v>20394.46</v>
      </c>
      <c r="I330" s="66">
        <f t="shared" si="126"/>
        <v>21.578258165680978</v>
      </c>
      <c r="J330" s="9">
        <f t="shared" si="127"/>
        <v>20394.46</v>
      </c>
      <c r="K330" s="9">
        <f t="shared" si="119"/>
        <v>22.252856706556841</v>
      </c>
      <c r="L330" s="9">
        <f t="shared" si="120"/>
        <v>20394.46</v>
      </c>
    </row>
    <row r="331" spans="1:12">
      <c r="A331" s="66">
        <f t="shared" si="121"/>
        <v>22.399927747529233</v>
      </c>
      <c r="B331" s="9">
        <f t="shared" si="122"/>
        <v>22296.04</v>
      </c>
      <c r="C331" s="65">
        <f t="shared" si="116"/>
        <v>21.157324197233375</v>
      </c>
      <c r="D331" s="9">
        <f t="shared" si="123"/>
        <v>22296.04</v>
      </c>
      <c r="E331" s="66">
        <f t="shared" si="117"/>
        <v>13.963009529591938</v>
      </c>
      <c r="F331" s="9">
        <f t="shared" si="124"/>
        <v>22296.04</v>
      </c>
      <c r="G331" s="68">
        <f t="shared" si="118"/>
        <v>7.6594039101182494</v>
      </c>
      <c r="H331" s="9">
        <f t="shared" si="125"/>
        <v>22296.04</v>
      </c>
      <c r="I331" s="66">
        <f t="shared" si="126"/>
        <v>21.622413439710186</v>
      </c>
      <c r="J331" s="9">
        <f t="shared" si="127"/>
        <v>22296.04</v>
      </c>
      <c r="K331" s="9">
        <f t="shared" si="119"/>
        <v>22.298980039287585</v>
      </c>
      <c r="L331" s="9">
        <f t="shared" si="120"/>
        <v>22296.04</v>
      </c>
    </row>
    <row r="332" spans="1:12">
      <c r="A332" s="66">
        <f t="shared" si="121"/>
        <v>22.399927747529233</v>
      </c>
      <c r="B332" s="9">
        <f t="shared" si="122"/>
        <v>24396.45</v>
      </c>
      <c r="C332" s="65">
        <f t="shared" si="116"/>
        <v>21.157324197233375</v>
      </c>
      <c r="D332" s="9">
        <f t="shared" si="123"/>
        <v>24396.45</v>
      </c>
      <c r="E332" s="66">
        <f t="shared" si="117"/>
        <v>13.994084150675024</v>
      </c>
      <c r="F332" s="9">
        <f t="shared" si="124"/>
        <v>24396.45</v>
      </c>
      <c r="G332" s="68">
        <f t="shared" si="118"/>
        <v>7.6719383506531678</v>
      </c>
      <c r="H332" s="9">
        <f t="shared" si="125"/>
        <v>24396.45</v>
      </c>
      <c r="I332" s="66">
        <f t="shared" si="126"/>
        <v>21.666022501328193</v>
      </c>
      <c r="J332" s="9">
        <f t="shared" si="127"/>
        <v>24396.45</v>
      </c>
      <c r="K332" s="9">
        <f t="shared" si="119"/>
        <v>22.344490473976592</v>
      </c>
      <c r="L332" s="9">
        <f t="shared" si="120"/>
        <v>24396.45</v>
      </c>
    </row>
    <row r="333" spans="1:12">
      <c r="A333" s="66">
        <f t="shared" si="121"/>
        <v>22.399927747529233</v>
      </c>
      <c r="B333" s="9">
        <f t="shared" si="122"/>
        <v>26697.53</v>
      </c>
      <c r="C333" s="65">
        <f t="shared" si="116"/>
        <v>21.157324197233375</v>
      </c>
      <c r="D333" s="9">
        <f t="shared" si="123"/>
        <v>26697.53</v>
      </c>
      <c r="E333" s="66">
        <f t="shared" si="117"/>
        <v>14.024635334772137</v>
      </c>
      <c r="F333" s="9">
        <f t="shared" si="124"/>
        <v>26697.53</v>
      </c>
      <c r="G333" s="68">
        <f t="shared" si="118"/>
        <v>7.684091919546411</v>
      </c>
      <c r="H333" s="9">
        <f t="shared" si="125"/>
        <v>26697.53</v>
      </c>
      <c r="I333" s="66">
        <f t="shared" si="126"/>
        <v>21.708727254318546</v>
      </c>
      <c r="J333" s="9">
        <f t="shared" si="127"/>
        <v>26697.53</v>
      </c>
      <c r="K333" s="9">
        <f t="shared" si="119"/>
        <v>22.389017590540305</v>
      </c>
      <c r="L333" s="9">
        <f t="shared" si="120"/>
        <v>26697.53</v>
      </c>
    </row>
    <row r="334" spans="1:12">
      <c r="A334" s="66">
        <f t="shared" si="121"/>
        <v>22.399927747529233</v>
      </c>
      <c r="B334" s="9">
        <f t="shared" si="122"/>
        <v>29297.8</v>
      </c>
      <c r="C334" s="65">
        <f t="shared" si="116"/>
        <v>21.157324197233375</v>
      </c>
      <c r="D334" s="9">
        <f t="shared" si="123"/>
        <v>29297.8</v>
      </c>
      <c r="E334" s="66">
        <f t="shared" si="117"/>
        <v>14.055567656735576</v>
      </c>
      <c r="F334" s="9">
        <f t="shared" si="124"/>
        <v>29297.8</v>
      </c>
      <c r="G334" s="68">
        <f t="shared" si="118"/>
        <v>7.6962291895119108</v>
      </c>
      <c r="H334" s="9">
        <f t="shared" si="125"/>
        <v>29297.8</v>
      </c>
      <c r="I334" s="66">
        <f t="shared" si="126"/>
        <v>21.751796846247487</v>
      </c>
      <c r="J334" s="9">
        <f t="shared" si="127"/>
        <v>29297.8</v>
      </c>
      <c r="K334" s="9">
        <f t="shared" si="119"/>
        <v>22.433886589586152</v>
      </c>
      <c r="L334" s="9">
        <f t="shared" si="120"/>
        <v>29297.8</v>
      </c>
    </row>
    <row r="335" spans="1:12">
      <c r="A335" s="66">
        <f t="shared" si="121"/>
        <v>22.399927747529233</v>
      </c>
      <c r="B335" s="9">
        <f t="shared" si="122"/>
        <v>31997.67</v>
      </c>
      <c r="C335" s="65">
        <f t="shared" si="116"/>
        <v>21.157324197233375</v>
      </c>
      <c r="D335" s="9">
        <f t="shared" si="123"/>
        <v>31997.67</v>
      </c>
      <c r="E335" s="66">
        <f t="shared" si="117"/>
        <v>14.084384373620367</v>
      </c>
      <c r="F335" s="9">
        <f t="shared" si="124"/>
        <v>31997.67</v>
      </c>
      <c r="G335" s="68">
        <f t="shared" si="118"/>
        <v>7.7073873534582358</v>
      </c>
      <c r="H335" s="9">
        <f t="shared" si="125"/>
        <v>31997.67</v>
      </c>
      <c r="I335" s="66">
        <f t="shared" si="126"/>
        <v>21.791771727078604</v>
      </c>
      <c r="J335" s="9">
        <f t="shared" si="127"/>
        <v>31997.67</v>
      </c>
      <c r="K335" s="9">
        <f t="shared" si="119"/>
        <v>22.475497927985899</v>
      </c>
      <c r="L335" s="9">
        <f t="shared" si="120"/>
        <v>31997.67</v>
      </c>
    </row>
    <row r="336" spans="1:12">
      <c r="A336" s="66">
        <f t="shared" si="121"/>
        <v>22.399927747529233</v>
      </c>
      <c r="B336" s="9">
        <f t="shared" si="122"/>
        <v>34978.86</v>
      </c>
      <c r="C336" s="65">
        <f t="shared" si="116"/>
        <v>21.157324197233375</v>
      </c>
      <c r="D336" s="9">
        <f t="shared" si="123"/>
        <v>34978.86</v>
      </c>
      <c r="E336" s="66">
        <f t="shared" si="117"/>
        <v>14.113003182868615</v>
      </c>
      <c r="F336" s="9">
        <f t="shared" si="124"/>
        <v>34978.86</v>
      </c>
      <c r="G336" s="68">
        <f t="shared" si="118"/>
        <v>7.7183294215521805</v>
      </c>
      <c r="H336" s="9">
        <f t="shared" si="125"/>
        <v>34978.86</v>
      </c>
      <c r="I336" s="66">
        <f t="shared" si="126"/>
        <v>21.831332604420794</v>
      </c>
      <c r="J336" s="9">
        <f t="shared" si="127"/>
        <v>34978.86</v>
      </c>
      <c r="K336" s="9">
        <f t="shared" si="119"/>
        <v>22.516647274952053</v>
      </c>
      <c r="L336" s="9">
        <f t="shared" si="120"/>
        <v>34978.86</v>
      </c>
    </row>
    <row r="337" spans="1:12">
      <c r="A337" s="66">
        <f t="shared" si="121"/>
        <v>22.399927747529233</v>
      </c>
      <c r="B337" s="9">
        <f t="shared" si="122"/>
        <v>38295.699999999997</v>
      </c>
      <c r="C337" s="65">
        <f t="shared" si="116"/>
        <v>21.157324197233375</v>
      </c>
      <c r="D337" s="9">
        <f t="shared" si="123"/>
        <v>38295.699999999997</v>
      </c>
      <c r="E337" s="66">
        <f t="shared" si="117"/>
        <v>14.141603825238468</v>
      </c>
      <c r="F337" s="9">
        <f t="shared" si="124"/>
        <v>38295.699999999997</v>
      </c>
      <c r="G337" s="68">
        <f t="shared" si="118"/>
        <v>7.7291283055456752</v>
      </c>
      <c r="H337" s="9">
        <f t="shared" si="125"/>
        <v>38295.699999999997</v>
      </c>
      <c r="I337" s="66">
        <f t="shared" si="126"/>
        <v>21.870732130784141</v>
      </c>
      <c r="J337" s="9">
        <f t="shared" si="127"/>
        <v>38295.699999999997</v>
      </c>
      <c r="K337" s="9">
        <f t="shared" si="119"/>
        <v>22.557598899524002</v>
      </c>
      <c r="L337" s="9">
        <f t="shared" si="120"/>
        <v>38295.699999999997</v>
      </c>
    </row>
    <row r="338" spans="1:12">
      <c r="A338" s="66">
        <f t="shared" si="121"/>
        <v>22.399927747529233</v>
      </c>
      <c r="B338" s="9">
        <f t="shared" si="122"/>
        <v>41901.43</v>
      </c>
      <c r="C338" s="65">
        <f t="shared" si="116"/>
        <v>21.157324197233375</v>
      </c>
      <c r="D338" s="9">
        <f t="shared" si="123"/>
        <v>41901.43</v>
      </c>
      <c r="E338" s="66">
        <f t="shared" si="117"/>
        <v>14.169521026371363</v>
      </c>
      <c r="F338" s="9">
        <f t="shared" si="124"/>
        <v>41901.43</v>
      </c>
      <c r="G338" s="68">
        <f t="shared" si="118"/>
        <v>7.7395402183203732</v>
      </c>
      <c r="H338" s="9">
        <f t="shared" si="125"/>
        <v>41901.43</v>
      </c>
      <c r="I338" s="66">
        <f t="shared" si="126"/>
        <v>21.909061244691735</v>
      </c>
      <c r="J338" s="9">
        <f t="shared" si="127"/>
        <v>41901.43</v>
      </c>
      <c r="K338" s="9">
        <f t="shared" si="119"/>
        <v>22.597410045089749</v>
      </c>
      <c r="L338" s="9">
        <f t="shared" si="120"/>
        <v>41901.43</v>
      </c>
    </row>
    <row r="339" spans="1:12">
      <c r="A339" s="66">
        <f t="shared" si="121"/>
        <v>22.399927747529233</v>
      </c>
      <c r="B339" s="9">
        <f t="shared" si="122"/>
        <v>45804.46</v>
      </c>
      <c r="C339" s="65">
        <f t="shared" si="116"/>
        <v>21.157324197233375</v>
      </c>
      <c r="D339" s="9">
        <f t="shared" si="123"/>
        <v>45804.46</v>
      </c>
      <c r="E339" s="66">
        <f t="shared" si="117"/>
        <v>14.196683506529725</v>
      </c>
      <c r="F339" s="9">
        <f t="shared" si="124"/>
        <v>45804.46</v>
      </c>
      <c r="G339" s="68">
        <f t="shared" si="118"/>
        <v>7.7495506197840855</v>
      </c>
      <c r="H339" s="9">
        <f t="shared" si="125"/>
        <v>45804.46</v>
      </c>
      <c r="I339" s="66">
        <f t="shared" si="126"/>
        <v>21.946234126313811</v>
      </c>
      <c r="J339" s="9">
        <f t="shared" si="127"/>
        <v>45804.46</v>
      </c>
      <c r="K339" s="9">
        <f t="shared" si="119"/>
        <v>22.635994619950594</v>
      </c>
      <c r="L339" s="9">
        <f t="shared" si="120"/>
        <v>45804.46</v>
      </c>
    </row>
    <row r="340" spans="1:12">
      <c r="A340" s="66">
        <f t="shared" si="121"/>
        <v>22.399927747529233</v>
      </c>
      <c r="B340" s="9">
        <f t="shared" si="122"/>
        <v>50099.839999999997</v>
      </c>
      <c r="C340" s="65">
        <f t="shared" si="116"/>
        <v>21.157324197233375</v>
      </c>
      <c r="D340" s="9">
        <f t="shared" si="123"/>
        <v>50099.839999999997</v>
      </c>
      <c r="E340" s="66">
        <f t="shared" si="117"/>
        <v>14.223562006692138</v>
      </c>
      <c r="F340" s="9">
        <f t="shared" si="124"/>
        <v>50099.839999999997</v>
      </c>
      <c r="G340" s="68">
        <f t="shared" si="118"/>
        <v>7.7593418783971231</v>
      </c>
      <c r="H340" s="9">
        <f t="shared" si="125"/>
        <v>50099.839999999997</v>
      </c>
      <c r="I340" s="66">
        <f t="shared" si="126"/>
        <v>21.982903885089261</v>
      </c>
      <c r="J340" s="9">
        <f t="shared" si="127"/>
        <v>50099.839999999997</v>
      </c>
      <c r="K340" s="9">
        <f t="shared" si="119"/>
        <v>22.674032830026569</v>
      </c>
      <c r="L340" s="9">
        <f t="shared" si="120"/>
        <v>50099.839999999997</v>
      </c>
    </row>
    <row r="341" spans="1:12">
      <c r="A341" s="66">
        <f t="shared" si="121"/>
        <v>22.399927747529233</v>
      </c>
      <c r="B341" s="9">
        <f t="shared" si="122"/>
        <v>54797.19</v>
      </c>
      <c r="C341" s="65">
        <f t="shared" si="116"/>
        <v>21.157324197233375</v>
      </c>
      <c r="D341" s="9">
        <f t="shared" si="123"/>
        <v>54797.19</v>
      </c>
      <c r="E341" s="66">
        <f t="shared" si="117"/>
        <v>14.249986754815774</v>
      </c>
      <c r="F341" s="9">
        <f t="shared" si="124"/>
        <v>54797.19</v>
      </c>
      <c r="G341" s="68">
        <f t="shared" si="118"/>
        <v>7.7688587376398548</v>
      </c>
      <c r="H341" s="9">
        <f t="shared" si="125"/>
        <v>54797.19</v>
      </c>
      <c r="I341" s="66">
        <f t="shared" si="126"/>
        <v>22.018845492455629</v>
      </c>
      <c r="J341" s="9">
        <f t="shared" si="127"/>
        <v>54797.19</v>
      </c>
      <c r="K341" s="9">
        <f t="shared" si="119"/>
        <v>22.711292997290457</v>
      </c>
      <c r="L341" s="9">
        <f t="shared" si="120"/>
        <v>54797.19</v>
      </c>
    </row>
    <row r="342" spans="1:12">
      <c r="A342" s="66">
        <f t="shared" si="121"/>
        <v>22.399927747529233</v>
      </c>
      <c r="B342" s="9">
        <f t="shared" si="122"/>
        <v>59997.77</v>
      </c>
      <c r="C342" s="65">
        <f t="shared" si="116"/>
        <v>21.157324197233375</v>
      </c>
      <c r="D342" s="9">
        <f t="shared" si="123"/>
        <v>59997.77</v>
      </c>
      <c r="E342" s="66">
        <f t="shared" si="117"/>
        <v>14.276274637645033</v>
      </c>
      <c r="F342" s="9">
        <f t="shared" si="124"/>
        <v>59997.77</v>
      </c>
      <c r="G342" s="68">
        <f t="shared" si="118"/>
        <v>7.7782207810794048</v>
      </c>
      <c r="H342" s="9">
        <f t="shared" si="125"/>
        <v>59997.77</v>
      </c>
      <c r="I342" s="66">
        <f t="shared" si="126"/>
        <v>22.054495418724436</v>
      </c>
      <c r="J342" s="9">
        <f t="shared" si="127"/>
        <v>59997.77</v>
      </c>
      <c r="K342" s="9">
        <f t="shared" si="119"/>
        <v>22.748229074262458</v>
      </c>
      <c r="L342" s="9">
        <f t="shared" si="120"/>
        <v>59997.77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K346"/>
  <sheetViews>
    <sheetView topLeftCell="H1" zoomScale="93" zoomScaleNormal="93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6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0.8</v>
      </c>
      <c r="AK2" s="21">
        <f>L4</f>
        <v>400</v>
      </c>
    </row>
    <row r="3" spans="1:37" ht="18" thickBot="1">
      <c r="A3" s="22" t="s">
        <v>7</v>
      </c>
      <c r="B3" s="23" t="s">
        <v>70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100</v>
      </c>
      <c r="D4" s="34">
        <v>1.632149901380668</v>
      </c>
      <c r="E4" s="35">
        <v>0.40242717795842287</v>
      </c>
      <c r="F4" s="34">
        <v>2.1029012919000021</v>
      </c>
      <c r="G4" s="34">
        <v>11.992164259719429</v>
      </c>
      <c r="H4" s="36">
        <v>0.73195456751387145</v>
      </c>
      <c r="I4" s="37">
        <v>56.872467992348454</v>
      </c>
      <c r="J4" s="34">
        <v>10.19186960879532</v>
      </c>
      <c r="K4" s="36">
        <v>0.8</v>
      </c>
      <c r="L4" s="34">
        <v>400</v>
      </c>
      <c r="M4" s="34">
        <v>4.6674611922713094</v>
      </c>
      <c r="N4" s="5"/>
      <c r="O4" s="38">
        <f>$G$4+$J$4+$M$4</f>
        <v>26.851495060786057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21.6</v>
      </c>
      <c r="C5" s="80" t="s">
        <v>102</v>
      </c>
      <c r="D5" s="43">
        <v>2.1</v>
      </c>
      <c r="E5" s="44"/>
      <c r="F5" s="44" t="s">
        <v>17</v>
      </c>
      <c r="G5" s="45">
        <f>3.8068*($E$4^-1.334)*(($G$4/$F$4)^2)</f>
        <v>416.93135741112957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2.1</v>
      </c>
      <c r="Y5" s="10">
        <f>IF(D8="","",(-2*$T$4*COS($V$4*PI()/180))/(D5*69035))</f>
        <v>5.0726695940583539E-3</v>
      </c>
    </row>
    <row r="6" spans="1:37" ht="18" thickTop="1" thickBot="1">
      <c r="A6" s="53" t="s">
        <v>20</v>
      </c>
      <c r="B6" s="23">
        <v>1005</v>
      </c>
      <c r="C6" s="54" t="s">
        <v>18</v>
      </c>
      <c r="E6" s="35"/>
      <c r="F6" s="34"/>
      <c r="G6" s="34"/>
      <c r="H6" s="36"/>
      <c r="I6" s="37"/>
      <c r="J6" s="34"/>
      <c r="P6" s="55">
        <f>AVERAGE(O66:O102)</f>
        <v>1.3617810702107356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50.726695940583539</v>
      </c>
    </row>
    <row r="7" spans="1:37" ht="18" thickTop="1" thickBot="1">
      <c r="A7" s="59" t="s">
        <v>22</v>
      </c>
      <c r="B7" s="60" t="s">
        <v>23</v>
      </c>
      <c r="C7" s="61">
        <f>AVERAGE(O8:O38)</f>
        <v>9.4754805735222644E-2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0.17371955082061621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0.17371955082061621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6947.2ft; SDGM-313</v>
      </c>
    </row>
    <row r="10" spans="1:37">
      <c r="A10">
        <v>1.96</v>
      </c>
      <c r="B10">
        <v>0.39086898934638642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0.21714943852577021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0.62973337172473365</v>
      </c>
      <c r="D11" s="66">
        <f t="shared" si="0"/>
        <v>0</v>
      </c>
      <c r="E11" s="66">
        <f t="shared" si="1"/>
        <v>1.1686541133769564E-14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1.1686541133769564E-14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1.1686541133769564E-14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0.23886438237834723</v>
      </c>
      <c r="Z11" s="68">
        <f t="shared" si="18"/>
        <v>1E-4</v>
      </c>
      <c r="AA11" s="66">
        <f t="shared" si="16"/>
        <v>1.1686541133769564E-14</v>
      </c>
      <c r="AB11" s="68">
        <f t="shared" si="19"/>
        <v>1E-4</v>
      </c>
      <c r="AC11" s="69" t="str">
        <f>B4</f>
        <v>SO-3SB</v>
      </c>
    </row>
    <row r="12" spans="1:37">
      <c r="A12">
        <v>2.36</v>
      </c>
      <c r="B12">
        <v>0.89031269795565793</v>
      </c>
      <c r="D12" s="66">
        <f t="shared" si="0"/>
        <v>0</v>
      </c>
      <c r="E12" s="66">
        <f t="shared" si="1"/>
        <v>3.9113143663145585E-3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3.9113143663145585E-3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3.9113143663145585E-3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0.26057932623092428</v>
      </c>
      <c r="Z12" s="68">
        <f t="shared" si="18"/>
        <v>1E-4</v>
      </c>
      <c r="AA12" s="66">
        <f t="shared" si="16"/>
        <v>3.9113143663145585E-3</v>
      </c>
      <c r="AB12" s="68">
        <f t="shared" si="19"/>
        <v>3.9113143663028717E-3</v>
      </c>
      <c r="AC12" s="11" t="s">
        <v>44</v>
      </c>
    </row>
    <row r="13" spans="1:37">
      <c r="A13">
        <v>2.58</v>
      </c>
      <c r="B13">
        <v>1.1726069680391593</v>
      </c>
      <c r="D13" s="66">
        <f t="shared" si="0"/>
        <v>0</v>
      </c>
      <c r="E13" s="66">
        <f t="shared" si="1"/>
        <v>0.12944884372718773</v>
      </c>
      <c r="F13" s="66">
        <f t="shared" si="2"/>
        <v>-0.12944884372718773</v>
      </c>
      <c r="G13" s="66">
        <f t="shared" si="3"/>
        <v>0</v>
      </c>
      <c r="H13" s="66">
        <f t="shared" si="4"/>
        <v>0.12944884372718773</v>
      </c>
      <c r="I13" s="66">
        <f t="shared" si="5"/>
        <v>0.12944884372718773</v>
      </c>
      <c r="J13" s="66">
        <f t="shared" si="6"/>
        <v>-0.12944884372718773</v>
      </c>
      <c r="K13" s="66">
        <f t="shared" si="7"/>
        <v>0</v>
      </c>
      <c r="L13" s="66">
        <f t="shared" si="8"/>
        <v>0.12944884372718773</v>
      </c>
      <c r="M13" s="66">
        <f t="shared" si="9"/>
        <v>0.12944884372718773</v>
      </c>
      <c r="N13" s="66">
        <f t="shared" si="10"/>
        <v>-0.12944884372718773</v>
      </c>
      <c r="O13" s="67">
        <f t="shared" si="11"/>
        <v>1.6757003142305871E-2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0.28229427008350139</v>
      </c>
      <c r="Z13" s="68">
        <f t="shared" si="18"/>
        <v>1E-4</v>
      </c>
      <c r="AA13" s="66">
        <f t="shared" si="16"/>
        <v>0.12944884372718773</v>
      </c>
      <c r="AB13" s="68">
        <f t="shared" si="19"/>
        <v>0.12553752936087317</v>
      </c>
      <c r="AC13" s="11">
        <f>B5</f>
        <v>21.6</v>
      </c>
    </row>
    <row r="14" spans="1:37">
      <c r="A14">
        <v>2.81</v>
      </c>
      <c r="B14">
        <v>1.6937656205010077</v>
      </c>
      <c r="D14" s="66">
        <f t="shared" si="0"/>
        <v>6.1615719120339696E-2</v>
      </c>
      <c r="E14" s="66">
        <f t="shared" si="1"/>
        <v>0.49149605175290961</v>
      </c>
      <c r="F14" s="66">
        <f t="shared" si="2"/>
        <v>-0.42988033263256992</v>
      </c>
      <c r="G14" s="66">
        <f t="shared" si="3"/>
        <v>0</v>
      </c>
      <c r="H14" s="66">
        <f t="shared" si="4"/>
        <v>0.42988033263256992</v>
      </c>
      <c r="I14" s="66">
        <f t="shared" si="5"/>
        <v>0.49149605175290961</v>
      </c>
      <c r="J14" s="66">
        <f t="shared" si="6"/>
        <v>-0.42988033263256992</v>
      </c>
      <c r="K14" s="66">
        <f t="shared" si="7"/>
        <v>0</v>
      </c>
      <c r="L14" s="66">
        <f t="shared" si="8"/>
        <v>0.42988033263256992</v>
      </c>
      <c r="M14" s="66">
        <f t="shared" si="9"/>
        <v>0.49149605175290961</v>
      </c>
      <c r="N14" s="66">
        <f t="shared" si="10"/>
        <v>-0.42988033263256992</v>
      </c>
      <c r="O14" s="67">
        <f t="shared" si="11"/>
        <v>0.18479710038428895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3.7909630418229688E-3</v>
      </c>
      <c r="X14" s="68">
        <f t="shared" si="15"/>
        <v>37.909630418229689</v>
      </c>
      <c r="Y14" s="68">
        <f t="shared" si="17"/>
        <v>0.52115865246184834</v>
      </c>
      <c r="Z14" s="68">
        <f t="shared" si="18"/>
        <v>6.1615719120339696E-2</v>
      </c>
      <c r="AA14" s="66">
        <f t="shared" si="16"/>
        <v>0.49149605175290961</v>
      </c>
      <c r="AB14" s="68">
        <f t="shared" si="19"/>
        <v>0.36204720802572188</v>
      </c>
      <c r="AC14" s="11" t="s">
        <v>45</v>
      </c>
    </row>
    <row r="15" spans="1:37">
      <c r="A15">
        <v>3.08</v>
      </c>
      <c r="B15">
        <v>2.1932093291102794</v>
      </c>
      <c r="D15" s="66">
        <f t="shared" si="0"/>
        <v>0.56105942772961148</v>
      </c>
      <c r="E15" s="66">
        <f t="shared" si="1"/>
        <v>1.0594152684341789</v>
      </c>
      <c r="F15" s="66">
        <f t="shared" si="2"/>
        <v>-0.4983558407045674</v>
      </c>
      <c r="G15" s="66">
        <f t="shared" si="3"/>
        <v>0</v>
      </c>
      <c r="H15" s="66">
        <f t="shared" si="4"/>
        <v>0.4983558407045674</v>
      </c>
      <c r="I15" s="66">
        <f t="shared" si="5"/>
        <v>1.0594152684341789</v>
      </c>
      <c r="J15" s="66">
        <f t="shared" si="6"/>
        <v>-0.4983558407045674</v>
      </c>
      <c r="K15" s="66">
        <f t="shared" si="7"/>
        <v>0</v>
      </c>
      <c r="L15" s="66">
        <f t="shared" si="8"/>
        <v>0.4983558407045674</v>
      </c>
      <c r="M15" s="66">
        <f t="shared" si="9"/>
        <v>1.0594152684341789</v>
      </c>
      <c r="N15" s="66">
        <f t="shared" si="10"/>
        <v>-0.4983558407045674</v>
      </c>
      <c r="O15" s="67">
        <f t="shared" si="11"/>
        <v>0.24835854396435617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0.49944370860927179</v>
      </c>
      <c r="Z15" s="68">
        <f t="shared" si="18"/>
        <v>0.49944370860927179</v>
      </c>
      <c r="AA15" s="66">
        <f t="shared" si="16"/>
        <v>1.0594152684341789</v>
      </c>
      <c r="AB15" s="68">
        <f t="shared" si="19"/>
        <v>0.56791921668126921</v>
      </c>
      <c r="AC15" s="70">
        <f>O4</f>
        <v>26.851495060786057</v>
      </c>
    </row>
    <row r="16" spans="1:37">
      <c r="A16">
        <v>3.37</v>
      </c>
      <c r="B16">
        <v>3.4092461848545925</v>
      </c>
      <c r="D16" s="66">
        <f t="shared" si="0"/>
        <v>1.7770962834739246</v>
      </c>
      <c r="E16" s="66">
        <f t="shared" si="1"/>
        <v>1.6832307006418812</v>
      </c>
      <c r="F16" s="66">
        <f t="shared" si="2"/>
        <v>9.3865582832043382E-2</v>
      </c>
      <c r="G16" s="66">
        <f t="shared" si="3"/>
        <v>0</v>
      </c>
      <c r="H16" s="66">
        <f t="shared" si="4"/>
        <v>-9.3865582832043382E-2</v>
      </c>
      <c r="I16" s="66">
        <f t="shared" si="5"/>
        <v>1.6832307006418812</v>
      </c>
      <c r="J16" s="66">
        <f t="shared" si="6"/>
        <v>9.3865582832043382E-2</v>
      </c>
      <c r="K16" s="66">
        <f t="shared" si="7"/>
        <v>0</v>
      </c>
      <c r="L16" s="66">
        <f t="shared" si="8"/>
        <v>-9.3865582832043382E-2</v>
      </c>
      <c r="M16" s="66">
        <f t="shared" si="9"/>
        <v>1.6832307006418812</v>
      </c>
      <c r="N16" s="66">
        <f t="shared" si="10"/>
        <v>9.3865582832043382E-2</v>
      </c>
      <c r="O16" s="67">
        <f t="shared" si="11"/>
        <v>8.8107476403991979E-3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1.2160368557443131</v>
      </c>
      <c r="Z16" s="68">
        <f t="shared" si="18"/>
        <v>1.2160368557443131</v>
      </c>
      <c r="AA16" s="66">
        <f t="shared" si="16"/>
        <v>1.6832307006418812</v>
      </c>
      <c r="AB16" s="68">
        <f t="shared" si="19"/>
        <v>0.6238154322077023</v>
      </c>
      <c r="AC16" s="11" t="s">
        <v>46</v>
      </c>
    </row>
    <row r="17" spans="1:29">
      <c r="A17">
        <v>3.68</v>
      </c>
      <c r="B17">
        <v>4.3429887705154036</v>
      </c>
      <c r="D17" s="66">
        <f t="shared" si="0"/>
        <v>2.7108388691347356</v>
      </c>
      <c r="E17" s="66">
        <f t="shared" si="1"/>
        <v>2.2921597240463014</v>
      </c>
      <c r="F17" s="66">
        <f t="shared" si="2"/>
        <v>0.41867914508843418</v>
      </c>
      <c r="G17" s="66">
        <f t="shared" si="3"/>
        <v>0</v>
      </c>
      <c r="H17" s="66">
        <f t="shared" si="4"/>
        <v>-0.41867914508843418</v>
      </c>
      <c r="I17" s="66">
        <f t="shared" si="5"/>
        <v>2.2921597240463014</v>
      </c>
      <c r="J17" s="66">
        <f t="shared" si="6"/>
        <v>0.41867914508843418</v>
      </c>
      <c r="K17" s="66">
        <f t="shared" si="7"/>
        <v>0</v>
      </c>
      <c r="L17" s="66">
        <f t="shared" si="8"/>
        <v>-0.41867914508843418</v>
      </c>
      <c r="M17" s="66">
        <f t="shared" si="9"/>
        <v>2.2921597240463014</v>
      </c>
      <c r="N17" s="66">
        <f t="shared" si="10"/>
        <v>0.41867914508843418</v>
      </c>
      <c r="O17" s="67">
        <f t="shared" si="11"/>
        <v>0.17529222653198212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0.93374258566081103</v>
      </c>
      <c r="Z17" s="68">
        <f t="shared" si="18"/>
        <v>0.93374258566081103</v>
      </c>
      <c r="AA17" s="66">
        <f t="shared" si="16"/>
        <v>2.2921597240463014</v>
      </c>
      <c r="AB17" s="68">
        <f t="shared" si="19"/>
        <v>0.60892902340442023</v>
      </c>
      <c r="AC17" s="11">
        <f>B6</f>
        <v>1005</v>
      </c>
    </row>
    <row r="18" spans="1:29">
      <c r="A18">
        <v>4.04</v>
      </c>
      <c r="B18">
        <v>4.972722142240138</v>
      </c>
      <c r="D18" s="66">
        <f t="shared" si="0"/>
        <v>3.34057224085947</v>
      </c>
      <c r="E18" s="66">
        <f t="shared" si="1"/>
        <v>2.903835073004764</v>
      </c>
      <c r="F18" s="66">
        <f t="shared" si="2"/>
        <v>0.43673716785470607</v>
      </c>
      <c r="G18" s="66">
        <f t="shared" si="3"/>
        <v>0</v>
      </c>
      <c r="H18" s="66">
        <f t="shared" si="4"/>
        <v>-0.43673716785470607</v>
      </c>
      <c r="I18" s="66">
        <f t="shared" si="5"/>
        <v>2.903835073004764</v>
      </c>
      <c r="J18" s="66">
        <f t="shared" si="6"/>
        <v>0.43673716785470607</v>
      </c>
      <c r="K18" s="66">
        <f t="shared" si="7"/>
        <v>0</v>
      </c>
      <c r="L18" s="66">
        <f t="shared" si="8"/>
        <v>-0.43673716785470607</v>
      </c>
      <c r="M18" s="66">
        <f t="shared" si="9"/>
        <v>2.903835073004764</v>
      </c>
      <c r="N18" s="66">
        <f t="shared" si="10"/>
        <v>0.43673716785470607</v>
      </c>
      <c r="O18" s="67">
        <f t="shared" si="11"/>
        <v>0.19073935378574969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0.62973337172473443</v>
      </c>
      <c r="Z18" s="68">
        <f t="shared" si="18"/>
        <v>0.62973337172473443</v>
      </c>
      <c r="AA18" s="66">
        <f t="shared" si="16"/>
        <v>2.903835073004764</v>
      </c>
      <c r="AB18" s="68">
        <f t="shared" si="19"/>
        <v>0.61167534895846254</v>
      </c>
      <c r="AC18" s="11" t="s">
        <v>47</v>
      </c>
    </row>
    <row r="19" spans="1:29">
      <c r="A19">
        <v>4.41</v>
      </c>
      <c r="B19">
        <v>5.5373106824071403</v>
      </c>
      <c r="D19" s="66">
        <f t="shared" si="0"/>
        <v>3.9051607810264723</v>
      </c>
      <c r="E19" s="66">
        <f t="shared" si="1"/>
        <v>3.4344275428968616</v>
      </c>
      <c r="F19" s="66">
        <f t="shared" si="2"/>
        <v>0.47073323812961076</v>
      </c>
      <c r="G19" s="66">
        <f t="shared" si="3"/>
        <v>0</v>
      </c>
      <c r="H19" s="66">
        <f t="shared" si="4"/>
        <v>-0.47073323812961076</v>
      </c>
      <c r="I19" s="66">
        <f t="shared" si="5"/>
        <v>3.4344275428968616</v>
      </c>
      <c r="J19" s="66">
        <f t="shared" si="6"/>
        <v>0.47073323812961076</v>
      </c>
      <c r="K19" s="66">
        <f t="shared" si="7"/>
        <v>0</v>
      </c>
      <c r="L19" s="66">
        <f t="shared" si="8"/>
        <v>-0.47073323812961076</v>
      </c>
      <c r="M19" s="66">
        <f t="shared" si="9"/>
        <v>3.4344275428968616</v>
      </c>
      <c r="N19" s="66">
        <f t="shared" si="10"/>
        <v>0.47073323812961076</v>
      </c>
      <c r="O19" s="67">
        <f t="shared" si="11"/>
        <v>0.22158978147998884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0.56458854016700233</v>
      </c>
      <c r="Z19" s="68">
        <f t="shared" si="18"/>
        <v>0.56458854016700233</v>
      </c>
      <c r="AA19" s="66">
        <f t="shared" si="16"/>
        <v>3.4344275428968616</v>
      </c>
      <c r="AB19" s="68">
        <f t="shared" si="19"/>
        <v>0.53059246989209763</v>
      </c>
      <c r="AC19" s="71">
        <f>G5</f>
        <v>416.93135741112957</v>
      </c>
    </row>
    <row r="20" spans="1:29">
      <c r="A20">
        <v>4.82</v>
      </c>
      <c r="B20">
        <v>5.9933245033112579</v>
      </c>
      <c r="D20" s="66">
        <f t="shared" si="0"/>
        <v>4.3611746019305899</v>
      </c>
      <c r="E20" s="66">
        <f t="shared" si="1"/>
        <v>3.9269603566934572</v>
      </c>
      <c r="F20" s="66">
        <f t="shared" si="2"/>
        <v>0.4342142452371327</v>
      </c>
      <c r="G20" s="66">
        <f t="shared" si="3"/>
        <v>0</v>
      </c>
      <c r="H20" s="66">
        <f t="shared" si="4"/>
        <v>-0.4342142452371327</v>
      </c>
      <c r="I20" s="66">
        <f t="shared" si="5"/>
        <v>3.9269603566934572</v>
      </c>
      <c r="J20" s="66">
        <f t="shared" si="6"/>
        <v>0.4342142452371327</v>
      </c>
      <c r="K20" s="66">
        <f t="shared" si="7"/>
        <v>0</v>
      </c>
      <c r="L20" s="66">
        <f t="shared" si="8"/>
        <v>-0.4342142452371327</v>
      </c>
      <c r="M20" s="66">
        <f t="shared" si="9"/>
        <v>3.9269603566934572</v>
      </c>
      <c r="N20" s="66">
        <f t="shared" si="10"/>
        <v>0.4342142452371327</v>
      </c>
      <c r="O20" s="67">
        <f t="shared" si="11"/>
        <v>0.18854201076685281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0.45601382090411757</v>
      </c>
      <c r="Z20" s="68">
        <f t="shared" si="18"/>
        <v>0.45601382090411757</v>
      </c>
      <c r="AA20" s="66">
        <f t="shared" si="16"/>
        <v>3.9269603566934572</v>
      </c>
      <c r="AB20" s="68">
        <f t="shared" si="19"/>
        <v>0.49253281379659564</v>
      </c>
      <c r="AC20" s="11" t="s">
        <v>48</v>
      </c>
    </row>
    <row r="21" spans="1:29">
      <c r="A21">
        <v>5.27</v>
      </c>
      <c r="B21">
        <v>6.3624785488050675</v>
      </c>
      <c r="D21" s="66">
        <f t="shared" si="0"/>
        <v>4.7303286474243995</v>
      </c>
      <c r="E21" s="66">
        <f t="shared" si="1"/>
        <v>4.3768401447540182</v>
      </c>
      <c r="F21" s="66">
        <f t="shared" si="2"/>
        <v>0.35348850267038134</v>
      </c>
      <c r="G21" s="66">
        <f t="shared" si="3"/>
        <v>0</v>
      </c>
      <c r="H21" s="66">
        <f t="shared" si="4"/>
        <v>-0.35348850267038134</v>
      </c>
      <c r="I21" s="66">
        <f t="shared" si="5"/>
        <v>4.3768401447540182</v>
      </c>
      <c r="J21" s="66">
        <f t="shared" si="6"/>
        <v>0.35348850267038134</v>
      </c>
      <c r="K21" s="66">
        <f t="shared" si="7"/>
        <v>0</v>
      </c>
      <c r="L21" s="66">
        <f t="shared" si="8"/>
        <v>-0.35348850267038134</v>
      </c>
      <c r="M21" s="66">
        <f t="shared" si="9"/>
        <v>4.3768401447540182</v>
      </c>
      <c r="N21" s="66">
        <f t="shared" si="10"/>
        <v>0.35348850267038134</v>
      </c>
      <c r="O21" s="67">
        <f t="shared" si="11"/>
        <v>0.1249541215201482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0.36915404549380959</v>
      </c>
      <c r="Z21" s="68">
        <f t="shared" si="18"/>
        <v>0.36915404549380959</v>
      </c>
      <c r="AA21" s="66">
        <f t="shared" si="16"/>
        <v>4.3768401447540182</v>
      </c>
      <c r="AB21" s="68">
        <f t="shared" si="19"/>
        <v>0.44987978806056095</v>
      </c>
      <c r="AC21" s="11" t="s">
        <v>49</v>
      </c>
    </row>
    <row r="22" spans="1:29">
      <c r="A22">
        <v>5.77</v>
      </c>
      <c r="B22">
        <v>6.6882027065937235</v>
      </c>
      <c r="D22" s="66">
        <f t="shared" si="0"/>
        <v>5.0560528052130556</v>
      </c>
      <c r="E22" s="66">
        <f t="shared" si="1"/>
        <v>4.7914857655280487</v>
      </c>
      <c r="F22" s="66">
        <f t="shared" si="2"/>
        <v>0.26456703968500683</v>
      </c>
      <c r="G22" s="66">
        <f t="shared" si="3"/>
        <v>0</v>
      </c>
      <c r="H22" s="66">
        <f t="shared" si="4"/>
        <v>-0.26456703968500683</v>
      </c>
      <c r="I22" s="66">
        <f t="shared" si="5"/>
        <v>4.7914857655280487</v>
      </c>
      <c r="J22" s="66">
        <f t="shared" si="6"/>
        <v>0.26456703968500683</v>
      </c>
      <c r="K22" s="66">
        <f t="shared" si="7"/>
        <v>0</v>
      </c>
      <c r="L22" s="66">
        <f t="shared" si="8"/>
        <v>-0.26456703968500683</v>
      </c>
      <c r="M22" s="66">
        <f t="shared" si="9"/>
        <v>4.7914857655280487</v>
      </c>
      <c r="N22" s="66">
        <f t="shared" si="10"/>
        <v>0.26456703968500683</v>
      </c>
      <c r="O22" s="67">
        <f t="shared" si="11"/>
        <v>6.9995718487687986E-2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0.32572415778865604</v>
      </c>
      <c r="Z22" s="68">
        <f t="shared" si="18"/>
        <v>0.32572415778865604</v>
      </c>
      <c r="AA22" s="66">
        <f t="shared" si="16"/>
        <v>4.7914857655280487</v>
      </c>
      <c r="AB22" s="68">
        <f t="shared" si="19"/>
        <v>0.41464562077403055</v>
      </c>
      <c r="AC22" s="70">
        <f>E4</f>
        <v>0.40242717795842287</v>
      </c>
    </row>
    <row r="23" spans="1:29">
      <c r="A23">
        <v>6.31</v>
      </c>
      <c r="B23">
        <v>6.9704969766772233</v>
      </c>
      <c r="D23" s="66">
        <f t="shared" si="0"/>
        <v>5.3383470752965554</v>
      </c>
      <c r="E23" s="66">
        <f t="shared" si="1"/>
        <v>5.1630862680575493</v>
      </c>
      <c r="F23" s="66">
        <f t="shared" si="2"/>
        <v>0.17526080723900606</v>
      </c>
      <c r="G23" s="66">
        <f t="shared" si="3"/>
        <v>0</v>
      </c>
      <c r="H23" s="66">
        <f t="shared" si="4"/>
        <v>-0.17526080723900606</v>
      </c>
      <c r="I23" s="66">
        <f t="shared" si="5"/>
        <v>5.1630862680575493</v>
      </c>
      <c r="J23" s="66">
        <f t="shared" si="6"/>
        <v>0.17526080723900606</v>
      </c>
      <c r="K23" s="66">
        <f t="shared" si="7"/>
        <v>0</v>
      </c>
      <c r="L23" s="66">
        <f t="shared" si="8"/>
        <v>-0.17526080723900606</v>
      </c>
      <c r="M23" s="66">
        <f t="shared" si="9"/>
        <v>5.1630862680575493</v>
      </c>
      <c r="N23" s="66">
        <f t="shared" si="10"/>
        <v>0.17526080723900606</v>
      </c>
      <c r="O23" s="67">
        <f t="shared" si="11"/>
        <v>3.0716350554068038E-2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0.28229427008349983</v>
      </c>
      <c r="Z23" s="68">
        <f t="shared" si="18"/>
        <v>0.28229427008349983</v>
      </c>
      <c r="AA23" s="66">
        <f t="shared" si="16"/>
        <v>5.1630862680575493</v>
      </c>
      <c r="AB23" s="68">
        <f t="shared" si="19"/>
        <v>0.37160050252950061</v>
      </c>
      <c r="AC23" s="11" t="s">
        <v>50</v>
      </c>
    </row>
    <row r="24" spans="1:29">
      <c r="A24">
        <v>6.9</v>
      </c>
      <c r="B24">
        <v>7.2093613590555705</v>
      </c>
      <c r="D24" s="66">
        <f t="shared" si="0"/>
        <v>5.5772114576749026</v>
      </c>
      <c r="E24" s="66">
        <f t="shared" si="1"/>
        <v>5.5010020542239451</v>
      </c>
      <c r="F24" s="66">
        <f t="shared" si="2"/>
        <v>7.6209403450957502E-2</v>
      </c>
      <c r="G24" s="66">
        <f t="shared" si="3"/>
        <v>0</v>
      </c>
      <c r="H24" s="66">
        <f t="shared" si="4"/>
        <v>-7.6209403450957502E-2</v>
      </c>
      <c r="I24" s="66">
        <f t="shared" si="5"/>
        <v>5.5010020542239451</v>
      </c>
      <c r="J24" s="66">
        <f t="shared" si="6"/>
        <v>7.6209403450957502E-2</v>
      </c>
      <c r="K24" s="66">
        <f t="shared" si="7"/>
        <v>0</v>
      </c>
      <c r="L24" s="66">
        <f t="shared" si="8"/>
        <v>-7.6209403450957502E-2</v>
      </c>
      <c r="M24" s="66">
        <f t="shared" si="9"/>
        <v>5.5010020542239451</v>
      </c>
      <c r="N24" s="66">
        <f t="shared" si="10"/>
        <v>7.6209403450957502E-2</v>
      </c>
      <c r="O24" s="67">
        <f t="shared" si="11"/>
        <v>5.8078731743508132E-3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0.23886438237834717</v>
      </c>
      <c r="Z24" s="68">
        <f t="shared" si="18"/>
        <v>0.23886438237834717</v>
      </c>
      <c r="AA24" s="66">
        <f t="shared" si="16"/>
        <v>5.5010020542239451</v>
      </c>
      <c r="AB24" s="68">
        <f t="shared" si="19"/>
        <v>0.33791578616639573</v>
      </c>
      <c r="AC24" s="70">
        <f>F4</f>
        <v>2.1029012919000021</v>
      </c>
    </row>
    <row r="25" spans="1:29">
      <c r="A25">
        <v>7.54</v>
      </c>
      <c r="B25">
        <v>7.4265107975813409</v>
      </c>
      <c r="D25" s="66">
        <f t="shared" si="0"/>
        <v>5.794360896200673</v>
      </c>
      <c r="E25" s="66">
        <f t="shared" si="1"/>
        <v>5.8070130303271386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5.8070130303271386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5.8070130303271386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1.4128124864088252E-3</v>
      </c>
      <c r="X25" s="68">
        <f t="shared" si="15"/>
        <v>14.128124864088251</v>
      </c>
      <c r="Y25" s="68">
        <f t="shared" si="17"/>
        <v>0.2171494385257704</v>
      </c>
      <c r="Z25" s="68">
        <f t="shared" si="18"/>
        <v>0.2171494385257704</v>
      </c>
      <c r="AA25" s="66">
        <f t="shared" si="16"/>
        <v>5.8070130303271386</v>
      </c>
      <c r="AB25" s="68">
        <f t="shared" si="19"/>
        <v>0.3060109761031935</v>
      </c>
      <c r="AC25" s="11" t="s">
        <v>51</v>
      </c>
    </row>
    <row r="26" spans="1:29">
      <c r="A26">
        <v>8.26</v>
      </c>
      <c r="B26">
        <v>7.6436602361071113</v>
      </c>
      <c r="D26" s="66">
        <f t="shared" si="0"/>
        <v>6.0115103347264434</v>
      </c>
      <c r="E26" s="66">
        <f t="shared" si="1"/>
        <v>6.0946396921727919</v>
      </c>
      <c r="F26" s="66">
        <f t="shared" si="2"/>
        <v>-8.3129357446348529E-2</v>
      </c>
      <c r="G26" s="66">
        <f t="shared" si="3"/>
        <v>0</v>
      </c>
      <c r="H26" s="66">
        <f t="shared" si="4"/>
        <v>8.3129357446348529E-2</v>
      </c>
      <c r="I26" s="66">
        <f t="shared" si="5"/>
        <v>6.0946396921727919</v>
      </c>
      <c r="J26" s="66">
        <f t="shared" si="6"/>
        <v>-8.3129357446348529E-2</v>
      </c>
      <c r="K26" s="66">
        <f t="shared" si="7"/>
        <v>0</v>
      </c>
      <c r="L26" s="66">
        <f t="shared" si="8"/>
        <v>8.3129357446348529E-2</v>
      </c>
      <c r="M26" s="66">
        <f t="shared" si="9"/>
        <v>6.0946396921727919</v>
      </c>
      <c r="N26" s="66">
        <f t="shared" si="10"/>
        <v>-8.3129357446348529E-2</v>
      </c>
      <c r="O26" s="67">
        <f t="shared" si="11"/>
        <v>6.9104900694427814E-3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0.2171494385257704</v>
      </c>
      <c r="Z26" s="68">
        <f t="shared" si="18"/>
        <v>0.2171494385257704</v>
      </c>
      <c r="AA26" s="66">
        <f t="shared" si="16"/>
        <v>6.0946396921727919</v>
      </c>
      <c r="AB26" s="68">
        <f t="shared" si="19"/>
        <v>0.28762666184565333</v>
      </c>
      <c r="AC26" s="70">
        <f>G4</f>
        <v>11.992164259719429</v>
      </c>
    </row>
    <row r="27" spans="1:29">
      <c r="A27">
        <v>9.0399999999999991</v>
      </c>
      <c r="B27">
        <v>7.8390947307803032</v>
      </c>
      <c r="D27" s="66">
        <f t="shared" si="0"/>
        <v>6.2069448293996352</v>
      </c>
      <c r="E27" s="66">
        <f t="shared" si="1"/>
        <v>6.3553007517252</v>
      </c>
      <c r="F27" s="66">
        <f t="shared" si="2"/>
        <v>-0.14835592232556483</v>
      </c>
      <c r="G27" s="66">
        <f t="shared" si="3"/>
        <v>0</v>
      </c>
      <c r="H27" s="66">
        <f t="shared" si="4"/>
        <v>0.14835592232556483</v>
      </c>
      <c r="I27" s="66">
        <f t="shared" si="5"/>
        <v>6.3553007517252</v>
      </c>
      <c r="J27" s="66">
        <f t="shared" si="6"/>
        <v>-0.14835592232556483</v>
      </c>
      <c r="K27" s="66">
        <f t="shared" si="7"/>
        <v>0</v>
      </c>
      <c r="L27" s="66">
        <f t="shared" si="8"/>
        <v>0.14835592232556483</v>
      </c>
      <c r="M27" s="66">
        <f t="shared" si="9"/>
        <v>6.3553007517252</v>
      </c>
      <c r="N27" s="66">
        <f t="shared" si="10"/>
        <v>-0.14835592232556483</v>
      </c>
      <c r="O27" s="67">
        <f t="shared" si="11"/>
        <v>2.2009479689069023E-2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0.19543449467319185</v>
      </c>
      <c r="Z27" s="68">
        <f t="shared" si="18"/>
        <v>0.19543449467319185</v>
      </c>
      <c r="AA27" s="66">
        <f t="shared" si="16"/>
        <v>6.3553007517252</v>
      </c>
      <c r="AB27" s="68">
        <f t="shared" si="19"/>
        <v>0.26066105955240815</v>
      </c>
      <c r="AC27" s="11" t="s">
        <v>52</v>
      </c>
    </row>
    <row r="28" spans="1:29">
      <c r="A28">
        <v>9.89</v>
      </c>
      <c r="B28">
        <v>8.0128142816009209</v>
      </c>
      <c r="D28" s="66">
        <f t="shared" si="0"/>
        <v>6.380664380220253</v>
      </c>
      <c r="E28" s="66">
        <f t="shared" si="1"/>
        <v>6.5939031570988762</v>
      </c>
      <c r="F28" s="66">
        <f t="shared" si="2"/>
        <v>-0.21323877687862325</v>
      </c>
      <c r="G28" s="66">
        <f t="shared" si="3"/>
        <v>0</v>
      </c>
      <c r="H28" s="66">
        <f t="shared" si="4"/>
        <v>0.21323877687862325</v>
      </c>
      <c r="I28" s="66">
        <f t="shared" si="5"/>
        <v>6.5939031570988762</v>
      </c>
      <c r="J28" s="66">
        <f t="shared" si="6"/>
        <v>-0.21323877687862325</v>
      </c>
      <c r="K28" s="66">
        <f t="shared" si="7"/>
        <v>0</v>
      </c>
      <c r="L28" s="66">
        <f t="shared" si="8"/>
        <v>0.21323877687862325</v>
      </c>
      <c r="M28" s="66">
        <f t="shared" si="9"/>
        <v>6.5939031570988762</v>
      </c>
      <c r="N28" s="66">
        <f t="shared" si="10"/>
        <v>-0.21323877687862325</v>
      </c>
      <c r="O28" s="67">
        <f t="shared" si="11"/>
        <v>4.5470775964691269E-2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1.0771088116807424E-3</v>
      </c>
      <c r="X28" s="68">
        <f t="shared" si="15"/>
        <v>10.771088116807423</v>
      </c>
      <c r="Y28" s="68">
        <f t="shared" si="17"/>
        <v>0.17371955082061774</v>
      </c>
      <c r="Z28" s="68">
        <f t="shared" si="18"/>
        <v>0.17371955082061774</v>
      </c>
      <c r="AA28" s="66">
        <f t="shared" si="16"/>
        <v>6.5939031570988762</v>
      </c>
      <c r="AB28" s="68">
        <f t="shared" si="19"/>
        <v>0.23860240537367616</v>
      </c>
      <c r="AC28" s="70">
        <f>D4</f>
        <v>1.632149901380668</v>
      </c>
    </row>
    <row r="29" spans="1:29">
      <c r="A29">
        <v>10.8</v>
      </c>
      <c r="B29">
        <v>8.1648188885689592</v>
      </c>
      <c r="D29" s="66">
        <f t="shared" si="0"/>
        <v>6.5326689871882913</v>
      </c>
      <c r="E29" s="66">
        <f t="shared" si="1"/>
        <v>6.8095162181601685</v>
      </c>
      <c r="F29" s="66">
        <f t="shared" si="2"/>
        <v>-0.27684723097187725</v>
      </c>
      <c r="G29" s="66">
        <f t="shared" si="3"/>
        <v>0</v>
      </c>
      <c r="H29" s="66">
        <f t="shared" si="4"/>
        <v>0.27684723097187725</v>
      </c>
      <c r="I29" s="66">
        <f t="shared" si="5"/>
        <v>6.8095162181601685</v>
      </c>
      <c r="J29" s="66">
        <f t="shared" si="6"/>
        <v>-0.27684723097187725</v>
      </c>
      <c r="K29" s="66">
        <f t="shared" si="7"/>
        <v>0</v>
      </c>
      <c r="L29" s="66">
        <f t="shared" si="8"/>
        <v>0.27684723097187725</v>
      </c>
      <c r="M29" s="66">
        <f t="shared" si="9"/>
        <v>6.8095162181601685</v>
      </c>
      <c r="N29" s="66">
        <f t="shared" si="10"/>
        <v>-0.27684723097187725</v>
      </c>
      <c r="O29" s="67">
        <f t="shared" si="11"/>
        <v>7.6644389296795942E-2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0.1520046069680383</v>
      </c>
      <c r="Z29" s="68">
        <f t="shared" si="18"/>
        <v>0.1520046069680383</v>
      </c>
      <c r="AA29" s="66">
        <f t="shared" si="16"/>
        <v>6.8095162181601685</v>
      </c>
      <c r="AB29" s="68">
        <f t="shared" si="19"/>
        <v>0.2156130610612923</v>
      </c>
      <c r="AC29" s="11" t="s">
        <v>53</v>
      </c>
    </row>
    <row r="30" spans="1:29">
      <c r="A30">
        <v>11.8</v>
      </c>
      <c r="B30">
        <v>8.3168234955369993</v>
      </c>
      <c r="D30" s="66">
        <f t="shared" si="0"/>
        <v>6.6846735941563313</v>
      </c>
      <c r="E30" s="66">
        <f t="shared" si="1"/>
        <v>7.0102759610394108</v>
      </c>
      <c r="F30" s="66">
        <f t="shared" si="2"/>
        <v>-0.32560236688307942</v>
      </c>
      <c r="G30" s="66">
        <f t="shared" si="3"/>
        <v>0</v>
      </c>
      <c r="H30" s="66">
        <f t="shared" si="4"/>
        <v>0.32560236688307942</v>
      </c>
      <c r="I30" s="66">
        <f t="shared" si="5"/>
        <v>7.0102759610394108</v>
      </c>
      <c r="J30" s="66">
        <f t="shared" si="6"/>
        <v>-0.32560236688307942</v>
      </c>
      <c r="K30" s="66">
        <f t="shared" si="7"/>
        <v>0</v>
      </c>
      <c r="L30" s="66">
        <f t="shared" si="8"/>
        <v>0.32560236688307942</v>
      </c>
      <c r="M30" s="66">
        <f t="shared" si="9"/>
        <v>7.0102759610394108</v>
      </c>
      <c r="N30" s="66">
        <f t="shared" si="10"/>
        <v>-0.32560236688307942</v>
      </c>
      <c r="O30" s="67">
        <f t="shared" si="11"/>
        <v>0.10601690131986345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0.15200460696804008</v>
      </c>
      <c r="Z30" s="68">
        <f t="shared" si="18"/>
        <v>0.15200460696804008</v>
      </c>
      <c r="AA30" s="66">
        <f t="shared" si="16"/>
        <v>7.0102759610394108</v>
      </c>
      <c r="AB30" s="68">
        <f t="shared" si="19"/>
        <v>0.20075974287924225</v>
      </c>
      <c r="AC30" s="11" t="s">
        <v>54</v>
      </c>
    </row>
    <row r="31" spans="1:29">
      <c r="A31">
        <v>12.9</v>
      </c>
      <c r="B31">
        <v>8.4905430463576153</v>
      </c>
      <c r="D31" s="66">
        <f t="shared" si="0"/>
        <v>6.8583931449769473</v>
      </c>
      <c r="E31" s="66">
        <f t="shared" si="1"/>
        <v>7.1976665719701654</v>
      </c>
      <c r="F31" s="66">
        <f t="shared" si="2"/>
        <v>-0.33927342699321805</v>
      </c>
      <c r="G31" s="66">
        <f t="shared" si="3"/>
        <v>0</v>
      </c>
      <c r="H31" s="66">
        <f t="shared" si="4"/>
        <v>0.33927342699321805</v>
      </c>
      <c r="I31" s="66">
        <f t="shared" si="5"/>
        <v>7.1976665719701654</v>
      </c>
      <c r="J31" s="66">
        <f t="shared" si="6"/>
        <v>-0.33927342699321805</v>
      </c>
      <c r="K31" s="66">
        <f t="shared" si="7"/>
        <v>0</v>
      </c>
      <c r="L31" s="66">
        <f t="shared" si="8"/>
        <v>0.33927342699321805</v>
      </c>
      <c r="M31" s="66">
        <f t="shared" si="9"/>
        <v>7.1976665719701654</v>
      </c>
      <c r="N31" s="66">
        <f t="shared" si="10"/>
        <v>-0.33927342699321805</v>
      </c>
      <c r="O31" s="67">
        <f t="shared" si="11"/>
        <v>0.11510645826372246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8.257834222885692E-4</v>
      </c>
      <c r="X31" s="65">
        <f t="shared" si="15"/>
        <v>8.2578342228856929</v>
      </c>
      <c r="Y31" s="68">
        <f t="shared" si="17"/>
        <v>0.17371955082061596</v>
      </c>
      <c r="Z31" s="68">
        <f t="shared" si="18"/>
        <v>0.17371955082061596</v>
      </c>
      <c r="AA31" s="66">
        <f t="shared" si="16"/>
        <v>7.1976665719701654</v>
      </c>
      <c r="AB31" s="68">
        <f t="shared" si="19"/>
        <v>0.1873906109307546</v>
      </c>
      <c r="AC31" s="70">
        <f>H4</f>
        <v>0.73195456751387145</v>
      </c>
    </row>
    <row r="32" spans="1:29">
      <c r="A32">
        <v>14.2</v>
      </c>
      <c r="B32">
        <v>8.6425476533256536</v>
      </c>
      <c r="D32" s="66">
        <f t="shared" si="0"/>
        <v>7.0103977519449856</v>
      </c>
      <c r="E32" s="66">
        <f t="shared" si="1"/>
        <v>7.3847738323975616</v>
      </c>
      <c r="F32" s="66">
        <f t="shared" si="2"/>
        <v>-0.37437608045257598</v>
      </c>
      <c r="G32" s="66">
        <f t="shared" si="3"/>
        <v>0</v>
      </c>
      <c r="H32" s="66">
        <f t="shared" si="4"/>
        <v>0.37437608045257598</v>
      </c>
      <c r="I32" s="66">
        <f t="shared" si="5"/>
        <v>7.3847738323975616</v>
      </c>
      <c r="J32" s="66">
        <f t="shared" si="6"/>
        <v>-0.37437608045257598</v>
      </c>
      <c r="K32" s="66">
        <f t="shared" si="7"/>
        <v>0</v>
      </c>
      <c r="L32" s="66">
        <f t="shared" si="8"/>
        <v>0.37437608045257598</v>
      </c>
      <c r="M32" s="66">
        <f t="shared" si="9"/>
        <v>7.3847738323975616</v>
      </c>
      <c r="N32" s="66">
        <f t="shared" si="10"/>
        <v>-0.37437608045257598</v>
      </c>
      <c r="O32" s="67">
        <f t="shared" si="11"/>
        <v>0.14015744961503365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0.1520046069680383</v>
      </c>
      <c r="Z32" s="68">
        <f t="shared" si="18"/>
        <v>0.1520046069680383</v>
      </c>
      <c r="AA32" s="66">
        <f t="shared" si="16"/>
        <v>7.3847738323975616</v>
      </c>
      <c r="AB32" s="68">
        <f t="shared" si="19"/>
        <v>0.18710726042739623</v>
      </c>
      <c r="AC32" s="11" t="s">
        <v>55</v>
      </c>
    </row>
    <row r="33" spans="1:32">
      <c r="A33">
        <v>15.5</v>
      </c>
      <c r="B33">
        <v>8.7945522602936936</v>
      </c>
      <c r="D33" s="66">
        <f t="shared" si="0"/>
        <v>7.1624023589130257</v>
      </c>
      <c r="E33" s="66">
        <f t="shared" si="1"/>
        <v>7.5434667304900538</v>
      </c>
      <c r="F33" s="66">
        <f t="shared" si="2"/>
        <v>-0.3810643715770281</v>
      </c>
      <c r="G33" s="66">
        <f t="shared" si="3"/>
        <v>0</v>
      </c>
      <c r="H33" s="66">
        <f t="shared" si="4"/>
        <v>0.3810643715770281</v>
      </c>
      <c r="I33" s="66">
        <f t="shared" si="5"/>
        <v>7.5434667304900538</v>
      </c>
      <c r="J33" s="66">
        <f t="shared" si="6"/>
        <v>-0.3810643715770281</v>
      </c>
      <c r="K33" s="66">
        <f t="shared" si="7"/>
        <v>0</v>
      </c>
      <c r="L33" s="66">
        <f t="shared" si="8"/>
        <v>0.3810643715770281</v>
      </c>
      <c r="M33" s="66">
        <f t="shared" si="9"/>
        <v>7.5434667304900538</v>
      </c>
      <c r="N33" s="66">
        <f t="shared" si="10"/>
        <v>-0.3810643715770281</v>
      </c>
      <c r="O33" s="67">
        <f t="shared" si="11"/>
        <v>0.14521005528539535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0.15200460696804008</v>
      </c>
      <c r="Z33" s="68">
        <f t="shared" si="18"/>
        <v>0.15200460696804008</v>
      </c>
      <c r="AA33" s="66">
        <f t="shared" si="16"/>
        <v>7.5434667304900538</v>
      </c>
      <c r="AB33" s="68">
        <f t="shared" si="19"/>
        <v>0.15869289809249221</v>
      </c>
      <c r="AC33" s="70">
        <f>I4</f>
        <v>56.872467992348454</v>
      </c>
    </row>
    <row r="34" spans="1:32">
      <c r="A34">
        <v>16.899999999999999</v>
      </c>
      <c r="B34">
        <v>8.9248419234091561</v>
      </c>
      <c r="D34" s="66">
        <f t="shared" si="0"/>
        <v>7.2926920220284881</v>
      </c>
      <c r="E34" s="66">
        <f t="shared" si="1"/>
        <v>7.6899736559490224</v>
      </c>
      <c r="F34" s="66">
        <f t="shared" si="2"/>
        <v>-0.39728163392053428</v>
      </c>
      <c r="G34" s="66">
        <f t="shared" si="3"/>
        <v>0</v>
      </c>
      <c r="H34" s="66">
        <f t="shared" si="4"/>
        <v>0.39728163392053428</v>
      </c>
      <c r="I34" s="66">
        <f t="shared" si="5"/>
        <v>7.6899736559490224</v>
      </c>
      <c r="J34" s="66">
        <f t="shared" si="6"/>
        <v>-0.39728163392053428</v>
      </c>
      <c r="K34" s="66">
        <f t="shared" si="7"/>
        <v>0</v>
      </c>
      <c r="L34" s="66">
        <f t="shared" si="8"/>
        <v>0.39728163392053428</v>
      </c>
      <c r="M34" s="66">
        <f t="shared" si="9"/>
        <v>7.6899736559490224</v>
      </c>
      <c r="N34" s="66">
        <f t="shared" si="10"/>
        <v>-0.39728163392053428</v>
      </c>
      <c r="O34" s="67">
        <f t="shared" si="11"/>
        <v>0.15783269665056943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0.13028966311546242</v>
      </c>
      <c r="Z34" s="68">
        <f t="shared" si="18"/>
        <v>0.13028966311546242</v>
      </c>
      <c r="AA34" s="66">
        <f t="shared" si="16"/>
        <v>7.6899736559490224</v>
      </c>
      <c r="AB34" s="68">
        <f t="shared" si="19"/>
        <v>0.1465069254589686</v>
      </c>
      <c r="AC34" s="11" t="s">
        <v>56</v>
      </c>
    </row>
    <row r="35" spans="1:32">
      <c r="A35">
        <v>18.5</v>
      </c>
      <c r="B35">
        <v>9.0768465303771961</v>
      </c>
      <c r="D35" s="66">
        <f t="shared" si="0"/>
        <v>7.4446966289965282</v>
      </c>
      <c r="E35" s="66">
        <f t="shared" si="1"/>
        <v>7.8334397221992234</v>
      </c>
      <c r="F35" s="66">
        <f t="shared" si="2"/>
        <v>-0.38874309320269518</v>
      </c>
      <c r="G35" s="66">
        <f t="shared" si="3"/>
        <v>0</v>
      </c>
      <c r="H35" s="66">
        <f t="shared" si="4"/>
        <v>0.38874309320269518</v>
      </c>
      <c r="I35" s="66">
        <f t="shared" si="5"/>
        <v>7.8334397221992234</v>
      </c>
      <c r="J35" s="66">
        <f t="shared" si="6"/>
        <v>-0.38874309320269518</v>
      </c>
      <c r="K35" s="66">
        <f t="shared" si="7"/>
        <v>0</v>
      </c>
      <c r="L35" s="66">
        <f t="shared" si="8"/>
        <v>0.38874309320269518</v>
      </c>
      <c r="M35" s="66">
        <f t="shared" si="9"/>
        <v>7.8334397221992234</v>
      </c>
      <c r="N35" s="66">
        <f t="shared" si="10"/>
        <v>-0.38874309320269518</v>
      </c>
      <c r="O35" s="67">
        <f t="shared" si="11"/>
        <v>0.15112119251279935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0.15200460696804008</v>
      </c>
      <c r="Z35" s="68">
        <f t="shared" si="18"/>
        <v>0.15200460696804008</v>
      </c>
      <c r="AA35" s="66">
        <f t="shared" si="16"/>
        <v>7.8334397221992234</v>
      </c>
      <c r="AB35" s="68">
        <f t="shared" si="19"/>
        <v>0.14346606625020097</v>
      </c>
      <c r="AC35" s="70">
        <f>J4</f>
        <v>10.19186960879532</v>
      </c>
    </row>
    <row r="36" spans="1:32">
      <c r="A36">
        <v>20.3</v>
      </c>
      <c r="B36">
        <v>9.2071361934926585</v>
      </c>
      <c r="D36" s="66">
        <f t="shared" si="0"/>
        <v>7.5749862921119906</v>
      </c>
      <c r="E36" s="66">
        <f t="shared" si="1"/>
        <v>7.9712483589509038</v>
      </c>
      <c r="F36" s="66">
        <f t="shared" si="2"/>
        <v>-0.39626206683891319</v>
      </c>
      <c r="G36" s="66">
        <f t="shared" si="3"/>
        <v>0</v>
      </c>
      <c r="H36" s="66">
        <f t="shared" si="4"/>
        <v>0.39626206683891319</v>
      </c>
      <c r="I36" s="66">
        <f t="shared" si="5"/>
        <v>7.9712483589509038</v>
      </c>
      <c r="J36" s="66">
        <f t="shared" si="6"/>
        <v>-0.39626206683891319</v>
      </c>
      <c r="K36" s="66">
        <f t="shared" si="7"/>
        <v>0</v>
      </c>
      <c r="L36" s="66">
        <f t="shared" si="8"/>
        <v>0.39626206683891319</v>
      </c>
      <c r="M36" s="66">
        <f t="shared" si="9"/>
        <v>7.9712483589509038</v>
      </c>
      <c r="N36" s="66">
        <f t="shared" si="10"/>
        <v>-0.39626206683891319</v>
      </c>
      <c r="O36" s="67">
        <f t="shared" si="11"/>
        <v>0.1570236256154473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0.13028966311546242</v>
      </c>
      <c r="Z36" s="68">
        <f t="shared" si="18"/>
        <v>0.13028966311546242</v>
      </c>
      <c r="AA36" s="66">
        <f t="shared" si="16"/>
        <v>7.9712483589509038</v>
      </c>
      <c r="AB36" s="68">
        <f t="shared" si="19"/>
        <v>0.13780863675168042</v>
      </c>
      <c r="AC36" s="11" t="s">
        <v>57</v>
      </c>
    </row>
    <row r="37" spans="1:32">
      <c r="A37">
        <v>22.19</v>
      </c>
      <c r="B37">
        <v>9.3157109127555433</v>
      </c>
      <c r="D37" s="66">
        <f t="shared" si="0"/>
        <v>7.6835610113748753</v>
      </c>
      <c r="E37" s="66">
        <f t="shared" si="1"/>
        <v>8.0951955782060079</v>
      </c>
      <c r="F37" s="66">
        <f t="shared" si="2"/>
        <v>-0.41163456683113253</v>
      </c>
      <c r="G37" s="66">
        <f t="shared" si="3"/>
        <v>0</v>
      </c>
      <c r="H37" s="66">
        <f t="shared" si="4"/>
        <v>0.41163456683113253</v>
      </c>
      <c r="I37" s="66">
        <f t="shared" si="5"/>
        <v>8.0951955782060079</v>
      </c>
      <c r="J37" s="66">
        <f t="shared" si="6"/>
        <v>-0.41163456683113253</v>
      </c>
      <c r="K37" s="66">
        <f t="shared" si="7"/>
        <v>0</v>
      </c>
      <c r="L37" s="66">
        <f t="shared" si="8"/>
        <v>0.41163456683113253</v>
      </c>
      <c r="M37" s="66">
        <f t="shared" si="9"/>
        <v>8.0951955782060079</v>
      </c>
      <c r="N37" s="66">
        <f t="shared" si="10"/>
        <v>-0.41163456683113253</v>
      </c>
      <c r="O37" s="67">
        <f t="shared" si="11"/>
        <v>0.16944301661025413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0.10857471926288476</v>
      </c>
      <c r="Z37" s="68">
        <f t="shared" si="18"/>
        <v>0.10857471926288476</v>
      </c>
      <c r="AA37" s="66">
        <f t="shared" si="16"/>
        <v>8.0951955782060079</v>
      </c>
      <c r="AB37" s="68">
        <f t="shared" si="19"/>
        <v>0.1239472192551041</v>
      </c>
      <c r="AC37" s="11" t="s">
        <v>58</v>
      </c>
    </row>
    <row r="38" spans="1:32">
      <c r="A38">
        <v>24.3</v>
      </c>
      <c r="B38">
        <v>9.4242856320184281</v>
      </c>
      <c r="D38" s="66">
        <f t="shared" si="0"/>
        <v>7.7921357306377601</v>
      </c>
      <c r="E38" s="66">
        <f t="shared" si="1"/>
        <v>8.2141447536060372</v>
      </c>
      <c r="F38" s="66">
        <f t="shared" si="2"/>
        <v>-0.42200902296827714</v>
      </c>
      <c r="G38" s="66">
        <f t="shared" si="3"/>
        <v>0</v>
      </c>
      <c r="H38" s="66">
        <f t="shared" si="4"/>
        <v>0.42200902296827714</v>
      </c>
      <c r="I38" s="66">
        <f t="shared" si="5"/>
        <v>8.2141447536060372</v>
      </c>
      <c r="J38" s="66">
        <f t="shared" si="6"/>
        <v>-0.42200902296827714</v>
      </c>
      <c r="K38" s="66">
        <f t="shared" si="7"/>
        <v>0</v>
      </c>
      <c r="L38" s="66">
        <f t="shared" si="8"/>
        <v>0.42200902296827714</v>
      </c>
      <c r="M38" s="66">
        <f t="shared" si="9"/>
        <v>8.2141447536060372</v>
      </c>
      <c r="N38" s="66">
        <f t="shared" si="10"/>
        <v>-0.42200902296827714</v>
      </c>
      <c r="O38" s="67">
        <f t="shared" si="11"/>
        <v>0.17809161546663985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0.10857471926288476</v>
      </c>
      <c r="Z38" s="68">
        <f t="shared" si="18"/>
        <v>0.10857471926288476</v>
      </c>
      <c r="AA38" s="66">
        <f t="shared" si="16"/>
        <v>8.2141447536060372</v>
      </c>
      <c r="AB38" s="68">
        <f t="shared" si="19"/>
        <v>0.11894917540002936</v>
      </c>
      <c r="AC38" s="70">
        <f>K4</f>
        <v>0.8</v>
      </c>
      <c r="AD38" s="65"/>
      <c r="AF38" s="65"/>
    </row>
    <row r="39" spans="1:32">
      <c r="A39">
        <v>26.59</v>
      </c>
      <c r="B39">
        <v>9.5762902389864681</v>
      </c>
      <c r="D39" s="66">
        <f t="shared" si="0"/>
        <v>7.9441403376058002</v>
      </c>
      <c r="E39" s="66">
        <f t="shared" si="1"/>
        <v>8.3252148790346894</v>
      </c>
      <c r="F39" s="66">
        <f t="shared" si="2"/>
        <v>-0.38107454142888919</v>
      </c>
      <c r="G39" s="66">
        <f t="shared" si="3"/>
        <v>0</v>
      </c>
      <c r="H39" s="66">
        <f t="shared" si="4"/>
        <v>0.38107454142888919</v>
      </c>
      <c r="I39" s="66">
        <f t="shared" si="5"/>
        <v>8.3252148790346894</v>
      </c>
      <c r="J39" s="66">
        <f t="shared" si="6"/>
        <v>-0.38107454142888919</v>
      </c>
      <c r="K39" s="66">
        <f t="shared" si="7"/>
        <v>0</v>
      </c>
      <c r="L39" s="66">
        <f t="shared" si="8"/>
        <v>0.38107454142888919</v>
      </c>
      <c r="M39" s="66">
        <f t="shared" si="9"/>
        <v>8.3252148790346894</v>
      </c>
      <c r="N39" s="66">
        <f t="shared" si="10"/>
        <v>-0.38107454142888919</v>
      </c>
      <c r="O39" s="67">
        <f t="shared" si="11"/>
        <v>0.14521780612523819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0.15200460696804008</v>
      </c>
      <c r="Z39" s="68">
        <f t="shared" si="18"/>
        <v>0.15200460696804008</v>
      </c>
      <c r="AA39" s="66">
        <f t="shared" si="16"/>
        <v>8.3252148790346894</v>
      </c>
      <c r="AB39" s="68">
        <f t="shared" si="19"/>
        <v>0.11107012542865213</v>
      </c>
      <c r="AC39" s="11" t="s">
        <v>59</v>
      </c>
      <c r="AD39" s="65"/>
      <c r="AF39" s="65"/>
    </row>
    <row r="40" spans="1:32">
      <c r="A40">
        <v>28.99</v>
      </c>
      <c r="B40">
        <v>9.7500097898070841</v>
      </c>
      <c r="D40" s="66">
        <f t="shared" ref="D40:D71" si="20">IF(B40-$D$4&gt;0.05,B40-$D$4,IF(A40="","",0))</f>
        <v>8.1178598884264161</v>
      </c>
      <c r="E40" s="66">
        <f t="shared" ref="E40:E71" si="21">IF(D40="","",IF(A40&lt;$F$4+0.01,0,10^(((-0.434*$E$4)/(LOG(A40)-LOG($F$4)))+LOG($G$4))))</f>
        <v>8.4258962006574762</v>
      </c>
      <c r="F40" s="66">
        <f t="shared" ref="F40:F71" si="22">IF(E40="","",IF(ABS(D40-E40)&lt;0.05,0,D40-E40))</f>
        <v>-0.30803631223106009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0.30803631223106009</v>
      </c>
      <c r="I40" s="66">
        <f t="shared" ref="I40:I71" si="25">IF(G40="","",E40+G40)</f>
        <v>8.4258962006574762</v>
      </c>
      <c r="J40" s="66">
        <f t="shared" ref="J40:J71" si="26">IF(I40="","",IF(ABS(D40-I40)&lt;0.05,0,D40-I40))</f>
        <v>-0.30803631223106009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0.30803631223106009</v>
      </c>
      <c r="M40" s="66">
        <f t="shared" ref="M40:M71" si="29">IF(L40="","",E40+G40+K40)</f>
        <v>8.4258962006574762</v>
      </c>
      <c r="N40" s="66">
        <f t="shared" ref="N40:N71" si="30">IF(M40="","",IF(ABS(D40-M40)&lt;0.05,0,D40-M40))</f>
        <v>-0.30803631223106009</v>
      </c>
      <c r="O40" s="67">
        <f t="shared" ref="O40:O71" si="31">IF($H$4="",IF(A40="","",F40^2),IF(N40="","",N40^2))</f>
        <v>9.488636965291114E-2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0.17371955082061596</v>
      </c>
      <c r="Z40" s="68">
        <f t="shared" si="18"/>
        <v>0.17371955082061596</v>
      </c>
      <c r="AA40" s="66">
        <f t="shared" ref="AA40:AA71" si="36">(IF(M40="",(IF(I40="",E40,I40)),M40 ))</f>
        <v>8.4258962006574762</v>
      </c>
      <c r="AB40" s="68">
        <f t="shared" si="19"/>
        <v>0.10068132162278687</v>
      </c>
      <c r="AC40" s="70">
        <f>L4</f>
        <v>400</v>
      </c>
      <c r="AD40" s="65"/>
      <c r="AF40" s="65"/>
    </row>
    <row r="41" spans="1:32">
      <c r="A41">
        <v>31.79</v>
      </c>
      <c r="B41">
        <v>9.8802994529225465</v>
      </c>
      <c r="D41" s="66">
        <f t="shared" si="20"/>
        <v>8.2481495515418786</v>
      </c>
      <c r="E41" s="66">
        <f t="shared" si="21"/>
        <v>8.5274643602550846</v>
      </c>
      <c r="F41" s="66">
        <f t="shared" si="22"/>
        <v>-0.27931480871320602</v>
      </c>
      <c r="G41" s="66">
        <f t="shared" si="23"/>
        <v>0</v>
      </c>
      <c r="H41" s="66">
        <f t="shared" si="24"/>
        <v>0.27931480871320602</v>
      </c>
      <c r="I41" s="66">
        <f t="shared" si="25"/>
        <v>8.5274643602550846</v>
      </c>
      <c r="J41" s="66">
        <f t="shared" si="26"/>
        <v>-0.27931480871320602</v>
      </c>
      <c r="K41" s="66">
        <f t="shared" si="27"/>
        <v>0</v>
      </c>
      <c r="L41" s="66">
        <f t="shared" si="28"/>
        <v>0.27931480871320602</v>
      </c>
      <c r="M41" s="66">
        <f t="shared" si="29"/>
        <v>8.5274643602550846</v>
      </c>
      <c r="N41" s="66">
        <f t="shared" si="30"/>
        <v>-0.27931480871320602</v>
      </c>
      <c r="O41" s="67">
        <f t="shared" si="31"/>
        <v>7.8016762366494866E-2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0.13028966311546242</v>
      </c>
      <c r="Z41" s="68">
        <f t="shared" ref="Z41:Z72" si="38">IF(D41-D40&lt;0.0001,0.0001,D41-D40)</f>
        <v>0.13028966311546242</v>
      </c>
      <c r="AA41" s="66">
        <f t="shared" si="36"/>
        <v>8.5274643602550846</v>
      </c>
      <c r="AB41" s="68">
        <f t="shared" ref="AB41:AB72" si="39">IF(AA41-AA40&lt;0.0001,0.0001,AA41-AA40)</f>
        <v>0.10156815959760834</v>
      </c>
      <c r="AC41" s="11" t="s">
        <v>60</v>
      </c>
      <c r="AD41" s="65"/>
      <c r="AF41" s="65"/>
    </row>
    <row r="42" spans="1:32">
      <c r="A42">
        <v>34.79</v>
      </c>
      <c r="B42">
        <v>10.032304059890587</v>
      </c>
      <c r="D42" s="66">
        <f t="shared" si="20"/>
        <v>8.4001541585099186</v>
      </c>
      <c r="E42" s="66">
        <f t="shared" si="21"/>
        <v>8.6214191292993885</v>
      </c>
      <c r="F42" s="66">
        <f t="shared" si="22"/>
        <v>-0.22126497078946983</v>
      </c>
      <c r="G42" s="66">
        <f t="shared" si="23"/>
        <v>0</v>
      </c>
      <c r="H42" s="66">
        <f t="shared" si="24"/>
        <v>0.22126497078946983</v>
      </c>
      <c r="I42" s="66">
        <f t="shared" si="25"/>
        <v>8.6214191292993885</v>
      </c>
      <c r="J42" s="66">
        <f t="shared" si="26"/>
        <v>-0.22126497078946983</v>
      </c>
      <c r="K42" s="66">
        <f t="shared" si="27"/>
        <v>0</v>
      </c>
      <c r="L42" s="66">
        <f t="shared" si="28"/>
        <v>0.22126497078946983</v>
      </c>
      <c r="M42" s="66">
        <f t="shared" si="29"/>
        <v>8.6214191292993885</v>
      </c>
      <c r="N42" s="66">
        <f t="shared" si="30"/>
        <v>-0.22126497078946983</v>
      </c>
      <c r="O42" s="67">
        <f t="shared" si="31"/>
        <v>4.8958187298464934E-2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0.15200460696804008</v>
      </c>
      <c r="Z42" s="68">
        <f t="shared" si="38"/>
        <v>0.15200460696804008</v>
      </c>
      <c r="AA42" s="66">
        <f t="shared" si="36"/>
        <v>8.6214191292993885</v>
      </c>
      <c r="AB42" s="68">
        <f t="shared" si="39"/>
        <v>9.3954769044303887E-2</v>
      </c>
      <c r="AC42" s="70">
        <f>M4</f>
        <v>4.6674611922713094</v>
      </c>
      <c r="AD42" s="65"/>
      <c r="AF42" s="65"/>
    </row>
    <row r="43" spans="1:32">
      <c r="A43">
        <v>38</v>
      </c>
      <c r="B43">
        <v>10.184308666858625</v>
      </c>
      <c r="D43" s="66">
        <f t="shared" si="20"/>
        <v>8.5521587654779569</v>
      </c>
      <c r="E43" s="66">
        <f t="shared" si="21"/>
        <v>8.7086139964205564</v>
      </c>
      <c r="F43" s="66">
        <f t="shared" si="22"/>
        <v>-0.1564552309425995</v>
      </c>
      <c r="G43" s="66">
        <f t="shared" si="23"/>
        <v>0</v>
      </c>
      <c r="H43" s="66">
        <f t="shared" si="24"/>
        <v>0.1564552309425995</v>
      </c>
      <c r="I43" s="66">
        <f t="shared" si="25"/>
        <v>8.7086139964205564</v>
      </c>
      <c r="J43" s="66">
        <f t="shared" si="26"/>
        <v>-0.1564552309425995</v>
      </c>
      <c r="K43" s="66">
        <f t="shared" si="27"/>
        <v>0</v>
      </c>
      <c r="L43" s="66">
        <f t="shared" si="28"/>
        <v>0.1564552309425995</v>
      </c>
      <c r="M43" s="66">
        <f t="shared" si="29"/>
        <v>8.7086139964205564</v>
      </c>
      <c r="N43" s="66">
        <f t="shared" si="30"/>
        <v>-0.1564552309425995</v>
      </c>
      <c r="O43" s="67">
        <f t="shared" si="31"/>
        <v>2.4478239289302144E-2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0.1520046069680383</v>
      </c>
      <c r="Z43" s="68">
        <f t="shared" si="38"/>
        <v>0.1520046069680383</v>
      </c>
      <c r="AA43" s="66">
        <f t="shared" si="36"/>
        <v>8.7086139964205564</v>
      </c>
      <c r="AB43" s="68">
        <f t="shared" si="39"/>
        <v>8.7194867121167974E-2</v>
      </c>
    </row>
    <row r="44" spans="1:32">
      <c r="A44">
        <v>41.59</v>
      </c>
      <c r="B44">
        <v>10.336313273826663</v>
      </c>
      <c r="D44" s="66">
        <f t="shared" si="20"/>
        <v>8.7041633724459953</v>
      </c>
      <c r="E44" s="66">
        <f t="shared" si="21"/>
        <v>8.7932986728925062</v>
      </c>
      <c r="F44" s="66">
        <f t="shared" si="22"/>
        <v>-8.9135300446510968E-2</v>
      </c>
      <c r="G44" s="66">
        <f t="shared" si="23"/>
        <v>0</v>
      </c>
      <c r="H44" s="66">
        <f t="shared" si="24"/>
        <v>8.9135300446510968E-2</v>
      </c>
      <c r="I44" s="66">
        <f t="shared" si="25"/>
        <v>8.7932986728925062</v>
      </c>
      <c r="J44" s="66">
        <f t="shared" si="26"/>
        <v>-8.9135300446510968E-2</v>
      </c>
      <c r="K44" s="66">
        <f t="shared" si="27"/>
        <v>0</v>
      </c>
      <c r="L44" s="66">
        <f t="shared" si="28"/>
        <v>8.9135300446510968E-2</v>
      </c>
      <c r="M44" s="66">
        <f t="shared" si="29"/>
        <v>8.7932986728925062</v>
      </c>
      <c r="N44" s="66">
        <f t="shared" si="30"/>
        <v>-8.9135300446510968E-2</v>
      </c>
      <c r="O44" s="67">
        <f t="shared" si="31"/>
        <v>7.9451017856897784E-3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0.1520046069680383</v>
      </c>
      <c r="Z44" s="68">
        <f t="shared" si="38"/>
        <v>0.1520046069680383</v>
      </c>
      <c r="AA44" s="66">
        <f t="shared" si="36"/>
        <v>8.7932986728925062</v>
      </c>
      <c r="AB44" s="68">
        <f t="shared" si="39"/>
        <v>8.4684676471949771E-2</v>
      </c>
    </row>
    <row r="45" spans="1:32">
      <c r="A45">
        <v>44.54</v>
      </c>
      <c r="B45">
        <v>10.466602936942127</v>
      </c>
      <c r="D45" s="66">
        <f t="shared" si="20"/>
        <v>8.8344530355614594</v>
      </c>
      <c r="E45" s="66">
        <f t="shared" si="21"/>
        <v>8.854749314977445</v>
      </c>
      <c r="F45" s="66">
        <f t="shared" si="22"/>
        <v>0</v>
      </c>
      <c r="G45" s="66">
        <f t="shared" si="23"/>
        <v>0</v>
      </c>
      <c r="H45" s="66">
        <f t="shared" si="24"/>
        <v>0</v>
      </c>
      <c r="I45" s="66">
        <f t="shared" si="25"/>
        <v>8.854749314977445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8.854749314977445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2.3916942405753351E-4</v>
      </c>
      <c r="X45" s="65">
        <f t="shared" si="35"/>
        <v>2.391694240575335</v>
      </c>
      <c r="Y45" s="68">
        <f t="shared" si="37"/>
        <v>0.13028966311546419</v>
      </c>
      <c r="Z45" s="68">
        <f t="shared" si="38"/>
        <v>0.13028966311546419</v>
      </c>
      <c r="AA45" s="66">
        <f t="shared" si="36"/>
        <v>8.854749314977445</v>
      </c>
      <c r="AB45" s="68">
        <f t="shared" si="39"/>
        <v>6.1450642084938778E-2</v>
      </c>
    </row>
    <row r="46" spans="1:32">
      <c r="A46">
        <v>48.37</v>
      </c>
      <c r="B46">
        <v>10.640322487762743</v>
      </c>
      <c r="D46" s="66">
        <f t="shared" si="20"/>
        <v>9.0081725863820754</v>
      </c>
      <c r="E46" s="66">
        <f t="shared" si="21"/>
        <v>8.9256873141038877</v>
      </c>
      <c r="F46" s="66">
        <f t="shared" si="22"/>
        <v>8.2485272278187693E-2</v>
      </c>
      <c r="G46" s="66">
        <f t="shared" si="23"/>
        <v>0</v>
      </c>
      <c r="H46" s="66">
        <f t="shared" si="24"/>
        <v>-8.2485272278187693E-2</v>
      </c>
      <c r="I46" s="66">
        <f t="shared" si="25"/>
        <v>8.9256873141038877</v>
      </c>
      <c r="J46" s="66">
        <f t="shared" si="26"/>
        <v>8.2485272278187693E-2</v>
      </c>
      <c r="K46" s="66">
        <f t="shared" si="27"/>
        <v>0</v>
      </c>
      <c r="L46" s="66">
        <f t="shared" si="28"/>
        <v>-8.2485272278187693E-2</v>
      </c>
      <c r="M46" s="66">
        <f t="shared" si="29"/>
        <v>8.9256873141038877</v>
      </c>
      <c r="N46" s="66">
        <f t="shared" si="30"/>
        <v>8.2485272278187693E-2</v>
      </c>
      <c r="O46" s="67">
        <f t="shared" si="31"/>
        <v>6.803820142806759E-3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2.2023167557416878E-4</v>
      </c>
      <c r="X46" s="65">
        <f t="shared" si="35"/>
        <v>2.2023167557416876</v>
      </c>
      <c r="Y46" s="68">
        <f t="shared" si="37"/>
        <v>0.17371955082061596</v>
      </c>
      <c r="Z46" s="68">
        <f t="shared" si="38"/>
        <v>0.17371955082061596</v>
      </c>
      <c r="AA46" s="66">
        <f t="shared" si="36"/>
        <v>8.9256873141038877</v>
      </c>
      <c r="AB46" s="68">
        <f t="shared" si="39"/>
        <v>7.0937999126442719E-2</v>
      </c>
    </row>
    <row r="47" spans="1:32">
      <c r="A47">
        <v>53.68</v>
      </c>
      <c r="B47">
        <v>10.770612150878206</v>
      </c>
      <c r="D47" s="66">
        <f t="shared" si="20"/>
        <v>9.1384622494975378</v>
      </c>
      <c r="E47" s="66">
        <f t="shared" si="21"/>
        <v>9.0108391908189773</v>
      </c>
      <c r="F47" s="66">
        <f t="shared" si="22"/>
        <v>0.1276230586785605</v>
      </c>
      <c r="G47" s="66">
        <f t="shared" si="23"/>
        <v>0</v>
      </c>
      <c r="H47" s="66">
        <f t="shared" si="24"/>
        <v>-0.1276230586785605</v>
      </c>
      <c r="I47" s="66">
        <f t="shared" si="25"/>
        <v>9.0108391908189773</v>
      </c>
      <c r="J47" s="66">
        <f t="shared" si="26"/>
        <v>0.1276230586785605</v>
      </c>
      <c r="K47" s="66">
        <f t="shared" si="27"/>
        <v>0</v>
      </c>
      <c r="L47" s="66">
        <f t="shared" si="28"/>
        <v>-0.1276230586785605</v>
      </c>
      <c r="M47" s="66">
        <f t="shared" si="29"/>
        <v>9.0108391908189773</v>
      </c>
      <c r="N47" s="66">
        <f t="shared" si="30"/>
        <v>0.1276230586785605</v>
      </c>
      <c r="O47" s="67">
        <f t="shared" si="31"/>
        <v>1.6287645106471297E-2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1.984464632548909E-4</v>
      </c>
      <c r="X47" s="65">
        <f t="shared" si="35"/>
        <v>1.984464632548909</v>
      </c>
      <c r="Y47" s="68">
        <f t="shared" si="37"/>
        <v>0.13028966311546242</v>
      </c>
      <c r="Z47" s="68">
        <f t="shared" si="38"/>
        <v>0.13028966311546242</v>
      </c>
      <c r="AA47" s="66">
        <f t="shared" si="36"/>
        <v>9.0108391908189773</v>
      </c>
      <c r="AB47" s="68">
        <f t="shared" si="39"/>
        <v>8.5151876715089614E-2</v>
      </c>
    </row>
    <row r="48" spans="1:32">
      <c r="A48">
        <v>59.02</v>
      </c>
      <c r="B48">
        <v>10.944331701698824</v>
      </c>
      <c r="D48" s="66">
        <f t="shared" si="20"/>
        <v>9.3121818003181556</v>
      </c>
      <c r="E48" s="66">
        <f t="shared" si="21"/>
        <v>9.084386458690636</v>
      </c>
      <c r="F48" s="66">
        <f t="shared" si="22"/>
        <v>0.22779534162751958</v>
      </c>
      <c r="G48" s="66">
        <f t="shared" si="23"/>
        <v>1.8783953994497356E-19</v>
      </c>
      <c r="H48" s="66">
        <f t="shared" si="24"/>
        <v>-0.22779534162751958</v>
      </c>
      <c r="I48" s="66">
        <f t="shared" si="25"/>
        <v>9.084386458690636</v>
      </c>
      <c r="J48" s="66">
        <f t="shared" si="26"/>
        <v>0.22779534162751958</v>
      </c>
      <c r="K48" s="66">
        <f t="shared" si="27"/>
        <v>0</v>
      </c>
      <c r="L48" s="66">
        <f t="shared" si="28"/>
        <v>-0.22779534162751958</v>
      </c>
      <c r="M48" s="66">
        <f t="shared" si="29"/>
        <v>9.084386458690636</v>
      </c>
      <c r="N48" s="66">
        <f t="shared" si="30"/>
        <v>0.22779534162751958</v>
      </c>
      <c r="O48" s="67">
        <f t="shared" si="31"/>
        <v>5.1890717667198355E-2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1.8049146302139178E-4</v>
      </c>
      <c r="X48" s="65">
        <f t="shared" si="35"/>
        <v>1.8049146302139178</v>
      </c>
      <c r="Y48" s="68">
        <f t="shared" si="37"/>
        <v>0.17371955082061774</v>
      </c>
      <c r="Z48" s="68">
        <f t="shared" si="38"/>
        <v>0.17371955082061774</v>
      </c>
      <c r="AA48" s="66">
        <f t="shared" si="36"/>
        <v>9.084386458690636</v>
      </c>
      <c r="AB48" s="68">
        <f t="shared" si="39"/>
        <v>7.3547267871658661E-2</v>
      </c>
    </row>
    <row r="49" spans="1:28">
      <c r="A49">
        <v>64.099999999999994</v>
      </c>
      <c r="B49">
        <v>11.139766196372017</v>
      </c>
      <c r="D49" s="66">
        <f t="shared" si="20"/>
        <v>9.5076162949913492</v>
      </c>
      <c r="E49" s="66">
        <f t="shared" si="21"/>
        <v>9.145547411170579</v>
      </c>
      <c r="F49" s="66">
        <f t="shared" si="22"/>
        <v>0.36206888382077018</v>
      </c>
      <c r="G49" s="66">
        <f t="shared" si="23"/>
        <v>7.8355510873523472E-6</v>
      </c>
      <c r="H49" s="66">
        <f t="shared" si="24"/>
        <v>-0.36206104826968283</v>
      </c>
      <c r="I49" s="66">
        <f t="shared" si="25"/>
        <v>9.145555246721667</v>
      </c>
      <c r="J49" s="66">
        <f t="shared" si="26"/>
        <v>0.36206104826968222</v>
      </c>
      <c r="K49" s="66">
        <f t="shared" si="27"/>
        <v>0</v>
      </c>
      <c r="L49" s="66">
        <f t="shared" si="28"/>
        <v>-0.36206104826968222</v>
      </c>
      <c r="M49" s="66">
        <f t="shared" si="29"/>
        <v>9.145555246721667</v>
      </c>
      <c r="N49" s="66">
        <f t="shared" si="30"/>
        <v>0.36206104826968222</v>
      </c>
      <c r="O49" s="67">
        <f t="shared" si="31"/>
        <v>0.13108820267414115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1.661873033934874E-4</v>
      </c>
      <c r="X49" s="65">
        <f t="shared" si="35"/>
        <v>1.661873033934874</v>
      </c>
      <c r="Y49" s="68">
        <f t="shared" si="37"/>
        <v>0.19543449467319363</v>
      </c>
      <c r="Z49" s="68">
        <f t="shared" si="38"/>
        <v>0.19543449467319363</v>
      </c>
      <c r="AA49" s="66">
        <f t="shared" si="36"/>
        <v>9.145555246721667</v>
      </c>
      <c r="AB49" s="68">
        <f t="shared" si="39"/>
        <v>6.1168788031030985E-2</v>
      </c>
    </row>
    <row r="50" spans="1:28">
      <c r="A50">
        <v>70.55</v>
      </c>
      <c r="B50">
        <v>11.291770803340055</v>
      </c>
      <c r="D50" s="66">
        <f t="shared" si="20"/>
        <v>9.6596209019593875</v>
      </c>
      <c r="E50" s="66">
        <f t="shared" si="21"/>
        <v>9.213436704399383</v>
      </c>
      <c r="F50" s="66">
        <f t="shared" si="22"/>
        <v>0.44618419756000449</v>
      </c>
      <c r="G50" s="66">
        <f t="shared" si="23"/>
        <v>4.1131882293399136E-3</v>
      </c>
      <c r="H50" s="66">
        <f t="shared" si="24"/>
        <v>-0.44207100933066457</v>
      </c>
      <c r="I50" s="66">
        <f t="shared" si="25"/>
        <v>9.2175498926287229</v>
      </c>
      <c r="J50" s="66">
        <f t="shared" si="26"/>
        <v>0.44207100933066457</v>
      </c>
      <c r="K50" s="66">
        <f t="shared" si="27"/>
        <v>0</v>
      </c>
      <c r="L50" s="66">
        <f t="shared" si="28"/>
        <v>-0.44207100933066457</v>
      </c>
      <c r="M50" s="66">
        <f t="shared" si="29"/>
        <v>9.2175498926287229</v>
      </c>
      <c r="N50" s="66">
        <f t="shared" si="30"/>
        <v>0.44207100933066457</v>
      </c>
      <c r="O50" s="67">
        <f t="shared" si="31"/>
        <v>0.19542677729063251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1.5099370868210549E-4</v>
      </c>
      <c r="X50" s="65">
        <f t="shared" si="35"/>
        <v>1.5099370868210549</v>
      </c>
      <c r="Y50" s="68">
        <f t="shared" si="37"/>
        <v>0.1520046069680383</v>
      </c>
      <c r="Z50" s="68">
        <f t="shared" si="38"/>
        <v>0.1520046069680383</v>
      </c>
      <c r="AA50" s="66">
        <f t="shared" si="36"/>
        <v>9.2175498926287229</v>
      </c>
      <c r="AB50" s="68">
        <f t="shared" si="39"/>
        <v>7.1994645907055954E-2</v>
      </c>
    </row>
    <row r="51" spans="1:28">
      <c r="A51">
        <v>76.8</v>
      </c>
      <c r="B51">
        <v>11.465490354160671</v>
      </c>
      <c r="D51" s="66">
        <f t="shared" si="20"/>
        <v>9.8333404527800035</v>
      </c>
      <c r="E51" s="66">
        <f t="shared" si="21"/>
        <v>9.270911255102595</v>
      </c>
      <c r="F51" s="66">
        <f t="shared" si="22"/>
        <v>0.56242919767740851</v>
      </c>
      <c r="G51" s="66">
        <f t="shared" si="23"/>
        <v>3.7432758710060042E-2</v>
      </c>
      <c r="H51" s="66">
        <f t="shared" si="24"/>
        <v>-0.52499643896734849</v>
      </c>
      <c r="I51" s="66">
        <f t="shared" si="25"/>
        <v>9.3083440138126559</v>
      </c>
      <c r="J51" s="66">
        <f t="shared" si="26"/>
        <v>0.5249964389673476</v>
      </c>
      <c r="K51" s="66">
        <f t="shared" si="27"/>
        <v>0</v>
      </c>
      <c r="L51" s="66">
        <f t="shared" si="28"/>
        <v>-0.5249964389673476</v>
      </c>
      <c r="M51" s="66">
        <f t="shared" si="29"/>
        <v>9.3083440138126559</v>
      </c>
      <c r="N51" s="66">
        <f t="shared" si="30"/>
        <v>0.5249964389673476</v>
      </c>
      <c r="O51" s="67">
        <f t="shared" si="31"/>
        <v>0.27562126092839595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1.3870580921253312E-4</v>
      </c>
      <c r="X51" s="65">
        <f t="shared" si="35"/>
        <v>1.3870580921253313</v>
      </c>
      <c r="Y51" s="68">
        <f t="shared" si="37"/>
        <v>0.17371955082061596</v>
      </c>
      <c r="Z51" s="68">
        <f t="shared" si="38"/>
        <v>0.17371955082061596</v>
      </c>
      <c r="AA51" s="66">
        <f t="shared" si="36"/>
        <v>9.3083440138126559</v>
      </c>
      <c r="AB51" s="68">
        <f t="shared" si="39"/>
        <v>9.079412118393293E-2</v>
      </c>
    </row>
    <row r="52" spans="1:28">
      <c r="A52">
        <v>83.74</v>
      </c>
      <c r="B52">
        <v>11.639209904981289</v>
      </c>
      <c r="D52" s="66">
        <f t="shared" si="20"/>
        <v>10.007060003600621</v>
      </c>
      <c r="E52" s="66">
        <f t="shared" si="21"/>
        <v>9.3271074119088659</v>
      </c>
      <c r="F52" s="66">
        <f t="shared" si="22"/>
        <v>0.67995259169175526</v>
      </c>
      <c r="G52" s="66">
        <f t="shared" si="23"/>
        <v>0.13113503678074184</v>
      </c>
      <c r="H52" s="66">
        <f t="shared" si="24"/>
        <v>-0.54881755491101347</v>
      </c>
      <c r="I52" s="66">
        <f t="shared" si="25"/>
        <v>9.4582424486896084</v>
      </c>
      <c r="J52" s="66">
        <f t="shared" si="26"/>
        <v>0.54881755491101281</v>
      </c>
      <c r="K52" s="66">
        <f t="shared" si="27"/>
        <v>0</v>
      </c>
      <c r="L52" s="66">
        <f t="shared" si="28"/>
        <v>-0.54881755491101281</v>
      </c>
      <c r="M52" s="66">
        <f t="shared" si="29"/>
        <v>9.4582424486896084</v>
      </c>
      <c r="N52" s="66">
        <f t="shared" si="30"/>
        <v>0.54881755491101281</v>
      </c>
      <c r="O52" s="67">
        <f t="shared" si="31"/>
        <v>0.30120070857850256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1.2721048659568358E-4</v>
      </c>
      <c r="X52" s="65">
        <f t="shared" si="35"/>
        <v>1.2721048659568359</v>
      </c>
      <c r="Y52" s="68">
        <f t="shared" si="37"/>
        <v>0.17371955082061774</v>
      </c>
      <c r="Z52" s="68">
        <f t="shared" si="38"/>
        <v>0.17371955082061774</v>
      </c>
      <c r="AA52" s="66">
        <f t="shared" si="36"/>
        <v>9.4582424486896084</v>
      </c>
      <c r="AB52" s="68">
        <f t="shared" si="39"/>
        <v>0.14989843487695254</v>
      </c>
    </row>
    <row r="53" spans="1:28">
      <c r="A53">
        <v>93.44</v>
      </c>
      <c r="B53">
        <v>11.856359343507059</v>
      </c>
      <c r="D53" s="66">
        <f t="shared" si="20"/>
        <v>10.224209442126391</v>
      </c>
      <c r="E53" s="66">
        <f t="shared" si="21"/>
        <v>9.3950731885576566</v>
      </c>
      <c r="F53" s="66">
        <f t="shared" si="22"/>
        <v>0.82913625356873411</v>
      </c>
      <c r="G53" s="66">
        <f t="shared" si="23"/>
        <v>0.34280643789601728</v>
      </c>
      <c r="H53" s="66">
        <f t="shared" si="24"/>
        <v>-0.48632981567271683</v>
      </c>
      <c r="I53" s="66">
        <f t="shared" si="25"/>
        <v>9.7378796264536742</v>
      </c>
      <c r="J53" s="66">
        <f t="shared" si="26"/>
        <v>0.48632981567271649</v>
      </c>
      <c r="K53" s="66">
        <f t="shared" si="27"/>
        <v>0</v>
      </c>
      <c r="L53" s="66">
        <f t="shared" si="28"/>
        <v>-0.48632981567271649</v>
      </c>
      <c r="M53" s="66">
        <f t="shared" si="29"/>
        <v>9.7378796264536742</v>
      </c>
      <c r="N53" s="66">
        <f t="shared" si="30"/>
        <v>0.48632981567271649</v>
      </c>
      <c r="O53" s="67">
        <f t="shared" si="31"/>
        <v>0.23651668961225841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1.140047746952327E-4</v>
      </c>
      <c r="X53" s="65">
        <f t="shared" si="35"/>
        <v>1.1400477469523269</v>
      </c>
      <c r="Y53" s="68">
        <f t="shared" si="37"/>
        <v>0.21714943852576951</v>
      </c>
      <c r="Z53" s="68">
        <f t="shared" si="38"/>
        <v>0.21714943852576951</v>
      </c>
      <c r="AA53" s="66">
        <f t="shared" si="36"/>
        <v>9.7378796264536742</v>
      </c>
      <c r="AB53" s="68">
        <f t="shared" si="39"/>
        <v>0.27963717776406583</v>
      </c>
    </row>
    <row r="54" spans="1:28">
      <c r="A54">
        <v>101.51</v>
      </c>
      <c r="B54">
        <v>12.051793838180251</v>
      </c>
      <c r="D54" s="66">
        <f t="shared" si="20"/>
        <v>10.419643936799583</v>
      </c>
      <c r="E54" s="66">
        <f t="shared" si="21"/>
        <v>9.4441973036477442</v>
      </c>
      <c r="F54" s="66">
        <f t="shared" si="22"/>
        <v>0.97544663315183833</v>
      </c>
      <c r="G54" s="66">
        <f t="shared" si="23"/>
        <v>0.55679484821897363</v>
      </c>
      <c r="H54" s="66">
        <f t="shared" si="24"/>
        <v>-0.4186517849328647</v>
      </c>
      <c r="I54" s="66">
        <f t="shared" si="25"/>
        <v>10.000992151866718</v>
      </c>
      <c r="J54" s="66">
        <f t="shared" si="26"/>
        <v>0.41865178493286415</v>
      </c>
      <c r="K54" s="66">
        <f t="shared" si="27"/>
        <v>0</v>
      </c>
      <c r="L54" s="66">
        <f t="shared" si="28"/>
        <v>-0.41865178493286415</v>
      </c>
      <c r="M54" s="66">
        <f t="shared" si="29"/>
        <v>10.000992151866718</v>
      </c>
      <c r="N54" s="66">
        <f t="shared" si="30"/>
        <v>0.41865178493286415</v>
      </c>
      <c r="O54" s="67">
        <f t="shared" si="31"/>
        <v>0.17526931702747314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1.0494144564597125E-4</v>
      </c>
      <c r="X54" s="65">
        <f t="shared" si="35"/>
        <v>1.0494144564597125</v>
      </c>
      <c r="Y54" s="68">
        <f t="shared" si="37"/>
        <v>0.19543449467319185</v>
      </c>
      <c r="Z54" s="68">
        <f t="shared" si="38"/>
        <v>0.19543449467319185</v>
      </c>
      <c r="AA54" s="66">
        <f t="shared" si="36"/>
        <v>10.000992151866718</v>
      </c>
      <c r="AB54" s="68">
        <f t="shared" si="39"/>
        <v>0.2631125254130442</v>
      </c>
    </row>
    <row r="55" spans="1:28">
      <c r="A55">
        <v>111.49</v>
      </c>
      <c r="B55">
        <v>12.26894327670602</v>
      </c>
      <c r="D55" s="66">
        <f t="shared" si="20"/>
        <v>10.636793375325352</v>
      </c>
      <c r="E55" s="66">
        <f t="shared" si="21"/>
        <v>9.4976244841999691</v>
      </c>
      <c r="F55" s="66">
        <f t="shared" si="22"/>
        <v>1.139168891125383</v>
      </c>
      <c r="G55" s="66">
        <f t="shared" si="23"/>
        <v>0.83481674633444203</v>
      </c>
      <c r="H55" s="66">
        <f t="shared" si="24"/>
        <v>-0.30435214479094097</v>
      </c>
      <c r="I55" s="66">
        <f t="shared" si="25"/>
        <v>10.33244123053441</v>
      </c>
      <c r="J55" s="66">
        <f t="shared" si="26"/>
        <v>0.30435214479094164</v>
      </c>
      <c r="K55" s="66">
        <f t="shared" si="27"/>
        <v>0</v>
      </c>
      <c r="L55" s="66">
        <f t="shared" si="28"/>
        <v>-0.30435214479094164</v>
      </c>
      <c r="M55" s="66">
        <f t="shared" si="29"/>
        <v>10.33244123053441</v>
      </c>
      <c r="N55" s="66">
        <f t="shared" si="30"/>
        <v>0.30435214479094164</v>
      </c>
      <c r="O55" s="67">
        <f t="shared" si="31"/>
        <v>9.2630228038846296E-2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9.554763788252348E-5</v>
      </c>
      <c r="X55" s="65">
        <f t="shared" si="35"/>
        <v>0.95547637882523484</v>
      </c>
      <c r="Y55" s="68">
        <f t="shared" si="37"/>
        <v>0.21714943852576951</v>
      </c>
      <c r="Z55" s="68">
        <f t="shared" si="38"/>
        <v>0.21714943852576951</v>
      </c>
      <c r="AA55" s="66">
        <f t="shared" si="36"/>
        <v>10.33244123053441</v>
      </c>
      <c r="AB55" s="68">
        <f t="shared" si="39"/>
        <v>0.33144907866769202</v>
      </c>
    </row>
    <row r="56" spans="1:28">
      <c r="A56">
        <v>121.02</v>
      </c>
      <c r="B56">
        <v>12.464377771379215</v>
      </c>
      <c r="D56" s="66">
        <f t="shared" si="20"/>
        <v>10.832227869998547</v>
      </c>
      <c r="E56" s="66">
        <f t="shared" si="21"/>
        <v>9.5425587428768903</v>
      </c>
      <c r="F56" s="66">
        <f t="shared" si="22"/>
        <v>1.2896691271216572</v>
      </c>
      <c r="G56" s="66">
        <f t="shared" si="23"/>
        <v>1.0955200335136082</v>
      </c>
      <c r="H56" s="66">
        <f t="shared" si="24"/>
        <v>-0.19414909360804899</v>
      </c>
      <c r="I56" s="66">
        <f t="shared" si="25"/>
        <v>10.638078776390499</v>
      </c>
      <c r="J56" s="66">
        <f t="shared" si="26"/>
        <v>0.19414909360804877</v>
      </c>
      <c r="K56" s="66">
        <f t="shared" si="27"/>
        <v>0</v>
      </c>
      <c r="L56" s="66">
        <f t="shared" si="28"/>
        <v>-0.19414909360804877</v>
      </c>
      <c r="M56" s="66">
        <f t="shared" si="29"/>
        <v>10.638078776390499</v>
      </c>
      <c r="N56" s="66">
        <f t="shared" si="30"/>
        <v>0.19414909360804877</v>
      </c>
      <c r="O56" s="67">
        <f t="shared" si="31"/>
        <v>3.7693870548826884E-2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8.802351799308001E-5</v>
      </c>
      <c r="X56" s="65">
        <f t="shared" si="35"/>
        <v>0.88023517993080014</v>
      </c>
      <c r="Y56" s="68">
        <f t="shared" si="37"/>
        <v>0.1954344946731954</v>
      </c>
      <c r="Z56" s="68">
        <f t="shared" si="38"/>
        <v>0.1954344946731954</v>
      </c>
      <c r="AA56" s="66">
        <f t="shared" si="36"/>
        <v>10.638078776390499</v>
      </c>
      <c r="AB56" s="68">
        <f t="shared" si="39"/>
        <v>0.30563754585608827</v>
      </c>
    </row>
    <row r="57" spans="1:28">
      <c r="A57">
        <v>132.65</v>
      </c>
      <c r="B57">
        <v>12.681527209904985</v>
      </c>
      <c r="D57" s="66">
        <f t="shared" si="20"/>
        <v>11.049377308524317</v>
      </c>
      <c r="E57" s="66">
        <f t="shared" si="21"/>
        <v>9.5909557324180827</v>
      </c>
      <c r="F57" s="66">
        <f t="shared" si="22"/>
        <v>1.4584215761062342</v>
      </c>
      <c r="G57" s="66">
        <f t="shared" si="23"/>
        <v>1.3949787499073847</v>
      </c>
      <c r="H57" s="66">
        <f t="shared" si="24"/>
        <v>-6.3442826198849556E-2</v>
      </c>
      <c r="I57" s="66">
        <f t="shared" si="25"/>
        <v>10.985934482325467</v>
      </c>
      <c r="J57" s="66">
        <f t="shared" si="26"/>
        <v>6.344282619885E-2</v>
      </c>
      <c r="K57" s="66">
        <f t="shared" si="27"/>
        <v>0</v>
      </c>
      <c r="L57" s="66">
        <f t="shared" si="28"/>
        <v>-6.344282619885E-2</v>
      </c>
      <c r="M57" s="66">
        <f t="shared" si="29"/>
        <v>10.985934482325467</v>
      </c>
      <c r="N57" s="66">
        <f t="shared" si="30"/>
        <v>6.344282619885E-2</v>
      </c>
      <c r="O57" s="67">
        <f t="shared" si="31"/>
        <v>4.0249921960974879E-3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8.030611494551483E-5</v>
      </c>
      <c r="X57" s="65">
        <f t="shared" si="35"/>
        <v>0.80306114945514828</v>
      </c>
      <c r="Y57" s="68">
        <f t="shared" si="37"/>
        <v>0.21714943852576951</v>
      </c>
      <c r="Z57" s="68">
        <f t="shared" si="38"/>
        <v>0.21714943852576951</v>
      </c>
      <c r="AA57" s="66">
        <f t="shared" si="36"/>
        <v>10.985934482325467</v>
      </c>
      <c r="AB57" s="68">
        <f t="shared" si="39"/>
        <v>0.34785570593496828</v>
      </c>
    </row>
    <row r="58" spans="1:28">
      <c r="A58">
        <v>144.44</v>
      </c>
      <c r="B58">
        <v>12.876961704578177</v>
      </c>
      <c r="D58" s="66">
        <f t="shared" si="20"/>
        <v>11.244811803197509</v>
      </c>
      <c r="E58" s="66">
        <f t="shared" si="21"/>
        <v>9.6341949315527717</v>
      </c>
      <c r="F58" s="66">
        <f t="shared" si="22"/>
        <v>1.6106168716447371</v>
      </c>
      <c r="G58" s="66">
        <f t="shared" si="23"/>
        <v>1.6729073968400214</v>
      </c>
      <c r="H58" s="66">
        <f t="shared" si="24"/>
        <v>6.229052519528433E-2</v>
      </c>
      <c r="I58" s="66">
        <f t="shared" si="25"/>
        <v>11.307102328392793</v>
      </c>
      <c r="J58" s="66">
        <f t="shared" si="26"/>
        <v>-6.2290525195283664E-2</v>
      </c>
      <c r="K58" s="66">
        <f t="shared" si="27"/>
        <v>0</v>
      </c>
      <c r="L58" s="66">
        <f t="shared" si="28"/>
        <v>6.2290525195283664E-2</v>
      </c>
      <c r="M58" s="66">
        <f t="shared" si="29"/>
        <v>11.307102328392793</v>
      </c>
      <c r="N58" s="66">
        <f t="shared" si="30"/>
        <v>-6.2290525195283664E-2</v>
      </c>
      <c r="O58" s="67">
        <f t="shared" si="31"/>
        <v>3.8801095291042687E-3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7.3751081054573121E-5</v>
      </c>
      <c r="X58" s="65">
        <f t="shared" si="35"/>
        <v>0.7375108105457312</v>
      </c>
      <c r="Y58" s="68">
        <f t="shared" si="37"/>
        <v>0.19543449467319185</v>
      </c>
      <c r="Z58" s="68">
        <f t="shared" si="38"/>
        <v>0.19543449467319185</v>
      </c>
      <c r="AA58" s="66">
        <f t="shared" si="36"/>
        <v>11.307102328392793</v>
      </c>
      <c r="AB58" s="68">
        <f t="shared" si="39"/>
        <v>0.32116784606732551</v>
      </c>
    </row>
    <row r="59" spans="1:28">
      <c r="A59">
        <v>159.66</v>
      </c>
      <c r="B59">
        <v>13.115826086956526</v>
      </c>
      <c r="D59" s="66">
        <f t="shared" si="20"/>
        <v>11.483676185575858</v>
      </c>
      <c r="E59" s="66">
        <f t="shared" si="21"/>
        <v>9.6831233433322623</v>
      </c>
      <c r="F59" s="66">
        <f t="shared" si="22"/>
        <v>1.8005528422435955</v>
      </c>
      <c r="G59" s="66">
        <f t="shared" si="23"/>
        <v>1.9935997924076327</v>
      </c>
      <c r="H59" s="66">
        <f t="shared" si="24"/>
        <v>0.19304695016403728</v>
      </c>
      <c r="I59" s="66">
        <f t="shared" si="25"/>
        <v>11.676723135739895</v>
      </c>
      <c r="J59" s="66">
        <f t="shared" si="26"/>
        <v>-0.19304695016403706</v>
      </c>
      <c r="K59" s="66">
        <f t="shared" si="27"/>
        <v>0</v>
      </c>
      <c r="L59" s="66">
        <f t="shared" si="28"/>
        <v>0.19304695016403706</v>
      </c>
      <c r="M59" s="66">
        <f t="shared" si="29"/>
        <v>11.676723135739895</v>
      </c>
      <c r="N59" s="66">
        <f t="shared" si="30"/>
        <v>-0.19304695016403706</v>
      </c>
      <c r="O59" s="67">
        <f t="shared" si="31"/>
        <v>3.7267124967636206E-2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6.6720569632484924E-5</v>
      </c>
      <c r="X59" s="65">
        <f t="shared" si="35"/>
        <v>0.66720569632484927</v>
      </c>
      <c r="Y59" s="68">
        <f t="shared" si="37"/>
        <v>0.23886438237834895</v>
      </c>
      <c r="Z59" s="68">
        <f t="shared" si="38"/>
        <v>0.23886438237834895</v>
      </c>
      <c r="AA59" s="66">
        <f t="shared" si="36"/>
        <v>11.676723135739895</v>
      </c>
      <c r="AB59" s="68">
        <f t="shared" si="39"/>
        <v>0.36962080734710234</v>
      </c>
    </row>
    <row r="60" spans="1:28">
      <c r="A60">
        <v>174.87</v>
      </c>
      <c r="B60">
        <v>13.354690469334871</v>
      </c>
      <c r="D60" s="66">
        <f t="shared" si="20"/>
        <v>11.722540567954203</v>
      </c>
      <c r="E60" s="66">
        <f t="shared" si="21"/>
        <v>9.7258451564341541</v>
      </c>
      <c r="F60" s="66">
        <f t="shared" si="22"/>
        <v>1.996695411520049</v>
      </c>
      <c r="G60" s="66">
        <f t="shared" si="23"/>
        <v>2.2753333717339985</v>
      </c>
      <c r="H60" s="66">
        <f t="shared" si="24"/>
        <v>0.27863796021394949</v>
      </c>
      <c r="I60" s="66">
        <f t="shared" si="25"/>
        <v>12.001178528168152</v>
      </c>
      <c r="J60" s="66">
        <f t="shared" si="26"/>
        <v>-0.27863796021394904</v>
      </c>
      <c r="K60" s="66">
        <f t="shared" si="27"/>
        <v>0</v>
      </c>
      <c r="L60" s="66">
        <f t="shared" si="28"/>
        <v>0.27863796021394904</v>
      </c>
      <c r="M60" s="66">
        <f t="shared" si="29"/>
        <v>12.001178528168152</v>
      </c>
      <c r="N60" s="66">
        <f t="shared" si="30"/>
        <v>-0.27863796021394904</v>
      </c>
      <c r="O60" s="67">
        <f t="shared" si="31"/>
        <v>7.7639112872190247E-2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6.0917287971193122E-5</v>
      </c>
      <c r="X60" s="65">
        <f t="shared" si="35"/>
        <v>0.60917287971193124</v>
      </c>
      <c r="Y60" s="68">
        <f t="shared" si="37"/>
        <v>0.2388643823783454</v>
      </c>
      <c r="Z60" s="68">
        <f t="shared" si="38"/>
        <v>0.2388643823783454</v>
      </c>
      <c r="AA60" s="66">
        <f t="shared" si="36"/>
        <v>12.001178528168152</v>
      </c>
      <c r="AB60" s="68">
        <f t="shared" si="39"/>
        <v>0.32445539242825738</v>
      </c>
    </row>
    <row r="61" spans="1:28">
      <c r="A61">
        <v>189.79</v>
      </c>
      <c r="B61">
        <v>13.615269795565796</v>
      </c>
      <c r="D61" s="66">
        <f t="shared" si="20"/>
        <v>11.983119894185128</v>
      </c>
      <c r="E61" s="66">
        <f t="shared" si="21"/>
        <v>9.7629610101392537</v>
      </c>
      <c r="F61" s="66">
        <f t="shared" si="22"/>
        <v>2.2201588840458744</v>
      </c>
      <c r="G61" s="66">
        <f t="shared" si="23"/>
        <v>2.5193492646352662</v>
      </c>
      <c r="H61" s="66">
        <f t="shared" si="24"/>
        <v>0.29919038058939185</v>
      </c>
      <c r="I61" s="66">
        <f t="shared" si="25"/>
        <v>12.28231027477452</v>
      </c>
      <c r="J61" s="66">
        <f t="shared" si="26"/>
        <v>-0.29919038058939229</v>
      </c>
      <c r="K61" s="66">
        <f t="shared" si="27"/>
        <v>0</v>
      </c>
      <c r="L61" s="66">
        <f t="shared" si="28"/>
        <v>0.29919038058939229</v>
      </c>
      <c r="M61" s="66">
        <f t="shared" si="29"/>
        <v>12.28231027477452</v>
      </c>
      <c r="N61" s="66">
        <f t="shared" si="30"/>
        <v>-0.29919038058939229</v>
      </c>
      <c r="O61" s="67">
        <f t="shared" si="31"/>
        <v>8.9514883837225404E-2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5.6128384780665692E-5</v>
      </c>
      <c r="X61" s="65">
        <f t="shared" si="35"/>
        <v>0.56128384780665697</v>
      </c>
      <c r="Y61" s="68">
        <f t="shared" si="37"/>
        <v>0.26057932623092483</v>
      </c>
      <c r="Z61" s="68">
        <f t="shared" si="38"/>
        <v>0.26057932623092483</v>
      </c>
      <c r="AA61" s="66">
        <f t="shared" si="36"/>
        <v>12.28231027477452</v>
      </c>
      <c r="AB61" s="68">
        <f t="shared" si="39"/>
        <v>0.28113174660636808</v>
      </c>
    </row>
    <row r="62" spans="1:28">
      <c r="A62">
        <v>208.23</v>
      </c>
      <c r="B62">
        <v>13.854134177944143</v>
      </c>
      <c r="D62" s="66">
        <f t="shared" si="20"/>
        <v>12.221984276563475</v>
      </c>
      <c r="E62" s="66">
        <f t="shared" si="21"/>
        <v>9.8035593966275822</v>
      </c>
      <c r="F62" s="66">
        <f t="shared" si="22"/>
        <v>2.4184248799358929</v>
      </c>
      <c r="G62" s="66">
        <f t="shared" si="23"/>
        <v>2.7839004554061284</v>
      </c>
      <c r="H62" s="66">
        <f t="shared" si="24"/>
        <v>0.36547557547023546</v>
      </c>
      <c r="I62" s="66">
        <f t="shared" si="25"/>
        <v>12.58745985203371</v>
      </c>
      <c r="J62" s="66">
        <f t="shared" si="26"/>
        <v>-0.36547557547023501</v>
      </c>
      <c r="K62" s="66">
        <f t="shared" si="27"/>
        <v>0</v>
      </c>
      <c r="L62" s="66">
        <f t="shared" si="28"/>
        <v>0.36547557547023501</v>
      </c>
      <c r="M62" s="66">
        <f t="shared" si="29"/>
        <v>12.58745985203371</v>
      </c>
      <c r="N62" s="66">
        <f t="shared" si="30"/>
        <v>-0.36547557547023501</v>
      </c>
      <c r="O62" s="67">
        <f t="shared" si="31"/>
        <v>0.13357239626529946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5.1157883818482178E-5</v>
      </c>
      <c r="X62" s="65">
        <f t="shared" si="35"/>
        <v>0.51157883818482175</v>
      </c>
      <c r="Y62" s="68">
        <f t="shared" si="37"/>
        <v>0.23886438237834717</v>
      </c>
      <c r="Z62" s="68">
        <f t="shared" si="38"/>
        <v>0.23886438237834717</v>
      </c>
      <c r="AA62" s="66">
        <f t="shared" si="36"/>
        <v>12.58745985203371</v>
      </c>
      <c r="AB62" s="68">
        <f t="shared" si="39"/>
        <v>0.3051495772591899</v>
      </c>
    </row>
    <row r="63" spans="1:28">
      <c r="A63">
        <v>229.34</v>
      </c>
      <c r="B63">
        <v>14.136428448027644</v>
      </c>
      <c r="D63" s="66">
        <f t="shared" si="20"/>
        <v>12.504278546646976</v>
      </c>
      <c r="E63" s="66">
        <f t="shared" si="21"/>
        <v>9.8443009097432679</v>
      </c>
      <c r="F63" s="66">
        <f t="shared" si="22"/>
        <v>2.659977636903708</v>
      </c>
      <c r="G63" s="66">
        <f t="shared" si="23"/>
        <v>3.045672812315579</v>
      </c>
      <c r="H63" s="66">
        <f t="shared" si="24"/>
        <v>0.38569517541187093</v>
      </c>
      <c r="I63" s="66">
        <f t="shared" si="25"/>
        <v>12.889973722058848</v>
      </c>
      <c r="J63" s="66">
        <f t="shared" si="26"/>
        <v>-0.38569517541187182</v>
      </c>
      <c r="K63" s="66">
        <f t="shared" si="27"/>
        <v>0</v>
      </c>
      <c r="L63" s="66">
        <f t="shared" si="28"/>
        <v>0.38569517541187182</v>
      </c>
      <c r="M63" s="66">
        <f t="shared" si="29"/>
        <v>12.889973722058848</v>
      </c>
      <c r="N63" s="66">
        <f t="shared" si="30"/>
        <v>-0.38569517541187182</v>
      </c>
      <c r="O63" s="67">
        <f t="shared" si="31"/>
        <v>0.14876076833599458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4.6448967243056347E-5</v>
      </c>
      <c r="X63" s="65">
        <f t="shared" si="35"/>
        <v>0.46448967243056344</v>
      </c>
      <c r="Y63" s="68">
        <f t="shared" si="37"/>
        <v>0.28229427008350072</v>
      </c>
      <c r="Z63" s="68">
        <f t="shared" si="38"/>
        <v>0.28229427008350072</v>
      </c>
      <c r="AA63" s="66">
        <f t="shared" si="36"/>
        <v>12.889973722058848</v>
      </c>
      <c r="AB63" s="68">
        <f t="shared" si="39"/>
        <v>0.30251387002513752</v>
      </c>
    </row>
    <row r="64" spans="1:28">
      <c r="A64">
        <v>250.75</v>
      </c>
      <c r="B64">
        <v>14.418722718111143</v>
      </c>
      <c r="D64" s="66">
        <f t="shared" si="20"/>
        <v>12.786572816730475</v>
      </c>
      <c r="E64" s="66">
        <f t="shared" si="21"/>
        <v>9.8806360447299895</v>
      </c>
      <c r="F64" s="66">
        <f t="shared" si="22"/>
        <v>2.9059367720004854</v>
      </c>
      <c r="G64" s="66">
        <f t="shared" si="23"/>
        <v>3.2752129916592505</v>
      </c>
      <c r="H64" s="66">
        <f t="shared" si="24"/>
        <v>0.36927621965876511</v>
      </c>
      <c r="I64" s="66">
        <f t="shared" si="25"/>
        <v>13.15584903638924</v>
      </c>
      <c r="J64" s="66">
        <f t="shared" si="26"/>
        <v>-0.36927621965876511</v>
      </c>
      <c r="K64" s="66">
        <f t="shared" si="27"/>
        <v>0</v>
      </c>
      <c r="L64" s="66">
        <f t="shared" si="28"/>
        <v>0.36927621965876511</v>
      </c>
      <c r="M64" s="66">
        <f t="shared" si="29"/>
        <v>13.15584903638924</v>
      </c>
      <c r="N64" s="66">
        <f t="shared" si="30"/>
        <v>-0.36927621965876511</v>
      </c>
      <c r="O64" s="67">
        <f t="shared" si="31"/>
        <v>0.13636492640546855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4.2482975663100866E-5</v>
      </c>
      <c r="X64" s="65">
        <f t="shared" si="35"/>
        <v>0.42482975663100864</v>
      </c>
      <c r="Y64" s="68">
        <f t="shared" si="37"/>
        <v>0.28229427008349894</v>
      </c>
      <c r="Z64" s="68">
        <f t="shared" si="38"/>
        <v>0.28229427008349894</v>
      </c>
      <c r="AA64" s="66">
        <f t="shared" si="36"/>
        <v>13.15584903638924</v>
      </c>
      <c r="AB64" s="68">
        <f t="shared" si="39"/>
        <v>0.26587531433039224</v>
      </c>
    </row>
    <row r="65" spans="1:28">
      <c r="A65">
        <v>271.79000000000002</v>
      </c>
      <c r="B65">
        <v>14.679302044342071</v>
      </c>
      <c r="D65" s="66">
        <f t="shared" si="20"/>
        <v>13.047152142961403</v>
      </c>
      <c r="E65" s="66">
        <f t="shared" si="21"/>
        <v>9.9124019347816823</v>
      </c>
      <c r="F65" s="66">
        <f t="shared" si="22"/>
        <v>3.1347502081797209</v>
      </c>
      <c r="G65" s="66">
        <f t="shared" si="23"/>
        <v>3.4724407145956779</v>
      </c>
      <c r="H65" s="66">
        <f t="shared" si="24"/>
        <v>0.33769050641595699</v>
      </c>
      <c r="I65" s="66">
        <f t="shared" si="25"/>
        <v>13.38484264937736</v>
      </c>
      <c r="J65" s="66">
        <f t="shared" si="26"/>
        <v>-0.33769050641595655</v>
      </c>
      <c r="K65" s="66">
        <f t="shared" si="27"/>
        <v>0</v>
      </c>
      <c r="L65" s="66">
        <f t="shared" si="28"/>
        <v>0.33769050641595655</v>
      </c>
      <c r="M65" s="66">
        <f t="shared" si="29"/>
        <v>13.38484264937736</v>
      </c>
      <c r="N65" s="66">
        <f t="shared" si="30"/>
        <v>-0.33769050641595655</v>
      </c>
      <c r="O65" s="67">
        <f t="shared" si="31"/>
        <v>0.11403487812346519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3.9194253458635493E-5</v>
      </c>
      <c r="X65" s="65">
        <f t="shared" si="35"/>
        <v>0.39194253458635492</v>
      </c>
      <c r="Y65" s="68">
        <f t="shared" si="37"/>
        <v>0.26057932623092839</v>
      </c>
      <c r="Z65" s="68">
        <f t="shared" si="38"/>
        <v>0.26057932623092839</v>
      </c>
      <c r="AA65" s="66">
        <f t="shared" si="36"/>
        <v>13.38484264937736</v>
      </c>
      <c r="AB65" s="68">
        <f t="shared" si="39"/>
        <v>0.22899361298811982</v>
      </c>
    </row>
    <row r="66" spans="1:28">
      <c r="A66">
        <v>298.45999999999998</v>
      </c>
      <c r="B66">
        <v>14.939881370572994</v>
      </c>
      <c r="D66" s="66">
        <f t="shared" si="20"/>
        <v>13.307731469192326</v>
      </c>
      <c r="E66" s="66">
        <f t="shared" si="21"/>
        <v>9.9481302685312727</v>
      </c>
      <c r="F66" s="66">
        <f t="shared" si="22"/>
        <v>3.3596012006610536</v>
      </c>
      <c r="G66" s="66">
        <f t="shared" si="23"/>
        <v>3.6901000634094481</v>
      </c>
      <c r="H66" s="66">
        <f t="shared" si="24"/>
        <v>0.33049886274839446</v>
      </c>
      <c r="I66" s="66">
        <f t="shared" si="25"/>
        <v>13.63823033194072</v>
      </c>
      <c r="J66" s="66">
        <f t="shared" si="26"/>
        <v>-0.33049886274839402</v>
      </c>
      <c r="K66" s="66">
        <f t="shared" si="27"/>
        <v>0</v>
      </c>
      <c r="L66" s="66">
        <f t="shared" si="28"/>
        <v>0.33049886274839402</v>
      </c>
      <c r="M66" s="66">
        <f t="shared" si="29"/>
        <v>13.63823033194072</v>
      </c>
      <c r="N66" s="66">
        <f t="shared" si="30"/>
        <v>-0.33049886274839402</v>
      </c>
      <c r="O66" s="67">
        <f t="shared" si="31"/>
        <v>0.10922949827798178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3.5691905607192068E-5</v>
      </c>
      <c r="X66" s="65">
        <f t="shared" si="35"/>
        <v>0.3569190560719207</v>
      </c>
      <c r="Y66" s="68">
        <f t="shared" si="37"/>
        <v>0.26057932623092306</v>
      </c>
      <c r="Z66" s="68">
        <f t="shared" si="38"/>
        <v>0.26057932623092306</v>
      </c>
      <c r="AA66" s="66">
        <f t="shared" si="36"/>
        <v>13.63823033194072</v>
      </c>
      <c r="AB66" s="68">
        <f t="shared" si="39"/>
        <v>0.25338768256336053</v>
      </c>
    </row>
    <row r="67" spans="1:28">
      <c r="A67">
        <v>326.5</v>
      </c>
      <c r="B67">
        <v>15.178745752951341</v>
      </c>
      <c r="D67" s="66">
        <f t="shared" si="20"/>
        <v>13.546595851570673</v>
      </c>
      <c r="E67" s="66">
        <f t="shared" si="21"/>
        <v>9.9812721689629829</v>
      </c>
      <c r="F67" s="66">
        <f t="shared" si="22"/>
        <v>3.5653236826076906</v>
      </c>
      <c r="G67" s="66">
        <f t="shared" si="23"/>
        <v>3.8878379626923585</v>
      </c>
      <c r="H67" s="66">
        <f t="shared" si="24"/>
        <v>0.32251428008466787</v>
      </c>
      <c r="I67" s="66">
        <f t="shared" si="25"/>
        <v>13.869110131655342</v>
      </c>
      <c r="J67" s="66">
        <f t="shared" si="26"/>
        <v>-0.32251428008466831</v>
      </c>
      <c r="K67" s="66">
        <f t="shared" si="27"/>
        <v>0</v>
      </c>
      <c r="L67" s="66">
        <f t="shared" si="28"/>
        <v>0.32251428008466831</v>
      </c>
      <c r="M67" s="66">
        <f t="shared" si="29"/>
        <v>13.869110131655342</v>
      </c>
      <c r="N67" s="66">
        <f t="shared" si="30"/>
        <v>-0.32251428008466831</v>
      </c>
      <c r="O67" s="67">
        <f t="shared" si="31"/>
        <v>0.10401546085853187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3.2626665076638723E-5</v>
      </c>
      <c r="X67" s="65">
        <f t="shared" si="35"/>
        <v>0.32626665076638722</v>
      </c>
      <c r="Y67" s="68">
        <f t="shared" si="37"/>
        <v>0.23886438237834717</v>
      </c>
      <c r="Z67" s="68">
        <f t="shared" si="38"/>
        <v>0.23886438237834717</v>
      </c>
      <c r="AA67" s="66">
        <f t="shared" si="36"/>
        <v>13.869110131655342</v>
      </c>
      <c r="AB67" s="68">
        <f t="shared" si="39"/>
        <v>0.23087979971462147</v>
      </c>
    </row>
    <row r="68" spans="1:28">
      <c r="A68">
        <v>357.06</v>
      </c>
      <c r="B68">
        <v>15.395895191477116</v>
      </c>
      <c r="D68" s="66">
        <f t="shared" si="20"/>
        <v>13.763745290096448</v>
      </c>
      <c r="E68" s="66">
        <f t="shared" si="21"/>
        <v>10.013247060351986</v>
      </c>
      <c r="F68" s="66">
        <f t="shared" si="22"/>
        <v>3.750498229744462</v>
      </c>
      <c r="G68" s="66">
        <f t="shared" si="23"/>
        <v>4.0746755804129222</v>
      </c>
      <c r="H68" s="66">
        <f t="shared" si="24"/>
        <v>0.32417735066846021</v>
      </c>
      <c r="I68" s="66">
        <f t="shared" si="25"/>
        <v>14.087922640764909</v>
      </c>
      <c r="J68" s="66">
        <f t="shared" si="26"/>
        <v>-0.32417735066846021</v>
      </c>
      <c r="K68" s="66">
        <f t="shared" si="27"/>
        <v>0</v>
      </c>
      <c r="L68" s="66">
        <f t="shared" si="28"/>
        <v>0.32417735066846021</v>
      </c>
      <c r="M68" s="66">
        <f t="shared" si="29"/>
        <v>14.087922640764909</v>
      </c>
      <c r="N68" s="66">
        <f t="shared" si="30"/>
        <v>-0.32417735066846021</v>
      </c>
      <c r="O68" s="67">
        <f t="shared" si="31"/>
        <v>0.10509095468642182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2.9834218751813538E-5</v>
      </c>
      <c r="X68" s="65">
        <f t="shared" si="35"/>
        <v>0.29834218751813535</v>
      </c>
      <c r="Y68" s="68">
        <f t="shared" si="37"/>
        <v>0.21714943852577484</v>
      </c>
      <c r="Z68" s="68">
        <f t="shared" si="38"/>
        <v>0.21714943852577484</v>
      </c>
      <c r="AA68" s="66">
        <f t="shared" si="36"/>
        <v>14.087922640764909</v>
      </c>
      <c r="AB68" s="68">
        <f t="shared" si="39"/>
        <v>0.21881250910956673</v>
      </c>
    </row>
    <row r="69" spans="1:28">
      <c r="A69">
        <v>391.31</v>
      </c>
      <c r="B69">
        <v>15.56961474229773</v>
      </c>
      <c r="D69" s="66">
        <f t="shared" si="20"/>
        <v>13.937464840917063</v>
      </c>
      <c r="E69" s="66">
        <f t="shared" si="21"/>
        <v>10.044946939841038</v>
      </c>
      <c r="F69" s="66">
        <f t="shared" si="22"/>
        <v>3.8925179010760242</v>
      </c>
      <c r="G69" s="66">
        <f t="shared" si="23"/>
        <v>4.2560064419143941</v>
      </c>
      <c r="H69" s="66">
        <f t="shared" si="24"/>
        <v>0.3634885408383699</v>
      </c>
      <c r="I69" s="66">
        <f t="shared" si="25"/>
        <v>14.300953381755432</v>
      </c>
      <c r="J69" s="66">
        <f t="shared" si="26"/>
        <v>-0.3634885408383699</v>
      </c>
      <c r="K69" s="66">
        <f t="shared" si="27"/>
        <v>0</v>
      </c>
      <c r="L69" s="66">
        <f t="shared" si="28"/>
        <v>0.3634885408383699</v>
      </c>
      <c r="M69" s="66">
        <f t="shared" si="29"/>
        <v>14.300953381755432</v>
      </c>
      <c r="N69" s="66">
        <f t="shared" si="30"/>
        <v>-0.3634885408383699</v>
      </c>
      <c r="O69" s="67">
        <f t="shared" si="31"/>
        <v>0.1321239193208073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2.7222933601294476E-5</v>
      </c>
      <c r="X69" s="65">
        <f t="shared" si="35"/>
        <v>0.27222933601294474</v>
      </c>
      <c r="Y69" s="68">
        <f t="shared" si="37"/>
        <v>0.17371955082061419</v>
      </c>
      <c r="Z69" s="68">
        <f t="shared" si="38"/>
        <v>0.17371955082061419</v>
      </c>
      <c r="AA69" s="66">
        <f t="shared" si="36"/>
        <v>14.300953381755432</v>
      </c>
      <c r="AB69" s="68">
        <f t="shared" si="39"/>
        <v>0.21303074099052388</v>
      </c>
    </row>
    <row r="70" spans="1:28">
      <c r="A70">
        <v>427.97</v>
      </c>
      <c r="B70">
        <v>15.721619349265769</v>
      </c>
      <c r="D70" s="66">
        <f t="shared" si="20"/>
        <v>14.089469447885101</v>
      </c>
      <c r="E70" s="66">
        <f t="shared" si="21"/>
        <v>10.074975653931928</v>
      </c>
      <c r="F70" s="66">
        <f t="shared" si="22"/>
        <v>4.0144937939531733</v>
      </c>
      <c r="G70" s="66">
        <f t="shared" si="23"/>
        <v>4.4241551751836727</v>
      </c>
      <c r="H70" s="66">
        <f t="shared" si="24"/>
        <v>0.40966138123049944</v>
      </c>
      <c r="I70" s="66">
        <f t="shared" si="25"/>
        <v>14.4991308291156</v>
      </c>
      <c r="J70" s="66">
        <f t="shared" si="26"/>
        <v>-0.40966138123049944</v>
      </c>
      <c r="K70" s="66">
        <f t="shared" si="27"/>
        <v>6.9307888479066243E-12</v>
      </c>
      <c r="L70" s="66">
        <f t="shared" si="28"/>
        <v>0.40966138123743023</v>
      </c>
      <c r="M70" s="66">
        <f t="shared" si="29"/>
        <v>14.499130829122532</v>
      </c>
      <c r="N70" s="66">
        <f t="shared" si="30"/>
        <v>-0.40966138123743079</v>
      </c>
      <c r="O70" s="67">
        <f t="shared" si="31"/>
        <v>0.16782244727735962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2.489101139687955E-5</v>
      </c>
      <c r="X70" s="65">
        <f t="shared" si="35"/>
        <v>0.2489101139687955</v>
      </c>
      <c r="Y70" s="68">
        <f t="shared" si="37"/>
        <v>0.1520046069680383</v>
      </c>
      <c r="Z70" s="68">
        <f t="shared" si="38"/>
        <v>0.1520046069680383</v>
      </c>
      <c r="AA70" s="66">
        <f t="shared" si="36"/>
        <v>14.499130829122532</v>
      </c>
      <c r="AB70" s="68">
        <f t="shared" si="39"/>
        <v>0.19817744736709919</v>
      </c>
    </row>
    <row r="71" spans="1:28">
      <c r="A71">
        <v>468.62</v>
      </c>
      <c r="B71">
        <v>15.873623956233809</v>
      </c>
      <c r="D71" s="66">
        <f t="shared" si="20"/>
        <v>14.241474054853141</v>
      </c>
      <c r="E71" s="66">
        <f t="shared" si="21"/>
        <v>10.104474461135947</v>
      </c>
      <c r="F71" s="66">
        <f t="shared" si="22"/>
        <v>4.1369995937171939</v>
      </c>
      <c r="G71" s="66">
        <f t="shared" si="23"/>
        <v>4.5858902596771678</v>
      </c>
      <c r="H71" s="66">
        <f t="shared" si="24"/>
        <v>0.44889066595997384</v>
      </c>
      <c r="I71" s="66">
        <f t="shared" si="25"/>
        <v>14.690364720813115</v>
      </c>
      <c r="J71" s="66">
        <f t="shared" si="26"/>
        <v>-0.44889066595997384</v>
      </c>
      <c r="K71" s="66">
        <f t="shared" si="27"/>
        <v>4.1657595022861662E-5</v>
      </c>
      <c r="L71" s="66">
        <f t="shared" si="28"/>
        <v>0.44893232355499668</v>
      </c>
      <c r="M71" s="66">
        <f t="shared" si="29"/>
        <v>14.690406378408138</v>
      </c>
      <c r="N71" s="66">
        <f t="shared" si="30"/>
        <v>-0.44893232355499713</v>
      </c>
      <c r="O71" s="67">
        <f t="shared" si="31"/>
        <v>0.20154023113248862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2.2731864085021003E-5</v>
      </c>
      <c r="X71" s="65">
        <f t="shared" si="35"/>
        <v>0.22731864085021003</v>
      </c>
      <c r="Y71" s="68">
        <f t="shared" si="37"/>
        <v>0.15200460696804008</v>
      </c>
      <c r="Z71" s="68">
        <f t="shared" si="38"/>
        <v>0.15200460696804008</v>
      </c>
      <c r="AA71" s="66">
        <f t="shared" si="36"/>
        <v>14.690406378408138</v>
      </c>
      <c r="AB71" s="68">
        <f t="shared" si="39"/>
        <v>0.19127554928560642</v>
      </c>
    </row>
    <row r="72" spans="1:28">
      <c r="A72">
        <v>513.79</v>
      </c>
      <c r="B72">
        <v>16.025628563201849</v>
      </c>
      <c r="D72" s="66">
        <f t="shared" ref="D72:D103" si="40">IF(B72-$D$4&gt;0.05,B72-$D$4,IF(A72="","",0))</f>
        <v>14.393478661821181</v>
      </c>
      <c r="E72" s="66">
        <f t="shared" ref="E72:E103" si="41">IF(D72="","",IF(A72&lt;$F$4+0.01,0,10^(((-0.434*$E$4)/(LOG(A72)-LOG($F$4)))+LOG($G$4))))</f>
        <v>10.133479954575762</v>
      </c>
      <c r="F72" s="66">
        <f t="shared" ref="F72:F103" si="42">IF(E72="","",IF(ABS(D72-E72)&lt;0.05,0,D72-E72))</f>
        <v>4.2599987072454191</v>
      </c>
      <c r="G72" s="66">
        <f t="shared" ref="G72:G103" si="43">IF(OR(D72="",$H$4=""),"",IF(A72&lt;$I$4,0,10^(((-0.434*$H$4)/(LOG(A72)-LOG($I$4)))+LOG($J$4))))</f>
        <v>4.7415942482490383</v>
      </c>
      <c r="H72" s="66">
        <f t="shared" ref="H72:H103" si="44">IF(G72="","",IF(ABS(G72-F72)&lt;0.05,0,G72-F72))</f>
        <v>0.48159554100361923</v>
      </c>
      <c r="I72" s="66">
        <f t="shared" ref="I72:I103" si="45">IF(G72="","",E72+G72)</f>
        <v>14.8750742028248</v>
      </c>
      <c r="J72" s="66">
        <f t="shared" ref="J72:J103" si="46">IF(I72="","",IF(ABS(D72-I72)&lt;0.05,0,D72-I72))</f>
        <v>-0.48159554100361923</v>
      </c>
      <c r="K72" s="66">
        <f t="shared" ref="K72:K103" si="47">IF(OR(G72="",$K$4=""),"",IF(A72&lt;$L$4,0,10^(((-0.434*$K$4)/(LOG(A72)-LOG($L$4)))+LOG($M$4))))</f>
        <v>2.990351172327094E-3</v>
      </c>
      <c r="L72" s="66">
        <f t="shared" ref="L72:L103" si="48">IF(K72="","",IF(ABS(K72-J72)&lt;0.05,0,K72-J72))</f>
        <v>0.48458589217594633</v>
      </c>
      <c r="M72" s="66">
        <f t="shared" ref="M72:M103" si="49">IF(L72="","",E72+G72+K72)</f>
        <v>14.878064553997127</v>
      </c>
      <c r="N72" s="66">
        <f t="shared" ref="N72:N103" si="50">IF(M72="","",IF(ABS(D72-M72)&lt;0.05,0,D72-M72))</f>
        <v>-0.4845858921759465</v>
      </c>
      <c r="O72" s="67">
        <f t="shared" ref="O72:O103" si="51">IF($H$4="",IF(A72="","",F72^2),IF(N72="","",N72^2))</f>
        <v>0.23482348689595806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2.0733385522338977E-5</v>
      </c>
      <c r="X72" s="65">
        <f t="shared" ref="X72:X103" si="55">IF(D72="","",IF(W72=" "," ",W72*10000))</f>
        <v>0.20733385522338976</v>
      </c>
      <c r="Y72" s="68">
        <f t="shared" si="37"/>
        <v>0.15200460696804008</v>
      </c>
      <c r="Z72" s="68">
        <f t="shared" si="38"/>
        <v>0.15200460696804008</v>
      </c>
      <c r="AA72" s="66">
        <f t="shared" ref="AA72:AA103" si="56">(IF(M72="",(IF(I72="",E72,I72)),M72 ))</f>
        <v>14.878064553997127</v>
      </c>
      <c r="AB72" s="68">
        <f t="shared" si="39"/>
        <v>0.18765817558898945</v>
      </c>
    </row>
    <row r="73" spans="1:28">
      <c r="A73">
        <v>563.91</v>
      </c>
      <c r="B73">
        <v>16.177633170169891</v>
      </c>
      <c r="D73" s="66">
        <f t="shared" si="40"/>
        <v>14.545483268789223</v>
      </c>
      <c r="E73" s="66">
        <f t="shared" si="41"/>
        <v>10.161928118298896</v>
      </c>
      <c r="F73" s="66">
        <f t="shared" si="42"/>
        <v>4.3835551504903272</v>
      </c>
      <c r="G73" s="66">
        <f t="shared" si="43"/>
        <v>4.8911199076896459</v>
      </c>
      <c r="H73" s="66">
        <f t="shared" si="44"/>
        <v>0.50756475719931871</v>
      </c>
      <c r="I73" s="66">
        <f t="shared" si="45"/>
        <v>15.053048025988542</v>
      </c>
      <c r="J73" s="66">
        <f t="shared" si="46"/>
        <v>-0.50756475719931871</v>
      </c>
      <c r="K73" s="66">
        <f t="shared" si="47"/>
        <v>2.1939150537597953E-2</v>
      </c>
      <c r="L73" s="66">
        <f t="shared" si="48"/>
        <v>0.52950390773691669</v>
      </c>
      <c r="M73" s="66">
        <f t="shared" si="49"/>
        <v>15.07498717652614</v>
      </c>
      <c r="N73" s="66">
        <f t="shared" si="50"/>
        <v>-0.5295039077369168</v>
      </c>
      <c r="O73" s="67">
        <f t="shared" si="51"/>
        <v>0.28037438830866529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1.8890614012027702E-5</v>
      </c>
      <c r="X73" s="65">
        <f t="shared" si="55"/>
        <v>0.18890614012027701</v>
      </c>
      <c r="Y73" s="68">
        <f t="shared" ref="Y73:Y104" si="57">IF(B73-B72&lt;0.0001,0.0001,B73-B72)</f>
        <v>0.15200460696804186</v>
      </c>
      <c r="Z73" s="68">
        <f t="shared" ref="Z73:Z104" si="58">IF(D73-D72&lt;0.0001,0.0001,D73-D72)</f>
        <v>0.15200460696804186</v>
      </c>
      <c r="AA73" s="66">
        <f t="shared" si="56"/>
        <v>15.07498717652614</v>
      </c>
      <c r="AB73" s="68">
        <f t="shared" ref="AB73:AB104" si="59">IF(AA73-AA72&lt;0.0001,0.0001,AA73-AA72)</f>
        <v>0.19692262252901216</v>
      </c>
    </row>
    <row r="74" spans="1:28">
      <c r="A74">
        <v>611.29999999999995</v>
      </c>
      <c r="B74">
        <v>16.351352720990505</v>
      </c>
      <c r="D74" s="66">
        <f t="shared" si="40"/>
        <v>14.719202819609837</v>
      </c>
      <c r="E74" s="66">
        <f t="shared" si="41"/>
        <v>10.185896671613767</v>
      </c>
      <c r="F74" s="66">
        <f t="shared" si="42"/>
        <v>4.5333061479960701</v>
      </c>
      <c r="G74" s="66">
        <f t="shared" si="43"/>
        <v>5.0146710431245705</v>
      </c>
      <c r="H74" s="66">
        <f t="shared" si="44"/>
        <v>0.48136489512850034</v>
      </c>
      <c r="I74" s="66">
        <f t="shared" si="45"/>
        <v>15.200567714738337</v>
      </c>
      <c r="J74" s="66">
        <f t="shared" si="46"/>
        <v>-0.48136489512850034</v>
      </c>
      <c r="K74" s="66">
        <f t="shared" si="47"/>
        <v>6.0829710015588227E-2</v>
      </c>
      <c r="L74" s="66">
        <f t="shared" si="48"/>
        <v>0.54219460514408857</v>
      </c>
      <c r="M74" s="66">
        <f t="shared" si="49"/>
        <v>15.261397424753925</v>
      </c>
      <c r="N74" s="66">
        <f t="shared" si="50"/>
        <v>-0.54219460514408802</v>
      </c>
      <c r="O74" s="67">
        <f t="shared" si="51"/>
        <v>0.29397498984735354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1.7426151067434226E-5</v>
      </c>
      <c r="X74" s="65">
        <f t="shared" si="55"/>
        <v>0.17426151067434226</v>
      </c>
      <c r="Y74" s="68">
        <f t="shared" si="57"/>
        <v>0.17371955082061419</v>
      </c>
      <c r="Z74" s="68">
        <f t="shared" si="58"/>
        <v>0.17371955082061419</v>
      </c>
      <c r="AA74" s="66">
        <f t="shared" si="56"/>
        <v>15.261397424753925</v>
      </c>
      <c r="AB74" s="68">
        <f t="shared" si="59"/>
        <v>0.1864102482277854</v>
      </c>
    </row>
    <row r="75" spans="1:28">
      <c r="A75">
        <v>671.49</v>
      </c>
      <c r="B75">
        <v>16.546787215663699</v>
      </c>
      <c r="D75" s="66">
        <f t="shared" si="40"/>
        <v>14.914637314283031</v>
      </c>
      <c r="E75" s="66">
        <f t="shared" si="41"/>
        <v>10.213014678807212</v>
      </c>
      <c r="F75" s="66">
        <f t="shared" si="42"/>
        <v>4.7016226354758182</v>
      </c>
      <c r="G75" s="66">
        <f t="shared" si="43"/>
        <v>5.1518060293740398</v>
      </c>
      <c r="H75" s="66">
        <f t="shared" si="44"/>
        <v>0.4501833938982216</v>
      </c>
      <c r="I75" s="66">
        <f t="shared" si="45"/>
        <v>15.364820708181252</v>
      </c>
      <c r="J75" s="66">
        <f t="shared" si="46"/>
        <v>-0.4501833938982216</v>
      </c>
      <c r="K75" s="66">
        <f t="shared" si="47"/>
        <v>0.13360705637353251</v>
      </c>
      <c r="L75" s="66">
        <f t="shared" si="48"/>
        <v>0.58379045027175414</v>
      </c>
      <c r="M75" s="66">
        <f t="shared" si="49"/>
        <v>15.498427764554785</v>
      </c>
      <c r="N75" s="66">
        <f t="shared" si="50"/>
        <v>-0.58379045027175458</v>
      </c>
      <c r="O75" s="67">
        <f t="shared" si="51"/>
        <v>0.34081128982849795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1.5864132224638556E-5</v>
      </c>
      <c r="X75" s="65">
        <f t="shared" si="55"/>
        <v>0.15864132224638555</v>
      </c>
      <c r="Y75" s="68">
        <f t="shared" si="57"/>
        <v>0.19543449467319363</v>
      </c>
      <c r="Z75" s="68">
        <f t="shared" si="58"/>
        <v>0.19543449467319363</v>
      </c>
      <c r="AA75" s="66">
        <f t="shared" si="56"/>
        <v>15.498427764554785</v>
      </c>
      <c r="AB75" s="68">
        <f t="shared" si="59"/>
        <v>0.23703033980086019</v>
      </c>
    </row>
    <row r="76" spans="1:28">
      <c r="A76">
        <v>734.66</v>
      </c>
      <c r="B76">
        <v>16.742221710336892</v>
      </c>
      <c r="D76" s="66">
        <f t="shared" si="40"/>
        <v>15.110071808956224</v>
      </c>
      <c r="E76" s="66">
        <f t="shared" si="41"/>
        <v>10.238226457542369</v>
      </c>
      <c r="F76" s="66">
        <f t="shared" si="42"/>
        <v>4.8718453514138549</v>
      </c>
      <c r="G76" s="66">
        <f t="shared" si="43"/>
        <v>5.276807373888353</v>
      </c>
      <c r="H76" s="66">
        <f t="shared" si="44"/>
        <v>0.40496202247449808</v>
      </c>
      <c r="I76" s="66">
        <f t="shared" si="45"/>
        <v>15.515033831430722</v>
      </c>
      <c r="J76" s="66">
        <f t="shared" si="46"/>
        <v>-0.40496202247449808</v>
      </c>
      <c r="K76" s="66">
        <f t="shared" si="47"/>
        <v>0.2259751681420363</v>
      </c>
      <c r="L76" s="66">
        <f t="shared" si="48"/>
        <v>0.63093719061653442</v>
      </c>
      <c r="M76" s="66">
        <f t="shared" si="49"/>
        <v>15.741008999572758</v>
      </c>
      <c r="N76" s="66">
        <f t="shared" si="50"/>
        <v>-0.63093719061653353</v>
      </c>
      <c r="O76" s="67">
        <f t="shared" si="51"/>
        <v>0.39808173850308398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1.450004920306338E-5</v>
      </c>
      <c r="X76" s="65">
        <f t="shared" si="55"/>
        <v>0.14500049203063381</v>
      </c>
      <c r="Y76" s="68">
        <f t="shared" si="57"/>
        <v>0.19543449467319363</v>
      </c>
      <c r="Z76" s="68">
        <f t="shared" si="58"/>
        <v>0.19543449467319363</v>
      </c>
      <c r="AA76" s="66">
        <f t="shared" si="56"/>
        <v>15.741008999572758</v>
      </c>
      <c r="AB76" s="68">
        <f t="shared" si="59"/>
        <v>0.24258123501797257</v>
      </c>
    </row>
    <row r="77" spans="1:28">
      <c r="A77">
        <v>803.77</v>
      </c>
      <c r="B77">
        <v>16.959371148862665</v>
      </c>
      <c r="D77" s="66">
        <f t="shared" si="40"/>
        <v>15.327221247481997</v>
      </c>
      <c r="E77" s="66">
        <f t="shared" si="41"/>
        <v>10.262734333863934</v>
      </c>
      <c r="F77" s="66">
        <f t="shared" si="42"/>
        <v>5.0644869136180635</v>
      </c>
      <c r="G77" s="66">
        <f t="shared" si="43"/>
        <v>5.3960471726238719</v>
      </c>
      <c r="H77" s="66">
        <f t="shared" si="44"/>
        <v>0.33156025900580843</v>
      </c>
      <c r="I77" s="66">
        <f t="shared" si="45"/>
        <v>15.658781506487806</v>
      </c>
      <c r="J77" s="66">
        <f t="shared" si="46"/>
        <v>-0.33156025900580843</v>
      </c>
      <c r="K77" s="66">
        <f t="shared" si="47"/>
        <v>0.33379328760830917</v>
      </c>
      <c r="L77" s="66">
        <f t="shared" si="48"/>
        <v>0.66535354661411761</v>
      </c>
      <c r="M77" s="66">
        <f t="shared" si="49"/>
        <v>15.992574794096114</v>
      </c>
      <c r="N77" s="66">
        <f t="shared" si="50"/>
        <v>-0.66535354661411716</v>
      </c>
      <c r="O77" s="67">
        <f t="shared" si="51"/>
        <v>0.44269534199198418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1.3253301501079343E-5</v>
      </c>
      <c r="X77" s="65">
        <f t="shared" si="55"/>
        <v>0.13253301501079343</v>
      </c>
      <c r="Y77" s="68">
        <f t="shared" si="57"/>
        <v>0.21714943852577306</v>
      </c>
      <c r="Z77" s="68">
        <f t="shared" si="58"/>
        <v>0.21714943852577306</v>
      </c>
      <c r="AA77" s="66">
        <f t="shared" si="56"/>
        <v>15.992574794096114</v>
      </c>
      <c r="AB77" s="68">
        <f t="shared" si="59"/>
        <v>0.2515657945233567</v>
      </c>
    </row>
    <row r="78" spans="1:28">
      <c r="A78">
        <v>881.53</v>
      </c>
      <c r="B78">
        <v>17.154805643535852</v>
      </c>
      <c r="D78" s="66">
        <f t="shared" si="40"/>
        <v>15.522655742155184</v>
      </c>
      <c r="E78" s="66">
        <f t="shared" si="41"/>
        <v>10.287206030687058</v>
      </c>
      <c r="F78" s="66">
        <f t="shared" si="42"/>
        <v>5.2354497114681262</v>
      </c>
      <c r="G78" s="66">
        <f t="shared" si="43"/>
        <v>5.5129094017645652</v>
      </c>
      <c r="H78" s="66">
        <f t="shared" si="44"/>
        <v>0.27745969029643902</v>
      </c>
      <c r="I78" s="66">
        <f t="shared" si="45"/>
        <v>15.800115432451623</v>
      </c>
      <c r="J78" s="66">
        <f t="shared" si="46"/>
        <v>-0.27745969029643902</v>
      </c>
      <c r="K78" s="66">
        <f t="shared" si="47"/>
        <v>0.45431618905277948</v>
      </c>
      <c r="L78" s="66">
        <f t="shared" si="48"/>
        <v>0.73177587934921851</v>
      </c>
      <c r="M78" s="66">
        <f t="shared" si="49"/>
        <v>16.254431621504402</v>
      </c>
      <c r="N78" s="66">
        <f t="shared" si="50"/>
        <v>-0.73177587934921817</v>
      </c>
      <c r="O78" s="67">
        <f t="shared" si="51"/>
        <v>0.5354959375973215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1.2084224186950577E-5</v>
      </c>
      <c r="X78" s="65">
        <f t="shared" si="55"/>
        <v>0.12084224186950578</v>
      </c>
      <c r="Y78" s="68">
        <f t="shared" si="57"/>
        <v>0.19543449467318652</v>
      </c>
      <c r="Z78" s="68">
        <f t="shared" si="58"/>
        <v>0.19543449467318652</v>
      </c>
      <c r="AA78" s="66">
        <f t="shared" si="56"/>
        <v>16.254431621504402</v>
      </c>
      <c r="AB78" s="68">
        <f t="shared" si="59"/>
        <v>0.26185682740828753</v>
      </c>
    </row>
    <row r="79" spans="1:28">
      <c r="A79">
        <v>963.16</v>
      </c>
      <c r="B79">
        <v>17.371955082061628</v>
      </c>
      <c r="D79" s="66">
        <f t="shared" si="40"/>
        <v>15.73980518068096</v>
      </c>
      <c r="E79" s="66">
        <f t="shared" si="41"/>
        <v>10.31003408192333</v>
      </c>
      <c r="F79" s="66">
        <f t="shared" si="42"/>
        <v>5.4297710987576302</v>
      </c>
      <c r="G79" s="66">
        <f t="shared" si="43"/>
        <v>5.6199698247674634</v>
      </c>
      <c r="H79" s="66">
        <f t="shared" si="44"/>
        <v>0.19019872600983323</v>
      </c>
      <c r="I79" s="66">
        <f t="shared" si="45"/>
        <v>15.930003906690793</v>
      </c>
      <c r="J79" s="66">
        <f t="shared" si="46"/>
        <v>-0.19019872600983234</v>
      </c>
      <c r="K79" s="66">
        <f t="shared" si="47"/>
        <v>0.57453848642269634</v>
      </c>
      <c r="L79" s="66">
        <f t="shared" si="48"/>
        <v>0.76473721243252868</v>
      </c>
      <c r="M79" s="66">
        <f t="shared" si="49"/>
        <v>16.504542393113489</v>
      </c>
      <c r="N79" s="66">
        <f t="shared" si="50"/>
        <v>-0.76473721243252868</v>
      </c>
      <c r="O79" s="67">
        <f t="shared" si="51"/>
        <v>0.5848230040790745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1.1060058710414201E-5</v>
      </c>
      <c r="X79" s="65">
        <f t="shared" si="55"/>
        <v>0.11060058710414201</v>
      </c>
      <c r="Y79" s="68">
        <f t="shared" si="57"/>
        <v>0.21714943852577662</v>
      </c>
      <c r="Z79" s="68">
        <f t="shared" si="58"/>
        <v>0.21714943852577662</v>
      </c>
      <c r="AA79" s="66">
        <f t="shared" si="56"/>
        <v>16.504542393113489</v>
      </c>
      <c r="AB79" s="68">
        <f t="shared" si="59"/>
        <v>0.25011077160908712</v>
      </c>
    </row>
    <row r="80" spans="1:28">
      <c r="A80">
        <v>1048.0899999999999</v>
      </c>
      <c r="B80">
        <v>17.567389576734818</v>
      </c>
      <c r="D80" s="66">
        <f t="shared" si="40"/>
        <v>15.935239675354151</v>
      </c>
      <c r="E80" s="66">
        <f t="shared" si="41"/>
        <v>10.331255167947385</v>
      </c>
      <c r="F80" s="66">
        <f t="shared" si="42"/>
        <v>5.603984507406766</v>
      </c>
      <c r="G80" s="66">
        <f t="shared" si="43"/>
        <v>5.7178296373222741</v>
      </c>
      <c r="H80" s="66">
        <f t="shared" si="44"/>
        <v>0.1138451299155081</v>
      </c>
      <c r="I80" s="66">
        <f t="shared" si="45"/>
        <v>16.049084805269658</v>
      </c>
      <c r="J80" s="66">
        <f t="shared" si="46"/>
        <v>-0.11384512991550721</v>
      </c>
      <c r="K80" s="66">
        <f t="shared" si="47"/>
        <v>0.69044800218098756</v>
      </c>
      <c r="L80" s="66">
        <f t="shared" si="48"/>
        <v>0.80429313209649478</v>
      </c>
      <c r="M80" s="66">
        <f t="shared" si="49"/>
        <v>16.739532807450644</v>
      </c>
      <c r="N80" s="66">
        <f t="shared" si="50"/>
        <v>-0.80429313209649322</v>
      </c>
      <c r="O80" s="67">
        <f t="shared" si="51"/>
        <v>0.6468874423375871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1.0163827674648688E-5</v>
      </c>
      <c r="X80" s="65">
        <f t="shared" si="55"/>
        <v>0.10163827674648687</v>
      </c>
      <c r="Y80" s="68">
        <f t="shared" si="57"/>
        <v>0.19543449467319007</v>
      </c>
      <c r="Z80" s="68">
        <f t="shared" si="58"/>
        <v>0.19543449467319007</v>
      </c>
      <c r="AA80" s="66">
        <f t="shared" si="56"/>
        <v>16.739532807450644</v>
      </c>
      <c r="AB80" s="68">
        <f t="shared" si="59"/>
        <v>0.23499041433715462</v>
      </c>
    </row>
    <row r="81" spans="1:28">
      <c r="A81">
        <v>1149.18</v>
      </c>
      <c r="B81">
        <v>17.762824071408009</v>
      </c>
      <c r="D81" s="66">
        <f t="shared" si="40"/>
        <v>16.130674170027341</v>
      </c>
      <c r="E81" s="66">
        <f t="shared" si="41"/>
        <v>10.353778112569968</v>
      </c>
      <c r="F81" s="66">
        <f t="shared" si="42"/>
        <v>5.7768960574573729</v>
      </c>
      <c r="G81" s="66">
        <f t="shared" si="43"/>
        <v>5.8199667760128833</v>
      </c>
      <c r="H81" s="66">
        <f t="shared" si="44"/>
        <v>0</v>
      </c>
      <c r="I81" s="66">
        <f t="shared" si="45"/>
        <v>16.173744888582853</v>
      </c>
      <c r="J81" s="66">
        <f t="shared" si="46"/>
        <v>0</v>
      </c>
      <c r="K81" s="66">
        <f t="shared" si="47"/>
        <v>0.81572681692191162</v>
      </c>
      <c r="L81" s="66">
        <f t="shared" si="48"/>
        <v>0.81572681692191162</v>
      </c>
      <c r="M81" s="66">
        <f t="shared" si="49"/>
        <v>16.989471705504766</v>
      </c>
      <c r="N81" s="66">
        <f t="shared" si="50"/>
        <v>-0.8587975354774251</v>
      </c>
      <c r="O81" s="67">
        <f t="shared" si="51"/>
        <v>0.73753320694209923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9.2697455120368818E-6</v>
      </c>
      <c r="X81" s="65">
        <f t="shared" si="55"/>
        <v>9.2697455120368824E-2</v>
      </c>
      <c r="Y81" s="68">
        <f t="shared" si="57"/>
        <v>0.19543449467319007</v>
      </c>
      <c r="Z81" s="68">
        <f t="shared" si="58"/>
        <v>0.19543449467319007</v>
      </c>
      <c r="AA81" s="66">
        <f t="shared" si="56"/>
        <v>16.989471705504766</v>
      </c>
      <c r="AB81" s="68">
        <f t="shared" si="59"/>
        <v>0.24993889805412195</v>
      </c>
    </row>
    <row r="82" spans="1:28">
      <c r="A82">
        <v>1257.6400000000001</v>
      </c>
      <c r="B82">
        <v>17.958258566081202</v>
      </c>
      <c r="D82" s="66">
        <f t="shared" si="40"/>
        <v>16.326108664700534</v>
      </c>
      <c r="E82" s="66">
        <f t="shared" si="41"/>
        <v>10.375255241950992</v>
      </c>
      <c r="F82" s="66">
        <f t="shared" si="42"/>
        <v>5.9508534227495424</v>
      </c>
      <c r="G82" s="66">
        <f t="shared" si="43"/>
        <v>5.9157326041351137</v>
      </c>
      <c r="H82" s="66">
        <f t="shared" si="44"/>
        <v>0</v>
      </c>
      <c r="I82" s="66">
        <f t="shared" si="45"/>
        <v>16.290987846086104</v>
      </c>
      <c r="J82" s="66">
        <f t="shared" si="46"/>
        <v>0</v>
      </c>
      <c r="K82" s="66">
        <f t="shared" si="47"/>
        <v>0.9358066974045669</v>
      </c>
      <c r="L82" s="66">
        <f t="shared" si="48"/>
        <v>0.9358066974045669</v>
      </c>
      <c r="M82" s="66">
        <f t="shared" si="49"/>
        <v>17.226794543490669</v>
      </c>
      <c r="N82" s="66">
        <f t="shared" si="50"/>
        <v>-0.90068587879013506</v>
      </c>
      <c r="O82" s="67">
        <f t="shared" si="51"/>
        <v>0.81123505225195791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8.4703143566700658E-6</v>
      </c>
      <c r="X82" s="65">
        <f t="shared" si="55"/>
        <v>8.4703143566700653E-2</v>
      </c>
      <c r="Y82" s="68">
        <f t="shared" si="57"/>
        <v>0.19543449467319363</v>
      </c>
      <c r="Z82" s="68">
        <f t="shared" si="58"/>
        <v>0.19543449467319363</v>
      </c>
      <c r="AA82" s="66">
        <f t="shared" si="56"/>
        <v>17.226794543490669</v>
      </c>
      <c r="AB82" s="68">
        <f t="shared" si="59"/>
        <v>0.23732283798590359</v>
      </c>
    </row>
    <row r="83" spans="1:28" ht="15" customHeight="1">
      <c r="A83">
        <v>1379.02</v>
      </c>
      <c r="B83">
        <v>18.153693060754396</v>
      </c>
      <c r="D83" s="66">
        <f t="shared" si="40"/>
        <v>16.521543159373728</v>
      </c>
      <c r="E83" s="66">
        <f t="shared" si="41"/>
        <v>10.396623511758136</v>
      </c>
      <c r="F83" s="66">
        <f t="shared" si="42"/>
        <v>6.1249196476155916</v>
      </c>
      <c r="G83" s="66">
        <f t="shared" si="43"/>
        <v>6.0094616095669338</v>
      </c>
      <c r="H83" s="66">
        <f t="shared" si="44"/>
        <v>-0.11545803804865784</v>
      </c>
      <c r="I83" s="66">
        <f t="shared" si="45"/>
        <v>16.40608512132507</v>
      </c>
      <c r="J83" s="66">
        <f t="shared" si="46"/>
        <v>0.11545803804865784</v>
      </c>
      <c r="K83" s="66">
        <f t="shared" si="47"/>
        <v>1.0547266850835799</v>
      </c>
      <c r="L83" s="66">
        <f t="shared" si="48"/>
        <v>0.93926864703492208</v>
      </c>
      <c r="M83" s="66">
        <f t="shared" si="49"/>
        <v>17.46081180640865</v>
      </c>
      <c r="N83" s="66">
        <f t="shared" si="50"/>
        <v>-0.93926864703492186</v>
      </c>
      <c r="O83" s="67">
        <f t="shared" si="51"/>
        <v>0.88222559130281264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7.7247655200958227E-6</v>
      </c>
      <c r="X83" s="65">
        <f t="shared" si="55"/>
        <v>7.7247655200958221E-2</v>
      </c>
      <c r="Y83" s="68">
        <f t="shared" si="57"/>
        <v>0.19543449467319363</v>
      </c>
      <c r="Z83" s="68">
        <f t="shared" si="58"/>
        <v>0.19543449467319363</v>
      </c>
      <c r="AA83" s="66">
        <f t="shared" si="56"/>
        <v>17.46081180640865</v>
      </c>
      <c r="AB83" s="68">
        <f t="shared" si="59"/>
        <v>0.23401726291798042</v>
      </c>
    </row>
    <row r="84" spans="1:28">
      <c r="A84">
        <v>1509.63</v>
      </c>
      <c r="B84">
        <v>18.32741261157501</v>
      </c>
      <c r="D84" s="66">
        <f t="shared" si="40"/>
        <v>16.695262710194342</v>
      </c>
      <c r="E84" s="66">
        <f t="shared" si="41"/>
        <v>10.417068606454119</v>
      </c>
      <c r="F84" s="66">
        <f t="shared" si="42"/>
        <v>6.2781941037402227</v>
      </c>
      <c r="G84" s="66">
        <f t="shared" si="43"/>
        <v>6.0977168812375355</v>
      </c>
      <c r="H84" s="66">
        <f t="shared" si="44"/>
        <v>-0.18047722250268716</v>
      </c>
      <c r="I84" s="66">
        <f t="shared" si="45"/>
        <v>16.514785487691654</v>
      </c>
      <c r="J84" s="66">
        <f t="shared" si="46"/>
        <v>0.18047722250268805</v>
      </c>
      <c r="K84" s="66">
        <f t="shared" si="47"/>
        <v>1.1672125624737588</v>
      </c>
      <c r="L84" s="66">
        <f t="shared" si="48"/>
        <v>0.98673533997107077</v>
      </c>
      <c r="M84" s="66">
        <f t="shared" si="49"/>
        <v>17.681998050165411</v>
      </c>
      <c r="N84" s="66">
        <f t="shared" si="50"/>
        <v>-0.98673533997106944</v>
      </c>
      <c r="O84" s="67">
        <f t="shared" si="51"/>
        <v>0.97364663114782202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7.0564351182227049E-6</v>
      </c>
      <c r="X84" s="65">
        <f t="shared" si="55"/>
        <v>7.056435118222705E-2</v>
      </c>
      <c r="Y84" s="68">
        <f t="shared" si="57"/>
        <v>0.17371955082061419</v>
      </c>
      <c r="Z84" s="68">
        <f t="shared" si="58"/>
        <v>0.17371955082061419</v>
      </c>
      <c r="AA84" s="66">
        <f t="shared" si="56"/>
        <v>17.681998050165411</v>
      </c>
      <c r="AB84" s="68">
        <f t="shared" si="59"/>
        <v>0.22118624375676177</v>
      </c>
    </row>
    <row r="85" spans="1:28">
      <c r="A85">
        <v>1646.3</v>
      </c>
      <c r="B85">
        <v>18.522847106248204</v>
      </c>
      <c r="D85" s="66">
        <f t="shared" si="40"/>
        <v>16.890697204867536</v>
      </c>
      <c r="E85" s="66">
        <f t="shared" si="41"/>
        <v>10.436164931185678</v>
      </c>
      <c r="F85" s="66">
        <f t="shared" si="42"/>
        <v>6.454532273681858</v>
      </c>
      <c r="G85" s="66">
        <f t="shared" si="43"/>
        <v>6.1789126252031972</v>
      </c>
      <c r="H85" s="66">
        <f t="shared" si="44"/>
        <v>-0.27561964847866083</v>
      </c>
      <c r="I85" s="66">
        <f t="shared" si="45"/>
        <v>16.615077556388876</v>
      </c>
      <c r="J85" s="66">
        <f t="shared" si="46"/>
        <v>0.27561964847865994</v>
      </c>
      <c r="K85" s="66">
        <f t="shared" si="47"/>
        <v>1.2706373053085569</v>
      </c>
      <c r="L85" s="66">
        <f t="shared" si="48"/>
        <v>0.99501765682989696</v>
      </c>
      <c r="M85" s="66">
        <f t="shared" si="49"/>
        <v>17.885714861697434</v>
      </c>
      <c r="N85" s="66">
        <f t="shared" si="50"/>
        <v>-0.99501765682989785</v>
      </c>
      <c r="O85" s="67">
        <f t="shared" si="51"/>
        <v>0.99006013740326038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6.4706348463357485E-6</v>
      </c>
      <c r="X85" s="65">
        <f t="shared" si="55"/>
        <v>6.4706348463357488E-2</v>
      </c>
      <c r="Y85" s="68">
        <f t="shared" si="57"/>
        <v>0.19543449467319363</v>
      </c>
      <c r="Z85" s="68">
        <f t="shared" si="58"/>
        <v>0.19543449467319363</v>
      </c>
      <c r="AA85" s="66">
        <f t="shared" si="56"/>
        <v>17.885714861697434</v>
      </c>
      <c r="AB85" s="68">
        <f t="shared" si="59"/>
        <v>0.20371681153202204</v>
      </c>
    </row>
    <row r="86" spans="1:28">
      <c r="A86">
        <v>1808.91</v>
      </c>
      <c r="B86">
        <v>18.696566657068818</v>
      </c>
      <c r="D86" s="66">
        <f t="shared" si="40"/>
        <v>17.06441675568815</v>
      </c>
      <c r="E86" s="66">
        <f t="shared" si="41"/>
        <v>10.456402661823279</v>
      </c>
      <c r="F86" s="66">
        <f t="shared" si="42"/>
        <v>6.6080140938648704</v>
      </c>
      <c r="G86" s="66">
        <f t="shared" si="43"/>
        <v>6.2636787539620968</v>
      </c>
      <c r="H86" s="66">
        <f t="shared" si="44"/>
        <v>-0.34433533990277354</v>
      </c>
      <c r="I86" s="66">
        <f t="shared" si="45"/>
        <v>16.720081415785376</v>
      </c>
      <c r="J86" s="66">
        <f t="shared" si="46"/>
        <v>0.34433533990277354</v>
      </c>
      <c r="K86" s="66">
        <f t="shared" si="47"/>
        <v>1.3781392717251917</v>
      </c>
      <c r="L86" s="66">
        <f t="shared" si="48"/>
        <v>1.0338039318224181</v>
      </c>
      <c r="M86" s="66">
        <f t="shared" si="49"/>
        <v>18.098220687510569</v>
      </c>
      <c r="N86" s="66">
        <f t="shared" si="50"/>
        <v>-1.033803931822419</v>
      </c>
      <c r="O86" s="67">
        <f t="shared" si="51"/>
        <v>1.0687505694514927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5.8889641538399049E-6</v>
      </c>
      <c r="X86" s="65">
        <f t="shared" si="55"/>
        <v>5.8889641538399047E-2</v>
      </c>
      <c r="Y86" s="68">
        <f t="shared" si="57"/>
        <v>0.17371955082061419</v>
      </c>
      <c r="Z86" s="68">
        <f t="shared" si="58"/>
        <v>0.17371955082061419</v>
      </c>
      <c r="AA86" s="66">
        <f t="shared" si="56"/>
        <v>18.098220687510569</v>
      </c>
      <c r="AB86" s="68">
        <f t="shared" si="59"/>
        <v>0.21250582581313537</v>
      </c>
    </row>
    <row r="87" spans="1:28">
      <c r="A87">
        <v>1978.98</v>
      </c>
      <c r="B87">
        <v>18.84857126403686</v>
      </c>
      <c r="D87" s="66">
        <f t="shared" si="40"/>
        <v>17.216421362656192</v>
      </c>
      <c r="E87" s="66">
        <f t="shared" si="41"/>
        <v>10.475224753345772</v>
      </c>
      <c r="F87" s="66">
        <f t="shared" si="42"/>
        <v>6.7411966093104194</v>
      </c>
      <c r="G87" s="66">
        <f t="shared" si="43"/>
        <v>6.3413501741634901</v>
      </c>
      <c r="H87" s="66">
        <f t="shared" si="44"/>
        <v>-0.3998464351469293</v>
      </c>
      <c r="I87" s="66">
        <f t="shared" si="45"/>
        <v>16.816574927509262</v>
      </c>
      <c r="J87" s="66">
        <f t="shared" si="46"/>
        <v>0.39984643514693019</v>
      </c>
      <c r="K87" s="66">
        <f t="shared" si="47"/>
        <v>1.4759353425392829</v>
      </c>
      <c r="L87" s="66">
        <f t="shared" si="48"/>
        <v>1.0760889073923527</v>
      </c>
      <c r="M87" s="66">
        <f t="shared" si="49"/>
        <v>18.292510270048545</v>
      </c>
      <c r="N87" s="66">
        <f t="shared" si="50"/>
        <v>-1.0760889073923536</v>
      </c>
      <c r="O87" s="67">
        <f t="shared" si="51"/>
        <v>1.1579673366128693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5.3828771122106043E-6</v>
      </c>
      <c r="X87" s="65">
        <f t="shared" si="55"/>
        <v>5.3828771122106045E-2</v>
      </c>
      <c r="Y87" s="68">
        <f t="shared" si="57"/>
        <v>0.15200460696804186</v>
      </c>
      <c r="Z87" s="68">
        <f t="shared" si="58"/>
        <v>0.15200460696804186</v>
      </c>
      <c r="AA87" s="66">
        <f t="shared" si="56"/>
        <v>18.292510270048545</v>
      </c>
      <c r="AB87" s="68">
        <f t="shared" si="59"/>
        <v>0.19428958253797646</v>
      </c>
    </row>
    <row r="88" spans="1:28">
      <c r="A88">
        <v>2158.91</v>
      </c>
      <c r="B88">
        <v>19.000575871004902</v>
      </c>
      <c r="D88" s="66">
        <f t="shared" si="40"/>
        <v>17.368425969624234</v>
      </c>
      <c r="E88" s="66">
        <f t="shared" si="41"/>
        <v>10.493019058466267</v>
      </c>
      <c r="F88" s="66">
        <f t="shared" si="42"/>
        <v>6.8754069111579668</v>
      </c>
      <c r="G88" s="66">
        <f t="shared" si="43"/>
        <v>6.413764412652637</v>
      </c>
      <c r="H88" s="66">
        <f t="shared" si="44"/>
        <v>-0.46164249850532979</v>
      </c>
      <c r="I88" s="66">
        <f t="shared" si="45"/>
        <v>16.906783471118903</v>
      </c>
      <c r="J88" s="66">
        <f t="shared" si="46"/>
        <v>0.46164249850533068</v>
      </c>
      <c r="K88" s="66">
        <f t="shared" si="47"/>
        <v>1.566306861743044</v>
      </c>
      <c r="L88" s="66">
        <f t="shared" si="48"/>
        <v>1.1046643632377133</v>
      </c>
      <c r="M88" s="66">
        <f t="shared" si="49"/>
        <v>18.473090332861947</v>
      </c>
      <c r="N88" s="66">
        <f t="shared" si="50"/>
        <v>-1.1046643632377133</v>
      </c>
      <c r="O88" s="67">
        <f t="shared" si="51"/>
        <v>1.2202833554073826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4.9342520751316834E-6</v>
      </c>
      <c r="X88" s="65">
        <f t="shared" si="55"/>
        <v>4.9342520751316836E-2</v>
      </c>
      <c r="Y88" s="68">
        <f t="shared" si="57"/>
        <v>0.15200460696804186</v>
      </c>
      <c r="Z88" s="68">
        <f t="shared" si="58"/>
        <v>0.15200460696804186</v>
      </c>
      <c r="AA88" s="66">
        <f t="shared" si="56"/>
        <v>18.473090332861947</v>
      </c>
      <c r="AB88" s="68">
        <f t="shared" si="59"/>
        <v>0.18058006281340155</v>
      </c>
    </row>
    <row r="89" spans="1:28">
      <c r="A89">
        <v>2367.98</v>
      </c>
      <c r="B89">
        <v>19.15258047797294</v>
      </c>
      <c r="D89" s="66">
        <f t="shared" si="40"/>
        <v>17.520430576592272</v>
      </c>
      <c r="E89" s="66">
        <f t="shared" si="41"/>
        <v>10.511469100975805</v>
      </c>
      <c r="F89" s="66">
        <f t="shared" si="42"/>
        <v>7.0089614756164664</v>
      </c>
      <c r="G89" s="66">
        <f t="shared" si="43"/>
        <v>6.4878212137850459</v>
      </c>
      <c r="H89" s="66">
        <f t="shared" si="44"/>
        <v>-0.52114026183142048</v>
      </c>
      <c r="I89" s="66">
        <f t="shared" si="45"/>
        <v>16.999290314760852</v>
      </c>
      <c r="J89" s="66">
        <f t="shared" si="46"/>
        <v>0.52114026183141959</v>
      </c>
      <c r="K89" s="66">
        <f t="shared" si="47"/>
        <v>1.6577727068972616</v>
      </c>
      <c r="L89" s="66">
        <f t="shared" si="48"/>
        <v>1.136632445065842</v>
      </c>
      <c r="M89" s="66">
        <f t="shared" si="49"/>
        <v>18.657063021658114</v>
      </c>
      <c r="N89" s="66">
        <f t="shared" si="50"/>
        <v>-1.1366324450658425</v>
      </c>
      <c r="O89" s="67">
        <f t="shared" si="51"/>
        <v>1.2919333151763555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4.49860478024415E-6</v>
      </c>
      <c r="X89" s="65">
        <f t="shared" si="55"/>
        <v>4.4986047802441503E-2</v>
      </c>
      <c r="Y89" s="68">
        <f t="shared" si="57"/>
        <v>0.1520046069680383</v>
      </c>
      <c r="Z89" s="68">
        <f t="shared" si="58"/>
        <v>0.1520046069680383</v>
      </c>
      <c r="AA89" s="66">
        <f t="shared" si="56"/>
        <v>18.657063021658114</v>
      </c>
      <c r="AB89" s="68">
        <f t="shared" si="59"/>
        <v>0.18397268879616746</v>
      </c>
    </row>
    <row r="90" spans="1:28">
      <c r="A90">
        <v>2589.6999999999998</v>
      </c>
      <c r="B90">
        <v>19.282870141088402</v>
      </c>
      <c r="D90" s="66">
        <f t="shared" si="40"/>
        <v>17.650720239707734</v>
      </c>
      <c r="E90" s="66">
        <f t="shared" si="41"/>
        <v>10.528907468800915</v>
      </c>
      <c r="F90" s="66">
        <f t="shared" si="42"/>
        <v>7.1218127709068195</v>
      </c>
      <c r="G90" s="66">
        <f t="shared" si="43"/>
        <v>6.5568721920218804</v>
      </c>
      <c r="H90" s="66">
        <f t="shared" si="44"/>
        <v>-0.56494057888493909</v>
      </c>
      <c r="I90" s="66">
        <f t="shared" si="45"/>
        <v>17.085779660822794</v>
      </c>
      <c r="J90" s="66">
        <f t="shared" si="46"/>
        <v>0.56494057888493998</v>
      </c>
      <c r="K90" s="66">
        <f t="shared" si="47"/>
        <v>1.742076682452711</v>
      </c>
      <c r="L90" s="66">
        <f t="shared" si="48"/>
        <v>1.177136103567771</v>
      </c>
      <c r="M90" s="66">
        <f t="shared" si="49"/>
        <v>18.827856343275506</v>
      </c>
      <c r="N90" s="66">
        <f t="shared" si="50"/>
        <v>-1.1771361035677721</v>
      </c>
      <c r="O90" s="67">
        <f t="shared" si="51"/>
        <v>1.3856494063227167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4.1134518081331978E-6</v>
      </c>
      <c r="X90" s="65">
        <f t="shared" si="55"/>
        <v>4.1134518081331978E-2</v>
      </c>
      <c r="Y90" s="68">
        <f t="shared" si="57"/>
        <v>0.13028966311546242</v>
      </c>
      <c r="Z90" s="68">
        <f t="shared" si="58"/>
        <v>0.13028966311546242</v>
      </c>
      <c r="AA90" s="66">
        <f t="shared" si="56"/>
        <v>18.827856343275506</v>
      </c>
      <c r="AB90" s="68">
        <f t="shared" si="59"/>
        <v>0.17079332161739202</v>
      </c>
    </row>
    <row r="91" spans="1:28">
      <c r="A91">
        <v>2827.36</v>
      </c>
      <c r="B91">
        <v>19.391444860351289</v>
      </c>
      <c r="D91" s="66">
        <f t="shared" si="40"/>
        <v>17.759294958970621</v>
      </c>
      <c r="E91" s="66">
        <f t="shared" si="41"/>
        <v>10.545620003504693</v>
      </c>
      <c r="F91" s="66">
        <f t="shared" si="42"/>
        <v>7.2136749554659279</v>
      </c>
      <c r="G91" s="66">
        <f t="shared" si="43"/>
        <v>6.6222006598022043</v>
      </c>
      <c r="H91" s="66">
        <f t="shared" si="44"/>
        <v>-0.59147429566372356</v>
      </c>
      <c r="I91" s="66">
        <f t="shared" si="45"/>
        <v>17.167820663306898</v>
      </c>
      <c r="J91" s="66">
        <f t="shared" si="46"/>
        <v>0.59147429566372267</v>
      </c>
      <c r="K91" s="66">
        <f t="shared" si="47"/>
        <v>1.8208896508140202</v>
      </c>
      <c r="L91" s="66">
        <f t="shared" si="48"/>
        <v>1.2294153551502975</v>
      </c>
      <c r="M91" s="66">
        <f t="shared" si="49"/>
        <v>18.988710314120919</v>
      </c>
      <c r="N91" s="66">
        <f t="shared" si="50"/>
        <v>-1.229415355150298</v>
      </c>
      <c r="O91" s="67">
        <f t="shared" si="51"/>
        <v>1.5114621154793333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3.7676865158743644E-6</v>
      </c>
      <c r="X91" s="65">
        <f t="shared" si="55"/>
        <v>3.7676865158743647E-2</v>
      </c>
      <c r="Y91" s="68">
        <f t="shared" si="57"/>
        <v>0.10857471926288653</v>
      </c>
      <c r="Z91" s="68">
        <f t="shared" si="58"/>
        <v>0.10857471926288653</v>
      </c>
      <c r="AA91" s="66">
        <f t="shared" si="56"/>
        <v>18.988710314120919</v>
      </c>
      <c r="AB91" s="68">
        <f t="shared" si="59"/>
        <v>0.16085397084541242</v>
      </c>
    </row>
    <row r="92" spans="1:28">
      <c r="A92">
        <v>3098.45</v>
      </c>
      <c r="B92">
        <v>19.500019579614175</v>
      </c>
      <c r="D92" s="66">
        <f t="shared" si="40"/>
        <v>17.867869678233507</v>
      </c>
      <c r="E92" s="66">
        <f t="shared" si="41"/>
        <v>10.562646446116899</v>
      </c>
      <c r="F92" s="66">
        <f t="shared" si="42"/>
        <v>7.3052232321166084</v>
      </c>
      <c r="G92" s="66">
        <f t="shared" si="43"/>
        <v>6.6879153286364907</v>
      </c>
      <c r="H92" s="66">
        <f t="shared" si="44"/>
        <v>-0.61730790348011766</v>
      </c>
      <c r="I92" s="66">
        <f t="shared" si="45"/>
        <v>17.25056177475339</v>
      </c>
      <c r="J92" s="66">
        <f t="shared" si="46"/>
        <v>0.61730790348011766</v>
      </c>
      <c r="K92" s="66">
        <f t="shared" si="47"/>
        <v>1.8991822978769159</v>
      </c>
      <c r="L92" s="66">
        <f t="shared" si="48"/>
        <v>1.2818743943967983</v>
      </c>
      <c r="M92" s="66">
        <f t="shared" si="49"/>
        <v>19.149744072630305</v>
      </c>
      <c r="N92" s="66">
        <f t="shared" si="50"/>
        <v>-1.2818743943967981</v>
      </c>
      <c r="O92" s="67">
        <f t="shared" si="51"/>
        <v>1.6432019630101578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3.4380435855097042E-6</v>
      </c>
      <c r="X92" s="65">
        <f t="shared" si="55"/>
        <v>3.4380435855097043E-2</v>
      </c>
      <c r="Y92" s="68">
        <f t="shared" si="57"/>
        <v>0.10857471926288653</v>
      </c>
      <c r="Z92" s="68">
        <f t="shared" si="58"/>
        <v>0.10857471926288653</v>
      </c>
      <c r="AA92" s="66">
        <f t="shared" si="56"/>
        <v>19.149744072630305</v>
      </c>
      <c r="AB92" s="68">
        <f t="shared" si="59"/>
        <v>0.16103375850938662</v>
      </c>
    </row>
    <row r="93" spans="1:28">
      <c r="A93">
        <v>3391.22</v>
      </c>
      <c r="B93">
        <v>19.586879355024482</v>
      </c>
      <c r="D93" s="66">
        <f t="shared" si="40"/>
        <v>17.954729453643814</v>
      </c>
      <c r="E93" s="66">
        <f t="shared" si="41"/>
        <v>10.579049099704388</v>
      </c>
      <c r="F93" s="66">
        <f t="shared" si="42"/>
        <v>7.3756803539394262</v>
      </c>
      <c r="G93" s="66">
        <f t="shared" si="43"/>
        <v>6.7504319743286354</v>
      </c>
      <c r="H93" s="66">
        <f t="shared" si="44"/>
        <v>-0.62524837961079083</v>
      </c>
      <c r="I93" s="66">
        <f t="shared" si="45"/>
        <v>17.329481074033023</v>
      </c>
      <c r="J93" s="66">
        <f t="shared" si="46"/>
        <v>0.62524837961079172</v>
      </c>
      <c r="K93" s="66">
        <f t="shared" si="47"/>
        <v>1.972704671550576</v>
      </c>
      <c r="L93" s="66">
        <f t="shared" si="48"/>
        <v>1.3474562919397843</v>
      </c>
      <c r="M93" s="66">
        <f t="shared" si="49"/>
        <v>19.3021857455836</v>
      </c>
      <c r="N93" s="66">
        <f t="shared" si="50"/>
        <v>-1.3474562919397854</v>
      </c>
      <c r="O93" s="67">
        <f t="shared" si="51"/>
        <v>1.8156384586881162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3.1412312228409077E-6</v>
      </c>
      <c r="X93" s="65">
        <f t="shared" si="55"/>
        <v>3.1412312228409074E-2</v>
      </c>
      <c r="Y93" s="68">
        <f t="shared" si="57"/>
        <v>8.6859775410307094E-2</v>
      </c>
      <c r="Z93" s="68">
        <f t="shared" si="58"/>
        <v>8.6859775410307094E-2</v>
      </c>
      <c r="AA93" s="66">
        <f t="shared" si="56"/>
        <v>19.3021857455836</v>
      </c>
      <c r="AB93" s="68">
        <f t="shared" si="59"/>
        <v>0.15244167295329447</v>
      </c>
    </row>
    <row r="94" spans="1:28">
      <c r="A94">
        <v>3708.88</v>
      </c>
      <c r="B94">
        <v>19.652024186582214</v>
      </c>
      <c r="D94" s="66">
        <f t="shared" si="40"/>
        <v>18.019874285201546</v>
      </c>
      <c r="E94" s="66">
        <f t="shared" si="41"/>
        <v>10.594948875429393</v>
      </c>
      <c r="F94" s="66">
        <f t="shared" si="42"/>
        <v>7.4249254097721522</v>
      </c>
      <c r="G94" s="66">
        <f t="shared" si="43"/>
        <v>6.8103026416643218</v>
      </c>
      <c r="H94" s="66">
        <f t="shared" si="44"/>
        <v>-0.61462276810783045</v>
      </c>
      <c r="I94" s="66">
        <f t="shared" si="45"/>
        <v>17.405251517093717</v>
      </c>
      <c r="J94" s="66">
        <f t="shared" si="46"/>
        <v>0.61462276810782868</v>
      </c>
      <c r="K94" s="66">
        <f t="shared" si="47"/>
        <v>2.0422079824756532</v>
      </c>
      <c r="L94" s="66">
        <f t="shared" si="48"/>
        <v>1.4275852143678245</v>
      </c>
      <c r="M94" s="66">
        <f t="shared" si="49"/>
        <v>19.447459499569369</v>
      </c>
      <c r="N94" s="66">
        <f t="shared" si="50"/>
        <v>-1.4275852143678236</v>
      </c>
      <c r="O94" s="67">
        <f t="shared" si="51"/>
        <v>2.0379995442816248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2.8721894878029329E-6</v>
      </c>
      <c r="X94" s="65">
        <f t="shared" si="55"/>
        <v>2.8721894878029328E-2</v>
      </c>
      <c r="Y94" s="68">
        <f t="shared" si="57"/>
        <v>6.5144831557731209E-2</v>
      </c>
      <c r="Z94" s="68">
        <f t="shared" si="58"/>
        <v>6.5144831557731209E-2</v>
      </c>
      <c r="AA94" s="66">
        <f t="shared" si="56"/>
        <v>19.447459499569369</v>
      </c>
      <c r="AB94" s="68">
        <f t="shared" si="59"/>
        <v>0.14527375398576936</v>
      </c>
    </row>
    <row r="95" spans="1:28">
      <c r="A95">
        <v>4058.12</v>
      </c>
      <c r="B95">
        <v>19.695454074287365</v>
      </c>
      <c r="D95" s="66">
        <f t="shared" si="40"/>
        <v>18.063304172906697</v>
      </c>
      <c r="E95" s="66">
        <f t="shared" si="41"/>
        <v>10.610572508739788</v>
      </c>
      <c r="F95" s="66">
        <f t="shared" si="42"/>
        <v>7.4527316641669099</v>
      </c>
      <c r="G95" s="66">
        <f t="shared" si="43"/>
        <v>6.8684443551533887</v>
      </c>
      <c r="H95" s="66">
        <f t="shared" si="44"/>
        <v>-0.58428730901352122</v>
      </c>
      <c r="I95" s="66">
        <f t="shared" si="45"/>
        <v>17.479016863893175</v>
      </c>
      <c r="J95" s="66">
        <f t="shared" si="46"/>
        <v>0.5842873090135221</v>
      </c>
      <c r="K95" s="66">
        <f t="shared" si="47"/>
        <v>2.1088337547099796</v>
      </c>
      <c r="L95" s="66">
        <f t="shared" si="48"/>
        <v>1.5245464456964575</v>
      </c>
      <c r="M95" s="66">
        <f t="shared" si="49"/>
        <v>19.587850618603156</v>
      </c>
      <c r="N95" s="66">
        <f t="shared" si="50"/>
        <v>-1.5245464456964584</v>
      </c>
      <c r="O95" s="67">
        <f t="shared" si="51"/>
        <v>2.3242418650857042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2.6250101395529316E-6</v>
      </c>
      <c r="X95" s="65">
        <f t="shared" si="55"/>
        <v>2.6250101395529316E-2</v>
      </c>
      <c r="Y95" s="68">
        <f t="shared" si="57"/>
        <v>4.3429887705151771E-2</v>
      </c>
      <c r="Z95" s="68">
        <f t="shared" si="58"/>
        <v>4.3429887705151771E-2</v>
      </c>
      <c r="AA95" s="66">
        <f t="shared" si="56"/>
        <v>19.587850618603156</v>
      </c>
      <c r="AB95" s="68">
        <f t="shared" si="59"/>
        <v>0.14039111903378654</v>
      </c>
    </row>
    <row r="96" spans="1:28">
      <c r="A96">
        <v>4438.33</v>
      </c>
      <c r="B96">
        <v>19.738883961992524</v>
      </c>
      <c r="D96" s="66">
        <f t="shared" si="40"/>
        <v>18.106734060611856</v>
      </c>
      <c r="E96" s="66">
        <f t="shared" si="41"/>
        <v>10.625778593187395</v>
      </c>
      <c r="F96" s="66">
        <f t="shared" si="42"/>
        <v>7.4809554674244616</v>
      </c>
      <c r="G96" s="66">
        <f t="shared" si="43"/>
        <v>6.9243856502520993</v>
      </c>
      <c r="H96" s="66">
        <f t="shared" si="44"/>
        <v>-0.55656981717236231</v>
      </c>
      <c r="I96" s="66">
        <f t="shared" si="45"/>
        <v>17.550164243439493</v>
      </c>
      <c r="J96" s="66">
        <f t="shared" si="46"/>
        <v>0.5565698171723632</v>
      </c>
      <c r="K96" s="66">
        <f t="shared" si="47"/>
        <v>2.1721141616561757</v>
      </c>
      <c r="L96" s="66">
        <f t="shared" si="48"/>
        <v>1.6155443444838125</v>
      </c>
      <c r="M96" s="66">
        <f t="shared" si="49"/>
        <v>19.722278405095668</v>
      </c>
      <c r="N96" s="66">
        <f t="shared" si="50"/>
        <v>-1.615544344483812</v>
      </c>
      <c r="O96" s="67">
        <f t="shared" si="51"/>
        <v>2.60998352899363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2.4001383735599971E-6</v>
      </c>
      <c r="X96" s="65">
        <f t="shared" si="55"/>
        <v>2.4001383735599971E-2</v>
      </c>
      <c r="Y96" s="68">
        <f t="shared" si="57"/>
        <v>4.3429887705158876E-2</v>
      </c>
      <c r="Z96" s="68">
        <f t="shared" si="58"/>
        <v>4.3429887705158876E-2</v>
      </c>
      <c r="AA96" s="66">
        <f t="shared" si="56"/>
        <v>19.722278405095668</v>
      </c>
      <c r="AB96" s="68">
        <f t="shared" si="59"/>
        <v>0.13442778649251252</v>
      </c>
    </row>
    <row r="97" spans="1:28">
      <c r="A97">
        <v>4843.37</v>
      </c>
      <c r="B97">
        <v>19.7605989058451</v>
      </c>
      <c r="D97" s="66">
        <f t="shared" si="40"/>
        <v>18.128449004464432</v>
      </c>
      <c r="E97" s="66">
        <f t="shared" si="41"/>
        <v>10.640288241733982</v>
      </c>
      <c r="F97" s="66">
        <f t="shared" si="42"/>
        <v>7.4881607627304501</v>
      </c>
      <c r="G97" s="66">
        <f t="shared" si="43"/>
        <v>6.9771785060080562</v>
      </c>
      <c r="H97" s="66">
        <f t="shared" si="44"/>
        <v>-0.51098225672239383</v>
      </c>
      <c r="I97" s="66">
        <f t="shared" si="45"/>
        <v>17.617466747742039</v>
      </c>
      <c r="J97" s="66">
        <f t="shared" si="46"/>
        <v>0.51098225672239295</v>
      </c>
      <c r="K97" s="66">
        <f t="shared" si="47"/>
        <v>2.2310829153272107</v>
      </c>
      <c r="L97" s="66">
        <f t="shared" si="48"/>
        <v>1.7201006586048178</v>
      </c>
      <c r="M97" s="66">
        <f t="shared" si="49"/>
        <v>19.84854966306925</v>
      </c>
      <c r="N97" s="66">
        <f t="shared" si="50"/>
        <v>-1.7201006586048173</v>
      </c>
      <c r="O97" s="67">
        <f t="shared" si="51"/>
        <v>2.9587462757327261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2.1994202688463908E-6</v>
      </c>
      <c r="X97" s="65">
        <f t="shared" si="55"/>
        <v>2.1994202688463908E-2</v>
      </c>
      <c r="Y97" s="68">
        <f t="shared" si="57"/>
        <v>2.1714943852575885E-2</v>
      </c>
      <c r="Z97" s="68">
        <f t="shared" si="58"/>
        <v>2.1714943852575885E-2</v>
      </c>
      <c r="AA97" s="66">
        <f t="shared" si="56"/>
        <v>19.84854966306925</v>
      </c>
      <c r="AB97" s="68">
        <f t="shared" si="59"/>
        <v>0.12627125797358119</v>
      </c>
    </row>
    <row r="98" spans="1:28">
      <c r="A98">
        <v>5305.09</v>
      </c>
      <c r="B98">
        <v>19.782313849697676</v>
      </c>
      <c r="D98" s="66">
        <f t="shared" si="40"/>
        <v>18.150163948317008</v>
      </c>
      <c r="E98" s="66">
        <f t="shared" si="41"/>
        <v>10.655092356812711</v>
      </c>
      <c r="F98" s="66">
        <f t="shared" si="42"/>
        <v>7.4950715915042974</v>
      </c>
      <c r="G98" s="66">
        <f t="shared" si="43"/>
        <v>7.0304607529849843</v>
      </c>
      <c r="H98" s="66">
        <f t="shared" si="44"/>
        <v>-0.46461083851931306</v>
      </c>
      <c r="I98" s="66">
        <f t="shared" si="45"/>
        <v>17.685553109797695</v>
      </c>
      <c r="J98" s="66">
        <f t="shared" si="46"/>
        <v>0.46461083851931306</v>
      </c>
      <c r="K98" s="66">
        <f t="shared" si="47"/>
        <v>2.2898536076006186</v>
      </c>
      <c r="L98" s="66">
        <f t="shared" si="48"/>
        <v>1.8252427690813056</v>
      </c>
      <c r="M98" s="66">
        <f t="shared" si="49"/>
        <v>19.975406717398315</v>
      </c>
      <c r="N98" s="66">
        <f t="shared" si="50"/>
        <v>-1.8252427690813064</v>
      </c>
      <c r="O98" s="67">
        <f t="shared" si="51"/>
        <v>3.3315111660835952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2.0079972531139985E-6</v>
      </c>
      <c r="X98" s="65">
        <f t="shared" si="55"/>
        <v>2.0079972531139984E-2</v>
      </c>
      <c r="Y98" s="68">
        <f t="shared" si="57"/>
        <v>2.1714943852575885E-2</v>
      </c>
      <c r="Z98" s="68">
        <f t="shared" si="58"/>
        <v>2.1714943852575885E-2</v>
      </c>
      <c r="AA98" s="66">
        <f t="shared" si="56"/>
        <v>19.975406717398315</v>
      </c>
      <c r="AB98" s="68">
        <f t="shared" si="59"/>
        <v>0.12685705432906502</v>
      </c>
    </row>
    <row r="99" spans="1:28">
      <c r="A99">
        <v>5803.18</v>
      </c>
      <c r="B99">
        <v>19.804028793550255</v>
      </c>
      <c r="D99" s="66">
        <f t="shared" si="40"/>
        <v>18.171878892169588</v>
      </c>
      <c r="E99" s="66">
        <f t="shared" si="41"/>
        <v>10.669368936032891</v>
      </c>
      <c r="F99" s="66">
        <f t="shared" si="42"/>
        <v>7.5025099561366968</v>
      </c>
      <c r="G99" s="66">
        <f t="shared" si="43"/>
        <v>7.0812950418153298</v>
      </c>
      <c r="H99" s="66">
        <f t="shared" si="44"/>
        <v>-0.42121491432136704</v>
      </c>
      <c r="I99" s="66">
        <f t="shared" si="45"/>
        <v>17.75066397784822</v>
      </c>
      <c r="J99" s="66">
        <f t="shared" si="46"/>
        <v>0.42121491432136793</v>
      </c>
      <c r="K99" s="66">
        <f t="shared" si="47"/>
        <v>2.3452233030498646</v>
      </c>
      <c r="L99" s="66">
        <f t="shared" si="48"/>
        <v>1.9240083887284967</v>
      </c>
      <c r="M99" s="66">
        <f t="shared" si="49"/>
        <v>20.095887280898083</v>
      </c>
      <c r="N99" s="66">
        <f t="shared" si="50"/>
        <v>-1.9240083887284953</v>
      </c>
      <c r="O99" s="67">
        <f t="shared" si="51"/>
        <v>3.7018082798976208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1.8356497898604804E-6</v>
      </c>
      <c r="X99" s="65">
        <f t="shared" si="55"/>
        <v>1.8356497898604805E-2</v>
      </c>
      <c r="Y99" s="68">
        <f t="shared" si="57"/>
        <v>2.1714943852579438E-2</v>
      </c>
      <c r="Z99" s="68">
        <f t="shared" si="58"/>
        <v>2.1714943852579438E-2</v>
      </c>
      <c r="AA99" s="66">
        <f t="shared" si="56"/>
        <v>20.095887280898083</v>
      </c>
      <c r="AB99" s="68">
        <f t="shared" si="59"/>
        <v>0.12048056349976832</v>
      </c>
    </row>
    <row r="100" spans="1:28">
      <c r="A100">
        <v>6355.62</v>
      </c>
      <c r="B100">
        <v>19.825743737402835</v>
      </c>
      <c r="D100" s="66">
        <f t="shared" si="40"/>
        <v>18.193593836022167</v>
      </c>
      <c r="E100" s="66">
        <f t="shared" si="41"/>
        <v>10.683528189671947</v>
      </c>
      <c r="F100" s="66">
        <f t="shared" si="42"/>
        <v>7.5100656463502204</v>
      </c>
      <c r="G100" s="66">
        <f t="shared" si="43"/>
        <v>7.131186061093806</v>
      </c>
      <c r="H100" s="66">
        <f t="shared" si="44"/>
        <v>-0.37887958525641441</v>
      </c>
      <c r="I100" s="66">
        <f t="shared" si="45"/>
        <v>17.814714250765753</v>
      </c>
      <c r="J100" s="66">
        <f t="shared" si="46"/>
        <v>0.37887958525641352</v>
      </c>
      <c r="K100" s="66">
        <f t="shared" si="47"/>
        <v>2.3988984503324304</v>
      </c>
      <c r="L100" s="66">
        <f t="shared" si="48"/>
        <v>2.0200188650760169</v>
      </c>
      <c r="M100" s="66">
        <f t="shared" si="49"/>
        <v>20.213612701098185</v>
      </c>
      <c r="N100" s="66">
        <f t="shared" si="50"/>
        <v>-2.0200188650760182</v>
      </c>
      <c r="O100" s="67">
        <f t="shared" si="51"/>
        <v>4.0804762152630047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1.6760923635337769E-6</v>
      </c>
      <c r="X100" s="65">
        <f t="shared" si="55"/>
        <v>1.6760923635337769E-2</v>
      </c>
      <c r="Y100" s="68">
        <f t="shared" si="57"/>
        <v>2.1714943852579438E-2</v>
      </c>
      <c r="Z100" s="68">
        <f t="shared" si="58"/>
        <v>2.1714943852579438E-2</v>
      </c>
      <c r="AA100" s="66">
        <f t="shared" si="56"/>
        <v>20.213612701098185</v>
      </c>
      <c r="AB100" s="68">
        <f t="shared" si="59"/>
        <v>0.11772542020010235</v>
      </c>
    </row>
    <row r="101" spans="1:28">
      <c r="A101">
        <v>6943.73</v>
      </c>
      <c r="B101">
        <v>19.847458681255407</v>
      </c>
      <c r="D101" s="66">
        <f t="shared" si="40"/>
        <v>18.215308779874739</v>
      </c>
      <c r="E101" s="66">
        <f t="shared" si="41"/>
        <v>10.697020750434898</v>
      </c>
      <c r="F101" s="66">
        <f t="shared" si="42"/>
        <v>7.5182880294398409</v>
      </c>
      <c r="G101" s="66">
        <f t="shared" si="43"/>
        <v>7.1782473598191245</v>
      </c>
      <c r="H101" s="66">
        <f t="shared" si="44"/>
        <v>-0.34004066962071633</v>
      </c>
      <c r="I101" s="66">
        <f t="shared" si="45"/>
        <v>17.875268110254023</v>
      </c>
      <c r="J101" s="66">
        <f t="shared" si="46"/>
        <v>0.34004066962071633</v>
      </c>
      <c r="K101" s="66">
        <f t="shared" si="47"/>
        <v>2.4489233200688223</v>
      </c>
      <c r="L101" s="66">
        <f t="shared" si="48"/>
        <v>2.108882650448106</v>
      </c>
      <c r="M101" s="66">
        <f t="shared" si="49"/>
        <v>20.324191430322845</v>
      </c>
      <c r="N101" s="66">
        <f t="shared" si="50"/>
        <v>-2.1088826504481055</v>
      </c>
      <c r="O101" s="67">
        <f t="shared" si="51"/>
        <v>4.4473860333610267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1.5341331168583088E-6</v>
      </c>
      <c r="X101" s="65">
        <f t="shared" si="55"/>
        <v>1.5341331168583088E-2</v>
      </c>
      <c r="Y101" s="68">
        <f t="shared" si="57"/>
        <v>2.1714943852572333E-2</v>
      </c>
      <c r="Z101" s="68">
        <f t="shared" si="58"/>
        <v>2.1714943852572333E-2</v>
      </c>
      <c r="AA101" s="66">
        <f t="shared" si="56"/>
        <v>20.324191430322845</v>
      </c>
      <c r="AB101" s="68">
        <f t="shared" si="59"/>
        <v>0.11057872922465961</v>
      </c>
    </row>
    <row r="102" spans="1:28">
      <c r="A102">
        <v>7604.8</v>
      </c>
      <c r="B102">
        <v>19.86917362510799</v>
      </c>
      <c r="D102" s="66">
        <f t="shared" si="40"/>
        <v>18.237023723727322</v>
      </c>
      <c r="E102" s="66">
        <f t="shared" si="41"/>
        <v>10.710598966705431</v>
      </c>
      <c r="F102" s="66">
        <f t="shared" si="42"/>
        <v>7.526424757021891</v>
      </c>
      <c r="G102" s="66">
        <f t="shared" si="43"/>
        <v>7.2251400526067879</v>
      </c>
      <c r="H102" s="66">
        <f t="shared" si="44"/>
        <v>-0.30128470441510302</v>
      </c>
      <c r="I102" s="66">
        <f t="shared" si="45"/>
        <v>17.935739019312219</v>
      </c>
      <c r="J102" s="66">
        <f t="shared" si="46"/>
        <v>0.30128470441510302</v>
      </c>
      <c r="K102" s="66">
        <f t="shared" si="47"/>
        <v>2.4981846609353804</v>
      </c>
      <c r="L102" s="66">
        <f t="shared" si="48"/>
        <v>2.1968999565202774</v>
      </c>
      <c r="M102" s="66">
        <f t="shared" si="49"/>
        <v>20.433923680247599</v>
      </c>
      <c r="N102" s="66">
        <f t="shared" si="50"/>
        <v>-2.1968999565202765</v>
      </c>
      <c r="O102" s="67">
        <f t="shared" si="51"/>
        <v>4.8263694189587927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1.4007740042502816E-6</v>
      </c>
      <c r="X102" s="65">
        <f t="shared" si="55"/>
        <v>1.4007740042502817E-2</v>
      </c>
      <c r="Y102" s="68">
        <f t="shared" si="57"/>
        <v>2.1714943852582991E-2</v>
      </c>
      <c r="Z102" s="68">
        <f t="shared" si="58"/>
        <v>2.1714943852582991E-2</v>
      </c>
      <c r="AA102" s="66">
        <f t="shared" si="56"/>
        <v>20.433923680247599</v>
      </c>
      <c r="AB102" s="68">
        <f t="shared" si="59"/>
        <v>0.10973224992475394</v>
      </c>
    </row>
    <row r="103" spans="1:28">
      <c r="A103">
        <v>8315.76</v>
      </c>
      <c r="B103">
        <v>19.890888568960566</v>
      </c>
      <c r="D103" s="66">
        <f t="shared" si="40"/>
        <v>18.258738667579898</v>
      </c>
      <c r="E103" s="66">
        <f t="shared" si="41"/>
        <v>10.723668863865836</v>
      </c>
      <c r="F103" s="66">
        <f t="shared" si="42"/>
        <v>7.5350698037140624</v>
      </c>
      <c r="G103" s="66">
        <f t="shared" si="43"/>
        <v>7.2698399779133274</v>
      </c>
      <c r="H103" s="66">
        <f t="shared" si="44"/>
        <v>-0.26522982580073506</v>
      </c>
      <c r="I103" s="66">
        <f t="shared" si="45"/>
        <v>17.993508841779164</v>
      </c>
      <c r="J103" s="66">
        <f t="shared" si="46"/>
        <v>0.26522982580073418</v>
      </c>
      <c r="K103" s="66">
        <f t="shared" si="47"/>
        <v>2.5446009494219504</v>
      </c>
      <c r="L103" s="66">
        <f t="shared" si="48"/>
        <v>2.2793711236212162</v>
      </c>
      <c r="M103" s="66">
        <f t="shared" si="49"/>
        <v>20.538109791201116</v>
      </c>
      <c r="N103" s="66">
        <f t="shared" si="50"/>
        <v>-2.2793711236212175</v>
      </c>
      <c r="O103" s="67">
        <f t="shared" si="51"/>
        <v>5.1955327191982521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1.2810141403218157E-6</v>
      </c>
      <c r="X103" s="65">
        <f t="shared" si="55"/>
        <v>1.2810141403218157E-2</v>
      </c>
      <c r="Y103" s="68">
        <f t="shared" si="57"/>
        <v>2.1714943852575885E-2</v>
      </c>
      <c r="Z103" s="68">
        <f t="shared" si="58"/>
        <v>2.1714943852575885E-2</v>
      </c>
      <c r="AA103" s="66">
        <f t="shared" si="56"/>
        <v>20.538109791201116</v>
      </c>
      <c r="AB103" s="68">
        <f t="shared" si="59"/>
        <v>0.10418611095351693</v>
      </c>
    </row>
    <row r="104" spans="1:28">
      <c r="A104">
        <v>9095.89</v>
      </c>
      <c r="B104">
        <v>19.890888568960566</v>
      </c>
      <c r="D104" s="66">
        <f t="shared" ref="D104:D125" si="60">IF(B104-$D$4&gt;0.05,B104-$D$4,IF(A104="","",0))</f>
        <v>18.258738667579898</v>
      </c>
      <c r="E104" s="66">
        <f t="shared" ref="E104:E125" si="61">IF(D104="","",IF(A104&lt;$F$4+0.01,0,10^(((-0.434*$E$4)/(LOG(A104)-LOG($F$4)))+LOG($G$4))))</f>
        <v>10.736517318661109</v>
      </c>
      <c r="F104" s="66">
        <f t="shared" ref="F104:F125" si="62">IF(E104="","",IF(ABS(D104-E104)&lt;0.05,0,D104-E104))</f>
        <v>7.522221348918789</v>
      </c>
      <c r="G104" s="66">
        <f t="shared" ref="G104:G125" si="63">IF(OR(D104="",$H$4=""),"",IF(A104&lt;$I$4,0,10^(((-0.434*$H$4)/(LOG(A104)-LOG($I$4)))+LOG($J$4))))</f>
        <v>7.3133696447869232</v>
      </c>
      <c r="H104" s="66">
        <f t="shared" ref="H104:H125" si="64">IF(G104="","",IF(ABS(G104-F104)&lt;0.05,0,G104-F104))</f>
        <v>-0.20885170413186582</v>
      </c>
      <c r="I104" s="66">
        <f t="shared" ref="I104:I125" si="65">IF(G104="","",E104+G104)</f>
        <v>18.049886963448031</v>
      </c>
      <c r="J104" s="66">
        <f t="shared" ref="J104:J125" si="66">IF(I104="","",IF(ABS(D104-I104)&lt;0.05,0,D104-I104))</f>
        <v>0.20885170413186671</v>
      </c>
      <c r="K104" s="66">
        <f t="shared" ref="K104:K125" si="67">IF(OR(G104="",$K$4=""),"",IF(A104&lt;$L$4,0,10^(((-0.434*$K$4)/(LOG(A104)-LOG($L$4)))+LOG($M$4))))</f>
        <v>2.5892959943905014</v>
      </c>
      <c r="L104" s="66">
        <f t="shared" ref="L104:L125" si="68">IF(K104="","",IF(ABS(K104-J104)&lt;0.05,0,K104-J104))</f>
        <v>2.3804442902586347</v>
      </c>
      <c r="M104" s="66">
        <f t="shared" ref="M104:M125" si="69">IF(L104="","",E104+G104+K104)</f>
        <v>20.639182957838532</v>
      </c>
      <c r="N104" s="66">
        <f t="shared" ref="N104:N125" si="70">IF(M104="","",IF(ABS(D104-M104)&lt;0.05,0,D104-M104))</f>
        <v>-2.3804442902586338</v>
      </c>
      <c r="O104" s="67">
        <f t="shared" ref="O104:O125" si="71">IF($H$4="",IF(A104="","",F104^2),IF(N104="","",N104^2))</f>
        <v>5.6665150190249305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1.1711450058787588E-6</v>
      </c>
      <c r="X104" s="65">
        <f t="shared" ref="X104:X125" si="75">IF(D104="","",IF(W104=" "," ",W104*10000))</f>
        <v>1.1711450058787588E-2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20.639182957838532</v>
      </c>
      <c r="AB104" s="68">
        <f t="shared" si="59"/>
        <v>0.10107316663741628</v>
      </c>
    </row>
    <row r="105" spans="1:28">
      <c r="A105">
        <v>9954.84</v>
      </c>
      <c r="B105">
        <v>19.890888568960566</v>
      </c>
      <c r="D105" s="66">
        <f t="shared" si="60"/>
        <v>18.258738667579898</v>
      </c>
      <c r="E105" s="66">
        <f t="shared" si="61"/>
        <v>10.749187054948003</v>
      </c>
      <c r="F105" s="66">
        <f t="shared" si="62"/>
        <v>7.5095516126318955</v>
      </c>
      <c r="G105" s="66">
        <f t="shared" si="63"/>
        <v>7.355897807621151</v>
      </c>
      <c r="H105" s="66">
        <f t="shared" si="64"/>
        <v>-0.15365380501074455</v>
      </c>
      <c r="I105" s="66">
        <f t="shared" si="65"/>
        <v>18.105084862569154</v>
      </c>
      <c r="J105" s="66">
        <f t="shared" si="66"/>
        <v>0.15365380501074455</v>
      </c>
      <c r="K105" s="66">
        <f t="shared" si="67"/>
        <v>2.6324827491828739</v>
      </c>
      <c r="L105" s="66">
        <f t="shared" si="68"/>
        <v>2.4788289441721294</v>
      </c>
      <c r="M105" s="66">
        <f t="shared" si="69"/>
        <v>20.737567611752027</v>
      </c>
      <c r="N105" s="66">
        <f t="shared" si="70"/>
        <v>-2.478828944172129</v>
      </c>
      <c r="O105" s="67">
        <f t="shared" si="71"/>
        <v>6.1445929344655115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1.0700931554422314E-6</v>
      </c>
      <c r="X105" s="65">
        <f t="shared" si="75"/>
        <v>1.0700931554422314E-2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20.737567611752027</v>
      </c>
      <c r="AB105" s="68">
        <f t="shared" ref="AB105:AB125" si="79">IF(AA105-AA104&lt;0.0001,0.0001,AA105-AA104)</f>
        <v>9.8384653913495157E-2</v>
      </c>
    </row>
    <row r="106" spans="1:28">
      <c r="A106">
        <v>10893.79</v>
      </c>
      <c r="B106">
        <v>19.890888568960566</v>
      </c>
      <c r="D106" s="66">
        <f t="shared" si="60"/>
        <v>18.258738667579898</v>
      </c>
      <c r="E106" s="66">
        <f t="shared" si="61"/>
        <v>10.761590008218613</v>
      </c>
      <c r="F106" s="66">
        <f t="shared" si="62"/>
        <v>7.4971486593612848</v>
      </c>
      <c r="G106" s="66">
        <f t="shared" si="63"/>
        <v>7.3971541013189626</v>
      </c>
      <c r="H106" s="66">
        <f t="shared" si="64"/>
        <v>-9.9994558042322268E-2</v>
      </c>
      <c r="I106" s="66">
        <f t="shared" si="65"/>
        <v>18.158744109537576</v>
      </c>
      <c r="J106" s="66">
        <f t="shared" si="66"/>
        <v>9.9994558042322268E-2</v>
      </c>
      <c r="K106" s="66">
        <f t="shared" si="67"/>
        <v>2.6739270831734516</v>
      </c>
      <c r="L106" s="66">
        <f t="shared" si="68"/>
        <v>2.5739325251311294</v>
      </c>
      <c r="M106" s="66">
        <f t="shared" si="69"/>
        <v>20.832671192711029</v>
      </c>
      <c r="N106" s="66">
        <f t="shared" si="70"/>
        <v>-2.5739325251311307</v>
      </c>
      <c r="O106" s="67">
        <f t="shared" si="71"/>
        <v>6.6251286439279191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9.77860427594303E-7</v>
      </c>
      <c r="X106" s="65">
        <f t="shared" si="75"/>
        <v>9.7786042759430303E-3</v>
      </c>
      <c r="Y106" s="68">
        <f t="shared" si="77"/>
        <v>1E-4</v>
      </c>
      <c r="Z106" s="68">
        <f t="shared" si="78"/>
        <v>1E-4</v>
      </c>
      <c r="AA106" s="66">
        <f t="shared" si="76"/>
        <v>20.832671192711029</v>
      </c>
      <c r="AB106" s="68">
        <f t="shared" si="79"/>
        <v>9.5103580959001732E-2</v>
      </c>
    </row>
    <row r="107" spans="1:28">
      <c r="A107">
        <v>11893.79</v>
      </c>
      <c r="B107">
        <v>19.890888568960566</v>
      </c>
      <c r="D107" s="66">
        <f t="shared" si="60"/>
        <v>18.258738667579898</v>
      </c>
      <c r="E107" s="66">
        <f t="shared" si="61"/>
        <v>10.773439463925049</v>
      </c>
      <c r="F107" s="66">
        <f t="shared" si="62"/>
        <v>7.4852992036548489</v>
      </c>
      <c r="G107" s="66">
        <f t="shared" si="63"/>
        <v>7.4362255191164151</v>
      </c>
      <c r="H107" s="66">
        <f t="shared" si="64"/>
        <v>0</v>
      </c>
      <c r="I107" s="66">
        <f t="shared" si="65"/>
        <v>18.209664983041463</v>
      </c>
      <c r="J107" s="66">
        <f t="shared" si="66"/>
        <v>0</v>
      </c>
      <c r="K107" s="66">
        <f t="shared" si="67"/>
        <v>2.7127696687279736</v>
      </c>
      <c r="L107" s="66">
        <f t="shared" si="68"/>
        <v>2.7127696687279736</v>
      </c>
      <c r="M107" s="66">
        <f t="shared" si="69"/>
        <v>20.922434651769436</v>
      </c>
      <c r="N107" s="66">
        <f t="shared" si="70"/>
        <v>-2.6636959841895376</v>
      </c>
      <c r="O107" s="67">
        <f t="shared" si="71"/>
        <v>7.0952762961874694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8.956443780765039E-7</v>
      </c>
      <c r="X107" s="65">
        <f t="shared" si="75"/>
        <v>8.9564437807650391E-3</v>
      </c>
      <c r="Y107" s="68">
        <f t="shared" si="77"/>
        <v>1E-4</v>
      </c>
      <c r="Z107" s="68">
        <f t="shared" si="78"/>
        <v>1E-4</v>
      </c>
      <c r="AA107" s="66">
        <f t="shared" si="76"/>
        <v>20.922434651769436</v>
      </c>
      <c r="AB107" s="68">
        <f t="shared" si="79"/>
        <v>8.976345905840688E-2</v>
      </c>
    </row>
    <row r="108" spans="1:28">
      <c r="A108">
        <v>12994.86</v>
      </c>
      <c r="B108">
        <v>19.890888568960566</v>
      </c>
      <c r="D108" s="66">
        <f t="shared" si="60"/>
        <v>18.258738667579898</v>
      </c>
      <c r="E108" s="66">
        <f t="shared" si="61"/>
        <v>10.785156705875783</v>
      </c>
      <c r="F108" s="66">
        <f t="shared" si="62"/>
        <v>7.4735819617041148</v>
      </c>
      <c r="G108" s="66">
        <f t="shared" si="63"/>
        <v>7.4745344166335652</v>
      </c>
      <c r="H108" s="66">
        <f t="shared" si="64"/>
        <v>0</v>
      </c>
      <c r="I108" s="66">
        <f t="shared" si="65"/>
        <v>18.259691122509349</v>
      </c>
      <c r="J108" s="66">
        <f t="shared" si="66"/>
        <v>0</v>
      </c>
      <c r="K108" s="66">
        <f t="shared" si="67"/>
        <v>2.7504723286213713</v>
      </c>
      <c r="L108" s="66">
        <f t="shared" si="68"/>
        <v>2.7504723286213713</v>
      </c>
      <c r="M108" s="66">
        <f t="shared" si="69"/>
        <v>21.010163451130719</v>
      </c>
      <c r="N108" s="66">
        <f t="shared" si="70"/>
        <v>-2.7514247835508208</v>
      </c>
      <c r="O108" s="67">
        <f t="shared" si="71"/>
        <v>7.5703383395376811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8.1975536077514815E-7</v>
      </c>
      <c r="X108" s="65">
        <f t="shared" si="75"/>
        <v>8.1975536077514809E-3</v>
      </c>
      <c r="Y108" s="68">
        <f t="shared" si="77"/>
        <v>1E-4</v>
      </c>
      <c r="Z108" s="68">
        <f t="shared" si="78"/>
        <v>1E-4</v>
      </c>
      <c r="AA108" s="66">
        <f t="shared" si="76"/>
        <v>21.010163451130719</v>
      </c>
      <c r="AB108" s="68">
        <f t="shared" si="79"/>
        <v>8.7728799361283194E-2</v>
      </c>
    </row>
    <row r="109" spans="1:28">
      <c r="A109">
        <v>14293.98</v>
      </c>
      <c r="B109">
        <v>19.890888568960566</v>
      </c>
      <c r="D109" s="66">
        <f t="shared" si="60"/>
        <v>18.258738667579898</v>
      </c>
      <c r="E109" s="66">
        <f t="shared" si="61"/>
        <v>10.797517976179147</v>
      </c>
      <c r="F109" s="66">
        <f t="shared" si="62"/>
        <v>7.4612206914007508</v>
      </c>
      <c r="G109" s="66">
        <f t="shared" si="63"/>
        <v>7.5146009169064323</v>
      </c>
      <c r="H109" s="66">
        <f t="shared" si="64"/>
        <v>5.3380225505681445E-2</v>
      </c>
      <c r="I109" s="66">
        <f t="shared" si="65"/>
        <v>18.312118893085579</v>
      </c>
      <c r="J109" s="66">
        <f t="shared" si="66"/>
        <v>-5.3380225505680556E-2</v>
      </c>
      <c r="K109" s="66">
        <f t="shared" si="67"/>
        <v>2.7895030437331387</v>
      </c>
      <c r="L109" s="66">
        <f t="shared" si="68"/>
        <v>2.8428832692388193</v>
      </c>
      <c r="M109" s="66">
        <f t="shared" si="69"/>
        <v>21.101621936818717</v>
      </c>
      <c r="N109" s="66">
        <f t="shared" si="70"/>
        <v>-2.8428832692388184</v>
      </c>
      <c r="O109" s="67">
        <f t="shared" si="71"/>
        <v>8.0819852825179925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7.4525122796607685E-7</v>
      </c>
      <c r="X109" s="65">
        <f t="shared" si="75"/>
        <v>7.4525122796607682E-3</v>
      </c>
      <c r="Y109" s="68">
        <f t="shared" si="77"/>
        <v>1E-4</v>
      </c>
      <c r="Z109" s="68">
        <f t="shared" si="78"/>
        <v>1E-4</v>
      </c>
      <c r="AA109" s="66">
        <f t="shared" si="76"/>
        <v>21.101621936818717</v>
      </c>
      <c r="AB109" s="68">
        <f t="shared" si="79"/>
        <v>9.1458485687997637E-2</v>
      </c>
    </row>
    <row r="110" spans="1:28">
      <c r="A110">
        <v>15593.97</v>
      </c>
      <c r="B110">
        <v>19.890888568960566</v>
      </c>
      <c r="D110" s="66">
        <f t="shared" si="60"/>
        <v>18.258738667579898</v>
      </c>
      <c r="E110" s="66">
        <f t="shared" si="61"/>
        <v>10.808591395186172</v>
      </c>
      <c r="F110" s="66">
        <f t="shared" si="62"/>
        <v>7.4501472723937265</v>
      </c>
      <c r="G110" s="66">
        <f t="shared" si="63"/>
        <v>7.5501930583243686</v>
      </c>
      <c r="H110" s="66">
        <f t="shared" si="64"/>
        <v>0.10004578593064206</v>
      </c>
      <c r="I110" s="66">
        <f t="shared" si="65"/>
        <v>18.358784453510541</v>
      </c>
      <c r="J110" s="66">
        <f t="shared" si="66"/>
        <v>-0.10004578593064295</v>
      </c>
      <c r="K110" s="66">
        <f t="shared" si="67"/>
        <v>2.8238330462902352</v>
      </c>
      <c r="L110" s="66">
        <f t="shared" si="68"/>
        <v>2.9238788322208782</v>
      </c>
      <c r="M110" s="66">
        <f t="shared" si="69"/>
        <v>21.182617499800777</v>
      </c>
      <c r="N110" s="66">
        <f t="shared" si="70"/>
        <v>-2.9238788322208791</v>
      </c>
      <c r="O110" s="67">
        <f t="shared" si="71"/>
        <v>8.5490674255093317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6.8312342190747723E-7</v>
      </c>
      <c r="X110" s="65">
        <f t="shared" si="75"/>
        <v>6.8312342190747725E-3</v>
      </c>
      <c r="Y110" s="68">
        <f t="shared" si="77"/>
        <v>1E-4</v>
      </c>
      <c r="Z110" s="68">
        <f t="shared" si="78"/>
        <v>1E-4</v>
      </c>
      <c r="AA110" s="66">
        <f t="shared" si="76"/>
        <v>21.182617499800777</v>
      </c>
      <c r="AB110" s="68">
        <f t="shared" si="79"/>
        <v>8.0995562982060676E-2</v>
      </c>
    </row>
    <row r="111" spans="1:28">
      <c r="A111">
        <v>17093.95</v>
      </c>
      <c r="B111">
        <v>19.890888568960566</v>
      </c>
      <c r="D111" s="66">
        <f t="shared" si="60"/>
        <v>18.258738667579898</v>
      </c>
      <c r="E111" s="66">
        <f t="shared" si="61"/>
        <v>10.820054540907401</v>
      </c>
      <c r="F111" s="66">
        <f t="shared" si="62"/>
        <v>7.4386841266724968</v>
      </c>
      <c r="G111" s="66">
        <f t="shared" si="63"/>
        <v>7.586742435724438</v>
      </c>
      <c r="H111" s="66">
        <f t="shared" si="64"/>
        <v>0.14805830905194117</v>
      </c>
      <c r="I111" s="66">
        <f t="shared" si="65"/>
        <v>18.406796976631838</v>
      </c>
      <c r="J111" s="66">
        <f t="shared" si="66"/>
        <v>-0.14805830905194028</v>
      </c>
      <c r="K111" s="66">
        <f t="shared" si="67"/>
        <v>2.8587539623433642</v>
      </c>
      <c r="L111" s="66">
        <f t="shared" si="68"/>
        <v>3.0068122713953045</v>
      </c>
      <c r="M111" s="66">
        <f t="shared" si="69"/>
        <v>21.265550938975203</v>
      </c>
      <c r="N111" s="66">
        <f t="shared" si="70"/>
        <v>-3.0068122713953045</v>
      </c>
      <c r="O111" s="67">
        <f t="shared" si="71"/>
        <v>9.0409200354133894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6.231799056111983E-7</v>
      </c>
      <c r="X111" s="65">
        <f t="shared" si="75"/>
        <v>6.2317990561119828E-3</v>
      </c>
      <c r="Y111" s="68">
        <f t="shared" si="77"/>
        <v>1E-4</v>
      </c>
      <c r="Z111" s="68">
        <f t="shared" si="78"/>
        <v>1E-4</v>
      </c>
      <c r="AA111" s="66">
        <f t="shared" si="76"/>
        <v>21.265550938975203</v>
      </c>
      <c r="AB111" s="68">
        <f t="shared" si="79"/>
        <v>8.2933439174425416E-2</v>
      </c>
    </row>
    <row r="112" spans="1:28">
      <c r="A112">
        <v>18695.32</v>
      </c>
      <c r="B112">
        <v>19.890888568960566</v>
      </c>
      <c r="D112" s="66">
        <f t="shared" si="60"/>
        <v>18.258738667579898</v>
      </c>
      <c r="E112" s="66">
        <f t="shared" si="61"/>
        <v>10.831020038150223</v>
      </c>
      <c r="F112" s="66">
        <f t="shared" si="62"/>
        <v>7.4277186294296751</v>
      </c>
      <c r="G112" s="66">
        <f t="shared" si="63"/>
        <v>7.6214268283712308</v>
      </c>
      <c r="H112" s="66">
        <f t="shared" si="64"/>
        <v>0.19370819894155566</v>
      </c>
      <c r="I112" s="66">
        <f t="shared" si="65"/>
        <v>18.452446866521456</v>
      </c>
      <c r="J112" s="66">
        <f t="shared" si="66"/>
        <v>-0.19370819894155744</v>
      </c>
      <c r="K112" s="66">
        <f t="shared" si="67"/>
        <v>2.8915838850352715</v>
      </c>
      <c r="L112" s="66">
        <f t="shared" si="68"/>
        <v>3.085292083976829</v>
      </c>
      <c r="M112" s="66">
        <f t="shared" si="69"/>
        <v>21.344030751556726</v>
      </c>
      <c r="N112" s="66">
        <f t="shared" si="70"/>
        <v>-3.0852920839768281</v>
      </c>
      <c r="O112" s="67">
        <f t="shared" si="71"/>
        <v>9.5190272434500791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5.698006852796605E-7</v>
      </c>
      <c r="X112" s="65">
        <f t="shared" si="75"/>
        <v>5.6980068527966053E-3</v>
      </c>
      <c r="Y112" s="68">
        <f t="shared" si="77"/>
        <v>1E-4</v>
      </c>
      <c r="Z112" s="68">
        <f t="shared" si="78"/>
        <v>1E-4</v>
      </c>
      <c r="AA112" s="66">
        <f t="shared" si="76"/>
        <v>21.344030751556726</v>
      </c>
      <c r="AB112" s="68">
        <f t="shared" si="79"/>
        <v>7.8479812581523589E-2</v>
      </c>
    </row>
    <row r="113" spans="1:28">
      <c r="A113">
        <v>20393.96</v>
      </c>
      <c r="B113">
        <v>19.890888568960566</v>
      </c>
      <c r="D113" s="66">
        <f t="shared" si="60"/>
        <v>18.258738667579898</v>
      </c>
      <c r="E113" s="66">
        <f t="shared" si="61"/>
        <v>10.841474792433212</v>
      </c>
      <c r="F113" s="66">
        <f t="shared" si="62"/>
        <v>7.4172638751466859</v>
      </c>
      <c r="G113" s="66">
        <f t="shared" si="63"/>
        <v>7.6542449657672682</v>
      </c>
      <c r="H113" s="66">
        <f t="shared" si="64"/>
        <v>0.23698109062058226</v>
      </c>
      <c r="I113" s="66">
        <f t="shared" si="65"/>
        <v>18.49571975820048</v>
      </c>
      <c r="J113" s="66">
        <f t="shared" si="66"/>
        <v>-0.23698109062058137</v>
      </c>
      <c r="K113" s="66">
        <f t="shared" si="67"/>
        <v>2.9223723068941161</v>
      </c>
      <c r="L113" s="66">
        <f t="shared" si="68"/>
        <v>3.1593533975146975</v>
      </c>
      <c r="M113" s="66">
        <f t="shared" si="69"/>
        <v>21.418092065094594</v>
      </c>
      <c r="N113" s="66">
        <f t="shared" si="70"/>
        <v>-3.1593533975146961</v>
      </c>
      <c r="O113" s="67">
        <f t="shared" si="71"/>
        <v>9.981513890387653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5.2234122983091774E-7</v>
      </c>
      <c r="X113" s="65">
        <f t="shared" si="75"/>
        <v>5.223412298309177E-3</v>
      </c>
      <c r="Y113" s="68">
        <f t="shared" si="77"/>
        <v>1E-4</v>
      </c>
      <c r="Z113" s="68">
        <f t="shared" si="78"/>
        <v>1E-4</v>
      </c>
      <c r="AA113" s="66">
        <f t="shared" si="76"/>
        <v>21.418092065094594</v>
      </c>
      <c r="AB113" s="68">
        <f t="shared" si="79"/>
        <v>7.4061313537868045E-2</v>
      </c>
    </row>
    <row r="114" spans="1:28">
      <c r="A114">
        <v>22295.55</v>
      </c>
      <c r="B114">
        <v>19.890888568960566</v>
      </c>
      <c r="D114" s="66">
        <f t="shared" si="60"/>
        <v>18.258738667579898</v>
      </c>
      <c r="E114" s="66">
        <f t="shared" si="61"/>
        <v>10.851998497367598</v>
      </c>
      <c r="F114" s="66">
        <f t="shared" si="62"/>
        <v>7.4067401702123004</v>
      </c>
      <c r="G114" s="66">
        <f t="shared" si="63"/>
        <v>7.6870348371541048</v>
      </c>
      <c r="H114" s="66">
        <f t="shared" si="64"/>
        <v>0.28029466694180449</v>
      </c>
      <c r="I114" s="66">
        <f t="shared" si="65"/>
        <v>18.539033334521704</v>
      </c>
      <c r="J114" s="66">
        <f t="shared" si="66"/>
        <v>-0.28029466694180627</v>
      </c>
      <c r="K114" s="66">
        <f t="shared" si="67"/>
        <v>2.9528691796504858</v>
      </c>
      <c r="L114" s="66">
        <f t="shared" si="68"/>
        <v>3.2331638465922921</v>
      </c>
      <c r="M114" s="66">
        <f t="shared" si="69"/>
        <v>21.491902514172189</v>
      </c>
      <c r="N114" s="66">
        <f t="shared" si="70"/>
        <v>-3.2331638465922907</v>
      </c>
      <c r="O114" s="67">
        <f t="shared" si="71"/>
        <v>10.453348458911458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4.7779068681968119E-7</v>
      </c>
      <c r="X114" s="65">
        <f t="shared" si="75"/>
        <v>4.7779068681968115E-3</v>
      </c>
      <c r="Y114" s="68">
        <f t="shared" si="77"/>
        <v>1E-4</v>
      </c>
      <c r="Z114" s="68">
        <f t="shared" si="78"/>
        <v>1E-4</v>
      </c>
      <c r="AA114" s="66">
        <f t="shared" si="76"/>
        <v>21.491902514172189</v>
      </c>
      <c r="AB114" s="68">
        <f t="shared" si="79"/>
        <v>7.3810449077594598E-2</v>
      </c>
    </row>
    <row r="115" spans="1:28">
      <c r="A115">
        <v>24395.96</v>
      </c>
      <c r="B115">
        <v>19.890888568960566</v>
      </c>
      <c r="D115" s="66">
        <f t="shared" si="60"/>
        <v>18.258738667579898</v>
      </c>
      <c r="E115" s="66">
        <f t="shared" si="61"/>
        <v>10.862432929948751</v>
      </c>
      <c r="F115" s="66">
        <f t="shared" si="62"/>
        <v>7.3963057376311472</v>
      </c>
      <c r="G115" s="66">
        <f t="shared" si="63"/>
        <v>7.7193065598879462</v>
      </c>
      <c r="H115" s="66">
        <f t="shared" si="64"/>
        <v>0.32300082225679905</v>
      </c>
      <c r="I115" s="66">
        <f t="shared" si="65"/>
        <v>18.581739489836696</v>
      </c>
      <c r="J115" s="66">
        <f t="shared" si="66"/>
        <v>-0.32300082225679816</v>
      </c>
      <c r="K115" s="66">
        <f t="shared" si="67"/>
        <v>2.9826274682974581</v>
      </c>
      <c r="L115" s="66">
        <f t="shared" si="68"/>
        <v>3.3056282905542562</v>
      </c>
      <c r="M115" s="66">
        <f t="shared" si="69"/>
        <v>21.564366958134155</v>
      </c>
      <c r="N115" s="66">
        <f t="shared" si="70"/>
        <v>-3.3056282905542567</v>
      </c>
      <c r="O115" s="67">
        <f t="shared" si="71"/>
        <v>10.927178395312657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4.366545176956571E-7</v>
      </c>
      <c r="X115" s="65">
        <f t="shared" si="75"/>
        <v>4.3665451769565712E-3</v>
      </c>
      <c r="Y115" s="68">
        <f t="shared" si="77"/>
        <v>1E-4</v>
      </c>
      <c r="Z115" s="68">
        <f t="shared" si="78"/>
        <v>1E-4</v>
      </c>
      <c r="AA115" s="66">
        <f t="shared" si="76"/>
        <v>21.564366958134155</v>
      </c>
      <c r="AB115" s="68">
        <f t="shared" si="79"/>
        <v>7.2464443961965941E-2</v>
      </c>
    </row>
    <row r="116" spans="1:28">
      <c r="A116">
        <v>26697.03</v>
      </c>
      <c r="B116">
        <v>19.890888568960566</v>
      </c>
      <c r="D116" s="66">
        <f t="shared" si="60"/>
        <v>18.258738667579898</v>
      </c>
      <c r="E116" s="66">
        <f t="shared" si="61"/>
        <v>10.872690034772617</v>
      </c>
      <c r="F116" s="66">
        <f t="shared" si="62"/>
        <v>7.386048632807281</v>
      </c>
      <c r="G116" s="66">
        <f t="shared" si="63"/>
        <v>7.7507992216257708</v>
      </c>
      <c r="H116" s="66">
        <f t="shared" si="64"/>
        <v>0.36475058881848987</v>
      </c>
      <c r="I116" s="66">
        <f t="shared" si="65"/>
        <v>18.623489256398386</v>
      </c>
      <c r="J116" s="66">
        <f t="shared" si="66"/>
        <v>-0.3647505888184881</v>
      </c>
      <c r="K116" s="66">
        <f t="shared" si="67"/>
        <v>3.0114238216143394</v>
      </c>
      <c r="L116" s="66">
        <f t="shared" si="68"/>
        <v>3.3761744104328275</v>
      </c>
      <c r="M116" s="66">
        <f t="shared" si="69"/>
        <v>21.634913078012726</v>
      </c>
      <c r="N116" s="66">
        <f t="shared" si="70"/>
        <v>-3.376174410432828</v>
      </c>
      <c r="O116" s="67">
        <f t="shared" si="71"/>
        <v>11.398553649661453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3.9901839820843527E-7</v>
      </c>
      <c r="X116" s="65">
        <f t="shared" si="75"/>
        <v>3.9901839820843527E-3</v>
      </c>
      <c r="Y116" s="68">
        <f t="shared" si="77"/>
        <v>1E-4</v>
      </c>
      <c r="Z116" s="68">
        <f t="shared" si="78"/>
        <v>1E-4</v>
      </c>
      <c r="AA116" s="66">
        <f t="shared" si="76"/>
        <v>21.634913078012726</v>
      </c>
      <c r="AB116" s="68">
        <f t="shared" si="79"/>
        <v>7.054611987857129E-2</v>
      </c>
    </row>
    <row r="117" spans="1:28">
      <c r="A117">
        <v>29297.31</v>
      </c>
      <c r="B117">
        <v>19.890888568960566</v>
      </c>
      <c r="D117" s="66">
        <f t="shared" si="60"/>
        <v>18.258738667579898</v>
      </c>
      <c r="E117" s="66">
        <f t="shared" si="61"/>
        <v>10.883073670363489</v>
      </c>
      <c r="F117" s="66">
        <f t="shared" si="62"/>
        <v>7.3756649972164094</v>
      </c>
      <c r="G117" s="66">
        <f t="shared" si="63"/>
        <v>7.7824497646488524</v>
      </c>
      <c r="H117" s="66">
        <f t="shared" si="64"/>
        <v>0.40678476743244296</v>
      </c>
      <c r="I117" s="66">
        <f t="shared" si="65"/>
        <v>18.665523435012339</v>
      </c>
      <c r="J117" s="66">
        <f t="shared" si="66"/>
        <v>-0.40678476743244119</v>
      </c>
      <c r="K117" s="66">
        <f t="shared" si="67"/>
        <v>3.0401240849947619</v>
      </c>
      <c r="L117" s="66">
        <f t="shared" si="68"/>
        <v>3.4469088524272031</v>
      </c>
      <c r="M117" s="66">
        <f t="shared" si="69"/>
        <v>21.705647520007101</v>
      </c>
      <c r="N117" s="66">
        <f t="shared" si="70"/>
        <v>-3.4469088524272031</v>
      </c>
      <c r="O117" s="67">
        <f t="shared" si="71"/>
        <v>11.881180636941018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3.6360355771647779E-7</v>
      </c>
      <c r="X117" s="65">
        <f t="shared" si="75"/>
        <v>3.6360355771647779E-3</v>
      </c>
      <c r="Y117" s="68">
        <f t="shared" si="77"/>
        <v>1E-4</v>
      </c>
      <c r="Z117" s="68">
        <f t="shared" si="78"/>
        <v>1E-4</v>
      </c>
      <c r="AA117" s="66">
        <f t="shared" si="76"/>
        <v>21.705647520007101</v>
      </c>
      <c r="AB117" s="68">
        <f t="shared" si="79"/>
        <v>7.0734441994375175E-2</v>
      </c>
    </row>
    <row r="118" spans="1:28">
      <c r="A118">
        <v>31997.18</v>
      </c>
      <c r="B118">
        <v>19.890888568960566</v>
      </c>
      <c r="D118" s="66">
        <f t="shared" si="60"/>
        <v>18.258738667579898</v>
      </c>
      <c r="E118" s="66">
        <f t="shared" si="61"/>
        <v>10.892745729051967</v>
      </c>
      <c r="F118" s="66">
        <f t="shared" si="62"/>
        <v>7.3659929385279312</v>
      </c>
      <c r="G118" s="66">
        <f t="shared" si="63"/>
        <v>7.8117246143723316</v>
      </c>
      <c r="H118" s="66">
        <f t="shared" si="64"/>
        <v>0.44573167584440032</v>
      </c>
      <c r="I118" s="66">
        <f t="shared" si="65"/>
        <v>18.704470343424298</v>
      </c>
      <c r="J118" s="66">
        <f t="shared" si="66"/>
        <v>-0.44573167584439943</v>
      </c>
      <c r="K118" s="66">
        <f t="shared" si="67"/>
        <v>3.066457206964158</v>
      </c>
      <c r="L118" s="66">
        <f t="shared" si="68"/>
        <v>3.5121888828085575</v>
      </c>
      <c r="M118" s="66">
        <f t="shared" si="69"/>
        <v>21.770927550388457</v>
      </c>
      <c r="N118" s="66">
        <f t="shared" si="70"/>
        <v>-3.5121888828085588</v>
      </c>
      <c r="O118" s="67">
        <f t="shared" si="71"/>
        <v>12.335470748524033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3.3292328097421529E-7</v>
      </c>
      <c r="X118" s="65">
        <f t="shared" si="75"/>
        <v>3.3292328097421528E-3</v>
      </c>
      <c r="Y118" s="68">
        <f t="shared" si="77"/>
        <v>1E-4</v>
      </c>
      <c r="Z118" s="68">
        <f t="shared" si="78"/>
        <v>1E-4</v>
      </c>
      <c r="AA118" s="66">
        <f t="shared" si="76"/>
        <v>21.770927550388457</v>
      </c>
      <c r="AB118" s="68">
        <f t="shared" si="79"/>
        <v>6.5280030381355658E-2</v>
      </c>
    </row>
    <row r="119" spans="1:28">
      <c r="A119">
        <v>34978.370000000003</v>
      </c>
      <c r="B119">
        <v>19.890888568960566</v>
      </c>
      <c r="D119" s="66">
        <f t="shared" si="60"/>
        <v>18.258738667579898</v>
      </c>
      <c r="E119" s="66">
        <f t="shared" si="61"/>
        <v>10.902350088840901</v>
      </c>
      <c r="F119" s="66">
        <f t="shared" si="62"/>
        <v>7.3563885787389971</v>
      </c>
      <c r="G119" s="66">
        <f t="shared" si="63"/>
        <v>7.840599100702959</v>
      </c>
      <c r="H119" s="66">
        <f t="shared" si="64"/>
        <v>0.48421052196396186</v>
      </c>
      <c r="I119" s="66">
        <f t="shared" si="65"/>
        <v>18.742949189543861</v>
      </c>
      <c r="J119" s="66">
        <f t="shared" si="66"/>
        <v>-0.48421052196396275</v>
      </c>
      <c r="K119" s="66">
        <f t="shared" si="67"/>
        <v>3.0922313530276848</v>
      </c>
      <c r="L119" s="66">
        <f t="shared" si="68"/>
        <v>3.5764418749916476</v>
      </c>
      <c r="M119" s="66">
        <f t="shared" si="69"/>
        <v>21.835180542571546</v>
      </c>
      <c r="N119" s="66">
        <f t="shared" si="70"/>
        <v>-3.576441874991648</v>
      </c>
      <c r="O119" s="67">
        <f t="shared" si="71"/>
        <v>12.790936485193775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3.0454838654638684E-7</v>
      </c>
      <c r="X119" s="65">
        <f t="shared" si="75"/>
        <v>3.0454838654638684E-3</v>
      </c>
      <c r="Y119" s="68">
        <f t="shared" si="77"/>
        <v>1E-4</v>
      </c>
      <c r="Z119" s="68">
        <f t="shared" si="78"/>
        <v>1E-4</v>
      </c>
      <c r="AA119" s="66">
        <f t="shared" si="76"/>
        <v>21.835180542571546</v>
      </c>
      <c r="AB119" s="68">
        <f t="shared" si="79"/>
        <v>6.4252992183089219E-2</v>
      </c>
    </row>
    <row r="120" spans="1:28">
      <c r="A120">
        <v>38295.21</v>
      </c>
      <c r="B120">
        <v>19.890888568960566</v>
      </c>
      <c r="D120" s="66">
        <f t="shared" si="60"/>
        <v>18.258738667579898</v>
      </c>
      <c r="E120" s="66">
        <f t="shared" si="61"/>
        <v>10.911947101861593</v>
      </c>
      <c r="F120" s="66">
        <f t="shared" si="62"/>
        <v>7.3467915657183056</v>
      </c>
      <c r="G120" s="66">
        <f t="shared" si="63"/>
        <v>7.8692587226065474</v>
      </c>
      <c r="H120" s="66">
        <f t="shared" si="64"/>
        <v>0.52246715688824175</v>
      </c>
      <c r="I120" s="66">
        <f t="shared" si="65"/>
        <v>18.781205824468138</v>
      </c>
      <c r="J120" s="66">
        <f t="shared" si="66"/>
        <v>-0.52246715688823997</v>
      </c>
      <c r="K120" s="66">
        <f t="shared" si="67"/>
        <v>3.1176199399167408</v>
      </c>
      <c r="L120" s="66">
        <f t="shared" si="68"/>
        <v>3.6400870968049808</v>
      </c>
      <c r="M120" s="66">
        <f t="shared" si="69"/>
        <v>21.898825764384878</v>
      </c>
      <c r="N120" s="66">
        <f t="shared" si="70"/>
        <v>-3.6400870968049794</v>
      </c>
      <c r="O120" s="67">
        <f t="shared" si="71"/>
        <v>13.250234072326103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2.781707202421019E-7</v>
      </c>
      <c r="X120" s="65">
        <f t="shared" si="75"/>
        <v>2.7817072024210188E-3</v>
      </c>
      <c r="Y120" s="68">
        <f t="shared" si="77"/>
        <v>1E-4</v>
      </c>
      <c r="Z120" s="68">
        <f t="shared" si="78"/>
        <v>1E-4</v>
      </c>
      <c r="AA120" s="66">
        <f t="shared" si="76"/>
        <v>21.898825764384878</v>
      </c>
      <c r="AB120" s="68">
        <f t="shared" si="79"/>
        <v>6.3645221813331432E-2</v>
      </c>
    </row>
    <row r="121" spans="1:28">
      <c r="A121">
        <v>41900.949999999997</v>
      </c>
      <c r="B121">
        <v>19.890888568960566</v>
      </c>
      <c r="D121" s="66">
        <f t="shared" si="60"/>
        <v>18.258738667579898</v>
      </c>
      <c r="E121" s="66">
        <f t="shared" si="61"/>
        <v>10.921313620493024</v>
      </c>
      <c r="F121" s="66">
        <f t="shared" si="62"/>
        <v>7.3374250470868745</v>
      </c>
      <c r="G121" s="66">
        <f t="shared" si="63"/>
        <v>7.8970458718886105</v>
      </c>
      <c r="H121" s="66">
        <f t="shared" si="64"/>
        <v>0.55962082480173603</v>
      </c>
      <c r="I121" s="66">
        <f t="shared" si="65"/>
        <v>18.818359492381635</v>
      </c>
      <c r="J121" s="66">
        <f t="shared" si="66"/>
        <v>-0.55962082480173692</v>
      </c>
      <c r="K121" s="66">
        <f t="shared" si="67"/>
        <v>3.1420527421772535</v>
      </c>
      <c r="L121" s="66">
        <f t="shared" si="68"/>
        <v>3.7016735669789904</v>
      </c>
      <c r="M121" s="66">
        <f t="shared" si="69"/>
        <v>21.960412234558888</v>
      </c>
      <c r="N121" s="66">
        <f t="shared" si="70"/>
        <v>-3.7016735669789895</v>
      </c>
      <c r="O121" s="67">
        <f t="shared" si="71"/>
        <v>13.702387196470955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2.5423304596966278E-7</v>
      </c>
      <c r="X121" s="65">
        <f t="shared" si="75"/>
        <v>2.5423304596966277E-3</v>
      </c>
      <c r="Y121" s="68">
        <f t="shared" si="77"/>
        <v>1E-4</v>
      </c>
      <c r="Z121" s="68">
        <f t="shared" si="78"/>
        <v>1E-4</v>
      </c>
      <c r="AA121" s="66">
        <f t="shared" si="76"/>
        <v>21.960412234558888</v>
      </c>
      <c r="AB121" s="68">
        <f t="shared" si="79"/>
        <v>6.1586470174010088E-2</v>
      </c>
    </row>
    <row r="122" spans="1:28">
      <c r="A122">
        <v>45803.97</v>
      </c>
      <c r="B122">
        <v>19.890888568960566</v>
      </c>
      <c r="D122" s="66">
        <f t="shared" si="60"/>
        <v>18.258738667579898</v>
      </c>
      <c r="E122" s="66">
        <f t="shared" si="61"/>
        <v>10.930425761733874</v>
      </c>
      <c r="F122" s="66">
        <f t="shared" si="62"/>
        <v>7.3283129058460243</v>
      </c>
      <c r="G122" s="66">
        <f t="shared" si="63"/>
        <v>7.9239053509870496</v>
      </c>
      <c r="H122" s="66">
        <f t="shared" si="64"/>
        <v>0.59559244514102527</v>
      </c>
      <c r="I122" s="66">
        <f t="shared" si="65"/>
        <v>18.854331112720924</v>
      </c>
      <c r="J122" s="66">
        <f t="shared" si="66"/>
        <v>-0.59559244514102616</v>
      </c>
      <c r="K122" s="66">
        <f t="shared" si="67"/>
        <v>3.1655000242686899</v>
      </c>
      <c r="L122" s="66">
        <f t="shared" si="68"/>
        <v>3.7610924694097161</v>
      </c>
      <c r="M122" s="66">
        <f t="shared" si="69"/>
        <v>22.019831136989616</v>
      </c>
      <c r="N122" s="66">
        <f t="shared" si="70"/>
        <v>-3.7610924694097179</v>
      </c>
      <c r="O122" s="67">
        <f t="shared" si="71"/>
        <v>14.14581656345049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2.325694944678931E-7</v>
      </c>
      <c r="X122" s="65">
        <f t="shared" si="75"/>
        <v>2.3256949446789311E-3</v>
      </c>
      <c r="Y122" s="68">
        <f t="shared" si="77"/>
        <v>1E-4</v>
      </c>
      <c r="Z122" s="68">
        <f t="shared" si="78"/>
        <v>1E-4</v>
      </c>
      <c r="AA122" s="66">
        <f t="shared" si="76"/>
        <v>22.019831136989616</v>
      </c>
      <c r="AB122" s="68">
        <f t="shared" si="79"/>
        <v>5.9418902430728338E-2</v>
      </c>
    </row>
    <row r="123" spans="1:28">
      <c r="A123">
        <v>50099.360000000001</v>
      </c>
      <c r="B123">
        <v>19.890888568960566</v>
      </c>
      <c r="D123" s="66">
        <f t="shared" si="60"/>
        <v>18.258738667579898</v>
      </c>
      <c r="E123" s="66">
        <f t="shared" si="61"/>
        <v>10.939441615972592</v>
      </c>
      <c r="F123" s="66">
        <f t="shared" si="62"/>
        <v>7.3192970516073057</v>
      </c>
      <c r="G123" s="66">
        <f t="shared" si="63"/>
        <v>7.9503145152350134</v>
      </c>
      <c r="H123" s="66">
        <f t="shared" si="64"/>
        <v>0.63101746362770772</v>
      </c>
      <c r="I123" s="66">
        <f t="shared" si="65"/>
        <v>18.889756131207605</v>
      </c>
      <c r="J123" s="66">
        <f t="shared" si="66"/>
        <v>-0.63101746362770683</v>
      </c>
      <c r="K123" s="66">
        <f t="shared" si="67"/>
        <v>3.1883926549432111</v>
      </c>
      <c r="L123" s="66">
        <f t="shared" si="68"/>
        <v>3.8194101185709179</v>
      </c>
      <c r="M123" s="66">
        <f t="shared" si="69"/>
        <v>22.078148786150816</v>
      </c>
      <c r="N123" s="66">
        <f t="shared" si="70"/>
        <v>-3.8194101185709179</v>
      </c>
      <c r="O123" s="67">
        <f t="shared" si="71"/>
        <v>14.587893653841913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2.1262958543826795E-7</v>
      </c>
      <c r="X123" s="65">
        <f t="shared" si="75"/>
        <v>2.1262958543826795E-3</v>
      </c>
      <c r="Y123" s="68">
        <f t="shared" si="77"/>
        <v>1E-4</v>
      </c>
      <c r="Z123" s="68">
        <f t="shared" si="78"/>
        <v>1E-4</v>
      </c>
      <c r="AA123" s="66">
        <f t="shared" si="76"/>
        <v>22.078148786150816</v>
      </c>
      <c r="AB123" s="68">
        <f t="shared" si="79"/>
        <v>5.831764916120008E-2</v>
      </c>
    </row>
    <row r="124" spans="1:28">
      <c r="A124">
        <v>54796.71</v>
      </c>
      <c r="B124">
        <v>19.890888568960566</v>
      </c>
      <c r="D124" s="66">
        <f t="shared" si="60"/>
        <v>18.258738667579898</v>
      </c>
      <c r="E124" s="66">
        <f t="shared" si="61"/>
        <v>10.948304227392251</v>
      </c>
      <c r="F124" s="66">
        <f t="shared" si="62"/>
        <v>7.3104344401876471</v>
      </c>
      <c r="G124" s="66">
        <f t="shared" si="63"/>
        <v>7.9761147597098407</v>
      </c>
      <c r="H124" s="66">
        <f t="shared" si="64"/>
        <v>0.66568031952219364</v>
      </c>
      <c r="I124" s="66">
        <f t="shared" si="65"/>
        <v>18.924418987102094</v>
      </c>
      <c r="J124" s="66">
        <f t="shared" si="66"/>
        <v>-0.66568031952219542</v>
      </c>
      <c r="K124" s="66">
        <f t="shared" si="67"/>
        <v>3.2106039230701855</v>
      </c>
      <c r="L124" s="66">
        <f t="shared" si="68"/>
        <v>3.8762842425923809</v>
      </c>
      <c r="M124" s="66">
        <f t="shared" si="69"/>
        <v>22.135022910172278</v>
      </c>
      <c r="N124" s="66">
        <f t="shared" si="70"/>
        <v>-3.87628424259238</v>
      </c>
      <c r="O124" s="67">
        <f t="shared" si="71"/>
        <v>15.025579529369981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1.9440229436260941E-7</v>
      </c>
      <c r="X124" s="65">
        <f t="shared" si="75"/>
        <v>1.944022943626094E-3</v>
      </c>
      <c r="Y124" s="68">
        <f t="shared" si="77"/>
        <v>1E-4</v>
      </c>
      <c r="Z124" s="68">
        <f t="shared" si="78"/>
        <v>1E-4</v>
      </c>
      <c r="AA124" s="66">
        <f t="shared" si="76"/>
        <v>22.135022910172278</v>
      </c>
      <c r="AB124" s="68">
        <f t="shared" si="79"/>
        <v>5.687412402146208E-2</v>
      </c>
    </row>
    <row r="125" spans="1:28">
      <c r="A125">
        <v>59999.58</v>
      </c>
      <c r="B125">
        <v>19.890888568960566</v>
      </c>
      <c r="D125" s="66">
        <f t="shared" si="60"/>
        <v>18.258738667579898</v>
      </c>
      <c r="E125" s="66">
        <f t="shared" si="61"/>
        <v>10.957123625797461</v>
      </c>
      <c r="F125" s="66">
        <f t="shared" si="62"/>
        <v>7.301615041782437</v>
      </c>
      <c r="G125" s="66">
        <f t="shared" si="63"/>
        <v>8.0016330137550913</v>
      </c>
      <c r="H125" s="66">
        <f t="shared" si="64"/>
        <v>0.70001797197265425</v>
      </c>
      <c r="I125" s="66">
        <f t="shared" si="65"/>
        <v>18.958756639552554</v>
      </c>
      <c r="J125" s="66">
        <f t="shared" si="66"/>
        <v>-0.70001797197265603</v>
      </c>
      <c r="K125" s="66">
        <f t="shared" si="67"/>
        <v>3.2324242832309436</v>
      </c>
      <c r="L125" s="66">
        <f t="shared" si="68"/>
        <v>3.9324422552035996</v>
      </c>
      <c r="M125" s="66">
        <f t="shared" si="69"/>
        <v>22.191180922783499</v>
      </c>
      <c r="N125" s="66">
        <f t="shared" si="70"/>
        <v>-3.9324422552036005</v>
      </c>
      <c r="O125" s="67">
        <f t="shared" si="71"/>
        <v>15.46410209051078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1.775446786047926E-7</v>
      </c>
      <c r="X125" s="65">
        <f t="shared" si="75"/>
        <v>1.7754467860479259E-3</v>
      </c>
      <c r="Y125" s="68">
        <f t="shared" si="77"/>
        <v>1E-4</v>
      </c>
      <c r="Z125" s="68">
        <f t="shared" si="78"/>
        <v>1E-4</v>
      </c>
      <c r="AA125" s="66">
        <f t="shared" si="76"/>
        <v>22.191180922783499</v>
      </c>
      <c r="AB125" s="68">
        <f t="shared" si="79"/>
        <v>5.6158012611220443E-2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0.17371955082061621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0.39086898934638642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0.62973337172473365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0.89031269795565793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3.9113143663145585E-3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3.9113143663145585E-3</v>
      </c>
      <c r="J229" s="9">
        <f t="shared" si="91"/>
        <v>2.36</v>
      </c>
      <c r="K229" s="9">
        <f t="shared" si="83"/>
        <v>3.9113143663145585E-3</v>
      </c>
      <c r="L229" s="9">
        <f t="shared" si="84"/>
        <v>2.36</v>
      </c>
    </row>
    <row r="230" spans="1:12">
      <c r="A230" s="66">
        <f t="shared" si="85"/>
        <v>1.1726069680391593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0.12944884372718773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0.12944884372718773</v>
      </c>
      <c r="J230" s="9">
        <f t="shared" si="91"/>
        <v>2.58</v>
      </c>
      <c r="K230" s="9">
        <f t="shared" si="83"/>
        <v>0.12944884372718773</v>
      </c>
      <c r="L230" s="9">
        <f t="shared" si="84"/>
        <v>2.58</v>
      </c>
    </row>
    <row r="231" spans="1:12">
      <c r="A231" s="66">
        <f t="shared" si="85"/>
        <v>1.6937656205010077</v>
      </c>
      <c r="B231" s="9">
        <f t="shared" si="86"/>
        <v>2.81</v>
      </c>
      <c r="C231" s="65">
        <f t="shared" si="80"/>
        <v>6.1615719120339696E-2</v>
      </c>
      <c r="D231" s="9">
        <f t="shared" si="87"/>
        <v>2.81</v>
      </c>
      <c r="E231" s="66">
        <f t="shared" si="81"/>
        <v>0.49149605175290961</v>
      </c>
      <c r="F231" s="9">
        <f t="shared" si="88"/>
        <v>2.81</v>
      </c>
      <c r="G231" s="68">
        <f t="shared" si="82"/>
        <v>0.1</v>
      </c>
      <c r="H231" s="9">
        <f t="shared" si="89"/>
        <v>2.81</v>
      </c>
      <c r="I231" s="66">
        <f t="shared" si="90"/>
        <v>0.49149605175290961</v>
      </c>
      <c r="J231" s="9">
        <f t="shared" si="91"/>
        <v>2.81</v>
      </c>
      <c r="K231" s="9">
        <f t="shared" si="83"/>
        <v>0.49149605175290961</v>
      </c>
      <c r="L231" s="9">
        <f t="shared" si="84"/>
        <v>2.81</v>
      </c>
    </row>
    <row r="232" spans="1:12">
      <c r="A232" s="66">
        <f t="shared" si="85"/>
        <v>2.1932093291102794</v>
      </c>
      <c r="B232" s="9">
        <f t="shared" si="86"/>
        <v>3.08</v>
      </c>
      <c r="C232" s="65">
        <f t="shared" si="80"/>
        <v>0.56105942772961148</v>
      </c>
      <c r="D232" s="9">
        <f t="shared" si="87"/>
        <v>3.08</v>
      </c>
      <c r="E232" s="66">
        <f t="shared" si="81"/>
        <v>1.0594152684341789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1.0594152684341789</v>
      </c>
      <c r="J232" s="9">
        <f t="shared" si="91"/>
        <v>3.08</v>
      </c>
      <c r="K232" s="9">
        <f t="shared" si="83"/>
        <v>1.0594152684341789</v>
      </c>
      <c r="L232" s="9">
        <f t="shared" si="84"/>
        <v>3.08</v>
      </c>
    </row>
    <row r="233" spans="1:12">
      <c r="A233" s="66">
        <f t="shared" si="85"/>
        <v>3.4092461848545925</v>
      </c>
      <c r="B233" s="9">
        <f t="shared" si="86"/>
        <v>3.37</v>
      </c>
      <c r="C233" s="65">
        <f t="shared" si="80"/>
        <v>1.7770962834739246</v>
      </c>
      <c r="D233" s="9">
        <f t="shared" si="87"/>
        <v>3.37</v>
      </c>
      <c r="E233" s="66">
        <f t="shared" si="81"/>
        <v>1.6832307006418812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1.6832307006418812</v>
      </c>
      <c r="J233" s="9">
        <f t="shared" si="91"/>
        <v>3.37</v>
      </c>
      <c r="K233" s="9">
        <f t="shared" si="83"/>
        <v>1.6832307006418812</v>
      </c>
      <c r="L233" s="9">
        <f t="shared" si="84"/>
        <v>3.37</v>
      </c>
    </row>
    <row r="234" spans="1:12">
      <c r="A234" s="66">
        <f t="shared" si="85"/>
        <v>4.3429887705154036</v>
      </c>
      <c r="B234" s="9">
        <f t="shared" si="86"/>
        <v>3.68</v>
      </c>
      <c r="C234" s="65">
        <f t="shared" si="80"/>
        <v>2.7108388691347356</v>
      </c>
      <c r="D234" s="9">
        <f t="shared" si="87"/>
        <v>3.68</v>
      </c>
      <c r="E234" s="66">
        <f t="shared" si="81"/>
        <v>2.2921597240463014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2.2921597240463014</v>
      </c>
      <c r="J234" s="9">
        <f t="shared" si="91"/>
        <v>3.68</v>
      </c>
      <c r="K234" s="9">
        <f t="shared" si="83"/>
        <v>2.2921597240463014</v>
      </c>
      <c r="L234" s="9">
        <f t="shared" si="84"/>
        <v>3.68</v>
      </c>
    </row>
    <row r="235" spans="1:12">
      <c r="A235" s="66">
        <f t="shared" si="85"/>
        <v>4.972722142240138</v>
      </c>
      <c r="B235" s="9">
        <f t="shared" si="86"/>
        <v>4.04</v>
      </c>
      <c r="C235" s="65">
        <f t="shared" si="80"/>
        <v>3.34057224085947</v>
      </c>
      <c r="D235" s="9">
        <f t="shared" si="87"/>
        <v>4.04</v>
      </c>
      <c r="E235" s="66">
        <f t="shared" si="81"/>
        <v>2.903835073004764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2.903835073004764</v>
      </c>
      <c r="J235" s="9">
        <f t="shared" si="91"/>
        <v>4.04</v>
      </c>
      <c r="K235" s="9">
        <f t="shared" si="83"/>
        <v>2.903835073004764</v>
      </c>
      <c r="L235" s="9">
        <f t="shared" si="84"/>
        <v>4.04</v>
      </c>
    </row>
    <row r="236" spans="1:12">
      <c r="A236" s="66">
        <f t="shared" si="85"/>
        <v>5.5373106824071403</v>
      </c>
      <c r="B236" s="9">
        <f t="shared" si="86"/>
        <v>4.41</v>
      </c>
      <c r="C236" s="65">
        <f t="shared" si="80"/>
        <v>3.9051607810264723</v>
      </c>
      <c r="D236" s="9">
        <f t="shared" si="87"/>
        <v>4.41</v>
      </c>
      <c r="E236" s="66">
        <f t="shared" si="81"/>
        <v>3.4344275428968616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3.4344275428968616</v>
      </c>
      <c r="J236" s="9">
        <f t="shared" si="91"/>
        <v>4.41</v>
      </c>
      <c r="K236" s="9">
        <f t="shared" si="83"/>
        <v>3.4344275428968616</v>
      </c>
      <c r="L236" s="9">
        <f t="shared" si="84"/>
        <v>4.41</v>
      </c>
    </row>
    <row r="237" spans="1:12">
      <c r="A237" s="66">
        <f t="shared" si="85"/>
        <v>5.9933245033112579</v>
      </c>
      <c r="B237" s="9">
        <f t="shared" si="86"/>
        <v>4.82</v>
      </c>
      <c r="C237" s="65">
        <f t="shared" si="80"/>
        <v>4.3611746019305899</v>
      </c>
      <c r="D237" s="9">
        <f t="shared" si="87"/>
        <v>4.82</v>
      </c>
      <c r="E237" s="66">
        <f t="shared" si="81"/>
        <v>3.9269603566934572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3.9269603566934572</v>
      </c>
      <c r="J237" s="9">
        <f t="shared" si="91"/>
        <v>4.82</v>
      </c>
      <c r="K237" s="9">
        <f t="shared" si="83"/>
        <v>3.9269603566934572</v>
      </c>
      <c r="L237" s="9">
        <f t="shared" si="84"/>
        <v>4.82</v>
      </c>
    </row>
    <row r="238" spans="1:12">
      <c r="A238" s="66">
        <f t="shared" si="85"/>
        <v>6.3624785488050675</v>
      </c>
      <c r="B238" s="9">
        <f t="shared" si="86"/>
        <v>5.27</v>
      </c>
      <c r="C238" s="65">
        <f t="shared" si="80"/>
        <v>4.7303286474243995</v>
      </c>
      <c r="D238" s="9">
        <f t="shared" si="87"/>
        <v>5.27</v>
      </c>
      <c r="E238" s="66">
        <f t="shared" si="81"/>
        <v>4.3768401447540182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4.3768401447540182</v>
      </c>
      <c r="J238" s="9">
        <f t="shared" si="91"/>
        <v>5.27</v>
      </c>
      <c r="K238" s="9">
        <f t="shared" si="83"/>
        <v>4.3768401447540182</v>
      </c>
      <c r="L238" s="9">
        <f t="shared" si="84"/>
        <v>5.27</v>
      </c>
    </row>
    <row r="239" spans="1:12">
      <c r="A239" s="66">
        <f t="shared" si="85"/>
        <v>6.6882027065937235</v>
      </c>
      <c r="B239" s="9">
        <f t="shared" si="86"/>
        <v>5.77</v>
      </c>
      <c r="C239" s="65">
        <f t="shared" si="80"/>
        <v>5.0560528052130556</v>
      </c>
      <c r="D239" s="9">
        <f t="shared" si="87"/>
        <v>5.77</v>
      </c>
      <c r="E239" s="66">
        <f t="shared" si="81"/>
        <v>4.7914857655280487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4.7914857655280487</v>
      </c>
      <c r="J239" s="9">
        <f t="shared" si="91"/>
        <v>5.77</v>
      </c>
      <c r="K239" s="9">
        <f t="shared" si="83"/>
        <v>4.7914857655280487</v>
      </c>
      <c r="L239" s="9">
        <f t="shared" si="84"/>
        <v>5.77</v>
      </c>
    </row>
    <row r="240" spans="1:12">
      <c r="A240" s="66">
        <f t="shared" si="85"/>
        <v>6.9704969766772233</v>
      </c>
      <c r="B240" s="9">
        <f t="shared" si="86"/>
        <v>6.31</v>
      </c>
      <c r="C240" s="65">
        <f t="shared" si="80"/>
        <v>5.3383470752965554</v>
      </c>
      <c r="D240" s="9">
        <f t="shared" si="87"/>
        <v>6.31</v>
      </c>
      <c r="E240" s="66">
        <f t="shared" si="81"/>
        <v>5.1630862680575493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5.1630862680575493</v>
      </c>
      <c r="J240" s="9">
        <f t="shared" si="91"/>
        <v>6.31</v>
      </c>
      <c r="K240" s="9">
        <f t="shared" si="83"/>
        <v>5.1630862680575493</v>
      </c>
      <c r="L240" s="9">
        <f t="shared" si="84"/>
        <v>6.31</v>
      </c>
    </row>
    <row r="241" spans="1:19">
      <c r="A241" s="66">
        <f t="shared" si="85"/>
        <v>7.2093613590555705</v>
      </c>
      <c r="B241" s="9">
        <f t="shared" si="86"/>
        <v>6.9</v>
      </c>
      <c r="C241" s="65">
        <f t="shared" si="80"/>
        <v>5.5772114576749026</v>
      </c>
      <c r="D241" s="9">
        <f t="shared" si="87"/>
        <v>6.9</v>
      </c>
      <c r="E241" s="66">
        <f t="shared" si="81"/>
        <v>5.5010020542239451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5.5010020542239451</v>
      </c>
      <c r="J241" s="9">
        <f t="shared" si="91"/>
        <v>6.9</v>
      </c>
      <c r="K241" s="9">
        <f t="shared" si="83"/>
        <v>5.5010020542239451</v>
      </c>
      <c r="L241" s="9">
        <f t="shared" si="84"/>
        <v>6.9</v>
      </c>
    </row>
    <row r="242" spans="1:19">
      <c r="A242" s="66">
        <f t="shared" si="85"/>
        <v>7.4265107975813409</v>
      </c>
      <c r="B242" s="9">
        <f t="shared" si="86"/>
        <v>7.54</v>
      </c>
      <c r="C242" s="65">
        <f t="shared" si="80"/>
        <v>5.794360896200673</v>
      </c>
      <c r="D242" s="9">
        <f t="shared" si="87"/>
        <v>7.54</v>
      </c>
      <c r="E242" s="66">
        <f t="shared" si="81"/>
        <v>5.8070130303271386</v>
      </c>
      <c r="F242" s="9">
        <f t="shared" si="88"/>
        <v>7.54</v>
      </c>
      <c r="G242" s="68">
        <f t="shared" si="82"/>
        <v>0.1</v>
      </c>
      <c r="H242" s="9">
        <f t="shared" si="89"/>
        <v>7.54</v>
      </c>
      <c r="I242" s="66">
        <f t="shared" si="90"/>
        <v>5.8070130303271386</v>
      </c>
      <c r="J242" s="9">
        <f t="shared" si="91"/>
        <v>7.54</v>
      </c>
      <c r="K242" s="9">
        <f t="shared" si="83"/>
        <v>5.8070130303271386</v>
      </c>
      <c r="L242" s="9">
        <f t="shared" si="84"/>
        <v>7.54</v>
      </c>
    </row>
    <row r="243" spans="1:19">
      <c r="A243" s="66">
        <f t="shared" si="85"/>
        <v>7.6436602361071113</v>
      </c>
      <c r="B243" s="9">
        <f t="shared" si="86"/>
        <v>8.26</v>
      </c>
      <c r="C243" s="65">
        <f t="shared" si="80"/>
        <v>6.0115103347264434</v>
      </c>
      <c r="D243" s="9">
        <f t="shared" si="87"/>
        <v>8.26</v>
      </c>
      <c r="E243" s="66">
        <f t="shared" si="81"/>
        <v>6.0946396921727919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6.0946396921727919</v>
      </c>
      <c r="J243" s="9">
        <f t="shared" si="91"/>
        <v>8.26</v>
      </c>
      <c r="K243" s="9">
        <f t="shared" si="83"/>
        <v>6.0946396921727919</v>
      </c>
      <c r="L243" s="9">
        <f t="shared" si="84"/>
        <v>8.26</v>
      </c>
    </row>
    <row r="244" spans="1:19">
      <c r="A244" s="66">
        <f t="shared" si="85"/>
        <v>7.8390947307803032</v>
      </c>
      <c r="B244" s="9">
        <f t="shared" si="86"/>
        <v>9.0399999999999991</v>
      </c>
      <c r="C244" s="65">
        <f t="shared" si="80"/>
        <v>6.2069448293996352</v>
      </c>
      <c r="D244" s="9">
        <f t="shared" si="87"/>
        <v>9.0399999999999991</v>
      </c>
      <c r="E244" s="66">
        <f t="shared" si="81"/>
        <v>6.3553007517252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6.3553007517252</v>
      </c>
      <c r="J244" s="9">
        <f t="shared" si="91"/>
        <v>9.0399999999999991</v>
      </c>
      <c r="K244" s="9">
        <f t="shared" si="83"/>
        <v>6.3553007517252</v>
      </c>
      <c r="L244" s="9">
        <f t="shared" si="84"/>
        <v>9.0399999999999991</v>
      </c>
    </row>
    <row r="245" spans="1:19">
      <c r="A245" s="66">
        <f t="shared" si="85"/>
        <v>8.0128142816009209</v>
      </c>
      <c r="B245" s="9">
        <f t="shared" si="86"/>
        <v>9.89</v>
      </c>
      <c r="C245" s="65">
        <f t="shared" si="80"/>
        <v>6.380664380220253</v>
      </c>
      <c r="D245" s="9">
        <f t="shared" si="87"/>
        <v>9.89</v>
      </c>
      <c r="E245" s="66">
        <f t="shared" si="81"/>
        <v>6.5939031570988762</v>
      </c>
      <c r="F245" s="9">
        <f t="shared" si="88"/>
        <v>9.89</v>
      </c>
      <c r="G245" s="68">
        <f t="shared" si="82"/>
        <v>0.1</v>
      </c>
      <c r="H245" s="9">
        <f t="shared" si="89"/>
        <v>9.89</v>
      </c>
      <c r="I245" s="66">
        <f t="shared" si="90"/>
        <v>6.5939031570988762</v>
      </c>
      <c r="J245" s="9">
        <f t="shared" si="91"/>
        <v>9.89</v>
      </c>
      <c r="K245" s="9">
        <f t="shared" si="83"/>
        <v>6.5939031570988762</v>
      </c>
      <c r="L245" s="9">
        <f t="shared" si="84"/>
        <v>9.89</v>
      </c>
    </row>
    <row r="246" spans="1:19">
      <c r="A246" s="66">
        <f t="shared" si="85"/>
        <v>8.1648188885689592</v>
      </c>
      <c r="B246" s="9">
        <f t="shared" si="86"/>
        <v>10.8</v>
      </c>
      <c r="C246" s="65">
        <f t="shared" si="80"/>
        <v>6.5326689871882913</v>
      </c>
      <c r="D246" s="9">
        <f t="shared" si="87"/>
        <v>10.8</v>
      </c>
      <c r="E246" s="66">
        <f t="shared" si="81"/>
        <v>6.8095162181601685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6.8095162181601685</v>
      </c>
      <c r="J246" s="9">
        <f t="shared" si="91"/>
        <v>10.8</v>
      </c>
      <c r="K246" s="9">
        <f t="shared" si="83"/>
        <v>6.8095162181601685</v>
      </c>
      <c r="L246" s="9">
        <f t="shared" si="84"/>
        <v>10.8</v>
      </c>
    </row>
    <row r="247" spans="1:19">
      <c r="A247" s="66">
        <f t="shared" si="85"/>
        <v>8.3168234955369993</v>
      </c>
      <c r="B247" s="9">
        <f t="shared" si="86"/>
        <v>11.8</v>
      </c>
      <c r="C247" s="65">
        <f t="shared" si="80"/>
        <v>6.6846735941563313</v>
      </c>
      <c r="D247" s="9">
        <f t="shared" si="87"/>
        <v>11.8</v>
      </c>
      <c r="E247" s="66">
        <f t="shared" si="81"/>
        <v>7.0102759610394108</v>
      </c>
      <c r="F247" s="9">
        <f t="shared" si="88"/>
        <v>11.8</v>
      </c>
      <c r="G247" s="68">
        <f t="shared" si="82"/>
        <v>0.1</v>
      </c>
      <c r="H247" s="9">
        <f t="shared" si="89"/>
        <v>11.8</v>
      </c>
      <c r="I247" s="66">
        <f t="shared" si="90"/>
        <v>7.0102759610394108</v>
      </c>
      <c r="J247" s="9">
        <f t="shared" si="91"/>
        <v>11.8</v>
      </c>
      <c r="K247" s="9">
        <f t="shared" si="83"/>
        <v>7.0102759610394108</v>
      </c>
      <c r="L247" s="9">
        <f t="shared" si="84"/>
        <v>11.8</v>
      </c>
    </row>
    <row r="248" spans="1:19">
      <c r="A248" s="66">
        <f t="shared" si="85"/>
        <v>8.4905430463576153</v>
      </c>
      <c r="B248" s="9">
        <f t="shared" si="86"/>
        <v>12.9</v>
      </c>
      <c r="C248" s="65">
        <f t="shared" si="80"/>
        <v>6.8583931449769473</v>
      </c>
      <c r="D248" s="9">
        <f t="shared" si="87"/>
        <v>12.9</v>
      </c>
      <c r="E248" s="66">
        <f t="shared" si="81"/>
        <v>7.1976665719701654</v>
      </c>
      <c r="F248" s="9">
        <f t="shared" si="88"/>
        <v>12.9</v>
      </c>
      <c r="G248" s="68">
        <f t="shared" si="82"/>
        <v>0.1</v>
      </c>
      <c r="H248" s="9">
        <f t="shared" si="89"/>
        <v>12.9</v>
      </c>
      <c r="I248" s="66">
        <f t="shared" si="90"/>
        <v>7.1976665719701654</v>
      </c>
      <c r="J248" s="9">
        <f t="shared" si="91"/>
        <v>12.9</v>
      </c>
      <c r="K248" s="9">
        <f t="shared" si="83"/>
        <v>7.1976665719701654</v>
      </c>
      <c r="L248" s="9">
        <f t="shared" si="84"/>
        <v>12.9</v>
      </c>
    </row>
    <row r="249" spans="1:19">
      <c r="A249" s="66">
        <f t="shared" si="85"/>
        <v>8.6425476533256536</v>
      </c>
      <c r="B249" s="9">
        <f t="shared" si="86"/>
        <v>14.2</v>
      </c>
      <c r="C249" s="65">
        <f t="shared" si="80"/>
        <v>7.0103977519449856</v>
      </c>
      <c r="D249" s="9">
        <f t="shared" si="87"/>
        <v>14.2</v>
      </c>
      <c r="E249" s="66">
        <f t="shared" si="81"/>
        <v>7.3847738323975616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7.3847738323975616</v>
      </c>
      <c r="J249" s="9">
        <f t="shared" si="91"/>
        <v>14.2</v>
      </c>
      <c r="K249" s="9">
        <f t="shared" si="83"/>
        <v>7.3847738323975616</v>
      </c>
      <c r="L249" s="9">
        <f t="shared" si="84"/>
        <v>14.2</v>
      </c>
    </row>
    <row r="250" spans="1:19">
      <c r="A250" s="66">
        <f t="shared" si="85"/>
        <v>8.7945522602936936</v>
      </c>
      <c r="B250" s="9">
        <f t="shared" si="86"/>
        <v>15.5</v>
      </c>
      <c r="C250" s="65">
        <f t="shared" si="80"/>
        <v>7.1624023589130257</v>
      </c>
      <c r="D250" s="9">
        <f t="shared" si="87"/>
        <v>15.5</v>
      </c>
      <c r="E250" s="66">
        <f t="shared" si="81"/>
        <v>7.5434667304900538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7.5434667304900538</v>
      </c>
      <c r="J250" s="9">
        <f t="shared" si="91"/>
        <v>15.5</v>
      </c>
      <c r="K250" s="9">
        <f t="shared" si="83"/>
        <v>7.5434667304900538</v>
      </c>
      <c r="L250" s="9">
        <f t="shared" si="84"/>
        <v>15.5</v>
      </c>
    </row>
    <row r="251" spans="1:19" ht="24">
      <c r="A251" s="66">
        <f t="shared" si="85"/>
        <v>8.9248419234091561</v>
      </c>
      <c r="B251" s="9">
        <f t="shared" si="86"/>
        <v>16.899999999999999</v>
      </c>
      <c r="C251" s="65">
        <f t="shared" si="80"/>
        <v>7.2926920220284881</v>
      </c>
      <c r="D251" s="9">
        <f t="shared" si="87"/>
        <v>16.899999999999999</v>
      </c>
      <c r="E251" s="66">
        <f t="shared" si="81"/>
        <v>7.6899736559490224</v>
      </c>
      <c r="F251" s="9">
        <f t="shared" si="88"/>
        <v>16.899999999999999</v>
      </c>
      <c r="G251" s="68">
        <f t="shared" si="82"/>
        <v>0.1</v>
      </c>
      <c r="H251" s="9">
        <f t="shared" si="89"/>
        <v>16.899999999999999</v>
      </c>
      <c r="I251" s="66">
        <f t="shared" si="90"/>
        <v>7.6899736559490224</v>
      </c>
      <c r="J251" s="9">
        <f t="shared" si="91"/>
        <v>16.899999999999999</v>
      </c>
      <c r="K251" s="9">
        <f t="shared" si="83"/>
        <v>7.6899736559490224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9.0768465303771961</v>
      </c>
      <c r="B252" s="9">
        <f t="shared" si="86"/>
        <v>18.5</v>
      </c>
      <c r="C252" s="65">
        <f t="shared" si="80"/>
        <v>7.4446966289965282</v>
      </c>
      <c r="D252" s="9">
        <f t="shared" si="87"/>
        <v>18.5</v>
      </c>
      <c r="E252" s="66">
        <f t="shared" si="81"/>
        <v>7.8334397221992234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7.8334397221992234</v>
      </c>
      <c r="J252" s="9">
        <f t="shared" si="91"/>
        <v>18.5</v>
      </c>
      <c r="K252" s="9">
        <f t="shared" si="83"/>
        <v>7.8334397221992234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0.37241874157703819</v>
      </c>
    </row>
    <row r="253" spans="1:19">
      <c r="A253" s="66">
        <f t="shared" si="85"/>
        <v>9.2071361934926585</v>
      </c>
      <c r="B253" s="9">
        <f t="shared" si="86"/>
        <v>20.3</v>
      </c>
      <c r="C253" s="65">
        <f t="shared" si="80"/>
        <v>7.5749862921119906</v>
      </c>
      <c r="D253" s="9">
        <f t="shared" si="87"/>
        <v>20.3</v>
      </c>
      <c r="E253" s="66">
        <f t="shared" si="81"/>
        <v>7.9712483589509038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7.9712483589509038</v>
      </c>
      <c r="J253" s="9">
        <f t="shared" si="91"/>
        <v>20.3</v>
      </c>
      <c r="K253" s="9">
        <f t="shared" si="83"/>
        <v>7.9712483589509038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3.7241874157703818</v>
      </c>
    </row>
    <row r="254" spans="1:19">
      <c r="A254" s="66">
        <f t="shared" si="85"/>
        <v>9.3157109127555433</v>
      </c>
      <c r="B254" s="9">
        <f t="shared" si="86"/>
        <v>22.19</v>
      </c>
      <c r="C254" s="65">
        <f t="shared" si="80"/>
        <v>7.6835610113748753</v>
      </c>
      <c r="D254" s="9">
        <f t="shared" si="87"/>
        <v>22.19</v>
      </c>
      <c r="E254" s="66">
        <f t="shared" si="81"/>
        <v>8.0951955782060079</v>
      </c>
      <c r="F254" s="9">
        <f t="shared" si="88"/>
        <v>22.19</v>
      </c>
      <c r="G254" s="68">
        <f t="shared" si="82"/>
        <v>0.1</v>
      </c>
      <c r="H254" s="9">
        <f t="shared" si="89"/>
        <v>22.19</v>
      </c>
      <c r="I254" s="66">
        <f t="shared" si="90"/>
        <v>8.0951955782060079</v>
      </c>
      <c r="J254" s="9">
        <f t="shared" si="91"/>
        <v>22.19</v>
      </c>
      <c r="K254" s="9">
        <f t="shared" si="83"/>
        <v>8.0951955782060079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37.241874157703819</v>
      </c>
    </row>
    <row r="255" spans="1:19">
      <c r="A255" s="66">
        <f t="shared" si="85"/>
        <v>9.4242856320184281</v>
      </c>
      <c r="B255" s="9">
        <f t="shared" si="86"/>
        <v>24.3</v>
      </c>
      <c r="C255" s="65">
        <f t="shared" si="80"/>
        <v>7.7921357306377601</v>
      </c>
      <c r="D255" s="9">
        <f t="shared" si="87"/>
        <v>24.3</v>
      </c>
      <c r="E255" s="66">
        <f t="shared" si="81"/>
        <v>8.2141447536060372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8.2141447536060372</v>
      </c>
      <c r="J255" s="9">
        <f t="shared" si="91"/>
        <v>24.3</v>
      </c>
      <c r="K255" s="9">
        <f t="shared" si="83"/>
        <v>8.2141447536060372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372.41874157703819</v>
      </c>
    </row>
    <row r="256" spans="1:19">
      <c r="A256" s="66">
        <f t="shared" si="85"/>
        <v>9.5762902389864681</v>
      </c>
      <c r="B256" s="9">
        <f t="shared" si="86"/>
        <v>26.59</v>
      </c>
      <c r="C256" s="65">
        <f t="shared" si="80"/>
        <v>7.9441403376058002</v>
      </c>
      <c r="D256" s="9">
        <f t="shared" si="87"/>
        <v>26.59</v>
      </c>
      <c r="E256" s="66">
        <f t="shared" si="81"/>
        <v>8.3252148790346894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8.3252148790346894</v>
      </c>
      <c r="J256" s="9">
        <f t="shared" si="91"/>
        <v>26.59</v>
      </c>
      <c r="K256" s="9">
        <f t="shared" si="83"/>
        <v>8.3252148790346894</v>
      </c>
      <c r="L256" s="9">
        <f t="shared" si="84"/>
        <v>26.59</v>
      </c>
    </row>
    <row r="257" spans="1:19">
      <c r="A257" s="66">
        <f t="shared" si="85"/>
        <v>9.7500097898070841</v>
      </c>
      <c r="B257" s="9">
        <f t="shared" si="86"/>
        <v>28.99</v>
      </c>
      <c r="C257" s="65">
        <f t="shared" ref="C257:C288" si="92">IF(D40&lt;0.0001,0.1,IF(D40="",0.001,D40))</f>
        <v>8.1178598884264161</v>
      </c>
      <c r="D257" s="9">
        <f t="shared" si="87"/>
        <v>28.99</v>
      </c>
      <c r="E257" s="66">
        <f t="shared" ref="E257:E288" si="93">IF(E40&lt;0.0001,0.1,IF(E40="",E256,E40))</f>
        <v>8.4258962006574762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8.4258962006574762</v>
      </c>
      <c r="J257" s="9">
        <f t="shared" si="91"/>
        <v>28.99</v>
      </c>
      <c r="K257" s="9">
        <f t="shared" ref="K257:K288" si="95">IF(M40&lt;0.0001,0.1,IF(M40="",0.0001,M40))</f>
        <v>8.4258962006574762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9.8802994529225465</v>
      </c>
      <c r="B258" s="9">
        <f t="shared" ref="B258:B289" si="98">IF(A41="",B257,A41)</f>
        <v>31.79</v>
      </c>
      <c r="C258" s="65">
        <f t="shared" si="92"/>
        <v>8.2481495515418786</v>
      </c>
      <c r="D258" s="9">
        <f t="shared" ref="D258:D289" si="99">IF(A41="",B257,A41)</f>
        <v>31.79</v>
      </c>
      <c r="E258" s="66">
        <f t="shared" si="93"/>
        <v>8.5274643602550846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8.5274643602550846</v>
      </c>
      <c r="J258" s="9">
        <f t="shared" ref="J258:J289" si="103">IF(A41="",B257,A41)</f>
        <v>31.79</v>
      </c>
      <c r="K258" s="9">
        <f t="shared" si="95"/>
        <v>8.5274643602550846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10.032304059890587</v>
      </c>
      <c r="B259" s="9">
        <f t="shared" si="98"/>
        <v>34.79</v>
      </c>
      <c r="C259" s="65">
        <f t="shared" si="92"/>
        <v>8.4001541585099186</v>
      </c>
      <c r="D259" s="9">
        <f t="shared" si="99"/>
        <v>34.79</v>
      </c>
      <c r="E259" s="66">
        <f t="shared" si="93"/>
        <v>8.6214191292993885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8.6214191292993885</v>
      </c>
      <c r="J259" s="9">
        <f t="shared" si="103"/>
        <v>34.79</v>
      </c>
      <c r="K259" s="9">
        <f t="shared" si="95"/>
        <v>8.6214191292993885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10.184308666858625</v>
      </c>
      <c r="B260" s="9">
        <f t="shared" si="98"/>
        <v>38</v>
      </c>
      <c r="C260" s="65">
        <f t="shared" si="92"/>
        <v>8.5521587654779569</v>
      </c>
      <c r="D260" s="9">
        <f t="shared" si="99"/>
        <v>38</v>
      </c>
      <c r="E260" s="66">
        <f t="shared" si="93"/>
        <v>8.7086139964205564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8.7086139964205564</v>
      </c>
      <c r="J260" s="9">
        <f t="shared" si="103"/>
        <v>38</v>
      </c>
      <c r="K260" s="9">
        <f t="shared" si="95"/>
        <v>8.7086139964205564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10.336313273826663</v>
      </c>
      <c r="B261" s="9">
        <f t="shared" si="98"/>
        <v>41.59</v>
      </c>
      <c r="C261" s="65">
        <f t="shared" si="92"/>
        <v>8.7041633724459953</v>
      </c>
      <c r="D261" s="9">
        <f t="shared" si="99"/>
        <v>41.59</v>
      </c>
      <c r="E261" s="66">
        <f t="shared" si="93"/>
        <v>8.7932986728925062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8.7932986728925062</v>
      </c>
      <c r="J261" s="9">
        <f t="shared" si="103"/>
        <v>41.59</v>
      </c>
      <c r="K261" s="9">
        <f t="shared" si="95"/>
        <v>8.7932986728925062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10.466602936942127</v>
      </c>
      <c r="B262" s="9">
        <f t="shared" si="98"/>
        <v>44.54</v>
      </c>
      <c r="C262" s="65">
        <f t="shared" si="92"/>
        <v>8.8344530355614594</v>
      </c>
      <c r="D262" s="9">
        <f t="shared" si="99"/>
        <v>44.54</v>
      </c>
      <c r="E262" s="66">
        <f t="shared" si="93"/>
        <v>8.854749314977445</v>
      </c>
      <c r="F262" s="9">
        <f t="shared" si="100"/>
        <v>44.54</v>
      </c>
      <c r="G262" s="68">
        <f t="shared" si="94"/>
        <v>0.1</v>
      </c>
      <c r="H262" s="9">
        <f t="shared" si="101"/>
        <v>44.54</v>
      </c>
      <c r="I262" s="66">
        <f t="shared" si="102"/>
        <v>8.854749314977445</v>
      </c>
      <c r="J262" s="9">
        <f t="shared" si="103"/>
        <v>44.54</v>
      </c>
      <c r="K262" s="9">
        <f t="shared" si="95"/>
        <v>8.854749314977445</v>
      </c>
      <c r="L262" s="9">
        <f t="shared" si="96"/>
        <v>44.54</v>
      </c>
    </row>
    <row r="263" spans="1:19">
      <c r="A263" s="66">
        <f t="shared" si="97"/>
        <v>10.640322487762743</v>
      </c>
      <c r="B263" s="9">
        <f t="shared" si="98"/>
        <v>48.37</v>
      </c>
      <c r="C263" s="65">
        <f t="shared" si="92"/>
        <v>9.0081725863820754</v>
      </c>
      <c r="D263" s="9">
        <f t="shared" si="99"/>
        <v>48.37</v>
      </c>
      <c r="E263" s="66">
        <f t="shared" si="93"/>
        <v>8.9256873141038877</v>
      </c>
      <c r="F263" s="9">
        <f t="shared" si="100"/>
        <v>48.37</v>
      </c>
      <c r="G263" s="68">
        <f t="shared" si="94"/>
        <v>0.1</v>
      </c>
      <c r="H263" s="9">
        <f t="shared" si="101"/>
        <v>48.37</v>
      </c>
      <c r="I263" s="66">
        <f t="shared" si="102"/>
        <v>8.9256873141038877</v>
      </c>
      <c r="J263" s="9">
        <f t="shared" si="103"/>
        <v>48.37</v>
      </c>
      <c r="K263" s="9">
        <f t="shared" si="95"/>
        <v>8.9256873141038877</v>
      </c>
      <c r="L263" s="9">
        <f t="shared" si="96"/>
        <v>48.37</v>
      </c>
    </row>
    <row r="264" spans="1:19">
      <c r="A264" s="66">
        <f t="shared" si="97"/>
        <v>10.770612150878206</v>
      </c>
      <c r="B264" s="9">
        <f t="shared" si="98"/>
        <v>53.68</v>
      </c>
      <c r="C264" s="65">
        <f t="shared" si="92"/>
        <v>9.1384622494975378</v>
      </c>
      <c r="D264" s="9">
        <f t="shared" si="99"/>
        <v>53.68</v>
      </c>
      <c r="E264" s="66">
        <f t="shared" si="93"/>
        <v>9.0108391908189773</v>
      </c>
      <c r="F264" s="9">
        <f t="shared" si="100"/>
        <v>53.68</v>
      </c>
      <c r="G264" s="68">
        <f t="shared" si="94"/>
        <v>0.1</v>
      </c>
      <c r="H264" s="9">
        <f t="shared" si="101"/>
        <v>53.68</v>
      </c>
      <c r="I264" s="66">
        <f t="shared" si="102"/>
        <v>9.0108391908189773</v>
      </c>
      <c r="J264" s="9">
        <f t="shared" si="103"/>
        <v>53.68</v>
      </c>
      <c r="K264" s="9">
        <f t="shared" si="95"/>
        <v>9.0108391908189773</v>
      </c>
      <c r="L264" s="9">
        <f t="shared" si="96"/>
        <v>53.68</v>
      </c>
    </row>
    <row r="265" spans="1:19">
      <c r="A265" s="66">
        <f t="shared" si="97"/>
        <v>10.944331701698824</v>
      </c>
      <c r="B265" s="9">
        <f t="shared" si="98"/>
        <v>59.02</v>
      </c>
      <c r="C265" s="65">
        <f t="shared" si="92"/>
        <v>9.3121818003181556</v>
      </c>
      <c r="D265" s="9">
        <f t="shared" si="99"/>
        <v>59.02</v>
      </c>
      <c r="E265" s="66">
        <f t="shared" si="93"/>
        <v>9.084386458690636</v>
      </c>
      <c r="F265" s="9">
        <f t="shared" si="100"/>
        <v>59.02</v>
      </c>
      <c r="G265" s="68">
        <f t="shared" si="94"/>
        <v>0.1</v>
      </c>
      <c r="H265" s="9">
        <f t="shared" si="101"/>
        <v>59.02</v>
      </c>
      <c r="I265" s="66">
        <f t="shared" si="102"/>
        <v>9.084386458690636</v>
      </c>
      <c r="J265" s="9">
        <f t="shared" si="103"/>
        <v>59.02</v>
      </c>
      <c r="K265" s="9">
        <f t="shared" si="95"/>
        <v>9.084386458690636</v>
      </c>
      <c r="L265" s="9">
        <f t="shared" si="96"/>
        <v>59.02</v>
      </c>
    </row>
    <row r="266" spans="1:19">
      <c r="A266" s="66">
        <f t="shared" si="97"/>
        <v>11.139766196372017</v>
      </c>
      <c r="B266" s="9">
        <f t="shared" si="98"/>
        <v>64.099999999999994</v>
      </c>
      <c r="C266" s="65">
        <f t="shared" si="92"/>
        <v>9.5076162949913492</v>
      </c>
      <c r="D266" s="9">
        <f t="shared" si="99"/>
        <v>64.099999999999994</v>
      </c>
      <c r="E266" s="66">
        <f t="shared" si="93"/>
        <v>9.145547411170579</v>
      </c>
      <c r="F266" s="9">
        <f t="shared" si="100"/>
        <v>64.099999999999994</v>
      </c>
      <c r="G266" s="68">
        <f t="shared" si="94"/>
        <v>0.1</v>
      </c>
      <c r="H266" s="9">
        <f t="shared" si="101"/>
        <v>64.099999999999994</v>
      </c>
      <c r="I266" s="66">
        <f t="shared" si="102"/>
        <v>9.145555246721667</v>
      </c>
      <c r="J266" s="9">
        <f t="shared" si="103"/>
        <v>64.099999999999994</v>
      </c>
      <c r="K266" s="9">
        <f t="shared" si="95"/>
        <v>9.145555246721667</v>
      </c>
      <c r="L266" s="9">
        <f t="shared" si="96"/>
        <v>64.099999999999994</v>
      </c>
    </row>
    <row r="267" spans="1:19">
      <c r="A267" s="66">
        <f t="shared" si="97"/>
        <v>11.291770803340055</v>
      </c>
      <c r="B267" s="9">
        <f t="shared" si="98"/>
        <v>70.55</v>
      </c>
      <c r="C267" s="65">
        <f t="shared" si="92"/>
        <v>9.6596209019593875</v>
      </c>
      <c r="D267" s="9">
        <f t="shared" si="99"/>
        <v>70.55</v>
      </c>
      <c r="E267" s="66">
        <f t="shared" si="93"/>
        <v>9.213436704399383</v>
      </c>
      <c r="F267" s="9">
        <f t="shared" si="100"/>
        <v>70.55</v>
      </c>
      <c r="G267" s="68">
        <f t="shared" si="94"/>
        <v>4.1131882293399136E-3</v>
      </c>
      <c r="H267" s="9">
        <f t="shared" si="101"/>
        <v>70.55</v>
      </c>
      <c r="I267" s="66">
        <f t="shared" si="102"/>
        <v>9.2175498926287229</v>
      </c>
      <c r="J267" s="9">
        <f t="shared" si="103"/>
        <v>70.55</v>
      </c>
      <c r="K267" s="9">
        <f t="shared" si="95"/>
        <v>9.2175498926287229</v>
      </c>
      <c r="L267" s="9">
        <f t="shared" si="96"/>
        <v>70.55</v>
      </c>
    </row>
    <row r="268" spans="1:19">
      <c r="A268" s="66">
        <f t="shared" si="97"/>
        <v>11.465490354160671</v>
      </c>
      <c r="B268" s="9">
        <f t="shared" si="98"/>
        <v>76.8</v>
      </c>
      <c r="C268" s="65">
        <f t="shared" si="92"/>
        <v>9.8333404527800035</v>
      </c>
      <c r="D268" s="9">
        <f t="shared" si="99"/>
        <v>76.8</v>
      </c>
      <c r="E268" s="66">
        <f t="shared" si="93"/>
        <v>9.270911255102595</v>
      </c>
      <c r="F268" s="9">
        <f t="shared" si="100"/>
        <v>76.8</v>
      </c>
      <c r="G268" s="68">
        <f t="shared" si="94"/>
        <v>3.7432758710060042E-2</v>
      </c>
      <c r="H268" s="9">
        <f t="shared" si="101"/>
        <v>76.8</v>
      </c>
      <c r="I268" s="66">
        <f t="shared" si="102"/>
        <v>9.3083440138126559</v>
      </c>
      <c r="J268" s="9">
        <f t="shared" si="103"/>
        <v>76.8</v>
      </c>
      <c r="K268" s="9">
        <f t="shared" si="95"/>
        <v>9.3083440138126559</v>
      </c>
      <c r="L268" s="9">
        <f t="shared" si="96"/>
        <v>76.8</v>
      </c>
    </row>
    <row r="269" spans="1:19">
      <c r="A269" s="66">
        <f t="shared" si="97"/>
        <v>11.639209904981289</v>
      </c>
      <c r="B269" s="9">
        <f t="shared" si="98"/>
        <v>83.74</v>
      </c>
      <c r="C269" s="65">
        <f t="shared" si="92"/>
        <v>10.007060003600621</v>
      </c>
      <c r="D269" s="9">
        <f t="shared" si="99"/>
        <v>83.74</v>
      </c>
      <c r="E269" s="66">
        <f t="shared" si="93"/>
        <v>9.3271074119088659</v>
      </c>
      <c r="F269" s="9">
        <f t="shared" si="100"/>
        <v>83.74</v>
      </c>
      <c r="G269" s="68">
        <f t="shared" si="94"/>
        <v>0.13113503678074184</v>
      </c>
      <c r="H269" s="9">
        <f t="shared" si="101"/>
        <v>83.74</v>
      </c>
      <c r="I269" s="66">
        <f t="shared" si="102"/>
        <v>9.4582424486896084</v>
      </c>
      <c r="J269" s="9">
        <f t="shared" si="103"/>
        <v>83.74</v>
      </c>
      <c r="K269" s="9">
        <f t="shared" si="95"/>
        <v>9.4582424486896084</v>
      </c>
      <c r="L269" s="9">
        <f t="shared" si="96"/>
        <v>83.74</v>
      </c>
    </row>
    <row r="270" spans="1:19">
      <c r="A270" s="66">
        <f t="shared" si="97"/>
        <v>11.856359343507059</v>
      </c>
      <c r="B270" s="9">
        <f t="shared" si="98"/>
        <v>93.44</v>
      </c>
      <c r="C270" s="65">
        <f t="shared" si="92"/>
        <v>10.224209442126391</v>
      </c>
      <c r="D270" s="9">
        <f t="shared" si="99"/>
        <v>93.44</v>
      </c>
      <c r="E270" s="66">
        <f t="shared" si="93"/>
        <v>9.3950731885576566</v>
      </c>
      <c r="F270" s="9">
        <f t="shared" si="100"/>
        <v>93.44</v>
      </c>
      <c r="G270" s="68">
        <f t="shared" si="94"/>
        <v>0.34280643789601728</v>
      </c>
      <c r="H270" s="9">
        <f t="shared" si="101"/>
        <v>93.44</v>
      </c>
      <c r="I270" s="66">
        <f t="shared" si="102"/>
        <v>9.7378796264536742</v>
      </c>
      <c r="J270" s="9">
        <f t="shared" si="103"/>
        <v>93.44</v>
      </c>
      <c r="K270" s="9">
        <f t="shared" si="95"/>
        <v>9.7378796264536742</v>
      </c>
      <c r="L270" s="9">
        <f t="shared" si="96"/>
        <v>93.44</v>
      </c>
    </row>
    <row r="271" spans="1:19">
      <c r="A271" s="66">
        <f t="shared" si="97"/>
        <v>12.051793838180251</v>
      </c>
      <c r="B271" s="9">
        <f t="shared" si="98"/>
        <v>101.51</v>
      </c>
      <c r="C271" s="65">
        <f t="shared" si="92"/>
        <v>10.419643936799583</v>
      </c>
      <c r="D271" s="9">
        <f t="shared" si="99"/>
        <v>101.51</v>
      </c>
      <c r="E271" s="66">
        <f t="shared" si="93"/>
        <v>9.4441973036477442</v>
      </c>
      <c r="F271" s="9">
        <f t="shared" si="100"/>
        <v>101.51</v>
      </c>
      <c r="G271" s="68">
        <f t="shared" si="94"/>
        <v>0.55679484821897363</v>
      </c>
      <c r="H271" s="9">
        <f t="shared" si="101"/>
        <v>101.51</v>
      </c>
      <c r="I271" s="66">
        <f t="shared" si="102"/>
        <v>10.000992151866718</v>
      </c>
      <c r="J271" s="9">
        <f t="shared" si="103"/>
        <v>101.51</v>
      </c>
      <c r="K271" s="9">
        <f t="shared" si="95"/>
        <v>10.000992151866718</v>
      </c>
      <c r="L271" s="9">
        <f t="shared" si="96"/>
        <v>101.51</v>
      </c>
    </row>
    <row r="272" spans="1:19">
      <c r="A272" s="66">
        <f t="shared" si="97"/>
        <v>12.26894327670602</v>
      </c>
      <c r="B272" s="9">
        <f t="shared" si="98"/>
        <v>111.49</v>
      </c>
      <c r="C272" s="65">
        <f t="shared" si="92"/>
        <v>10.636793375325352</v>
      </c>
      <c r="D272" s="9">
        <f t="shared" si="99"/>
        <v>111.49</v>
      </c>
      <c r="E272" s="66">
        <f t="shared" si="93"/>
        <v>9.4976244841999691</v>
      </c>
      <c r="F272" s="9">
        <f t="shared" si="100"/>
        <v>111.49</v>
      </c>
      <c r="G272" s="68">
        <f t="shared" si="94"/>
        <v>0.83481674633444203</v>
      </c>
      <c r="H272" s="9">
        <f t="shared" si="101"/>
        <v>111.49</v>
      </c>
      <c r="I272" s="66">
        <f t="shared" si="102"/>
        <v>10.33244123053441</v>
      </c>
      <c r="J272" s="9">
        <f t="shared" si="103"/>
        <v>111.49</v>
      </c>
      <c r="K272" s="9">
        <f t="shared" si="95"/>
        <v>10.33244123053441</v>
      </c>
      <c r="L272" s="9">
        <f t="shared" si="96"/>
        <v>111.49</v>
      </c>
    </row>
    <row r="273" spans="1:12">
      <c r="A273" s="66">
        <f t="shared" si="97"/>
        <v>12.464377771379215</v>
      </c>
      <c r="B273" s="9">
        <f t="shared" si="98"/>
        <v>121.02</v>
      </c>
      <c r="C273" s="65">
        <f t="shared" si="92"/>
        <v>10.832227869998547</v>
      </c>
      <c r="D273" s="9">
        <f t="shared" si="99"/>
        <v>121.02</v>
      </c>
      <c r="E273" s="66">
        <f t="shared" si="93"/>
        <v>9.5425587428768903</v>
      </c>
      <c r="F273" s="9">
        <f t="shared" si="100"/>
        <v>121.02</v>
      </c>
      <c r="G273" s="68">
        <f t="shared" si="94"/>
        <v>1.0955200335136082</v>
      </c>
      <c r="H273" s="9">
        <f t="shared" si="101"/>
        <v>121.02</v>
      </c>
      <c r="I273" s="66">
        <f t="shared" si="102"/>
        <v>10.638078776390499</v>
      </c>
      <c r="J273" s="9">
        <f t="shared" si="103"/>
        <v>121.02</v>
      </c>
      <c r="K273" s="9">
        <f t="shared" si="95"/>
        <v>10.638078776390499</v>
      </c>
      <c r="L273" s="9">
        <f t="shared" si="96"/>
        <v>121.02</v>
      </c>
    </row>
    <row r="274" spans="1:12">
      <c r="A274" s="66">
        <f t="shared" si="97"/>
        <v>12.681527209904985</v>
      </c>
      <c r="B274" s="9">
        <f t="shared" si="98"/>
        <v>132.65</v>
      </c>
      <c r="C274" s="65">
        <f t="shared" si="92"/>
        <v>11.049377308524317</v>
      </c>
      <c r="D274" s="9">
        <f t="shared" si="99"/>
        <v>132.65</v>
      </c>
      <c r="E274" s="66">
        <f t="shared" si="93"/>
        <v>9.5909557324180827</v>
      </c>
      <c r="F274" s="9">
        <f t="shared" si="100"/>
        <v>132.65</v>
      </c>
      <c r="G274" s="68">
        <f t="shared" si="94"/>
        <v>1.3949787499073847</v>
      </c>
      <c r="H274" s="9">
        <f t="shared" si="101"/>
        <v>132.65</v>
      </c>
      <c r="I274" s="66">
        <f t="shared" si="102"/>
        <v>10.985934482325467</v>
      </c>
      <c r="J274" s="9">
        <f t="shared" si="103"/>
        <v>132.65</v>
      </c>
      <c r="K274" s="9">
        <f t="shared" si="95"/>
        <v>10.985934482325467</v>
      </c>
      <c r="L274" s="9">
        <f t="shared" si="96"/>
        <v>132.65</v>
      </c>
    </row>
    <row r="275" spans="1:12">
      <c r="A275" s="66">
        <f t="shared" si="97"/>
        <v>12.876961704578177</v>
      </c>
      <c r="B275" s="9">
        <f t="shared" si="98"/>
        <v>144.44</v>
      </c>
      <c r="C275" s="65">
        <f t="shared" si="92"/>
        <v>11.244811803197509</v>
      </c>
      <c r="D275" s="9">
        <f t="shared" si="99"/>
        <v>144.44</v>
      </c>
      <c r="E275" s="66">
        <f t="shared" si="93"/>
        <v>9.6341949315527717</v>
      </c>
      <c r="F275" s="9">
        <f t="shared" si="100"/>
        <v>144.44</v>
      </c>
      <c r="G275" s="68">
        <f t="shared" si="94"/>
        <v>1.6729073968400214</v>
      </c>
      <c r="H275" s="9">
        <f t="shared" si="101"/>
        <v>144.44</v>
      </c>
      <c r="I275" s="66">
        <f t="shared" si="102"/>
        <v>11.307102328392793</v>
      </c>
      <c r="J275" s="9">
        <f t="shared" si="103"/>
        <v>144.44</v>
      </c>
      <c r="K275" s="9">
        <f t="shared" si="95"/>
        <v>11.307102328392793</v>
      </c>
      <c r="L275" s="9">
        <f t="shared" si="96"/>
        <v>144.44</v>
      </c>
    </row>
    <row r="276" spans="1:12">
      <c r="A276" s="66">
        <f t="shared" si="97"/>
        <v>13.115826086956526</v>
      </c>
      <c r="B276" s="9">
        <f t="shared" si="98"/>
        <v>159.66</v>
      </c>
      <c r="C276" s="65">
        <f t="shared" si="92"/>
        <v>11.483676185575858</v>
      </c>
      <c r="D276" s="9">
        <f t="shared" si="99"/>
        <v>159.66</v>
      </c>
      <c r="E276" s="66">
        <f t="shared" si="93"/>
        <v>9.6831233433322623</v>
      </c>
      <c r="F276" s="9">
        <f t="shared" si="100"/>
        <v>159.66</v>
      </c>
      <c r="G276" s="68">
        <f t="shared" si="94"/>
        <v>1.9935997924076327</v>
      </c>
      <c r="H276" s="9">
        <f t="shared" si="101"/>
        <v>159.66</v>
      </c>
      <c r="I276" s="66">
        <f t="shared" si="102"/>
        <v>11.676723135739895</v>
      </c>
      <c r="J276" s="9">
        <f t="shared" si="103"/>
        <v>159.66</v>
      </c>
      <c r="K276" s="9">
        <f t="shared" si="95"/>
        <v>11.676723135739895</v>
      </c>
      <c r="L276" s="9">
        <f t="shared" si="96"/>
        <v>159.66</v>
      </c>
    </row>
    <row r="277" spans="1:12">
      <c r="A277" s="66">
        <f t="shared" si="97"/>
        <v>13.354690469334871</v>
      </c>
      <c r="B277" s="9">
        <f t="shared" si="98"/>
        <v>174.87</v>
      </c>
      <c r="C277" s="65">
        <f t="shared" si="92"/>
        <v>11.722540567954203</v>
      </c>
      <c r="D277" s="9">
        <f t="shared" si="99"/>
        <v>174.87</v>
      </c>
      <c r="E277" s="66">
        <f t="shared" si="93"/>
        <v>9.7258451564341541</v>
      </c>
      <c r="F277" s="9">
        <f t="shared" si="100"/>
        <v>174.87</v>
      </c>
      <c r="G277" s="68">
        <f t="shared" si="94"/>
        <v>2.2753333717339985</v>
      </c>
      <c r="H277" s="9">
        <f t="shared" si="101"/>
        <v>174.87</v>
      </c>
      <c r="I277" s="66">
        <f t="shared" si="102"/>
        <v>12.001178528168152</v>
      </c>
      <c r="J277" s="9">
        <f t="shared" si="103"/>
        <v>174.87</v>
      </c>
      <c r="K277" s="9">
        <f t="shared" si="95"/>
        <v>12.001178528168152</v>
      </c>
      <c r="L277" s="9">
        <f t="shared" si="96"/>
        <v>174.87</v>
      </c>
    </row>
    <row r="278" spans="1:12">
      <c r="A278" s="66">
        <f t="shared" si="97"/>
        <v>13.615269795565796</v>
      </c>
      <c r="B278" s="9">
        <f t="shared" si="98"/>
        <v>189.79</v>
      </c>
      <c r="C278" s="65">
        <f t="shared" si="92"/>
        <v>11.983119894185128</v>
      </c>
      <c r="D278" s="9">
        <f t="shared" si="99"/>
        <v>189.79</v>
      </c>
      <c r="E278" s="66">
        <f t="shared" si="93"/>
        <v>9.7629610101392537</v>
      </c>
      <c r="F278" s="9">
        <f t="shared" si="100"/>
        <v>189.79</v>
      </c>
      <c r="G278" s="68">
        <f t="shared" si="94"/>
        <v>2.5193492646352662</v>
      </c>
      <c r="H278" s="9">
        <f t="shared" si="101"/>
        <v>189.79</v>
      </c>
      <c r="I278" s="66">
        <f t="shared" si="102"/>
        <v>12.28231027477452</v>
      </c>
      <c r="J278" s="9">
        <f t="shared" si="103"/>
        <v>189.79</v>
      </c>
      <c r="K278" s="9">
        <f t="shared" si="95"/>
        <v>12.28231027477452</v>
      </c>
      <c r="L278" s="9">
        <f t="shared" si="96"/>
        <v>189.79</v>
      </c>
    </row>
    <row r="279" spans="1:12">
      <c r="A279" s="66">
        <f t="shared" si="97"/>
        <v>13.854134177944143</v>
      </c>
      <c r="B279" s="9">
        <f t="shared" si="98"/>
        <v>208.23</v>
      </c>
      <c r="C279" s="65">
        <f t="shared" si="92"/>
        <v>12.221984276563475</v>
      </c>
      <c r="D279" s="9">
        <f t="shared" si="99"/>
        <v>208.23</v>
      </c>
      <c r="E279" s="66">
        <f t="shared" si="93"/>
        <v>9.8035593966275822</v>
      </c>
      <c r="F279" s="9">
        <f t="shared" si="100"/>
        <v>208.23</v>
      </c>
      <c r="G279" s="68">
        <f t="shared" si="94"/>
        <v>2.7839004554061284</v>
      </c>
      <c r="H279" s="9">
        <f t="shared" si="101"/>
        <v>208.23</v>
      </c>
      <c r="I279" s="66">
        <f t="shared" si="102"/>
        <v>12.58745985203371</v>
      </c>
      <c r="J279" s="9">
        <f t="shared" si="103"/>
        <v>208.23</v>
      </c>
      <c r="K279" s="9">
        <f t="shared" si="95"/>
        <v>12.58745985203371</v>
      </c>
      <c r="L279" s="9">
        <f t="shared" si="96"/>
        <v>208.23</v>
      </c>
    </row>
    <row r="280" spans="1:12">
      <c r="A280" s="66">
        <f t="shared" si="97"/>
        <v>14.136428448027644</v>
      </c>
      <c r="B280" s="9">
        <f t="shared" si="98"/>
        <v>229.34</v>
      </c>
      <c r="C280" s="65">
        <f t="shared" si="92"/>
        <v>12.504278546646976</v>
      </c>
      <c r="D280" s="9">
        <f t="shared" si="99"/>
        <v>229.34</v>
      </c>
      <c r="E280" s="66">
        <f t="shared" si="93"/>
        <v>9.8443009097432679</v>
      </c>
      <c r="F280" s="9">
        <f t="shared" si="100"/>
        <v>229.34</v>
      </c>
      <c r="G280" s="68">
        <f t="shared" si="94"/>
        <v>3.045672812315579</v>
      </c>
      <c r="H280" s="9">
        <f t="shared" si="101"/>
        <v>229.34</v>
      </c>
      <c r="I280" s="66">
        <f t="shared" si="102"/>
        <v>12.889973722058848</v>
      </c>
      <c r="J280" s="9">
        <f t="shared" si="103"/>
        <v>229.34</v>
      </c>
      <c r="K280" s="9">
        <f t="shared" si="95"/>
        <v>12.889973722058848</v>
      </c>
      <c r="L280" s="9">
        <f t="shared" si="96"/>
        <v>229.34</v>
      </c>
    </row>
    <row r="281" spans="1:12">
      <c r="A281" s="66">
        <f t="shared" si="97"/>
        <v>14.418722718111143</v>
      </c>
      <c r="B281" s="9">
        <f t="shared" si="98"/>
        <v>250.75</v>
      </c>
      <c r="C281" s="65">
        <f t="shared" si="92"/>
        <v>12.786572816730475</v>
      </c>
      <c r="D281" s="9">
        <f t="shared" si="99"/>
        <v>250.75</v>
      </c>
      <c r="E281" s="66">
        <f t="shared" si="93"/>
        <v>9.8806360447299895</v>
      </c>
      <c r="F281" s="9">
        <f t="shared" si="100"/>
        <v>250.75</v>
      </c>
      <c r="G281" s="68">
        <f t="shared" si="94"/>
        <v>3.2752129916592505</v>
      </c>
      <c r="H281" s="9">
        <f t="shared" si="101"/>
        <v>250.75</v>
      </c>
      <c r="I281" s="66">
        <f t="shared" si="102"/>
        <v>13.15584903638924</v>
      </c>
      <c r="J281" s="9">
        <f t="shared" si="103"/>
        <v>250.75</v>
      </c>
      <c r="K281" s="9">
        <f t="shared" si="95"/>
        <v>13.15584903638924</v>
      </c>
      <c r="L281" s="9">
        <f t="shared" si="96"/>
        <v>250.75</v>
      </c>
    </row>
    <row r="282" spans="1:12">
      <c r="A282" s="66">
        <f t="shared" si="97"/>
        <v>14.679302044342071</v>
      </c>
      <c r="B282" s="9">
        <f t="shared" si="98"/>
        <v>271.79000000000002</v>
      </c>
      <c r="C282" s="65">
        <f t="shared" si="92"/>
        <v>13.047152142961403</v>
      </c>
      <c r="D282" s="9">
        <f t="shared" si="99"/>
        <v>271.79000000000002</v>
      </c>
      <c r="E282" s="66">
        <f t="shared" si="93"/>
        <v>9.9124019347816823</v>
      </c>
      <c r="F282" s="9">
        <f t="shared" si="100"/>
        <v>271.79000000000002</v>
      </c>
      <c r="G282" s="68">
        <f t="shared" si="94"/>
        <v>3.4724407145956779</v>
      </c>
      <c r="H282" s="9">
        <f t="shared" si="101"/>
        <v>271.79000000000002</v>
      </c>
      <c r="I282" s="66">
        <f t="shared" si="102"/>
        <v>13.38484264937736</v>
      </c>
      <c r="J282" s="9">
        <f t="shared" si="103"/>
        <v>271.79000000000002</v>
      </c>
      <c r="K282" s="9">
        <f t="shared" si="95"/>
        <v>13.38484264937736</v>
      </c>
      <c r="L282" s="9">
        <f t="shared" si="96"/>
        <v>271.79000000000002</v>
      </c>
    </row>
    <row r="283" spans="1:12">
      <c r="A283" s="66">
        <f t="shared" si="97"/>
        <v>14.939881370572994</v>
      </c>
      <c r="B283" s="9">
        <f t="shared" si="98"/>
        <v>298.45999999999998</v>
      </c>
      <c r="C283" s="65">
        <f t="shared" si="92"/>
        <v>13.307731469192326</v>
      </c>
      <c r="D283" s="9">
        <f t="shared" si="99"/>
        <v>298.45999999999998</v>
      </c>
      <c r="E283" s="66">
        <f t="shared" si="93"/>
        <v>9.9481302685312727</v>
      </c>
      <c r="F283" s="9">
        <f t="shared" si="100"/>
        <v>298.45999999999998</v>
      </c>
      <c r="G283" s="68">
        <f t="shared" si="94"/>
        <v>3.6901000634094481</v>
      </c>
      <c r="H283" s="9">
        <f t="shared" si="101"/>
        <v>298.45999999999998</v>
      </c>
      <c r="I283" s="66">
        <f t="shared" si="102"/>
        <v>13.63823033194072</v>
      </c>
      <c r="J283" s="9">
        <f t="shared" si="103"/>
        <v>298.45999999999998</v>
      </c>
      <c r="K283" s="9">
        <f t="shared" si="95"/>
        <v>13.63823033194072</v>
      </c>
      <c r="L283" s="9">
        <f t="shared" si="96"/>
        <v>298.45999999999998</v>
      </c>
    </row>
    <row r="284" spans="1:12">
      <c r="A284" s="66">
        <f t="shared" si="97"/>
        <v>15.178745752951341</v>
      </c>
      <c r="B284" s="9">
        <f t="shared" si="98"/>
        <v>326.5</v>
      </c>
      <c r="C284" s="65">
        <f t="shared" si="92"/>
        <v>13.546595851570673</v>
      </c>
      <c r="D284" s="9">
        <f t="shared" si="99"/>
        <v>326.5</v>
      </c>
      <c r="E284" s="66">
        <f t="shared" si="93"/>
        <v>9.9812721689629829</v>
      </c>
      <c r="F284" s="9">
        <f t="shared" si="100"/>
        <v>326.5</v>
      </c>
      <c r="G284" s="68">
        <f t="shared" si="94"/>
        <v>3.8878379626923585</v>
      </c>
      <c r="H284" s="9">
        <f t="shared" si="101"/>
        <v>326.5</v>
      </c>
      <c r="I284" s="66">
        <f t="shared" si="102"/>
        <v>13.869110131655342</v>
      </c>
      <c r="J284" s="9">
        <f t="shared" si="103"/>
        <v>326.5</v>
      </c>
      <c r="K284" s="9">
        <f t="shared" si="95"/>
        <v>13.869110131655342</v>
      </c>
      <c r="L284" s="9">
        <f t="shared" si="96"/>
        <v>326.5</v>
      </c>
    </row>
    <row r="285" spans="1:12">
      <c r="A285" s="66">
        <f t="shared" si="97"/>
        <v>15.395895191477116</v>
      </c>
      <c r="B285" s="9">
        <f t="shared" si="98"/>
        <v>357.06</v>
      </c>
      <c r="C285" s="65">
        <f t="shared" si="92"/>
        <v>13.763745290096448</v>
      </c>
      <c r="D285" s="9">
        <f t="shared" si="99"/>
        <v>357.06</v>
      </c>
      <c r="E285" s="66">
        <f t="shared" si="93"/>
        <v>10.013247060351986</v>
      </c>
      <c r="F285" s="9">
        <f t="shared" si="100"/>
        <v>357.06</v>
      </c>
      <c r="G285" s="68">
        <f t="shared" si="94"/>
        <v>4.0746755804129222</v>
      </c>
      <c r="H285" s="9">
        <f t="shared" si="101"/>
        <v>357.06</v>
      </c>
      <c r="I285" s="66">
        <f t="shared" si="102"/>
        <v>14.087922640764909</v>
      </c>
      <c r="J285" s="9">
        <f t="shared" si="103"/>
        <v>357.06</v>
      </c>
      <c r="K285" s="9">
        <f t="shared" si="95"/>
        <v>14.087922640764909</v>
      </c>
      <c r="L285" s="9">
        <f t="shared" si="96"/>
        <v>357.06</v>
      </c>
    </row>
    <row r="286" spans="1:12">
      <c r="A286" s="66">
        <f t="shared" si="97"/>
        <v>15.56961474229773</v>
      </c>
      <c r="B286" s="9">
        <f t="shared" si="98"/>
        <v>391.31</v>
      </c>
      <c r="C286" s="65">
        <f t="shared" si="92"/>
        <v>13.937464840917063</v>
      </c>
      <c r="D286" s="9">
        <f t="shared" si="99"/>
        <v>391.31</v>
      </c>
      <c r="E286" s="66">
        <f t="shared" si="93"/>
        <v>10.044946939841038</v>
      </c>
      <c r="F286" s="9">
        <f t="shared" si="100"/>
        <v>391.31</v>
      </c>
      <c r="G286" s="68">
        <f t="shared" si="94"/>
        <v>4.2560064419143941</v>
      </c>
      <c r="H286" s="9">
        <f t="shared" si="101"/>
        <v>391.31</v>
      </c>
      <c r="I286" s="66">
        <f t="shared" si="102"/>
        <v>14.300953381755432</v>
      </c>
      <c r="J286" s="9">
        <f t="shared" si="103"/>
        <v>391.31</v>
      </c>
      <c r="K286" s="9">
        <f t="shared" si="95"/>
        <v>14.300953381755432</v>
      </c>
      <c r="L286" s="9">
        <f t="shared" si="96"/>
        <v>391.31</v>
      </c>
    </row>
    <row r="287" spans="1:12">
      <c r="A287" s="66">
        <f t="shared" si="97"/>
        <v>15.721619349265769</v>
      </c>
      <c r="B287" s="9">
        <f t="shared" si="98"/>
        <v>427.97</v>
      </c>
      <c r="C287" s="65">
        <f t="shared" si="92"/>
        <v>14.089469447885101</v>
      </c>
      <c r="D287" s="9">
        <f t="shared" si="99"/>
        <v>427.97</v>
      </c>
      <c r="E287" s="66">
        <f t="shared" si="93"/>
        <v>10.074975653931928</v>
      </c>
      <c r="F287" s="9">
        <f t="shared" si="100"/>
        <v>427.97</v>
      </c>
      <c r="G287" s="68">
        <f t="shared" si="94"/>
        <v>4.4241551751836727</v>
      </c>
      <c r="H287" s="9">
        <f t="shared" si="101"/>
        <v>427.97</v>
      </c>
      <c r="I287" s="66">
        <f t="shared" si="102"/>
        <v>14.4991308291156</v>
      </c>
      <c r="J287" s="9">
        <f t="shared" si="103"/>
        <v>427.97</v>
      </c>
      <c r="K287" s="9">
        <f t="shared" si="95"/>
        <v>14.499130829122532</v>
      </c>
      <c r="L287" s="9">
        <f t="shared" si="96"/>
        <v>427.97</v>
      </c>
    </row>
    <row r="288" spans="1:12">
      <c r="A288" s="66">
        <f t="shared" si="97"/>
        <v>15.873623956233809</v>
      </c>
      <c r="B288" s="9">
        <f t="shared" si="98"/>
        <v>468.62</v>
      </c>
      <c r="C288" s="65">
        <f t="shared" si="92"/>
        <v>14.241474054853141</v>
      </c>
      <c r="D288" s="9">
        <f t="shared" si="99"/>
        <v>468.62</v>
      </c>
      <c r="E288" s="66">
        <f t="shared" si="93"/>
        <v>10.104474461135947</v>
      </c>
      <c r="F288" s="9">
        <f t="shared" si="100"/>
        <v>468.62</v>
      </c>
      <c r="G288" s="68">
        <f t="shared" si="94"/>
        <v>4.5858902596771678</v>
      </c>
      <c r="H288" s="9">
        <f t="shared" si="101"/>
        <v>468.62</v>
      </c>
      <c r="I288" s="66">
        <f t="shared" si="102"/>
        <v>14.690364720813115</v>
      </c>
      <c r="J288" s="9">
        <f t="shared" si="103"/>
        <v>468.62</v>
      </c>
      <c r="K288" s="9">
        <f t="shared" si="95"/>
        <v>14.690406378408138</v>
      </c>
      <c r="L288" s="9">
        <f t="shared" si="96"/>
        <v>468.62</v>
      </c>
    </row>
    <row r="289" spans="1:12">
      <c r="A289" s="66">
        <f t="shared" si="97"/>
        <v>16.025628563201849</v>
      </c>
      <c r="B289" s="9">
        <f t="shared" si="98"/>
        <v>513.79</v>
      </c>
      <c r="C289" s="65">
        <f t="shared" ref="C289:C320" si="104">IF(D72&lt;0.0001,0.1,IF(D72="",0.001,D72))</f>
        <v>14.393478661821181</v>
      </c>
      <c r="D289" s="9">
        <f t="shared" si="99"/>
        <v>513.79</v>
      </c>
      <c r="E289" s="66">
        <f t="shared" ref="E289:E320" si="105">IF(E72&lt;0.0001,0.1,IF(E72="",E288,E72))</f>
        <v>10.133479954575762</v>
      </c>
      <c r="F289" s="9">
        <f t="shared" si="100"/>
        <v>513.79</v>
      </c>
      <c r="G289" s="68">
        <f t="shared" ref="G289:G320" si="106">IF(G72&lt;0.0001,0.1,IF(G72="",0.0001,G72))</f>
        <v>4.7415942482490383</v>
      </c>
      <c r="H289" s="9">
        <f t="shared" si="101"/>
        <v>513.79</v>
      </c>
      <c r="I289" s="66">
        <f t="shared" si="102"/>
        <v>14.8750742028248</v>
      </c>
      <c r="J289" s="9">
        <f t="shared" si="103"/>
        <v>513.79</v>
      </c>
      <c r="K289" s="9">
        <f t="shared" ref="K289:K320" si="107">IF(M72&lt;0.0001,0.1,IF(M72="",0.0001,M72))</f>
        <v>14.878064553997127</v>
      </c>
      <c r="L289" s="9">
        <f t="shared" ref="L289:L320" si="108">IF(C73="",D289,C73)</f>
        <v>513.79</v>
      </c>
    </row>
    <row r="290" spans="1:12">
      <c r="A290" s="66">
        <f t="shared" ref="A290:A321" si="109">IF(B73="",A289,IF(B73&lt;0.0001,0.1,B73))</f>
        <v>16.177633170169891</v>
      </c>
      <c r="B290" s="9">
        <f t="shared" ref="B290:B321" si="110">IF(A73="",B289,A73)</f>
        <v>563.91</v>
      </c>
      <c r="C290" s="65">
        <f t="shared" si="104"/>
        <v>14.545483268789223</v>
      </c>
      <c r="D290" s="9">
        <f t="shared" ref="D290:D321" si="111">IF(A73="",B289,A73)</f>
        <v>563.91</v>
      </c>
      <c r="E290" s="66">
        <f t="shared" si="105"/>
        <v>10.161928118298896</v>
      </c>
      <c r="F290" s="9">
        <f t="shared" ref="F290:F321" si="112">IF(A73="",B289,A73)</f>
        <v>563.91</v>
      </c>
      <c r="G290" s="68">
        <f t="shared" si="106"/>
        <v>4.8911199076896459</v>
      </c>
      <c r="H290" s="9">
        <f t="shared" ref="H290:H321" si="113">IF(A73="",B289,A73)</f>
        <v>563.91</v>
      </c>
      <c r="I290" s="66">
        <f t="shared" ref="I290:I321" si="114">IF(I73&lt;0.0001,0.1,IF(I73="",I289,I73))</f>
        <v>15.053048025988542</v>
      </c>
      <c r="J290" s="9">
        <f t="shared" ref="J290:J321" si="115">IF(A73="",B289,A73)</f>
        <v>563.91</v>
      </c>
      <c r="K290" s="9">
        <f t="shared" si="107"/>
        <v>15.07498717652614</v>
      </c>
      <c r="L290" s="9">
        <f t="shared" si="108"/>
        <v>563.91</v>
      </c>
    </row>
    <row r="291" spans="1:12">
      <c r="A291" s="66">
        <f t="shared" si="109"/>
        <v>16.351352720990505</v>
      </c>
      <c r="B291" s="9">
        <f t="shared" si="110"/>
        <v>611.29999999999995</v>
      </c>
      <c r="C291" s="65">
        <f t="shared" si="104"/>
        <v>14.719202819609837</v>
      </c>
      <c r="D291" s="9">
        <f t="shared" si="111"/>
        <v>611.29999999999995</v>
      </c>
      <c r="E291" s="66">
        <f t="shared" si="105"/>
        <v>10.185896671613767</v>
      </c>
      <c r="F291" s="9">
        <f t="shared" si="112"/>
        <v>611.29999999999995</v>
      </c>
      <c r="G291" s="68">
        <f t="shared" si="106"/>
        <v>5.0146710431245705</v>
      </c>
      <c r="H291" s="9">
        <f t="shared" si="113"/>
        <v>611.29999999999995</v>
      </c>
      <c r="I291" s="66">
        <f t="shared" si="114"/>
        <v>15.200567714738337</v>
      </c>
      <c r="J291" s="9">
        <f t="shared" si="115"/>
        <v>611.29999999999995</v>
      </c>
      <c r="K291" s="9">
        <f t="shared" si="107"/>
        <v>15.261397424753925</v>
      </c>
      <c r="L291" s="9">
        <f t="shared" si="108"/>
        <v>611.29999999999995</v>
      </c>
    </row>
    <row r="292" spans="1:12">
      <c r="A292" s="66">
        <f t="shared" si="109"/>
        <v>16.546787215663699</v>
      </c>
      <c r="B292" s="9">
        <f t="shared" si="110"/>
        <v>671.49</v>
      </c>
      <c r="C292" s="65">
        <f t="shared" si="104"/>
        <v>14.914637314283031</v>
      </c>
      <c r="D292" s="9">
        <f t="shared" si="111"/>
        <v>671.49</v>
      </c>
      <c r="E292" s="66">
        <f t="shared" si="105"/>
        <v>10.213014678807212</v>
      </c>
      <c r="F292" s="9">
        <f t="shared" si="112"/>
        <v>671.49</v>
      </c>
      <c r="G292" s="68">
        <f t="shared" si="106"/>
        <v>5.1518060293740398</v>
      </c>
      <c r="H292" s="9">
        <f t="shared" si="113"/>
        <v>671.49</v>
      </c>
      <c r="I292" s="66">
        <f t="shared" si="114"/>
        <v>15.364820708181252</v>
      </c>
      <c r="J292" s="9">
        <f t="shared" si="115"/>
        <v>671.49</v>
      </c>
      <c r="K292" s="9">
        <f t="shared" si="107"/>
        <v>15.498427764554785</v>
      </c>
      <c r="L292" s="9">
        <f t="shared" si="108"/>
        <v>671.49</v>
      </c>
    </row>
    <row r="293" spans="1:12">
      <c r="A293" s="66">
        <f t="shared" si="109"/>
        <v>16.742221710336892</v>
      </c>
      <c r="B293" s="9">
        <f t="shared" si="110"/>
        <v>734.66</v>
      </c>
      <c r="C293" s="65">
        <f t="shared" si="104"/>
        <v>15.110071808956224</v>
      </c>
      <c r="D293" s="9">
        <f t="shared" si="111"/>
        <v>734.66</v>
      </c>
      <c r="E293" s="66">
        <f t="shared" si="105"/>
        <v>10.238226457542369</v>
      </c>
      <c r="F293" s="9">
        <f t="shared" si="112"/>
        <v>734.66</v>
      </c>
      <c r="G293" s="68">
        <f t="shared" si="106"/>
        <v>5.276807373888353</v>
      </c>
      <c r="H293" s="9">
        <f t="shared" si="113"/>
        <v>734.66</v>
      </c>
      <c r="I293" s="66">
        <f t="shared" si="114"/>
        <v>15.515033831430722</v>
      </c>
      <c r="J293" s="9">
        <f t="shared" si="115"/>
        <v>734.66</v>
      </c>
      <c r="K293" s="9">
        <f t="shared" si="107"/>
        <v>15.741008999572758</v>
      </c>
      <c r="L293" s="9">
        <f t="shared" si="108"/>
        <v>734.66</v>
      </c>
    </row>
    <row r="294" spans="1:12">
      <c r="A294" s="66">
        <f t="shared" si="109"/>
        <v>16.959371148862665</v>
      </c>
      <c r="B294" s="9">
        <f t="shared" si="110"/>
        <v>803.77</v>
      </c>
      <c r="C294" s="65">
        <f t="shared" si="104"/>
        <v>15.327221247481997</v>
      </c>
      <c r="D294" s="9">
        <f t="shared" si="111"/>
        <v>803.77</v>
      </c>
      <c r="E294" s="66">
        <f t="shared" si="105"/>
        <v>10.262734333863934</v>
      </c>
      <c r="F294" s="9">
        <f t="shared" si="112"/>
        <v>803.77</v>
      </c>
      <c r="G294" s="68">
        <f t="shared" si="106"/>
        <v>5.3960471726238719</v>
      </c>
      <c r="H294" s="9">
        <f t="shared" si="113"/>
        <v>803.77</v>
      </c>
      <c r="I294" s="66">
        <f t="shared" si="114"/>
        <v>15.658781506487806</v>
      </c>
      <c r="J294" s="9">
        <f t="shared" si="115"/>
        <v>803.77</v>
      </c>
      <c r="K294" s="9">
        <f t="shared" si="107"/>
        <v>15.992574794096114</v>
      </c>
      <c r="L294" s="9">
        <f t="shared" si="108"/>
        <v>803.77</v>
      </c>
    </row>
    <row r="295" spans="1:12">
      <c r="A295" s="66">
        <f t="shared" si="109"/>
        <v>17.154805643535852</v>
      </c>
      <c r="B295" s="9">
        <f t="shared" si="110"/>
        <v>881.53</v>
      </c>
      <c r="C295" s="65">
        <f t="shared" si="104"/>
        <v>15.522655742155184</v>
      </c>
      <c r="D295" s="9">
        <f t="shared" si="111"/>
        <v>881.53</v>
      </c>
      <c r="E295" s="66">
        <f t="shared" si="105"/>
        <v>10.287206030687058</v>
      </c>
      <c r="F295" s="9">
        <f t="shared" si="112"/>
        <v>881.53</v>
      </c>
      <c r="G295" s="68">
        <f t="shared" si="106"/>
        <v>5.5129094017645652</v>
      </c>
      <c r="H295" s="9">
        <f t="shared" si="113"/>
        <v>881.53</v>
      </c>
      <c r="I295" s="66">
        <f t="shared" si="114"/>
        <v>15.800115432451623</v>
      </c>
      <c r="J295" s="9">
        <f t="shared" si="115"/>
        <v>881.53</v>
      </c>
      <c r="K295" s="9">
        <f t="shared" si="107"/>
        <v>16.254431621504402</v>
      </c>
      <c r="L295" s="9">
        <f t="shared" si="108"/>
        <v>881.53</v>
      </c>
    </row>
    <row r="296" spans="1:12">
      <c r="A296" s="66">
        <f t="shared" si="109"/>
        <v>17.371955082061628</v>
      </c>
      <c r="B296" s="9">
        <f t="shared" si="110"/>
        <v>963.16</v>
      </c>
      <c r="C296" s="65">
        <f t="shared" si="104"/>
        <v>15.73980518068096</v>
      </c>
      <c r="D296" s="9">
        <f t="shared" si="111"/>
        <v>963.16</v>
      </c>
      <c r="E296" s="66">
        <f t="shared" si="105"/>
        <v>10.31003408192333</v>
      </c>
      <c r="F296" s="9">
        <f t="shared" si="112"/>
        <v>963.16</v>
      </c>
      <c r="G296" s="68">
        <f t="shared" si="106"/>
        <v>5.6199698247674634</v>
      </c>
      <c r="H296" s="9">
        <f t="shared" si="113"/>
        <v>963.16</v>
      </c>
      <c r="I296" s="66">
        <f t="shared" si="114"/>
        <v>15.930003906690793</v>
      </c>
      <c r="J296" s="9">
        <f t="shared" si="115"/>
        <v>963.16</v>
      </c>
      <c r="K296" s="9">
        <f t="shared" si="107"/>
        <v>16.504542393113489</v>
      </c>
      <c r="L296" s="9">
        <f t="shared" si="108"/>
        <v>963.16</v>
      </c>
    </row>
    <row r="297" spans="1:12">
      <c r="A297" s="66">
        <f t="shared" si="109"/>
        <v>17.567389576734818</v>
      </c>
      <c r="B297" s="9">
        <f t="shared" si="110"/>
        <v>1048.0899999999999</v>
      </c>
      <c r="C297" s="65">
        <f t="shared" si="104"/>
        <v>15.935239675354151</v>
      </c>
      <c r="D297" s="9">
        <f t="shared" si="111"/>
        <v>1048.0899999999999</v>
      </c>
      <c r="E297" s="66">
        <f t="shared" si="105"/>
        <v>10.331255167947385</v>
      </c>
      <c r="F297" s="9">
        <f t="shared" si="112"/>
        <v>1048.0899999999999</v>
      </c>
      <c r="G297" s="68">
        <f t="shared" si="106"/>
        <v>5.7178296373222741</v>
      </c>
      <c r="H297" s="9">
        <f t="shared" si="113"/>
        <v>1048.0899999999999</v>
      </c>
      <c r="I297" s="66">
        <f t="shared" si="114"/>
        <v>16.049084805269658</v>
      </c>
      <c r="J297" s="9">
        <f t="shared" si="115"/>
        <v>1048.0899999999999</v>
      </c>
      <c r="K297" s="9">
        <f t="shared" si="107"/>
        <v>16.739532807450644</v>
      </c>
      <c r="L297" s="9">
        <f t="shared" si="108"/>
        <v>1048.0899999999999</v>
      </c>
    </row>
    <row r="298" spans="1:12">
      <c r="A298" s="66">
        <f t="shared" si="109"/>
        <v>17.762824071408009</v>
      </c>
      <c r="B298" s="9">
        <f t="shared" si="110"/>
        <v>1149.18</v>
      </c>
      <c r="C298" s="65">
        <f t="shared" si="104"/>
        <v>16.130674170027341</v>
      </c>
      <c r="D298" s="9">
        <f t="shared" si="111"/>
        <v>1149.18</v>
      </c>
      <c r="E298" s="66">
        <f t="shared" si="105"/>
        <v>10.353778112569968</v>
      </c>
      <c r="F298" s="9">
        <f t="shared" si="112"/>
        <v>1149.18</v>
      </c>
      <c r="G298" s="68">
        <f t="shared" si="106"/>
        <v>5.8199667760128833</v>
      </c>
      <c r="H298" s="9">
        <f t="shared" si="113"/>
        <v>1149.18</v>
      </c>
      <c r="I298" s="66">
        <f t="shared" si="114"/>
        <v>16.173744888582853</v>
      </c>
      <c r="J298" s="9">
        <f t="shared" si="115"/>
        <v>1149.18</v>
      </c>
      <c r="K298" s="9">
        <f t="shared" si="107"/>
        <v>16.989471705504766</v>
      </c>
      <c r="L298" s="9">
        <f t="shared" si="108"/>
        <v>1149.18</v>
      </c>
    </row>
    <row r="299" spans="1:12">
      <c r="A299" s="66">
        <f t="shared" si="109"/>
        <v>17.958258566081202</v>
      </c>
      <c r="B299" s="9">
        <f t="shared" si="110"/>
        <v>1257.6400000000001</v>
      </c>
      <c r="C299" s="65">
        <f t="shared" si="104"/>
        <v>16.326108664700534</v>
      </c>
      <c r="D299" s="9">
        <f t="shared" si="111"/>
        <v>1257.6400000000001</v>
      </c>
      <c r="E299" s="66">
        <f t="shared" si="105"/>
        <v>10.375255241950992</v>
      </c>
      <c r="F299" s="9">
        <f t="shared" si="112"/>
        <v>1257.6400000000001</v>
      </c>
      <c r="G299" s="68">
        <f t="shared" si="106"/>
        <v>5.9157326041351137</v>
      </c>
      <c r="H299" s="9">
        <f t="shared" si="113"/>
        <v>1257.6400000000001</v>
      </c>
      <c r="I299" s="66">
        <f t="shared" si="114"/>
        <v>16.290987846086104</v>
      </c>
      <c r="J299" s="9">
        <f t="shared" si="115"/>
        <v>1257.6400000000001</v>
      </c>
      <c r="K299" s="9">
        <f t="shared" si="107"/>
        <v>17.226794543490669</v>
      </c>
      <c r="L299" s="9">
        <f t="shared" si="108"/>
        <v>1257.6400000000001</v>
      </c>
    </row>
    <row r="300" spans="1:12">
      <c r="A300" s="66">
        <f t="shared" si="109"/>
        <v>18.153693060754396</v>
      </c>
      <c r="B300" s="9">
        <f t="shared" si="110"/>
        <v>1379.02</v>
      </c>
      <c r="C300" s="65">
        <f t="shared" si="104"/>
        <v>16.521543159373728</v>
      </c>
      <c r="D300" s="9">
        <f t="shared" si="111"/>
        <v>1379.02</v>
      </c>
      <c r="E300" s="66">
        <f t="shared" si="105"/>
        <v>10.396623511758136</v>
      </c>
      <c r="F300" s="9">
        <f t="shared" si="112"/>
        <v>1379.02</v>
      </c>
      <c r="G300" s="68">
        <f t="shared" si="106"/>
        <v>6.0094616095669338</v>
      </c>
      <c r="H300" s="9">
        <f t="shared" si="113"/>
        <v>1379.02</v>
      </c>
      <c r="I300" s="66">
        <f t="shared" si="114"/>
        <v>16.40608512132507</v>
      </c>
      <c r="J300" s="9">
        <f t="shared" si="115"/>
        <v>1379.02</v>
      </c>
      <c r="K300" s="9">
        <f t="shared" si="107"/>
        <v>17.46081180640865</v>
      </c>
      <c r="L300" s="9">
        <f t="shared" si="108"/>
        <v>1379.02</v>
      </c>
    </row>
    <row r="301" spans="1:12">
      <c r="A301" s="66">
        <f t="shared" si="109"/>
        <v>18.32741261157501</v>
      </c>
      <c r="B301" s="9">
        <f t="shared" si="110"/>
        <v>1509.63</v>
      </c>
      <c r="C301" s="65">
        <f t="shared" si="104"/>
        <v>16.695262710194342</v>
      </c>
      <c r="D301" s="9">
        <f t="shared" si="111"/>
        <v>1509.63</v>
      </c>
      <c r="E301" s="66">
        <f t="shared" si="105"/>
        <v>10.417068606454119</v>
      </c>
      <c r="F301" s="9">
        <f t="shared" si="112"/>
        <v>1509.63</v>
      </c>
      <c r="G301" s="68">
        <f t="shared" si="106"/>
        <v>6.0977168812375355</v>
      </c>
      <c r="H301" s="9">
        <f t="shared" si="113"/>
        <v>1509.63</v>
      </c>
      <c r="I301" s="66">
        <f t="shared" si="114"/>
        <v>16.514785487691654</v>
      </c>
      <c r="J301" s="9">
        <f t="shared" si="115"/>
        <v>1509.63</v>
      </c>
      <c r="K301" s="9">
        <f t="shared" si="107"/>
        <v>17.681998050165411</v>
      </c>
      <c r="L301" s="9">
        <f t="shared" si="108"/>
        <v>1509.63</v>
      </c>
    </row>
    <row r="302" spans="1:12">
      <c r="A302" s="66">
        <f t="shared" si="109"/>
        <v>18.522847106248204</v>
      </c>
      <c r="B302" s="9">
        <f t="shared" si="110"/>
        <v>1646.3</v>
      </c>
      <c r="C302" s="65">
        <f t="shared" si="104"/>
        <v>16.890697204867536</v>
      </c>
      <c r="D302" s="9">
        <f t="shared" si="111"/>
        <v>1646.3</v>
      </c>
      <c r="E302" s="66">
        <f t="shared" si="105"/>
        <v>10.436164931185678</v>
      </c>
      <c r="F302" s="9">
        <f t="shared" si="112"/>
        <v>1646.3</v>
      </c>
      <c r="G302" s="68">
        <f t="shared" si="106"/>
        <v>6.1789126252031972</v>
      </c>
      <c r="H302" s="9">
        <f t="shared" si="113"/>
        <v>1646.3</v>
      </c>
      <c r="I302" s="66">
        <f t="shared" si="114"/>
        <v>16.615077556388876</v>
      </c>
      <c r="J302" s="9">
        <f t="shared" si="115"/>
        <v>1646.3</v>
      </c>
      <c r="K302" s="9">
        <f t="shared" si="107"/>
        <v>17.885714861697434</v>
      </c>
      <c r="L302" s="9">
        <f t="shared" si="108"/>
        <v>1646.3</v>
      </c>
    </row>
    <row r="303" spans="1:12">
      <c r="A303" s="66">
        <f t="shared" si="109"/>
        <v>18.696566657068818</v>
      </c>
      <c r="B303" s="9">
        <f t="shared" si="110"/>
        <v>1808.91</v>
      </c>
      <c r="C303" s="65">
        <f t="shared" si="104"/>
        <v>17.06441675568815</v>
      </c>
      <c r="D303" s="9">
        <f t="shared" si="111"/>
        <v>1808.91</v>
      </c>
      <c r="E303" s="66">
        <f t="shared" si="105"/>
        <v>10.456402661823279</v>
      </c>
      <c r="F303" s="9">
        <f t="shared" si="112"/>
        <v>1808.91</v>
      </c>
      <c r="G303" s="68">
        <f t="shared" si="106"/>
        <v>6.2636787539620968</v>
      </c>
      <c r="H303" s="9">
        <f t="shared" si="113"/>
        <v>1808.91</v>
      </c>
      <c r="I303" s="66">
        <f t="shared" si="114"/>
        <v>16.720081415785376</v>
      </c>
      <c r="J303" s="9">
        <f t="shared" si="115"/>
        <v>1808.91</v>
      </c>
      <c r="K303" s="9">
        <f t="shared" si="107"/>
        <v>18.098220687510569</v>
      </c>
      <c r="L303" s="9">
        <f t="shared" si="108"/>
        <v>1808.91</v>
      </c>
    </row>
    <row r="304" spans="1:12">
      <c r="A304" s="66">
        <f t="shared" si="109"/>
        <v>18.84857126403686</v>
      </c>
      <c r="B304" s="9">
        <f t="shared" si="110"/>
        <v>1978.98</v>
      </c>
      <c r="C304" s="65">
        <f t="shared" si="104"/>
        <v>17.216421362656192</v>
      </c>
      <c r="D304" s="9">
        <f t="shared" si="111"/>
        <v>1978.98</v>
      </c>
      <c r="E304" s="66">
        <f t="shared" si="105"/>
        <v>10.475224753345772</v>
      </c>
      <c r="F304" s="9">
        <f t="shared" si="112"/>
        <v>1978.98</v>
      </c>
      <c r="G304" s="68">
        <f t="shared" si="106"/>
        <v>6.3413501741634901</v>
      </c>
      <c r="H304" s="9">
        <f t="shared" si="113"/>
        <v>1978.98</v>
      </c>
      <c r="I304" s="66">
        <f t="shared" si="114"/>
        <v>16.816574927509262</v>
      </c>
      <c r="J304" s="9">
        <f t="shared" si="115"/>
        <v>1978.98</v>
      </c>
      <c r="K304" s="9">
        <f t="shared" si="107"/>
        <v>18.292510270048545</v>
      </c>
      <c r="L304" s="9">
        <f t="shared" si="108"/>
        <v>1978.98</v>
      </c>
    </row>
    <row r="305" spans="1:12">
      <c r="A305" s="66">
        <f t="shared" si="109"/>
        <v>19.000575871004902</v>
      </c>
      <c r="B305" s="9">
        <f t="shared" si="110"/>
        <v>2158.91</v>
      </c>
      <c r="C305" s="65">
        <f t="shared" si="104"/>
        <v>17.368425969624234</v>
      </c>
      <c r="D305" s="9">
        <f t="shared" si="111"/>
        <v>2158.91</v>
      </c>
      <c r="E305" s="66">
        <f t="shared" si="105"/>
        <v>10.493019058466267</v>
      </c>
      <c r="F305" s="9">
        <f t="shared" si="112"/>
        <v>2158.91</v>
      </c>
      <c r="G305" s="68">
        <f t="shared" si="106"/>
        <v>6.413764412652637</v>
      </c>
      <c r="H305" s="9">
        <f t="shared" si="113"/>
        <v>2158.91</v>
      </c>
      <c r="I305" s="66">
        <f t="shared" si="114"/>
        <v>16.906783471118903</v>
      </c>
      <c r="J305" s="9">
        <f t="shared" si="115"/>
        <v>2158.91</v>
      </c>
      <c r="K305" s="9">
        <f t="shared" si="107"/>
        <v>18.473090332861947</v>
      </c>
      <c r="L305" s="9">
        <f t="shared" si="108"/>
        <v>2158.91</v>
      </c>
    </row>
    <row r="306" spans="1:12">
      <c r="A306" s="66">
        <f t="shared" si="109"/>
        <v>19.15258047797294</v>
      </c>
      <c r="B306" s="9">
        <f t="shared" si="110"/>
        <v>2367.98</v>
      </c>
      <c r="C306" s="65">
        <f t="shared" si="104"/>
        <v>17.520430576592272</v>
      </c>
      <c r="D306" s="9">
        <f t="shared" si="111"/>
        <v>2367.98</v>
      </c>
      <c r="E306" s="66">
        <f t="shared" si="105"/>
        <v>10.511469100975805</v>
      </c>
      <c r="F306" s="9">
        <f t="shared" si="112"/>
        <v>2367.98</v>
      </c>
      <c r="G306" s="68">
        <f t="shared" si="106"/>
        <v>6.4878212137850459</v>
      </c>
      <c r="H306" s="9">
        <f t="shared" si="113"/>
        <v>2367.98</v>
      </c>
      <c r="I306" s="66">
        <f t="shared" si="114"/>
        <v>16.999290314760852</v>
      </c>
      <c r="J306" s="9">
        <f t="shared" si="115"/>
        <v>2367.98</v>
      </c>
      <c r="K306" s="9">
        <f t="shared" si="107"/>
        <v>18.657063021658114</v>
      </c>
      <c r="L306" s="9">
        <f t="shared" si="108"/>
        <v>2367.98</v>
      </c>
    </row>
    <row r="307" spans="1:12">
      <c r="A307" s="66">
        <f t="shared" si="109"/>
        <v>19.282870141088402</v>
      </c>
      <c r="B307" s="9">
        <f t="shared" si="110"/>
        <v>2589.6999999999998</v>
      </c>
      <c r="C307" s="65">
        <f t="shared" si="104"/>
        <v>17.650720239707734</v>
      </c>
      <c r="D307" s="9">
        <f t="shared" si="111"/>
        <v>2589.6999999999998</v>
      </c>
      <c r="E307" s="66">
        <f t="shared" si="105"/>
        <v>10.528907468800915</v>
      </c>
      <c r="F307" s="9">
        <f t="shared" si="112"/>
        <v>2589.6999999999998</v>
      </c>
      <c r="G307" s="68">
        <f t="shared" si="106"/>
        <v>6.5568721920218804</v>
      </c>
      <c r="H307" s="9">
        <f t="shared" si="113"/>
        <v>2589.6999999999998</v>
      </c>
      <c r="I307" s="66">
        <f t="shared" si="114"/>
        <v>17.085779660822794</v>
      </c>
      <c r="J307" s="9">
        <f t="shared" si="115"/>
        <v>2589.6999999999998</v>
      </c>
      <c r="K307" s="9">
        <f t="shared" si="107"/>
        <v>18.827856343275506</v>
      </c>
      <c r="L307" s="9">
        <f t="shared" si="108"/>
        <v>2589.6999999999998</v>
      </c>
    </row>
    <row r="308" spans="1:12">
      <c r="A308" s="66">
        <f t="shared" si="109"/>
        <v>19.391444860351289</v>
      </c>
      <c r="B308" s="9">
        <f t="shared" si="110"/>
        <v>2827.36</v>
      </c>
      <c r="C308" s="65">
        <f t="shared" si="104"/>
        <v>17.759294958970621</v>
      </c>
      <c r="D308" s="9">
        <f t="shared" si="111"/>
        <v>2827.36</v>
      </c>
      <c r="E308" s="66">
        <f t="shared" si="105"/>
        <v>10.545620003504693</v>
      </c>
      <c r="F308" s="9">
        <f t="shared" si="112"/>
        <v>2827.36</v>
      </c>
      <c r="G308" s="68">
        <f t="shared" si="106"/>
        <v>6.6222006598022043</v>
      </c>
      <c r="H308" s="9">
        <f t="shared" si="113"/>
        <v>2827.36</v>
      </c>
      <c r="I308" s="66">
        <f t="shared" si="114"/>
        <v>17.167820663306898</v>
      </c>
      <c r="J308" s="9">
        <f t="shared" si="115"/>
        <v>2827.36</v>
      </c>
      <c r="K308" s="9">
        <f t="shared" si="107"/>
        <v>18.988710314120919</v>
      </c>
      <c r="L308" s="9">
        <f t="shared" si="108"/>
        <v>2827.36</v>
      </c>
    </row>
    <row r="309" spans="1:12">
      <c r="A309" s="66">
        <f t="shared" si="109"/>
        <v>19.500019579614175</v>
      </c>
      <c r="B309" s="9">
        <f t="shared" si="110"/>
        <v>3098.45</v>
      </c>
      <c r="C309" s="65">
        <f t="shared" si="104"/>
        <v>17.867869678233507</v>
      </c>
      <c r="D309" s="9">
        <f t="shared" si="111"/>
        <v>3098.45</v>
      </c>
      <c r="E309" s="66">
        <f t="shared" si="105"/>
        <v>10.562646446116899</v>
      </c>
      <c r="F309" s="9">
        <f t="shared" si="112"/>
        <v>3098.45</v>
      </c>
      <c r="G309" s="68">
        <f t="shared" si="106"/>
        <v>6.6879153286364907</v>
      </c>
      <c r="H309" s="9">
        <f t="shared" si="113"/>
        <v>3098.45</v>
      </c>
      <c r="I309" s="66">
        <f t="shared" si="114"/>
        <v>17.25056177475339</v>
      </c>
      <c r="J309" s="9">
        <f t="shared" si="115"/>
        <v>3098.45</v>
      </c>
      <c r="K309" s="9">
        <f t="shared" si="107"/>
        <v>19.149744072630305</v>
      </c>
      <c r="L309" s="9">
        <f t="shared" si="108"/>
        <v>3098.45</v>
      </c>
    </row>
    <row r="310" spans="1:12">
      <c r="A310" s="66">
        <f t="shared" si="109"/>
        <v>19.586879355024482</v>
      </c>
      <c r="B310" s="9">
        <f t="shared" si="110"/>
        <v>3391.22</v>
      </c>
      <c r="C310" s="65">
        <f t="shared" si="104"/>
        <v>17.954729453643814</v>
      </c>
      <c r="D310" s="9">
        <f t="shared" si="111"/>
        <v>3391.22</v>
      </c>
      <c r="E310" s="66">
        <f t="shared" si="105"/>
        <v>10.579049099704388</v>
      </c>
      <c r="F310" s="9">
        <f t="shared" si="112"/>
        <v>3391.22</v>
      </c>
      <c r="G310" s="68">
        <f t="shared" si="106"/>
        <v>6.7504319743286354</v>
      </c>
      <c r="H310" s="9">
        <f t="shared" si="113"/>
        <v>3391.22</v>
      </c>
      <c r="I310" s="66">
        <f t="shared" si="114"/>
        <v>17.329481074033023</v>
      </c>
      <c r="J310" s="9">
        <f t="shared" si="115"/>
        <v>3391.22</v>
      </c>
      <c r="K310" s="9">
        <f t="shared" si="107"/>
        <v>19.3021857455836</v>
      </c>
      <c r="L310" s="9">
        <f t="shared" si="108"/>
        <v>3391.22</v>
      </c>
    </row>
    <row r="311" spans="1:12">
      <c r="A311" s="66">
        <f t="shared" si="109"/>
        <v>19.652024186582214</v>
      </c>
      <c r="B311" s="9">
        <f t="shared" si="110"/>
        <v>3708.88</v>
      </c>
      <c r="C311" s="65">
        <f t="shared" si="104"/>
        <v>18.019874285201546</v>
      </c>
      <c r="D311" s="9">
        <f t="shared" si="111"/>
        <v>3708.88</v>
      </c>
      <c r="E311" s="66">
        <f t="shared" si="105"/>
        <v>10.594948875429393</v>
      </c>
      <c r="F311" s="9">
        <f t="shared" si="112"/>
        <v>3708.88</v>
      </c>
      <c r="G311" s="68">
        <f t="shared" si="106"/>
        <v>6.8103026416643218</v>
      </c>
      <c r="H311" s="9">
        <f t="shared" si="113"/>
        <v>3708.88</v>
      </c>
      <c r="I311" s="66">
        <f t="shared" si="114"/>
        <v>17.405251517093717</v>
      </c>
      <c r="J311" s="9">
        <f t="shared" si="115"/>
        <v>3708.88</v>
      </c>
      <c r="K311" s="9">
        <f t="shared" si="107"/>
        <v>19.447459499569369</v>
      </c>
      <c r="L311" s="9">
        <f t="shared" si="108"/>
        <v>3708.88</v>
      </c>
    </row>
    <row r="312" spans="1:12">
      <c r="A312" s="66">
        <f t="shared" si="109"/>
        <v>19.695454074287365</v>
      </c>
      <c r="B312" s="9">
        <f t="shared" si="110"/>
        <v>4058.12</v>
      </c>
      <c r="C312" s="65">
        <f t="shared" si="104"/>
        <v>18.063304172906697</v>
      </c>
      <c r="D312" s="9">
        <f t="shared" si="111"/>
        <v>4058.12</v>
      </c>
      <c r="E312" s="66">
        <f t="shared" si="105"/>
        <v>10.610572508739788</v>
      </c>
      <c r="F312" s="9">
        <f t="shared" si="112"/>
        <v>4058.12</v>
      </c>
      <c r="G312" s="68">
        <f t="shared" si="106"/>
        <v>6.8684443551533887</v>
      </c>
      <c r="H312" s="9">
        <f t="shared" si="113"/>
        <v>4058.12</v>
      </c>
      <c r="I312" s="66">
        <f t="shared" si="114"/>
        <v>17.479016863893175</v>
      </c>
      <c r="J312" s="9">
        <f t="shared" si="115"/>
        <v>4058.12</v>
      </c>
      <c r="K312" s="9">
        <f t="shared" si="107"/>
        <v>19.587850618603156</v>
      </c>
      <c r="L312" s="9">
        <f t="shared" si="108"/>
        <v>4058.12</v>
      </c>
    </row>
    <row r="313" spans="1:12">
      <c r="A313" s="66">
        <f t="shared" si="109"/>
        <v>19.738883961992524</v>
      </c>
      <c r="B313" s="9">
        <f t="shared" si="110"/>
        <v>4438.33</v>
      </c>
      <c r="C313" s="65">
        <f t="shared" si="104"/>
        <v>18.106734060611856</v>
      </c>
      <c r="D313" s="9">
        <f t="shared" si="111"/>
        <v>4438.33</v>
      </c>
      <c r="E313" s="66">
        <f t="shared" si="105"/>
        <v>10.625778593187395</v>
      </c>
      <c r="F313" s="9">
        <f t="shared" si="112"/>
        <v>4438.33</v>
      </c>
      <c r="G313" s="68">
        <f t="shared" si="106"/>
        <v>6.9243856502520993</v>
      </c>
      <c r="H313" s="9">
        <f t="shared" si="113"/>
        <v>4438.33</v>
      </c>
      <c r="I313" s="66">
        <f t="shared" si="114"/>
        <v>17.550164243439493</v>
      </c>
      <c r="J313" s="9">
        <f t="shared" si="115"/>
        <v>4438.33</v>
      </c>
      <c r="K313" s="9">
        <f t="shared" si="107"/>
        <v>19.722278405095668</v>
      </c>
      <c r="L313" s="9">
        <f t="shared" si="108"/>
        <v>4438.33</v>
      </c>
    </row>
    <row r="314" spans="1:12">
      <c r="A314" s="66">
        <f t="shared" si="109"/>
        <v>19.7605989058451</v>
      </c>
      <c r="B314" s="9">
        <f t="shared" si="110"/>
        <v>4843.37</v>
      </c>
      <c r="C314" s="65">
        <f t="shared" si="104"/>
        <v>18.128449004464432</v>
      </c>
      <c r="D314" s="9">
        <f t="shared" si="111"/>
        <v>4843.37</v>
      </c>
      <c r="E314" s="66">
        <f t="shared" si="105"/>
        <v>10.640288241733982</v>
      </c>
      <c r="F314" s="9">
        <f t="shared" si="112"/>
        <v>4843.37</v>
      </c>
      <c r="G314" s="68">
        <f t="shared" si="106"/>
        <v>6.9771785060080562</v>
      </c>
      <c r="H314" s="9">
        <f t="shared" si="113"/>
        <v>4843.37</v>
      </c>
      <c r="I314" s="66">
        <f t="shared" si="114"/>
        <v>17.617466747742039</v>
      </c>
      <c r="J314" s="9">
        <f t="shared" si="115"/>
        <v>4843.37</v>
      </c>
      <c r="K314" s="9">
        <f t="shared" si="107"/>
        <v>19.84854966306925</v>
      </c>
      <c r="L314" s="9">
        <f t="shared" si="108"/>
        <v>4843.37</v>
      </c>
    </row>
    <row r="315" spans="1:12">
      <c r="A315" s="66">
        <f t="shared" si="109"/>
        <v>19.782313849697676</v>
      </c>
      <c r="B315" s="9">
        <f t="shared" si="110"/>
        <v>5305.09</v>
      </c>
      <c r="C315" s="65">
        <f t="shared" si="104"/>
        <v>18.150163948317008</v>
      </c>
      <c r="D315" s="9">
        <f t="shared" si="111"/>
        <v>5305.09</v>
      </c>
      <c r="E315" s="66">
        <f t="shared" si="105"/>
        <v>10.655092356812711</v>
      </c>
      <c r="F315" s="9">
        <f t="shared" si="112"/>
        <v>5305.09</v>
      </c>
      <c r="G315" s="68">
        <f t="shared" si="106"/>
        <v>7.0304607529849843</v>
      </c>
      <c r="H315" s="9">
        <f t="shared" si="113"/>
        <v>5305.09</v>
      </c>
      <c r="I315" s="66">
        <f t="shared" si="114"/>
        <v>17.685553109797695</v>
      </c>
      <c r="J315" s="9">
        <f t="shared" si="115"/>
        <v>5305.09</v>
      </c>
      <c r="K315" s="9">
        <f t="shared" si="107"/>
        <v>19.975406717398315</v>
      </c>
      <c r="L315" s="9">
        <f t="shared" si="108"/>
        <v>5305.09</v>
      </c>
    </row>
    <row r="316" spans="1:12">
      <c r="A316" s="66">
        <f t="shared" si="109"/>
        <v>19.804028793550255</v>
      </c>
      <c r="B316" s="9">
        <f t="shared" si="110"/>
        <v>5803.18</v>
      </c>
      <c r="C316" s="65">
        <f t="shared" si="104"/>
        <v>18.171878892169588</v>
      </c>
      <c r="D316" s="9">
        <f t="shared" si="111"/>
        <v>5803.18</v>
      </c>
      <c r="E316" s="66">
        <f t="shared" si="105"/>
        <v>10.669368936032891</v>
      </c>
      <c r="F316" s="9">
        <f t="shared" si="112"/>
        <v>5803.18</v>
      </c>
      <c r="G316" s="68">
        <f t="shared" si="106"/>
        <v>7.0812950418153298</v>
      </c>
      <c r="H316" s="9">
        <f t="shared" si="113"/>
        <v>5803.18</v>
      </c>
      <c r="I316" s="66">
        <f t="shared" si="114"/>
        <v>17.75066397784822</v>
      </c>
      <c r="J316" s="9">
        <f t="shared" si="115"/>
        <v>5803.18</v>
      </c>
      <c r="K316" s="9">
        <f t="shared" si="107"/>
        <v>20.095887280898083</v>
      </c>
      <c r="L316" s="9">
        <f t="shared" si="108"/>
        <v>5803.18</v>
      </c>
    </row>
    <row r="317" spans="1:12">
      <c r="A317" s="66">
        <f t="shared" si="109"/>
        <v>19.825743737402835</v>
      </c>
      <c r="B317" s="9">
        <f t="shared" si="110"/>
        <v>6355.62</v>
      </c>
      <c r="C317" s="65">
        <f t="shared" si="104"/>
        <v>18.193593836022167</v>
      </c>
      <c r="D317" s="9">
        <f t="shared" si="111"/>
        <v>6355.62</v>
      </c>
      <c r="E317" s="66">
        <f t="shared" si="105"/>
        <v>10.683528189671947</v>
      </c>
      <c r="F317" s="9">
        <f t="shared" si="112"/>
        <v>6355.62</v>
      </c>
      <c r="G317" s="68">
        <f t="shared" si="106"/>
        <v>7.131186061093806</v>
      </c>
      <c r="H317" s="9">
        <f t="shared" si="113"/>
        <v>6355.62</v>
      </c>
      <c r="I317" s="66">
        <f t="shared" si="114"/>
        <v>17.814714250765753</v>
      </c>
      <c r="J317" s="9">
        <f t="shared" si="115"/>
        <v>6355.62</v>
      </c>
      <c r="K317" s="9">
        <f t="shared" si="107"/>
        <v>20.213612701098185</v>
      </c>
      <c r="L317" s="9">
        <f t="shared" si="108"/>
        <v>6355.62</v>
      </c>
    </row>
    <row r="318" spans="1:12">
      <c r="A318" s="66">
        <f t="shared" si="109"/>
        <v>19.847458681255407</v>
      </c>
      <c r="B318" s="9">
        <f t="shared" si="110"/>
        <v>6943.73</v>
      </c>
      <c r="C318" s="65">
        <f t="shared" si="104"/>
        <v>18.215308779874739</v>
      </c>
      <c r="D318" s="9">
        <f t="shared" si="111"/>
        <v>6943.73</v>
      </c>
      <c r="E318" s="66">
        <f t="shared" si="105"/>
        <v>10.697020750434898</v>
      </c>
      <c r="F318" s="9">
        <f t="shared" si="112"/>
        <v>6943.73</v>
      </c>
      <c r="G318" s="68">
        <f t="shared" si="106"/>
        <v>7.1782473598191245</v>
      </c>
      <c r="H318" s="9">
        <f t="shared" si="113"/>
        <v>6943.73</v>
      </c>
      <c r="I318" s="66">
        <f t="shared" si="114"/>
        <v>17.875268110254023</v>
      </c>
      <c r="J318" s="9">
        <f t="shared" si="115"/>
        <v>6943.73</v>
      </c>
      <c r="K318" s="9">
        <f t="shared" si="107"/>
        <v>20.324191430322845</v>
      </c>
      <c r="L318" s="9">
        <f t="shared" si="108"/>
        <v>6943.73</v>
      </c>
    </row>
    <row r="319" spans="1:12">
      <c r="A319" s="66">
        <f t="shared" si="109"/>
        <v>19.86917362510799</v>
      </c>
      <c r="B319" s="9">
        <f t="shared" si="110"/>
        <v>7604.8</v>
      </c>
      <c r="C319" s="65">
        <f t="shared" si="104"/>
        <v>18.237023723727322</v>
      </c>
      <c r="D319" s="9">
        <f t="shared" si="111"/>
        <v>7604.8</v>
      </c>
      <c r="E319" s="66">
        <f t="shared" si="105"/>
        <v>10.710598966705431</v>
      </c>
      <c r="F319" s="9">
        <f t="shared" si="112"/>
        <v>7604.8</v>
      </c>
      <c r="G319" s="68">
        <f t="shared" si="106"/>
        <v>7.2251400526067879</v>
      </c>
      <c r="H319" s="9">
        <f t="shared" si="113"/>
        <v>7604.8</v>
      </c>
      <c r="I319" s="66">
        <f t="shared" si="114"/>
        <v>17.935739019312219</v>
      </c>
      <c r="J319" s="9">
        <f t="shared" si="115"/>
        <v>7604.8</v>
      </c>
      <c r="K319" s="9">
        <f t="shared" si="107"/>
        <v>20.433923680247599</v>
      </c>
      <c r="L319" s="9">
        <f t="shared" si="108"/>
        <v>7604.8</v>
      </c>
    </row>
    <row r="320" spans="1:12">
      <c r="A320" s="66">
        <f t="shared" si="109"/>
        <v>19.890888568960566</v>
      </c>
      <c r="B320" s="9">
        <f t="shared" si="110"/>
        <v>8315.76</v>
      </c>
      <c r="C320" s="65">
        <f t="shared" si="104"/>
        <v>18.258738667579898</v>
      </c>
      <c r="D320" s="9">
        <f t="shared" si="111"/>
        <v>8315.76</v>
      </c>
      <c r="E320" s="66">
        <f t="shared" si="105"/>
        <v>10.723668863865836</v>
      </c>
      <c r="F320" s="9">
        <f t="shared" si="112"/>
        <v>8315.76</v>
      </c>
      <c r="G320" s="68">
        <f t="shared" si="106"/>
        <v>7.2698399779133274</v>
      </c>
      <c r="H320" s="9">
        <f t="shared" si="113"/>
        <v>8315.76</v>
      </c>
      <c r="I320" s="66">
        <f t="shared" si="114"/>
        <v>17.993508841779164</v>
      </c>
      <c r="J320" s="9">
        <f t="shared" si="115"/>
        <v>8315.76</v>
      </c>
      <c r="K320" s="9">
        <f t="shared" si="107"/>
        <v>20.538109791201116</v>
      </c>
      <c r="L320" s="9">
        <f t="shared" si="108"/>
        <v>8315.76</v>
      </c>
    </row>
    <row r="321" spans="1:12">
      <c r="A321" s="66">
        <f t="shared" si="109"/>
        <v>19.890888568960566</v>
      </c>
      <c r="B321" s="9">
        <f t="shared" si="110"/>
        <v>9095.89</v>
      </c>
      <c r="C321" s="65">
        <f t="shared" ref="C321:C342" si="116">IF(D104&lt;0.0001,0.1,IF(D104="",0.001,D104))</f>
        <v>18.258738667579898</v>
      </c>
      <c r="D321" s="9">
        <f t="shared" si="111"/>
        <v>9095.89</v>
      </c>
      <c r="E321" s="66">
        <f t="shared" ref="E321:E342" si="117">IF(E104&lt;0.0001,0.1,IF(E104="",E320,E104))</f>
        <v>10.736517318661109</v>
      </c>
      <c r="F321" s="9">
        <f t="shared" si="112"/>
        <v>9095.89</v>
      </c>
      <c r="G321" s="68">
        <f t="shared" ref="G321:G342" si="118">IF(G104&lt;0.0001,0.1,IF(G104="",0.0001,G104))</f>
        <v>7.3133696447869232</v>
      </c>
      <c r="H321" s="9">
        <f t="shared" si="113"/>
        <v>9095.89</v>
      </c>
      <c r="I321" s="66">
        <f t="shared" si="114"/>
        <v>18.049886963448031</v>
      </c>
      <c r="J321" s="9">
        <f t="shared" si="115"/>
        <v>9095.89</v>
      </c>
      <c r="K321" s="9">
        <f t="shared" ref="K321:K342" si="119">IF(M104&lt;0.0001,0.1,IF(M104="",0.0001,M104))</f>
        <v>20.639182957838532</v>
      </c>
      <c r="L321" s="9">
        <f t="shared" ref="L321:L342" si="120">IF(C105="",D321,C105)</f>
        <v>9095.89</v>
      </c>
    </row>
    <row r="322" spans="1:12">
      <c r="A322" s="66">
        <f t="shared" ref="A322:A342" si="121">IF(B105="",A321,IF(B105&lt;0.0001,0.1,B105))</f>
        <v>19.890888568960566</v>
      </c>
      <c r="B322" s="9">
        <f t="shared" ref="B322:B342" si="122">IF(A105="",B321,A105)</f>
        <v>9954.84</v>
      </c>
      <c r="C322" s="65">
        <f t="shared" si="116"/>
        <v>18.258738667579898</v>
      </c>
      <c r="D322" s="9">
        <f t="shared" ref="D322:D342" si="123">IF(A105="",B321,A105)</f>
        <v>9954.84</v>
      </c>
      <c r="E322" s="66">
        <f t="shared" si="117"/>
        <v>10.749187054948003</v>
      </c>
      <c r="F322" s="9">
        <f t="shared" ref="F322:F342" si="124">IF(A105="",B321,A105)</f>
        <v>9954.84</v>
      </c>
      <c r="G322" s="68">
        <f t="shared" si="118"/>
        <v>7.355897807621151</v>
      </c>
      <c r="H322" s="9">
        <f t="shared" ref="H322:H342" si="125">IF(A105="",B321,A105)</f>
        <v>9954.84</v>
      </c>
      <c r="I322" s="66">
        <f t="shared" ref="I322:I342" si="126">IF(I105&lt;0.0001,0.1,IF(I105="",I321,I105))</f>
        <v>18.105084862569154</v>
      </c>
      <c r="J322" s="9">
        <f t="shared" ref="J322:J342" si="127">IF(A105="",B321,A105)</f>
        <v>9954.84</v>
      </c>
      <c r="K322" s="9">
        <f t="shared" si="119"/>
        <v>20.737567611752027</v>
      </c>
      <c r="L322" s="9">
        <f t="shared" si="120"/>
        <v>9954.84</v>
      </c>
    </row>
    <row r="323" spans="1:12">
      <c r="A323" s="66">
        <f t="shared" si="121"/>
        <v>19.890888568960566</v>
      </c>
      <c r="B323" s="9">
        <f t="shared" si="122"/>
        <v>10893.79</v>
      </c>
      <c r="C323" s="65">
        <f t="shared" si="116"/>
        <v>18.258738667579898</v>
      </c>
      <c r="D323" s="9">
        <f t="shared" si="123"/>
        <v>10893.79</v>
      </c>
      <c r="E323" s="66">
        <f t="shared" si="117"/>
        <v>10.761590008218613</v>
      </c>
      <c r="F323" s="9">
        <f t="shared" si="124"/>
        <v>10893.79</v>
      </c>
      <c r="G323" s="68">
        <f t="shared" si="118"/>
        <v>7.3971541013189626</v>
      </c>
      <c r="H323" s="9">
        <f t="shared" si="125"/>
        <v>10893.79</v>
      </c>
      <c r="I323" s="66">
        <f t="shared" si="126"/>
        <v>18.158744109537576</v>
      </c>
      <c r="J323" s="9">
        <f t="shared" si="127"/>
        <v>10893.79</v>
      </c>
      <c r="K323" s="9">
        <f t="shared" si="119"/>
        <v>20.832671192711029</v>
      </c>
      <c r="L323" s="9">
        <f t="shared" si="120"/>
        <v>10893.79</v>
      </c>
    </row>
    <row r="324" spans="1:12">
      <c r="A324" s="66">
        <f t="shared" si="121"/>
        <v>19.890888568960566</v>
      </c>
      <c r="B324" s="9">
        <f t="shared" si="122"/>
        <v>11893.79</v>
      </c>
      <c r="C324" s="65">
        <f t="shared" si="116"/>
        <v>18.258738667579898</v>
      </c>
      <c r="D324" s="9">
        <f t="shared" si="123"/>
        <v>11893.79</v>
      </c>
      <c r="E324" s="66">
        <f t="shared" si="117"/>
        <v>10.773439463925049</v>
      </c>
      <c r="F324" s="9">
        <f t="shared" si="124"/>
        <v>11893.79</v>
      </c>
      <c r="G324" s="68">
        <f t="shared" si="118"/>
        <v>7.4362255191164151</v>
      </c>
      <c r="H324" s="9">
        <f t="shared" si="125"/>
        <v>11893.79</v>
      </c>
      <c r="I324" s="66">
        <f t="shared" si="126"/>
        <v>18.209664983041463</v>
      </c>
      <c r="J324" s="9">
        <f t="shared" si="127"/>
        <v>11893.79</v>
      </c>
      <c r="K324" s="9">
        <f t="shared" si="119"/>
        <v>20.922434651769436</v>
      </c>
      <c r="L324" s="9">
        <f t="shared" si="120"/>
        <v>11893.79</v>
      </c>
    </row>
    <row r="325" spans="1:12">
      <c r="A325" s="66">
        <f t="shared" si="121"/>
        <v>19.890888568960566</v>
      </c>
      <c r="B325" s="9">
        <f t="shared" si="122"/>
        <v>12994.86</v>
      </c>
      <c r="C325" s="65">
        <f t="shared" si="116"/>
        <v>18.258738667579898</v>
      </c>
      <c r="D325" s="9">
        <f t="shared" si="123"/>
        <v>12994.86</v>
      </c>
      <c r="E325" s="66">
        <f t="shared" si="117"/>
        <v>10.785156705875783</v>
      </c>
      <c r="F325" s="9">
        <f t="shared" si="124"/>
        <v>12994.86</v>
      </c>
      <c r="G325" s="68">
        <f t="shared" si="118"/>
        <v>7.4745344166335652</v>
      </c>
      <c r="H325" s="9">
        <f t="shared" si="125"/>
        <v>12994.86</v>
      </c>
      <c r="I325" s="66">
        <f t="shared" si="126"/>
        <v>18.259691122509349</v>
      </c>
      <c r="J325" s="9">
        <f t="shared" si="127"/>
        <v>12994.86</v>
      </c>
      <c r="K325" s="9">
        <f t="shared" si="119"/>
        <v>21.010163451130719</v>
      </c>
      <c r="L325" s="9">
        <f t="shared" si="120"/>
        <v>12994.86</v>
      </c>
    </row>
    <row r="326" spans="1:12">
      <c r="A326" s="66">
        <f t="shared" si="121"/>
        <v>19.890888568960566</v>
      </c>
      <c r="B326" s="9">
        <f t="shared" si="122"/>
        <v>14293.98</v>
      </c>
      <c r="C326" s="65">
        <f t="shared" si="116"/>
        <v>18.258738667579898</v>
      </c>
      <c r="D326" s="9">
        <f t="shared" si="123"/>
        <v>14293.98</v>
      </c>
      <c r="E326" s="66">
        <f t="shared" si="117"/>
        <v>10.797517976179147</v>
      </c>
      <c r="F326" s="9">
        <f t="shared" si="124"/>
        <v>14293.98</v>
      </c>
      <c r="G326" s="68">
        <f t="shared" si="118"/>
        <v>7.5146009169064323</v>
      </c>
      <c r="H326" s="9">
        <f t="shared" si="125"/>
        <v>14293.98</v>
      </c>
      <c r="I326" s="66">
        <f t="shared" si="126"/>
        <v>18.312118893085579</v>
      </c>
      <c r="J326" s="9">
        <f t="shared" si="127"/>
        <v>14293.98</v>
      </c>
      <c r="K326" s="9">
        <f t="shared" si="119"/>
        <v>21.101621936818717</v>
      </c>
      <c r="L326" s="9">
        <f t="shared" si="120"/>
        <v>14293.98</v>
      </c>
    </row>
    <row r="327" spans="1:12">
      <c r="A327" s="66">
        <f t="shared" si="121"/>
        <v>19.890888568960566</v>
      </c>
      <c r="B327" s="9">
        <f t="shared" si="122"/>
        <v>15593.97</v>
      </c>
      <c r="C327" s="65">
        <f t="shared" si="116"/>
        <v>18.258738667579898</v>
      </c>
      <c r="D327" s="9">
        <f t="shared" si="123"/>
        <v>15593.97</v>
      </c>
      <c r="E327" s="66">
        <f t="shared" si="117"/>
        <v>10.808591395186172</v>
      </c>
      <c r="F327" s="9">
        <f t="shared" si="124"/>
        <v>15593.97</v>
      </c>
      <c r="G327" s="68">
        <f t="shared" si="118"/>
        <v>7.5501930583243686</v>
      </c>
      <c r="H327" s="9">
        <f t="shared" si="125"/>
        <v>15593.97</v>
      </c>
      <c r="I327" s="66">
        <f t="shared" si="126"/>
        <v>18.358784453510541</v>
      </c>
      <c r="J327" s="9">
        <f t="shared" si="127"/>
        <v>15593.97</v>
      </c>
      <c r="K327" s="9">
        <f t="shared" si="119"/>
        <v>21.182617499800777</v>
      </c>
      <c r="L327" s="9">
        <f t="shared" si="120"/>
        <v>15593.97</v>
      </c>
    </row>
    <row r="328" spans="1:12">
      <c r="A328" s="66">
        <f t="shared" si="121"/>
        <v>19.890888568960566</v>
      </c>
      <c r="B328" s="9">
        <f t="shared" si="122"/>
        <v>17093.95</v>
      </c>
      <c r="C328" s="65">
        <f t="shared" si="116"/>
        <v>18.258738667579898</v>
      </c>
      <c r="D328" s="9">
        <f t="shared" si="123"/>
        <v>17093.95</v>
      </c>
      <c r="E328" s="66">
        <f t="shared" si="117"/>
        <v>10.820054540907401</v>
      </c>
      <c r="F328" s="9">
        <f t="shared" si="124"/>
        <v>17093.95</v>
      </c>
      <c r="G328" s="68">
        <f t="shared" si="118"/>
        <v>7.586742435724438</v>
      </c>
      <c r="H328" s="9">
        <f t="shared" si="125"/>
        <v>17093.95</v>
      </c>
      <c r="I328" s="66">
        <f t="shared" si="126"/>
        <v>18.406796976631838</v>
      </c>
      <c r="J328" s="9">
        <f t="shared" si="127"/>
        <v>17093.95</v>
      </c>
      <c r="K328" s="9">
        <f t="shared" si="119"/>
        <v>21.265550938975203</v>
      </c>
      <c r="L328" s="9">
        <f t="shared" si="120"/>
        <v>17093.95</v>
      </c>
    </row>
    <row r="329" spans="1:12">
      <c r="A329" s="66">
        <f t="shared" si="121"/>
        <v>19.890888568960566</v>
      </c>
      <c r="B329" s="9">
        <f t="shared" si="122"/>
        <v>18695.32</v>
      </c>
      <c r="C329" s="65">
        <f t="shared" si="116"/>
        <v>18.258738667579898</v>
      </c>
      <c r="D329" s="9">
        <f t="shared" si="123"/>
        <v>18695.32</v>
      </c>
      <c r="E329" s="66">
        <f t="shared" si="117"/>
        <v>10.831020038150223</v>
      </c>
      <c r="F329" s="9">
        <f t="shared" si="124"/>
        <v>18695.32</v>
      </c>
      <c r="G329" s="68">
        <f t="shared" si="118"/>
        <v>7.6214268283712308</v>
      </c>
      <c r="H329" s="9">
        <f t="shared" si="125"/>
        <v>18695.32</v>
      </c>
      <c r="I329" s="66">
        <f t="shared" si="126"/>
        <v>18.452446866521456</v>
      </c>
      <c r="J329" s="9">
        <f t="shared" si="127"/>
        <v>18695.32</v>
      </c>
      <c r="K329" s="9">
        <f t="shared" si="119"/>
        <v>21.344030751556726</v>
      </c>
      <c r="L329" s="9">
        <f t="shared" si="120"/>
        <v>18695.32</v>
      </c>
    </row>
    <row r="330" spans="1:12">
      <c r="A330" s="66">
        <f t="shared" si="121"/>
        <v>19.890888568960566</v>
      </c>
      <c r="B330" s="9">
        <f t="shared" si="122"/>
        <v>20393.96</v>
      </c>
      <c r="C330" s="65">
        <f t="shared" si="116"/>
        <v>18.258738667579898</v>
      </c>
      <c r="D330" s="9">
        <f t="shared" si="123"/>
        <v>20393.96</v>
      </c>
      <c r="E330" s="66">
        <f t="shared" si="117"/>
        <v>10.841474792433212</v>
      </c>
      <c r="F330" s="9">
        <f t="shared" si="124"/>
        <v>20393.96</v>
      </c>
      <c r="G330" s="68">
        <f t="shared" si="118"/>
        <v>7.6542449657672682</v>
      </c>
      <c r="H330" s="9">
        <f t="shared" si="125"/>
        <v>20393.96</v>
      </c>
      <c r="I330" s="66">
        <f t="shared" si="126"/>
        <v>18.49571975820048</v>
      </c>
      <c r="J330" s="9">
        <f t="shared" si="127"/>
        <v>20393.96</v>
      </c>
      <c r="K330" s="9">
        <f t="shared" si="119"/>
        <v>21.418092065094594</v>
      </c>
      <c r="L330" s="9">
        <f t="shared" si="120"/>
        <v>20393.96</v>
      </c>
    </row>
    <row r="331" spans="1:12">
      <c r="A331" s="66">
        <f t="shared" si="121"/>
        <v>19.890888568960566</v>
      </c>
      <c r="B331" s="9">
        <f t="shared" si="122"/>
        <v>22295.55</v>
      </c>
      <c r="C331" s="65">
        <f t="shared" si="116"/>
        <v>18.258738667579898</v>
      </c>
      <c r="D331" s="9">
        <f t="shared" si="123"/>
        <v>22295.55</v>
      </c>
      <c r="E331" s="66">
        <f t="shared" si="117"/>
        <v>10.851998497367598</v>
      </c>
      <c r="F331" s="9">
        <f t="shared" si="124"/>
        <v>22295.55</v>
      </c>
      <c r="G331" s="68">
        <f t="shared" si="118"/>
        <v>7.6870348371541048</v>
      </c>
      <c r="H331" s="9">
        <f t="shared" si="125"/>
        <v>22295.55</v>
      </c>
      <c r="I331" s="66">
        <f t="shared" si="126"/>
        <v>18.539033334521704</v>
      </c>
      <c r="J331" s="9">
        <f t="shared" si="127"/>
        <v>22295.55</v>
      </c>
      <c r="K331" s="9">
        <f t="shared" si="119"/>
        <v>21.491902514172189</v>
      </c>
      <c r="L331" s="9">
        <f t="shared" si="120"/>
        <v>22295.55</v>
      </c>
    </row>
    <row r="332" spans="1:12">
      <c r="A332" s="66">
        <f t="shared" si="121"/>
        <v>19.890888568960566</v>
      </c>
      <c r="B332" s="9">
        <f t="shared" si="122"/>
        <v>24395.96</v>
      </c>
      <c r="C332" s="65">
        <f t="shared" si="116"/>
        <v>18.258738667579898</v>
      </c>
      <c r="D332" s="9">
        <f t="shared" si="123"/>
        <v>24395.96</v>
      </c>
      <c r="E332" s="66">
        <f t="shared" si="117"/>
        <v>10.862432929948751</v>
      </c>
      <c r="F332" s="9">
        <f t="shared" si="124"/>
        <v>24395.96</v>
      </c>
      <c r="G332" s="68">
        <f t="shared" si="118"/>
        <v>7.7193065598879462</v>
      </c>
      <c r="H332" s="9">
        <f t="shared" si="125"/>
        <v>24395.96</v>
      </c>
      <c r="I332" s="66">
        <f t="shared" si="126"/>
        <v>18.581739489836696</v>
      </c>
      <c r="J332" s="9">
        <f t="shared" si="127"/>
        <v>24395.96</v>
      </c>
      <c r="K332" s="9">
        <f t="shared" si="119"/>
        <v>21.564366958134155</v>
      </c>
      <c r="L332" s="9">
        <f t="shared" si="120"/>
        <v>24395.96</v>
      </c>
    </row>
    <row r="333" spans="1:12">
      <c r="A333" s="66">
        <f t="shared" si="121"/>
        <v>19.890888568960566</v>
      </c>
      <c r="B333" s="9">
        <f t="shared" si="122"/>
        <v>26697.03</v>
      </c>
      <c r="C333" s="65">
        <f t="shared" si="116"/>
        <v>18.258738667579898</v>
      </c>
      <c r="D333" s="9">
        <f t="shared" si="123"/>
        <v>26697.03</v>
      </c>
      <c r="E333" s="66">
        <f t="shared" si="117"/>
        <v>10.872690034772617</v>
      </c>
      <c r="F333" s="9">
        <f t="shared" si="124"/>
        <v>26697.03</v>
      </c>
      <c r="G333" s="68">
        <f t="shared" si="118"/>
        <v>7.7507992216257708</v>
      </c>
      <c r="H333" s="9">
        <f t="shared" si="125"/>
        <v>26697.03</v>
      </c>
      <c r="I333" s="66">
        <f t="shared" si="126"/>
        <v>18.623489256398386</v>
      </c>
      <c r="J333" s="9">
        <f t="shared" si="127"/>
        <v>26697.03</v>
      </c>
      <c r="K333" s="9">
        <f t="shared" si="119"/>
        <v>21.634913078012726</v>
      </c>
      <c r="L333" s="9">
        <f t="shared" si="120"/>
        <v>26697.03</v>
      </c>
    </row>
    <row r="334" spans="1:12">
      <c r="A334" s="66">
        <f t="shared" si="121"/>
        <v>19.890888568960566</v>
      </c>
      <c r="B334" s="9">
        <f t="shared" si="122"/>
        <v>29297.31</v>
      </c>
      <c r="C334" s="65">
        <f t="shared" si="116"/>
        <v>18.258738667579898</v>
      </c>
      <c r="D334" s="9">
        <f t="shared" si="123"/>
        <v>29297.31</v>
      </c>
      <c r="E334" s="66">
        <f t="shared" si="117"/>
        <v>10.883073670363489</v>
      </c>
      <c r="F334" s="9">
        <f t="shared" si="124"/>
        <v>29297.31</v>
      </c>
      <c r="G334" s="68">
        <f t="shared" si="118"/>
        <v>7.7824497646488524</v>
      </c>
      <c r="H334" s="9">
        <f t="shared" si="125"/>
        <v>29297.31</v>
      </c>
      <c r="I334" s="66">
        <f t="shared" si="126"/>
        <v>18.665523435012339</v>
      </c>
      <c r="J334" s="9">
        <f t="shared" si="127"/>
        <v>29297.31</v>
      </c>
      <c r="K334" s="9">
        <f t="shared" si="119"/>
        <v>21.705647520007101</v>
      </c>
      <c r="L334" s="9">
        <f t="shared" si="120"/>
        <v>29297.31</v>
      </c>
    </row>
    <row r="335" spans="1:12">
      <c r="A335" s="66">
        <f t="shared" si="121"/>
        <v>19.890888568960566</v>
      </c>
      <c r="B335" s="9">
        <f t="shared" si="122"/>
        <v>31997.18</v>
      </c>
      <c r="C335" s="65">
        <f t="shared" si="116"/>
        <v>18.258738667579898</v>
      </c>
      <c r="D335" s="9">
        <f t="shared" si="123"/>
        <v>31997.18</v>
      </c>
      <c r="E335" s="66">
        <f t="shared" si="117"/>
        <v>10.892745729051967</v>
      </c>
      <c r="F335" s="9">
        <f t="shared" si="124"/>
        <v>31997.18</v>
      </c>
      <c r="G335" s="68">
        <f t="shared" si="118"/>
        <v>7.8117246143723316</v>
      </c>
      <c r="H335" s="9">
        <f t="shared" si="125"/>
        <v>31997.18</v>
      </c>
      <c r="I335" s="66">
        <f t="shared" si="126"/>
        <v>18.704470343424298</v>
      </c>
      <c r="J335" s="9">
        <f t="shared" si="127"/>
        <v>31997.18</v>
      </c>
      <c r="K335" s="9">
        <f t="shared" si="119"/>
        <v>21.770927550388457</v>
      </c>
      <c r="L335" s="9">
        <f t="shared" si="120"/>
        <v>31997.18</v>
      </c>
    </row>
    <row r="336" spans="1:12">
      <c r="A336" s="66">
        <f t="shared" si="121"/>
        <v>19.890888568960566</v>
      </c>
      <c r="B336" s="9">
        <f t="shared" si="122"/>
        <v>34978.370000000003</v>
      </c>
      <c r="C336" s="65">
        <f t="shared" si="116"/>
        <v>18.258738667579898</v>
      </c>
      <c r="D336" s="9">
        <f t="shared" si="123"/>
        <v>34978.370000000003</v>
      </c>
      <c r="E336" s="66">
        <f t="shared" si="117"/>
        <v>10.902350088840901</v>
      </c>
      <c r="F336" s="9">
        <f t="shared" si="124"/>
        <v>34978.370000000003</v>
      </c>
      <c r="G336" s="68">
        <f t="shared" si="118"/>
        <v>7.840599100702959</v>
      </c>
      <c r="H336" s="9">
        <f t="shared" si="125"/>
        <v>34978.370000000003</v>
      </c>
      <c r="I336" s="66">
        <f t="shared" si="126"/>
        <v>18.742949189543861</v>
      </c>
      <c r="J336" s="9">
        <f t="shared" si="127"/>
        <v>34978.370000000003</v>
      </c>
      <c r="K336" s="9">
        <f t="shared" si="119"/>
        <v>21.835180542571546</v>
      </c>
      <c r="L336" s="9">
        <f t="shared" si="120"/>
        <v>34978.370000000003</v>
      </c>
    </row>
    <row r="337" spans="1:12">
      <c r="A337" s="66">
        <f t="shared" si="121"/>
        <v>19.890888568960566</v>
      </c>
      <c r="B337" s="9">
        <f t="shared" si="122"/>
        <v>38295.21</v>
      </c>
      <c r="C337" s="65">
        <f t="shared" si="116"/>
        <v>18.258738667579898</v>
      </c>
      <c r="D337" s="9">
        <f t="shared" si="123"/>
        <v>38295.21</v>
      </c>
      <c r="E337" s="66">
        <f t="shared" si="117"/>
        <v>10.911947101861593</v>
      </c>
      <c r="F337" s="9">
        <f t="shared" si="124"/>
        <v>38295.21</v>
      </c>
      <c r="G337" s="68">
        <f t="shared" si="118"/>
        <v>7.8692587226065474</v>
      </c>
      <c r="H337" s="9">
        <f t="shared" si="125"/>
        <v>38295.21</v>
      </c>
      <c r="I337" s="66">
        <f t="shared" si="126"/>
        <v>18.781205824468138</v>
      </c>
      <c r="J337" s="9">
        <f t="shared" si="127"/>
        <v>38295.21</v>
      </c>
      <c r="K337" s="9">
        <f t="shared" si="119"/>
        <v>21.898825764384878</v>
      </c>
      <c r="L337" s="9">
        <f t="shared" si="120"/>
        <v>38295.21</v>
      </c>
    </row>
    <row r="338" spans="1:12">
      <c r="A338" s="66">
        <f t="shared" si="121"/>
        <v>19.890888568960566</v>
      </c>
      <c r="B338" s="9">
        <f t="shared" si="122"/>
        <v>41900.949999999997</v>
      </c>
      <c r="C338" s="65">
        <f t="shared" si="116"/>
        <v>18.258738667579898</v>
      </c>
      <c r="D338" s="9">
        <f t="shared" si="123"/>
        <v>41900.949999999997</v>
      </c>
      <c r="E338" s="66">
        <f t="shared" si="117"/>
        <v>10.921313620493024</v>
      </c>
      <c r="F338" s="9">
        <f t="shared" si="124"/>
        <v>41900.949999999997</v>
      </c>
      <c r="G338" s="68">
        <f t="shared" si="118"/>
        <v>7.8970458718886105</v>
      </c>
      <c r="H338" s="9">
        <f t="shared" si="125"/>
        <v>41900.949999999997</v>
      </c>
      <c r="I338" s="66">
        <f t="shared" si="126"/>
        <v>18.818359492381635</v>
      </c>
      <c r="J338" s="9">
        <f t="shared" si="127"/>
        <v>41900.949999999997</v>
      </c>
      <c r="K338" s="9">
        <f t="shared" si="119"/>
        <v>21.960412234558888</v>
      </c>
      <c r="L338" s="9">
        <f t="shared" si="120"/>
        <v>41900.949999999997</v>
      </c>
    </row>
    <row r="339" spans="1:12">
      <c r="A339" s="66">
        <f t="shared" si="121"/>
        <v>19.890888568960566</v>
      </c>
      <c r="B339" s="9">
        <f t="shared" si="122"/>
        <v>45803.97</v>
      </c>
      <c r="C339" s="65">
        <f t="shared" si="116"/>
        <v>18.258738667579898</v>
      </c>
      <c r="D339" s="9">
        <f t="shared" si="123"/>
        <v>45803.97</v>
      </c>
      <c r="E339" s="66">
        <f t="shared" si="117"/>
        <v>10.930425761733874</v>
      </c>
      <c r="F339" s="9">
        <f t="shared" si="124"/>
        <v>45803.97</v>
      </c>
      <c r="G339" s="68">
        <f t="shared" si="118"/>
        <v>7.9239053509870496</v>
      </c>
      <c r="H339" s="9">
        <f t="shared" si="125"/>
        <v>45803.97</v>
      </c>
      <c r="I339" s="66">
        <f t="shared" si="126"/>
        <v>18.854331112720924</v>
      </c>
      <c r="J339" s="9">
        <f t="shared" si="127"/>
        <v>45803.97</v>
      </c>
      <c r="K339" s="9">
        <f t="shared" si="119"/>
        <v>22.019831136989616</v>
      </c>
      <c r="L339" s="9">
        <f t="shared" si="120"/>
        <v>45803.97</v>
      </c>
    </row>
    <row r="340" spans="1:12">
      <c r="A340" s="66">
        <f t="shared" si="121"/>
        <v>19.890888568960566</v>
      </c>
      <c r="B340" s="9">
        <f t="shared" si="122"/>
        <v>50099.360000000001</v>
      </c>
      <c r="C340" s="65">
        <f t="shared" si="116"/>
        <v>18.258738667579898</v>
      </c>
      <c r="D340" s="9">
        <f t="shared" si="123"/>
        <v>50099.360000000001</v>
      </c>
      <c r="E340" s="66">
        <f t="shared" si="117"/>
        <v>10.939441615972592</v>
      </c>
      <c r="F340" s="9">
        <f t="shared" si="124"/>
        <v>50099.360000000001</v>
      </c>
      <c r="G340" s="68">
        <f t="shared" si="118"/>
        <v>7.9503145152350134</v>
      </c>
      <c r="H340" s="9">
        <f t="shared" si="125"/>
        <v>50099.360000000001</v>
      </c>
      <c r="I340" s="66">
        <f t="shared" si="126"/>
        <v>18.889756131207605</v>
      </c>
      <c r="J340" s="9">
        <f t="shared" si="127"/>
        <v>50099.360000000001</v>
      </c>
      <c r="K340" s="9">
        <f t="shared" si="119"/>
        <v>22.078148786150816</v>
      </c>
      <c r="L340" s="9">
        <f t="shared" si="120"/>
        <v>50099.360000000001</v>
      </c>
    </row>
    <row r="341" spans="1:12">
      <c r="A341" s="66">
        <f t="shared" si="121"/>
        <v>19.890888568960566</v>
      </c>
      <c r="B341" s="9">
        <f t="shared" si="122"/>
        <v>54796.71</v>
      </c>
      <c r="C341" s="65">
        <f t="shared" si="116"/>
        <v>18.258738667579898</v>
      </c>
      <c r="D341" s="9">
        <f t="shared" si="123"/>
        <v>54796.71</v>
      </c>
      <c r="E341" s="66">
        <f t="shared" si="117"/>
        <v>10.948304227392251</v>
      </c>
      <c r="F341" s="9">
        <f t="shared" si="124"/>
        <v>54796.71</v>
      </c>
      <c r="G341" s="68">
        <f t="shared" si="118"/>
        <v>7.9761147597098407</v>
      </c>
      <c r="H341" s="9">
        <f t="shared" si="125"/>
        <v>54796.71</v>
      </c>
      <c r="I341" s="66">
        <f t="shared" si="126"/>
        <v>18.924418987102094</v>
      </c>
      <c r="J341" s="9">
        <f t="shared" si="127"/>
        <v>54796.71</v>
      </c>
      <c r="K341" s="9">
        <f t="shared" si="119"/>
        <v>22.135022910172278</v>
      </c>
      <c r="L341" s="9">
        <f t="shared" si="120"/>
        <v>54796.71</v>
      </c>
    </row>
    <row r="342" spans="1:12">
      <c r="A342" s="66">
        <f t="shared" si="121"/>
        <v>19.890888568960566</v>
      </c>
      <c r="B342" s="9">
        <f t="shared" si="122"/>
        <v>59999.58</v>
      </c>
      <c r="C342" s="65">
        <f t="shared" si="116"/>
        <v>18.258738667579898</v>
      </c>
      <c r="D342" s="9">
        <f t="shared" si="123"/>
        <v>59999.58</v>
      </c>
      <c r="E342" s="66">
        <f t="shared" si="117"/>
        <v>10.957123625797461</v>
      </c>
      <c r="F342" s="9">
        <f t="shared" si="124"/>
        <v>59999.58</v>
      </c>
      <c r="G342" s="68">
        <f t="shared" si="118"/>
        <v>8.0016330137550913</v>
      </c>
      <c r="H342" s="9">
        <f t="shared" si="125"/>
        <v>59999.58</v>
      </c>
      <c r="I342" s="66">
        <f t="shared" si="126"/>
        <v>18.958756639552554</v>
      </c>
      <c r="J342" s="9">
        <f t="shared" si="127"/>
        <v>59999.58</v>
      </c>
      <c r="K342" s="9">
        <f t="shared" si="119"/>
        <v>22.191180922783499</v>
      </c>
      <c r="L342" s="9">
        <f t="shared" si="120"/>
        <v>59999.58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K346"/>
  <sheetViews>
    <sheetView zoomScale="81" zoomScaleNormal="81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1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0.8</v>
      </c>
      <c r="AK2" s="21">
        <f>L4</f>
        <v>400</v>
      </c>
    </row>
    <row r="3" spans="1:37" ht="18" thickBot="1">
      <c r="A3" s="22" t="s">
        <v>7</v>
      </c>
      <c r="B3" s="23" t="s">
        <v>71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101</v>
      </c>
      <c r="D4" s="34">
        <v>0.81839920477094985</v>
      </c>
      <c r="E4" s="35">
        <v>0.25993475498507301</v>
      </c>
      <c r="F4" s="34">
        <v>2.4875698001858426</v>
      </c>
      <c r="G4" s="34">
        <v>13.175300985605558</v>
      </c>
      <c r="H4" s="36">
        <v>0.5333467338915846</v>
      </c>
      <c r="I4" s="37">
        <v>113.92978056050207</v>
      </c>
      <c r="J4" s="34">
        <v>8.8779258491302055</v>
      </c>
      <c r="K4" s="36">
        <v>0.8</v>
      </c>
      <c r="L4" s="34">
        <v>400</v>
      </c>
      <c r="M4" s="34">
        <v>4</v>
      </c>
      <c r="N4" s="5"/>
      <c r="O4" s="38">
        <f>$G$4+$J$4+$M$4</f>
        <v>26.053226834735764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21.9</v>
      </c>
      <c r="C5" s="80" t="s">
        <v>102</v>
      </c>
      <c r="D5" s="43">
        <v>2.6</v>
      </c>
      <c r="E5" s="44"/>
      <c r="F5" s="44" t="s">
        <v>17</v>
      </c>
      <c r="G5" s="45">
        <f>3.8068*($E$4^-1.334)*(($G$4/$F$4)^2)</f>
        <v>644.31991514691856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2.6</v>
      </c>
      <c r="Y5" s="10">
        <f>IF(D8="","",(-2*$T$4*COS($V$4*PI()/180))/(D5*69035))</f>
        <v>4.0971562105855935E-3</v>
      </c>
    </row>
    <row r="6" spans="1:37" ht="18" thickTop="1" thickBot="1">
      <c r="A6" s="53" t="s">
        <v>20</v>
      </c>
      <c r="B6" s="23">
        <v>1169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1.8510399334801209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40.971562105855938</v>
      </c>
    </row>
    <row r="7" spans="1:37" ht="18" thickTop="1" thickBot="1">
      <c r="A7" s="59" t="s">
        <v>22</v>
      </c>
      <c r="B7" s="60" t="s">
        <v>23</v>
      </c>
      <c r="C7" s="61">
        <f>AVERAGE(O8:O27)</f>
        <v>2.9328075742856098E-2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2.1727965822454013E-2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2.1727965822454013E-2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6947.7ft; SDGM-313</v>
      </c>
    </row>
    <row r="10" spans="1:37">
      <c r="A10">
        <v>1.96</v>
      </c>
      <c r="B10">
        <v>0.10863982911227008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8.6911863289816066E-2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0.28246355569190218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0.1738237265796321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SO-3SB</v>
      </c>
    </row>
    <row r="12" spans="1:37">
      <c r="A12">
        <v>2.36</v>
      </c>
      <c r="B12">
        <v>0.47801524809398838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0.1955516924020862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0.73875083796343644</v>
      </c>
      <c r="D13" s="66">
        <f t="shared" si="0"/>
        <v>0</v>
      </c>
      <c r="E13" s="66">
        <f t="shared" si="1"/>
        <v>9.9954461184477059E-7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9.9954461184477059E-7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9.9954461184477059E-7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0.26073558986944806</v>
      </c>
      <c r="Z13" s="68">
        <f t="shared" si="18"/>
        <v>1E-4</v>
      </c>
      <c r="AA13" s="66">
        <f t="shared" si="16"/>
        <v>9.9954461184477059E-7</v>
      </c>
      <c r="AB13" s="68">
        <f t="shared" si="19"/>
        <v>1E-4</v>
      </c>
      <c r="AC13" s="11">
        <f>B5</f>
        <v>21.9</v>
      </c>
    </row>
    <row r="14" spans="1:37">
      <c r="A14">
        <v>2.81</v>
      </c>
      <c r="B14">
        <v>1.0212143936553386</v>
      </c>
      <c r="D14" s="66">
        <f t="shared" si="0"/>
        <v>0.20281518888438876</v>
      </c>
      <c r="E14" s="66">
        <f t="shared" si="1"/>
        <v>9.737899407718506E-2</v>
      </c>
      <c r="F14" s="66">
        <f t="shared" si="2"/>
        <v>0.1054361948072037</v>
      </c>
      <c r="G14" s="66">
        <f t="shared" si="3"/>
        <v>0</v>
      </c>
      <c r="H14" s="66">
        <f t="shared" si="4"/>
        <v>-0.1054361948072037</v>
      </c>
      <c r="I14" s="66">
        <f t="shared" si="5"/>
        <v>9.737899407718506E-2</v>
      </c>
      <c r="J14" s="66">
        <f t="shared" si="6"/>
        <v>0.1054361948072037</v>
      </c>
      <c r="K14" s="66">
        <f t="shared" si="7"/>
        <v>0</v>
      </c>
      <c r="L14" s="66">
        <f t="shared" si="8"/>
        <v>-0.1054361948072037</v>
      </c>
      <c r="M14" s="66">
        <f t="shared" si="9"/>
        <v>9.737899407718506E-2</v>
      </c>
      <c r="N14" s="66">
        <f t="shared" si="10"/>
        <v>0.1054361948072037</v>
      </c>
      <c r="O14" s="67">
        <f t="shared" si="11"/>
        <v>1.111679117542261E-2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3.7909630418229688E-3</v>
      </c>
      <c r="X14" s="68">
        <f t="shared" si="15"/>
        <v>37.909630418229689</v>
      </c>
      <c r="Y14" s="68">
        <f t="shared" si="17"/>
        <v>0.28246355569190218</v>
      </c>
      <c r="Z14" s="68">
        <f t="shared" si="18"/>
        <v>0.20281518888438876</v>
      </c>
      <c r="AA14" s="66">
        <f t="shared" si="16"/>
        <v>9.737899407718506E-2</v>
      </c>
      <c r="AB14" s="68">
        <f t="shared" si="19"/>
        <v>9.7377994532573217E-2</v>
      </c>
      <c r="AC14" s="11" t="s">
        <v>45</v>
      </c>
    </row>
    <row r="15" spans="1:37">
      <c r="A15">
        <v>3.08</v>
      </c>
      <c r="B15">
        <v>1.520957607571781</v>
      </c>
      <c r="D15" s="66">
        <f t="shared" si="0"/>
        <v>0.70255840280083115</v>
      </c>
      <c r="E15" s="66">
        <f t="shared" si="1"/>
        <v>0.80130084605958107</v>
      </c>
      <c r="F15" s="66">
        <f t="shared" si="2"/>
        <v>-9.8742443258749923E-2</v>
      </c>
      <c r="G15" s="66">
        <f t="shared" si="3"/>
        <v>0</v>
      </c>
      <c r="H15" s="66">
        <f t="shared" si="4"/>
        <v>9.8742443258749923E-2</v>
      </c>
      <c r="I15" s="66">
        <f t="shared" si="5"/>
        <v>0.80130084605958107</v>
      </c>
      <c r="J15" s="66">
        <f t="shared" si="6"/>
        <v>-9.8742443258749923E-2</v>
      </c>
      <c r="K15" s="66">
        <f t="shared" si="7"/>
        <v>0</v>
      </c>
      <c r="L15" s="66">
        <f t="shared" si="8"/>
        <v>9.8742443258749923E-2</v>
      </c>
      <c r="M15" s="66">
        <f t="shared" si="9"/>
        <v>0.80130084605958107</v>
      </c>
      <c r="N15" s="66">
        <f t="shared" si="10"/>
        <v>-9.8742443258749923E-2</v>
      </c>
      <c r="O15" s="67">
        <f t="shared" si="11"/>
        <v>9.7500701007074489E-3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0.49974321391644239</v>
      </c>
      <c r="Z15" s="68">
        <f t="shared" si="18"/>
        <v>0.49974321391644239</v>
      </c>
      <c r="AA15" s="66">
        <f t="shared" si="16"/>
        <v>0.80130084605958107</v>
      </c>
      <c r="AB15" s="68">
        <f t="shared" si="19"/>
        <v>0.70392185198239599</v>
      </c>
      <c r="AC15" s="70">
        <f>O4</f>
        <v>26.053226834735764</v>
      </c>
    </row>
    <row r="16" spans="1:37">
      <c r="A16">
        <v>3.37</v>
      </c>
      <c r="B16">
        <v>2.4769881037597576</v>
      </c>
      <c r="D16" s="66">
        <f t="shared" si="0"/>
        <v>1.6585888989888078</v>
      </c>
      <c r="E16" s="66">
        <f t="shared" si="1"/>
        <v>1.8373179207153183</v>
      </c>
      <c r="F16" s="66">
        <f t="shared" si="2"/>
        <v>-0.17872902172651051</v>
      </c>
      <c r="G16" s="66">
        <f t="shared" si="3"/>
        <v>0</v>
      </c>
      <c r="H16" s="66">
        <f t="shared" si="4"/>
        <v>0.17872902172651051</v>
      </c>
      <c r="I16" s="66">
        <f t="shared" si="5"/>
        <v>1.8373179207153183</v>
      </c>
      <c r="J16" s="66">
        <f t="shared" si="6"/>
        <v>-0.17872902172651051</v>
      </c>
      <c r="K16" s="66">
        <f t="shared" si="7"/>
        <v>0</v>
      </c>
      <c r="L16" s="66">
        <f t="shared" si="8"/>
        <v>0.17872902172651051</v>
      </c>
      <c r="M16" s="66">
        <f t="shared" si="9"/>
        <v>1.8373179207153183</v>
      </c>
      <c r="N16" s="66">
        <f t="shared" si="10"/>
        <v>-0.17872902172651051</v>
      </c>
      <c r="O16" s="67">
        <f t="shared" si="11"/>
        <v>3.1944063207315465E-2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0.95603049618797664</v>
      </c>
      <c r="Z16" s="68">
        <f t="shared" si="18"/>
        <v>0.95603049618797664</v>
      </c>
      <c r="AA16" s="66">
        <f t="shared" si="16"/>
        <v>1.8373179207153183</v>
      </c>
      <c r="AB16" s="68">
        <f t="shared" si="19"/>
        <v>1.0360170746557373</v>
      </c>
      <c r="AC16" s="11" t="s">
        <v>46</v>
      </c>
    </row>
    <row r="17" spans="1:29">
      <c r="A17">
        <v>3.68</v>
      </c>
      <c r="B17">
        <v>3.4982024974150954</v>
      </c>
      <c r="D17" s="66">
        <f t="shared" si="0"/>
        <v>2.6798032926441455</v>
      </c>
      <c r="E17" s="66">
        <f t="shared" si="1"/>
        <v>2.860523092647699</v>
      </c>
      <c r="F17" s="66">
        <f t="shared" si="2"/>
        <v>-0.18071980000355348</v>
      </c>
      <c r="G17" s="66">
        <f t="shared" si="3"/>
        <v>0</v>
      </c>
      <c r="H17" s="66">
        <f t="shared" si="4"/>
        <v>0.18071980000355348</v>
      </c>
      <c r="I17" s="66">
        <f t="shared" si="5"/>
        <v>2.860523092647699</v>
      </c>
      <c r="J17" s="66">
        <f t="shared" si="6"/>
        <v>-0.18071980000355348</v>
      </c>
      <c r="K17" s="66">
        <f t="shared" si="7"/>
        <v>0</v>
      </c>
      <c r="L17" s="66">
        <f t="shared" si="8"/>
        <v>0.18071980000355348</v>
      </c>
      <c r="M17" s="66">
        <f t="shared" si="9"/>
        <v>2.860523092647699</v>
      </c>
      <c r="N17" s="66">
        <f t="shared" si="10"/>
        <v>-0.18071980000355348</v>
      </c>
      <c r="O17" s="67">
        <f t="shared" si="11"/>
        <v>3.2659646113324364E-2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1.0212143936553377</v>
      </c>
      <c r="Z17" s="68">
        <f t="shared" si="18"/>
        <v>1.0212143936553377</v>
      </c>
      <c r="AA17" s="66">
        <f t="shared" si="16"/>
        <v>2.860523092647699</v>
      </c>
      <c r="AB17" s="68">
        <f t="shared" si="19"/>
        <v>1.0232051719323807</v>
      </c>
      <c r="AC17" s="11">
        <f>B6</f>
        <v>1169</v>
      </c>
    </row>
    <row r="18" spans="1:29">
      <c r="A18">
        <v>4.04</v>
      </c>
      <c r="B18">
        <v>4.4325050277806186</v>
      </c>
      <c r="D18" s="66">
        <f t="shared" si="0"/>
        <v>3.6141058230096688</v>
      </c>
      <c r="E18" s="66">
        <f t="shared" si="1"/>
        <v>3.8380269491205836</v>
      </c>
      <c r="F18" s="66">
        <f t="shared" si="2"/>
        <v>-0.22392112611091486</v>
      </c>
      <c r="G18" s="66">
        <f t="shared" si="3"/>
        <v>0</v>
      </c>
      <c r="H18" s="66">
        <f t="shared" si="4"/>
        <v>0.22392112611091486</v>
      </c>
      <c r="I18" s="66">
        <f t="shared" si="5"/>
        <v>3.8380269491205836</v>
      </c>
      <c r="J18" s="66">
        <f t="shared" si="6"/>
        <v>-0.22392112611091486</v>
      </c>
      <c r="K18" s="66">
        <f t="shared" si="7"/>
        <v>0</v>
      </c>
      <c r="L18" s="66">
        <f t="shared" si="8"/>
        <v>0.22392112611091486</v>
      </c>
      <c r="M18" s="66">
        <f t="shared" si="9"/>
        <v>3.8380269491205836</v>
      </c>
      <c r="N18" s="66">
        <f t="shared" si="10"/>
        <v>-0.22392112611091486</v>
      </c>
      <c r="O18" s="67">
        <f t="shared" si="11"/>
        <v>5.0140670718780235E-2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0.93430253036552324</v>
      </c>
      <c r="Z18" s="68">
        <f t="shared" si="18"/>
        <v>0.93430253036552324</v>
      </c>
      <c r="AA18" s="66">
        <f t="shared" si="16"/>
        <v>3.8380269491205836</v>
      </c>
      <c r="AB18" s="68">
        <f t="shared" si="19"/>
        <v>0.97750385647288462</v>
      </c>
      <c r="AC18" s="11" t="s">
        <v>47</v>
      </c>
    </row>
    <row r="19" spans="1:29">
      <c r="A19">
        <v>4.41</v>
      </c>
      <c r="B19">
        <v>5.4319914556135034</v>
      </c>
      <c r="D19" s="66">
        <f t="shared" si="0"/>
        <v>4.6135922508425535</v>
      </c>
      <c r="E19" s="66">
        <f t="shared" si="1"/>
        <v>4.6354098577278702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4.6354098577278702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4.6354098577278702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0.99948642783288477</v>
      </c>
      <c r="Z19" s="68">
        <f t="shared" si="18"/>
        <v>0.99948642783288477</v>
      </c>
      <c r="AA19" s="66">
        <f t="shared" si="16"/>
        <v>4.6354098577278702</v>
      </c>
      <c r="AB19" s="68">
        <f t="shared" si="19"/>
        <v>0.79738290860728656</v>
      </c>
      <c r="AC19" s="71">
        <f>G5</f>
        <v>644.31991514691856</v>
      </c>
    </row>
    <row r="20" spans="1:29">
      <c r="A20">
        <v>4.82</v>
      </c>
      <c r="B20">
        <v>6.2359261910443013</v>
      </c>
      <c r="D20" s="66">
        <f t="shared" si="0"/>
        <v>5.4175269862733515</v>
      </c>
      <c r="E20" s="66">
        <f t="shared" si="1"/>
        <v>5.3340898598659674</v>
      </c>
      <c r="F20" s="66">
        <f t="shared" si="2"/>
        <v>8.3437126407384099E-2</v>
      </c>
      <c r="G20" s="66">
        <f t="shared" si="3"/>
        <v>0</v>
      </c>
      <c r="H20" s="66">
        <f t="shared" si="4"/>
        <v>-8.3437126407384099E-2</v>
      </c>
      <c r="I20" s="66">
        <f t="shared" si="5"/>
        <v>5.3340898598659674</v>
      </c>
      <c r="J20" s="66">
        <f t="shared" si="6"/>
        <v>8.3437126407384099E-2</v>
      </c>
      <c r="K20" s="66">
        <f t="shared" si="7"/>
        <v>0</v>
      </c>
      <c r="L20" s="66">
        <f t="shared" si="8"/>
        <v>-8.3437126407384099E-2</v>
      </c>
      <c r="M20" s="66">
        <f t="shared" si="9"/>
        <v>5.3340898598659674</v>
      </c>
      <c r="N20" s="66">
        <f t="shared" si="10"/>
        <v>8.3437126407384099E-2</v>
      </c>
      <c r="O20" s="67">
        <f t="shared" si="11"/>
        <v>6.9617540631217931E-3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0.80393473543079796</v>
      </c>
      <c r="Z20" s="68">
        <f t="shared" si="18"/>
        <v>0.80393473543079796</v>
      </c>
      <c r="AA20" s="66">
        <f t="shared" si="16"/>
        <v>5.3340898598659674</v>
      </c>
      <c r="AB20" s="68">
        <f t="shared" si="19"/>
        <v>0.69868000213809722</v>
      </c>
      <c r="AC20" s="11" t="s">
        <v>48</v>
      </c>
    </row>
    <row r="21" spans="1:29">
      <c r="A21">
        <v>5.27</v>
      </c>
      <c r="B21">
        <v>7.0181329606526468</v>
      </c>
      <c r="D21" s="66">
        <f t="shared" si="0"/>
        <v>6.199733755881697</v>
      </c>
      <c r="E21" s="66">
        <f t="shared" si="1"/>
        <v>5.9395007927992047</v>
      </c>
      <c r="F21" s="66">
        <f t="shared" si="2"/>
        <v>0.26023296308249222</v>
      </c>
      <c r="G21" s="66">
        <f t="shared" si="3"/>
        <v>0</v>
      </c>
      <c r="H21" s="66">
        <f t="shared" si="4"/>
        <v>-0.26023296308249222</v>
      </c>
      <c r="I21" s="66">
        <f t="shared" si="5"/>
        <v>5.9395007927992047</v>
      </c>
      <c r="J21" s="66">
        <f t="shared" si="6"/>
        <v>0.26023296308249222</v>
      </c>
      <c r="K21" s="66">
        <f t="shared" si="7"/>
        <v>0</v>
      </c>
      <c r="L21" s="66">
        <f t="shared" si="8"/>
        <v>-0.26023296308249222</v>
      </c>
      <c r="M21" s="66">
        <f t="shared" si="9"/>
        <v>5.9395007927992047</v>
      </c>
      <c r="N21" s="66">
        <f t="shared" si="10"/>
        <v>0.26023296308249222</v>
      </c>
      <c r="O21" s="67">
        <f t="shared" si="11"/>
        <v>6.7721195074693763E-2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0.78220676960834545</v>
      </c>
      <c r="Z21" s="68">
        <f t="shared" si="18"/>
        <v>0.78220676960834545</v>
      </c>
      <c r="AA21" s="66">
        <f t="shared" si="16"/>
        <v>5.9395007927992047</v>
      </c>
      <c r="AB21" s="68">
        <f t="shared" si="19"/>
        <v>0.60541093293323733</v>
      </c>
      <c r="AC21" s="11" t="s">
        <v>49</v>
      </c>
    </row>
    <row r="22" spans="1:29">
      <c r="A22">
        <v>5.77</v>
      </c>
      <c r="B22">
        <v>7.6047880378589063</v>
      </c>
      <c r="D22" s="66">
        <f t="shared" si="0"/>
        <v>6.7863888330879565</v>
      </c>
      <c r="E22" s="66">
        <f t="shared" si="1"/>
        <v>6.4718170668451096</v>
      </c>
      <c r="F22" s="66">
        <f t="shared" si="2"/>
        <v>0.31457176624284688</v>
      </c>
      <c r="G22" s="66">
        <f t="shared" si="3"/>
        <v>0</v>
      </c>
      <c r="H22" s="66">
        <f t="shared" si="4"/>
        <v>-0.31457176624284688</v>
      </c>
      <c r="I22" s="66">
        <f t="shared" si="5"/>
        <v>6.4718170668451096</v>
      </c>
      <c r="J22" s="66">
        <f t="shared" si="6"/>
        <v>0.31457176624284688</v>
      </c>
      <c r="K22" s="66">
        <f t="shared" si="7"/>
        <v>0</v>
      </c>
      <c r="L22" s="66">
        <f t="shared" si="8"/>
        <v>-0.31457176624284688</v>
      </c>
      <c r="M22" s="66">
        <f t="shared" si="9"/>
        <v>6.4718170668451096</v>
      </c>
      <c r="N22" s="66">
        <f t="shared" si="10"/>
        <v>0.31457176624284688</v>
      </c>
      <c r="O22" s="67">
        <f t="shared" si="11"/>
        <v>9.8955396117144309E-2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0.58665507720625953</v>
      </c>
      <c r="Z22" s="68">
        <f t="shared" si="18"/>
        <v>0.58665507720625953</v>
      </c>
      <c r="AA22" s="66">
        <f t="shared" si="16"/>
        <v>6.4718170668451096</v>
      </c>
      <c r="AB22" s="68">
        <f t="shared" si="19"/>
        <v>0.53231627404590487</v>
      </c>
      <c r="AC22" s="70">
        <f>E4</f>
        <v>0.25993475498507301</v>
      </c>
    </row>
    <row r="23" spans="1:29">
      <c r="A23">
        <v>6.31</v>
      </c>
      <c r="B23">
        <v>8.0828032859528935</v>
      </c>
      <c r="D23" s="66">
        <f t="shared" si="0"/>
        <v>7.2644040811819437</v>
      </c>
      <c r="E23" s="66">
        <f t="shared" si="1"/>
        <v>6.929457120855318</v>
      </c>
      <c r="F23" s="66">
        <f t="shared" si="2"/>
        <v>0.33494696032662574</v>
      </c>
      <c r="G23" s="66">
        <f t="shared" si="3"/>
        <v>0</v>
      </c>
      <c r="H23" s="66">
        <f t="shared" si="4"/>
        <v>-0.33494696032662574</v>
      </c>
      <c r="I23" s="66">
        <f t="shared" si="5"/>
        <v>6.929457120855318</v>
      </c>
      <c r="J23" s="66">
        <f t="shared" si="6"/>
        <v>0.33494696032662574</v>
      </c>
      <c r="K23" s="66">
        <f t="shared" si="7"/>
        <v>0</v>
      </c>
      <c r="L23" s="66">
        <f t="shared" si="8"/>
        <v>-0.33494696032662574</v>
      </c>
      <c r="M23" s="66">
        <f t="shared" si="9"/>
        <v>6.929457120855318</v>
      </c>
      <c r="N23" s="66">
        <f t="shared" si="10"/>
        <v>0.33494696032662574</v>
      </c>
      <c r="O23" s="67">
        <f t="shared" si="11"/>
        <v>0.1121894662320462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0.47801524809398721</v>
      </c>
      <c r="Z23" s="68">
        <f t="shared" si="18"/>
        <v>0.47801524809398721</v>
      </c>
      <c r="AA23" s="66">
        <f t="shared" si="16"/>
        <v>6.929457120855318</v>
      </c>
      <c r="AB23" s="68">
        <f t="shared" si="19"/>
        <v>0.45764005401020835</v>
      </c>
      <c r="AC23" s="11" t="s">
        <v>50</v>
      </c>
    </row>
    <row r="24" spans="1:29">
      <c r="A24">
        <v>6.9</v>
      </c>
      <c r="B24">
        <v>8.4304507391121586</v>
      </c>
      <c r="D24" s="66">
        <f t="shared" si="0"/>
        <v>7.6120515343412087</v>
      </c>
      <c r="E24" s="66">
        <f t="shared" si="1"/>
        <v>7.3307609301790579</v>
      </c>
      <c r="F24" s="66">
        <f t="shared" si="2"/>
        <v>0.28129060416215079</v>
      </c>
      <c r="G24" s="66">
        <f t="shared" si="3"/>
        <v>0</v>
      </c>
      <c r="H24" s="66">
        <f t="shared" si="4"/>
        <v>-0.28129060416215079</v>
      </c>
      <c r="I24" s="66">
        <f t="shared" si="5"/>
        <v>7.3307609301790579</v>
      </c>
      <c r="J24" s="66">
        <f t="shared" si="6"/>
        <v>0.28129060416215079</v>
      </c>
      <c r="K24" s="66">
        <f t="shared" si="7"/>
        <v>0</v>
      </c>
      <c r="L24" s="66">
        <f t="shared" si="8"/>
        <v>-0.28129060416215079</v>
      </c>
      <c r="M24" s="66">
        <f t="shared" si="9"/>
        <v>7.3307609301790579</v>
      </c>
      <c r="N24" s="66">
        <f t="shared" si="10"/>
        <v>0.28129060416215079</v>
      </c>
      <c r="O24" s="67">
        <f t="shared" si="11"/>
        <v>7.9124403989907804E-2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0.34764745315926504</v>
      </c>
      <c r="Z24" s="68">
        <f t="shared" si="18"/>
        <v>0.34764745315926504</v>
      </c>
      <c r="AA24" s="66">
        <f t="shared" si="16"/>
        <v>7.3307609301790579</v>
      </c>
      <c r="AB24" s="68">
        <f t="shared" si="19"/>
        <v>0.40130380932373999</v>
      </c>
      <c r="AC24" s="70">
        <f>F4</f>
        <v>2.4875698001858426</v>
      </c>
    </row>
    <row r="25" spans="1:29">
      <c r="A25">
        <v>7.54</v>
      </c>
      <c r="B25">
        <v>8.7129142948040581</v>
      </c>
      <c r="D25" s="66">
        <f t="shared" si="0"/>
        <v>7.8945150900331083</v>
      </c>
      <c r="E25" s="66">
        <f t="shared" si="1"/>
        <v>7.6827217557618859</v>
      </c>
      <c r="F25" s="66">
        <f t="shared" si="2"/>
        <v>0.21179333427122238</v>
      </c>
      <c r="G25" s="66">
        <f t="shared" si="3"/>
        <v>0</v>
      </c>
      <c r="H25" s="66">
        <f t="shared" si="4"/>
        <v>-0.21179333427122238</v>
      </c>
      <c r="I25" s="66">
        <f t="shared" si="5"/>
        <v>7.6827217557618859</v>
      </c>
      <c r="J25" s="66">
        <f t="shared" si="6"/>
        <v>0.21179333427122238</v>
      </c>
      <c r="K25" s="66">
        <f t="shared" si="7"/>
        <v>0</v>
      </c>
      <c r="L25" s="66">
        <f t="shared" si="8"/>
        <v>-0.21179333427122238</v>
      </c>
      <c r="M25" s="66">
        <f t="shared" si="9"/>
        <v>7.6827217557618859</v>
      </c>
      <c r="N25" s="66">
        <f t="shared" si="10"/>
        <v>0.21179333427122238</v>
      </c>
      <c r="O25" s="67">
        <f t="shared" si="11"/>
        <v>4.4856416441721739E-2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1.4128124864088252E-3</v>
      </c>
      <c r="X25" s="68">
        <f t="shared" si="15"/>
        <v>14.128124864088251</v>
      </c>
      <c r="Y25" s="68">
        <f t="shared" si="17"/>
        <v>0.28246355569189951</v>
      </c>
      <c r="Z25" s="68">
        <f t="shared" si="18"/>
        <v>0.28246355569189951</v>
      </c>
      <c r="AA25" s="66">
        <f t="shared" si="16"/>
        <v>7.6827217557618859</v>
      </c>
      <c r="AB25" s="68">
        <f t="shared" si="19"/>
        <v>0.35196082558282793</v>
      </c>
      <c r="AC25" s="11" t="s">
        <v>51</v>
      </c>
    </row>
    <row r="26" spans="1:29">
      <c r="A26">
        <v>8.26</v>
      </c>
      <c r="B26">
        <v>8.9953778504959612</v>
      </c>
      <c r="D26" s="66">
        <f t="shared" si="0"/>
        <v>8.1769786457250113</v>
      </c>
      <c r="E26" s="66">
        <f t="shared" si="1"/>
        <v>8.004173100886991</v>
      </c>
      <c r="F26" s="66">
        <f t="shared" si="2"/>
        <v>0.17280554483802035</v>
      </c>
      <c r="G26" s="66">
        <f t="shared" si="3"/>
        <v>0</v>
      </c>
      <c r="H26" s="66">
        <f t="shared" si="4"/>
        <v>-0.17280554483802035</v>
      </c>
      <c r="I26" s="66">
        <f t="shared" si="5"/>
        <v>8.004173100886991</v>
      </c>
      <c r="J26" s="66">
        <f t="shared" si="6"/>
        <v>0.17280554483802035</v>
      </c>
      <c r="K26" s="66">
        <f t="shared" si="7"/>
        <v>0</v>
      </c>
      <c r="L26" s="66">
        <f t="shared" si="8"/>
        <v>-0.17280554483802035</v>
      </c>
      <c r="M26" s="66">
        <f t="shared" si="9"/>
        <v>8.004173100886991</v>
      </c>
      <c r="N26" s="66">
        <f t="shared" si="10"/>
        <v>0.17280554483802035</v>
      </c>
      <c r="O26" s="67">
        <f t="shared" si="11"/>
        <v>2.9861756326765063E-2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0.28246355569190307</v>
      </c>
      <c r="Z26" s="68">
        <f t="shared" si="18"/>
        <v>0.28246355569190307</v>
      </c>
      <c r="AA26" s="66">
        <f t="shared" si="16"/>
        <v>8.004173100886991</v>
      </c>
      <c r="AB26" s="68">
        <f t="shared" si="19"/>
        <v>0.32145134512510509</v>
      </c>
      <c r="AC26" s="70">
        <f>G4</f>
        <v>13.175300985605558</v>
      </c>
    </row>
    <row r="27" spans="1:29">
      <c r="A27">
        <v>9.0399999999999991</v>
      </c>
      <c r="B27">
        <v>9.2126575087205023</v>
      </c>
      <c r="D27" s="66">
        <f t="shared" si="0"/>
        <v>8.3942583039495524</v>
      </c>
      <c r="E27" s="66">
        <f t="shared" si="1"/>
        <v>8.2880514995716261</v>
      </c>
      <c r="F27" s="66">
        <f t="shared" si="2"/>
        <v>0.10620680437792629</v>
      </c>
      <c r="G27" s="66">
        <f t="shared" si="3"/>
        <v>0</v>
      </c>
      <c r="H27" s="66">
        <f t="shared" si="4"/>
        <v>-0.10620680437792629</v>
      </c>
      <c r="I27" s="66">
        <f t="shared" si="5"/>
        <v>8.2880514995716261</v>
      </c>
      <c r="J27" s="66">
        <f t="shared" si="6"/>
        <v>0.10620680437792629</v>
      </c>
      <c r="K27" s="66">
        <f t="shared" si="7"/>
        <v>0</v>
      </c>
      <c r="L27" s="66">
        <f t="shared" si="8"/>
        <v>-0.10620680437792629</v>
      </c>
      <c r="M27" s="66">
        <f t="shared" si="9"/>
        <v>8.2880514995716261</v>
      </c>
      <c r="N27" s="66">
        <f t="shared" si="10"/>
        <v>0.10620680437792629</v>
      </c>
      <c r="O27" s="67">
        <f t="shared" si="11"/>
        <v>1.1279885296171103E-2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0.21727965822454109</v>
      </c>
      <c r="Z27" s="68">
        <f t="shared" si="18"/>
        <v>0.21727965822454109</v>
      </c>
      <c r="AA27" s="66">
        <f t="shared" si="16"/>
        <v>8.2880514995716261</v>
      </c>
      <c r="AB27" s="68">
        <f t="shared" si="19"/>
        <v>0.28387839868463516</v>
      </c>
      <c r="AC27" s="11" t="s">
        <v>52</v>
      </c>
    </row>
    <row r="28" spans="1:29">
      <c r="A28">
        <v>9.89</v>
      </c>
      <c r="B28">
        <v>9.4299371669450416</v>
      </c>
      <c r="D28" s="66">
        <f t="shared" si="0"/>
        <v>8.6115379621740917</v>
      </c>
      <c r="E28" s="66">
        <f t="shared" si="1"/>
        <v>8.541997962199952</v>
      </c>
      <c r="F28" s="66">
        <f t="shared" si="2"/>
        <v>6.9539999974139732E-2</v>
      </c>
      <c r="G28" s="66">
        <f t="shared" si="3"/>
        <v>0</v>
      </c>
      <c r="H28" s="66">
        <f t="shared" si="4"/>
        <v>-6.9539999974139732E-2</v>
      </c>
      <c r="I28" s="66">
        <f t="shared" si="5"/>
        <v>8.541997962199952</v>
      </c>
      <c r="J28" s="66">
        <f t="shared" si="6"/>
        <v>6.9539999974139732E-2</v>
      </c>
      <c r="K28" s="66">
        <f t="shared" si="7"/>
        <v>0</v>
      </c>
      <c r="L28" s="66">
        <f t="shared" si="8"/>
        <v>-6.9539999974139732E-2</v>
      </c>
      <c r="M28" s="66">
        <f t="shared" si="9"/>
        <v>8.541997962199952</v>
      </c>
      <c r="N28" s="66">
        <f t="shared" si="10"/>
        <v>6.9539999974139732E-2</v>
      </c>
      <c r="O28" s="67">
        <f t="shared" si="11"/>
        <v>4.8358115964033535E-3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1.0771088116807424E-3</v>
      </c>
      <c r="X28" s="68">
        <f t="shared" si="15"/>
        <v>10.771088116807423</v>
      </c>
      <c r="Y28" s="68">
        <f t="shared" si="17"/>
        <v>0.21727965822453932</v>
      </c>
      <c r="Z28" s="68">
        <f t="shared" si="18"/>
        <v>0.21727965822453932</v>
      </c>
      <c r="AA28" s="66">
        <f t="shared" si="16"/>
        <v>8.541997962199952</v>
      </c>
      <c r="AB28" s="68">
        <f t="shared" si="19"/>
        <v>0.25394646262832588</v>
      </c>
      <c r="AC28" s="70">
        <f>D4</f>
        <v>0.81839920477094985</v>
      </c>
    </row>
    <row r="29" spans="1:29">
      <c r="A29">
        <v>10.8</v>
      </c>
      <c r="B29">
        <v>9.6037608935246741</v>
      </c>
      <c r="D29" s="66">
        <f t="shared" si="0"/>
        <v>8.7853616887537243</v>
      </c>
      <c r="E29" s="66">
        <f t="shared" si="1"/>
        <v>8.7668231843405184</v>
      </c>
      <c r="F29" s="66">
        <f t="shared" si="2"/>
        <v>0</v>
      </c>
      <c r="G29" s="66">
        <f t="shared" si="3"/>
        <v>0</v>
      </c>
      <c r="H29" s="66">
        <f t="shared" si="4"/>
        <v>0</v>
      </c>
      <c r="I29" s="66">
        <f t="shared" si="5"/>
        <v>8.7668231843405184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8.7668231843405184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0.17382372657963252</v>
      </c>
      <c r="Z29" s="68">
        <f t="shared" si="18"/>
        <v>0.17382372657963252</v>
      </c>
      <c r="AA29" s="66">
        <f t="shared" si="16"/>
        <v>8.7668231843405184</v>
      </c>
      <c r="AB29" s="68">
        <f t="shared" si="19"/>
        <v>0.22482522214056644</v>
      </c>
      <c r="AC29" s="11" t="s">
        <v>53</v>
      </c>
    </row>
    <row r="30" spans="1:29">
      <c r="A30">
        <v>11.8</v>
      </c>
      <c r="B30">
        <v>9.7558566542818532</v>
      </c>
      <c r="D30" s="66">
        <f t="shared" si="0"/>
        <v>8.9374574495109034</v>
      </c>
      <c r="E30" s="66">
        <f t="shared" si="1"/>
        <v>8.9723395494482947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8.9723395494482947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8.9723395494482947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0.15209576075717912</v>
      </c>
      <c r="Z30" s="68">
        <f t="shared" si="18"/>
        <v>0.15209576075717912</v>
      </c>
      <c r="AA30" s="66">
        <f t="shared" si="16"/>
        <v>8.9723395494482947</v>
      </c>
      <c r="AB30" s="68">
        <f t="shared" si="19"/>
        <v>0.20551636510777627</v>
      </c>
      <c r="AC30" s="11" t="s">
        <v>54</v>
      </c>
    </row>
    <row r="31" spans="1:29">
      <c r="A31">
        <v>12.9</v>
      </c>
      <c r="B31">
        <v>9.8862244492165754</v>
      </c>
      <c r="D31" s="66">
        <f t="shared" si="0"/>
        <v>9.0678252444456255</v>
      </c>
      <c r="E31" s="66">
        <f t="shared" si="1"/>
        <v>9.1609604361944434</v>
      </c>
      <c r="F31" s="66">
        <f t="shared" si="2"/>
        <v>-9.3135191748817903E-2</v>
      </c>
      <c r="G31" s="66">
        <f t="shared" si="3"/>
        <v>0</v>
      </c>
      <c r="H31" s="66">
        <f t="shared" si="4"/>
        <v>9.3135191748817903E-2</v>
      </c>
      <c r="I31" s="66">
        <f t="shared" si="5"/>
        <v>9.1609604361944434</v>
      </c>
      <c r="J31" s="66">
        <f t="shared" si="6"/>
        <v>-9.3135191748817903E-2</v>
      </c>
      <c r="K31" s="66">
        <f t="shared" si="7"/>
        <v>0</v>
      </c>
      <c r="L31" s="66">
        <f t="shared" si="8"/>
        <v>9.3135191748817903E-2</v>
      </c>
      <c r="M31" s="66">
        <f t="shared" si="9"/>
        <v>9.1609604361944434</v>
      </c>
      <c r="N31" s="66">
        <f t="shared" si="10"/>
        <v>-9.3135191748817903E-2</v>
      </c>
      <c r="O31" s="67">
        <f t="shared" si="11"/>
        <v>8.674163942089079E-3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8.257834222885692E-4</v>
      </c>
      <c r="X31" s="65">
        <f t="shared" si="15"/>
        <v>8.2578342228856929</v>
      </c>
      <c r="Y31" s="68">
        <f t="shared" si="17"/>
        <v>0.13036779493472217</v>
      </c>
      <c r="Z31" s="68">
        <f t="shared" si="18"/>
        <v>0.13036779493472217</v>
      </c>
      <c r="AA31" s="66">
        <f t="shared" si="16"/>
        <v>9.1609604361944434</v>
      </c>
      <c r="AB31" s="68">
        <f t="shared" si="19"/>
        <v>0.18862088674614874</v>
      </c>
      <c r="AC31" s="70">
        <f>H4</f>
        <v>0.5333467338915846</v>
      </c>
    </row>
    <row r="32" spans="1:29">
      <c r="A32">
        <v>14.2</v>
      </c>
      <c r="B32">
        <v>10.016592244151301</v>
      </c>
      <c r="D32" s="66">
        <f t="shared" si="0"/>
        <v>9.1981930393803513</v>
      </c>
      <c r="E32" s="66">
        <f t="shared" si="1"/>
        <v>9.3463048861518008</v>
      </c>
      <c r="F32" s="66">
        <f t="shared" si="2"/>
        <v>-0.14811184677144951</v>
      </c>
      <c r="G32" s="66">
        <f t="shared" si="3"/>
        <v>0</v>
      </c>
      <c r="H32" s="66">
        <f t="shared" si="4"/>
        <v>0.14811184677144951</v>
      </c>
      <c r="I32" s="66">
        <f t="shared" si="5"/>
        <v>9.3463048861518008</v>
      </c>
      <c r="J32" s="66">
        <f t="shared" si="6"/>
        <v>-0.14811184677144951</v>
      </c>
      <c r="K32" s="66">
        <f t="shared" si="7"/>
        <v>0</v>
      </c>
      <c r="L32" s="66">
        <f t="shared" si="8"/>
        <v>0.14811184677144951</v>
      </c>
      <c r="M32" s="66">
        <f t="shared" si="9"/>
        <v>9.3463048861518008</v>
      </c>
      <c r="N32" s="66">
        <f t="shared" si="10"/>
        <v>-0.14811184677144951</v>
      </c>
      <c r="O32" s="67">
        <f t="shared" si="11"/>
        <v>2.1937119154049337E-2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0.13036779493472572</v>
      </c>
      <c r="Z32" s="68">
        <f t="shared" si="18"/>
        <v>0.13036779493472572</v>
      </c>
      <c r="AA32" s="66">
        <f t="shared" si="16"/>
        <v>9.3463048861518008</v>
      </c>
      <c r="AB32" s="68">
        <f t="shared" si="19"/>
        <v>0.18534444995735733</v>
      </c>
      <c r="AC32" s="11" t="s">
        <v>55</v>
      </c>
    </row>
    <row r="33" spans="1:32">
      <c r="A33">
        <v>15.5</v>
      </c>
      <c r="B33">
        <v>10.125232073263572</v>
      </c>
      <c r="D33" s="66">
        <f t="shared" si="0"/>
        <v>9.3068328684926218</v>
      </c>
      <c r="E33" s="66">
        <f t="shared" si="1"/>
        <v>9.501230123376418</v>
      </c>
      <c r="F33" s="66">
        <f t="shared" si="2"/>
        <v>-0.19439725488379622</v>
      </c>
      <c r="G33" s="66">
        <f t="shared" si="3"/>
        <v>0</v>
      </c>
      <c r="H33" s="66">
        <f t="shared" si="4"/>
        <v>0.19439725488379622</v>
      </c>
      <c r="I33" s="66">
        <f t="shared" si="5"/>
        <v>9.501230123376418</v>
      </c>
      <c r="J33" s="66">
        <f t="shared" si="6"/>
        <v>-0.19439725488379622</v>
      </c>
      <c r="K33" s="66">
        <f t="shared" si="7"/>
        <v>0</v>
      </c>
      <c r="L33" s="66">
        <f t="shared" si="8"/>
        <v>0.19439725488379622</v>
      </c>
      <c r="M33" s="66">
        <f t="shared" si="9"/>
        <v>9.501230123376418</v>
      </c>
      <c r="N33" s="66">
        <f t="shared" si="10"/>
        <v>-0.19439725488379622</v>
      </c>
      <c r="O33" s="67">
        <f t="shared" si="11"/>
        <v>3.7790292706355637E-2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0.10863982911227055</v>
      </c>
      <c r="Z33" s="68">
        <f t="shared" si="18"/>
        <v>0.10863982911227055</v>
      </c>
      <c r="AA33" s="66">
        <f t="shared" si="16"/>
        <v>9.501230123376418</v>
      </c>
      <c r="AB33" s="68">
        <f t="shared" si="19"/>
        <v>0.15492523722461726</v>
      </c>
      <c r="AC33" s="70">
        <f>I4</f>
        <v>113.92978056050207</v>
      </c>
    </row>
    <row r="34" spans="1:32">
      <c r="A34">
        <v>16.899999999999999</v>
      </c>
      <c r="B34">
        <v>10.255599868198294</v>
      </c>
      <c r="D34" s="66">
        <f t="shared" si="0"/>
        <v>9.437200663427344</v>
      </c>
      <c r="E34" s="66">
        <f t="shared" si="1"/>
        <v>9.6424575700030886</v>
      </c>
      <c r="F34" s="66">
        <f t="shared" si="2"/>
        <v>-0.20525690657574458</v>
      </c>
      <c r="G34" s="66">
        <f t="shared" si="3"/>
        <v>0</v>
      </c>
      <c r="H34" s="66">
        <f t="shared" si="4"/>
        <v>0.20525690657574458</v>
      </c>
      <c r="I34" s="66">
        <f t="shared" si="5"/>
        <v>9.6424575700030886</v>
      </c>
      <c r="J34" s="66">
        <f t="shared" si="6"/>
        <v>-0.20525690657574458</v>
      </c>
      <c r="K34" s="66">
        <f t="shared" si="7"/>
        <v>0</v>
      </c>
      <c r="L34" s="66">
        <f t="shared" si="8"/>
        <v>0.20525690657574458</v>
      </c>
      <c r="M34" s="66">
        <f t="shared" si="9"/>
        <v>9.6424575700030886</v>
      </c>
      <c r="N34" s="66">
        <f t="shared" si="10"/>
        <v>-0.20525690657574458</v>
      </c>
      <c r="O34" s="67">
        <f t="shared" si="11"/>
        <v>4.2130397697043936E-2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0.13036779493472217</v>
      </c>
      <c r="Z34" s="68">
        <f t="shared" si="18"/>
        <v>0.13036779493472217</v>
      </c>
      <c r="AA34" s="66">
        <f t="shared" si="16"/>
        <v>9.6424575700030886</v>
      </c>
      <c r="AB34" s="68">
        <f t="shared" si="19"/>
        <v>0.14122744662667053</v>
      </c>
      <c r="AC34" s="11" t="s">
        <v>56</v>
      </c>
    </row>
    <row r="35" spans="1:32">
      <c r="A35">
        <v>18.5</v>
      </c>
      <c r="B35">
        <v>10.342511731488111</v>
      </c>
      <c r="D35" s="66">
        <f t="shared" si="0"/>
        <v>9.5241125267171611</v>
      </c>
      <c r="E35" s="66">
        <f t="shared" si="1"/>
        <v>9.7791192764614205</v>
      </c>
      <c r="F35" s="66">
        <f t="shared" si="2"/>
        <v>-0.25500674974425941</v>
      </c>
      <c r="G35" s="66">
        <f t="shared" si="3"/>
        <v>0</v>
      </c>
      <c r="H35" s="66">
        <f t="shared" si="4"/>
        <v>0.25500674974425941</v>
      </c>
      <c r="I35" s="66">
        <f t="shared" si="5"/>
        <v>9.7791192764614205</v>
      </c>
      <c r="J35" s="66">
        <f t="shared" si="6"/>
        <v>-0.25500674974425941</v>
      </c>
      <c r="K35" s="66">
        <f t="shared" si="7"/>
        <v>0</v>
      </c>
      <c r="L35" s="66">
        <f t="shared" si="8"/>
        <v>0.25500674974425941</v>
      </c>
      <c r="M35" s="66">
        <f t="shared" si="9"/>
        <v>9.7791192764614205</v>
      </c>
      <c r="N35" s="66">
        <f t="shared" si="10"/>
        <v>-0.25500674974425941</v>
      </c>
      <c r="O35" s="67">
        <f t="shared" si="11"/>
        <v>6.5028442415131352E-2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8.6911863289817148E-2</v>
      </c>
      <c r="Z35" s="68">
        <f t="shared" si="18"/>
        <v>8.6911863289817148E-2</v>
      </c>
      <c r="AA35" s="66">
        <f t="shared" si="16"/>
        <v>9.7791192764614205</v>
      </c>
      <c r="AB35" s="68">
        <f t="shared" si="19"/>
        <v>0.13666170645833198</v>
      </c>
      <c r="AC35" s="70">
        <f>J4</f>
        <v>8.8779258491302055</v>
      </c>
    </row>
    <row r="36" spans="1:32">
      <c r="A36">
        <v>20.3</v>
      </c>
      <c r="B36">
        <v>10.45115156060038</v>
      </c>
      <c r="D36" s="66">
        <f t="shared" si="0"/>
        <v>9.6327523558294299</v>
      </c>
      <c r="E36" s="66">
        <f t="shared" si="1"/>
        <v>9.9089043994235233</v>
      </c>
      <c r="F36" s="66">
        <f t="shared" si="2"/>
        <v>-0.2761520435940934</v>
      </c>
      <c r="G36" s="66">
        <f t="shared" si="3"/>
        <v>0</v>
      </c>
      <c r="H36" s="66">
        <f t="shared" si="4"/>
        <v>0.2761520435940934</v>
      </c>
      <c r="I36" s="66">
        <f t="shared" si="5"/>
        <v>9.9089043994235233</v>
      </c>
      <c r="J36" s="66">
        <f t="shared" si="6"/>
        <v>-0.2761520435940934</v>
      </c>
      <c r="K36" s="66">
        <f t="shared" si="7"/>
        <v>0</v>
      </c>
      <c r="L36" s="66">
        <f t="shared" si="8"/>
        <v>0.2761520435940934</v>
      </c>
      <c r="M36" s="66">
        <f t="shared" si="9"/>
        <v>9.9089043994235233</v>
      </c>
      <c r="N36" s="66">
        <f t="shared" si="10"/>
        <v>-0.2761520435940934</v>
      </c>
      <c r="O36" s="67">
        <f t="shared" si="11"/>
        <v>7.6259951181194066E-2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0.10863982911226877</v>
      </c>
      <c r="Z36" s="68">
        <f t="shared" si="18"/>
        <v>0.10863982911226877</v>
      </c>
      <c r="AA36" s="66">
        <f t="shared" si="16"/>
        <v>9.9089043994235233</v>
      </c>
      <c r="AB36" s="68">
        <f t="shared" si="19"/>
        <v>0.12978512296210276</v>
      </c>
      <c r="AC36" s="11" t="s">
        <v>57</v>
      </c>
    </row>
    <row r="37" spans="1:32">
      <c r="A37">
        <v>22.19</v>
      </c>
      <c r="B37">
        <v>10.603247321357559</v>
      </c>
      <c r="D37" s="66">
        <f t="shared" si="0"/>
        <v>9.784848116586609</v>
      </c>
      <c r="E37" s="66">
        <f t="shared" si="1"/>
        <v>10.024417324629127</v>
      </c>
      <c r="F37" s="66">
        <f t="shared" si="2"/>
        <v>-0.2395692080425178</v>
      </c>
      <c r="G37" s="66">
        <f t="shared" si="3"/>
        <v>0</v>
      </c>
      <c r="H37" s="66">
        <f t="shared" si="4"/>
        <v>0.2395692080425178</v>
      </c>
      <c r="I37" s="66">
        <f t="shared" si="5"/>
        <v>10.024417324629127</v>
      </c>
      <c r="J37" s="66">
        <f t="shared" si="6"/>
        <v>-0.2395692080425178</v>
      </c>
      <c r="K37" s="66">
        <f t="shared" si="7"/>
        <v>0</v>
      </c>
      <c r="L37" s="66">
        <f t="shared" si="8"/>
        <v>0.2395692080425178</v>
      </c>
      <c r="M37" s="66">
        <f t="shared" si="9"/>
        <v>10.024417324629127</v>
      </c>
      <c r="N37" s="66">
        <f t="shared" si="10"/>
        <v>-0.2395692080425178</v>
      </c>
      <c r="O37" s="67">
        <f t="shared" si="11"/>
        <v>5.7393405442119176E-2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0.15209576075717912</v>
      </c>
      <c r="Z37" s="68">
        <f t="shared" si="18"/>
        <v>0.15209576075717912</v>
      </c>
      <c r="AA37" s="66">
        <f t="shared" si="16"/>
        <v>10.024417324629127</v>
      </c>
      <c r="AB37" s="68">
        <f t="shared" si="19"/>
        <v>0.11551292520560352</v>
      </c>
      <c r="AC37" s="11" t="s">
        <v>58</v>
      </c>
    </row>
    <row r="38" spans="1:32">
      <c r="A38">
        <v>24.3</v>
      </c>
      <c r="B38">
        <v>10.690159184647376</v>
      </c>
      <c r="D38" s="66">
        <f t="shared" si="0"/>
        <v>9.8717599798764262</v>
      </c>
      <c r="E38" s="66">
        <f t="shared" si="1"/>
        <v>10.134209869521042</v>
      </c>
      <c r="F38" s="66">
        <f t="shared" si="2"/>
        <v>-0.26244988964461591</v>
      </c>
      <c r="G38" s="66">
        <f t="shared" si="3"/>
        <v>0</v>
      </c>
      <c r="H38" s="66">
        <f t="shared" si="4"/>
        <v>0.26244988964461591</v>
      </c>
      <c r="I38" s="66">
        <f t="shared" si="5"/>
        <v>10.134209869521042</v>
      </c>
      <c r="J38" s="66">
        <f t="shared" si="6"/>
        <v>-0.26244988964461591</v>
      </c>
      <c r="K38" s="66">
        <f t="shared" si="7"/>
        <v>0</v>
      </c>
      <c r="L38" s="66">
        <f t="shared" si="8"/>
        <v>0.26244988964461591</v>
      </c>
      <c r="M38" s="66">
        <f t="shared" si="9"/>
        <v>10.134209869521042</v>
      </c>
      <c r="N38" s="66">
        <f t="shared" si="10"/>
        <v>-0.26244988964461591</v>
      </c>
      <c r="O38" s="67">
        <f t="shared" si="11"/>
        <v>6.8879944574471066E-2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8.6911863289817148E-2</v>
      </c>
      <c r="Z38" s="68">
        <f t="shared" si="18"/>
        <v>8.6911863289817148E-2</v>
      </c>
      <c r="AA38" s="66">
        <f t="shared" si="16"/>
        <v>10.134209869521042</v>
      </c>
      <c r="AB38" s="68">
        <f t="shared" si="19"/>
        <v>0.10979254489191526</v>
      </c>
      <c r="AC38" s="70">
        <f>K4</f>
        <v>0.8</v>
      </c>
      <c r="AD38" s="65"/>
      <c r="AF38" s="65"/>
    </row>
    <row r="39" spans="1:32">
      <c r="A39">
        <v>26.59</v>
      </c>
      <c r="B39">
        <v>10.77707104793719</v>
      </c>
      <c r="D39" s="66">
        <f t="shared" si="0"/>
        <v>9.9586718431662398</v>
      </c>
      <c r="E39" s="66">
        <f t="shared" si="1"/>
        <v>10.235808048178148</v>
      </c>
      <c r="F39" s="66">
        <f t="shared" si="2"/>
        <v>-0.27713620501190839</v>
      </c>
      <c r="G39" s="66">
        <f t="shared" si="3"/>
        <v>0</v>
      </c>
      <c r="H39" s="66">
        <f t="shared" si="4"/>
        <v>0.27713620501190839</v>
      </c>
      <c r="I39" s="66">
        <f t="shared" si="5"/>
        <v>10.235808048178148</v>
      </c>
      <c r="J39" s="66">
        <f t="shared" si="6"/>
        <v>-0.27713620501190839</v>
      </c>
      <c r="K39" s="66">
        <f t="shared" si="7"/>
        <v>0</v>
      </c>
      <c r="L39" s="66">
        <f t="shared" si="8"/>
        <v>0.27713620501190839</v>
      </c>
      <c r="M39" s="66">
        <f t="shared" si="9"/>
        <v>10.235808048178148</v>
      </c>
      <c r="N39" s="66">
        <f t="shared" si="10"/>
        <v>-0.27713620501190839</v>
      </c>
      <c r="O39" s="67">
        <f t="shared" si="11"/>
        <v>7.6804476128402521E-2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8.6911863289813596E-2</v>
      </c>
      <c r="Z39" s="68">
        <f t="shared" si="18"/>
        <v>8.6911863289813596E-2</v>
      </c>
      <c r="AA39" s="66">
        <f t="shared" si="16"/>
        <v>10.235808048178148</v>
      </c>
      <c r="AB39" s="68">
        <f t="shared" si="19"/>
        <v>0.10159817865710608</v>
      </c>
      <c r="AC39" s="11" t="s">
        <v>59</v>
      </c>
      <c r="AD39" s="65"/>
      <c r="AF39" s="65"/>
    </row>
    <row r="40" spans="1:32">
      <c r="A40">
        <v>28.99</v>
      </c>
      <c r="B40">
        <v>10.863982911227007</v>
      </c>
      <c r="D40" s="66">
        <f t="shared" ref="D40:D71" si="20">IF(B40-$D$4&gt;0.05,B40-$D$4,IF(A40="","",0))</f>
        <v>10.045583706456057</v>
      </c>
      <c r="E40" s="66">
        <f t="shared" ref="E40:E71" si="21">IF(D40="","",IF(A40&lt;$F$4+0.01,0,10^(((-0.434*$E$4)/(LOG(A40)-LOG($F$4)))+LOG($G$4))))</f>
        <v>10.327147504881815</v>
      </c>
      <c r="F40" s="66">
        <f t="shared" ref="F40:F71" si="22">IF(E40="","",IF(ABS(D40-E40)&lt;0.05,0,D40-E40))</f>
        <v>-0.28156379842575774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0.28156379842575774</v>
      </c>
      <c r="I40" s="66">
        <f t="shared" ref="I40:I71" si="25">IF(G40="","",E40+G40)</f>
        <v>10.327147504881815</v>
      </c>
      <c r="J40" s="66">
        <f t="shared" ref="J40:J71" si="26">IF(I40="","",IF(ABS(D40-I40)&lt;0.05,0,D40-I40))</f>
        <v>-0.28156379842575774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0.28156379842575774</v>
      </c>
      <c r="M40" s="66">
        <f t="shared" ref="M40:M71" si="29">IF(L40="","",E40+G40+K40)</f>
        <v>10.327147504881815</v>
      </c>
      <c r="N40" s="66">
        <f t="shared" ref="N40:N71" si="30">IF(M40="","",IF(ABS(D40-M40)&lt;0.05,0,D40-M40))</f>
        <v>-0.28156379842575774</v>
      </c>
      <c r="O40" s="67">
        <f t="shared" ref="O40:O71" si="31">IF($H$4="",IF(A40="","",F40^2),IF(N40="","",N40^2))</f>
        <v>7.9278172583940737E-2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8.6911863289817148E-2</v>
      </c>
      <c r="Z40" s="68">
        <f t="shared" si="18"/>
        <v>8.6911863289817148E-2</v>
      </c>
      <c r="AA40" s="66">
        <f t="shared" ref="AA40:AA71" si="36">(IF(M40="",(IF(I40="",E40,I40)),M40 ))</f>
        <v>10.327147504881815</v>
      </c>
      <c r="AB40" s="68">
        <f t="shared" si="19"/>
        <v>9.1339456703666499E-2</v>
      </c>
      <c r="AC40" s="70">
        <f>L4</f>
        <v>400</v>
      </c>
      <c r="AD40" s="65"/>
      <c r="AF40" s="65"/>
    </row>
    <row r="41" spans="1:32">
      <c r="A41">
        <v>31.79</v>
      </c>
      <c r="B41">
        <v>10.907438842871915</v>
      </c>
      <c r="D41" s="66">
        <f t="shared" si="20"/>
        <v>10.089039638100965</v>
      </c>
      <c r="E41" s="66">
        <f t="shared" si="21"/>
        <v>10.418575129367053</v>
      </c>
      <c r="F41" s="66">
        <f t="shared" si="22"/>
        <v>-0.32953549126608728</v>
      </c>
      <c r="G41" s="66">
        <f t="shared" si="23"/>
        <v>0</v>
      </c>
      <c r="H41" s="66">
        <f t="shared" si="24"/>
        <v>0.32953549126608728</v>
      </c>
      <c r="I41" s="66">
        <f t="shared" si="25"/>
        <v>10.418575129367053</v>
      </c>
      <c r="J41" s="66">
        <f t="shared" si="26"/>
        <v>-0.32953549126608728</v>
      </c>
      <c r="K41" s="66">
        <f t="shared" si="27"/>
        <v>0</v>
      </c>
      <c r="L41" s="66">
        <f t="shared" si="28"/>
        <v>0.32953549126608728</v>
      </c>
      <c r="M41" s="66">
        <f t="shared" si="29"/>
        <v>10.418575129367053</v>
      </c>
      <c r="N41" s="66">
        <f t="shared" si="30"/>
        <v>-0.32953549126608728</v>
      </c>
      <c r="O41" s="67">
        <f t="shared" si="31"/>
        <v>0.10859364000398149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4.3455931644908574E-2</v>
      </c>
      <c r="Z41" s="68">
        <f t="shared" ref="Z41:Z72" si="38">IF(D41-D40&lt;0.0001,0.0001,D41-D40)</f>
        <v>4.3455931644908574E-2</v>
      </c>
      <c r="AA41" s="66">
        <f t="shared" si="36"/>
        <v>10.418575129367053</v>
      </c>
      <c r="AB41" s="68">
        <f t="shared" ref="AB41:AB72" si="39">IF(AA41-AA40&lt;0.0001,0.0001,AA41-AA40)</f>
        <v>9.1427624485238113E-2</v>
      </c>
      <c r="AC41" s="11" t="s">
        <v>60</v>
      </c>
      <c r="AD41" s="65"/>
      <c r="AF41" s="65"/>
    </row>
    <row r="42" spans="1:32">
      <c r="A42">
        <v>34.79</v>
      </c>
      <c r="B42">
        <v>10.972622740339277</v>
      </c>
      <c r="D42" s="66">
        <f t="shared" si="20"/>
        <v>10.154223535568327</v>
      </c>
      <c r="E42" s="66">
        <f t="shared" si="21"/>
        <v>10.50251868429017</v>
      </c>
      <c r="F42" s="66">
        <f t="shared" si="22"/>
        <v>-0.3482951487218422</v>
      </c>
      <c r="G42" s="66">
        <f t="shared" si="23"/>
        <v>0</v>
      </c>
      <c r="H42" s="66">
        <f t="shared" si="24"/>
        <v>0.3482951487218422</v>
      </c>
      <c r="I42" s="66">
        <f t="shared" si="25"/>
        <v>10.50251868429017</v>
      </c>
      <c r="J42" s="66">
        <f t="shared" si="26"/>
        <v>-0.3482951487218422</v>
      </c>
      <c r="K42" s="66">
        <f t="shared" si="27"/>
        <v>0</v>
      </c>
      <c r="L42" s="66">
        <f t="shared" si="28"/>
        <v>0.3482951487218422</v>
      </c>
      <c r="M42" s="66">
        <f t="shared" si="29"/>
        <v>10.50251868429017</v>
      </c>
      <c r="N42" s="66">
        <f t="shared" si="30"/>
        <v>-0.3482951487218422</v>
      </c>
      <c r="O42" s="67">
        <f t="shared" si="31"/>
        <v>0.12130951062317018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6.5183897467361973E-2</v>
      </c>
      <c r="Z42" s="68">
        <f t="shared" si="38"/>
        <v>6.5183897467361973E-2</v>
      </c>
      <c r="AA42" s="66">
        <f t="shared" si="36"/>
        <v>10.50251868429017</v>
      </c>
      <c r="AB42" s="68">
        <f t="shared" si="39"/>
        <v>8.3943554923116892E-2</v>
      </c>
      <c r="AC42" s="70">
        <f>M4</f>
        <v>4</v>
      </c>
      <c r="AD42" s="65"/>
      <c r="AF42" s="65"/>
    </row>
    <row r="43" spans="1:32">
      <c r="A43">
        <v>38</v>
      </c>
      <c r="B43">
        <v>11.059534603629093</v>
      </c>
      <c r="D43" s="66">
        <f t="shared" si="20"/>
        <v>10.241135398858143</v>
      </c>
      <c r="E43" s="66">
        <f t="shared" si="21"/>
        <v>10.579888157493555</v>
      </c>
      <c r="F43" s="66">
        <f t="shared" si="22"/>
        <v>-0.33875275863541177</v>
      </c>
      <c r="G43" s="66">
        <f t="shared" si="23"/>
        <v>0</v>
      </c>
      <c r="H43" s="66">
        <f t="shared" si="24"/>
        <v>0.33875275863541177</v>
      </c>
      <c r="I43" s="66">
        <f t="shared" si="25"/>
        <v>10.579888157493555</v>
      </c>
      <c r="J43" s="66">
        <f t="shared" si="26"/>
        <v>-0.33875275863541177</v>
      </c>
      <c r="K43" s="66">
        <f t="shared" si="27"/>
        <v>0</v>
      </c>
      <c r="L43" s="66">
        <f t="shared" si="28"/>
        <v>0.33875275863541177</v>
      </c>
      <c r="M43" s="66">
        <f t="shared" si="29"/>
        <v>10.579888157493555</v>
      </c>
      <c r="N43" s="66">
        <f t="shared" si="30"/>
        <v>-0.33875275863541177</v>
      </c>
      <c r="O43" s="67">
        <f t="shared" si="31"/>
        <v>0.11475343148310153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8.6911863289815372E-2</v>
      </c>
      <c r="Z43" s="68">
        <f t="shared" si="38"/>
        <v>8.6911863289815372E-2</v>
      </c>
      <c r="AA43" s="66">
        <f t="shared" si="36"/>
        <v>10.579888157493555</v>
      </c>
      <c r="AB43" s="68">
        <f t="shared" si="39"/>
        <v>7.7369473203384942E-2</v>
      </c>
    </row>
    <row r="44" spans="1:32">
      <c r="A44">
        <v>41.59</v>
      </c>
      <c r="B44">
        <v>11.146446466918908</v>
      </c>
      <c r="D44" s="66">
        <f t="shared" si="20"/>
        <v>10.328047262147958</v>
      </c>
      <c r="E44" s="66">
        <f t="shared" si="21"/>
        <v>10.654544484483729</v>
      </c>
      <c r="F44" s="66">
        <f t="shared" si="22"/>
        <v>-0.32649722233577094</v>
      </c>
      <c r="G44" s="66">
        <f t="shared" si="23"/>
        <v>0</v>
      </c>
      <c r="H44" s="66">
        <f t="shared" si="24"/>
        <v>0.32649722233577094</v>
      </c>
      <c r="I44" s="66">
        <f t="shared" si="25"/>
        <v>10.654544484483729</v>
      </c>
      <c r="J44" s="66">
        <f t="shared" si="26"/>
        <v>-0.32649722233577094</v>
      </c>
      <c r="K44" s="66">
        <f t="shared" si="27"/>
        <v>0</v>
      </c>
      <c r="L44" s="66">
        <f t="shared" si="28"/>
        <v>0.32649722233577094</v>
      </c>
      <c r="M44" s="66">
        <f t="shared" si="29"/>
        <v>10.654544484483729</v>
      </c>
      <c r="N44" s="66">
        <f t="shared" si="30"/>
        <v>-0.32649722233577094</v>
      </c>
      <c r="O44" s="67">
        <f t="shared" si="31"/>
        <v>0.10660043619297384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8.6911863289815372E-2</v>
      </c>
      <c r="Z44" s="68">
        <f t="shared" si="38"/>
        <v>8.6911863289815372E-2</v>
      </c>
      <c r="AA44" s="66">
        <f t="shared" si="36"/>
        <v>10.654544484483729</v>
      </c>
      <c r="AB44" s="68">
        <f t="shared" si="39"/>
        <v>7.4656326990174549E-2</v>
      </c>
    </row>
    <row r="45" spans="1:32">
      <c r="A45">
        <v>44.69</v>
      </c>
      <c r="B45">
        <v>11.276814261853634</v>
      </c>
      <c r="D45" s="66">
        <f t="shared" si="20"/>
        <v>10.458415057082684</v>
      </c>
      <c r="E45" s="66">
        <f t="shared" si="21"/>
        <v>10.711006347027197</v>
      </c>
      <c r="F45" s="66">
        <f t="shared" si="22"/>
        <v>-0.25259128994451352</v>
      </c>
      <c r="G45" s="66">
        <f t="shared" si="23"/>
        <v>0</v>
      </c>
      <c r="H45" s="66">
        <f t="shared" si="24"/>
        <v>0.25259128994451352</v>
      </c>
      <c r="I45" s="66">
        <f t="shared" si="25"/>
        <v>10.711006347027197</v>
      </c>
      <c r="J45" s="66">
        <f t="shared" si="26"/>
        <v>-0.25259128994451352</v>
      </c>
      <c r="K45" s="66">
        <f t="shared" si="27"/>
        <v>0</v>
      </c>
      <c r="L45" s="66">
        <f t="shared" si="28"/>
        <v>0.25259128994451352</v>
      </c>
      <c r="M45" s="66">
        <f t="shared" si="29"/>
        <v>10.711006347027197</v>
      </c>
      <c r="N45" s="66">
        <f t="shared" si="30"/>
        <v>-0.25259128994451352</v>
      </c>
      <c r="O45" s="67">
        <f t="shared" si="31"/>
        <v>6.3802359755833302E-2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2.3836666250889556E-4</v>
      </c>
      <c r="X45" s="65">
        <f t="shared" si="35"/>
        <v>2.3836666250889555</v>
      </c>
      <c r="Y45" s="68">
        <f t="shared" si="37"/>
        <v>0.13036779493472572</v>
      </c>
      <c r="Z45" s="68">
        <f t="shared" si="38"/>
        <v>0.13036779493472572</v>
      </c>
      <c r="AA45" s="66">
        <f t="shared" si="36"/>
        <v>10.711006347027197</v>
      </c>
      <c r="AB45" s="68">
        <f t="shared" si="39"/>
        <v>5.64618625434683E-2</v>
      </c>
    </row>
    <row r="46" spans="1:32">
      <c r="A46">
        <v>48.38</v>
      </c>
      <c r="B46">
        <v>11.341998159320996</v>
      </c>
      <c r="D46" s="66">
        <f t="shared" si="20"/>
        <v>10.523598954550046</v>
      </c>
      <c r="E46" s="66">
        <f t="shared" si="21"/>
        <v>10.770462536470363</v>
      </c>
      <c r="F46" s="66">
        <f t="shared" si="22"/>
        <v>-0.24686358192031754</v>
      </c>
      <c r="G46" s="66">
        <f t="shared" si="23"/>
        <v>0</v>
      </c>
      <c r="H46" s="66">
        <f t="shared" si="24"/>
        <v>0.24686358192031754</v>
      </c>
      <c r="I46" s="66">
        <f t="shared" si="25"/>
        <v>10.770462536470363</v>
      </c>
      <c r="J46" s="66">
        <f t="shared" si="26"/>
        <v>-0.24686358192031754</v>
      </c>
      <c r="K46" s="66">
        <f t="shared" si="27"/>
        <v>0</v>
      </c>
      <c r="L46" s="66">
        <f t="shared" si="28"/>
        <v>0.24686358192031754</v>
      </c>
      <c r="M46" s="66">
        <f t="shared" si="29"/>
        <v>10.770462536470363</v>
      </c>
      <c r="N46" s="66">
        <f t="shared" si="30"/>
        <v>-0.24686358192031754</v>
      </c>
      <c r="O46" s="67">
        <f t="shared" si="31"/>
        <v>6.0941628078529334E-2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2.201861543514374E-4</v>
      </c>
      <c r="X46" s="65">
        <f t="shared" si="35"/>
        <v>2.201861543514374</v>
      </c>
      <c r="Y46" s="68">
        <f t="shared" si="37"/>
        <v>6.5183897467361973E-2</v>
      </c>
      <c r="Z46" s="68">
        <f t="shared" si="38"/>
        <v>6.5183897467361973E-2</v>
      </c>
      <c r="AA46" s="66">
        <f t="shared" si="36"/>
        <v>10.770462536470363</v>
      </c>
      <c r="AB46" s="68">
        <f t="shared" si="39"/>
        <v>5.9456189443165997E-2</v>
      </c>
    </row>
    <row r="47" spans="1:32">
      <c r="A47">
        <v>53.47</v>
      </c>
      <c r="B47">
        <v>11.428910022610813</v>
      </c>
      <c r="D47" s="66">
        <f t="shared" si="20"/>
        <v>10.610510817839863</v>
      </c>
      <c r="E47" s="66">
        <f t="shared" si="21"/>
        <v>10.841475144484907</v>
      </c>
      <c r="F47" s="66">
        <f t="shared" si="22"/>
        <v>-0.23096432664504363</v>
      </c>
      <c r="G47" s="66">
        <f t="shared" si="23"/>
        <v>0</v>
      </c>
      <c r="H47" s="66">
        <f t="shared" si="24"/>
        <v>0.23096432664504363</v>
      </c>
      <c r="I47" s="66">
        <f t="shared" si="25"/>
        <v>10.841475144484907</v>
      </c>
      <c r="J47" s="66">
        <f t="shared" si="26"/>
        <v>-0.23096432664504363</v>
      </c>
      <c r="K47" s="66">
        <f t="shared" si="27"/>
        <v>0</v>
      </c>
      <c r="L47" s="66">
        <f t="shared" si="28"/>
        <v>0.23096432664504363</v>
      </c>
      <c r="M47" s="66">
        <f t="shared" si="29"/>
        <v>10.841475144484907</v>
      </c>
      <c r="N47" s="66">
        <f t="shared" si="30"/>
        <v>-0.23096432664504363</v>
      </c>
      <c r="O47" s="67">
        <f t="shared" si="31"/>
        <v>5.3344520182598408E-2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1.9922584902791365E-4</v>
      </c>
      <c r="X47" s="65">
        <f t="shared" si="35"/>
        <v>1.9922584902791365</v>
      </c>
      <c r="Y47" s="68">
        <f t="shared" si="37"/>
        <v>8.6911863289817148E-2</v>
      </c>
      <c r="Z47" s="68">
        <f t="shared" si="38"/>
        <v>8.6911863289817148E-2</v>
      </c>
      <c r="AA47" s="66">
        <f t="shared" si="36"/>
        <v>10.841475144484907</v>
      </c>
      <c r="AB47" s="68">
        <f t="shared" si="39"/>
        <v>7.1012608014543233E-2</v>
      </c>
    </row>
    <row r="48" spans="1:32">
      <c r="A48">
        <v>58.29</v>
      </c>
      <c r="B48">
        <v>11.515821885900626</v>
      </c>
      <c r="D48" s="66">
        <f t="shared" si="20"/>
        <v>10.697422681129677</v>
      </c>
      <c r="E48" s="66">
        <f t="shared" si="21"/>
        <v>10.89946941188129</v>
      </c>
      <c r="F48" s="66">
        <f t="shared" si="22"/>
        <v>-0.20204673075161317</v>
      </c>
      <c r="G48" s="66">
        <f t="shared" si="23"/>
        <v>0</v>
      </c>
      <c r="H48" s="66">
        <f t="shared" si="24"/>
        <v>0.20204673075161317</v>
      </c>
      <c r="I48" s="66">
        <f t="shared" si="25"/>
        <v>10.89946941188129</v>
      </c>
      <c r="J48" s="66">
        <f t="shared" si="26"/>
        <v>-0.20204673075161317</v>
      </c>
      <c r="K48" s="66">
        <f t="shared" si="27"/>
        <v>0</v>
      </c>
      <c r="L48" s="66">
        <f t="shared" si="28"/>
        <v>0.20204673075161317</v>
      </c>
      <c r="M48" s="66">
        <f t="shared" si="29"/>
        <v>10.89946941188129</v>
      </c>
      <c r="N48" s="66">
        <f t="shared" si="30"/>
        <v>-0.20204673075161317</v>
      </c>
      <c r="O48" s="67">
        <f t="shared" si="31"/>
        <v>4.0822881407414864E-2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1.8275186391357939E-4</v>
      </c>
      <c r="X48" s="65">
        <f t="shared" si="35"/>
        <v>1.8275186391357938</v>
      </c>
      <c r="Y48" s="68">
        <f t="shared" si="37"/>
        <v>8.6911863289813596E-2</v>
      </c>
      <c r="Z48" s="68">
        <f t="shared" si="38"/>
        <v>8.6911863289813596E-2</v>
      </c>
      <c r="AA48" s="66">
        <f t="shared" si="36"/>
        <v>10.89946941188129</v>
      </c>
      <c r="AB48" s="68">
        <f t="shared" si="39"/>
        <v>5.7994267396383137E-2</v>
      </c>
    </row>
    <row r="49" spans="1:28">
      <c r="A49">
        <v>64.739999999999995</v>
      </c>
      <c r="B49">
        <v>11.602733749190444</v>
      </c>
      <c r="D49" s="66">
        <f t="shared" si="20"/>
        <v>10.784334544419494</v>
      </c>
      <c r="E49" s="66">
        <f t="shared" si="21"/>
        <v>10.966230229544728</v>
      </c>
      <c r="F49" s="66">
        <f t="shared" si="22"/>
        <v>-0.1818956851252338</v>
      </c>
      <c r="G49" s="66">
        <f t="shared" si="23"/>
        <v>0</v>
      </c>
      <c r="H49" s="66">
        <f t="shared" si="24"/>
        <v>0.1818956851252338</v>
      </c>
      <c r="I49" s="66">
        <f t="shared" si="25"/>
        <v>10.966230229544728</v>
      </c>
      <c r="J49" s="66">
        <f t="shared" si="26"/>
        <v>-0.1818956851252338</v>
      </c>
      <c r="K49" s="66">
        <f t="shared" si="27"/>
        <v>0</v>
      </c>
      <c r="L49" s="66">
        <f t="shared" si="28"/>
        <v>0.1818956851252338</v>
      </c>
      <c r="M49" s="66">
        <f t="shared" si="29"/>
        <v>10.966230229544728</v>
      </c>
      <c r="N49" s="66">
        <f t="shared" si="30"/>
        <v>-0.1818956851252338</v>
      </c>
      <c r="O49" s="67">
        <f t="shared" si="31"/>
        <v>3.30860402671782E-2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1.6454442612793548E-4</v>
      </c>
      <c r="X49" s="65">
        <f t="shared" si="35"/>
        <v>1.6454442612793549</v>
      </c>
      <c r="Y49" s="68">
        <f t="shared" si="37"/>
        <v>8.6911863289817148E-2</v>
      </c>
      <c r="Z49" s="68">
        <f t="shared" si="38"/>
        <v>8.6911863289817148E-2</v>
      </c>
      <c r="AA49" s="66">
        <f t="shared" si="36"/>
        <v>10.966230229544728</v>
      </c>
      <c r="AB49" s="68">
        <f t="shared" si="39"/>
        <v>6.6760817663437777E-2</v>
      </c>
    </row>
    <row r="50" spans="1:28">
      <c r="A50">
        <v>69.7</v>
      </c>
      <c r="B50">
        <v>11.667917646657806</v>
      </c>
      <c r="D50" s="66">
        <f t="shared" si="20"/>
        <v>10.849518441886856</v>
      </c>
      <c r="E50" s="66">
        <f t="shared" si="21"/>
        <v>11.010897614985074</v>
      </c>
      <c r="F50" s="66">
        <f t="shared" si="22"/>
        <v>-0.16137917309821859</v>
      </c>
      <c r="G50" s="66">
        <f t="shared" si="23"/>
        <v>0</v>
      </c>
      <c r="H50" s="66">
        <f t="shared" si="24"/>
        <v>0.16137917309821859</v>
      </c>
      <c r="I50" s="66">
        <f t="shared" si="25"/>
        <v>11.010897614985074</v>
      </c>
      <c r="J50" s="66">
        <f t="shared" si="26"/>
        <v>-0.16137917309821859</v>
      </c>
      <c r="K50" s="66">
        <f t="shared" si="27"/>
        <v>0</v>
      </c>
      <c r="L50" s="66">
        <f t="shared" si="28"/>
        <v>0.16137917309821859</v>
      </c>
      <c r="M50" s="66">
        <f t="shared" si="29"/>
        <v>11.010897614985074</v>
      </c>
      <c r="N50" s="66">
        <f t="shared" si="30"/>
        <v>-0.16137917309821859</v>
      </c>
      <c r="O50" s="67">
        <f t="shared" si="31"/>
        <v>2.6043237509864797E-2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1.5283509537335069E-4</v>
      </c>
      <c r="X50" s="65">
        <f t="shared" si="35"/>
        <v>1.5283509537335069</v>
      </c>
      <c r="Y50" s="68">
        <f t="shared" si="37"/>
        <v>6.5183897467361973E-2</v>
      </c>
      <c r="Z50" s="68">
        <f t="shared" si="38"/>
        <v>6.5183897467361973E-2</v>
      </c>
      <c r="AA50" s="66">
        <f t="shared" si="36"/>
        <v>11.010897614985074</v>
      </c>
      <c r="AB50" s="68">
        <f t="shared" si="39"/>
        <v>4.4667385440346763E-2</v>
      </c>
    </row>
    <row r="51" spans="1:28">
      <c r="A51">
        <v>77.05</v>
      </c>
      <c r="B51">
        <v>11.79828544159253</v>
      </c>
      <c r="D51" s="66">
        <f t="shared" si="20"/>
        <v>10.97988623682158</v>
      </c>
      <c r="E51" s="66">
        <f t="shared" si="21"/>
        <v>11.068751873818886</v>
      </c>
      <c r="F51" s="66">
        <f t="shared" si="22"/>
        <v>-8.8865636997306652E-2</v>
      </c>
      <c r="G51" s="66">
        <f t="shared" si="23"/>
        <v>0</v>
      </c>
      <c r="H51" s="66">
        <f t="shared" si="24"/>
        <v>8.8865636997306652E-2</v>
      </c>
      <c r="I51" s="66">
        <f t="shared" si="25"/>
        <v>11.068751873818886</v>
      </c>
      <c r="J51" s="66">
        <f t="shared" si="26"/>
        <v>-8.8865636997306652E-2</v>
      </c>
      <c r="K51" s="66">
        <f t="shared" si="27"/>
        <v>0</v>
      </c>
      <c r="L51" s="66">
        <f t="shared" si="28"/>
        <v>8.8865636997306652E-2</v>
      </c>
      <c r="M51" s="66">
        <f t="shared" si="29"/>
        <v>11.068751873818886</v>
      </c>
      <c r="N51" s="66">
        <f t="shared" si="30"/>
        <v>-8.8865636997306652E-2</v>
      </c>
      <c r="O51" s="67">
        <f t="shared" si="31"/>
        <v>7.897101438937076E-3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1.3825575791722962E-4</v>
      </c>
      <c r="X51" s="65">
        <f t="shared" si="35"/>
        <v>1.3825575791722962</v>
      </c>
      <c r="Y51" s="68">
        <f t="shared" si="37"/>
        <v>0.13036779493472395</v>
      </c>
      <c r="Z51" s="68">
        <f t="shared" si="38"/>
        <v>0.13036779493472395</v>
      </c>
      <c r="AA51" s="66">
        <f t="shared" si="36"/>
        <v>11.068751873818886</v>
      </c>
      <c r="AB51" s="68">
        <f t="shared" si="39"/>
        <v>5.7854258833812011E-2</v>
      </c>
    </row>
    <row r="52" spans="1:28">
      <c r="A52">
        <v>84.05</v>
      </c>
      <c r="B52">
        <v>11.885197304882345</v>
      </c>
      <c r="D52" s="66">
        <f t="shared" si="20"/>
        <v>11.066798100111395</v>
      </c>
      <c r="E52" s="66">
        <f t="shared" si="21"/>
        <v>11.116491252580126</v>
      </c>
      <c r="F52" s="66">
        <f t="shared" si="22"/>
        <v>0</v>
      </c>
      <c r="G52" s="66">
        <f t="shared" si="23"/>
        <v>0</v>
      </c>
      <c r="H52" s="66">
        <f t="shared" si="24"/>
        <v>0</v>
      </c>
      <c r="I52" s="66">
        <f t="shared" si="25"/>
        <v>11.116491252580126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11.116491252580126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1.267412986022908E-4</v>
      </c>
      <c r="X52" s="65">
        <f t="shared" si="35"/>
        <v>1.267412986022908</v>
      </c>
      <c r="Y52" s="68">
        <f t="shared" si="37"/>
        <v>8.6911863289815372E-2</v>
      </c>
      <c r="Z52" s="68">
        <f t="shared" si="38"/>
        <v>8.6911863289815372E-2</v>
      </c>
      <c r="AA52" s="66">
        <f t="shared" si="36"/>
        <v>11.116491252580126</v>
      </c>
      <c r="AB52" s="68">
        <f t="shared" si="39"/>
        <v>4.7739378761239237E-2</v>
      </c>
    </row>
    <row r="53" spans="1:28">
      <c r="A53">
        <v>92.56</v>
      </c>
      <c r="B53">
        <v>12.037293065639522</v>
      </c>
      <c r="D53" s="66">
        <f t="shared" si="20"/>
        <v>11.218893860868572</v>
      </c>
      <c r="E53" s="66">
        <f t="shared" si="21"/>
        <v>11.16697690334775</v>
      </c>
      <c r="F53" s="66">
        <f t="shared" si="22"/>
        <v>5.1916957520822038E-2</v>
      </c>
      <c r="G53" s="66">
        <f t="shared" si="23"/>
        <v>0</v>
      </c>
      <c r="H53" s="66">
        <f t="shared" si="24"/>
        <v>-5.1916957520822038E-2</v>
      </c>
      <c r="I53" s="66">
        <f t="shared" si="25"/>
        <v>11.16697690334775</v>
      </c>
      <c r="J53" s="66">
        <f t="shared" si="26"/>
        <v>5.1916957520822038E-2</v>
      </c>
      <c r="K53" s="66">
        <f t="shared" si="27"/>
        <v>0</v>
      </c>
      <c r="L53" s="66">
        <f t="shared" si="28"/>
        <v>-5.1916957520822038E-2</v>
      </c>
      <c r="M53" s="66">
        <f t="shared" si="29"/>
        <v>11.16697690334775</v>
      </c>
      <c r="N53" s="66">
        <f t="shared" si="30"/>
        <v>5.1916957520822038E-2</v>
      </c>
      <c r="O53" s="67">
        <f t="shared" si="31"/>
        <v>2.6953704782188398E-3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1.1508865760071891E-4</v>
      </c>
      <c r="X53" s="65">
        <f t="shared" si="35"/>
        <v>1.1508865760071891</v>
      </c>
      <c r="Y53" s="68">
        <f t="shared" si="37"/>
        <v>0.15209576075717735</v>
      </c>
      <c r="Z53" s="68">
        <f t="shared" si="38"/>
        <v>0.15209576075717735</v>
      </c>
      <c r="AA53" s="66">
        <f t="shared" si="36"/>
        <v>11.16697690334775</v>
      </c>
      <c r="AB53" s="68">
        <f t="shared" si="39"/>
        <v>5.048565076762479E-2</v>
      </c>
    </row>
    <row r="54" spans="1:28">
      <c r="A54">
        <v>100.77</v>
      </c>
      <c r="B54">
        <v>12.145932894751791</v>
      </c>
      <c r="D54" s="66">
        <f t="shared" si="20"/>
        <v>11.327533689980841</v>
      </c>
      <c r="E54" s="66">
        <f t="shared" si="21"/>
        <v>11.209458874139843</v>
      </c>
      <c r="F54" s="66">
        <f t="shared" si="22"/>
        <v>0.11807481584099833</v>
      </c>
      <c r="G54" s="66">
        <f t="shared" si="23"/>
        <v>0</v>
      </c>
      <c r="H54" s="66">
        <f t="shared" si="24"/>
        <v>-0.11807481584099833</v>
      </c>
      <c r="I54" s="66">
        <f t="shared" si="25"/>
        <v>11.209458874139843</v>
      </c>
      <c r="J54" s="66">
        <f t="shared" si="26"/>
        <v>0.11807481584099833</v>
      </c>
      <c r="K54" s="66">
        <f t="shared" si="27"/>
        <v>0</v>
      </c>
      <c r="L54" s="66">
        <f t="shared" si="28"/>
        <v>-0.11807481584099833</v>
      </c>
      <c r="M54" s="66">
        <f t="shared" si="29"/>
        <v>11.209458874139843</v>
      </c>
      <c r="N54" s="66">
        <f t="shared" si="30"/>
        <v>0.11807481584099833</v>
      </c>
      <c r="O54" s="67">
        <f t="shared" si="31"/>
        <v>1.394166213588567E-2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1.0571207847099874E-4</v>
      </c>
      <c r="X54" s="65">
        <f t="shared" si="35"/>
        <v>1.0571207847099873</v>
      </c>
      <c r="Y54" s="68">
        <f t="shared" si="37"/>
        <v>0.10863982911226877</v>
      </c>
      <c r="Z54" s="68">
        <f t="shared" si="38"/>
        <v>0.10863982911226877</v>
      </c>
      <c r="AA54" s="66">
        <f t="shared" si="36"/>
        <v>11.209458874139843</v>
      </c>
      <c r="AB54" s="68">
        <f t="shared" si="39"/>
        <v>4.2481970792092483E-2</v>
      </c>
    </row>
    <row r="55" spans="1:28">
      <c r="A55">
        <v>110.45</v>
      </c>
      <c r="B55">
        <v>12.276300689686517</v>
      </c>
      <c r="D55" s="66">
        <f t="shared" si="20"/>
        <v>11.457901484915567</v>
      </c>
      <c r="E55" s="66">
        <f t="shared" si="21"/>
        <v>11.253342190005323</v>
      </c>
      <c r="F55" s="66">
        <f t="shared" si="22"/>
        <v>0.20455929491024349</v>
      </c>
      <c r="G55" s="66">
        <f t="shared" si="23"/>
        <v>0</v>
      </c>
      <c r="H55" s="66">
        <f t="shared" si="24"/>
        <v>-0.20455929491024349</v>
      </c>
      <c r="I55" s="66">
        <f t="shared" si="25"/>
        <v>11.253342190005323</v>
      </c>
      <c r="J55" s="66">
        <f t="shared" si="26"/>
        <v>0.20455929491024349</v>
      </c>
      <c r="K55" s="66">
        <f t="shared" si="27"/>
        <v>0</v>
      </c>
      <c r="L55" s="66">
        <f t="shared" si="28"/>
        <v>-0.20455929491024349</v>
      </c>
      <c r="M55" s="66">
        <f t="shared" si="29"/>
        <v>11.253342190005323</v>
      </c>
      <c r="N55" s="66">
        <f t="shared" si="30"/>
        <v>0.20455929491024349</v>
      </c>
      <c r="O55" s="67">
        <f t="shared" si="31"/>
        <v>4.1844505134175973E-2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9.6447316863037958E-5</v>
      </c>
      <c r="X55" s="65">
        <f t="shared" si="35"/>
        <v>0.96447316863037957</v>
      </c>
      <c r="Y55" s="68">
        <f t="shared" si="37"/>
        <v>0.13036779493472572</v>
      </c>
      <c r="Z55" s="68">
        <f t="shared" si="38"/>
        <v>0.13036779493472572</v>
      </c>
      <c r="AA55" s="66">
        <f t="shared" si="36"/>
        <v>11.253342190005323</v>
      </c>
      <c r="AB55" s="68">
        <f t="shared" si="39"/>
        <v>4.3883315865480554E-2</v>
      </c>
    </row>
    <row r="56" spans="1:28">
      <c r="A56">
        <v>121.41</v>
      </c>
      <c r="B56">
        <v>12.406668484621241</v>
      </c>
      <c r="D56" s="66">
        <f t="shared" si="20"/>
        <v>11.588269279850291</v>
      </c>
      <c r="E56" s="66">
        <f t="shared" si="21"/>
        <v>11.296605060364149</v>
      </c>
      <c r="F56" s="66">
        <f t="shared" si="22"/>
        <v>0.29166421948614207</v>
      </c>
      <c r="G56" s="66">
        <f t="shared" si="23"/>
        <v>3.6885022644796958E-8</v>
      </c>
      <c r="H56" s="66">
        <f t="shared" si="24"/>
        <v>-0.29166418260111943</v>
      </c>
      <c r="I56" s="66">
        <f t="shared" si="25"/>
        <v>11.296605097249172</v>
      </c>
      <c r="J56" s="66">
        <f t="shared" si="26"/>
        <v>0.29166418260111904</v>
      </c>
      <c r="K56" s="66">
        <f t="shared" si="27"/>
        <v>0</v>
      </c>
      <c r="L56" s="66">
        <f t="shared" si="28"/>
        <v>-0.29166418260111904</v>
      </c>
      <c r="M56" s="66">
        <f t="shared" si="29"/>
        <v>11.296605097249172</v>
      </c>
      <c r="N56" s="66">
        <f t="shared" si="30"/>
        <v>0.29166418260111904</v>
      </c>
      <c r="O56" s="67">
        <f t="shared" si="31"/>
        <v>8.5067995412378902E-2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8.7740763919961641E-5</v>
      </c>
      <c r="X56" s="65">
        <f t="shared" si="35"/>
        <v>0.8774076391996164</v>
      </c>
      <c r="Y56" s="68">
        <f t="shared" si="37"/>
        <v>0.13036779493472395</v>
      </c>
      <c r="Z56" s="68">
        <f t="shared" si="38"/>
        <v>0.13036779493472395</v>
      </c>
      <c r="AA56" s="66">
        <f t="shared" si="36"/>
        <v>11.296605097249172</v>
      </c>
      <c r="AB56" s="68">
        <f t="shared" si="39"/>
        <v>4.3262907243848403E-2</v>
      </c>
    </row>
    <row r="57" spans="1:28">
      <c r="A57">
        <v>132.66999999999999</v>
      </c>
      <c r="B57">
        <v>12.580492211200871</v>
      </c>
      <c r="D57" s="66">
        <f t="shared" si="20"/>
        <v>11.762093006429922</v>
      </c>
      <c r="E57" s="66">
        <f t="shared" si="21"/>
        <v>11.335432823783297</v>
      </c>
      <c r="F57" s="66">
        <f t="shared" si="22"/>
        <v>0.42666018264662497</v>
      </c>
      <c r="G57" s="66">
        <f t="shared" si="23"/>
        <v>2.80760856372496E-3</v>
      </c>
      <c r="H57" s="66">
        <f t="shared" si="24"/>
        <v>-0.4238525740829</v>
      </c>
      <c r="I57" s="66">
        <f t="shared" si="25"/>
        <v>11.338240432347021</v>
      </c>
      <c r="J57" s="66">
        <f t="shared" si="26"/>
        <v>0.42385257408290045</v>
      </c>
      <c r="K57" s="66">
        <f t="shared" si="27"/>
        <v>0</v>
      </c>
      <c r="L57" s="66">
        <f t="shared" si="28"/>
        <v>-0.42385257408290045</v>
      </c>
      <c r="M57" s="66">
        <f t="shared" si="29"/>
        <v>11.338240432347021</v>
      </c>
      <c r="N57" s="66">
        <f t="shared" si="30"/>
        <v>0.42385257408290045</v>
      </c>
      <c r="O57" s="67">
        <f t="shared" si="31"/>
        <v>0.17965100455670061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8.0294008800200071E-5</v>
      </c>
      <c r="X57" s="65">
        <f t="shared" si="35"/>
        <v>0.80294008800200067</v>
      </c>
      <c r="Y57" s="68">
        <f t="shared" si="37"/>
        <v>0.17382372657963074</v>
      </c>
      <c r="Z57" s="68">
        <f t="shared" si="38"/>
        <v>0.17382372657963074</v>
      </c>
      <c r="AA57" s="66">
        <f t="shared" si="36"/>
        <v>11.338240432347021</v>
      </c>
      <c r="AB57" s="68">
        <f t="shared" si="39"/>
        <v>4.1635335097849335E-2</v>
      </c>
    </row>
    <row r="58" spans="1:28">
      <c r="A58">
        <v>146.74</v>
      </c>
      <c r="B58">
        <v>12.732587971958054</v>
      </c>
      <c r="D58" s="66">
        <f t="shared" si="20"/>
        <v>11.914188767187104</v>
      </c>
      <c r="E58" s="66">
        <f t="shared" si="21"/>
        <v>11.377660273753156</v>
      </c>
      <c r="F58" s="66">
        <f t="shared" si="22"/>
        <v>0.53652849343394848</v>
      </c>
      <c r="G58" s="66">
        <f t="shared" si="23"/>
        <v>6.9553203395303659E-2</v>
      </c>
      <c r="H58" s="66">
        <f t="shared" si="24"/>
        <v>-0.4669752900386448</v>
      </c>
      <c r="I58" s="66">
        <f t="shared" si="25"/>
        <v>11.447213477148459</v>
      </c>
      <c r="J58" s="66">
        <f t="shared" si="26"/>
        <v>0.46697529003864524</v>
      </c>
      <c r="K58" s="66">
        <f t="shared" si="27"/>
        <v>0</v>
      </c>
      <c r="L58" s="66">
        <f t="shared" si="28"/>
        <v>-0.46697529003864524</v>
      </c>
      <c r="M58" s="66">
        <f t="shared" si="29"/>
        <v>11.447213477148459</v>
      </c>
      <c r="N58" s="66">
        <f t="shared" si="30"/>
        <v>0.46697529003864524</v>
      </c>
      <c r="O58" s="67">
        <f t="shared" si="31"/>
        <v>0.21806592150667684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7.2595107997291413E-5</v>
      </c>
      <c r="X58" s="65">
        <f t="shared" si="35"/>
        <v>0.72595107997291408</v>
      </c>
      <c r="Y58" s="68">
        <f t="shared" si="37"/>
        <v>0.15209576075718267</v>
      </c>
      <c r="Z58" s="68">
        <f t="shared" si="38"/>
        <v>0.15209576075718267</v>
      </c>
      <c r="AA58" s="66">
        <f t="shared" si="36"/>
        <v>11.447213477148459</v>
      </c>
      <c r="AB58" s="68">
        <f t="shared" si="39"/>
        <v>0.10897304480143788</v>
      </c>
    </row>
    <row r="59" spans="1:28">
      <c r="A59">
        <v>158.5</v>
      </c>
      <c r="B59">
        <v>12.928139664360138</v>
      </c>
      <c r="D59" s="66">
        <f t="shared" si="20"/>
        <v>12.109740459589188</v>
      </c>
      <c r="E59" s="66">
        <f t="shared" si="21"/>
        <v>11.408673613693747</v>
      </c>
      <c r="F59" s="66">
        <f t="shared" si="22"/>
        <v>0.70106684589544166</v>
      </c>
      <c r="G59" s="66">
        <f t="shared" si="23"/>
        <v>0.21579829169770059</v>
      </c>
      <c r="H59" s="66">
        <f t="shared" si="24"/>
        <v>-0.48526855419774106</v>
      </c>
      <c r="I59" s="66">
        <f t="shared" si="25"/>
        <v>11.624471905391447</v>
      </c>
      <c r="J59" s="66">
        <f t="shared" si="26"/>
        <v>0.48526855419774151</v>
      </c>
      <c r="K59" s="66">
        <f t="shared" si="27"/>
        <v>0</v>
      </c>
      <c r="L59" s="66">
        <f t="shared" si="28"/>
        <v>-0.48526855419774151</v>
      </c>
      <c r="M59" s="66">
        <f t="shared" si="29"/>
        <v>11.624471905391447</v>
      </c>
      <c r="N59" s="66">
        <f t="shared" si="30"/>
        <v>0.48526855419774151</v>
      </c>
      <c r="O59" s="67">
        <f t="shared" si="31"/>
        <v>0.23548556969316639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6.7208871593202164E-5</v>
      </c>
      <c r="X59" s="65">
        <f t="shared" si="35"/>
        <v>0.67208871593202169</v>
      </c>
      <c r="Y59" s="68">
        <f t="shared" si="37"/>
        <v>0.19555169240208414</v>
      </c>
      <c r="Z59" s="68">
        <f t="shared" si="38"/>
        <v>0.19555169240208414</v>
      </c>
      <c r="AA59" s="66">
        <f t="shared" si="36"/>
        <v>11.624471905391447</v>
      </c>
      <c r="AB59" s="68">
        <f t="shared" si="39"/>
        <v>0.17725842824298788</v>
      </c>
    </row>
    <row r="60" spans="1:28">
      <c r="A60">
        <v>174.39</v>
      </c>
      <c r="B60">
        <v>13.145419322584678</v>
      </c>
      <c r="D60" s="66">
        <f t="shared" si="20"/>
        <v>12.327020117813728</v>
      </c>
      <c r="E60" s="66">
        <f t="shared" si="21"/>
        <v>11.445656929270445</v>
      </c>
      <c r="F60" s="66">
        <f t="shared" si="22"/>
        <v>0.88136318854328266</v>
      </c>
      <c r="G60" s="66">
        <f t="shared" si="23"/>
        <v>0.496965248061573</v>
      </c>
      <c r="H60" s="66">
        <f t="shared" si="24"/>
        <v>-0.38439794048170967</v>
      </c>
      <c r="I60" s="66">
        <f t="shared" si="25"/>
        <v>11.942622177332018</v>
      </c>
      <c r="J60" s="66">
        <f t="shared" si="26"/>
        <v>0.38439794048171017</v>
      </c>
      <c r="K60" s="66">
        <f t="shared" si="27"/>
        <v>0</v>
      </c>
      <c r="L60" s="66">
        <f t="shared" si="28"/>
        <v>-0.38439794048171017</v>
      </c>
      <c r="M60" s="66">
        <f t="shared" si="29"/>
        <v>11.942622177332018</v>
      </c>
      <c r="N60" s="66">
        <f t="shared" si="30"/>
        <v>0.38439794048171017</v>
      </c>
      <c r="O60" s="67">
        <f t="shared" si="31"/>
        <v>0.14776177664658038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6.1084959845877313E-5</v>
      </c>
      <c r="X60" s="65">
        <f t="shared" si="35"/>
        <v>0.61084959845877318</v>
      </c>
      <c r="Y60" s="68">
        <f t="shared" si="37"/>
        <v>0.21727965822453932</v>
      </c>
      <c r="Z60" s="68">
        <f t="shared" si="38"/>
        <v>0.21727965822453932</v>
      </c>
      <c r="AA60" s="66">
        <f t="shared" si="36"/>
        <v>11.942622177332018</v>
      </c>
      <c r="AB60" s="68">
        <f t="shared" si="39"/>
        <v>0.31815027194057066</v>
      </c>
    </row>
    <row r="61" spans="1:28">
      <c r="A61">
        <v>190.71</v>
      </c>
      <c r="B61">
        <v>13.362698980809217</v>
      </c>
      <c r="D61" s="66">
        <f t="shared" si="20"/>
        <v>12.544299776038267</v>
      </c>
      <c r="E61" s="66">
        <f t="shared" si="21"/>
        <v>11.478912316561354</v>
      </c>
      <c r="F61" s="66">
        <f t="shared" si="22"/>
        <v>1.0653874594769128</v>
      </c>
      <c r="G61" s="66">
        <f t="shared" si="23"/>
        <v>0.81984894244265827</v>
      </c>
      <c r="H61" s="66">
        <f t="shared" si="24"/>
        <v>-0.24553851703425456</v>
      </c>
      <c r="I61" s="66">
        <f t="shared" si="25"/>
        <v>12.298761259004012</v>
      </c>
      <c r="J61" s="66">
        <f t="shared" si="26"/>
        <v>0.24553851703425522</v>
      </c>
      <c r="K61" s="66">
        <f t="shared" si="27"/>
        <v>0</v>
      </c>
      <c r="L61" s="66">
        <f t="shared" si="28"/>
        <v>-0.24553851703425522</v>
      </c>
      <c r="M61" s="66">
        <f t="shared" si="29"/>
        <v>12.298761259004012</v>
      </c>
      <c r="N61" s="66">
        <f t="shared" si="30"/>
        <v>0.24553851703425522</v>
      </c>
      <c r="O61" s="67">
        <f t="shared" si="31"/>
        <v>6.0289163347381242E-2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5.5857617049565012E-5</v>
      </c>
      <c r="X61" s="65">
        <f t="shared" si="35"/>
        <v>0.55857617049565012</v>
      </c>
      <c r="Y61" s="68">
        <f t="shared" si="37"/>
        <v>0.21727965822453932</v>
      </c>
      <c r="Z61" s="68">
        <f t="shared" si="38"/>
        <v>0.21727965822453932</v>
      </c>
      <c r="AA61" s="66">
        <f t="shared" si="36"/>
        <v>12.298761259004012</v>
      </c>
      <c r="AB61" s="68">
        <f t="shared" si="39"/>
        <v>0.35613908167199426</v>
      </c>
    </row>
    <row r="62" spans="1:28">
      <c r="A62">
        <v>208.12</v>
      </c>
      <c r="B62">
        <v>13.623434570678668</v>
      </c>
      <c r="D62" s="66">
        <f t="shared" si="20"/>
        <v>12.805035365907719</v>
      </c>
      <c r="E62" s="66">
        <f t="shared" si="21"/>
        <v>11.510178063928256</v>
      </c>
      <c r="F62" s="66">
        <f t="shared" si="22"/>
        <v>1.2948573019794622</v>
      </c>
      <c r="G62" s="66">
        <f t="shared" si="23"/>
        <v>1.1580751226983708</v>
      </c>
      <c r="H62" s="66">
        <f t="shared" si="24"/>
        <v>-0.13678217928109149</v>
      </c>
      <c r="I62" s="66">
        <f t="shared" si="25"/>
        <v>12.668253186626627</v>
      </c>
      <c r="J62" s="66">
        <f t="shared" si="26"/>
        <v>0.13678217928109149</v>
      </c>
      <c r="K62" s="66">
        <f t="shared" si="27"/>
        <v>0</v>
      </c>
      <c r="L62" s="66">
        <f t="shared" si="28"/>
        <v>-0.13678217928109149</v>
      </c>
      <c r="M62" s="66">
        <f t="shared" si="29"/>
        <v>12.668253186626627</v>
      </c>
      <c r="N62" s="66">
        <f t="shared" si="30"/>
        <v>0.13678217928109149</v>
      </c>
      <c r="O62" s="67">
        <f t="shared" si="31"/>
        <v>1.8709364568884654E-2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5.1184922869126188E-5</v>
      </c>
      <c r="X62" s="65">
        <f t="shared" si="35"/>
        <v>0.51184922869126193</v>
      </c>
      <c r="Y62" s="68">
        <f t="shared" si="37"/>
        <v>0.26073558986945145</v>
      </c>
      <c r="Z62" s="68">
        <f t="shared" si="38"/>
        <v>0.26073558986945145</v>
      </c>
      <c r="AA62" s="66">
        <f t="shared" si="36"/>
        <v>12.668253186626627</v>
      </c>
      <c r="AB62" s="68">
        <f t="shared" si="39"/>
        <v>0.36949192762261518</v>
      </c>
    </row>
    <row r="63" spans="1:28">
      <c r="A63">
        <v>227.79</v>
      </c>
      <c r="B63">
        <v>13.90589812637057</v>
      </c>
      <c r="D63" s="66">
        <f t="shared" si="20"/>
        <v>13.08749892159962</v>
      </c>
      <c r="E63" s="66">
        <f t="shared" si="21"/>
        <v>11.541312039729929</v>
      </c>
      <c r="F63" s="66">
        <f t="shared" si="22"/>
        <v>1.5461868818696907</v>
      </c>
      <c r="G63" s="66">
        <f t="shared" si="23"/>
        <v>1.5102112805036354</v>
      </c>
      <c r="H63" s="66">
        <f t="shared" si="24"/>
        <v>0</v>
      </c>
      <c r="I63" s="66">
        <f t="shared" si="25"/>
        <v>13.051523320233564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13.051523320233564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4.6765029841180657E-5</v>
      </c>
      <c r="X63" s="65">
        <f t="shared" si="35"/>
        <v>0.46765029841180655</v>
      </c>
      <c r="Y63" s="68">
        <f t="shared" si="37"/>
        <v>0.28246355569190129</v>
      </c>
      <c r="Z63" s="68">
        <f t="shared" si="38"/>
        <v>0.28246355569190129</v>
      </c>
      <c r="AA63" s="66">
        <f t="shared" si="36"/>
        <v>13.051523320233564</v>
      </c>
      <c r="AB63" s="68">
        <f t="shared" si="39"/>
        <v>0.38327013360693662</v>
      </c>
    </row>
    <row r="64" spans="1:28">
      <c r="A64">
        <v>249.41</v>
      </c>
      <c r="B64">
        <v>14.210089647884924</v>
      </c>
      <c r="D64" s="66">
        <f t="shared" si="20"/>
        <v>13.391690443113974</v>
      </c>
      <c r="E64" s="66">
        <f t="shared" si="21"/>
        <v>11.571423717426908</v>
      </c>
      <c r="F64" s="66">
        <f t="shared" si="22"/>
        <v>1.8202667256870662</v>
      </c>
      <c r="G64" s="66">
        <f t="shared" si="23"/>
        <v>1.8538026512439354</v>
      </c>
      <c r="H64" s="66">
        <f t="shared" si="24"/>
        <v>0</v>
      </c>
      <c r="I64" s="66">
        <f t="shared" si="25"/>
        <v>13.425226368670844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13.425226368670844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4.2711223076550828E-5</v>
      </c>
      <c r="X64" s="65">
        <f t="shared" si="35"/>
        <v>0.42711223076550831</v>
      </c>
      <c r="Y64" s="68">
        <f t="shared" si="37"/>
        <v>0.30419152151435469</v>
      </c>
      <c r="Z64" s="68">
        <f t="shared" si="38"/>
        <v>0.30419152151435469</v>
      </c>
      <c r="AA64" s="66">
        <f t="shared" si="36"/>
        <v>13.425226368670844</v>
      </c>
      <c r="AB64" s="68">
        <f t="shared" si="39"/>
        <v>0.37370304843727986</v>
      </c>
    </row>
    <row r="65" spans="1:28">
      <c r="A65">
        <v>272.51</v>
      </c>
      <c r="B65">
        <v>14.514281169399283</v>
      </c>
      <c r="D65" s="66">
        <f t="shared" si="20"/>
        <v>13.695881964628333</v>
      </c>
      <c r="E65" s="66">
        <f t="shared" si="21"/>
        <v>11.599787932917213</v>
      </c>
      <c r="F65" s="66">
        <f t="shared" si="22"/>
        <v>2.0960940317111199</v>
      </c>
      <c r="G65" s="66">
        <f t="shared" si="23"/>
        <v>2.1734781153503016</v>
      </c>
      <c r="H65" s="66">
        <f t="shared" si="24"/>
        <v>7.73840836391817E-2</v>
      </c>
      <c r="I65" s="66">
        <f t="shared" si="25"/>
        <v>13.773266048267514</v>
      </c>
      <c r="J65" s="66">
        <f t="shared" si="26"/>
        <v>-7.7384083639181256E-2</v>
      </c>
      <c r="K65" s="66">
        <f t="shared" si="27"/>
        <v>0</v>
      </c>
      <c r="L65" s="66">
        <f t="shared" si="28"/>
        <v>7.7384083639181256E-2</v>
      </c>
      <c r="M65" s="66">
        <f t="shared" si="29"/>
        <v>13.773266048267514</v>
      </c>
      <c r="N65" s="66">
        <f t="shared" si="30"/>
        <v>-7.7384083639181256E-2</v>
      </c>
      <c r="O65" s="67">
        <f t="shared" si="31"/>
        <v>5.9882964006758004E-3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3.909069813042657E-5</v>
      </c>
      <c r="X65" s="65">
        <f t="shared" si="35"/>
        <v>0.39090698130426571</v>
      </c>
      <c r="Y65" s="68">
        <f t="shared" si="37"/>
        <v>0.30419152151435824</v>
      </c>
      <c r="Z65" s="68">
        <f t="shared" si="38"/>
        <v>0.30419152151435824</v>
      </c>
      <c r="AA65" s="66">
        <f t="shared" si="36"/>
        <v>13.773266048267514</v>
      </c>
      <c r="AB65" s="68">
        <f t="shared" si="39"/>
        <v>0.34803967959667048</v>
      </c>
    </row>
    <row r="66" spans="1:28">
      <c r="A66">
        <v>298.38</v>
      </c>
      <c r="B66">
        <v>14.818472690913637</v>
      </c>
      <c r="D66" s="66">
        <f t="shared" si="20"/>
        <v>14.000073486142687</v>
      </c>
      <c r="E66" s="66">
        <f t="shared" si="21"/>
        <v>11.627809978892877</v>
      </c>
      <c r="F66" s="66">
        <f t="shared" si="22"/>
        <v>2.3722635072498104</v>
      </c>
      <c r="G66" s="66">
        <f t="shared" si="23"/>
        <v>2.4815612820727662</v>
      </c>
      <c r="H66" s="66">
        <f t="shared" si="24"/>
        <v>0.10929777482295577</v>
      </c>
      <c r="I66" s="66">
        <f t="shared" si="25"/>
        <v>14.109371260965643</v>
      </c>
      <c r="J66" s="66">
        <f t="shared" si="26"/>
        <v>-0.10929777482295577</v>
      </c>
      <c r="K66" s="66">
        <f t="shared" si="27"/>
        <v>0</v>
      </c>
      <c r="L66" s="66">
        <f t="shared" si="28"/>
        <v>0.10929777482295577</v>
      </c>
      <c r="M66" s="66">
        <f t="shared" si="29"/>
        <v>14.109371260965643</v>
      </c>
      <c r="N66" s="66">
        <f t="shared" si="30"/>
        <v>-0.10929777482295577</v>
      </c>
      <c r="O66" s="67">
        <f t="shared" si="31"/>
        <v>1.1946003581249545E-2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3.5701475124078497E-5</v>
      </c>
      <c r="X66" s="65">
        <f t="shared" si="35"/>
        <v>0.35701475124078497</v>
      </c>
      <c r="Y66" s="68">
        <f t="shared" si="37"/>
        <v>0.30419152151435469</v>
      </c>
      <c r="Z66" s="68">
        <f t="shared" si="38"/>
        <v>0.30419152151435469</v>
      </c>
      <c r="AA66" s="66">
        <f t="shared" si="36"/>
        <v>14.109371260965643</v>
      </c>
      <c r="AB66" s="68">
        <f t="shared" si="39"/>
        <v>0.33610521269812921</v>
      </c>
    </row>
    <row r="67" spans="1:28">
      <c r="A67">
        <v>326.93</v>
      </c>
      <c r="B67">
        <v>15.079208280783085</v>
      </c>
      <c r="D67" s="66">
        <f t="shared" si="20"/>
        <v>14.260809076012135</v>
      </c>
      <c r="E67" s="66">
        <f t="shared" si="21"/>
        <v>11.655054833576392</v>
      </c>
      <c r="F67" s="66">
        <f t="shared" si="22"/>
        <v>2.6057542424357436</v>
      </c>
      <c r="G67" s="66">
        <f t="shared" si="23"/>
        <v>2.7714792266087431</v>
      </c>
      <c r="H67" s="66">
        <f t="shared" si="24"/>
        <v>0.16572498417299952</v>
      </c>
      <c r="I67" s="66">
        <f t="shared" si="25"/>
        <v>14.426534060185135</v>
      </c>
      <c r="J67" s="66">
        <f t="shared" si="26"/>
        <v>-0.16572498417299997</v>
      </c>
      <c r="K67" s="66">
        <f t="shared" si="27"/>
        <v>0</v>
      </c>
      <c r="L67" s="66">
        <f t="shared" si="28"/>
        <v>0.16572498417299997</v>
      </c>
      <c r="M67" s="66">
        <f t="shared" si="29"/>
        <v>14.426534060185135</v>
      </c>
      <c r="N67" s="66">
        <f t="shared" si="30"/>
        <v>-0.16572498417299997</v>
      </c>
      <c r="O67" s="67">
        <f t="shared" si="31"/>
        <v>2.746477037914109E-2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3.2583752324725605E-5</v>
      </c>
      <c r="X67" s="65">
        <f t="shared" si="35"/>
        <v>0.32583752324725607</v>
      </c>
      <c r="Y67" s="68">
        <f t="shared" si="37"/>
        <v>0.26073558986944789</v>
      </c>
      <c r="Z67" s="68">
        <f t="shared" si="38"/>
        <v>0.26073558986944789</v>
      </c>
      <c r="AA67" s="66">
        <f t="shared" si="36"/>
        <v>14.426534060185135</v>
      </c>
      <c r="AB67" s="68">
        <f t="shared" si="39"/>
        <v>0.31716279921949209</v>
      </c>
    </row>
    <row r="68" spans="1:28">
      <c r="A68">
        <v>356.36</v>
      </c>
      <c r="B68">
        <v>15.318215904830076</v>
      </c>
      <c r="D68" s="66">
        <f t="shared" si="20"/>
        <v>14.499816700059126</v>
      </c>
      <c r="E68" s="66">
        <f t="shared" si="21"/>
        <v>11.679890610890624</v>
      </c>
      <c r="F68" s="66">
        <f t="shared" si="22"/>
        <v>2.8199260891685025</v>
      </c>
      <c r="G68" s="66">
        <f t="shared" si="23"/>
        <v>3.0264115378280203</v>
      </c>
      <c r="H68" s="66">
        <f t="shared" si="24"/>
        <v>0.20648544865951779</v>
      </c>
      <c r="I68" s="66">
        <f t="shared" si="25"/>
        <v>14.706302148718644</v>
      </c>
      <c r="J68" s="66">
        <f t="shared" si="26"/>
        <v>-0.20648544865951735</v>
      </c>
      <c r="K68" s="66">
        <f t="shared" si="27"/>
        <v>0</v>
      </c>
      <c r="L68" s="66">
        <f t="shared" si="28"/>
        <v>0.20648544865951735</v>
      </c>
      <c r="M68" s="66">
        <f t="shared" si="29"/>
        <v>14.706302148718644</v>
      </c>
      <c r="N68" s="66">
        <f t="shared" si="30"/>
        <v>-0.20648544865951735</v>
      </c>
      <c r="O68" s="67">
        <f t="shared" si="31"/>
        <v>4.2636240508122175E-2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2.9892822279499781E-5</v>
      </c>
      <c r="X68" s="65">
        <f t="shared" si="35"/>
        <v>0.29892822279499781</v>
      </c>
      <c r="Y68" s="68">
        <f t="shared" si="37"/>
        <v>0.23900762404699094</v>
      </c>
      <c r="Z68" s="68">
        <f t="shared" si="38"/>
        <v>0.23900762404699094</v>
      </c>
      <c r="AA68" s="66">
        <f t="shared" si="36"/>
        <v>14.706302148718644</v>
      </c>
      <c r="AB68" s="68">
        <f t="shared" si="39"/>
        <v>0.27976808853350832</v>
      </c>
    </row>
    <row r="69" spans="1:28">
      <c r="A69">
        <v>391.44</v>
      </c>
      <c r="B69">
        <v>15.557223528877071</v>
      </c>
      <c r="D69" s="66">
        <f t="shared" si="20"/>
        <v>14.738824324106121</v>
      </c>
      <c r="E69" s="66">
        <f t="shared" si="21"/>
        <v>11.706037592608904</v>
      </c>
      <c r="F69" s="66">
        <f t="shared" si="22"/>
        <v>3.0327867314972163</v>
      </c>
      <c r="G69" s="66">
        <f t="shared" si="23"/>
        <v>3.2845991660920371</v>
      </c>
      <c r="H69" s="66">
        <f t="shared" si="24"/>
        <v>0.25181243459482072</v>
      </c>
      <c r="I69" s="66">
        <f t="shared" si="25"/>
        <v>14.990636758700941</v>
      </c>
      <c r="J69" s="66">
        <f t="shared" si="26"/>
        <v>-0.25181243459481983</v>
      </c>
      <c r="K69" s="66">
        <f t="shared" si="27"/>
        <v>0</v>
      </c>
      <c r="L69" s="66">
        <f t="shared" si="28"/>
        <v>0.25181243459481983</v>
      </c>
      <c r="M69" s="66">
        <f t="shared" si="29"/>
        <v>14.990636758700941</v>
      </c>
      <c r="N69" s="66">
        <f t="shared" si="30"/>
        <v>-0.25181243459481983</v>
      </c>
      <c r="O69" s="67">
        <f t="shared" si="31"/>
        <v>6.3409502216570421E-2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2.7213892671986879E-5</v>
      </c>
      <c r="X69" s="65">
        <f t="shared" si="35"/>
        <v>0.27213892671986878</v>
      </c>
      <c r="Y69" s="68">
        <f t="shared" si="37"/>
        <v>0.23900762404699449</v>
      </c>
      <c r="Z69" s="68">
        <f t="shared" si="38"/>
        <v>0.23900762404699449</v>
      </c>
      <c r="AA69" s="66">
        <f t="shared" si="36"/>
        <v>14.990636758700941</v>
      </c>
      <c r="AB69" s="68">
        <f t="shared" si="39"/>
        <v>0.28433460998229698</v>
      </c>
    </row>
    <row r="70" spans="1:28">
      <c r="A70">
        <v>427.67</v>
      </c>
      <c r="B70">
        <v>15.731047255456707</v>
      </c>
      <c r="D70" s="66">
        <f t="shared" si="20"/>
        <v>14.912648050685757</v>
      </c>
      <c r="E70" s="66">
        <f t="shared" si="21"/>
        <v>11.729865975385561</v>
      </c>
      <c r="F70" s="66">
        <f t="shared" si="22"/>
        <v>3.1827820753001959</v>
      </c>
      <c r="G70" s="66">
        <f t="shared" si="23"/>
        <v>3.5105918960211868</v>
      </c>
      <c r="H70" s="66">
        <f t="shared" si="24"/>
        <v>0.32780982072099096</v>
      </c>
      <c r="I70" s="66">
        <f t="shared" si="25"/>
        <v>15.240457871406747</v>
      </c>
      <c r="J70" s="66">
        <f t="shared" si="26"/>
        <v>-0.32780982072099007</v>
      </c>
      <c r="K70" s="66">
        <f t="shared" si="27"/>
        <v>4.4643383731446301E-12</v>
      </c>
      <c r="L70" s="66">
        <f t="shared" si="28"/>
        <v>0.32780982072545439</v>
      </c>
      <c r="M70" s="66">
        <f t="shared" si="29"/>
        <v>15.240457871411211</v>
      </c>
      <c r="N70" s="66">
        <f t="shared" si="30"/>
        <v>-0.32780982072545406</v>
      </c>
      <c r="O70" s="67">
        <f t="shared" si="31"/>
        <v>0.10745927856405434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2.4908471829968301E-5</v>
      </c>
      <c r="X70" s="65">
        <f t="shared" si="35"/>
        <v>0.24908471829968301</v>
      </c>
      <c r="Y70" s="68">
        <f t="shared" si="37"/>
        <v>0.17382372657963607</v>
      </c>
      <c r="Z70" s="68">
        <f t="shared" si="38"/>
        <v>0.17382372657963607</v>
      </c>
      <c r="AA70" s="66">
        <f t="shared" si="36"/>
        <v>15.240457871411211</v>
      </c>
      <c r="AB70" s="68">
        <f t="shared" si="39"/>
        <v>0.2498211127102703</v>
      </c>
    </row>
    <row r="71" spans="1:28">
      <c r="A71">
        <v>468.92</v>
      </c>
      <c r="B71">
        <v>15.904870982036337</v>
      </c>
      <c r="D71" s="66">
        <f t="shared" si="20"/>
        <v>15.086471777265388</v>
      </c>
      <c r="E71" s="66">
        <f t="shared" si="21"/>
        <v>11.753847234873289</v>
      </c>
      <c r="F71" s="66">
        <f t="shared" si="22"/>
        <v>3.3326245423920984</v>
      </c>
      <c r="G71" s="66">
        <f t="shared" si="23"/>
        <v>3.7290966642646404</v>
      </c>
      <c r="H71" s="66">
        <f t="shared" si="24"/>
        <v>0.39647212187254199</v>
      </c>
      <c r="I71" s="66">
        <f t="shared" si="25"/>
        <v>15.482943899137929</v>
      </c>
      <c r="J71" s="66">
        <f t="shared" si="26"/>
        <v>-0.39647212187254155</v>
      </c>
      <c r="K71" s="66">
        <f t="shared" si="27"/>
        <v>3.7411172174378079E-5</v>
      </c>
      <c r="L71" s="66">
        <f t="shared" si="28"/>
        <v>0.39650953304471592</v>
      </c>
      <c r="M71" s="66">
        <f t="shared" si="29"/>
        <v>15.482981310310103</v>
      </c>
      <c r="N71" s="66">
        <f t="shared" si="30"/>
        <v>-0.39650953304471592</v>
      </c>
      <c r="O71" s="67">
        <f t="shared" si="31"/>
        <v>0.15721980979533867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2.2717320966310976E-5</v>
      </c>
      <c r="X71" s="65">
        <f t="shared" si="35"/>
        <v>0.22717320966310978</v>
      </c>
      <c r="Y71" s="68">
        <f t="shared" si="37"/>
        <v>0.17382372657963074</v>
      </c>
      <c r="Z71" s="68">
        <f t="shared" si="38"/>
        <v>0.17382372657963074</v>
      </c>
      <c r="AA71" s="66">
        <f t="shared" si="36"/>
        <v>15.482981310310103</v>
      </c>
      <c r="AB71" s="68">
        <f t="shared" si="39"/>
        <v>0.24252343889889261</v>
      </c>
    </row>
    <row r="72" spans="1:28">
      <c r="A72">
        <v>511.54</v>
      </c>
      <c r="B72">
        <v>16.035238776971063</v>
      </c>
      <c r="D72" s="66">
        <f t="shared" ref="D72:D103" si="40">IF(B72-$D$4&gt;0.05,B72-$D$4,IF(A72="","",0))</f>
        <v>15.216839572200113</v>
      </c>
      <c r="E72" s="66">
        <f t="shared" ref="E72:E103" si="41">IF(D72="","",IF(A72&lt;$F$4+0.01,0,10^(((-0.434*$E$4)/(LOG(A72)-LOG($F$4)))+LOG($G$4))))</f>
        <v>11.775784781479967</v>
      </c>
      <c r="F72" s="66">
        <f t="shared" ref="F72:F103" si="42">IF(E72="","",IF(ABS(D72-E72)&lt;0.05,0,D72-E72))</f>
        <v>3.4410547907201465</v>
      </c>
      <c r="G72" s="66">
        <f t="shared" ref="G72:G103" si="43">IF(OR(D72="",$H$4=""),"",IF(A72&lt;$I$4,0,10^(((-0.434*$H$4)/(LOG(A72)-LOG($I$4)))+LOG($J$4))))</f>
        <v>3.9212476774172207</v>
      </c>
      <c r="H72" s="66">
        <f t="shared" ref="H72:H103" si="44">IF(G72="","",IF(ABS(G72-F72)&lt;0.05,0,G72-F72))</f>
        <v>0.48019288669707416</v>
      </c>
      <c r="I72" s="66">
        <f t="shared" ref="I72:I103" si="45">IF(G72="","",E72+G72)</f>
        <v>15.697032458897187</v>
      </c>
      <c r="J72" s="66">
        <f t="shared" ref="J72:J103" si="46">IF(I72="","",IF(ABS(D72-I72)&lt;0.05,0,D72-I72))</f>
        <v>-0.48019288669707372</v>
      </c>
      <c r="K72" s="66">
        <f t="shared" ref="K72:K103" si="47">IF(OR(G72="",$K$4=""),"",IF(A72&lt;$L$4,0,10^(((-0.434*$K$4)/(LOG(A72)-LOG($L$4)))+LOG($M$4))))</f>
        <v>2.2476071441457804E-3</v>
      </c>
      <c r="L72" s="66">
        <f t="shared" ref="L72:L103" si="48">IF(K72="","",IF(ABS(K72-J72)&lt;0.05,0,K72-J72))</f>
        <v>0.48244049384121951</v>
      </c>
      <c r="M72" s="66">
        <f t="shared" ref="M72:M103" si="49">IF(L72="","",E72+G72+K72)</f>
        <v>15.699280066041332</v>
      </c>
      <c r="N72" s="66">
        <f t="shared" ref="N72:N103" si="50">IF(M72="","",IF(ABS(D72-M72)&lt;0.05,0,D72-M72))</f>
        <v>-0.48244049384121901</v>
      </c>
      <c r="O72" s="67">
        <f t="shared" ref="O72:O103" si="51">IF($H$4="",IF(A72="","",F72^2),IF(N72="","",N72^2))</f>
        <v>0.23274883009775929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2.0824580966341914E-5</v>
      </c>
      <c r="X72" s="65">
        <f t="shared" ref="X72:X103" si="55">IF(D72="","",IF(W72=" "," ",W72*10000))</f>
        <v>0.20824580966341916</v>
      </c>
      <c r="Y72" s="68">
        <f t="shared" si="37"/>
        <v>0.13036779493472572</v>
      </c>
      <c r="Z72" s="68">
        <f t="shared" si="38"/>
        <v>0.13036779493472572</v>
      </c>
      <c r="AA72" s="66">
        <f t="shared" ref="AA72:AA103" si="56">(IF(M72="",(IF(I72="",E72,I72)),M72 ))</f>
        <v>15.699280066041332</v>
      </c>
      <c r="AB72" s="68">
        <f t="shared" si="39"/>
        <v>0.21629875573122881</v>
      </c>
    </row>
    <row r="73" spans="1:28">
      <c r="A73">
        <v>560.79999999999995</v>
      </c>
      <c r="B73">
        <v>16.230790469373147</v>
      </c>
      <c r="D73" s="66">
        <f t="shared" si="40"/>
        <v>15.412391264602197</v>
      </c>
      <c r="E73" s="66">
        <f t="shared" si="41"/>
        <v>11.798245946074081</v>
      </c>
      <c r="F73" s="66">
        <f t="shared" si="42"/>
        <v>3.6141453185281165</v>
      </c>
      <c r="G73" s="66">
        <f t="shared" si="43"/>
        <v>4.1105148346220837</v>
      </c>
      <c r="H73" s="66">
        <f t="shared" si="44"/>
        <v>0.49636951609396718</v>
      </c>
      <c r="I73" s="66">
        <f t="shared" si="45"/>
        <v>15.908760780696165</v>
      </c>
      <c r="J73" s="66">
        <f t="shared" si="46"/>
        <v>-0.49636951609396718</v>
      </c>
      <c r="K73" s="66">
        <f t="shared" si="47"/>
        <v>1.7222631783898441E-2</v>
      </c>
      <c r="L73" s="66">
        <f t="shared" si="48"/>
        <v>0.51359214787786567</v>
      </c>
      <c r="M73" s="66">
        <f t="shared" si="49"/>
        <v>15.925983412480063</v>
      </c>
      <c r="N73" s="66">
        <f t="shared" si="50"/>
        <v>-0.51359214787786556</v>
      </c>
      <c r="O73" s="67">
        <f t="shared" si="51"/>
        <v>0.2637768943617993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1.8995374728107245E-5</v>
      </c>
      <c r="X73" s="65">
        <f t="shared" si="55"/>
        <v>0.18995374728107245</v>
      </c>
      <c r="Y73" s="68">
        <f t="shared" ref="Y73:Y104" si="57">IF(B73-B72&lt;0.0001,0.0001,B73-B72)</f>
        <v>0.19555169240208414</v>
      </c>
      <c r="Z73" s="68">
        <f t="shared" ref="Z73:Z104" si="58">IF(D73-D72&lt;0.0001,0.0001,D73-D72)</f>
        <v>0.19555169240208414</v>
      </c>
      <c r="AA73" s="66">
        <f t="shared" si="56"/>
        <v>15.925983412480063</v>
      </c>
      <c r="AB73" s="68">
        <f t="shared" ref="AB73:AB104" si="59">IF(AA73-AA72&lt;0.0001,0.0001,AA73-AA72)</f>
        <v>0.22670334643873069</v>
      </c>
    </row>
    <row r="74" spans="1:28">
      <c r="A74">
        <v>612.16999999999996</v>
      </c>
      <c r="B74">
        <v>16.404614195952778</v>
      </c>
      <c r="D74" s="66">
        <f t="shared" si="40"/>
        <v>15.586214991181828</v>
      </c>
      <c r="E74" s="66">
        <f t="shared" si="41"/>
        <v>11.818997881682261</v>
      </c>
      <c r="F74" s="66">
        <f t="shared" si="42"/>
        <v>3.7672171094995672</v>
      </c>
      <c r="G74" s="66">
        <f t="shared" si="43"/>
        <v>4.2788579487383966</v>
      </c>
      <c r="H74" s="66">
        <f t="shared" si="44"/>
        <v>0.51164083923882941</v>
      </c>
      <c r="I74" s="66">
        <f t="shared" si="45"/>
        <v>16.097855830420656</v>
      </c>
      <c r="J74" s="66">
        <f t="shared" si="46"/>
        <v>-0.51164083923882764</v>
      </c>
      <c r="K74" s="66">
        <f t="shared" si="47"/>
        <v>5.2892564769880177E-2</v>
      </c>
      <c r="L74" s="66">
        <f t="shared" si="48"/>
        <v>0.56453340400870777</v>
      </c>
      <c r="M74" s="66">
        <f t="shared" si="49"/>
        <v>16.150748395190536</v>
      </c>
      <c r="N74" s="66">
        <f t="shared" si="50"/>
        <v>-0.56453340400870822</v>
      </c>
      <c r="O74" s="67">
        <f t="shared" si="51"/>
        <v>0.31869796424165936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1.7401385477110188E-5</v>
      </c>
      <c r="X74" s="65">
        <f t="shared" si="55"/>
        <v>0.17401385477110187</v>
      </c>
      <c r="Y74" s="68">
        <f t="shared" si="57"/>
        <v>0.17382372657963074</v>
      </c>
      <c r="Z74" s="68">
        <f t="shared" si="58"/>
        <v>0.17382372657963074</v>
      </c>
      <c r="AA74" s="66">
        <f t="shared" si="56"/>
        <v>16.150748395190536</v>
      </c>
      <c r="AB74" s="68">
        <f t="shared" si="59"/>
        <v>0.2247649827104734</v>
      </c>
    </row>
    <row r="75" spans="1:28">
      <c r="A75">
        <v>673.83</v>
      </c>
      <c r="B75">
        <v>16.621893854177319</v>
      </c>
      <c r="D75" s="66">
        <f t="shared" si="40"/>
        <v>15.803494649406369</v>
      </c>
      <c r="E75" s="66">
        <f t="shared" si="41"/>
        <v>11.841015255502876</v>
      </c>
      <c r="F75" s="66">
        <f t="shared" si="42"/>
        <v>3.962479393903493</v>
      </c>
      <c r="G75" s="66">
        <f t="shared" si="43"/>
        <v>4.4508497080882448</v>
      </c>
      <c r="H75" s="66">
        <f t="shared" si="44"/>
        <v>0.48837031418475174</v>
      </c>
      <c r="I75" s="66">
        <f t="shared" si="45"/>
        <v>16.29186496359112</v>
      </c>
      <c r="J75" s="66">
        <f t="shared" si="46"/>
        <v>-0.48837031418475085</v>
      </c>
      <c r="K75" s="66">
        <f t="shared" si="47"/>
        <v>0.11724730151373672</v>
      </c>
      <c r="L75" s="66">
        <f t="shared" si="48"/>
        <v>0.6056176156984876</v>
      </c>
      <c r="M75" s="66">
        <f t="shared" si="49"/>
        <v>16.409112265104856</v>
      </c>
      <c r="N75" s="66">
        <f t="shared" si="50"/>
        <v>-0.60561761569848649</v>
      </c>
      <c r="O75" s="67">
        <f t="shared" si="51"/>
        <v>0.36677269644431965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1.580904107493365E-5</v>
      </c>
      <c r="X75" s="65">
        <f t="shared" si="55"/>
        <v>0.1580904107493365</v>
      </c>
      <c r="Y75" s="68">
        <f t="shared" si="57"/>
        <v>0.21727965822454109</v>
      </c>
      <c r="Z75" s="68">
        <f t="shared" si="58"/>
        <v>0.21727965822454109</v>
      </c>
      <c r="AA75" s="66">
        <f t="shared" si="56"/>
        <v>16.409112265104856</v>
      </c>
      <c r="AB75" s="68">
        <f t="shared" si="59"/>
        <v>0.25836386991431937</v>
      </c>
    </row>
    <row r="76" spans="1:28">
      <c r="A76">
        <v>733.49</v>
      </c>
      <c r="B76">
        <v>16.83917351240186</v>
      </c>
      <c r="D76" s="66">
        <f t="shared" si="40"/>
        <v>16.020774307630909</v>
      </c>
      <c r="E76" s="66">
        <f t="shared" si="41"/>
        <v>11.859892466172909</v>
      </c>
      <c r="F76" s="66">
        <f t="shared" si="42"/>
        <v>4.160881841458</v>
      </c>
      <c r="G76" s="66">
        <f t="shared" si="43"/>
        <v>4.5930776623159675</v>
      </c>
      <c r="H76" s="66">
        <f t="shared" si="44"/>
        <v>0.43219582085796748</v>
      </c>
      <c r="I76" s="66">
        <f t="shared" si="45"/>
        <v>16.452970128488875</v>
      </c>
      <c r="J76" s="66">
        <f t="shared" si="46"/>
        <v>-0.43219582085796659</v>
      </c>
      <c r="K76" s="66">
        <f t="shared" si="47"/>
        <v>0.1921247643371658</v>
      </c>
      <c r="L76" s="66">
        <f t="shared" si="48"/>
        <v>0.62432058519513234</v>
      </c>
      <c r="M76" s="66">
        <f t="shared" si="49"/>
        <v>16.645094892826041</v>
      </c>
      <c r="N76" s="66">
        <f t="shared" si="50"/>
        <v>-0.62432058519513234</v>
      </c>
      <c r="O76" s="67">
        <f t="shared" si="51"/>
        <v>0.38977619309839251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1.4523178431229523E-5</v>
      </c>
      <c r="X76" s="65">
        <f t="shared" si="55"/>
        <v>0.14523178431229525</v>
      </c>
      <c r="Y76" s="68">
        <f t="shared" si="57"/>
        <v>0.21727965822454109</v>
      </c>
      <c r="Z76" s="68">
        <f t="shared" si="58"/>
        <v>0.21727965822453932</v>
      </c>
      <c r="AA76" s="66">
        <f t="shared" si="56"/>
        <v>16.645094892826041</v>
      </c>
      <c r="AB76" s="68">
        <f t="shared" si="59"/>
        <v>0.23598262772118517</v>
      </c>
    </row>
    <row r="77" spans="1:28">
      <c r="A77">
        <v>804.6</v>
      </c>
      <c r="B77">
        <v>17.056453170626401</v>
      </c>
      <c r="D77" s="66">
        <f t="shared" si="40"/>
        <v>16.23805396585545</v>
      </c>
      <c r="E77" s="66">
        <f t="shared" si="41"/>
        <v>11.879882767738275</v>
      </c>
      <c r="F77" s="66">
        <f t="shared" si="42"/>
        <v>4.3581711981171747</v>
      </c>
      <c r="G77" s="66">
        <f t="shared" si="43"/>
        <v>4.7386192101704552</v>
      </c>
      <c r="H77" s="66">
        <f t="shared" si="44"/>
        <v>0.38044801205328049</v>
      </c>
      <c r="I77" s="66">
        <f t="shared" si="45"/>
        <v>16.618501977908728</v>
      </c>
      <c r="J77" s="66">
        <f t="shared" si="46"/>
        <v>-0.38044801205327872</v>
      </c>
      <c r="K77" s="66">
        <f t="shared" si="47"/>
        <v>0.28717636320646805</v>
      </c>
      <c r="L77" s="66">
        <f t="shared" si="48"/>
        <v>0.66762437525974683</v>
      </c>
      <c r="M77" s="66">
        <f t="shared" si="49"/>
        <v>16.905678341115195</v>
      </c>
      <c r="N77" s="66">
        <f t="shared" si="50"/>
        <v>-0.66762437525974505</v>
      </c>
      <c r="O77" s="67">
        <f t="shared" si="51"/>
        <v>0.44572230644096489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1.3239629812978552E-5</v>
      </c>
      <c r="X77" s="65">
        <f t="shared" si="55"/>
        <v>0.13239629812978551</v>
      </c>
      <c r="Y77" s="68">
        <f t="shared" si="57"/>
        <v>0.21727965822454109</v>
      </c>
      <c r="Z77" s="68">
        <f t="shared" si="58"/>
        <v>0.21727965822454109</v>
      </c>
      <c r="AA77" s="66">
        <f t="shared" si="56"/>
        <v>16.905678341115195</v>
      </c>
      <c r="AB77" s="68">
        <f t="shared" si="59"/>
        <v>0.26058344828915381</v>
      </c>
    </row>
    <row r="78" spans="1:28">
      <c r="A78">
        <v>877.93</v>
      </c>
      <c r="B78">
        <v>17.295460794673396</v>
      </c>
      <c r="D78" s="66">
        <f t="shared" si="40"/>
        <v>16.477061589902448</v>
      </c>
      <c r="E78" s="66">
        <f t="shared" si="41"/>
        <v>11.898178041051368</v>
      </c>
      <c r="F78" s="66">
        <f t="shared" si="42"/>
        <v>4.5788835488510795</v>
      </c>
      <c r="G78" s="66">
        <f t="shared" si="43"/>
        <v>4.867413407419221</v>
      </c>
      <c r="H78" s="66">
        <f t="shared" si="44"/>
        <v>0.28852985856814151</v>
      </c>
      <c r="I78" s="66">
        <f t="shared" si="45"/>
        <v>16.765591448470587</v>
      </c>
      <c r="J78" s="66">
        <f t="shared" si="46"/>
        <v>-0.28852985856813973</v>
      </c>
      <c r="K78" s="66">
        <f t="shared" si="47"/>
        <v>0.38465450145275742</v>
      </c>
      <c r="L78" s="66">
        <f t="shared" si="48"/>
        <v>0.6731843600208971</v>
      </c>
      <c r="M78" s="66">
        <f t="shared" si="49"/>
        <v>17.150245949923345</v>
      </c>
      <c r="N78" s="66">
        <f t="shared" si="50"/>
        <v>-0.67318436002089754</v>
      </c>
      <c r="O78" s="67">
        <f t="shared" si="51"/>
        <v>0.45317718257674539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1.2133776209404558E-5</v>
      </c>
      <c r="X78" s="65">
        <f t="shared" si="55"/>
        <v>0.12133776209404558</v>
      </c>
      <c r="Y78" s="68">
        <f t="shared" si="57"/>
        <v>0.23900762404699449</v>
      </c>
      <c r="Z78" s="68">
        <f t="shared" si="58"/>
        <v>0.23900762404699805</v>
      </c>
      <c r="AA78" s="66">
        <f t="shared" si="56"/>
        <v>17.150245949923345</v>
      </c>
      <c r="AB78" s="68">
        <f t="shared" si="59"/>
        <v>0.24456760880815054</v>
      </c>
    </row>
    <row r="79" spans="1:28">
      <c r="A79">
        <v>962.17</v>
      </c>
      <c r="B79">
        <v>17.512740452897933</v>
      </c>
      <c r="D79" s="66">
        <f t="shared" si="40"/>
        <v>16.694341248126982</v>
      </c>
      <c r="E79" s="66">
        <f t="shared" si="41"/>
        <v>11.91684886972328</v>
      </c>
      <c r="F79" s="66">
        <f t="shared" si="42"/>
        <v>4.7774923784037018</v>
      </c>
      <c r="G79" s="66">
        <f t="shared" si="43"/>
        <v>4.9946724850487785</v>
      </c>
      <c r="H79" s="66">
        <f t="shared" si="44"/>
        <v>0.2171801066450767</v>
      </c>
      <c r="I79" s="66">
        <f t="shared" si="45"/>
        <v>16.911521354772059</v>
      </c>
      <c r="J79" s="66">
        <f t="shared" si="46"/>
        <v>-0.21718010664507759</v>
      </c>
      <c r="K79" s="66">
        <f t="shared" si="47"/>
        <v>0.49117072324848987</v>
      </c>
      <c r="L79" s="66">
        <f t="shared" si="48"/>
        <v>0.70835082989356746</v>
      </c>
      <c r="M79" s="66">
        <f t="shared" si="49"/>
        <v>17.40269207802055</v>
      </c>
      <c r="N79" s="66">
        <f t="shared" si="50"/>
        <v>-0.70835082989356835</v>
      </c>
      <c r="O79" s="67">
        <f t="shared" si="51"/>
        <v>0.50176089821090697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1.1071438672503344E-5</v>
      </c>
      <c r="X79" s="65">
        <f t="shared" si="55"/>
        <v>0.11071438672503345</v>
      </c>
      <c r="Y79" s="68">
        <f t="shared" si="57"/>
        <v>0.21727965822453754</v>
      </c>
      <c r="Z79" s="68">
        <f t="shared" si="58"/>
        <v>0.21727965822453399</v>
      </c>
      <c r="AA79" s="66">
        <f t="shared" si="56"/>
        <v>17.40269207802055</v>
      </c>
      <c r="AB79" s="68">
        <f t="shared" si="59"/>
        <v>0.25244612809720479</v>
      </c>
    </row>
    <row r="80" spans="1:28">
      <c r="A80">
        <v>1049.7</v>
      </c>
      <c r="B80">
        <v>17.730020111122474</v>
      </c>
      <c r="D80" s="66">
        <f t="shared" si="40"/>
        <v>16.911620906351523</v>
      </c>
      <c r="E80" s="66">
        <f t="shared" si="41"/>
        <v>11.934092833432839</v>
      </c>
      <c r="F80" s="66">
        <f t="shared" si="42"/>
        <v>4.9775280729186839</v>
      </c>
      <c r="G80" s="66">
        <f t="shared" si="43"/>
        <v>5.1085938347444761</v>
      </c>
      <c r="H80" s="66">
        <f t="shared" si="44"/>
        <v>0.13106576182579222</v>
      </c>
      <c r="I80" s="66">
        <f t="shared" si="45"/>
        <v>17.042686668177314</v>
      </c>
      <c r="J80" s="66">
        <f t="shared" si="46"/>
        <v>-0.13106576182579133</v>
      </c>
      <c r="K80" s="66">
        <f t="shared" si="47"/>
        <v>0.59351359113933366</v>
      </c>
      <c r="L80" s="66">
        <f t="shared" si="48"/>
        <v>0.72457935296512499</v>
      </c>
      <c r="M80" s="66">
        <f t="shared" si="49"/>
        <v>17.636200259316649</v>
      </c>
      <c r="N80" s="66">
        <f t="shared" si="50"/>
        <v>-0.72457935296512588</v>
      </c>
      <c r="O80" s="67">
        <f t="shared" si="51"/>
        <v>0.52501523874336042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1.0148238684883817E-5</v>
      </c>
      <c r="X80" s="65">
        <f t="shared" si="55"/>
        <v>0.10148238684883817</v>
      </c>
      <c r="Y80" s="68">
        <f t="shared" si="57"/>
        <v>0.21727965822454109</v>
      </c>
      <c r="Z80" s="68">
        <f t="shared" si="58"/>
        <v>0.21727965822454109</v>
      </c>
      <c r="AA80" s="66">
        <f t="shared" si="56"/>
        <v>17.636200259316649</v>
      </c>
      <c r="AB80" s="68">
        <f t="shared" si="59"/>
        <v>0.23350818129609863</v>
      </c>
    </row>
    <row r="81" spans="1:28">
      <c r="A81">
        <v>1148.47</v>
      </c>
      <c r="B81">
        <v>17.925571803524559</v>
      </c>
      <c r="D81" s="66">
        <f t="shared" si="40"/>
        <v>17.107172598753607</v>
      </c>
      <c r="E81" s="66">
        <f t="shared" si="41"/>
        <v>11.951414000215557</v>
      </c>
      <c r="F81" s="66">
        <f t="shared" si="42"/>
        <v>5.1557585985380499</v>
      </c>
      <c r="G81" s="66">
        <f t="shared" si="43"/>
        <v>5.2196611688774137</v>
      </c>
      <c r="H81" s="66">
        <f t="shared" si="44"/>
        <v>6.3902570339363862E-2</v>
      </c>
      <c r="I81" s="66">
        <f t="shared" si="45"/>
        <v>17.171075169092973</v>
      </c>
      <c r="J81" s="66">
        <f t="shared" si="46"/>
        <v>-6.3902570339365639E-2</v>
      </c>
      <c r="K81" s="66">
        <f t="shared" si="47"/>
        <v>0.69836124579829351</v>
      </c>
      <c r="L81" s="66">
        <f t="shared" si="48"/>
        <v>0.76226381613765914</v>
      </c>
      <c r="M81" s="66">
        <f t="shared" si="49"/>
        <v>17.869436414891265</v>
      </c>
      <c r="N81" s="66">
        <f t="shared" si="50"/>
        <v>-0.76226381613765781</v>
      </c>
      <c r="O81" s="67">
        <f t="shared" si="51"/>
        <v>0.58104612539274503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9.2754761966116162E-6</v>
      </c>
      <c r="X81" s="65">
        <f t="shared" si="55"/>
        <v>9.2754761966116164E-2</v>
      </c>
      <c r="Y81" s="68">
        <f t="shared" si="57"/>
        <v>0.19555169240208414</v>
      </c>
      <c r="Z81" s="68">
        <f t="shared" si="58"/>
        <v>0.19555169240208414</v>
      </c>
      <c r="AA81" s="66">
        <f t="shared" si="56"/>
        <v>17.869436414891265</v>
      </c>
      <c r="AB81" s="68">
        <f t="shared" si="59"/>
        <v>0.23323615557461608</v>
      </c>
    </row>
    <row r="82" spans="1:28">
      <c r="A82">
        <v>1259.7</v>
      </c>
      <c r="B82">
        <v>18.121123495926646</v>
      </c>
      <c r="D82" s="66">
        <f t="shared" si="40"/>
        <v>17.302724291155698</v>
      </c>
      <c r="E82" s="66">
        <f t="shared" si="41"/>
        <v>11.968723541618534</v>
      </c>
      <c r="F82" s="66">
        <f t="shared" si="42"/>
        <v>5.3340007495371644</v>
      </c>
      <c r="G82" s="66">
        <f t="shared" si="43"/>
        <v>5.3274078024631901</v>
      </c>
      <c r="H82" s="66">
        <f t="shared" si="44"/>
        <v>0</v>
      </c>
      <c r="I82" s="66">
        <f t="shared" si="45"/>
        <v>17.296131344081722</v>
      </c>
      <c r="J82" s="66">
        <f t="shared" si="46"/>
        <v>0</v>
      </c>
      <c r="K82" s="66">
        <f t="shared" si="47"/>
        <v>0.80382425061197216</v>
      </c>
      <c r="L82" s="66">
        <f t="shared" si="48"/>
        <v>0.80382425061197216</v>
      </c>
      <c r="M82" s="66">
        <f t="shared" si="49"/>
        <v>18.099955594693693</v>
      </c>
      <c r="N82" s="66">
        <f t="shared" si="50"/>
        <v>-0.79723130353799476</v>
      </c>
      <c r="O82" s="67">
        <f t="shared" si="51"/>
        <v>0.63557775134089034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8.4564627669465298E-6</v>
      </c>
      <c r="X82" s="65">
        <f t="shared" si="55"/>
        <v>8.4564627669465292E-2</v>
      </c>
      <c r="Y82" s="68">
        <f t="shared" si="57"/>
        <v>0.1955516924020877</v>
      </c>
      <c r="Z82" s="68">
        <f t="shared" si="58"/>
        <v>0.19555169240209125</v>
      </c>
      <c r="AA82" s="66">
        <f t="shared" si="56"/>
        <v>18.099955594693693</v>
      </c>
      <c r="AB82" s="68">
        <f t="shared" si="59"/>
        <v>0.2305191798024282</v>
      </c>
    </row>
    <row r="83" spans="1:28" ht="15" customHeight="1">
      <c r="A83">
        <v>1378.27</v>
      </c>
      <c r="B83">
        <v>18.338403154151191</v>
      </c>
      <c r="D83" s="66">
        <f t="shared" si="40"/>
        <v>17.520003949380239</v>
      </c>
      <c r="E83" s="66">
        <f t="shared" si="41"/>
        <v>11.985104022016495</v>
      </c>
      <c r="F83" s="66">
        <f t="shared" si="42"/>
        <v>5.5348999273637443</v>
      </c>
      <c r="G83" s="66">
        <f t="shared" si="43"/>
        <v>5.426490366664936</v>
      </c>
      <c r="H83" s="66">
        <f t="shared" si="44"/>
        <v>-0.10840956069880825</v>
      </c>
      <c r="I83" s="66">
        <f t="shared" si="45"/>
        <v>17.411594388681429</v>
      </c>
      <c r="J83" s="66">
        <f t="shared" si="46"/>
        <v>0.10840956069881003</v>
      </c>
      <c r="K83" s="66">
        <f t="shared" si="47"/>
        <v>0.90330655741908161</v>
      </c>
      <c r="L83" s="66">
        <f t="shared" si="48"/>
        <v>0.79489699672027159</v>
      </c>
      <c r="M83" s="66">
        <f t="shared" si="49"/>
        <v>18.314900946100511</v>
      </c>
      <c r="N83" s="66">
        <f t="shared" si="50"/>
        <v>-0.79489699672027214</v>
      </c>
      <c r="O83" s="67">
        <f t="shared" si="51"/>
        <v>0.63186123539490835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7.7289690318461131E-6</v>
      </c>
      <c r="X83" s="65">
        <f t="shared" si="55"/>
        <v>7.7289690318461127E-2</v>
      </c>
      <c r="Y83" s="68">
        <f t="shared" si="57"/>
        <v>0.21727965822454465</v>
      </c>
      <c r="Z83" s="68">
        <f t="shared" si="58"/>
        <v>0.21727965822454109</v>
      </c>
      <c r="AA83" s="66">
        <f t="shared" si="56"/>
        <v>18.314900946100511</v>
      </c>
      <c r="AB83" s="68">
        <f t="shared" si="59"/>
        <v>0.21494535140681847</v>
      </c>
    </row>
    <row r="84" spans="1:28">
      <c r="A84">
        <v>1512.25</v>
      </c>
      <c r="B84">
        <v>18.512226880730818</v>
      </c>
      <c r="D84" s="66">
        <f t="shared" si="40"/>
        <v>17.693827675959866</v>
      </c>
      <c r="E84" s="66">
        <f t="shared" si="41"/>
        <v>12.001537855948019</v>
      </c>
      <c r="F84" s="66">
        <f t="shared" si="42"/>
        <v>5.6922898200118475</v>
      </c>
      <c r="G84" s="66">
        <f t="shared" si="43"/>
        <v>5.5231806959601979</v>
      </c>
      <c r="H84" s="66">
        <f t="shared" si="44"/>
        <v>-0.16910912405164957</v>
      </c>
      <c r="I84" s="66">
        <f t="shared" si="45"/>
        <v>17.524718551908215</v>
      </c>
      <c r="J84" s="66">
        <f t="shared" si="46"/>
        <v>0.16910912405165135</v>
      </c>
      <c r="K84" s="66">
        <f t="shared" si="47"/>
        <v>1.0021069546666916</v>
      </c>
      <c r="L84" s="66">
        <f t="shared" si="48"/>
        <v>0.83299783061504029</v>
      </c>
      <c r="M84" s="66">
        <f t="shared" si="49"/>
        <v>18.526825506574905</v>
      </c>
      <c r="N84" s="66">
        <f t="shared" si="50"/>
        <v>-0.83299783061503874</v>
      </c>
      <c r="O84" s="67">
        <f t="shared" si="51"/>
        <v>0.69388538580936077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7.0442097189767189E-6</v>
      </c>
      <c r="X84" s="65">
        <f t="shared" si="55"/>
        <v>7.0442097189767183E-2</v>
      </c>
      <c r="Y84" s="68">
        <f t="shared" si="57"/>
        <v>0.17382372657962719</v>
      </c>
      <c r="Z84" s="68">
        <f t="shared" si="58"/>
        <v>0.17382372657962719</v>
      </c>
      <c r="AA84" s="66">
        <f t="shared" si="56"/>
        <v>18.526825506574905</v>
      </c>
      <c r="AB84" s="68">
        <f t="shared" si="59"/>
        <v>0.21192456047439379</v>
      </c>
    </row>
    <row r="85" spans="1:28">
      <c r="A85">
        <v>1651.43</v>
      </c>
      <c r="B85">
        <v>18.664322641487999</v>
      </c>
      <c r="D85" s="66">
        <f t="shared" si="40"/>
        <v>17.845923436717051</v>
      </c>
      <c r="E85" s="66">
        <f t="shared" si="41"/>
        <v>12.016720401254808</v>
      </c>
      <c r="F85" s="66">
        <f t="shared" si="42"/>
        <v>5.8292030354622426</v>
      </c>
      <c r="G85" s="66">
        <f t="shared" si="43"/>
        <v>5.6101750859865298</v>
      </c>
      <c r="H85" s="66">
        <f t="shared" si="44"/>
        <v>-0.2190279494757128</v>
      </c>
      <c r="I85" s="66">
        <f t="shared" si="45"/>
        <v>17.626895487241338</v>
      </c>
      <c r="J85" s="66">
        <f t="shared" si="46"/>
        <v>0.2190279494757128</v>
      </c>
      <c r="K85" s="66">
        <f t="shared" si="47"/>
        <v>1.092045498014659</v>
      </c>
      <c r="L85" s="66">
        <f t="shared" si="48"/>
        <v>0.8730175485389462</v>
      </c>
      <c r="M85" s="66">
        <f t="shared" si="49"/>
        <v>18.718940985255998</v>
      </c>
      <c r="N85" s="66">
        <f t="shared" si="50"/>
        <v>-0.87301754853894664</v>
      </c>
      <c r="O85" s="67">
        <f t="shared" si="51"/>
        <v>0.76215964005695203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6.45053447468106E-6</v>
      </c>
      <c r="X85" s="65">
        <f t="shared" si="55"/>
        <v>6.4505344746810606E-2</v>
      </c>
      <c r="Y85" s="68">
        <f t="shared" si="57"/>
        <v>0.1520957607571809</v>
      </c>
      <c r="Z85" s="68">
        <f t="shared" si="58"/>
        <v>0.15209576075718445</v>
      </c>
      <c r="AA85" s="66">
        <f t="shared" si="56"/>
        <v>18.718940985255998</v>
      </c>
      <c r="AB85" s="68">
        <f t="shared" si="59"/>
        <v>0.19211547868109236</v>
      </c>
    </row>
    <row r="86" spans="1:28">
      <c r="A86">
        <v>1807.7</v>
      </c>
      <c r="B86">
        <v>18.83814636806763</v>
      </c>
      <c r="D86" s="66">
        <f t="shared" si="40"/>
        <v>18.019747163296678</v>
      </c>
      <c r="E86" s="66">
        <f t="shared" si="41"/>
        <v>12.031908645126725</v>
      </c>
      <c r="F86" s="66">
        <f t="shared" si="42"/>
        <v>5.9878385181699532</v>
      </c>
      <c r="G86" s="66">
        <f t="shared" si="43"/>
        <v>5.6950345835905098</v>
      </c>
      <c r="H86" s="66">
        <f t="shared" si="44"/>
        <v>-0.29280393457944331</v>
      </c>
      <c r="I86" s="66">
        <f t="shared" si="45"/>
        <v>17.726943228717236</v>
      </c>
      <c r="J86" s="66">
        <f t="shared" si="46"/>
        <v>0.29280393457944243</v>
      </c>
      <c r="K86" s="66">
        <f t="shared" si="47"/>
        <v>1.180422173990747</v>
      </c>
      <c r="L86" s="66">
        <f t="shared" si="48"/>
        <v>0.88761823941130458</v>
      </c>
      <c r="M86" s="66">
        <f t="shared" si="49"/>
        <v>18.907365402707981</v>
      </c>
      <c r="N86" s="66">
        <f t="shared" si="50"/>
        <v>-0.88761823941130302</v>
      </c>
      <c r="O86" s="67">
        <f t="shared" si="51"/>
        <v>0.7878661389356213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5.8929059841359425E-6</v>
      </c>
      <c r="X86" s="65">
        <f t="shared" si="55"/>
        <v>5.8929059841359425E-2</v>
      </c>
      <c r="Y86" s="68">
        <f t="shared" si="57"/>
        <v>0.17382372657963074</v>
      </c>
      <c r="Z86" s="68">
        <f t="shared" si="58"/>
        <v>0.17382372657962719</v>
      </c>
      <c r="AA86" s="66">
        <f t="shared" si="56"/>
        <v>18.907365402707981</v>
      </c>
      <c r="AB86" s="68">
        <f t="shared" si="59"/>
        <v>0.18842441745198357</v>
      </c>
    </row>
    <row r="87" spans="1:28">
      <c r="A87">
        <v>1978.77</v>
      </c>
      <c r="B87">
        <v>19.011970094647264</v>
      </c>
      <c r="D87" s="66">
        <f t="shared" si="40"/>
        <v>18.193570889876312</v>
      </c>
      <c r="E87" s="66">
        <f t="shared" si="41"/>
        <v>12.046705131598905</v>
      </c>
      <c r="F87" s="66">
        <f t="shared" si="42"/>
        <v>6.1468657582774071</v>
      </c>
      <c r="G87" s="66">
        <f t="shared" si="43"/>
        <v>5.7756880275224098</v>
      </c>
      <c r="H87" s="66">
        <f t="shared" si="44"/>
        <v>-0.37117773075499727</v>
      </c>
      <c r="I87" s="66">
        <f t="shared" si="45"/>
        <v>17.822393159121315</v>
      </c>
      <c r="J87" s="66">
        <f t="shared" si="46"/>
        <v>0.37117773075499727</v>
      </c>
      <c r="K87" s="66">
        <f t="shared" si="47"/>
        <v>1.2647754258236352</v>
      </c>
      <c r="L87" s="66">
        <f t="shared" si="48"/>
        <v>0.89359769506863795</v>
      </c>
      <c r="M87" s="66">
        <f t="shared" si="49"/>
        <v>19.087168584944951</v>
      </c>
      <c r="N87" s="66">
        <f t="shared" si="50"/>
        <v>-0.89359769506863884</v>
      </c>
      <c r="O87" s="67">
        <f t="shared" si="51"/>
        <v>0.79851684063198403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5.3834483782968935E-6</v>
      </c>
      <c r="X87" s="65">
        <f t="shared" si="55"/>
        <v>5.3834483782968935E-2</v>
      </c>
      <c r="Y87" s="68">
        <f t="shared" si="57"/>
        <v>0.1738237265796343</v>
      </c>
      <c r="Z87" s="68">
        <f t="shared" si="58"/>
        <v>0.1738237265796343</v>
      </c>
      <c r="AA87" s="66">
        <f t="shared" si="56"/>
        <v>19.087168584944951</v>
      </c>
      <c r="AB87" s="68">
        <f t="shared" si="59"/>
        <v>0.17980318223697012</v>
      </c>
    </row>
    <row r="88" spans="1:28">
      <c r="A88">
        <v>2157.6</v>
      </c>
      <c r="B88">
        <v>19.142337889581984</v>
      </c>
      <c r="D88" s="66">
        <f t="shared" si="40"/>
        <v>18.323938684811033</v>
      </c>
      <c r="E88" s="66">
        <f t="shared" si="41"/>
        <v>12.060509651808962</v>
      </c>
      <c r="F88" s="66">
        <f t="shared" si="42"/>
        <v>6.2634290330020708</v>
      </c>
      <c r="G88" s="66">
        <f t="shared" si="43"/>
        <v>5.8491957049495342</v>
      </c>
      <c r="H88" s="66">
        <f t="shared" si="44"/>
        <v>-0.41423332805253654</v>
      </c>
      <c r="I88" s="66">
        <f t="shared" si="45"/>
        <v>17.909705356758497</v>
      </c>
      <c r="J88" s="66">
        <f t="shared" si="46"/>
        <v>0.41423332805253565</v>
      </c>
      <c r="K88" s="66">
        <f t="shared" si="47"/>
        <v>1.3417924295109807</v>
      </c>
      <c r="L88" s="66">
        <f t="shared" si="48"/>
        <v>0.927559101458445</v>
      </c>
      <c r="M88" s="66">
        <f t="shared" si="49"/>
        <v>19.251497786269478</v>
      </c>
      <c r="N88" s="66">
        <f t="shared" si="50"/>
        <v>-0.92755910145844567</v>
      </c>
      <c r="O88" s="67">
        <f t="shared" si="51"/>
        <v>0.86036588669839908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4.9372479363749274E-6</v>
      </c>
      <c r="X88" s="65">
        <f t="shared" si="55"/>
        <v>4.9372479363749278E-2</v>
      </c>
      <c r="Y88" s="68">
        <f t="shared" si="57"/>
        <v>0.13036779493472039</v>
      </c>
      <c r="Z88" s="68">
        <f t="shared" si="58"/>
        <v>0.13036779493472039</v>
      </c>
      <c r="AA88" s="66">
        <f t="shared" si="56"/>
        <v>19.251497786269478</v>
      </c>
      <c r="AB88" s="68">
        <f t="shared" si="59"/>
        <v>0.16432920132452722</v>
      </c>
    </row>
    <row r="89" spans="1:28">
      <c r="A89">
        <v>2367.66</v>
      </c>
      <c r="B89">
        <v>19.272705684516708</v>
      </c>
      <c r="D89" s="66">
        <f t="shared" si="40"/>
        <v>18.45430647974576</v>
      </c>
      <c r="E89" s="66">
        <f t="shared" si="41"/>
        <v>12.074961957094693</v>
      </c>
      <c r="F89" s="66">
        <f t="shared" si="42"/>
        <v>6.379344522651067</v>
      </c>
      <c r="G89" s="66">
        <f t="shared" si="43"/>
        <v>5.9244099319667063</v>
      </c>
      <c r="H89" s="66">
        <f t="shared" si="44"/>
        <v>-0.45493459068436071</v>
      </c>
      <c r="I89" s="66">
        <f t="shared" si="45"/>
        <v>17.999371889061401</v>
      </c>
      <c r="J89" s="66">
        <f t="shared" si="46"/>
        <v>0.45493459068435982</v>
      </c>
      <c r="K89" s="66">
        <f t="shared" si="47"/>
        <v>1.4205943856902521</v>
      </c>
      <c r="L89" s="66">
        <f t="shared" si="48"/>
        <v>0.96565979500589227</v>
      </c>
      <c r="M89" s="66">
        <f t="shared" si="49"/>
        <v>19.419966274751651</v>
      </c>
      <c r="N89" s="66">
        <f t="shared" si="50"/>
        <v>-0.96565979500589094</v>
      </c>
      <c r="O89" s="67">
        <f t="shared" si="51"/>
        <v>0.93249883969081937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4.4992127871073309E-6</v>
      </c>
      <c r="X89" s="65">
        <f t="shared" si="55"/>
        <v>4.4992127871073311E-2</v>
      </c>
      <c r="Y89" s="68">
        <f t="shared" si="57"/>
        <v>0.13036779493472395</v>
      </c>
      <c r="Z89" s="68">
        <f t="shared" si="58"/>
        <v>0.1303677949347275</v>
      </c>
      <c r="AA89" s="66">
        <f t="shared" si="56"/>
        <v>19.419966274751651</v>
      </c>
      <c r="AB89" s="68">
        <f t="shared" si="59"/>
        <v>0.16846848848217277</v>
      </c>
    </row>
    <row r="90" spans="1:28">
      <c r="A90">
        <v>2588.29</v>
      </c>
      <c r="B90">
        <v>19.403073479451436</v>
      </c>
      <c r="D90" s="66">
        <f t="shared" si="40"/>
        <v>18.584674274680488</v>
      </c>
      <c r="E90" s="66">
        <f t="shared" si="41"/>
        <v>12.088474092197412</v>
      </c>
      <c r="F90" s="66">
        <f t="shared" si="42"/>
        <v>6.4962001824830757</v>
      </c>
      <c r="G90" s="66">
        <f t="shared" si="43"/>
        <v>5.9931668942441929</v>
      </c>
      <c r="H90" s="66">
        <f t="shared" si="44"/>
        <v>-0.50303328823888283</v>
      </c>
      <c r="I90" s="66">
        <f t="shared" si="45"/>
        <v>18.081640986441606</v>
      </c>
      <c r="J90" s="66">
        <f t="shared" si="46"/>
        <v>0.50303328823888194</v>
      </c>
      <c r="K90" s="66">
        <f t="shared" si="47"/>
        <v>1.4925253256998201</v>
      </c>
      <c r="L90" s="66">
        <f t="shared" si="48"/>
        <v>0.98949203746093817</v>
      </c>
      <c r="M90" s="66">
        <f t="shared" si="49"/>
        <v>19.574166312141426</v>
      </c>
      <c r="N90" s="66">
        <f t="shared" si="50"/>
        <v>-0.98949203746093772</v>
      </c>
      <c r="O90" s="67">
        <f t="shared" si="51"/>
        <v>0.97909449219859779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4.1156926571298198E-6</v>
      </c>
      <c r="X90" s="65">
        <f t="shared" si="55"/>
        <v>4.11569265712982E-2</v>
      </c>
      <c r="Y90" s="68">
        <f t="shared" si="57"/>
        <v>0.1303677949347275</v>
      </c>
      <c r="Z90" s="68">
        <f t="shared" si="58"/>
        <v>0.1303677949347275</v>
      </c>
      <c r="AA90" s="66">
        <f t="shared" si="56"/>
        <v>19.574166312141426</v>
      </c>
      <c r="AB90" s="68">
        <f t="shared" si="59"/>
        <v>0.15420003738977428</v>
      </c>
    </row>
    <row r="91" spans="1:28">
      <c r="A91">
        <v>2827.98</v>
      </c>
      <c r="B91">
        <v>19.511713308563706</v>
      </c>
      <c r="D91" s="66">
        <f t="shared" si="40"/>
        <v>18.693314103792758</v>
      </c>
      <c r="E91" s="66">
        <f t="shared" si="41"/>
        <v>12.101581109425792</v>
      </c>
      <c r="F91" s="66">
        <f t="shared" si="42"/>
        <v>6.591732994366966</v>
      </c>
      <c r="G91" s="66">
        <f t="shared" si="43"/>
        <v>6.0584604128306703</v>
      </c>
      <c r="H91" s="66">
        <f t="shared" si="44"/>
        <v>-0.53327258153629575</v>
      </c>
      <c r="I91" s="66">
        <f t="shared" si="45"/>
        <v>18.160041522256464</v>
      </c>
      <c r="J91" s="66">
        <f t="shared" si="46"/>
        <v>0.53327258153629487</v>
      </c>
      <c r="K91" s="66">
        <f t="shared" si="47"/>
        <v>1.5606615528305201</v>
      </c>
      <c r="L91" s="66">
        <f t="shared" si="48"/>
        <v>1.0273889712942252</v>
      </c>
      <c r="M91" s="66">
        <f t="shared" si="49"/>
        <v>19.720703075086984</v>
      </c>
      <c r="N91" s="66">
        <f t="shared" si="50"/>
        <v>-1.0273889712942257</v>
      </c>
      <c r="O91" s="67">
        <f t="shared" si="51"/>
        <v>1.0555280983370072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3.7668604967229407E-6</v>
      </c>
      <c r="X91" s="65">
        <f t="shared" si="55"/>
        <v>3.7668604967229409E-2</v>
      </c>
      <c r="Y91" s="68">
        <f t="shared" si="57"/>
        <v>0.10863982911227055</v>
      </c>
      <c r="Z91" s="68">
        <f t="shared" si="58"/>
        <v>0.10863982911227055</v>
      </c>
      <c r="AA91" s="66">
        <f t="shared" si="56"/>
        <v>19.720703075086984</v>
      </c>
      <c r="AB91" s="68">
        <f t="shared" si="59"/>
        <v>0.14653676294555851</v>
      </c>
    </row>
    <row r="92" spans="1:28">
      <c r="A92">
        <v>3096.23</v>
      </c>
      <c r="B92">
        <v>19.59862517185352</v>
      </c>
      <c r="D92" s="66">
        <f t="shared" si="40"/>
        <v>18.780225967082572</v>
      </c>
      <c r="E92" s="66">
        <f t="shared" si="41"/>
        <v>12.114669542476106</v>
      </c>
      <c r="F92" s="66">
        <f t="shared" si="42"/>
        <v>6.665556424606466</v>
      </c>
      <c r="G92" s="66">
        <f t="shared" si="43"/>
        <v>6.1223226847316976</v>
      </c>
      <c r="H92" s="66">
        <f t="shared" si="44"/>
        <v>-0.54323373987476842</v>
      </c>
      <c r="I92" s="66">
        <f t="shared" si="45"/>
        <v>18.236992227207804</v>
      </c>
      <c r="J92" s="66">
        <f t="shared" si="46"/>
        <v>0.54323373987476842</v>
      </c>
      <c r="K92" s="66">
        <f t="shared" si="47"/>
        <v>1.6270809419918453</v>
      </c>
      <c r="L92" s="66">
        <f t="shared" si="48"/>
        <v>1.0838472021170769</v>
      </c>
      <c r="M92" s="66">
        <f t="shared" si="49"/>
        <v>19.864073169199649</v>
      </c>
      <c r="N92" s="66">
        <f t="shared" si="50"/>
        <v>-1.0838472021170773</v>
      </c>
      <c r="O92" s="67">
        <f t="shared" si="51"/>
        <v>1.1747247575370166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3.4405086661916402E-6</v>
      </c>
      <c r="X92" s="65">
        <f t="shared" si="55"/>
        <v>3.4405086661916405E-2</v>
      </c>
      <c r="Y92" s="68">
        <f t="shared" si="57"/>
        <v>8.6911863289813596E-2</v>
      </c>
      <c r="Z92" s="68">
        <f t="shared" si="58"/>
        <v>8.6911863289813596E-2</v>
      </c>
      <c r="AA92" s="66">
        <f t="shared" si="56"/>
        <v>19.864073169199649</v>
      </c>
      <c r="AB92" s="68">
        <f t="shared" si="59"/>
        <v>0.14337009411266521</v>
      </c>
    </row>
    <row r="93" spans="1:28">
      <c r="A93">
        <v>3386.61</v>
      </c>
      <c r="B93">
        <v>19.685537035143337</v>
      </c>
      <c r="D93" s="66">
        <f t="shared" si="40"/>
        <v>18.867137830372386</v>
      </c>
      <c r="E93" s="66">
        <f t="shared" si="41"/>
        <v>12.127306652936159</v>
      </c>
      <c r="F93" s="66">
        <f t="shared" si="42"/>
        <v>6.7398311774362263</v>
      </c>
      <c r="G93" s="66">
        <f t="shared" si="43"/>
        <v>6.1827485883700497</v>
      </c>
      <c r="H93" s="66">
        <f t="shared" si="44"/>
        <v>-0.55708258906617658</v>
      </c>
      <c r="I93" s="66">
        <f t="shared" si="45"/>
        <v>18.310055241306209</v>
      </c>
      <c r="J93" s="66">
        <f t="shared" si="46"/>
        <v>0.55708258906617658</v>
      </c>
      <c r="K93" s="66">
        <f t="shared" si="47"/>
        <v>1.6896749565676272</v>
      </c>
      <c r="L93" s="66">
        <f t="shared" si="48"/>
        <v>1.1325923675014506</v>
      </c>
      <c r="M93" s="66">
        <f t="shared" si="49"/>
        <v>19.999730197873838</v>
      </c>
      <c r="N93" s="66">
        <f t="shared" si="50"/>
        <v>-1.1325923675014522</v>
      </c>
      <c r="O93" s="67">
        <f t="shared" si="51"/>
        <v>1.2827654709225447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3.1455072026370156E-6</v>
      </c>
      <c r="X93" s="65">
        <f t="shared" si="55"/>
        <v>3.1455072026370157E-2</v>
      </c>
      <c r="Y93" s="68">
        <f t="shared" si="57"/>
        <v>8.6911863289817148E-2</v>
      </c>
      <c r="Z93" s="68">
        <f t="shared" si="58"/>
        <v>8.6911863289813596E-2</v>
      </c>
      <c r="AA93" s="66">
        <f t="shared" si="56"/>
        <v>19.999730197873838</v>
      </c>
      <c r="AB93" s="68">
        <f t="shared" si="59"/>
        <v>0.1356570286741885</v>
      </c>
    </row>
    <row r="94" spans="1:28">
      <c r="A94">
        <v>3708.92</v>
      </c>
      <c r="B94">
        <v>19.750720932610697</v>
      </c>
      <c r="D94" s="66">
        <f t="shared" si="40"/>
        <v>18.932321727839749</v>
      </c>
      <c r="E94" s="66">
        <f t="shared" si="41"/>
        <v>12.139818689239496</v>
      </c>
      <c r="F94" s="66">
        <f t="shared" si="42"/>
        <v>6.7925030386002536</v>
      </c>
      <c r="G94" s="66">
        <f t="shared" si="43"/>
        <v>6.241414212814</v>
      </c>
      <c r="H94" s="66">
        <f t="shared" si="44"/>
        <v>-0.55108882578625362</v>
      </c>
      <c r="I94" s="66">
        <f t="shared" si="45"/>
        <v>18.381232902053497</v>
      </c>
      <c r="J94" s="66">
        <f t="shared" si="46"/>
        <v>0.55108882578625185</v>
      </c>
      <c r="K94" s="66">
        <f t="shared" si="47"/>
        <v>1.7501730153768711</v>
      </c>
      <c r="L94" s="66">
        <f t="shared" si="48"/>
        <v>1.1990841895906192</v>
      </c>
      <c r="M94" s="66">
        <f t="shared" si="49"/>
        <v>20.131405917430367</v>
      </c>
      <c r="N94" s="66">
        <f t="shared" si="50"/>
        <v>-1.1990841895906179</v>
      </c>
      <c r="O94" s="67">
        <f t="shared" si="51"/>
        <v>1.4378028937261889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2.872158511783091E-6</v>
      </c>
      <c r="X94" s="65">
        <f t="shared" si="55"/>
        <v>2.8721585117830909E-2</v>
      </c>
      <c r="Y94" s="68">
        <f t="shared" si="57"/>
        <v>6.5183897467360197E-2</v>
      </c>
      <c r="Z94" s="68">
        <f t="shared" si="58"/>
        <v>6.5183897467363749E-2</v>
      </c>
      <c r="AA94" s="66">
        <f t="shared" si="56"/>
        <v>20.131405917430367</v>
      </c>
      <c r="AB94" s="68">
        <f t="shared" si="59"/>
        <v>0.13167571955652946</v>
      </c>
    </row>
    <row r="95" spans="1:28">
      <c r="A95">
        <v>4058.85</v>
      </c>
      <c r="B95">
        <v>19.794176864255604</v>
      </c>
      <c r="D95" s="66">
        <f t="shared" si="40"/>
        <v>18.975777659484656</v>
      </c>
      <c r="E95" s="66">
        <f t="shared" si="41"/>
        <v>12.151935733425415</v>
      </c>
      <c r="F95" s="66">
        <f t="shared" si="42"/>
        <v>6.8238419260592416</v>
      </c>
      <c r="G95" s="66">
        <f t="shared" si="43"/>
        <v>6.2971546224620614</v>
      </c>
      <c r="H95" s="66">
        <f t="shared" si="44"/>
        <v>-0.52668730359718019</v>
      </c>
      <c r="I95" s="66">
        <f t="shared" si="45"/>
        <v>18.449090355887478</v>
      </c>
      <c r="J95" s="66">
        <f t="shared" si="46"/>
        <v>0.52668730359717841</v>
      </c>
      <c r="K95" s="66">
        <f t="shared" si="47"/>
        <v>1.8073755521611419</v>
      </c>
      <c r="L95" s="66">
        <f t="shared" si="48"/>
        <v>1.2806882485639635</v>
      </c>
      <c r="M95" s="66">
        <f t="shared" si="49"/>
        <v>20.256465908048618</v>
      </c>
      <c r="N95" s="66">
        <f t="shared" si="50"/>
        <v>-1.2806882485639619</v>
      </c>
      <c r="O95" s="67">
        <f t="shared" si="51"/>
        <v>1.6401623900098283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2.6245380212430965E-6</v>
      </c>
      <c r="X95" s="65">
        <f t="shared" si="55"/>
        <v>2.6245380212430964E-2</v>
      </c>
      <c r="Y95" s="68">
        <f t="shared" si="57"/>
        <v>4.3455931644906798E-2</v>
      </c>
      <c r="Z95" s="68">
        <f t="shared" si="58"/>
        <v>4.3455931644906798E-2</v>
      </c>
      <c r="AA95" s="66">
        <f t="shared" si="56"/>
        <v>20.256465908048618</v>
      </c>
      <c r="AB95" s="68">
        <f t="shared" si="59"/>
        <v>0.12505999061825079</v>
      </c>
    </row>
    <row r="96" spans="1:28">
      <c r="A96">
        <v>4437.45</v>
      </c>
      <c r="B96">
        <v>19.837632795900515</v>
      </c>
      <c r="D96" s="66">
        <f t="shared" si="40"/>
        <v>19.019233591129563</v>
      </c>
      <c r="E96" s="66">
        <f t="shared" si="41"/>
        <v>12.163645600190506</v>
      </c>
      <c r="F96" s="66">
        <f t="shared" si="42"/>
        <v>6.8555879909390569</v>
      </c>
      <c r="G96" s="66">
        <f t="shared" si="43"/>
        <v>6.3500442925994545</v>
      </c>
      <c r="H96" s="66">
        <f t="shared" si="44"/>
        <v>-0.50554369833960244</v>
      </c>
      <c r="I96" s="66">
        <f t="shared" si="45"/>
        <v>18.513689892789962</v>
      </c>
      <c r="J96" s="66">
        <f t="shared" si="46"/>
        <v>0.50554369833960067</v>
      </c>
      <c r="K96" s="66">
        <f t="shared" si="47"/>
        <v>1.8613778799835703</v>
      </c>
      <c r="L96" s="66">
        <f t="shared" si="48"/>
        <v>1.3558341816439696</v>
      </c>
      <c r="M96" s="66">
        <f t="shared" si="49"/>
        <v>20.375067772773534</v>
      </c>
      <c r="N96" s="66">
        <f t="shared" si="50"/>
        <v>-1.3558341816439707</v>
      </c>
      <c r="O96" s="67">
        <f t="shared" si="51"/>
        <v>1.8382863281141759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2.4006143500259252E-6</v>
      </c>
      <c r="X96" s="65">
        <f t="shared" si="55"/>
        <v>2.4006143500259251E-2</v>
      </c>
      <c r="Y96" s="68">
        <f t="shared" si="57"/>
        <v>4.3455931644910351E-2</v>
      </c>
      <c r="Z96" s="68">
        <f t="shared" si="58"/>
        <v>4.3455931644906798E-2</v>
      </c>
      <c r="AA96" s="66">
        <f t="shared" si="56"/>
        <v>20.375067772773534</v>
      </c>
      <c r="AB96" s="68">
        <f t="shared" si="59"/>
        <v>0.11860186472491563</v>
      </c>
    </row>
    <row r="97" spans="1:28">
      <c r="A97">
        <v>4847.6400000000003</v>
      </c>
      <c r="B97">
        <v>19.859360761722968</v>
      </c>
      <c r="D97" s="66">
        <f t="shared" si="40"/>
        <v>19.04096155695202</v>
      </c>
      <c r="E97" s="66">
        <f t="shared" si="41"/>
        <v>12.174993191030541</v>
      </c>
      <c r="F97" s="66">
        <f t="shared" si="42"/>
        <v>6.8659683659214785</v>
      </c>
      <c r="G97" s="66">
        <f t="shared" si="43"/>
        <v>6.4004035183389094</v>
      </c>
      <c r="H97" s="66">
        <f t="shared" si="44"/>
        <v>-0.46556484758256911</v>
      </c>
      <c r="I97" s="66">
        <f t="shared" si="45"/>
        <v>18.57539670936945</v>
      </c>
      <c r="J97" s="66">
        <f t="shared" si="46"/>
        <v>0.46556484758257</v>
      </c>
      <c r="K97" s="66">
        <f t="shared" si="47"/>
        <v>1.912529836126962</v>
      </c>
      <c r="L97" s="66">
        <f t="shared" si="48"/>
        <v>1.446964988544392</v>
      </c>
      <c r="M97" s="66">
        <f t="shared" si="49"/>
        <v>20.487926545496411</v>
      </c>
      <c r="N97" s="66">
        <f t="shared" si="50"/>
        <v>-1.4469649885443907</v>
      </c>
      <c r="O97" s="67">
        <f t="shared" si="51"/>
        <v>2.0937076780732689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2.1974829293269593E-6</v>
      </c>
      <c r="X97" s="65">
        <f t="shared" si="55"/>
        <v>2.1974829293269594E-2</v>
      </c>
      <c r="Y97" s="68">
        <f t="shared" si="57"/>
        <v>2.1727965822453399E-2</v>
      </c>
      <c r="Z97" s="68">
        <f t="shared" si="58"/>
        <v>2.1727965822456952E-2</v>
      </c>
      <c r="AA97" s="66">
        <f t="shared" si="56"/>
        <v>20.487926545496411</v>
      </c>
      <c r="AB97" s="68">
        <f t="shared" si="59"/>
        <v>0.11285877272287692</v>
      </c>
    </row>
    <row r="98" spans="1:28">
      <c r="A98">
        <v>5302.32</v>
      </c>
      <c r="B98">
        <v>19.881088727545421</v>
      </c>
      <c r="D98" s="66">
        <f t="shared" si="40"/>
        <v>19.06268952277447</v>
      </c>
      <c r="E98" s="66">
        <f t="shared" si="41"/>
        <v>12.186243090550525</v>
      </c>
      <c r="F98" s="66">
        <f t="shared" si="42"/>
        <v>6.8764464322239451</v>
      </c>
      <c r="G98" s="66">
        <f t="shared" si="43"/>
        <v>6.4494812798474186</v>
      </c>
      <c r="H98" s="66">
        <f t="shared" si="44"/>
        <v>-0.42696515237652655</v>
      </c>
      <c r="I98" s="66">
        <f t="shared" si="45"/>
        <v>18.635724370397945</v>
      </c>
      <c r="J98" s="66">
        <f t="shared" si="46"/>
        <v>0.42696515237652477</v>
      </c>
      <c r="K98" s="66">
        <f t="shared" si="47"/>
        <v>1.9621151654247517</v>
      </c>
      <c r="L98" s="66">
        <f t="shared" si="48"/>
        <v>1.535150013048227</v>
      </c>
      <c r="M98" s="66">
        <f t="shared" si="49"/>
        <v>20.597839535822697</v>
      </c>
      <c r="N98" s="66">
        <f t="shared" si="50"/>
        <v>-1.5351500130482272</v>
      </c>
      <c r="O98" s="67">
        <f t="shared" si="51"/>
        <v>2.3566855625619723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2.0090462566428551E-6</v>
      </c>
      <c r="X98" s="65">
        <f t="shared" si="55"/>
        <v>2.009046256642855E-2</v>
      </c>
      <c r="Y98" s="68">
        <f t="shared" si="57"/>
        <v>2.1727965822453399E-2</v>
      </c>
      <c r="Z98" s="68">
        <f t="shared" si="58"/>
        <v>2.1727965822449846E-2</v>
      </c>
      <c r="AA98" s="66">
        <f t="shared" si="56"/>
        <v>20.597839535822697</v>
      </c>
      <c r="AB98" s="68">
        <f t="shared" si="59"/>
        <v>0.10991299032628632</v>
      </c>
    </row>
    <row r="99" spans="1:28">
      <c r="A99">
        <v>5803.51</v>
      </c>
      <c r="B99">
        <v>19.902816693367878</v>
      </c>
      <c r="D99" s="66">
        <f t="shared" si="40"/>
        <v>19.084417488596927</v>
      </c>
      <c r="E99" s="66">
        <f t="shared" si="41"/>
        <v>12.197323686738585</v>
      </c>
      <c r="F99" s="66">
        <f t="shared" si="42"/>
        <v>6.8870938018583416</v>
      </c>
      <c r="G99" s="66">
        <f t="shared" si="43"/>
        <v>6.4970145346518127</v>
      </c>
      <c r="H99" s="66">
        <f t="shared" si="44"/>
        <v>-0.39007926720652897</v>
      </c>
      <c r="I99" s="66">
        <f t="shared" si="45"/>
        <v>18.694338221390396</v>
      </c>
      <c r="J99" s="66">
        <f t="shared" si="46"/>
        <v>0.39007926720653074</v>
      </c>
      <c r="K99" s="66">
        <f t="shared" si="47"/>
        <v>2.0098786220446936</v>
      </c>
      <c r="L99" s="66">
        <f t="shared" si="48"/>
        <v>1.6197993548381628</v>
      </c>
      <c r="M99" s="66">
        <f t="shared" si="49"/>
        <v>20.704216843435091</v>
      </c>
      <c r="N99" s="66">
        <f t="shared" si="50"/>
        <v>-1.6197993548381646</v>
      </c>
      <c r="O99" s="67">
        <f t="shared" si="51"/>
        <v>2.6237499499341341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1.8355454108845409E-6</v>
      </c>
      <c r="X99" s="65">
        <f t="shared" si="55"/>
        <v>1.8355454108845409E-2</v>
      </c>
      <c r="Y99" s="68">
        <f t="shared" si="57"/>
        <v>2.1727965822456952E-2</v>
      </c>
      <c r="Z99" s="68">
        <f t="shared" si="58"/>
        <v>2.1727965822456952E-2</v>
      </c>
      <c r="AA99" s="66">
        <f t="shared" si="56"/>
        <v>20.704216843435091</v>
      </c>
      <c r="AB99" s="68">
        <f t="shared" si="59"/>
        <v>0.10637730761239439</v>
      </c>
    </row>
    <row r="100" spans="1:28">
      <c r="A100">
        <v>6354.53</v>
      </c>
      <c r="B100">
        <v>19.924544659190332</v>
      </c>
      <c r="D100" s="66">
        <f t="shared" si="40"/>
        <v>19.106145454419384</v>
      </c>
      <c r="E100" s="66">
        <f t="shared" si="41"/>
        <v>12.208204743710001</v>
      </c>
      <c r="F100" s="66">
        <f t="shared" si="42"/>
        <v>6.8979407107093831</v>
      </c>
      <c r="G100" s="66">
        <f t="shared" si="43"/>
        <v>6.5429314226350703</v>
      </c>
      <c r="H100" s="66">
        <f t="shared" si="44"/>
        <v>-0.35500928807431276</v>
      </c>
      <c r="I100" s="66">
        <f t="shared" si="45"/>
        <v>18.75113616634507</v>
      </c>
      <c r="J100" s="66">
        <f t="shared" si="46"/>
        <v>0.35500928807431364</v>
      </c>
      <c r="K100" s="66">
        <f t="shared" si="47"/>
        <v>2.0557637854045336</v>
      </c>
      <c r="L100" s="66">
        <f t="shared" si="48"/>
        <v>1.70075449733022</v>
      </c>
      <c r="M100" s="66">
        <f t="shared" si="49"/>
        <v>20.806899951749603</v>
      </c>
      <c r="N100" s="66">
        <f t="shared" si="50"/>
        <v>-1.7007544973302196</v>
      </c>
      <c r="O100" s="67">
        <f t="shared" si="51"/>
        <v>2.8925658601889679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1.6763798656269688E-6</v>
      </c>
      <c r="X100" s="65">
        <f t="shared" si="55"/>
        <v>1.6763798656269688E-2</v>
      </c>
      <c r="Y100" s="68">
        <f t="shared" si="57"/>
        <v>2.1727965822453399E-2</v>
      </c>
      <c r="Z100" s="68">
        <f t="shared" si="58"/>
        <v>2.1727965822456952E-2</v>
      </c>
      <c r="AA100" s="66">
        <f t="shared" si="56"/>
        <v>20.806899951749603</v>
      </c>
      <c r="AB100" s="68">
        <f t="shared" si="59"/>
        <v>0.10268310831451188</v>
      </c>
    </row>
    <row r="101" spans="1:28">
      <c r="A101">
        <v>6945.08</v>
      </c>
      <c r="B101">
        <v>19.924544659190332</v>
      </c>
      <c r="D101" s="66">
        <f t="shared" si="40"/>
        <v>19.106145454419384</v>
      </c>
      <c r="E101" s="66">
        <f t="shared" si="41"/>
        <v>12.218632969136014</v>
      </c>
      <c r="F101" s="66">
        <f t="shared" si="42"/>
        <v>6.88751248528337</v>
      </c>
      <c r="G101" s="66">
        <f t="shared" si="43"/>
        <v>6.5862461516920057</v>
      </c>
      <c r="H101" s="66">
        <f t="shared" si="44"/>
        <v>-0.30126633359136434</v>
      </c>
      <c r="I101" s="66">
        <f t="shared" si="45"/>
        <v>18.804879120828019</v>
      </c>
      <c r="J101" s="66">
        <f t="shared" si="46"/>
        <v>0.30126633359136434</v>
      </c>
      <c r="K101" s="66">
        <f t="shared" si="47"/>
        <v>2.0988120056799531</v>
      </c>
      <c r="L101" s="66">
        <f t="shared" si="48"/>
        <v>1.7975456720885887</v>
      </c>
      <c r="M101" s="66">
        <f t="shared" si="49"/>
        <v>20.903691126507972</v>
      </c>
      <c r="N101" s="66">
        <f t="shared" si="50"/>
        <v>-1.7975456720885887</v>
      </c>
      <c r="O101" s="67">
        <f t="shared" si="51"/>
        <v>3.2311704432444164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1.5338349086724044E-6</v>
      </c>
      <c r="X101" s="65">
        <f t="shared" si="55"/>
        <v>1.5338349086724044E-2</v>
      </c>
      <c r="Y101" s="68">
        <f t="shared" si="57"/>
        <v>1E-4</v>
      </c>
      <c r="Z101" s="68">
        <f t="shared" si="58"/>
        <v>1E-4</v>
      </c>
      <c r="AA101" s="66">
        <f t="shared" si="56"/>
        <v>20.903691126507972</v>
      </c>
      <c r="AB101" s="68">
        <f t="shared" si="59"/>
        <v>9.6791174758369181E-2</v>
      </c>
    </row>
    <row r="102" spans="1:28">
      <c r="A102">
        <v>7603.64</v>
      </c>
      <c r="B102">
        <v>19.924544659190332</v>
      </c>
      <c r="D102" s="66">
        <f t="shared" si="40"/>
        <v>19.106145454419384</v>
      </c>
      <c r="E102" s="66">
        <f t="shared" si="41"/>
        <v>12.229035105773455</v>
      </c>
      <c r="F102" s="66">
        <f t="shared" si="42"/>
        <v>6.8771103486459282</v>
      </c>
      <c r="G102" s="66">
        <f t="shared" si="43"/>
        <v>6.628793206803163</v>
      </c>
      <c r="H102" s="66">
        <f t="shared" si="44"/>
        <v>-0.24831714184276521</v>
      </c>
      <c r="I102" s="66">
        <f t="shared" si="45"/>
        <v>18.857828312576618</v>
      </c>
      <c r="J102" s="66">
        <f t="shared" si="46"/>
        <v>0.24831714184276521</v>
      </c>
      <c r="K102" s="66">
        <f t="shared" si="47"/>
        <v>2.1408673143243591</v>
      </c>
      <c r="L102" s="66">
        <f t="shared" si="48"/>
        <v>1.8925501724815939</v>
      </c>
      <c r="M102" s="66">
        <f t="shared" si="49"/>
        <v>20.998695626900979</v>
      </c>
      <c r="N102" s="66">
        <f t="shared" si="50"/>
        <v>-1.8925501724815952</v>
      </c>
      <c r="O102" s="67">
        <f t="shared" si="51"/>
        <v>3.5817461553601158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1.4009877042472475E-6</v>
      </c>
      <c r="X102" s="65">
        <f t="shared" si="55"/>
        <v>1.4009877042472476E-2</v>
      </c>
      <c r="Y102" s="68">
        <f t="shared" si="57"/>
        <v>1E-4</v>
      </c>
      <c r="Z102" s="68">
        <f t="shared" si="58"/>
        <v>1E-4</v>
      </c>
      <c r="AA102" s="66">
        <f t="shared" si="56"/>
        <v>20.998695626900979</v>
      </c>
      <c r="AB102" s="68">
        <f t="shared" si="59"/>
        <v>9.5004500393006452E-2</v>
      </c>
    </row>
    <row r="103" spans="1:28">
      <c r="A103">
        <v>8315.4699999999993</v>
      </c>
      <c r="B103">
        <v>19.924544659190332</v>
      </c>
      <c r="D103" s="66">
        <f t="shared" si="40"/>
        <v>19.106145454419384</v>
      </c>
      <c r="E103" s="66">
        <f t="shared" si="41"/>
        <v>12.239090957443199</v>
      </c>
      <c r="F103" s="66">
        <f t="shared" si="42"/>
        <v>6.8670544969761842</v>
      </c>
      <c r="G103" s="66">
        <f t="shared" si="43"/>
        <v>6.6693111718212377</v>
      </c>
      <c r="H103" s="66">
        <f t="shared" si="44"/>
        <v>-0.19774332515494653</v>
      </c>
      <c r="I103" s="66">
        <f t="shared" si="45"/>
        <v>18.908402129264438</v>
      </c>
      <c r="J103" s="66">
        <f t="shared" si="46"/>
        <v>0.19774332515494564</v>
      </c>
      <c r="K103" s="66">
        <f t="shared" si="47"/>
        <v>2.1807000452957759</v>
      </c>
      <c r="L103" s="66">
        <f t="shared" si="48"/>
        <v>1.9829567201408302</v>
      </c>
      <c r="M103" s="66">
        <f t="shared" si="49"/>
        <v>21.089102174560214</v>
      </c>
      <c r="N103" s="66">
        <f t="shared" si="50"/>
        <v>-1.9829567201408302</v>
      </c>
      <c r="O103" s="67">
        <f t="shared" si="51"/>
        <v>3.9321173539516789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1.2810588153793525E-6</v>
      </c>
      <c r="X103" s="65">
        <f t="shared" si="55"/>
        <v>1.2810588153793524E-2</v>
      </c>
      <c r="Y103" s="68">
        <f t="shared" si="57"/>
        <v>1E-4</v>
      </c>
      <c r="Z103" s="68">
        <f t="shared" si="58"/>
        <v>1E-4</v>
      </c>
      <c r="AA103" s="66">
        <f t="shared" si="56"/>
        <v>21.089102174560214</v>
      </c>
      <c r="AB103" s="68">
        <f t="shared" si="59"/>
        <v>9.0406547659235059E-2</v>
      </c>
    </row>
    <row r="104" spans="1:28">
      <c r="A104">
        <v>9093.44</v>
      </c>
      <c r="B104">
        <v>19.924544659190332</v>
      </c>
      <c r="D104" s="66">
        <f t="shared" ref="D104:D125" si="60">IF(B104-$D$4&gt;0.05,B104-$D$4,IF(A104="","",0))</f>
        <v>19.106145454419384</v>
      </c>
      <c r="E104" s="66">
        <f t="shared" ref="E104:E125" si="61">IF(D104="","",IF(A104&lt;$F$4+0.01,0,10^(((-0.434*$E$4)/(LOG(A104)-LOG($F$4)))+LOG($G$4))))</f>
        <v>12.248929451467776</v>
      </c>
      <c r="F104" s="66">
        <f t="shared" ref="F104:F125" si="62">IF(E104="","",IF(ABS(D104-E104)&lt;0.05,0,D104-E104))</f>
        <v>6.857216002951608</v>
      </c>
      <c r="G104" s="66">
        <f t="shared" ref="G104:G125" si="63">IF(OR(D104="",$H$4=""),"",IF(A104&lt;$I$4,0,10^(((-0.434*$H$4)/(LOG(A104)-LOG($I$4)))+LOG($J$4))))</f>
        <v>6.7083824571367625</v>
      </c>
      <c r="H104" s="66">
        <f t="shared" ref="H104:H125" si="64">IF(G104="","",IF(ABS(G104-F104)&lt;0.05,0,G104-F104))</f>
        <v>-0.14883354581484554</v>
      </c>
      <c r="I104" s="66">
        <f t="shared" ref="I104:I125" si="65">IF(G104="","",E104+G104)</f>
        <v>18.957311908604538</v>
      </c>
      <c r="J104" s="66">
        <f t="shared" ref="J104:J125" si="66">IF(I104="","",IF(ABS(D104-I104)&lt;0.05,0,D104-I104))</f>
        <v>0.14883354581484554</v>
      </c>
      <c r="K104" s="66">
        <f t="shared" ref="K104:K125" si="67">IF(OR(G104="",$K$4=""),"",IF(A104&lt;$L$4,0,10^(((-0.434*$K$4)/(LOG(A104)-LOG($L$4)))+LOG($M$4))))</f>
        <v>2.2189060144915214</v>
      </c>
      <c r="L104" s="66">
        <f t="shared" ref="L104:L125" si="68">IF(K104="","",IF(ABS(K104-J104)&lt;0.05,0,K104-J104))</f>
        <v>2.0700724686766758</v>
      </c>
      <c r="M104" s="66">
        <f t="shared" ref="M104:M125" si="69">IF(L104="","",E104+G104+K104)</f>
        <v>21.176217923096061</v>
      </c>
      <c r="N104" s="66">
        <f t="shared" ref="N104:N125" si="70">IF(M104="","",IF(ABS(D104-M104)&lt;0.05,0,D104-M104))</f>
        <v>-2.0700724686766776</v>
      </c>
      <c r="O104" s="67">
        <f t="shared" ref="O104:O125" si="71">IF($H$4="",IF(A104="","",F104^2),IF(N104="","",N104^2))</f>
        <v>4.2852000255731539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1.1714605416126948E-6</v>
      </c>
      <c r="X104" s="65">
        <f t="shared" ref="X104:X125" si="75">IF(D104="","",IF(W104=" "," ",W104*10000))</f>
        <v>1.1714605416126948E-2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21.176217923096061</v>
      </c>
      <c r="AB104" s="68">
        <f t="shared" si="59"/>
        <v>8.7115748535847359E-2</v>
      </c>
    </row>
    <row r="105" spans="1:28">
      <c r="A105">
        <v>9953.6200000000008</v>
      </c>
      <c r="B105">
        <v>19.924544659190332</v>
      </c>
      <c r="D105" s="66">
        <f t="shared" si="60"/>
        <v>19.106145454419384</v>
      </c>
      <c r="E105" s="66">
        <f t="shared" si="61"/>
        <v>12.258664385831127</v>
      </c>
      <c r="F105" s="66">
        <f t="shared" si="62"/>
        <v>6.847481068588257</v>
      </c>
      <c r="G105" s="66">
        <f t="shared" si="63"/>
        <v>6.7464979217254317</v>
      </c>
      <c r="H105" s="66">
        <f t="shared" si="64"/>
        <v>-0.10098314686282528</v>
      </c>
      <c r="I105" s="66">
        <f t="shared" si="65"/>
        <v>19.00516230755656</v>
      </c>
      <c r="J105" s="66">
        <f t="shared" si="66"/>
        <v>0.1009831468628235</v>
      </c>
      <c r="K105" s="66">
        <f t="shared" si="67"/>
        <v>2.2559804191293824</v>
      </c>
      <c r="L105" s="66">
        <f t="shared" si="68"/>
        <v>2.1549972722665589</v>
      </c>
      <c r="M105" s="66">
        <f t="shared" si="69"/>
        <v>21.261142726685943</v>
      </c>
      <c r="N105" s="66">
        <f t="shared" si="70"/>
        <v>-2.1549972722665593</v>
      </c>
      <c r="O105" s="67">
        <f t="shared" si="71"/>
        <v>4.6440132434763113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1.0702243151258076E-6</v>
      </c>
      <c r="X105" s="65">
        <f t="shared" si="75"/>
        <v>1.0702243151258076E-2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21.261142726685943</v>
      </c>
      <c r="AB105" s="68">
        <f t="shared" ref="AB105:AB125" si="79">IF(AA105-AA104&lt;0.0001,0.0001,AA105-AA104)</f>
        <v>8.4924803589881748E-2</v>
      </c>
    </row>
    <row r="106" spans="1:28">
      <c r="A106">
        <v>10894.05</v>
      </c>
      <c r="B106">
        <v>19.924544659190332</v>
      </c>
      <c r="D106" s="66">
        <f t="shared" si="60"/>
        <v>19.106145454419384</v>
      </c>
      <c r="E106" s="66">
        <f t="shared" si="61"/>
        <v>12.268186229512157</v>
      </c>
      <c r="F106" s="66">
        <f t="shared" si="62"/>
        <v>6.8379592249072267</v>
      </c>
      <c r="G106" s="66">
        <f t="shared" si="63"/>
        <v>6.7832653762755246</v>
      </c>
      <c r="H106" s="66">
        <f t="shared" si="64"/>
        <v>-5.4693848631702124E-2</v>
      </c>
      <c r="I106" s="66">
        <f t="shared" si="65"/>
        <v>19.051451605787683</v>
      </c>
      <c r="J106" s="66">
        <f t="shared" si="66"/>
        <v>5.4693848631700348E-2</v>
      </c>
      <c r="K106" s="66">
        <f t="shared" si="67"/>
        <v>2.2915565711134698</v>
      </c>
      <c r="L106" s="66">
        <f t="shared" si="68"/>
        <v>2.2368627224817694</v>
      </c>
      <c r="M106" s="66">
        <f t="shared" si="69"/>
        <v>21.343008176901154</v>
      </c>
      <c r="N106" s="66">
        <f t="shared" si="70"/>
        <v>-2.2368627224817708</v>
      </c>
      <c r="O106" s="67">
        <f t="shared" si="71"/>
        <v>5.0035548392285598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9.7783708974371732E-7</v>
      </c>
      <c r="X106" s="65">
        <f t="shared" si="75"/>
        <v>9.778370897437173E-3</v>
      </c>
      <c r="Y106" s="68">
        <f t="shared" si="77"/>
        <v>1E-4</v>
      </c>
      <c r="Z106" s="68">
        <f t="shared" si="78"/>
        <v>1E-4</v>
      </c>
      <c r="AA106" s="66">
        <f t="shared" si="76"/>
        <v>21.343008176901154</v>
      </c>
      <c r="AB106" s="68">
        <f t="shared" si="79"/>
        <v>8.1865450215211411E-2</v>
      </c>
    </row>
    <row r="107" spans="1:28">
      <c r="A107">
        <v>11895.18</v>
      </c>
      <c r="B107">
        <v>19.924544659190332</v>
      </c>
      <c r="D107" s="66">
        <f t="shared" si="60"/>
        <v>19.106145454419384</v>
      </c>
      <c r="E107" s="66">
        <f t="shared" si="61"/>
        <v>12.277270612517121</v>
      </c>
      <c r="F107" s="66">
        <f t="shared" si="62"/>
        <v>6.8288748419022625</v>
      </c>
      <c r="G107" s="66">
        <f t="shared" si="63"/>
        <v>6.8178791540580557</v>
      </c>
      <c r="H107" s="66">
        <f t="shared" si="64"/>
        <v>0</v>
      </c>
      <c r="I107" s="66">
        <f t="shared" si="65"/>
        <v>19.095149766575176</v>
      </c>
      <c r="J107" s="66">
        <f t="shared" si="66"/>
        <v>0</v>
      </c>
      <c r="K107" s="66">
        <f t="shared" si="67"/>
        <v>2.3248787868013214</v>
      </c>
      <c r="L107" s="66">
        <f t="shared" si="68"/>
        <v>2.3248787868013214</v>
      </c>
      <c r="M107" s="66">
        <f t="shared" si="69"/>
        <v>21.420028553376497</v>
      </c>
      <c r="N107" s="66">
        <f t="shared" si="70"/>
        <v>-2.3138830989571133</v>
      </c>
      <c r="O107" s="67">
        <f t="shared" si="71"/>
        <v>5.3540549956393741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8.9553971840043961E-7</v>
      </c>
      <c r="X107" s="65">
        <f t="shared" si="75"/>
        <v>8.9553971840043954E-3</v>
      </c>
      <c r="Y107" s="68">
        <f t="shared" si="77"/>
        <v>1E-4</v>
      </c>
      <c r="Z107" s="68">
        <f t="shared" si="78"/>
        <v>1E-4</v>
      </c>
      <c r="AA107" s="66">
        <f t="shared" si="76"/>
        <v>21.420028553376497</v>
      </c>
      <c r="AB107" s="68">
        <f t="shared" si="79"/>
        <v>7.7020376475342545E-2</v>
      </c>
    </row>
    <row r="108" spans="1:28">
      <c r="A108">
        <v>12993.8</v>
      </c>
      <c r="B108">
        <v>19.924544659190332</v>
      </c>
      <c r="D108" s="66">
        <f t="shared" si="60"/>
        <v>19.106145454419384</v>
      </c>
      <c r="E108" s="66">
        <f t="shared" si="61"/>
        <v>12.286217291867477</v>
      </c>
      <c r="F108" s="66">
        <f t="shared" si="62"/>
        <v>6.819928162551907</v>
      </c>
      <c r="G108" s="66">
        <f t="shared" si="63"/>
        <v>6.8515331638518004</v>
      </c>
      <c r="H108" s="66">
        <f t="shared" si="64"/>
        <v>0</v>
      </c>
      <c r="I108" s="66">
        <f t="shared" si="65"/>
        <v>19.137750455719278</v>
      </c>
      <c r="J108" s="66">
        <f t="shared" si="66"/>
        <v>0</v>
      </c>
      <c r="K108" s="66">
        <f t="shared" si="67"/>
        <v>2.3571171793551637</v>
      </c>
      <c r="L108" s="66">
        <f t="shared" si="68"/>
        <v>2.3571171793551637</v>
      </c>
      <c r="M108" s="66">
        <f t="shared" si="69"/>
        <v>21.494867635074442</v>
      </c>
      <c r="N108" s="66">
        <f t="shared" si="70"/>
        <v>-2.3887221806550585</v>
      </c>
      <c r="O108" s="67">
        <f t="shared" si="71"/>
        <v>5.7059936563534581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8.1982223425961173E-7</v>
      </c>
      <c r="X108" s="65">
        <f t="shared" si="75"/>
        <v>8.1982223425961179E-3</v>
      </c>
      <c r="Y108" s="68">
        <f t="shared" si="77"/>
        <v>1E-4</v>
      </c>
      <c r="Z108" s="68">
        <f t="shared" si="78"/>
        <v>1E-4</v>
      </c>
      <c r="AA108" s="66">
        <f t="shared" si="76"/>
        <v>21.494867635074442</v>
      </c>
      <c r="AB108" s="68">
        <f t="shared" si="79"/>
        <v>7.4839081697945176E-2</v>
      </c>
    </row>
    <row r="109" spans="1:28">
      <c r="A109">
        <v>14293.65</v>
      </c>
      <c r="B109">
        <v>19.924544659190332</v>
      </c>
      <c r="D109" s="66">
        <f t="shared" si="60"/>
        <v>19.106145454419384</v>
      </c>
      <c r="E109" s="66">
        <f t="shared" si="61"/>
        <v>12.295675499340184</v>
      </c>
      <c r="F109" s="66">
        <f t="shared" si="62"/>
        <v>6.8104699550791992</v>
      </c>
      <c r="G109" s="66">
        <f t="shared" si="63"/>
        <v>6.8866504927419276</v>
      </c>
      <c r="H109" s="66">
        <f t="shared" si="64"/>
        <v>7.6180537662728476E-2</v>
      </c>
      <c r="I109" s="66">
        <f t="shared" si="65"/>
        <v>19.182325992082113</v>
      </c>
      <c r="J109" s="66">
        <f t="shared" si="66"/>
        <v>-7.6180537662729364E-2</v>
      </c>
      <c r="K109" s="66">
        <f t="shared" si="67"/>
        <v>2.390587652541702</v>
      </c>
      <c r="L109" s="66">
        <f t="shared" si="68"/>
        <v>2.4667681902044314</v>
      </c>
      <c r="M109" s="66">
        <f t="shared" si="69"/>
        <v>21.572913644623814</v>
      </c>
      <c r="N109" s="66">
        <f t="shared" si="70"/>
        <v>-2.4667681902044301</v>
      </c>
      <c r="O109" s="67">
        <f t="shared" si="71"/>
        <v>6.0849453042044388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7.4526843371165118E-7</v>
      </c>
      <c r="X109" s="65">
        <f t="shared" si="75"/>
        <v>7.452684337116512E-3</v>
      </c>
      <c r="Y109" s="68">
        <f t="shared" si="77"/>
        <v>1E-4</v>
      </c>
      <c r="Z109" s="68">
        <f t="shared" si="78"/>
        <v>1E-4</v>
      </c>
      <c r="AA109" s="66">
        <f t="shared" si="76"/>
        <v>21.572913644623814</v>
      </c>
      <c r="AB109" s="68">
        <f t="shared" si="79"/>
        <v>7.8046009549371576E-2</v>
      </c>
    </row>
    <row r="110" spans="1:28">
      <c r="A110">
        <v>15592.15</v>
      </c>
      <c r="B110">
        <v>19.924544659190332</v>
      </c>
      <c r="D110" s="66">
        <f t="shared" si="60"/>
        <v>19.106145454419384</v>
      </c>
      <c r="E110" s="66">
        <f t="shared" si="61"/>
        <v>12.304127624094006</v>
      </c>
      <c r="F110" s="66">
        <f t="shared" si="62"/>
        <v>6.8020178303253775</v>
      </c>
      <c r="G110" s="66">
        <f t="shared" si="63"/>
        <v>6.917638752748811</v>
      </c>
      <c r="H110" s="66">
        <f t="shared" si="64"/>
        <v>0.11562092242343347</v>
      </c>
      <c r="I110" s="66">
        <f t="shared" si="65"/>
        <v>19.221766376842815</v>
      </c>
      <c r="J110" s="66">
        <f t="shared" si="66"/>
        <v>-0.11562092242343169</v>
      </c>
      <c r="K110" s="66">
        <f t="shared" si="67"/>
        <v>2.4199775549858851</v>
      </c>
      <c r="L110" s="66">
        <f t="shared" si="68"/>
        <v>2.5355984774093168</v>
      </c>
      <c r="M110" s="66">
        <f t="shared" si="69"/>
        <v>21.641743931828699</v>
      </c>
      <c r="N110" s="66">
        <f t="shared" si="70"/>
        <v>-2.5355984774093159</v>
      </c>
      <c r="O110" s="67">
        <f t="shared" si="71"/>
        <v>6.429259638640441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6.8320315976453173E-7</v>
      </c>
      <c r="X110" s="65">
        <f t="shared" si="75"/>
        <v>6.8320315976453175E-3</v>
      </c>
      <c r="Y110" s="68">
        <f t="shared" si="77"/>
        <v>1E-4</v>
      </c>
      <c r="Z110" s="68">
        <f t="shared" si="78"/>
        <v>1E-4</v>
      </c>
      <c r="AA110" s="66">
        <f t="shared" si="76"/>
        <v>21.641743931828699</v>
      </c>
      <c r="AB110" s="68">
        <f t="shared" si="79"/>
        <v>6.8830287204885821E-2</v>
      </c>
    </row>
    <row r="111" spans="1:28">
      <c r="A111">
        <v>17094.23</v>
      </c>
      <c r="B111">
        <v>19.924544659190332</v>
      </c>
      <c r="D111" s="66">
        <f t="shared" si="60"/>
        <v>19.106145454419384</v>
      </c>
      <c r="E111" s="66">
        <f t="shared" si="61"/>
        <v>12.312892908829024</v>
      </c>
      <c r="F111" s="66">
        <f t="shared" si="62"/>
        <v>6.7932525455903594</v>
      </c>
      <c r="G111" s="66">
        <f t="shared" si="63"/>
        <v>6.949389730771335</v>
      </c>
      <c r="H111" s="66">
        <f t="shared" si="64"/>
        <v>0.15613718518097564</v>
      </c>
      <c r="I111" s="66">
        <f t="shared" si="65"/>
        <v>19.262282639600357</v>
      </c>
      <c r="J111" s="66">
        <f t="shared" si="66"/>
        <v>-0.15613718518097386</v>
      </c>
      <c r="K111" s="66">
        <f t="shared" si="67"/>
        <v>2.4499486619132043</v>
      </c>
      <c r="L111" s="66">
        <f t="shared" si="68"/>
        <v>2.6060858470941781</v>
      </c>
      <c r="M111" s="66">
        <f t="shared" si="69"/>
        <v>21.712231301513562</v>
      </c>
      <c r="N111" s="66">
        <f t="shared" si="70"/>
        <v>-2.6060858470941781</v>
      </c>
      <c r="O111" s="67">
        <f t="shared" si="71"/>
        <v>6.7916834424245796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6.2316969805147949E-7</v>
      </c>
      <c r="X111" s="65">
        <f t="shared" si="75"/>
        <v>6.2316969805147945E-3</v>
      </c>
      <c r="Y111" s="68">
        <f t="shared" si="77"/>
        <v>1E-4</v>
      </c>
      <c r="Z111" s="68">
        <f t="shared" si="78"/>
        <v>1E-4</v>
      </c>
      <c r="AA111" s="66">
        <f t="shared" si="76"/>
        <v>21.712231301513562</v>
      </c>
      <c r="AB111" s="68">
        <f t="shared" si="79"/>
        <v>7.0487369684862244E-2</v>
      </c>
    </row>
    <row r="112" spans="1:28">
      <c r="A112">
        <v>18694.349999999999</v>
      </c>
      <c r="B112">
        <v>19.924544659190332</v>
      </c>
      <c r="D112" s="66">
        <f t="shared" si="60"/>
        <v>19.106145454419384</v>
      </c>
      <c r="E112" s="66">
        <f t="shared" si="61"/>
        <v>12.321253030497381</v>
      </c>
      <c r="F112" s="66">
        <f t="shared" si="62"/>
        <v>6.7848924239220025</v>
      </c>
      <c r="G112" s="66">
        <f t="shared" si="63"/>
        <v>6.9793136030646377</v>
      </c>
      <c r="H112" s="66">
        <f t="shared" si="64"/>
        <v>0.19442117914263513</v>
      </c>
      <c r="I112" s="66">
        <f t="shared" si="65"/>
        <v>19.300566633562021</v>
      </c>
      <c r="J112" s="66">
        <f t="shared" si="66"/>
        <v>-0.1944211791426369</v>
      </c>
      <c r="K112" s="66">
        <f t="shared" si="67"/>
        <v>2.4780625529047362</v>
      </c>
      <c r="L112" s="66">
        <f t="shared" si="68"/>
        <v>2.6724837320473731</v>
      </c>
      <c r="M112" s="66">
        <f t="shared" si="69"/>
        <v>21.778629186466755</v>
      </c>
      <c r="N112" s="66">
        <f t="shared" si="70"/>
        <v>-2.6724837320473718</v>
      </c>
      <c r="O112" s="67">
        <f t="shared" si="71"/>
        <v>7.1421692980578486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5.6983025071866857E-7</v>
      </c>
      <c r="X112" s="65">
        <f t="shared" si="75"/>
        <v>5.6983025071866856E-3</v>
      </c>
      <c r="Y112" s="68">
        <f t="shared" si="77"/>
        <v>1E-4</v>
      </c>
      <c r="Z112" s="68">
        <f t="shared" si="78"/>
        <v>1E-4</v>
      </c>
      <c r="AA112" s="66">
        <f t="shared" si="76"/>
        <v>21.778629186466755</v>
      </c>
      <c r="AB112" s="68">
        <f t="shared" si="79"/>
        <v>6.6397884953193653E-2</v>
      </c>
    </row>
    <row r="113" spans="1:28">
      <c r="A113">
        <v>20393.07</v>
      </c>
      <c r="B113">
        <v>19.924544659190332</v>
      </c>
      <c r="D113" s="66">
        <f t="shared" si="60"/>
        <v>19.106145454419384</v>
      </c>
      <c r="E113" s="66">
        <f t="shared" si="61"/>
        <v>12.32922513553396</v>
      </c>
      <c r="F113" s="66">
        <f t="shared" si="62"/>
        <v>6.7769203188854235</v>
      </c>
      <c r="G113" s="66">
        <f t="shared" si="63"/>
        <v>7.0075271316666399</v>
      </c>
      <c r="H113" s="66">
        <f t="shared" si="64"/>
        <v>0.23060681278121642</v>
      </c>
      <c r="I113" s="66">
        <f t="shared" si="65"/>
        <v>19.336752267200602</v>
      </c>
      <c r="J113" s="66">
        <f t="shared" si="66"/>
        <v>-0.2306068127812182</v>
      </c>
      <c r="K113" s="66">
        <f t="shared" si="67"/>
        <v>2.5044511331971737</v>
      </c>
      <c r="L113" s="66">
        <f t="shared" si="68"/>
        <v>2.7350579459783919</v>
      </c>
      <c r="M113" s="66">
        <f t="shared" si="69"/>
        <v>21.841203400397774</v>
      </c>
      <c r="N113" s="66">
        <f t="shared" si="70"/>
        <v>-2.7350579459783901</v>
      </c>
      <c r="O113" s="67">
        <f t="shared" si="71"/>
        <v>7.4805419678595308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5.2236402599130692E-7</v>
      </c>
      <c r="X113" s="65">
        <f t="shared" si="75"/>
        <v>5.2236402599130692E-3</v>
      </c>
      <c r="Y113" s="68">
        <f t="shared" si="77"/>
        <v>1E-4</v>
      </c>
      <c r="Z113" s="68">
        <f t="shared" si="78"/>
        <v>1E-4</v>
      </c>
      <c r="AA113" s="66">
        <f t="shared" si="76"/>
        <v>21.841203400397774</v>
      </c>
      <c r="AB113" s="68">
        <f t="shared" si="79"/>
        <v>6.2574213931018363E-2</v>
      </c>
    </row>
    <row r="114" spans="1:28">
      <c r="A114">
        <v>22294.97</v>
      </c>
      <c r="B114">
        <v>19.924544659190332</v>
      </c>
      <c r="D114" s="66">
        <f t="shared" si="60"/>
        <v>19.106145454419384</v>
      </c>
      <c r="E114" s="66">
        <f t="shared" si="61"/>
        <v>12.337245192144149</v>
      </c>
      <c r="F114" s="66">
        <f t="shared" si="62"/>
        <v>6.7689002622752348</v>
      </c>
      <c r="G114" s="66">
        <f t="shared" si="63"/>
        <v>7.0355987345969462</v>
      </c>
      <c r="H114" s="66">
        <f t="shared" si="64"/>
        <v>0.2666984723217114</v>
      </c>
      <c r="I114" s="66">
        <f t="shared" si="65"/>
        <v>19.372843926741094</v>
      </c>
      <c r="J114" s="66">
        <f t="shared" si="66"/>
        <v>-0.26669847232171051</v>
      </c>
      <c r="K114" s="66">
        <f t="shared" si="67"/>
        <v>2.5305923804856127</v>
      </c>
      <c r="L114" s="66">
        <f t="shared" si="68"/>
        <v>2.7972908528073233</v>
      </c>
      <c r="M114" s="66">
        <f t="shared" si="69"/>
        <v>21.903436307226706</v>
      </c>
      <c r="N114" s="66">
        <f t="shared" si="70"/>
        <v>-2.7972908528073219</v>
      </c>
      <c r="O114" s="67">
        <f t="shared" si="71"/>
        <v>7.8248361151995143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4.7780311646629447E-7</v>
      </c>
      <c r="X114" s="65">
        <f t="shared" si="75"/>
        <v>4.778031164662945E-3</v>
      </c>
      <c r="Y114" s="68">
        <f t="shared" si="77"/>
        <v>1E-4</v>
      </c>
      <c r="Z114" s="68">
        <f t="shared" si="78"/>
        <v>1E-4</v>
      </c>
      <c r="AA114" s="66">
        <f t="shared" si="76"/>
        <v>21.903436307226706</v>
      </c>
      <c r="AB114" s="68">
        <f t="shared" si="79"/>
        <v>6.2232906828931789E-2</v>
      </c>
    </row>
    <row r="115" spans="1:28">
      <c r="A115">
        <v>24396.47</v>
      </c>
      <c r="B115">
        <v>19.924544659190332</v>
      </c>
      <c r="D115" s="66">
        <f t="shared" si="60"/>
        <v>19.106145454419384</v>
      </c>
      <c r="E115" s="66">
        <f t="shared" si="61"/>
        <v>12.345194359915048</v>
      </c>
      <c r="F115" s="66">
        <f t="shared" si="62"/>
        <v>6.7609510945043354</v>
      </c>
      <c r="G115" s="66">
        <f t="shared" si="63"/>
        <v>7.0631186149364602</v>
      </c>
      <c r="H115" s="66">
        <f t="shared" si="64"/>
        <v>0.3021675204321248</v>
      </c>
      <c r="I115" s="66">
        <f t="shared" si="65"/>
        <v>19.408312974851508</v>
      </c>
      <c r="J115" s="66">
        <f t="shared" si="66"/>
        <v>-0.3021675204321248</v>
      </c>
      <c r="K115" s="66">
        <f t="shared" si="67"/>
        <v>2.5561084605303162</v>
      </c>
      <c r="L115" s="66">
        <f t="shared" si="68"/>
        <v>2.858275980962441</v>
      </c>
      <c r="M115" s="66">
        <f t="shared" si="69"/>
        <v>21.964421435381823</v>
      </c>
      <c r="N115" s="66">
        <f t="shared" si="70"/>
        <v>-2.8582759809624392</v>
      </c>
      <c r="O115" s="67">
        <f t="shared" si="71"/>
        <v>8.1697415833467932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4.3664538957982617E-7</v>
      </c>
      <c r="X115" s="65">
        <f t="shared" si="75"/>
        <v>4.3664538957982621E-3</v>
      </c>
      <c r="Y115" s="68">
        <f t="shared" si="77"/>
        <v>1E-4</v>
      </c>
      <c r="Z115" s="68">
        <f t="shared" si="78"/>
        <v>1E-4</v>
      </c>
      <c r="AA115" s="66">
        <f t="shared" si="76"/>
        <v>21.964421435381823</v>
      </c>
      <c r="AB115" s="68">
        <f t="shared" si="79"/>
        <v>6.0985128155117252E-2</v>
      </c>
    </row>
    <row r="116" spans="1:28">
      <c r="A116">
        <v>26697.41</v>
      </c>
      <c r="B116">
        <v>19.924544659190332</v>
      </c>
      <c r="D116" s="66">
        <f t="shared" si="60"/>
        <v>19.106145454419384</v>
      </c>
      <c r="E116" s="66">
        <f t="shared" si="61"/>
        <v>12.352998551569167</v>
      </c>
      <c r="F116" s="66">
        <f t="shared" si="62"/>
        <v>6.7531469028502169</v>
      </c>
      <c r="G116" s="66">
        <f t="shared" si="63"/>
        <v>7.0898471135805412</v>
      </c>
      <c r="H116" s="66">
        <f t="shared" si="64"/>
        <v>0.3367002107303243</v>
      </c>
      <c r="I116" s="66">
        <f t="shared" si="65"/>
        <v>19.442845665149708</v>
      </c>
      <c r="J116" s="66">
        <f t="shared" si="66"/>
        <v>-0.3367002107303243</v>
      </c>
      <c r="K116" s="66">
        <f t="shared" si="67"/>
        <v>2.5807848582225326</v>
      </c>
      <c r="L116" s="66">
        <f t="shared" si="68"/>
        <v>2.9174850689528569</v>
      </c>
      <c r="M116" s="66">
        <f t="shared" si="69"/>
        <v>22.02363052337224</v>
      </c>
      <c r="N116" s="66">
        <f t="shared" si="70"/>
        <v>-2.9174850689528569</v>
      </c>
      <c r="O116" s="67">
        <f t="shared" si="71"/>
        <v>8.5117191275628556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3.9901271874397343E-7</v>
      </c>
      <c r="X116" s="65">
        <f t="shared" si="75"/>
        <v>3.9901271874397343E-3</v>
      </c>
      <c r="Y116" s="68">
        <f t="shared" si="77"/>
        <v>1E-4</v>
      </c>
      <c r="Z116" s="68">
        <f t="shared" si="78"/>
        <v>1E-4</v>
      </c>
      <c r="AA116" s="66">
        <f t="shared" si="76"/>
        <v>22.02363052337224</v>
      </c>
      <c r="AB116" s="68">
        <f t="shared" si="79"/>
        <v>5.9209087990417686E-2</v>
      </c>
    </row>
    <row r="117" spans="1:28">
      <c r="A117">
        <v>29298.99</v>
      </c>
      <c r="B117">
        <v>19.924544659190332</v>
      </c>
      <c r="D117" s="66">
        <f t="shared" si="60"/>
        <v>19.106145454419384</v>
      </c>
      <c r="E117" s="66">
        <f t="shared" si="61"/>
        <v>12.360897985436361</v>
      </c>
      <c r="F117" s="66">
        <f t="shared" si="62"/>
        <v>6.7452474689830222</v>
      </c>
      <c r="G117" s="66">
        <f t="shared" si="63"/>
        <v>7.1166142076474257</v>
      </c>
      <c r="H117" s="66">
        <f t="shared" si="64"/>
        <v>0.37136673866440351</v>
      </c>
      <c r="I117" s="66">
        <f t="shared" si="65"/>
        <v>19.477512193083786</v>
      </c>
      <c r="J117" s="66">
        <f t="shared" si="66"/>
        <v>-0.37136673866440262</v>
      </c>
      <c r="K117" s="66">
        <f t="shared" si="67"/>
        <v>2.6053919809859156</v>
      </c>
      <c r="L117" s="66">
        <f t="shared" si="68"/>
        <v>2.9767587196503182</v>
      </c>
      <c r="M117" s="66">
        <f t="shared" si="69"/>
        <v>22.082904174069704</v>
      </c>
      <c r="N117" s="66">
        <f t="shared" si="70"/>
        <v>-2.97675871965032</v>
      </c>
      <c r="O117" s="67">
        <f t="shared" si="71"/>
        <v>8.8610924750142122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3.6358270873919348E-7</v>
      </c>
      <c r="X117" s="65">
        <f t="shared" si="75"/>
        <v>3.6358270873919347E-3</v>
      </c>
      <c r="Y117" s="68">
        <f t="shared" si="77"/>
        <v>1E-4</v>
      </c>
      <c r="Z117" s="68">
        <f t="shared" si="78"/>
        <v>1E-4</v>
      </c>
      <c r="AA117" s="66">
        <f t="shared" si="76"/>
        <v>22.082904174069704</v>
      </c>
      <c r="AB117" s="68">
        <f t="shared" si="79"/>
        <v>5.9273650697463154E-2</v>
      </c>
    </row>
    <row r="118" spans="1:28">
      <c r="A118">
        <v>31997.51</v>
      </c>
      <c r="B118">
        <v>19.924544659190332</v>
      </c>
      <c r="D118" s="66">
        <f t="shared" si="60"/>
        <v>19.106145454419384</v>
      </c>
      <c r="E118" s="66">
        <f t="shared" si="61"/>
        <v>12.368244009715857</v>
      </c>
      <c r="F118" s="66">
        <f t="shared" si="62"/>
        <v>6.7379014447035264</v>
      </c>
      <c r="G118" s="66">
        <f t="shared" si="63"/>
        <v>7.141250308140811</v>
      </c>
      <c r="H118" s="66">
        <f t="shared" si="64"/>
        <v>0.4033488634372846</v>
      </c>
      <c r="I118" s="66">
        <f t="shared" si="65"/>
        <v>19.509494317856667</v>
      </c>
      <c r="J118" s="66">
        <f t="shared" si="66"/>
        <v>-0.40334886343728371</v>
      </c>
      <c r="K118" s="66">
        <f t="shared" si="67"/>
        <v>2.6279470680464438</v>
      </c>
      <c r="L118" s="66">
        <f t="shared" si="68"/>
        <v>3.0312959314837276</v>
      </c>
      <c r="M118" s="66">
        <f t="shared" si="69"/>
        <v>22.137441385903109</v>
      </c>
      <c r="N118" s="66">
        <f t="shared" si="70"/>
        <v>-3.0312959314837258</v>
      </c>
      <c r="O118" s="67">
        <f t="shared" si="71"/>
        <v>9.1887550242297884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3.3291984743570805E-7</v>
      </c>
      <c r="X118" s="65">
        <f t="shared" si="75"/>
        <v>3.3291984743570803E-3</v>
      </c>
      <c r="Y118" s="68">
        <f t="shared" si="77"/>
        <v>1E-4</v>
      </c>
      <c r="Z118" s="68">
        <f t="shared" si="78"/>
        <v>1E-4</v>
      </c>
      <c r="AA118" s="66">
        <f t="shared" si="76"/>
        <v>22.137441385903109</v>
      </c>
      <c r="AB118" s="68">
        <f t="shared" si="79"/>
        <v>5.4537211833405763E-2</v>
      </c>
    </row>
    <row r="119" spans="1:28">
      <c r="A119">
        <v>34998.61</v>
      </c>
      <c r="B119">
        <v>19.924544659190332</v>
      </c>
      <c r="D119" s="66">
        <f t="shared" si="60"/>
        <v>19.106145454419384</v>
      </c>
      <c r="E119" s="66">
        <f t="shared" si="61"/>
        <v>12.375584122735937</v>
      </c>
      <c r="F119" s="66">
        <f t="shared" si="62"/>
        <v>6.7305613316834467</v>
      </c>
      <c r="G119" s="66">
        <f t="shared" si="63"/>
        <v>7.1656239766809682</v>
      </c>
      <c r="H119" s="66">
        <f t="shared" si="64"/>
        <v>0.43506264499752145</v>
      </c>
      <c r="I119" s="66">
        <f t="shared" si="65"/>
        <v>19.541208099416906</v>
      </c>
      <c r="J119" s="66">
        <f t="shared" si="66"/>
        <v>-0.43506264499752234</v>
      </c>
      <c r="K119" s="66">
        <f t="shared" si="67"/>
        <v>2.6501739871186571</v>
      </c>
      <c r="L119" s="66">
        <f t="shared" si="68"/>
        <v>3.0852366321161795</v>
      </c>
      <c r="M119" s="66">
        <f t="shared" si="69"/>
        <v>22.191382086535562</v>
      </c>
      <c r="N119" s="66">
        <f t="shared" si="70"/>
        <v>-3.0852366321161782</v>
      </c>
      <c r="O119" s="67">
        <f t="shared" si="71"/>
        <v>9.5186850761515771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3.0437226357054019E-7</v>
      </c>
      <c r="X119" s="65">
        <f t="shared" si="75"/>
        <v>3.043722635705402E-3</v>
      </c>
      <c r="Y119" s="68">
        <f t="shared" si="77"/>
        <v>1E-4</v>
      </c>
      <c r="Z119" s="68">
        <f t="shared" si="78"/>
        <v>1E-4</v>
      </c>
      <c r="AA119" s="66">
        <f t="shared" si="76"/>
        <v>22.191382086535562</v>
      </c>
      <c r="AB119" s="68">
        <f t="shared" si="79"/>
        <v>5.3940700632452376E-2</v>
      </c>
    </row>
    <row r="120" spans="1:28">
      <c r="A120">
        <v>38298.31</v>
      </c>
      <c r="B120">
        <v>19.924544659190332</v>
      </c>
      <c r="D120" s="66">
        <f t="shared" si="60"/>
        <v>19.106145454419384</v>
      </c>
      <c r="E120" s="66">
        <f t="shared" si="61"/>
        <v>12.382827593860773</v>
      </c>
      <c r="F120" s="66">
        <f t="shared" si="62"/>
        <v>6.7233178605586108</v>
      </c>
      <c r="G120" s="66">
        <f t="shared" si="63"/>
        <v>7.1894423432384036</v>
      </c>
      <c r="H120" s="66">
        <f t="shared" si="64"/>
        <v>0.46612448267979278</v>
      </c>
      <c r="I120" s="66">
        <f t="shared" si="65"/>
        <v>19.572269937099176</v>
      </c>
      <c r="J120" s="66">
        <f t="shared" si="66"/>
        <v>-0.4661244826797919</v>
      </c>
      <c r="K120" s="66">
        <f t="shared" si="67"/>
        <v>2.671809908157242</v>
      </c>
      <c r="L120" s="66">
        <f t="shared" si="68"/>
        <v>3.1379343908370338</v>
      </c>
      <c r="M120" s="66">
        <f t="shared" si="69"/>
        <v>22.244079845256419</v>
      </c>
      <c r="N120" s="66">
        <f t="shared" si="70"/>
        <v>-3.1379343908370352</v>
      </c>
      <c r="O120" s="67">
        <f t="shared" si="71"/>
        <v>9.8466322411977956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2.7814820412500039E-7</v>
      </c>
      <c r="X120" s="65">
        <f t="shared" si="75"/>
        <v>2.7814820412500039E-3</v>
      </c>
      <c r="Y120" s="68">
        <f t="shared" si="77"/>
        <v>1E-4</v>
      </c>
      <c r="Z120" s="68">
        <f t="shared" si="78"/>
        <v>1E-4</v>
      </c>
      <c r="AA120" s="66">
        <f t="shared" si="76"/>
        <v>22.244079845256419</v>
      </c>
      <c r="AB120" s="68">
        <f t="shared" si="79"/>
        <v>5.2697758720857024E-2</v>
      </c>
    </row>
    <row r="121" spans="1:28">
      <c r="A121">
        <v>41896.28</v>
      </c>
      <c r="B121">
        <v>19.924544659190332</v>
      </c>
      <c r="D121" s="66">
        <f t="shared" si="60"/>
        <v>19.106145454419384</v>
      </c>
      <c r="E121" s="66">
        <f t="shared" si="61"/>
        <v>12.389917113352499</v>
      </c>
      <c r="F121" s="66">
        <f t="shared" si="62"/>
        <v>6.7162283410668842</v>
      </c>
      <c r="G121" s="66">
        <f t="shared" si="63"/>
        <v>7.2125321387224037</v>
      </c>
      <c r="H121" s="66">
        <f t="shared" si="64"/>
        <v>0.49630379765551957</v>
      </c>
      <c r="I121" s="66">
        <f t="shared" si="65"/>
        <v>19.602449252074905</v>
      </c>
      <c r="J121" s="66">
        <f t="shared" si="66"/>
        <v>-0.49630379765552135</v>
      </c>
      <c r="K121" s="66">
        <f t="shared" si="67"/>
        <v>2.6927040783817247</v>
      </c>
      <c r="L121" s="66">
        <f t="shared" si="68"/>
        <v>3.189007876037246</v>
      </c>
      <c r="M121" s="66">
        <f t="shared" si="69"/>
        <v>22.295153330456628</v>
      </c>
      <c r="N121" s="66">
        <f t="shared" si="70"/>
        <v>-3.1890078760372447</v>
      </c>
      <c r="O121" s="67">
        <f t="shared" si="71"/>
        <v>10.169771233427578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2.5426138424515362E-7</v>
      </c>
      <c r="X121" s="65">
        <f t="shared" si="75"/>
        <v>2.542613842451536E-3</v>
      </c>
      <c r="Y121" s="68">
        <f t="shared" si="77"/>
        <v>1E-4</v>
      </c>
      <c r="Z121" s="68">
        <f t="shared" si="78"/>
        <v>1E-4</v>
      </c>
      <c r="AA121" s="66">
        <f t="shared" si="76"/>
        <v>22.295153330456628</v>
      </c>
      <c r="AB121" s="68">
        <f t="shared" si="79"/>
        <v>5.107348520020949E-2</v>
      </c>
    </row>
    <row r="122" spans="1:28">
      <c r="A122">
        <v>45797.440000000002</v>
      </c>
      <c r="B122">
        <v>19.924544659190332</v>
      </c>
      <c r="D122" s="66">
        <f t="shared" si="60"/>
        <v>19.106145454419384</v>
      </c>
      <c r="E122" s="66">
        <f t="shared" si="61"/>
        <v>12.396822517747127</v>
      </c>
      <c r="F122" s="66">
        <f t="shared" si="62"/>
        <v>6.7093229366722564</v>
      </c>
      <c r="G122" s="66">
        <f t="shared" si="63"/>
        <v>7.2348137002774688</v>
      </c>
      <c r="H122" s="66">
        <f t="shared" si="64"/>
        <v>0.52549076360521241</v>
      </c>
      <c r="I122" s="66">
        <f t="shared" si="65"/>
        <v>19.631636218024596</v>
      </c>
      <c r="J122" s="66">
        <f t="shared" si="66"/>
        <v>-0.52549076360521241</v>
      </c>
      <c r="K122" s="66">
        <f t="shared" si="67"/>
        <v>2.712792180396197</v>
      </c>
      <c r="L122" s="66">
        <f t="shared" si="68"/>
        <v>3.2382829440014094</v>
      </c>
      <c r="M122" s="66">
        <f t="shared" si="69"/>
        <v>22.344428398420792</v>
      </c>
      <c r="N122" s="66">
        <f t="shared" si="70"/>
        <v>-3.2382829440014085</v>
      </c>
      <c r="O122" s="67">
        <f t="shared" si="71"/>
        <v>10.48647642541043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2.3260265524716104E-7</v>
      </c>
      <c r="X122" s="65">
        <f t="shared" si="75"/>
        <v>2.3260265524716103E-3</v>
      </c>
      <c r="Y122" s="68">
        <f t="shared" si="77"/>
        <v>1E-4</v>
      </c>
      <c r="Z122" s="68">
        <f t="shared" si="78"/>
        <v>1E-4</v>
      </c>
      <c r="AA122" s="66">
        <f t="shared" si="76"/>
        <v>22.344428398420792</v>
      </c>
      <c r="AB122" s="68">
        <f t="shared" si="79"/>
        <v>4.927506796416381E-2</v>
      </c>
    </row>
    <row r="123" spans="1:28">
      <c r="A123">
        <v>50099.45</v>
      </c>
      <c r="B123">
        <v>19.924544659190332</v>
      </c>
      <c r="D123" s="66">
        <f t="shared" si="60"/>
        <v>19.106145454419384</v>
      </c>
      <c r="E123" s="66">
        <f t="shared" si="61"/>
        <v>12.403664294968774</v>
      </c>
      <c r="F123" s="66">
        <f t="shared" si="62"/>
        <v>6.7024811594506097</v>
      </c>
      <c r="G123" s="66">
        <f t="shared" si="63"/>
        <v>7.2566896368232534</v>
      </c>
      <c r="H123" s="66">
        <f t="shared" si="64"/>
        <v>0.55420847737264367</v>
      </c>
      <c r="I123" s="66">
        <f t="shared" si="65"/>
        <v>19.660353931792027</v>
      </c>
      <c r="J123" s="66">
        <f t="shared" si="66"/>
        <v>-0.55420847737264367</v>
      </c>
      <c r="K123" s="66">
        <f t="shared" si="67"/>
        <v>2.7324431638555016</v>
      </c>
      <c r="L123" s="66">
        <f t="shared" si="68"/>
        <v>3.2866516412281452</v>
      </c>
      <c r="M123" s="66">
        <f t="shared" si="69"/>
        <v>22.392797095647531</v>
      </c>
      <c r="N123" s="66">
        <f t="shared" si="70"/>
        <v>-3.286651641228147</v>
      </c>
      <c r="O123" s="67">
        <f t="shared" si="71"/>
        <v>10.802079010787672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2.1262920346475945E-7</v>
      </c>
      <c r="X123" s="65">
        <f t="shared" si="75"/>
        <v>2.1262920346475944E-3</v>
      </c>
      <c r="Y123" s="68">
        <f t="shared" si="77"/>
        <v>1E-4</v>
      </c>
      <c r="Z123" s="68">
        <f t="shared" si="78"/>
        <v>1E-4</v>
      </c>
      <c r="AA123" s="66">
        <f t="shared" si="76"/>
        <v>22.392797095647531</v>
      </c>
      <c r="AB123" s="68">
        <f t="shared" si="79"/>
        <v>4.8368697226738533E-2</v>
      </c>
    </row>
    <row r="124" spans="1:28">
      <c r="A124">
        <v>54797.919999999998</v>
      </c>
      <c r="B124">
        <v>19.924544659190332</v>
      </c>
      <c r="D124" s="66">
        <f t="shared" si="60"/>
        <v>19.106145454419384</v>
      </c>
      <c r="E124" s="66">
        <f t="shared" si="61"/>
        <v>12.410376532478679</v>
      </c>
      <c r="F124" s="66">
        <f t="shared" si="62"/>
        <v>6.6957689219407044</v>
      </c>
      <c r="G124" s="66">
        <f t="shared" si="63"/>
        <v>7.2779601294879397</v>
      </c>
      <c r="H124" s="66">
        <f t="shared" si="64"/>
        <v>0.5821912075472353</v>
      </c>
      <c r="I124" s="66">
        <f t="shared" si="65"/>
        <v>19.68833666196662</v>
      </c>
      <c r="J124" s="66">
        <f t="shared" si="66"/>
        <v>-0.58219120754723619</v>
      </c>
      <c r="K124" s="66">
        <f t="shared" si="67"/>
        <v>2.7514823860499411</v>
      </c>
      <c r="L124" s="66">
        <f t="shared" si="68"/>
        <v>3.3336735935971773</v>
      </c>
      <c r="M124" s="66">
        <f t="shared" si="69"/>
        <v>22.43981904801656</v>
      </c>
      <c r="N124" s="66">
        <f t="shared" si="70"/>
        <v>-3.333673593597176</v>
      </c>
      <c r="O124" s="67">
        <f t="shared" si="71"/>
        <v>11.11337962864711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1.9439800174025846E-7</v>
      </c>
      <c r="X124" s="65">
        <f t="shared" si="75"/>
        <v>1.9439800174025845E-3</v>
      </c>
      <c r="Y124" s="68">
        <f t="shared" si="77"/>
        <v>1E-4</v>
      </c>
      <c r="Z124" s="68">
        <f t="shared" si="78"/>
        <v>1E-4</v>
      </c>
      <c r="AA124" s="66">
        <f t="shared" si="76"/>
        <v>22.43981904801656</v>
      </c>
      <c r="AB124" s="68">
        <f t="shared" si="79"/>
        <v>4.7021952369028952E-2</v>
      </c>
    </row>
    <row r="125" spans="1:28">
      <c r="A125">
        <v>59999.27</v>
      </c>
      <c r="B125">
        <v>19.924544659190332</v>
      </c>
      <c r="D125" s="66">
        <f t="shared" si="60"/>
        <v>19.106145454419384</v>
      </c>
      <c r="E125" s="66">
        <f t="shared" si="61"/>
        <v>12.417048750196976</v>
      </c>
      <c r="F125" s="66">
        <f t="shared" si="62"/>
        <v>6.6890967042224077</v>
      </c>
      <c r="G125" s="66">
        <f t="shared" si="63"/>
        <v>7.2989184677730474</v>
      </c>
      <c r="H125" s="66">
        <f t="shared" si="64"/>
        <v>0.60982176355063977</v>
      </c>
      <c r="I125" s="66">
        <f t="shared" si="65"/>
        <v>19.715967217970025</v>
      </c>
      <c r="J125" s="66">
        <f t="shared" si="66"/>
        <v>-0.60982176355064155</v>
      </c>
      <c r="K125" s="66">
        <f t="shared" si="67"/>
        <v>2.7701766982458436</v>
      </c>
      <c r="L125" s="66">
        <f t="shared" si="68"/>
        <v>3.3799984617964851</v>
      </c>
      <c r="M125" s="66">
        <f t="shared" si="69"/>
        <v>22.48614391621587</v>
      </c>
      <c r="N125" s="66">
        <f t="shared" si="70"/>
        <v>-3.379998461796486</v>
      </c>
      <c r="O125" s="67">
        <f t="shared" si="71"/>
        <v>11.424389601746611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1.775455959301262E-7</v>
      </c>
      <c r="X125" s="65">
        <f t="shared" si="75"/>
        <v>1.7754559593012619E-3</v>
      </c>
      <c r="Y125" s="68">
        <f t="shared" si="77"/>
        <v>1E-4</v>
      </c>
      <c r="Z125" s="68">
        <f t="shared" si="78"/>
        <v>1E-4</v>
      </c>
      <c r="AA125" s="66">
        <f t="shared" si="76"/>
        <v>22.48614391621587</v>
      </c>
      <c r="AB125" s="68">
        <f t="shared" si="79"/>
        <v>4.6324868199310032E-2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2.1727965822454013E-2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0.10863982911227008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0.28246355569190218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0.47801524809398838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0.73875083796343644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1.0212143936553386</v>
      </c>
      <c r="B231" s="9">
        <f t="shared" si="86"/>
        <v>2.81</v>
      </c>
      <c r="C231" s="65">
        <f t="shared" si="80"/>
        <v>0.20281518888438876</v>
      </c>
      <c r="D231" s="9">
        <f t="shared" si="87"/>
        <v>2.81</v>
      </c>
      <c r="E231" s="66">
        <f t="shared" si="81"/>
        <v>9.737899407718506E-2</v>
      </c>
      <c r="F231" s="9">
        <f t="shared" si="88"/>
        <v>2.81</v>
      </c>
      <c r="G231" s="68">
        <f t="shared" si="82"/>
        <v>0.1</v>
      </c>
      <c r="H231" s="9">
        <f t="shared" si="89"/>
        <v>2.81</v>
      </c>
      <c r="I231" s="66">
        <f t="shared" si="90"/>
        <v>9.737899407718506E-2</v>
      </c>
      <c r="J231" s="9">
        <f t="shared" si="91"/>
        <v>2.81</v>
      </c>
      <c r="K231" s="9">
        <f t="shared" si="83"/>
        <v>9.737899407718506E-2</v>
      </c>
      <c r="L231" s="9">
        <f t="shared" si="84"/>
        <v>2.81</v>
      </c>
    </row>
    <row r="232" spans="1:12">
      <c r="A232" s="66">
        <f t="shared" si="85"/>
        <v>1.520957607571781</v>
      </c>
      <c r="B232" s="9">
        <f t="shared" si="86"/>
        <v>3.08</v>
      </c>
      <c r="C232" s="65">
        <f t="shared" si="80"/>
        <v>0.70255840280083115</v>
      </c>
      <c r="D232" s="9">
        <f t="shared" si="87"/>
        <v>3.08</v>
      </c>
      <c r="E232" s="66">
        <f t="shared" si="81"/>
        <v>0.80130084605958107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0.80130084605958107</v>
      </c>
      <c r="J232" s="9">
        <f t="shared" si="91"/>
        <v>3.08</v>
      </c>
      <c r="K232" s="9">
        <f t="shared" si="83"/>
        <v>0.80130084605958107</v>
      </c>
      <c r="L232" s="9">
        <f t="shared" si="84"/>
        <v>3.08</v>
      </c>
    </row>
    <row r="233" spans="1:12">
      <c r="A233" s="66">
        <f t="shared" si="85"/>
        <v>2.4769881037597576</v>
      </c>
      <c r="B233" s="9">
        <f t="shared" si="86"/>
        <v>3.37</v>
      </c>
      <c r="C233" s="65">
        <f t="shared" si="80"/>
        <v>1.6585888989888078</v>
      </c>
      <c r="D233" s="9">
        <f t="shared" si="87"/>
        <v>3.37</v>
      </c>
      <c r="E233" s="66">
        <f t="shared" si="81"/>
        <v>1.8373179207153183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1.8373179207153183</v>
      </c>
      <c r="J233" s="9">
        <f t="shared" si="91"/>
        <v>3.37</v>
      </c>
      <c r="K233" s="9">
        <f t="shared" si="83"/>
        <v>1.8373179207153183</v>
      </c>
      <c r="L233" s="9">
        <f t="shared" si="84"/>
        <v>3.37</v>
      </c>
    </row>
    <row r="234" spans="1:12">
      <c r="A234" s="66">
        <f t="shared" si="85"/>
        <v>3.4982024974150954</v>
      </c>
      <c r="B234" s="9">
        <f t="shared" si="86"/>
        <v>3.68</v>
      </c>
      <c r="C234" s="65">
        <f t="shared" si="80"/>
        <v>2.6798032926441455</v>
      </c>
      <c r="D234" s="9">
        <f t="shared" si="87"/>
        <v>3.68</v>
      </c>
      <c r="E234" s="66">
        <f t="shared" si="81"/>
        <v>2.860523092647699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2.860523092647699</v>
      </c>
      <c r="J234" s="9">
        <f t="shared" si="91"/>
        <v>3.68</v>
      </c>
      <c r="K234" s="9">
        <f t="shared" si="83"/>
        <v>2.860523092647699</v>
      </c>
      <c r="L234" s="9">
        <f t="shared" si="84"/>
        <v>3.68</v>
      </c>
    </row>
    <row r="235" spans="1:12">
      <c r="A235" s="66">
        <f t="shared" si="85"/>
        <v>4.4325050277806186</v>
      </c>
      <c r="B235" s="9">
        <f t="shared" si="86"/>
        <v>4.04</v>
      </c>
      <c r="C235" s="65">
        <f t="shared" si="80"/>
        <v>3.6141058230096688</v>
      </c>
      <c r="D235" s="9">
        <f t="shared" si="87"/>
        <v>4.04</v>
      </c>
      <c r="E235" s="66">
        <f t="shared" si="81"/>
        <v>3.8380269491205836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3.8380269491205836</v>
      </c>
      <c r="J235" s="9">
        <f t="shared" si="91"/>
        <v>4.04</v>
      </c>
      <c r="K235" s="9">
        <f t="shared" si="83"/>
        <v>3.8380269491205836</v>
      </c>
      <c r="L235" s="9">
        <f t="shared" si="84"/>
        <v>4.04</v>
      </c>
    </row>
    <row r="236" spans="1:12">
      <c r="A236" s="66">
        <f t="shared" si="85"/>
        <v>5.4319914556135034</v>
      </c>
      <c r="B236" s="9">
        <f t="shared" si="86"/>
        <v>4.41</v>
      </c>
      <c r="C236" s="65">
        <f t="shared" si="80"/>
        <v>4.6135922508425535</v>
      </c>
      <c r="D236" s="9">
        <f t="shared" si="87"/>
        <v>4.41</v>
      </c>
      <c r="E236" s="66">
        <f t="shared" si="81"/>
        <v>4.6354098577278702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4.6354098577278702</v>
      </c>
      <c r="J236" s="9">
        <f t="shared" si="91"/>
        <v>4.41</v>
      </c>
      <c r="K236" s="9">
        <f t="shared" si="83"/>
        <v>4.6354098577278702</v>
      </c>
      <c r="L236" s="9">
        <f t="shared" si="84"/>
        <v>4.41</v>
      </c>
    </row>
    <row r="237" spans="1:12">
      <c r="A237" s="66">
        <f t="shared" si="85"/>
        <v>6.2359261910443013</v>
      </c>
      <c r="B237" s="9">
        <f t="shared" si="86"/>
        <v>4.82</v>
      </c>
      <c r="C237" s="65">
        <f t="shared" si="80"/>
        <v>5.4175269862733515</v>
      </c>
      <c r="D237" s="9">
        <f t="shared" si="87"/>
        <v>4.82</v>
      </c>
      <c r="E237" s="66">
        <f t="shared" si="81"/>
        <v>5.3340898598659674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5.3340898598659674</v>
      </c>
      <c r="J237" s="9">
        <f t="shared" si="91"/>
        <v>4.82</v>
      </c>
      <c r="K237" s="9">
        <f t="shared" si="83"/>
        <v>5.3340898598659674</v>
      </c>
      <c r="L237" s="9">
        <f t="shared" si="84"/>
        <v>4.82</v>
      </c>
    </row>
    <row r="238" spans="1:12">
      <c r="A238" s="66">
        <f t="shared" si="85"/>
        <v>7.0181329606526468</v>
      </c>
      <c r="B238" s="9">
        <f t="shared" si="86"/>
        <v>5.27</v>
      </c>
      <c r="C238" s="65">
        <f t="shared" si="80"/>
        <v>6.199733755881697</v>
      </c>
      <c r="D238" s="9">
        <f t="shared" si="87"/>
        <v>5.27</v>
      </c>
      <c r="E238" s="66">
        <f t="shared" si="81"/>
        <v>5.9395007927992047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5.9395007927992047</v>
      </c>
      <c r="J238" s="9">
        <f t="shared" si="91"/>
        <v>5.27</v>
      </c>
      <c r="K238" s="9">
        <f t="shared" si="83"/>
        <v>5.9395007927992047</v>
      </c>
      <c r="L238" s="9">
        <f t="shared" si="84"/>
        <v>5.27</v>
      </c>
    </row>
    <row r="239" spans="1:12">
      <c r="A239" s="66">
        <f t="shared" si="85"/>
        <v>7.6047880378589063</v>
      </c>
      <c r="B239" s="9">
        <f t="shared" si="86"/>
        <v>5.77</v>
      </c>
      <c r="C239" s="65">
        <f t="shared" si="80"/>
        <v>6.7863888330879565</v>
      </c>
      <c r="D239" s="9">
        <f t="shared" si="87"/>
        <v>5.77</v>
      </c>
      <c r="E239" s="66">
        <f t="shared" si="81"/>
        <v>6.4718170668451096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6.4718170668451096</v>
      </c>
      <c r="J239" s="9">
        <f t="shared" si="91"/>
        <v>5.77</v>
      </c>
      <c r="K239" s="9">
        <f t="shared" si="83"/>
        <v>6.4718170668451096</v>
      </c>
      <c r="L239" s="9">
        <f t="shared" si="84"/>
        <v>5.77</v>
      </c>
    </row>
    <row r="240" spans="1:12">
      <c r="A240" s="66">
        <f t="shared" si="85"/>
        <v>8.0828032859528935</v>
      </c>
      <c r="B240" s="9">
        <f t="shared" si="86"/>
        <v>6.31</v>
      </c>
      <c r="C240" s="65">
        <f t="shared" si="80"/>
        <v>7.2644040811819437</v>
      </c>
      <c r="D240" s="9">
        <f t="shared" si="87"/>
        <v>6.31</v>
      </c>
      <c r="E240" s="66">
        <f t="shared" si="81"/>
        <v>6.929457120855318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6.929457120855318</v>
      </c>
      <c r="J240" s="9">
        <f t="shared" si="91"/>
        <v>6.31</v>
      </c>
      <c r="K240" s="9">
        <f t="shared" si="83"/>
        <v>6.929457120855318</v>
      </c>
      <c r="L240" s="9">
        <f t="shared" si="84"/>
        <v>6.31</v>
      </c>
    </row>
    <row r="241" spans="1:19">
      <c r="A241" s="66">
        <f t="shared" si="85"/>
        <v>8.4304507391121586</v>
      </c>
      <c r="B241" s="9">
        <f t="shared" si="86"/>
        <v>6.9</v>
      </c>
      <c r="C241" s="65">
        <f t="shared" si="80"/>
        <v>7.6120515343412087</v>
      </c>
      <c r="D241" s="9">
        <f t="shared" si="87"/>
        <v>6.9</v>
      </c>
      <c r="E241" s="66">
        <f t="shared" si="81"/>
        <v>7.3307609301790579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7.3307609301790579</v>
      </c>
      <c r="J241" s="9">
        <f t="shared" si="91"/>
        <v>6.9</v>
      </c>
      <c r="K241" s="9">
        <f t="shared" si="83"/>
        <v>7.3307609301790579</v>
      </c>
      <c r="L241" s="9">
        <f t="shared" si="84"/>
        <v>6.9</v>
      </c>
    </row>
    <row r="242" spans="1:19">
      <c r="A242" s="66">
        <f t="shared" si="85"/>
        <v>8.7129142948040581</v>
      </c>
      <c r="B242" s="9">
        <f t="shared" si="86"/>
        <v>7.54</v>
      </c>
      <c r="C242" s="65">
        <f t="shared" si="80"/>
        <v>7.8945150900331083</v>
      </c>
      <c r="D242" s="9">
        <f t="shared" si="87"/>
        <v>7.54</v>
      </c>
      <c r="E242" s="66">
        <f t="shared" si="81"/>
        <v>7.6827217557618859</v>
      </c>
      <c r="F242" s="9">
        <f t="shared" si="88"/>
        <v>7.54</v>
      </c>
      <c r="G242" s="68">
        <f t="shared" si="82"/>
        <v>0.1</v>
      </c>
      <c r="H242" s="9">
        <f t="shared" si="89"/>
        <v>7.54</v>
      </c>
      <c r="I242" s="66">
        <f t="shared" si="90"/>
        <v>7.6827217557618859</v>
      </c>
      <c r="J242" s="9">
        <f t="shared" si="91"/>
        <v>7.54</v>
      </c>
      <c r="K242" s="9">
        <f t="shared" si="83"/>
        <v>7.6827217557618859</v>
      </c>
      <c r="L242" s="9">
        <f t="shared" si="84"/>
        <v>7.54</v>
      </c>
    </row>
    <row r="243" spans="1:19">
      <c r="A243" s="66">
        <f t="shared" si="85"/>
        <v>8.9953778504959612</v>
      </c>
      <c r="B243" s="9">
        <f t="shared" si="86"/>
        <v>8.26</v>
      </c>
      <c r="C243" s="65">
        <f t="shared" si="80"/>
        <v>8.1769786457250113</v>
      </c>
      <c r="D243" s="9">
        <f t="shared" si="87"/>
        <v>8.26</v>
      </c>
      <c r="E243" s="66">
        <f t="shared" si="81"/>
        <v>8.004173100886991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8.004173100886991</v>
      </c>
      <c r="J243" s="9">
        <f t="shared" si="91"/>
        <v>8.26</v>
      </c>
      <c r="K243" s="9">
        <f t="shared" si="83"/>
        <v>8.004173100886991</v>
      </c>
      <c r="L243" s="9">
        <f t="shared" si="84"/>
        <v>8.26</v>
      </c>
    </row>
    <row r="244" spans="1:19">
      <c r="A244" s="66">
        <f t="shared" si="85"/>
        <v>9.2126575087205023</v>
      </c>
      <c r="B244" s="9">
        <f t="shared" si="86"/>
        <v>9.0399999999999991</v>
      </c>
      <c r="C244" s="65">
        <f t="shared" si="80"/>
        <v>8.3942583039495524</v>
      </c>
      <c r="D244" s="9">
        <f t="shared" si="87"/>
        <v>9.0399999999999991</v>
      </c>
      <c r="E244" s="66">
        <f t="shared" si="81"/>
        <v>8.2880514995716261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8.2880514995716261</v>
      </c>
      <c r="J244" s="9">
        <f t="shared" si="91"/>
        <v>9.0399999999999991</v>
      </c>
      <c r="K244" s="9">
        <f t="shared" si="83"/>
        <v>8.2880514995716261</v>
      </c>
      <c r="L244" s="9">
        <f t="shared" si="84"/>
        <v>9.0399999999999991</v>
      </c>
    </row>
    <row r="245" spans="1:19">
      <c r="A245" s="66">
        <f t="shared" si="85"/>
        <v>9.4299371669450416</v>
      </c>
      <c r="B245" s="9">
        <f t="shared" si="86"/>
        <v>9.89</v>
      </c>
      <c r="C245" s="65">
        <f t="shared" si="80"/>
        <v>8.6115379621740917</v>
      </c>
      <c r="D245" s="9">
        <f t="shared" si="87"/>
        <v>9.89</v>
      </c>
      <c r="E245" s="66">
        <f t="shared" si="81"/>
        <v>8.541997962199952</v>
      </c>
      <c r="F245" s="9">
        <f t="shared" si="88"/>
        <v>9.89</v>
      </c>
      <c r="G245" s="68">
        <f t="shared" si="82"/>
        <v>0.1</v>
      </c>
      <c r="H245" s="9">
        <f t="shared" si="89"/>
        <v>9.89</v>
      </c>
      <c r="I245" s="66">
        <f t="shared" si="90"/>
        <v>8.541997962199952</v>
      </c>
      <c r="J245" s="9">
        <f t="shared" si="91"/>
        <v>9.89</v>
      </c>
      <c r="K245" s="9">
        <f t="shared" si="83"/>
        <v>8.541997962199952</v>
      </c>
      <c r="L245" s="9">
        <f t="shared" si="84"/>
        <v>9.89</v>
      </c>
    </row>
    <row r="246" spans="1:19">
      <c r="A246" s="66">
        <f t="shared" si="85"/>
        <v>9.6037608935246741</v>
      </c>
      <c r="B246" s="9">
        <f t="shared" si="86"/>
        <v>10.8</v>
      </c>
      <c r="C246" s="65">
        <f t="shared" si="80"/>
        <v>8.7853616887537243</v>
      </c>
      <c r="D246" s="9">
        <f t="shared" si="87"/>
        <v>10.8</v>
      </c>
      <c r="E246" s="66">
        <f t="shared" si="81"/>
        <v>8.7668231843405184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8.7668231843405184</v>
      </c>
      <c r="J246" s="9">
        <f t="shared" si="91"/>
        <v>10.8</v>
      </c>
      <c r="K246" s="9">
        <f t="shared" si="83"/>
        <v>8.7668231843405184</v>
      </c>
      <c r="L246" s="9">
        <f t="shared" si="84"/>
        <v>10.8</v>
      </c>
    </row>
    <row r="247" spans="1:19">
      <c r="A247" s="66">
        <f t="shared" si="85"/>
        <v>9.7558566542818532</v>
      </c>
      <c r="B247" s="9">
        <f t="shared" si="86"/>
        <v>11.8</v>
      </c>
      <c r="C247" s="65">
        <f t="shared" si="80"/>
        <v>8.9374574495109034</v>
      </c>
      <c r="D247" s="9">
        <f t="shared" si="87"/>
        <v>11.8</v>
      </c>
      <c r="E247" s="66">
        <f t="shared" si="81"/>
        <v>8.9723395494482947</v>
      </c>
      <c r="F247" s="9">
        <f t="shared" si="88"/>
        <v>11.8</v>
      </c>
      <c r="G247" s="68">
        <f t="shared" si="82"/>
        <v>0.1</v>
      </c>
      <c r="H247" s="9">
        <f t="shared" si="89"/>
        <v>11.8</v>
      </c>
      <c r="I247" s="66">
        <f t="shared" si="90"/>
        <v>8.9723395494482947</v>
      </c>
      <c r="J247" s="9">
        <f t="shared" si="91"/>
        <v>11.8</v>
      </c>
      <c r="K247" s="9">
        <f t="shared" si="83"/>
        <v>8.9723395494482947</v>
      </c>
      <c r="L247" s="9">
        <f t="shared" si="84"/>
        <v>11.8</v>
      </c>
    </row>
    <row r="248" spans="1:19">
      <c r="A248" s="66">
        <f t="shared" si="85"/>
        <v>9.8862244492165754</v>
      </c>
      <c r="B248" s="9">
        <f t="shared" si="86"/>
        <v>12.9</v>
      </c>
      <c r="C248" s="65">
        <f t="shared" si="80"/>
        <v>9.0678252444456255</v>
      </c>
      <c r="D248" s="9">
        <f t="shared" si="87"/>
        <v>12.9</v>
      </c>
      <c r="E248" s="66">
        <f t="shared" si="81"/>
        <v>9.1609604361944434</v>
      </c>
      <c r="F248" s="9">
        <f t="shared" si="88"/>
        <v>12.9</v>
      </c>
      <c r="G248" s="68">
        <f t="shared" si="82"/>
        <v>0.1</v>
      </c>
      <c r="H248" s="9">
        <f t="shared" si="89"/>
        <v>12.9</v>
      </c>
      <c r="I248" s="66">
        <f t="shared" si="90"/>
        <v>9.1609604361944434</v>
      </c>
      <c r="J248" s="9">
        <f t="shared" si="91"/>
        <v>12.9</v>
      </c>
      <c r="K248" s="9">
        <f t="shared" si="83"/>
        <v>9.1609604361944434</v>
      </c>
      <c r="L248" s="9">
        <f t="shared" si="84"/>
        <v>12.9</v>
      </c>
    </row>
    <row r="249" spans="1:19">
      <c r="A249" s="66">
        <f t="shared" si="85"/>
        <v>10.016592244151301</v>
      </c>
      <c r="B249" s="9">
        <f t="shared" si="86"/>
        <v>14.2</v>
      </c>
      <c r="C249" s="65">
        <f t="shared" si="80"/>
        <v>9.1981930393803513</v>
      </c>
      <c r="D249" s="9">
        <f t="shared" si="87"/>
        <v>14.2</v>
      </c>
      <c r="E249" s="66">
        <f t="shared" si="81"/>
        <v>9.3463048861518008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9.3463048861518008</v>
      </c>
      <c r="J249" s="9">
        <f t="shared" si="91"/>
        <v>14.2</v>
      </c>
      <c r="K249" s="9">
        <f t="shared" si="83"/>
        <v>9.3463048861518008</v>
      </c>
      <c r="L249" s="9">
        <f t="shared" si="84"/>
        <v>14.2</v>
      </c>
    </row>
    <row r="250" spans="1:19">
      <c r="A250" s="66">
        <f t="shared" si="85"/>
        <v>10.125232073263572</v>
      </c>
      <c r="B250" s="9">
        <f t="shared" si="86"/>
        <v>15.5</v>
      </c>
      <c r="C250" s="65">
        <f t="shared" si="80"/>
        <v>9.3068328684926218</v>
      </c>
      <c r="D250" s="9">
        <f t="shared" si="87"/>
        <v>15.5</v>
      </c>
      <c r="E250" s="66">
        <f t="shared" si="81"/>
        <v>9.501230123376418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9.501230123376418</v>
      </c>
      <c r="J250" s="9">
        <f t="shared" si="91"/>
        <v>15.5</v>
      </c>
      <c r="K250" s="9">
        <f t="shared" si="83"/>
        <v>9.501230123376418</v>
      </c>
      <c r="L250" s="9">
        <f t="shared" si="84"/>
        <v>15.5</v>
      </c>
    </row>
    <row r="251" spans="1:19" ht="24">
      <c r="A251" s="66">
        <f t="shared" si="85"/>
        <v>10.255599868198294</v>
      </c>
      <c r="B251" s="9">
        <f t="shared" si="86"/>
        <v>16.899999999999999</v>
      </c>
      <c r="C251" s="65">
        <f t="shared" si="80"/>
        <v>9.437200663427344</v>
      </c>
      <c r="D251" s="9">
        <f t="shared" si="87"/>
        <v>16.899999999999999</v>
      </c>
      <c r="E251" s="66">
        <f t="shared" si="81"/>
        <v>9.6424575700030886</v>
      </c>
      <c r="F251" s="9">
        <f t="shared" si="88"/>
        <v>16.899999999999999</v>
      </c>
      <c r="G251" s="68">
        <f t="shared" si="82"/>
        <v>0.1</v>
      </c>
      <c r="H251" s="9">
        <f t="shared" si="89"/>
        <v>16.899999999999999</v>
      </c>
      <c r="I251" s="66">
        <f t="shared" si="90"/>
        <v>9.6424575700030886</v>
      </c>
      <c r="J251" s="9">
        <f t="shared" si="91"/>
        <v>16.899999999999999</v>
      </c>
      <c r="K251" s="9">
        <f t="shared" si="83"/>
        <v>9.6424575700030886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10.342511731488111</v>
      </c>
      <c r="B252" s="9">
        <f t="shared" si="86"/>
        <v>18.5</v>
      </c>
      <c r="C252" s="65">
        <f t="shared" si="80"/>
        <v>9.5241125267171611</v>
      </c>
      <c r="D252" s="9">
        <f t="shared" si="87"/>
        <v>18.5</v>
      </c>
      <c r="E252" s="66">
        <f t="shared" si="81"/>
        <v>9.7791192764614205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9.7791192764614205</v>
      </c>
      <c r="J252" s="9">
        <f t="shared" si="91"/>
        <v>18.5</v>
      </c>
      <c r="K252" s="9">
        <f t="shared" si="83"/>
        <v>9.7791192764614205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0.38382961402183724</v>
      </c>
    </row>
    <row r="253" spans="1:19">
      <c r="A253" s="66">
        <f t="shared" si="85"/>
        <v>10.45115156060038</v>
      </c>
      <c r="B253" s="9">
        <f t="shared" si="86"/>
        <v>20.3</v>
      </c>
      <c r="C253" s="65">
        <f t="shared" si="80"/>
        <v>9.6327523558294299</v>
      </c>
      <c r="D253" s="9">
        <f t="shared" si="87"/>
        <v>20.3</v>
      </c>
      <c r="E253" s="66">
        <f t="shared" si="81"/>
        <v>9.9089043994235233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9.9089043994235233</v>
      </c>
      <c r="J253" s="9">
        <f t="shared" si="91"/>
        <v>20.3</v>
      </c>
      <c r="K253" s="9">
        <f t="shared" si="83"/>
        <v>9.9089043994235233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3.8382961402183726</v>
      </c>
    </row>
    <row r="254" spans="1:19">
      <c r="A254" s="66">
        <f t="shared" si="85"/>
        <v>10.603247321357559</v>
      </c>
      <c r="B254" s="9">
        <f t="shared" si="86"/>
        <v>22.19</v>
      </c>
      <c r="C254" s="65">
        <f t="shared" si="80"/>
        <v>9.784848116586609</v>
      </c>
      <c r="D254" s="9">
        <f t="shared" si="87"/>
        <v>22.19</v>
      </c>
      <c r="E254" s="66">
        <f t="shared" si="81"/>
        <v>10.024417324629127</v>
      </c>
      <c r="F254" s="9">
        <f t="shared" si="88"/>
        <v>22.19</v>
      </c>
      <c r="G254" s="68">
        <f t="shared" si="82"/>
        <v>0.1</v>
      </c>
      <c r="H254" s="9">
        <f t="shared" si="89"/>
        <v>22.19</v>
      </c>
      <c r="I254" s="66">
        <f t="shared" si="90"/>
        <v>10.024417324629127</v>
      </c>
      <c r="J254" s="9">
        <f t="shared" si="91"/>
        <v>22.19</v>
      </c>
      <c r="K254" s="9">
        <f t="shared" si="83"/>
        <v>10.024417324629127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38.382961402183724</v>
      </c>
    </row>
    <row r="255" spans="1:19">
      <c r="A255" s="66">
        <f t="shared" si="85"/>
        <v>10.690159184647376</v>
      </c>
      <c r="B255" s="9">
        <f t="shared" si="86"/>
        <v>24.3</v>
      </c>
      <c r="C255" s="65">
        <f t="shared" si="80"/>
        <v>9.8717599798764262</v>
      </c>
      <c r="D255" s="9">
        <f t="shared" si="87"/>
        <v>24.3</v>
      </c>
      <c r="E255" s="66">
        <f t="shared" si="81"/>
        <v>10.134209869521042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10.134209869521042</v>
      </c>
      <c r="J255" s="9">
        <f t="shared" si="91"/>
        <v>24.3</v>
      </c>
      <c r="K255" s="9">
        <f t="shared" si="83"/>
        <v>10.134209869521042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383.82961402183724</v>
      </c>
    </row>
    <row r="256" spans="1:19">
      <c r="A256" s="66">
        <f t="shared" si="85"/>
        <v>10.77707104793719</v>
      </c>
      <c r="B256" s="9">
        <f t="shared" si="86"/>
        <v>26.59</v>
      </c>
      <c r="C256" s="65">
        <f t="shared" si="80"/>
        <v>9.9586718431662398</v>
      </c>
      <c r="D256" s="9">
        <f t="shared" si="87"/>
        <v>26.59</v>
      </c>
      <c r="E256" s="66">
        <f t="shared" si="81"/>
        <v>10.235808048178148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10.235808048178148</v>
      </c>
      <c r="J256" s="9">
        <f t="shared" si="91"/>
        <v>26.59</v>
      </c>
      <c r="K256" s="9">
        <f t="shared" si="83"/>
        <v>10.235808048178148</v>
      </c>
      <c r="L256" s="9">
        <f t="shared" si="84"/>
        <v>26.59</v>
      </c>
    </row>
    <row r="257" spans="1:19">
      <c r="A257" s="66">
        <f t="shared" si="85"/>
        <v>10.863982911227007</v>
      </c>
      <c r="B257" s="9">
        <f t="shared" si="86"/>
        <v>28.99</v>
      </c>
      <c r="C257" s="65">
        <f t="shared" ref="C257:C288" si="92">IF(D40&lt;0.0001,0.1,IF(D40="",0.001,D40))</f>
        <v>10.045583706456057</v>
      </c>
      <c r="D257" s="9">
        <f t="shared" si="87"/>
        <v>28.99</v>
      </c>
      <c r="E257" s="66">
        <f t="shared" ref="E257:E288" si="93">IF(E40&lt;0.0001,0.1,IF(E40="",E256,E40))</f>
        <v>10.327147504881815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10.327147504881815</v>
      </c>
      <c r="J257" s="9">
        <f t="shared" si="91"/>
        <v>28.99</v>
      </c>
      <c r="K257" s="9">
        <f t="shared" ref="K257:K288" si="95">IF(M40&lt;0.0001,0.1,IF(M40="",0.0001,M40))</f>
        <v>10.327147504881815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10.907438842871915</v>
      </c>
      <c r="B258" s="9">
        <f t="shared" ref="B258:B289" si="98">IF(A41="",B257,A41)</f>
        <v>31.79</v>
      </c>
      <c r="C258" s="65">
        <f t="shared" si="92"/>
        <v>10.089039638100965</v>
      </c>
      <c r="D258" s="9">
        <f t="shared" ref="D258:D289" si="99">IF(A41="",B257,A41)</f>
        <v>31.79</v>
      </c>
      <c r="E258" s="66">
        <f t="shared" si="93"/>
        <v>10.418575129367053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10.418575129367053</v>
      </c>
      <c r="J258" s="9">
        <f t="shared" ref="J258:J289" si="103">IF(A41="",B257,A41)</f>
        <v>31.79</v>
      </c>
      <c r="K258" s="9">
        <f t="shared" si="95"/>
        <v>10.418575129367053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10.972622740339277</v>
      </c>
      <c r="B259" s="9">
        <f t="shared" si="98"/>
        <v>34.79</v>
      </c>
      <c r="C259" s="65">
        <f t="shared" si="92"/>
        <v>10.154223535568327</v>
      </c>
      <c r="D259" s="9">
        <f t="shared" si="99"/>
        <v>34.79</v>
      </c>
      <c r="E259" s="66">
        <f t="shared" si="93"/>
        <v>10.50251868429017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10.50251868429017</v>
      </c>
      <c r="J259" s="9">
        <f t="shared" si="103"/>
        <v>34.79</v>
      </c>
      <c r="K259" s="9">
        <f t="shared" si="95"/>
        <v>10.50251868429017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11.059534603629093</v>
      </c>
      <c r="B260" s="9">
        <f t="shared" si="98"/>
        <v>38</v>
      </c>
      <c r="C260" s="65">
        <f t="shared" si="92"/>
        <v>10.241135398858143</v>
      </c>
      <c r="D260" s="9">
        <f t="shared" si="99"/>
        <v>38</v>
      </c>
      <c r="E260" s="66">
        <f t="shared" si="93"/>
        <v>10.579888157493555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10.579888157493555</v>
      </c>
      <c r="J260" s="9">
        <f t="shared" si="103"/>
        <v>38</v>
      </c>
      <c r="K260" s="9">
        <f t="shared" si="95"/>
        <v>10.579888157493555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11.146446466918908</v>
      </c>
      <c r="B261" s="9">
        <f t="shared" si="98"/>
        <v>41.59</v>
      </c>
      <c r="C261" s="65">
        <f t="shared" si="92"/>
        <v>10.328047262147958</v>
      </c>
      <c r="D261" s="9">
        <f t="shared" si="99"/>
        <v>41.59</v>
      </c>
      <c r="E261" s="66">
        <f t="shared" si="93"/>
        <v>10.654544484483729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10.654544484483729</v>
      </c>
      <c r="J261" s="9">
        <f t="shared" si="103"/>
        <v>41.59</v>
      </c>
      <c r="K261" s="9">
        <f t="shared" si="95"/>
        <v>10.654544484483729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11.276814261853634</v>
      </c>
      <c r="B262" s="9">
        <f t="shared" si="98"/>
        <v>44.69</v>
      </c>
      <c r="C262" s="65">
        <f t="shared" si="92"/>
        <v>10.458415057082684</v>
      </c>
      <c r="D262" s="9">
        <f t="shared" si="99"/>
        <v>44.69</v>
      </c>
      <c r="E262" s="66">
        <f t="shared" si="93"/>
        <v>10.711006347027197</v>
      </c>
      <c r="F262" s="9">
        <f t="shared" si="100"/>
        <v>44.69</v>
      </c>
      <c r="G262" s="68">
        <f t="shared" si="94"/>
        <v>0.1</v>
      </c>
      <c r="H262" s="9">
        <f t="shared" si="101"/>
        <v>44.69</v>
      </c>
      <c r="I262" s="66">
        <f t="shared" si="102"/>
        <v>10.711006347027197</v>
      </c>
      <c r="J262" s="9">
        <f t="shared" si="103"/>
        <v>44.69</v>
      </c>
      <c r="K262" s="9">
        <f t="shared" si="95"/>
        <v>10.711006347027197</v>
      </c>
      <c r="L262" s="9">
        <f t="shared" si="96"/>
        <v>44.69</v>
      </c>
    </row>
    <row r="263" spans="1:19">
      <c r="A263" s="66">
        <f t="shared" si="97"/>
        <v>11.341998159320996</v>
      </c>
      <c r="B263" s="9">
        <f t="shared" si="98"/>
        <v>48.38</v>
      </c>
      <c r="C263" s="65">
        <f t="shared" si="92"/>
        <v>10.523598954550046</v>
      </c>
      <c r="D263" s="9">
        <f t="shared" si="99"/>
        <v>48.38</v>
      </c>
      <c r="E263" s="66">
        <f t="shared" si="93"/>
        <v>10.770462536470363</v>
      </c>
      <c r="F263" s="9">
        <f t="shared" si="100"/>
        <v>48.38</v>
      </c>
      <c r="G263" s="68">
        <f t="shared" si="94"/>
        <v>0.1</v>
      </c>
      <c r="H263" s="9">
        <f t="shared" si="101"/>
        <v>48.38</v>
      </c>
      <c r="I263" s="66">
        <f t="shared" si="102"/>
        <v>10.770462536470363</v>
      </c>
      <c r="J263" s="9">
        <f t="shared" si="103"/>
        <v>48.38</v>
      </c>
      <c r="K263" s="9">
        <f t="shared" si="95"/>
        <v>10.770462536470363</v>
      </c>
      <c r="L263" s="9">
        <f t="shared" si="96"/>
        <v>48.38</v>
      </c>
    </row>
    <row r="264" spans="1:19">
      <c r="A264" s="66">
        <f t="shared" si="97"/>
        <v>11.428910022610813</v>
      </c>
      <c r="B264" s="9">
        <f t="shared" si="98"/>
        <v>53.47</v>
      </c>
      <c r="C264" s="65">
        <f t="shared" si="92"/>
        <v>10.610510817839863</v>
      </c>
      <c r="D264" s="9">
        <f t="shared" si="99"/>
        <v>53.47</v>
      </c>
      <c r="E264" s="66">
        <f t="shared" si="93"/>
        <v>10.841475144484907</v>
      </c>
      <c r="F264" s="9">
        <f t="shared" si="100"/>
        <v>53.47</v>
      </c>
      <c r="G264" s="68">
        <f t="shared" si="94"/>
        <v>0.1</v>
      </c>
      <c r="H264" s="9">
        <f t="shared" si="101"/>
        <v>53.47</v>
      </c>
      <c r="I264" s="66">
        <f t="shared" si="102"/>
        <v>10.841475144484907</v>
      </c>
      <c r="J264" s="9">
        <f t="shared" si="103"/>
        <v>53.47</v>
      </c>
      <c r="K264" s="9">
        <f t="shared" si="95"/>
        <v>10.841475144484907</v>
      </c>
      <c r="L264" s="9">
        <f t="shared" si="96"/>
        <v>53.47</v>
      </c>
    </row>
    <row r="265" spans="1:19">
      <c r="A265" s="66">
        <f t="shared" si="97"/>
        <v>11.515821885900626</v>
      </c>
      <c r="B265" s="9">
        <f t="shared" si="98"/>
        <v>58.29</v>
      </c>
      <c r="C265" s="65">
        <f t="shared" si="92"/>
        <v>10.697422681129677</v>
      </c>
      <c r="D265" s="9">
        <f t="shared" si="99"/>
        <v>58.29</v>
      </c>
      <c r="E265" s="66">
        <f t="shared" si="93"/>
        <v>10.89946941188129</v>
      </c>
      <c r="F265" s="9">
        <f t="shared" si="100"/>
        <v>58.29</v>
      </c>
      <c r="G265" s="68">
        <f t="shared" si="94"/>
        <v>0.1</v>
      </c>
      <c r="H265" s="9">
        <f t="shared" si="101"/>
        <v>58.29</v>
      </c>
      <c r="I265" s="66">
        <f t="shared" si="102"/>
        <v>10.89946941188129</v>
      </c>
      <c r="J265" s="9">
        <f t="shared" si="103"/>
        <v>58.29</v>
      </c>
      <c r="K265" s="9">
        <f t="shared" si="95"/>
        <v>10.89946941188129</v>
      </c>
      <c r="L265" s="9">
        <f t="shared" si="96"/>
        <v>58.29</v>
      </c>
    </row>
    <row r="266" spans="1:19">
      <c r="A266" s="66">
        <f t="shared" si="97"/>
        <v>11.602733749190444</v>
      </c>
      <c r="B266" s="9">
        <f t="shared" si="98"/>
        <v>64.739999999999995</v>
      </c>
      <c r="C266" s="65">
        <f t="shared" si="92"/>
        <v>10.784334544419494</v>
      </c>
      <c r="D266" s="9">
        <f t="shared" si="99"/>
        <v>64.739999999999995</v>
      </c>
      <c r="E266" s="66">
        <f t="shared" si="93"/>
        <v>10.966230229544728</v>
      </c>
      <c r="F266" s="9">
        <f t="shared" si="100"/>
        <v>64.739999999999995</v>
      </c>
      <c r="G266" s="68">
        <f t="shared" si="94"/>
        <v>0.1</v>
      </c>
      <c r="H266" s="9">
        <f t="shared" si="101"/>
        <v>64.739999999999995</v>
      </c>
      <c r="I266" s="66">
        <f t="shared" si="102"/>
        <v>10.966230229544728</v>
      </c>
      <c r="J266" s="9">
        <f t="shared" si="103"/>
        <v>64.739999999999995</v>
      </c>
      <c r="K266" s="9">
        <f t="shared" si="95"/>
        <v>10.966230229544728</v>
      </c>
      <c r="L266" s="9">
        <f t="shared" si="96"/>
        <v>64.739999999999995</v>
      </c>
    </row>
    <row r="267" spans="1:19">
      <c r="A267" s="66">
        <f t="shared" si="97"/>
        <v>11.667917646657806</v>
      </c>
      <c r="B267" s="9">
        <f t="shared" si="98"/>
        <v>69.7</v>
      </c>
      <c r="C267" s="65">
        <f t="shared" si="92"/>
        <v>10.849518441886856</v>
      </c>
      <c r="D267" s="9">
        <f t="shared" si="99"/>
        <v>69.7</v>
      </c>
      <c r="E267" s="66">
        <f t="shared" si="93"/>
        <v>11.010897614985074</v>
      </c>
      <c r="F267" s="9">
        <f t="shared" si="100"/>
        <v>69.7</v>
      </c>
      <c r="G267" s="68">
        <f t="shared" si="94"/>
        <v>0.1</v>
      </c>
      <c r="H267" s="9">
        <f t="shared" si="101"/>
        <v>69.7</v>
      </c>
      <c r="I267" s="66">
        <f t="shared" si="102"/>
        <v>11.010897614985074</v>
      </c>
      <c r="J267" s="9">
        <f t="shared" si="103"/>
        <v>69.7</v>
      </c>
      <c r="K267" s="9">
        <f t="shared" si="95"/>
        <v>11.010897614985074</v>
      </c>
      <c r="L267" s="9">
        <f t="shared" si="96"/>
        <v>69.7</v>
      </c>
    </row>
    <row r="268" spans="1:19">
      <c r="A268" s="66">
        <f t="shared" si="97"/>
        <v>11.79828544159253</v>
      </c>
      <c r="B268" s="9">
        <f t="shared" si="98"/>
        <v>77.05</v>
      </c>
      <c r="C268" s="65">
        <f t="shared" si="92"/>
        <v>10.97988623682158</v>
      </c>
      <c r="D268" s="9">
        <f t="shared" si="99"/>
        <v>77.05</v>
      </c>
      <c r="E268" s="66">
        <f t="shared" si="93"/>
        <v>11.068751873818886</v>
      </c>
      <c r="F268" s="9">
        <f t="shared" si="100"/>
        <v>77.05</v>
      </c>
      <c r="G268" s="68">
        <f t="shared" si="94"/>
        <v>0.1</v>
      </c>
      <c r="H268" s="9">
        <f t="shared" si="101"/>
        <v>77.05</v>
      </c>
      <c r="I268" s="66">
        <f t="shared" si="102"/>
        <v>11.068751873818886</v>
      </c>
      <c r="J268" s="9">
        <f t="shared" si="103"/>
        <v>77.05</v>
      </c>
      <c r="K268" s="9">
        <f t="shared" si="95"/>
        <v>11.068751873818886</v>
      </c>
      <c r="L268" s="9">
        <f t="shared" si="96"/>
        <v>77.05</v>
      </c>
    </row>
    <row r="269" spans="1:19">
      <c r="A269" s="66">
        <f t="shared" si="97"/>
        <v>11.885197304882345</v>
      </c>
      <c r="B269" s="9">
        <f t="shared" si="98"/>
        <v>84.05</v>
      </c>
      <c r="C269" s="65">
        <f t="shared" si="92"/>
        <v>11.066798100111395</v>
      </c>
      <c r="D269" s="9">
        <f t="shared" si="99"/>
        <v>84.05</v>
      </c>
      <c r="E269" s="66">
        <f t="shared" si="93"/>
        <v>11.116491252580126</v>
      </c>
      <c r="F269" s="9">
        <f t="shared" si="100"/>
        <v>84.05</v>
      </c>
      <c r="G269" s="68">
        <f t="shared" si="94"/>
        <v>0.1</v>
      </c>
      <c r="H269" s="9">
        <f t="shared" si="101"/>
        <v>84.05</v>
      </c>
      <c r="I269" s="66">
        <f t="shared" si="102"/>
        <v>11.116491252580126</v>
      </c>
      <c r="J269" s="9">
        <f t="shared" si="103"/>
        <v>84.05</v>
      </c>
      <c r="K269" s="9">
        <f t="shared" si="95"/>
        <v>11.116491252580126</v>
      </c>
      <c r="L269" s="9">
        <f t="shared" si="96"/>
        <v>84.05</v>
      </c>
    </row>
    <row r="270" spans="1:19">
      <c r="A270" s="66">
        <f t="shared" si="97"/>
        <v>12.037293065639522</v>
      </c>
      <c r="B270" s="9">
        <f t="shared" si="98"/>
        <v>92.56</v>
      </c>
      <c r="C270" s="65">
        <f t="shared" si="92"/>
        <v>11.218893860868572</v>
      </c>
      <c r="D270" s="9">
        <f t="shared" si="99"/>
        <v>92.56</v>
      </c>
      <c r="E270" s="66">
        <f t="shared" si="93"/>
        <v>11.16697690334775</v>
      </c>
      <c r="F270" s="9">
        <f t="shared" si="100"/>
        <v>92.56</v>
      </c>
      <c r="G270" s="68">
        <f t="shared" si="94"/>
        <v>0.1</v>
      </c>
      <c r="H270" s="9">
        <f t="shared" si="101"/>
        <v>92.56</v>
      </c>
      <c r="I270" s="66">
        <f t="shared" si="102"/>
        <v>11.16697690334775</v>
      </c>
      <c r="J270" s="9">
        <f t="shared" si="103"/>
        <v>92.56</v>
      </c>
      <c r="K270" s="9">
        <f t="shared" si="95"/>
        <v>11.16697690334775</v>
      </c>
      <c r="L270" s="9">
        <f t="shared" si="96"/>
        <v>92.56</v>
      </c>
    </row>
    <row r="271" spans="1:19">
      <c r="A271" s="66">
        <f t="shared" si="97"/>
        <v>12.145932894751791</v>
      </c>
      <c r="B271" s="9">
        <f t="shared" si="98"/>
        <v>100.77</v>
      </c>
      <c r="C271" s="65">
        <f t="shared" si="92"/>
        <v>11.327533689980841</v>
      </c>
      <c r="D271" s="9">
        <f t="shared" si="99"/>
        <v>100.77</v>
      </c>
      <c r="E271" s="66">
        <f t="shared" si="93"/>
        <v>11.209458874139843</v>
      </c>
      <c r="F271" s="9">
        <f t="shared" si="100"/>
        <v>100.77</v>
      </c>
      <c r="G271" s="68">
        <f t="shared" si="94"/>
        <v>0.1</v>
      </c>
      <c r="H271" s="9">
        <f t="shared" si="101"/>
        <v>100.77</v>
      </c>
      <c r="I271" s="66">
        <f t="shared" si="102"/>
        <v>11.209458874139843</v>
      </c>
      <c r="J271" s="9">
        <f t="shared" si="103"/>
        <v>100.77</v>
      </c>
      <c r="K271" s="9">
        <f t="shared" si="95"/>
        <v>11.209458874139843</v>
      </c>
      <c r="L271" s="9">
        <f t="shared" si="96"/>
        <v>100.77</v>
      </c>
    </row>
    <row r="272" spans="1:19">
      <c r="A272" s="66">
        <f t="shared" si="97"/>
        <v>12.276300689686517</v>
      </c>
      <c r="B272" s="9">
        <f t="shared" si="98"/>
        <v>110.45</v>
      </c>
      <c r="C272" s="65">
        <f t="shared" si="92"/>
        <v>11.457901484915567</v>
      </c>
      <c r="D272" s="9">
        <f t="shared" si="99"/>
        <v>110.45</v>
      </c>
      <c r="E272" s="66">
        <f t="shared" si="93"/>
        <v>11.253342190005323</v>
      </c>
      <c r="F272" s="9">
        <f t="shared" si="100"/>
        <v>110.45</v>
      </c>
      <c r="G272" s="68">
        <f t="shared" si="94"/>
        <v>0.1</v>
      </c>
      <c r="H272" s="9">
        <f t="shared" si="101"/>
        <v>110.45</v>
      </c>
      <c r="I272" s="66">
        <f t="shared" si="102"/>
        <v>11.253342190005323</v>
      </c>
      <c r="J272" s="9">
        <f t="shared" si="103"/>
        <v>110.45</v>
      </c>
      <c r="K272" s="9">
        <f t="shared" si="95"/>
        <v>11.253342190005323</v>
      </c>
      <c r="L272" s="9">
        <f t="shared" si="96"/>
        <v>110.45</v>
      </c>
    </row>
    <row r="273" spans="1:12">
      <c r="A273" s="66">
        <f t="shared" si="97"/>
        <v>12.406668484621241</v>
      </c>
      <c r="B273" s="9">
        <f t="shared" si="98"/>
        <v>121.41</v>
      </c>
      <c r="C273" s="65">
        <f t="shared" si="92"/>
        <v>11.588269279850291</v>
      </c>
      <c r="D273" s="9">
        <f t="shared" si="99"/>
        <v>121.41</v>
      </c>
      <c r="E273" s="66">
        <f t="shared" si="93"/>
        <v>11.296605060364149</v>
      </c>
      <c r="F273" s="9">
        <f t="shared" si="100"/>
        <v>121.41</v>
      </c>
      <c r="G273" s="68">
        <f t="shared" si="94"/>
        <v>0.1</v>
      </c>
      <c r="H273" s="9">
        <f t="shared" si="101"/>
        <v>121.41</v>
      </c>
      <c r="I273" s="66">
        <f t="shared" si="102"/>
        <v>11.296605097249172</v>
      </c>
      <c r="J273" s="9">
        <f t="shared" si="103"/>
        <v>121.41</v>
      </c>
      <c r="K273" s="9">
        <f t="shared" si="95"/>
        <v>11.296605097249172</v>
      </c>
      <c r="L273" s="9">
        <f t="shared" si="96"/>
        <v>121.41</v>
      </c>
    </row>
    <row r="274" spans="1:12">
      <c r="A274" s="66">
        <f t="shared" si="97"/>
        <v>12.580492211200871</v>
      </c>
      <c r="B274" s="9">
        <f t="shared" si="98"/>
        <v>132.66999999999999</v>
      </c>
      <c r="C274" s="65">
        <f t="shared" si="92"/>
        <v>11.762093006429922</v>
      </c>
      <c r="D274" s="9">
        <f t="shared" si="99"/>
        <v>132.66999999999999</v>
      </c>
      <c r="E274" s="66">
        <f t="shared" si="93"/>
        <v>11.335432823783297</v>
      </c>
      <c r="F274" s="9">
        <f t="shared" si="100"/>
        <v>132.66999999999999</v>
      </c>
      <c r="G274" s="68">
        <f t="shared" si="94"/>
        <v>2.80760856372496E-3</v>
      </c>
      <c r="H274" s="9">
        <f t="shared" si="101"/>
        <v>132.66999999999999</v>
      </c>
      <c r="I274" s="66">
        <f t="shared" si="102"/>
        <v>11.338240432347021</v>
      </c>
      <c r="J274" s="9">
        <f t="shared" si="103"/>
        <v>132.66999999999999</v>
      </c>
      <c r="K274" s="9">
        <f t="shared" si="95"/>
        <v>11.338240432347021</v>
      </c>
      <c r="L274" s="9">
        <f t="shared" si="96"/>
        <v>132.66999999999999</v>
      </c>
    </row>
    <row r="275" spans="1:12">
      <c r="A275" s="66">
        <f t="shared" si="97"/>
        <v>12.732587971958054</v>
      </c>
      <c r="B275" s="9">
        <f t="shared" si="98"/>
        <v>146.74</v>
      </c>
      <c r="C275" s="65">
        <f t="shared" si="92"/>
        <v>11.914188767187104</v>
      </c>
      <c r="D275" s="9">
        <f t="shared" si="99"/>
        <v>146.74</v>
      </c>
      <c r="E275" s="66">
        <f t="shared" si="93"/>
        <v>11.377660273753156</v>
      </c>
      <c r="F275" s="9">
        <f t="shared" si="100"/>
        <v>146.74</v>
      </c>
      <c r="G275" s="68">
        <f t="shared" si="94"/>
        <v>6.9553203395303659E-2</v>
      </c>
      <c r="H275" s="9">
        <f t="shared" si="101"/>
        <v>146.74</v>
      </c>
      <c r="I275" s="66">
        <f t="shared" si="102"/>
        <v>11.447213477148459</v>
      </c>
      <c r="J275" s="9">
        <f t="shared" si="103"/>
        <v>146.74</v>
      </c>
      <c r="K275" s="9">
        <f t="shared" si="95"/>
        <v>11.447213477148459</v>
      </c>
      <c r="L275" s="9">
        <f t="shared" si="96"/>
        <v>146.74</v>
      </c>
    </row>
    <row r="276" spans="1:12">
      <c r="A276" s="66">
        <f t="shared" si="97"/>
        <v>12.928139664360138</v>
      </c>
      <c r="B276" s="9">
        <f t="shared" si="98"/>
        <v>158.5</v>
      </c>
      <c r="C276" s="65">
        <f t="shared" si="92"/>
        <v>12.109740459589188</v>
      </c>
      <c r="D276" s="9">
        <f t="shared" si="99"/>
        <v>158.5</v>
      </c>
      <c r="E276" s="66">
        <f t="shared" si="93"/>
        <v>11.408673613693747</v>
      </c>
      <c r="F276" s="9">
        <f t="shared" si="100"/>
        <v>158.5</v>
      </c>
      <c r="G276" s="68">
        <f t="shared" si="94"/>
        <v>0.21579829169770059</v>
      </c>
      <c r="H276" s="9">
        <f t="shared" si="101"/>
        <v>158.5</v>
      </c>
      <c r="I276" s="66">
        <f t="shared" si="102"/>
        <v>11.624471905391447</v>
      </c>
      <c r="J276" s="9">
        <f t="shared" si="103"/>
        <v>158.5</v>
      </c>
      <c r="K276" s="9">
        <f t="shared" si="95"/>
        <v>11.624471905391447</v>
      </c>
      <c r="L276" s="9">
        <f t="shared" si="96"/>
        <v>158.5</v>
      </c>
    </row>
    <row r="277" spans="1:12">
      <c r="A277" s="66">
        <f t="shared" si="97"/>
        <v>13.145419322584678</v>
      </c>
      <c r="B277" s="9">
        <f t="shared" si="98"/>
        <v>174.39</v>
      </c>
      <c r="C277" s="65">
        <f t="shared" si="92"/>
        <v>12.327020117813728</v>
      </c>
      <c r="D277" s="9">
        <f t="shared" si="99"/>
        <v>174.39</v>
      </c>
      <c r="E277" s="66">
        <f t="shared" si="93"/>
        <v>11.445656929270445</v>
      </c>
      <c r="F277" s="9">
        <f t="shared" si="100"/>
        <v>174.39</v>
      </c>
      <c r="G277" s="68">
        <f t="shared" si="94"/>
        <v>0.496965248061573</v>
      </c>
      <c r="H277" s="9">
        <f t="shared" si="101"/>
        <v>174.39</v>
      </c>
      <c r="I277" s="66">
        <f t="shared" si="102"/>
        <v>11.942622177332018</v>
      </c>
      <c r="J277" s="9">
        <f t="shared" si="103"/>
        <v>174.39</v>
      </c>
      <c r="K277" s="9">
        <f t="shared" si="95"/>
        <v>11.942622177332018</v>
      </c>
      <c r="L277" s="9">
        <f t="shared" si="96"/>
        <v>174.39</v>
      </c>
    </row>
    <row r="278" spans="1:12">
      <c r="A278" s="66">
        <f t="shared" si="97"/>
        <v>13.362698980809217</v>
      </c>
      <c r="B278" s="9">
        <f t="shared" si="98"/>
        <v>190.71</v>
      </c>
      <c r="C278" s="65">
        <f t="shared" si="92"/>
        <v>12.544299776038267</v>
      </c>
      <c r="D278" s="9">
        <f t="shared" si="99"/>
        <v>190.71</v>
      </c>
      <c r="E278" s="66">
        <f t="shared" si="93"/>
        <v>11.478912316561354</v>
      </c>
      <c r="F278" s="9">
        <f t="shared" si="100"/>
        <v>190.71</v>
      </c>
      <c r="G278" s="68">
        <f t="shared" si="94"/>
        <v>0.81984894244265827</v>
      </c>
      <c r="H278" s="9">
        <f t="shared" si="101"/>
        <v>190.71</v>
      </c>
      <c r="I278" s="66">
        <f t="shared" si="102"/>
        <v>12.298761259004012</v>
      </c>
      <c r="J278" s="9">
        <f t="shared" si="103"/>
        <v>190.71</v>
      </c>
      <c r="K278" s="9">
        <f t="shared" si="95"/>
        <v>12.298761259004012</v>
      </c>
      <c r="L278" s="9">
        <f t="shared" si="96"/>
        <v>190.71</v>
      </c>
    </row>
    <row r="279" spans="1:12">
      <c r="A279" s="66">
        <f t="shared" si="97"/>
        <v>13.623434570678668</v>
      </c>
      <c r="B279" s="9">
        <f t="shared" si="98"/>
        <v>208.12</v>
      </c>
      <c r="C279" s="65">
        <f t="shared" si="92"/>
        <v>12.805035365907719</v>
      </c>
      <c r="D279" s="9">
        <f t="shared" si="99"/>
        <v>208.12</v>
      </c>
      <c r="E279" s="66">
        <f t="shared" si="93"/>
        <v>11.510178063928256</v>
      </c>
      <c r="F279" s="9">
        <f t="shared" si="100"/>
        <v>208.12</v>
      </c>
      <c r="G279" s="68">
        <f t="shared" si="94"/>
        <v>1.1580751226983708</v>
      </c>
      <c r="H279" s="9">
        <f t="shared" si="101"/>
        <v>208.12</v>
      </c>
      <c r="I279" s="66">
        <f t="shared" si="102"/>
        <v>12.668253186626627</v>
      </c>
      <c r="J279" s="9">
        <f t="shared" si="103"/>
        <v>208.12</v>
      </c>
      <c r="K279" s="9">
        <f t="shared" si="95"/>
        <v>12.668253186626627</v>
      </c>
      <c r="L279" s="9">
        <f t="shared" si="96"/>
        <v>208.12</v>
      </c>
    </row>
    <row r="280" spans="1:12">
      <c r="A280" s="66">
        <f t="shared" si="97"/>
        <v>13.90589812637057</v>
      </c>
      <c r="B280" s="9">
        <f t="shared" si="98"/>
        <v>227.79</v>
      </c>
      <c r="C280" s="65">
        <f t="shared" si="92"/>
        <v>13.08749892159962</v>
      </c>
      <c r="D280" s="9">
        <f t="shared" si="99"/>
        <v>227.79</v>
      </c>
      <c r="E280" s="66">
        <f t="shared" si="93"/>
        <v>11.541312039729929</v>
      </c>
      <c r="F280" s="9">
        <f t="shared" si="100"/>
        <v>227.79</v>
      </c>
      <c r="G280" s="68">
        <f t="shared" si="94"/>
        <v>1.5102112805036354</v>
      </c>
      <c r="H280" s="9">
        <f t="shared" si="101"/>
        <v>227.79</v>
      </c>
      <c r="I280" s="66">
        <f t="shared" si="102"/>
        <v>13.051523320233564</v>
      </c>
      <c r="J280" s="9">
        <f t="shared" si="103"/>
        <v>227.79</v>
      </c>
      <c r="K280" s="9">
        <f t="shared" si="95"/>
        <v>13.051523320233564</v>
      </c>
      <c r="L280" s="9">
        <f t="shared" si="96"/>
        <v>227.79</v>
      </c>
    </row>
    <row r="281" spans="1:12">
      <c r="A281" s="66">
        <f t="shared" si="97"/>
        <v>14.210089647884924</v>
      </c>
      <c r="B281" s="9">
        <f t="shared" si="98"/>
        <v>249.41</v>
      </c>
      <c r="C281" s="65">
        <f t="shared" si="92"/>
        <v>13.391690443113974</v>
      </c>
      <c r="D281" s="9">
        <f t="shared" si="99"/>
        <v>249.41</v>
      </c>
      <c r="E281" s="66">
        <f t="shared" si="93"/>
        <v>11.571423717426908</v>
      </c>
      <c r="F281" s="9">
        <f t="shared" si="100"/>
        <v>249.41</v>
      </c>
      <c r="G281" s="68">
        <f t="shared" si="94"/>
        <v>1.8538026512439354</v>
      </c>
      <c r="H281" s="9">
        <f t="shared" si="101"/>
        <v>249.41</v>
      </c>
      <c r="I281" s="66">
        <f t="shared" si="102"/>
        <v>13.425226368670844</v>
      </c>
      <c r="J281" s="9">
        <f t="shared" si="103"/>
        <v>249.41</v>
      </c>
      <c r="K281" s="9">
        <f t="shared" si="95"/>
        <v>13.425226368670844</v>
      </c>
      <c r="L281" s="9">
        <f t="shared" si="96"/>
        <v>249.41</v>
      </c>
    </row>
    <row r="282" spans="1:12">
      <c r="A282" s="66">
        <f t="shared" si="97"/>
        <v>14.514281169399283</v>
      </c>
      <c r="B282" s="9">
        <f t="shared" si="98"/>
        <v>272.51</v>
      </c>
      <c r="C282" s="65">
        <f t="shared" si="92"/>
        <v>13.695881964628333</v>
      </c>
      <c r="D282" s="9">
        <f t="shared" si="99"/>
        <v>272.51</v>
      </c>
      <c r="E282" s="66">
        <f t="shared" si="93"/>
        <v>11.599787932917213</v>
      </c>
      <c r="F282" s="9">
        <f t="shared" si="100"/>
        <v>272.51</v>
      </c>
      <c r="G282" s="68">
        <f t="shared" si="94"/>
        <v>2.1734781153503016</v>
      </c>
      <c r="H282" s="9">
        <f t="shared" si="101"/>
        <v>272.51</v>
      </c>
      <c r="I282" s="66">
        <f t="shared" si="102"/>
        <v>13.773266048267514</v>
      </c>
      <c r="J282" s="9">
        <f t="shared" si="103"/>
        <v>272.51</v>
      </c>
      <c r="K282" s="9">
        <f t="shared" si="95"/>
        <v>13.773266048267514</v>
      </c>
      <c r="L282" s="9">
        <f t="shared" si="96"/>
        <v>272.51</v>
      </c>
    </row>
    <row r="283" spans="1:12">
      <c r="A283" s="66">
        <f t="shared" si="97"/>
        <v>14.818472690913637</v>
      </c>
      <c r="B283" s="9">
        <f t="shared" si="98"/>
        <v>298.38</v>
      </c>
      <c r="C283" s="65">
        <f t="shared" si="92"/>
        <v>14.000073486142687</v>
      </c>
      <c r="D283" s="9">
        <f t="shared" si="99"/>
        <v>298.38</v>
      </c>
      <c r="E283" s="66">
        <f t="shared" si="93"/>
        <v>11.627809978892877</v>
      </c>
      <c r="F283" s="9">
        <f t="shared" si="100"/>
        <v>298.38</v>
      </c>
      <c r="G283" s="68">
        <f t="shared" si="94"/>
        <v>2.4815612820727662</v>
      </c>
      <c r="H283" s="9">
        <f t="shared" si="101"/>
        <v>298.38</v>
      </c>
      <c r="I283" s="66">
        <f t="shared" si="102"/>
        <v>14.109371260965643</v>
      </c>
      <c r="J283" s="9">
        <f t="shared" si="103"/>
        <v>298.38</v>
      </c>
      <c r="K283" s="9">
        <f t="shared" si="95"/>
        <v>14.109371260965643</v>
      </c>
      <c r="L283" s="9">
        <f t="shared" si="96"/>
        <v>298.38</v>
      </c>
    </row>
    <row r="284" spans="1:12">
      <c r="A284" s="66">
        <f t="shared" si="97"/>
        <v>15.079208280783085</v>
      </c>
      <c r="B284" s="9">
        <f t="shared" si="98"/>
        <v>326.93</v>
      </c>
      <c r="C284" s="65">
        <f t="shared" si="92"/>
        <v>14.260809076012135</v>
      </c>
      <c r="D284" s="9">
        <f t="shared" si="99"/>
        <v>326.93</v>
      </c>
      <c r="E284" s="66">
        <f t="shared" si="93"/>
        <v>11.655054833576392</v>
      </c>
      <c r="F284" s="9">
        <f t="shared" si="100"/>
        <v>326.93</v>
      </c>
      <c r="G284" s="68">
        <f t="shared" si="94"/>
        <v>2.7714792266087431</v>
      </c>
      <c r="H284" s="9">
        <f t="shared" si="101"/>
        <v>326.93</v>
      </c>
      <c r="I284" s="66">
        <f t="shared" si="102"/>
        <v>14.426534060185135</v>
      </c>
      <c r="J284" s="9">
        <f t="shared" si="103"/>
        <v>326.93</v>
      </c>
      <c r="K284" s="9">
        <f t="shared" si="95"/>
        <v>14.426534060185135</v>
      </c>
      <c r="L284" s="9">
        <f t="shared" si="96"/>
        <v>326.93</v>
      </c>
    </row>
    <row r="285" spans="1:12">
      <c r="A285" s="66">
        <f t="shared" si="97"/>
        <v>15.318215904830076</v>
      </c>
      <c r="B285" s="9">
        <f t="shared" si="98"/>
        <v>356.36</v>
      </c>
      <c r="C285" s="65">
        <f t="shared" si="92"/>
        <v>14.499816700059126</v>
      </c>
      <c r="D285" s="9">
        <f t="shared" si="99"/>
        <v>356.36</v>
      </c>
      <c r="E285" s="66">
        <f t="shared" si="93"/>
        <v>11.679890610890624</v>
      </c>
      <c r="F285" s="9">
        <f t="shared" si="100"/>
        <v>356.36</v>
      </c>
      <c r="G285" s="68">
        <f t="shared" si="94"/>
        <v>3.0264115378280203</v>
      </c>
      <c r="H285" s="9">
        <f t="shared" si="101"/>
        <v>356.36</v>
      </c>
      <c r="I285" s="66">
        <f t="shared" si="102"/>
        <v>14.706302148718644</v>
      </c>
      <c r="J285" s="9">
        <f t="shared" si="103"/>
        <v>356.36</v>
      </c>
      <c r="K285" s="9">
        <f t="shared" si="95"/>
        <v>14.706302148718644</v>
      </c>
      <c r="L285" s="9">
        <f t="shared" si="96"/>
        <v>356.36</v>
      </c>
    </row>
    <row r="286" spans="1:12">
      <c r="A286" s="66">
        <f t="shared" si="97"/>
        <v>15.557223528877071</v>
      </c>
      <c r="B286" s="9">
        <f t="shared" si="98"/>
        <v>391.44</v>
      </c>
      <c r="C286" s="65">
        <f t="shared" si="92"/>
        <v>14.738824324106121</v>
      </c>
      <c r="D286" s="9">
        <f t="shared" si="99"/>
        <v>391.44</v>
      </c>
      <c r="E286" s="66">
        <f t="shared" si="93"/>
        <v>11.706037592608904</v>
      </c>
      <c r="F286" s="9">
        <f t="shared" si="100"/>
        <v>391.44</v>
      </c>
      <c r="G286" s="68">
        <f t="shared" si="94"/>
        <v>3.2845991660920371</v>
      </c>
      <c r="H286" s="9">
        <f t="shared" si="101"/>
        <v>391.44</v>
      </c>
      <c r="I286" s="66">
        <f t="shared" si="102"/>
        <v>14.990636758700941</v>
      </c>
      <c r="J286" s="9">
        <f t="shared" si="103"/>
        <v>391.44</v>
      </c>
      <c r="K286" s="9">
        <f t="shared" si="95"/>
        <v>14.990636758700941</v>
      </c>
      <c r="L286" s="9">
        <f t="shared" si="96"/>
        <v>391.44</v>
      </c>
    </row>
    <row r="287" spans="1:12">
      <c r="A287" s="66">
        <f t="shared" si="97"/>
        <v>15.731047255456707</v>
      </c>
      <c r="B287" s="9">
        <f t="shared" si="98"/>
        <v>427.67</v>
      </c>
      <c r="C287" s="65">
        <f t="shared" si="92"/>
        <v>14.912648050685757</v>
      </c>
      <c r="D287" s="9">
        <f t="shared" si="99"/>
        <v>427.67</v>
      </c>
      <c r="E287" s="66">
        <f t="shared" si="93"/>
        <v>11.729865975385561</v>
      </c>
      <c r="F287" s="9">
        <f t="shared" si="100"/>
        <v>427.67</v>
      </c>
      <c r="G287" s="68">
        <f t="shared" si="94"/>
        <v>3.5105918960211868</v>
      </c>
      <c r="H287" s="9">
        <f t="shared" si="101"/>
        <v>427.67</v>
      </c>
      <c r="I287" s="66">
        <f t="shared" si="102"/>
        <v>15.240457871406747</v>
      </c>
      <c r="J287" s="9">
        <f t="shared" si="103"/>
        <v>427.67</v>
      </c>
      <c r="K287" s="9">
        <f t="shared" si="95"/>
        <v>15.240457871411211</v>
      </c>
      <c r="L287" s="9">
        <f t="shared" si="96"/>
        <v>427.67</v>
      </c>
    </row>
    <row r="288" spans="1:12">
      <c r="A288" s="66">
        <f t="shared" si="97"/>
        <v>15.904870982036337</v>
      </c>
      <c r="B288" s="9">
        <f t="shared" si="98"/>
        <v>468.92</v>
      </c>
      <c r="C288" s="65">
        <f t="shared" si="92"/>
        <v>15.086471777265388</v>
      </c>
      <c r="D288" s="9">
        <f t="shared" si="99"/>
        <v>468.92</v>
      </c>
      <c r="E288" s="66">
        <f t="shared" si="93"/>
        <v>11.753847234873289</v>
      </c>
      <c r="F288" s="9">
        <f t="shared" si="100"/>
        <v>468.92</v>
      </c>
      <c r="G288" s="68">
        <f t="shared" si="94"/>
        <v>3.7290966642646404</v>
      </c>
      <c r="H288" s="9">
        <f t="shared" si="101"/>
        <v>468.92</v>
      </c>
      <c r="I288" s="66">
        <f t="shared" si="102"/>
        <v>15.482943899137929</v>
      </c>
      <c r="J288" s="9">
        <f t="shared" si="103"/>
        <v>468.92</v>
      </c>
      <c r="K288" s="9">
        <f t="shared" si="95"/>
        <v>15.482981310310103</v>
      </c>
      <c r="L288" s="9">
        <f t="shared" si="96"/>
        <v>468.92</v>
      </c>
    </row>
    <row r="289" spans="1:12">
      <c r="A289" s="66">
        <f t="shared" si="97"/>
        <v>16.035238776971063</v>
      </c>
      <c r="B289" s="9">
        <f t="shared" si="98"/>
        <v>511.54</v>
      </c>
      <c r="C289" s="65">
        <f t="shared" ref="C289:C320" si="104">IF(D72&lt;0.0001,0.1,IF(D72="",0.001,D72))</f>
        <v>15.216839572200113</v>
      </c>
      <c r="D289" s="9">
        <f t="shared" si="99"/>
        <v>511.54</v>
      </c>
      <c r="E289" s="66">
        <f t="shared" ref="E289:E320" si="105">IF(E72&lt;0.0001,0.1,IF(E72="",E288,E72))</f>
        <v>11.775784781479967</v>
      </c>
      <c r="F289" s="9">
        <f t="shared" si="100"/>
        <v>511.54</v>
      </c>
      <c r="G289" s="68">
        <f t="shared" ref="G289:G320" si="106">IF(G72&lt;0.0001,0.1,IF(G72="",0.0001,G72))</f>
        <v>3.9212476774172207</v>
      </c>
      <c r="H289" s="9">
        <f t="shared" si="101"/>
        <v>511.54</v>
      </c>
      <c r="I289" s="66">
        <f t="shared" si="102"/>
        <v>15.697032458897187</v>
      </c>
      <c r="J289" s="9">
        <f t="shared" si="103"/>
        <v>511.54</v>
      </c>
      <c r="K289" s="9">
        <f t="shared" ref="K289:K320" si="107">IF(M72&lt;0.0001,0.1,IF(M72="",0.0001,M72))</f>
        <v>15.699280066041332</v>
      </c>
      <c r="L289" s="9">
        <f t="shared" ref="L289:L320" si="108">IF(C73="",D289,C73)</f>
        <v>511.54</v>
      </c>
    </row>
    <row r="290" spans="1:12">
      <c r="A290" s="66">
        <f t="shared" ref="A290:A321" si="109">IF(B73="",A289,IF(B73&lt;0.0001,0.1,B73))</f>
        <v>16.230790469373147</v>
      </c>
      <c r="B290" s="9">
        <f t="shared" ref="B290:B321" si="110">IF(A73="",B289,A73)</f>
        <v>560.79999999999995</v>
      </c>
      <c r="C290" s="65">
        <f t="shared" si="104"/>
        <v>15.412391264602197</v>
      </c>
      <c r="D290" s="9">
        <f t="shared" ref="D290:D321" si="111">IF(A73="",B289,A73)</f>
        <v>560.79999999999995</v>
      </c>
      <c r="E290" s="66">
        <f t="shared" si="105"/>
        <v>11.798245946074081</v>
      </c>
      <c r="F290" s="9">
        <f t="shared" ref="F290:F321" si="112">IF(A73="",B289,A73)</f>
        <v>560.79999999999995</v>
      </c>
      <c r="G290" s="68">
        <f t="shared" si="106"/>
        <v>4.1105148346220837</v>
      </c>
      <c r="H290" s="9">
        <f t="shared" ref="H290:H321" si="113">IF(A73="",B289,A73)</f>
        <v>560.79999999999995</v>
      </c>
      <c r="I290" s="66">
        <f t="shared" ref="I290:I321" si="114">IF(I73&lt;0.0001,0.1,IF(I73="",I289,I73))</f>
        <v>15.908760780696165</v>
      </c>
      <c r="J290" s="9">
        <f t="shared" ref="J290:J321" si="115">IF(A73="",B289,A73)</f>
        <v>560.79999999999995</v>
      </c>
      <c r="K290" s="9">
        <f t="shared" si="107"/>
        <v>15.925983412480063</v>
      </c>
      <c r="L290" s="9">
        <f t="shared" si="108"/>
        <v>560.79999999999995</v>
      </c>
    </row>
    <row r="291" spans="1:12">
      <c r="A291" s="66">
        <f t="shared" si="109"/>
        <v>16.404614195952778</v>
      </c>
      <c r="B291" s="9">
        <f t="shared" si="110"/>
        <v>612.16999999999996</v>
      </c>
      <c r="C291" s="65">
        <f t="shared" si="104"/>
        <v>15.586214991181828</v>
      </c>
      <c r="D291" s="9">
        <f t="shared" si="111"/>
        <v>612.16999999999996</v>
      </c>
      <c r="E291" s="66">
        <f t="shared" si="105"/>
        <v>11.818997881682261</v>
      </c>
      <c r="F291" s="9">
        <f t="shared" si="112"/>
        <v>612.16999999999996</v>
      </c>
      <c r="G291" s="68">
        <f t="shared" si="106"/>
        <v>4.2788579487383966</v>
      </c>
      <c r="H291" s="9">
        <f t="shared" si="113"/>
        <v>612.16999999999996</v>
      </c>
      <c r="I291" s="66">
        <f t="shared" si="114"/>
        <v>16.097855830420656</v>
      </c>
      <c r="J291" s="9">
        <f t="shared" si="115"/>
        <v>612.16999999999996</v>
      </c>
      <c r="K291" s="9">
        <f t="shared" si="107"/>
        <v>16.150748395190536</v>
      </c>
      <c r="L291" s="9">
        <f t="shared" si="108"/>
        <v>612.16999999999996</v>
      </c>
    </row>
    <row r="292" spans="1:12">
      <c r="A292" s="66">
        <f t="shared" si="109"/>
        <v>16.621893854177319</v>
      </c>
      <c r="B292" s="9">
        <f t="shared" si="110"/>
        <v>673.83</v>
      </c>
      <c r="C292" s="65">
        <f t="shared" si="104"/>
        <v>15.803494649406369</v>
      </c>
      <c r="D292" s="9">
        <f t="shared" si="111"/>
        <v>673.83</v>
      </c>
      <c r="E292" s="66">
        <f t="shared" si="105"/>
        <v>11.841015255502876</v>
      </c>
      <c r="F292" s="9">
        <f t="shared" si="112"/>
        <v>673.83</v>
      </c>
      <c r="G292" s="68">
        <f t="shared" si="106"/>
        <v>4.4508497080882448</v>
      </c>
      <c r="H292" s="9">
        <f t="shared" si="113"/>
        <v>673.83</v>
      </c>
      <c r="I292" s="66">
        <f t="shared" si="114"/>
        <v>16.29186496359112</v>
      </c>
      <c r="J292" s="9">
        <f t="shared" si="115"/>
        <v>673.83</v>
      </c>
      <c r="K292" s="9">
        <f t="shared" si="107"/>
        <v>16.409112265104856</v>
      </c>
      <c r="L292" s="9">
        <f t="shared" si="108"/>
        <v>673.83</v>
      </c>
    </row>
    <row r="293" spans="1:12">
      <c r="A293" s="66">
        <f t="shared" si="109"/>
        <v>16.83917351240186</v>
      </c>
      <c r="B293" s="9">
        <f t="shared" si="110"/>
        <v>733.49</v>
      </c>
      <c r="C293" s="65">
        <f t="shared" si="104"/>
        <v>16.020774307630909</v>
      </c>
      <c r="D293" s="9">
        <f t="shared" si="111"/>
        <v>733.49</v>
      </c>
      <c r="E293" s="66">
        <f t="shared" si="105"/>
        <v>11.859892466172909</v>
      </c>
      <c r="F293" s="9">
        <f t="shared" si="112"/>
        <v>733.49</v>
      </c>
      <c r="G293" s="68">
        <f t="shared" si="106"/>
        <v>4.5930776623159675</v>
      </c>
      <c r="H293" s="9">
        <f t="shared" si="113"/>
        <v>733.49</v>
      </c>
      <c r="I293" s="66">
        <f t="shared" si="114"/>
        <v>16.452970128488875</v>
      </c>
      <c r="J293" s="9">
        <f t="shared" si="115"/>
        <v>733.49</v>
      </c>
      <c r="K293" s="9">
        <f t="shared" si="107"/>
        <v>16.645094892826041</v>
      </c>
      <c r="L293" s="9">
        <f t="shared" si="108"/>
        <v>733.49</v>
      </c>
    </row>
    <row r="294" spans="1:12">
      <c r="A294" s="66">
        <f t="shared" si="109"/>
        <v>17.056453170626401</v>
      </c>
      <c r="B294" s="9">
        <f t="shared" si="110"/>
        <v>804.6</v>
      </c>
      <c r="C294" s="65">
        <f t="shared" si="104"/>
        <v>16.23805396585545</v>
      </c>
      <c r="D294" s="9">
        <f t="shared" si="111"/>
        <v>804.6</v>
      </c>
      <c r="E294" s="66">
        <f t="shared" si="105"/>
        <v>11.879882767738275</v>
      </c>
      <c r="F294" s="9">
        <f t="shared" si="112"/>
        <v>804.6</v>
      </c>
      <c r="G294" s="68">
        <f t="shared" si="106"/>
        <v>4.7386192101704552</v>
      </c>
      <c r="H294" s="9">
        <f t="shared" si="113"/>
        <v>804.6</v>
      </c>
      <c r="I294" s="66">
        <f t="shared" si="114"/>
        <v>16.618501977908728</v>
      </c>
      <c r="J294" s="9">
        <f t="shared" si="115"/>
        <v>804.6</v>
      </c>
      <c r="K294" s="9">
        <f t="shared" si="107"/>
        <v>16.905678341115195</v>
      </c>
      <c r="L294" s="9">
        <f t="shared" si="108"/>
        <v>804.6</v>
      </c>
    </row>
    <row r="295" spans="1:12">
      <c r="A295" s="66">
        <f t="shared" si="109"/>
        <v>17.295460794673396</v>
      </c>
      <c r="B295" s="9">
        <f t="shared" si="110"/>
        <v>877.93</v>
      </c>
      <c r="C295" s="65">
        <f t="shared" si="104"/>
        <v>16.477061589902448</v>
      </c>
      <c r="D295" s="9">
        <f t="shared" si="111"/>
        <v>877.93</v>
      </c>
      <c r="E295" s="66">
        <f t="shared" si="105"/>
        <v>11.898178041051368</v>
      </c>
      <c r="F295" s="9">
        <f t="shared" si="112"/>
        <v>877.93</v>
      </c>
      <c r="G295" s="68">
        <f t="shared" si="106"/>
        <v>4.867413407419221</v>
      </c>
      <c r="H295" s="9">
        <f t="shared" si="113"/>
        <v>877.93</v>
      </c>
      <c r="I295" s="66">
        <f t="shared" si="114"/>
        <v>16.765591448470587</v>
      </c>
      <c r="J295" s="9">
        <f t="shared" si="115"/>
        <v>877.93</v>
      </c>
      <c r="K295" s="9">
        <f t="shared" si="107"/>
        <v>17.150245949923345</v>
      </c>
      <c r="L295" s="9">
        <f t="shared" si="108"/>
        <v>877.93</v>
      </c>
    </row>
    <row r="296" spans="1:12">
      <c r="A296" s="66">
        <f t="shared" si="109"/>
        <v>17.512740452897933</v>
      </c>
      <c r="B296" s="9">
        <f t="shared" si="110"/>
        <v>962.17</v>
      </c>
      <c r="C296" s="65">
        <f t="shared" si="104"/>
        <v>16.694341248126982</v>
      </c>
      <c r="D296" s="9">
        <f t="shared" si="111"/>
        <v>962.17</v>
      </c>
      <c r="E296" s="66">
        <f t="shared" si="105"/>
        <v>11.91684886972328</v>
      </c>
      <c r="F296" s="9">
        <f t="shared" si="112"/>
        <v>962.17</v>
      </c>
      <c r="G296" s="68">
        <f t="shared" si="106"/>
        <v>4.9946724850487785</v>
      </c>
      <c r="H296" s="9">
        <f t="shared" si="113"/>
        <v>962.17</v>
      </c>
      <c r="I296" s="66">
        <f t="shared" si="114"/>
        <v>16.911521354772059</v>
      </c>
      <c r="J296" s="9">
        <f t="shared" si="115"/>
        <v>962.17</v>
      </c>
      <c r="K296" s="9">
        <f t="shared" si="107"/>
        <v>17.40269207802055</v>
      </c>
      <c r="L296" s="9">
        <f t="shared" si="108"/>
        <v>962.17</v>
      </c>
    </row>
    <row r="297" spans="1:12">
      <c r="A297" s="66">
        <f t="shared" si="109"/>
        <v>17.730020111122474</v>
      </c>
      <c r="B297" s="9">
        <f t="shared" si="110"/>
        <v>1049.7</v>
      </c>
      <c r="C297" s="65">
        <f t="shared" si="104"/>
        <v>16.911620906351523</v>
      </c>
      <c r="D297" s="9">
        <f t="shared" si="111"/>
        <v>1049.7</v>
      </c>
      <c r="E297" s="66">
        <f t="shared" si="105"/>
        <v>11.934092833432839</v>
      </c>
      <c r="F297" s="9">
        <f t="shared" si="112"/>
        <v>1049.7</v>
      </c>
      <c r="G297" s="68">
        <f t="shared" si="106"/>
        <v>5.1085938347444761</v>
      </c>
      <c r="H297" s="9">
        <f t="shared" si="113"/>
        <v>1049.7</v>
      </c>
      <c r="I297" s="66">
        <f t="shared" si="114"/>
        <v>17.042686668177314</v>
      </c>
      <c r="J297" s="9">
        <f t="shared" si="115"/>
        <v>1049.7</v>
      </c>
      <c r="K297" s="9">
        <f t="shared" si="107"/>
        <v>17.636200259316649</v>
      </c>
      <c r="L297" s="9">
        <f t="shared" si="108"/>
        <v>1049.7</v>
      </c>
    </row>
    <row r="298" spans="1:12">
      <c r="A298" s="66">
        <f t="shared" si="109"/>
        <v>17.925571803524559</v>
      </c>
      <c r="B298" s="9">
        <f t="shared" si="110"/>
        <v>1148.47</v>
      </c>
      <c r="C298" s="65">
        <f t="shared" si="104"/>
        <v>17.107172598753607</v>
      </c>
      <c r="D298" s="9">
        <f t="shared" si="111"/>
        <v>1148.47</v>
      </c>
      <c r="E298" s="66">
        <f t="shared" si="105"/>
        <v>11.951414000215557</v>
      </c>
      <c r="F298" s="9">
        <f t="shared" si="112"/>
        <v>1148.47</v>
      </c>
      <c r="G298" s="68">
        <f t="shared" si="106"/>
        <v>5.2196611688774137</v>
      </c>
      <c r="H298" s="9">
        <f t="shared" si="113"/>
        <v>1148.47</v>
      </c>
      <c r="I298" s="66">
        <f t="shared" si="114"/>
        <v>17.171075169092973</v>
      </c>
      <c r="J298" s="9">
        <f t="shared" si="115"/>
        <v>1148.47</v>
      </c>
      <c r="K298" s="9">
        <f t="shared" si="107"/>
        <v>17.869436414891265</v>
      </c>
      <c r="L298" s="9">
        <f t="shared" si="108"/>
        <v>1148.47</v>
      </c>
    </row>
    <row r="299" spans="1:12">
      <c r="A299" s="66">
        <f t="shared" si="109"/>
        <v>18.121123495926646</v>
      </c>
      <c r="B299" s="9">
        <f t="shared" si="110"/>
        <v>1259.7</v>
      </c>
      <c r="C299" s="65">
        <f t="shared" si="104"/>
        <v>17.302724291155698</v>
      </c>
      <c r="D299" s="9">
        <f t="shared" si="111"/>
        <v>1259.7</v>
      </c>
      <c r="E299" s="66">
        <f t="shared" si="105"/>
        <v>11.968723541618534</v>
      </c>
      <c r="F299" s="9">
        <f t="shared" si="112"/>
        <v>1259.7</v>
      </c>
      <c r="G299" s="68">
        <f t="shared" si="106"/>
        <v>5.3274078024631901</v>
      </c>
      <c r="H299" s="9">
        <f t="shared" si="113"/>
        <v>1259.7</v>
      </c>
      <c r="I299" s="66">
        <f t="shared" si="114"/>
        <v>17.296131344081722</v>
      </c>
      <c r="J299" s="9">
        <f t="shared" si="115"/>
        <v>1259.7</v>
      </c>
      <c r="K299" s="9">
        <f t="shared" si="107"/>
        <v>18.099955594693693</v>
      </c>
      <c r="L299" s="9">
        <f t="shared" si="108"/>
        <v>1259.7</v>
      </c>
    </row>
    <row r="300" spans="1:12">
      <c r="A300" s="66">
        <f t="shared" si="109"/>
        <v>18.338403154151191</v>
      </c>
      <c r="B300" s="9">
        <f t="shared" si="110"/>
        <v>1378.27</v>
      </c>
      <c r="C300" s="65">
        <f t="shared" si="104"/>
        <v>17.520003949380239</v>
      </c>
      <c r="D300" s="9">
        <f t="shared" si="111"/>
        <v>1378.27</v>
      </c>
      <c r="E300" s="66">
        <f t="shared" si="105"/>
        <v>11.985104022016495</v>
      </c>
      <c r="F300" s="9">
        <f t="shared" si="112"/>
        <v>1378.27</v>
      </c>
      <c r="G300" s="68">
        <f t="shared" si="106"/>
        <v>5.426490366664936</v>
      </c>
      <c r="H300" s="9">
        <f t="shared" si="113"/>
        <v>1378.27</v>
      </c>
      <c r="I300" s="66">
        <f t="shared" si="114"/>
        <v>17.411594388681429</v>
      </c>
      <c r="J300" s="9">
        <f t="shared" si="115"/>
        <v>1378.27</v>
      </c>
      <c r="K300" s="9">
        <f t="shared" si="107"/>
        <v>18.314900946100511</v>
      </c>
      <c r="L300" s="9">
        <f t="shared" si="108"/>
        <v>1378.27</v>
      </c>
    </row>
    <row r="301" spans="1:12">
      <c r="A301" s="66">
        <f t="shared" si="109"/>
        <v>18.512226880730818</v>
      </c>
      <c r="B301" s="9">
        <f t="shared" si="110"/>
        <v>1512.25</v>
      </c>
      <c r="C301" s="65">
        <f t="shared" si="104"/>
        <v>17.693827675959866</v>
      </c>
      <c r="D301" s="9">
        <f t="shared" si="111"/>
        <v>1512.25</v>
      </c>
      <c r="E301" s="66">
        <f t="shared" si="105"/>
        <v>12.001537855948019</v>
      </c>
      <c r="F301" s="9">
        <f t="shared" si="112"/>
        <v>1512.25</v>
      </c>
      <c r="G301" s="68">
        <f t="shared" si="106"/>
        <v>5.5231806959601979</v>
      </c>
      <c r="H301" s="9">
        <f t="shared" si="113"/>
        <v>1512.25</v>
      </c>
      <c r="I301" s="66">
        <f t="shared" si="114"/>
        <v>17.524718551908215</v>
      </c>
      <c r="J301" s="9">
        <f t="shared" si="115"/>
        <v>1512.25</v>
      </c>
      <c r="K301" s="9">
        <f t="shared" si="107"/>
        <v>18.526825506574905</v>
      </c>
      <c r="L301" s="9">
        <f t="shared" si="108"/>
        <v>1512.25</v>
      </c>
    </row>
    <row r="302" spans="1:12">
      <c r="A302" s="66">
        <f t="shared" si="109"/>
        <v>18.664322641487999</v>
      </c>
      <c r="B302" s="9">
        <f t="shared" si="110"/>
        <v>1651.43</v>
      </c>
      <c r="C302" s="65">
        <f t="shared" si="104"/>
        <v>17.845923436717051</v>
      </c>
      <c r="D302" s="9">
        <f t="shared" si="111"/>
        <v>1651.43</v>
      </c>
      <c r="E302" s="66">
        <f t="shared" si="105"/>
        <v>12.016720401254808</v>
      </c>
      <c r="F302" s="9">
        <f t="shared" si="112"/>
        <v>1651.43</v>
      </c>
      <c r="G302" s="68">
        <f t="shared" si="106"/>
        <v>5.6101750859865298</v>
      </c>
      <c r="H302" s="9">
        <f t="shared" si="113"/>
        <v>1651.43</v>
      </c>
      <c r="I302" s="66">
        <f t="shared" si="114"/>
        <v>17.626895487241338</v>
      </c>
      <c r="J302" s="9">
        <f t="shared" si="115"/>
        <v>1651.43</v>
      </c>
      <c r="K302" s="9">
        <f t="shared" si="107"/>
        <v>18.718940985255998</v>
      </c>
      <c r="L302" s="9">
        <f t="shared" si="108"/>
        <v>1651.43</v>
      </c>
    </row>
    <row r="303" spans="1:12">
      <c r="A303" s="66">
        <f t="shared" si="109"/>
        <v>18.83814636806763</v>
      </c>
      <c r="B303" s="9">
        <f t="shared" si="110"/>
        <v>1807.7</v>
      </c>
      <c r="C303" s="65">
        <f t="shared" si="104"/>
        <v>18.019747163296678</v>
      </c>
      <c r="D303" s="9">
        <f t="shared" si="111"/>
        <v>1807.7</v>
      </c>
      <c r="E303" s="66">
        <f t="shared" si="105"/>
        <v>12.031908645126725</v>
      </c>
      <c r="F303" s="9">
        <f t="shared" si="112"/>
        <v>1807.7</v>
      </c>
      <c r="G303" s="68">
        <f t="shared" si="106"/>
        <v>5.6950345835905098</v>
      </c>
      <c r="H303" s="9">
        <f t="shared" si="113"/>
        <v>1807.7</v>
      </c>
      <c r="I303" s="66">
        <f t="shared" si="114"/>
        <v>17.726943228717236</v>
      </c>
      <c r="J303" s="9">
        <f t="shared" si="115"/>
        <v>1807.7</v>
      </c>
      <c r="K303" s="9">
        <f t="shared" si="107"/>
        <v>18.907365402707981</v>
      </c>
      <c r="L303" s="9">
        <f t="shared" si="108"/>
        <v>1807.7</v>
      </c>
    </row>
    <row r="304" spans="1:12">
      <c r="A304" s="66">
        <f t="shared" si="109"/>
        <v>19.011970094647264</v>
      </c>
      <c r="B304" s="9">
        <f t="shared" si="110"/>
        <v>1978.77</v>
      </c>
      <c r="C304" s="65">
        <f t="shared" si="104"/>
        <v>18.193570889876312</v>
      </c>
      <c r="D304" s="9">
        <f t="shared" si="111"/>
        <v>1978.77</v>
      </c>
      <c r="E304" s="66">
        <f t="shared" si="105"/>
        <v>12.046705131598905</v>
      </c>
      <c r="F304" s="9">
        <f t="shared" si="112"/>
        <v>1978.77</v>
      </c>
      <c r="G304" s="68">
        <f t="shared" si="106"/>
        <v>5.7756880275224098</v>
      </c>
      <c r="H304" s="9">
        <f t="shared" si="113"/>
        <v>1978.77</v>
      </c>
      <c r="I304" s="66">
        <f t="shared" si="114"/>
        <v>17.822393159121315</v>
      </c>
      <c r="J304" s="9">
        <f t="shared" si="115"/>
        <v>1978.77</v>
      </c>
      <c r="K304" s="9">
        <f t="shared" si="107"/>
        <v>19.087168584944951</v>
      </c>
      <c r="L304" s="9">
        <f t="shared" si="108"/>
        <v>1978.77</v>
      </c>
    </row>
    <row r="305" spans="1:12">
      <c r="A305" s="66">
        <f t="shared" si="109"/>
        <v>19.142337889581984</v>
      </c>
      <c r="B305" s="9">
        <f t="shared" si="110"/>
        <v>2157.6</v>
      </c>
      <c r="C305" s="65">
        <f t="shared" si="104"/>
        <v>18.323938684811033</v>
      </c>
      <c r="D305" s="9">
        <f t="shared" si="111"/>
        <v>2157.6</v>
      </c>
      <c r="E305" s="66">
        <f t="shared" si="105"/>
        <v>12.060509651808962</v>
      </c>
      <c r="F305" s="9">
        <f t="shared" si="112"/>
        <v>2157.6</v>
      </c>
      <c r="G305" s="68">
        <f t="shared" si="106"/>
        <v>5.8491957049495342</v>
      </c>
      <c r="H305" s="9">
        <f t="shared" si="113"/>
        <v>2157.6</v>
      </c>
      <c r="I305" s="66">
        <f t="shared" si="114"/>
        <v>17.909705356758497</v>
      </c>
      <c r="J305" s="9">
        <f t="shared" si="115"/>
        <v>2157.6</v>
      </c>
      <c r="K305" s="9">
        <f t="shared" si="107"/>
        <v>19.251497786269478</v>
      </c>
      <c r="L305" s="9">
        <f t="shared" si="108"/>
        <v>2157.6</v>
      </c>
    </row>
    <row r="306" spans="1:12">
      <c r="A306" s="66">
        <f t="shared" si="109"/>
        <v>19.272705684516708</v>
      </c>
      <c r="B306" s="9">
        <f t="shared" si="110"/>
        <v>2367.66</v>
      </c>
      <c r="C306" s="65">
        <f t="shared" si="104"/>
        <v>18.45430647974576</v>
      </c>
      <c r="D306" s="9">
        <f t="shared" si="111"/>
        <v>2367.66</v>
      </c>
      <c r="E306" s="66">
        <f t="shared" si="105"/>
        <v>12.074961957094693</v>
      </c>
      <c r="F306" s="9">
        <f t="shared" si="112"/>
        <v>2367.66</v>
      </c>
      <c r="G306" s="68">
        <f t="shared" si="106"/>
        <v>5.9244099319667063</v>
      </c>
      <c r="H306" s="9">
        <f t="shared" si="113"/>
        <v>2367.66</v>
      </c>
      <c r="I306" s="66">
        <f t="shared" si="114"/>
        <v>17.999371889061401</v>
      </c>
      <c r="J306" s="9">
        <f t="shared" si="115"/>
        <v>2367.66</v>
      </c>
      <c r="K306" s="9">
        <f t="shared" si="107"/>
        <v>19.419966274751651</v>
      </c>
      <c r="L306" s="9">
        <f t="shared" si="108"/>
        <v>2367.66</v>
      </c>
    </row>
    <row r="307" spans="1:12">
      <c r="A307" s="66">
        <f t="shared" si="109"/>
        <v>19.403073479451436</v>
      </c>
      <c r="B307" s="9">
        <f t="shared" si="110"/>
        <v>2588.29</v>
      </c>
      <c r="C307" s="65">
        <f t="shared" si="104"/>
        <v>18.584674274680488</v>
      </c>
      <c r="D307" s="9">
        <f t="shared" si="111"/>
        <v>2588.29</v>
      </c>
      <c r="E307" s="66">
        <f t="shared" si="105"/>
        <v>12.088474092197412</v>
      </c>
      <c r="F307" s="9">
        <f t="shared" si="112"/>
        <v>2588.29</v>
      </c>
      <c r="G307" s="68">
        <f t="shared" si="106"/>
        <v>5.9931668942441929</v>
      </c>
      <c r="H307" s="9">
        <f t="shared" si="113"/>
        <v>2588.29</v>
      </c>
      <c r="I307" s="66">
        <f t="shared" si="114"/>
        <v>18.081640986441606</v>
      </c>
      <c r="J307" s="9">
        <f t="shared" si="115"/>
        <v>2588.29</v>
      </c>
      <c r="K307" s="9">
        <f t="shared" si="107"/>
        <v>19.574166312141426</v>
      </c>
      <c r="L307" s="9">
        <f t="shared" si="108"/>
        <v>2588.29</v>
      </c>
    </row>
    <row r="308" spans="1:12">
      <c r="A308" s="66">
        <f t="shared" si="109"/>
        <v>19.511713308563706</v>
      </c>
      <c r="B308" s="9">
        <f t="shared" si="110"/>
        <v>2827.98</v>
      </c>
      <c r="C308" s="65">
        <f t="shared" si="104"/>
        <v>18.693314103792758</v>
      </c>
      <c r="D308" s="9">
        <f t="shared" si="111"/>
        <v>2827.98</v>
      </c>
      <c r="E308" s="66">
        <f t="shared" si="105"/>
        <v>12.101581109425792</v>
      </c>
      <c r="F308" s="9">
        <f t="shared" si="112"/>
        <v>2827.98</v>
      </c>
      <c r="G308" s="68">
        <f t="shared" si="106"/>
        <v>6.0584604128306703</v>
      </c>
      <c r="H308" s="9">
        <f t="shared" si="113"/>
        <v>2827.98</v>
      </c>
      <c r="I308" s="66">
        <f t="shared" si="114"/>
        <v>18.160041522256464</v>
      </c>
      <c r="J308" s="9">
        <f t="shared" si="115"/>
        <v>2827.98</v>
      </c>
      <c r="K308" s="9">
        <f t="shared" si="107"/>
        <v>19.720703075086984</v>
      </c>
      <c r="L308" s="9">
        <f t="shared" si="108"/>
        <v>2827.98</v>
      </c>
    </row>
    <row r="309" spans="1:12">
      <c r="A309" s="66">
        <f t="shared" si="109"/>
        <v>19.59862517185352</v>
      </c>
      <c r="B309" s="9">
        <f t="shared" si="110"/>
        <v>3096.23</v>
      </c>
      <c r="C309" s="65">
        <f t="shared" si="104"/>
        <v>18.780225967082572</v>
      </c>
      <c r="D309" s="9">
        <f t="shared" si="111"/>
        <v>3096.23</v>
      </c>
      <c r="E309" s="66">
        <f t="shared" si="105"/>
        <v>12.114669542476106</v>
      </c>
      <c r="F309" s="9">
        <f t="shared" si="112"/>
        <v>3096.23</v>
      </c>
      <c r="G309" s="68">
        <f t="shared" si="106"/>
        <v>6.1223226847316976</v>
      </c>
      <c r="H309" s="9">
        <f t="shared" si="113"/>
        <v>3096.23</v>
      </c>
      <c r="I309" s="66">
        <f t="shared" si="114"/>
        <v>18.236992227207804</v>
      </c>
      <c r="J309" s="9">
        <f t="shared" si="115"/>
        <v>3096.23</v>
      </c>
      <c r="K309" s="9">
        <f t="shared" si="107"/>
        <v>19.864073169199649</v>
      </c>
      <c r="L309" s="9">
        <f t="shared" si="108"/>
        <v>3096.23</v>
      </c>
    </row>
    <row r="310" spans="1:12">
      <c r="A310" s="66">
        <f t="shared" si="109"/>
        <v>19.685537035143337</v>
      </c>
      <c r="B310" s="9">
        <f t="shared" si="110"/>
        <v>3386.61</v>
      </c>
      <c r="C310" s="65">
        <f t="shared" si="104"/>
        <v>18.867137830372386</v>
      </c>
      <c r="D310" s="9">
        <f t="shared" si="111"/>
        <v>3386.61</v>
      </c>
      <c r="E310" s="66">
        <f t="shared" si="105"/>
        <v>12.127306652936159</v>
      </c>
      <c r="F310" s="9">
        <f t="shared" si="112"/>
        <v>3386.61</v>
      </c>
      <c r="G310" s="68">
        <f t="shared" si="106"/>
        <v>6.1827485883700497</v>
      </c>
      <c r="H310" s="9">
        <f t="shared" si="113"/>
        <v>3386.61</v>
      </c>
      <c r="I310" s="66">
        <f t="shared" si="114"/>
        <v>18.310055241306209</v>
      </c>
      <c r="J310" s="9">
        <f t="shared" si="115"/>
        <v>3386.61</v>
      </c>
      <c r="K310" s="9">
        <f t="shared" si="107"/>
        <v>19.999730197873838</v>
      </c>
      <c r="L310" s="9">
        <f t="shared" si="108"/>
        <v>3386.61</v>
      </c>
    </row>
    <row r="311" spans="1:12">
      <c r="A311" s="66">
        <f t="shared" si="109"/>
        <v>19.750720932610697</v>
      </c>
      <c r="B311" s="9">
        <f t="shared" si="110"/>
        <v>3708.92</v>
      </c>
      <c r="C311" s="65">
        <f t="shared" si="104"/>
        <v>18.932321727839749</v>
      </c>
      <c r="D311" s="9">
        <f t="shared" si="111"/>
        <v>3708.92</v>
      </c>
      <c r="E311" s="66">
        <f t="shared" si="105"/>
        <v>12.139818689239496</v>
      </c>
      <c r="F311" s="9">
        <f t="shared" si="112"/>
        <v>3708.92</v>
      </c>
      <c r="G311" s="68">
        <f t="shared" si="106"/>
        <v>6.241414212814</v>
      </c>
      <c r="H311" s="9">
        <f t="shared" si="113"/>
        <v>3708.92</v>
      </c>
      <c r="I311" s="66">
        <f t="shared" si="114"/>
        <v>18.381232902053497</v>
      </c>
      <c r="J311" s="9">
        <f t="shared" si="115"/>
        <v>3708.92</v>
      </c>
      <c r="K311" s="9">
        <f t="shared" si="107"/>
        <v>20.131405917430367</v>
      </c>
      <c r="L311" s="9">
        <f t="shared" si="108"/>
        <v>3708.92</v>
      </c>
    </row>
    <row r="312" spans="1:12">
      <c r="A312" s="66">
        <f t="shared" si="109"/>
        <v>19.794176864255604</v>
      </c>
      <c r="B312" s="9">
        <f t="shared" si="110"/>
        <v>4058.85</v>
      </c>
      <c r="C312" s="65">
        <f t="shared" si="104"/>
        <v>18.975777659484656</v>
      </c>
      <c r="D312" s="9">
        <f t="shared" si="111"/>
        <v>4058.85</v>
      </c>
      <c r="E312" s="66">
        <f t="shared" si="105"/>
        <v>12.151935733425415</v>
      </c>
      <c r="F312" s="9">
        <f t="shared" si="112"/>
        <v>4058.85</v>
      </c>
      <c r="G312" s="68">
        <f t="shared" si="106"/>
        <v>6.2971546224620614</v>
      </c>
      <c r="H312" s="9">
        <f t="shared" si="113"/>
        <v>4058.85</v>
      </c>
      <c r="I312" s="66">
        <f t="shared" si="114"/>
        <v>18.449090355887478</v>
      </c>
      <c r="J312" s="9">
        <f t="shared" si="115"/>
        <v>4058.85</v>
      </c>
      <c r="K312" s="9">
        <f t="shared" si="107"/>
        <v>20.256465908048618</v>
      </c>
      <c r="L312" s="9">
        <f t="shared" si="108"/>
        <v>4058.85</v>
      </c>
    </row>
    <row r="313" spans="1:12">
      <c r="A313" s="66">
        <f t="shared" si="109"/>
        <v>19.837632795900515</v>
      </c>
      <c r="B313" s="9">
        <f t="shared" si="110"/>
        <v>4437.45</v>
      </c>
      <c r="C313" s="65">
        <f t="shared" si="104"/>
        <v>19.019233591129563</v>
      </c>
      <c r="D313" s="9">
        <f t="shared" si="111"/>
        <v>4437.45</v>
      </c>
      <c r="E313" s="66">
        <f t="shared" si="105"/>
        <v>12.163645600190506</v>
      </c>
      <c r="F313" s="9">
        <f t="shared" si="112"/>
        <v>4437.45</v>
      </c>
      <c r="G313" s="68">
        <f t="shared" si="106"/>
        <v>6.3500442925994545</v>
      </c>
      <c r="H313" s="9">
        <f t="shared" si="113"/>
        <v>4437.45</v>
      </c>
      <c r="I313" s="66">
        <f t="shared" si="114"/>
        <v>18.513689892789962</v>
      </c>
      <c r="J313" s="9">
        <f t="shared" si="115"/>
        <v>4437.45</v>
      </c>
      <c r="K313" s="9">
        <f t="shared" si="107"/>
        <v>20.375067772773534</v>
      </c>
      <c r="L313" s="9">
        <f t="shared" si="108"/>
        <v>4437.45</v>
      </c>
    </row>
    <row r="314" spans="1:12">
      <c r="A314" s="66">
        <f t="shared" si="109"/>
        <v>19.859360761722968</v>
      </c>
      <c r="B314" s="9">
        <f t="shared" si="110"/>
        <v>4847.6400000000003</v>
      </c>
      <c r="C314" s="65">
        <f t="shared" si="104"/>
        <v>19.04096155695202</v>
      </c>
      <c r="D314" s="9">
        <f t="shared" si="111"/>
        <v>4847.6400000000003</v>
      </c>
      <c r="E314" s="66">
        <f t="shared" si="105"/>
        <v>12.174993191030541</v>
      </c>
      <c r="F314" s="9">
        <f t="shared" si="112"/>
        <v>4847.6400000000003</v>
      </c>
      <c r="G314" s="68">
        <f t="shared" si="106"/>
        <v>6.4004035183389094</v>
      </c>
      <c r="H314" s="9">
        <f t="shared" si="113"/>
        <v>4847.6400000000003</v>
      </c>
      <c r="I314" s="66">
        <f t="shared" si="114"/>
        <v>18.57539670936945</v>
      </c>
      <c r="J314" s="9">
        <f t="shared" si="115"/>
        <v>4847.6400000000003</v>
      </c>
      <c r="K314" s="9">
        <f t="shared" si="107"/>
        <v>20.487926545496411</v>
      </c>
      <c r="L314" s="9">
        <f t="shared" si="108"/>
        <v>4847.6400000000003</v>
      </c>
    </row>
    <row r="315" spans="1:12">
      <c r="A315" s="66">
        <f t="shared" si="109"/>
        <v>19.881088727545421</v>
      </c>
      <c r="B315" s="9">
        <f t="shared" si="110"/>
        <v>5302.32</v>
      </c>
      <c r="C315" s="65">
        <f t="shared" si="104"/>
        <v>19.06268952277447</v>
      </c>
      <c r="D315" s="9">
        <f t="shared" si="111"/>
        <v>5302.32</v>
      </c>
      <c r="E315" s="66">
        <f t="shared" si="105"/>
        <v>12.186243090550525</v>
      </c>
      <c r="F315" s="9">
        <f t="shared" si="112"/>
        <v>5302.32</v>
      </c>
      <c r="G315" s="68">
        <f t="shared" si="106"/>
        <v>6.4494812798474186</v>
      </c>
      <c r="H315" s="9">
        <f t="shared" si="113"/>
        <v>5302.32</v>
      </c>
      <c r="I315" s="66">
        <f t="shared" si="114"/>
        <v>18.635724370397945</v>
      </c>
      <c r="J315" s="9">
        <f t="shared" si="115"/>
        <v>5302.32</v>
      </c>
      <c r="K315" s="9">
        <f t="shared" si="107"/>
        <v>20.597839535822697</v>
      </c>
      <c r="L315" s="9">
        <f t="shared" si="108"/>
        <v>5302.32</v>
      </c>
    </row>
    <row r="316" spans="1:12">
      <c r="A316" s="66">
        <f t="shared" si="109"/>
        <v>19.902816693367878</v>
      </c>
      <c r="B316" s="9">
        <f t="shared" si="110"/>
        <v>5803.51</v>
      </c>
      <c r="C316" s="65">
        <f t="shared" si="104"/>
        <v>19.084417488596927</v>
      </c>
      <c r="D316" s="9">
        <f t="shared" si="111"/>
        <v>5803.51</v>
      </c>
      <c r="E316" s="66">
        <f t="shared" si="105"/>
        <v>12.197323686738585</v>
      </c>
      <c r="F316" s="9">
        <f t="shared" si="112"/>
        <v>5803.51</v>
      </c>
      <c r="G316" s="68">
        <f t="shared" si="106"/>
        <v>6.4970145346518127</v>
      </c>
      <c r="H316" s="9">
        <f t="shared" si="113"/>
        <v>5803.51</v>
      </c>
      <c r="I316" s="66">
        <f t="shared" si="114"/>
        <v>18.694338221390396</v>
      </c>
      <c r="J316" s="9">
        <f t="shared" si="115"/>
        <v>5803.51</v>
      </c>
      <c r="K316" s="9">
        <f t="shared" si="107"/>
        <v>20.704216843435091</v>
      </c>
      <c r="L316" s="9">
        <f t="shared" si="108"/>
        <v>5803.51</v>
      </c>
    </row>
    <row r="317" spans="1:12">
      <c r="A317" s="66">
        <f t="shared" si="109"/>
        <v>19.924544659190332</v>
      </c>
      <c r="B317" s="9">
        <f t="shared" si="110"/>
        <v>6354.53</v>
      </c>
      <c r="C317" s="65">
        <f t="shared" si="104"/>
        <v>19.106145454419384</v>
      </c>
      <c r="D317" s="9">
        <f t="shared" si="111"/>
        <v>6354.53</v>
      </c>
      <c r="E317" s="66">
        <f t="shared" si="105"/>
        <v>12.208204743710001</v>
      </c>
      <c r="F317" s="9">
        <f t="shared" si="112"/>
        <v>6354.53</v>
      </c>
      <c r="G317" s="68">
        <f t="shared" si="106"/>
        <v>6.5429314226350703</v>
      </c>
      <c r="H317" s="9">
        <f t="shared" si="113"/>
        <v>6354.53</v>
      </c>
      <c r="I317" s="66">
        <f t="shared" si="114"/>
        <v>18.75113616634507</v>
      </c>
      <c r="J317" s="9">
        <f t="shared" si="115"/>
        <v>6354.53</v>
      </c>
      <c r="K317" s="9">
        <f t="shared" si="107"/>
        <v>20.806899951749603</v>
      </c>
      <c r="L317" s="9">
        <f t="shared" si="108"/>
        <v>6354.53</v>
      </c>
    </row>
    <row r="318" spans="1:12">
      <c r="A318" s="66">
        <f t="shared" si="109"/>
        <v>19.924544659190332</v>
      </c>
      <c r="B318" s="9">
        <f t="shared" si="110"/>
        <v>6945.08</v>
      </c>
      <c r="C318" s="65">
        <f t="shared" si="104"/>
        <v>19.106145454419384</v>
      </c>
      <c r="D318" s="9">
        <f t="shared" si="111"/>
        <v>6945.08</v>
      </c>
      <c r="E318" s="66">
        <f t="shared" si="105"/>
        <v>12.218632969136014</v>
      </c>
      <c r="F318" s="9">
        <f t="shared" si="112"/>
        <v>6945.08</v>
      </c>
      <c r="G318" s="68">
        <f t="shared" si="106"/>
        <v>6.5862461516920057</v>
      </c>
      <c r="H318" s="9">
        <f t="shared" si="113"/>
        <v>6945.08</v>
      </c>
      <c r="I318" s="66">
        <f t="shared" si="114"/>
        <v>18.804879120828019</v>
      </c>
      <c r="J318" s="9">
        <f t="shared" si="115"/>
        <v>6945.08</v>
      </c>
      <c r="K318" s="9">
        <f t="shared" si="107"/>
        <v>20.903691126507972</v>
      </c>
      <c r="L318" s="9">
        <f t="shared" si="108"/>
        <v>6945.08</v>
      </c>
    </row>
    <row r="319" spans="1:12">
      <c r="A319" s="66">
        <f t="shared" si="109"/>
        <v>19.924544659190332</v>
      </c>
      <c r="B319" s="9">
        <f t="shared" si="110"/>
        <v>7603.64</v>
      </c>
      <c r="C319" s="65">
        <f t="shared" si="104"/>
        <v>19.106145454419384</v>
      </c>
      <c r="D319" s="9">
        <f t="shared" si="111"/>
        <v>7603.64</v>
      </c>
      <c r="E319" s="66">
        <f t="shared" si="105"/>
        <v>12.229035105773455</v>
      </c>
      <c r="F319" s="9">
        <f t="shared" si="112"/>
        <v>7603.64</v>
      </c>
      <c r="G319" s="68">
        <f t="shared" si="106"/>
        <v>6.628793206803163</v>
      </c>
      <c r="H319" s="9">
        <f t="shared" si="113"/>
        <v>7603.64</v>
      </c>
      <c r="I319" s="66">
        <f t="shared" si="114"/>
        <v>18.857828312576618</v>
      </c>
      <c r="J319" s="9">
        <f t="shared" si="115"/>
        <v>7603.64</v>
      </c>
      <c r="K319" s="9">
        <f t="shared" si="107"/>
        <v>20.998695626900979</v>
      </c>
      <c r="L319" s="9">
        <f t="shared" si="108"/>
        <v>7603.64</v>
      </c>
    </row>
    <row r="320" spans="1:12">
      <c r="A320" s="66">
        <f t="shared" si="109"/>
        <v>19.924544659190332</v>
      </c>
      <c r="B320" s="9">
        <f t="shared" si="110"/>
        <v>8315.4699999999993</v>
      </c>
      <c r="C320" s="65">
        <f t="shared" si="104"/>
        <v>19.106145454419384</v>
      </c>
      <c r="D320" s="9">
        <f t="shared" si="111"/>
        <v>8315.4699999999993</v>
      </c>
      <c r="E320" s="66">
        <f t="shared" si="105"/>
        <v>12.239090957443199</v>
      </c>
      <c r="F320" s="9">
        <f t="shared" si="112"/>
        <v>8315.4699999999993</v>
      </c>
      <c r="G320" s="68">
        <f t="shared" si="106"/>
        <v>6.6693111718212377</v>
      </c>
      <c r="H320" s="9">
        <f t="shared" si="113"/>
        <v>8315.4699999999993</v>
      </c>
      <c r="I320" s="66">
        <f t="shared" si="114"/>
        <v>18.908402129264438</v>
      </c>
      <c r="J320" s="9">
        <f t="shared" si="115"/>
        <v>8315.4699999999993</v>
      </c>
      <c r="K320" s="9">
        <f t="shared" si="107"/>
        <v>21.089102174560214</v>
      </c>
      <c r="L320" s="9">
        <f t="shared" si="108"/>
        <v>8315.4699999999993</v>
      </c>
    </row>
    <row r="321" spans="1:12">
      <c r="A321" s="66">
        <f t="shared" si="109"/>
        <v>19.924544659190332</v>
      </c>
      <c r="B321" s="9">
        <f t="shared" si="110"/>
        <v>9093.44</v>
      </c>
      <c r="C321" s="65">
        <f t="shared" ref="C321:C342" si="116">IF(D104&lt;0.0001,0.1,IF(D104="",0.001,D104))</f>
        <v>19.106145454419384</v>
      </c>
      <c r="D321" s="9">
        <f t="shared" si="111"/>
        <v>9093.44</v>
      </c>
      <c r="E321" s="66">
        <f t="shared" ref="E321:E342" si="117">IF(E104&lt;0.0001,0.1,IF(E104="",E320,E104))</f>
        <v>12.248929451467776</v>
      </c>
      <c r="F321" s="9">
        <f t="shared" si="112"/>
        <v>9093.44</v>
      </c>
      <c r="G321" s="68">
        <f t="shared" ref="G321:G342" si="118">IF(G104&lt;0.0001,0.1,IF(G104="",0.0001,G104))</f>
        <v>6.7083824571367625</v>
      </c>
      <c r="H321" s="9">
        <f t="shared" si="113"/>
        <v>9093.44</v>
      </c>
      <c r="I321" s="66">
        <f t="shared" si="114"/>
        <v>18.957311908604538</v>
      </c>
      <c r="J321" s="9">
        <f t="shared" si="115"/>
        <v>9093.44</v>
      </c>
      <c r="K321" s="9">
        <f t="shared" ref="K321:K342" si="119">IF(M104&lt;0.0001,0.1,IF(M104="",0.0001,M104))</f>
        <v>21.176217923096061</v>
      </c>
      <c r="L321" s="9">
        <f t="shared" ref="L321:L342" si="120">IF(C105="",D321,C105)</f>
        <v>9093.44</v>
      </c>
    </row>
    <row r="322" spans="1:12">
      <c r="A322" s="66">
        <f t="shared" ref="A322:A342" si="121">IF(B105="",A321,IF(B105&lt;0.0001,0.1,B105))</f>
        <v>19.924544659190332</v>
      </c>
      <c r="B322" s="9">
        <f t="shared" ref="B322:B342" si="122">IF(A105="",B321,A105)</f>
        <v>9953.6200000000008</v>
      </c>
      <c r="C322" s="65">
        <f t="shared" si="116"/>
        <v>19.106145454419384</v>
      </c>
      <c r="D322" s="9">
        <f t="shared" ref="D322:D342" si="123">IF(A105="",B321,A105)</f>
        <v>9953.6200000000008</v>
      </c>
      <c r="E322" s="66">
        <f t="shared" si="117"/>
        <v>12.258664385831127</v>
      </c>
      <c r="F322" s="9">
        <f t="shared" ref="F322:F342" si="124">IF(A105="",B321,A105)</f>
        <v>9953.6200000000008</v>
      </c>
      <c r="G322" s="68">
        <f t="shared" si="118"/>
        <v>6.7464979217254317</v>
      </c>
      <c r="H322" s="9">
        <f t="shared" ref="H322:H342" si="125">IF(A105="",B321,A105)</f>
        <v>9953.6200000000008</v>
      </c>
      <c r="I322" s="66">
        <f t="shared" ref="I322:I342" si="126">IF(I105&lt;0.0001,0.1,IF(I105="",I321,I105))</f>
        <v>19.00516230755656</v>
      </c>
      <c r="J322" s="9">
        <f t="shared" ref="J322:J342" si="127">IF(A105="",B321,A105)</f>
        <v>9953.6200000000008</v>
      </c>
      <c r="K322" s="9">
        <f t="shared" si="119"/>
        <v>21.261142726685943</v>
      </c>
      <c r="L322" s="9">
        <f t="shared" si="120"/>
        <v>9953.6200000000008</v>
      </c>
    </row>
    <row r="323" spans="1:12">
      <c r="A323" s="66">
        <f t="shared" si="121"/>
        <v>19.924544659190332</v>
      </c>
      <c r="B323" s="9">
        <f t="shared" si="122"/>
        <v>10894.05</v>
      </c>
      <c r="C323" s="65">
        <f t="shared" si="116"/>
        <v>19.106145454419384</v>
      </c>
      <c r="D323" s="9">
        <f t="shared" si="123"/>
        <v>10894.05</v>
      </c>
      <c r="E323" s="66">
        <f t="shared" si="117"/>
        <v>12.268186229512157</v>
      </c>
      <c r="F323" s="9">
        <f t="shared" si="124"/>
        <v>10894.05</v>
      </c>
      <c r="G323" s="68">
        <f t="shared" si="118"/>
        <v>6.7832653762755246</v>
      </c>
      <c r="H323" s="9">
        <f t="shared" si="125"/>
        <v>10894.05</v>
      </c>
      <c r="I323" s="66">
        <f t="shared" si="126"/>
        <v>19.051451605787683</v>
      </c>
      <c r="J323" s="9">
        <f t="shared" si="127"/>
        <v>10894.05</v>
      </c>
      <c r="K323" s="9">
        <f t="shared" si="119"/>
        <v>21.343008176901154</v>
      </c>
      <c r="L323" s="9">
        <f t="shared" si="120"/>
        <v>10894.05</v>
      </c>
    </row>
    <row r="324" spans="1:12">
      <c r="A324" s="66">
        <f t="shared" si="121"/>
        <v>19.924544659190332</v>
      </c>
      <c r="B324" s="9">
        <f t="shared" si="122"/>
        <v>11895.18</v>
      </c>
      <c r="C324" s="65">
        <f t="shared" si="116"/>
        <v>19.106145454419384</v>
      </c>
      <c r="D324" s="9">
        <f t="shared" si="123"/>
        <v>11895.18</v>
      </c>
      <c r="E324" s="66">
        <f t="shared" si="117"/>
        <v>12.277270612517121</v>
      </c>
      <c r="F324" s="9">
        <f t="shared" si="124"/>
        <v>11895.18</v>
      </c>
      <c r="G324" s="68">
        <f t="shared" si="118"/>
        <v>6.8178791540580557</v>
      </c>
      <c r="H324" s="9">
        <f t="shared" si="125"/>
        <v>11895.18</v>
      </c>
      <c r="I324" s="66">
        <f t="shared" si="126"/>
        <v>19.095149766575176</v>
      </c>
      <c r="J324" s="9">
        <f t="shared" si="127"/>
        <v>11895.18</v>
      </c>
      <c r="K324" s="9">
        <f t="shared" si="119"/>
        <v>21.420028553376497</v>
      </c>
      <c r="L324" s="9">
        <f t="shared" si="120"/>
        <v>11895.18</v>
      </c>
    </row>
    <row r="325" spans="1:12">
      <c r="A325" s="66">
        <f t="shared" si="121"/>
        <v>19.924544659190332</v>
      </c>
      <c r="B325" s="9">
        <f t="shared" si="122"/>
        <v>12993.8</v>
      </c>
      <c r="C325" s="65">
        <f t="shared" si="116"/>
        <v>19.106145454419384</v>
      </c>
      <c r="D325" s="9">
        <f t="shared" si="123"/>
        <v>12993.8</v>
      </c>
      <c r="E325" s="66">
        <f t="shared" si="117"/>
        <v>12.286217291867477</v>
      </c>
      <c r="F325" s="9">
        <f t="shared" si="124"/>
        <v>12993.8</v>
      </c>
      <c r="G325" s="68">
        <f t="shared" si="118"/>
        <v>6.8515331638518004</v>
      </c>
      <c r="H325" s="9">
        <f t="shared" si="125"/>
        <v>12993.8</v>
      </c>
      <c r="I325" s="66">
        <f t="shared" si="126"/>
        <v>19.137750455719278</v>
      </c>
      <c r="J325" s="9">
        <f t="shared" si="127"/>
        <v>12993.8</v>
      </c>
      <c r="K325" s="9">
        <f t="shared" si="119"/>
        <v>21.494867635074442</v>
      </c>
      <c r="L325" s="9">
        <f t="shared" si="120"/>
        <v>12993.8</v>
      </c>
    </row>
    <row r="326" spans="1:12">
      <c r="A326" s="66">
        <f t="shared" si="121"/>
        <v>19.924544659190332</v>
      </c>
      <c r="B326" s="9">
        <f t="shared" si="122"/>
        <v>14293.65</v>
      </c>
      <c r="C326" s="65">
        <f t="shared" si="116"/>
        <v>19.106145454419384</v>
      </c>
      <c r="D326" s="9">
        <f t="shared" si="123"/>
        <v>14293.65</v>
      </c>
      <c r="E326" s="66">
        <f t="shared" si="117"/>
        <v>12.295675499340184</v>
      </c>
      <c r="F326" s="9">
        <f t="shared" si="124"/>
        <v>14293.65</v>
      </c>
      <c r="G326" s="68">
        <f t="shared" si="118"/>
        <v>6.8866504927419276</v>
      </c>
      <c r="H326" s="9">
        <f t="shared" si="125"/>
        <v>14293.65</v>
      </c>
      <c r="I326" s="66">
        <f t="shared" si="126"/>
        <v>19.182325992082113</v>
      </c>
      <c r="J326" s="9">
        <f t="shared" si="127"/>
        <v>14293.65</v>
      </c>
      <c r="K326" s="9">
        <f t="shared" si="119"/>
        <v>21.572913644623814</v>
      </c>
      <c r="L326" s="9">
        <f t="shared" si="120"/>
        <v>14293.65</v>
      </c>
    </row>
    <row r="327" spans="1:12">
      <c r="A327" s="66">
        <f t="shared" si="121"/>
        <v>19.924544659190332</v>
      </c>
      <c r="B327" s="9">
        <f t="shared" si="122"/>
        <v>15592.15</v>
      </c>
      <c r="C327" s="65">
        <f t="shared" si="116"/>
        <v>19.106145454419384</v>
      </c>
      <c r="D327" s="9">
        <f t="shared" si="123"/>
        <v>15592.15</v>
      </c>
      <c r="E327" s="66">
        <f t="shared" si="117"/>
        <v>12.304127624094006</v>
      </c>
      <c r="F327" s="9">
        <f t="shared" si="124"/>
        <v>15592.15</v>
      </c>
      <c r="G327" s="68">
        <f t="shared" si="118"/>
        <v>6.917638752748811</v>
      </c>
      <c r="H327" s="9">
        <f t="shared" si="125"/>
        <v>15592.15</v>
      </c>
      <c r="I327" s="66">
        <f t="shared" si="126"/>
        <v>19.221766376842815</v>
      </c>
      <c r="J327" s="9">
        <f t="shared" si="127"/>
        <v>15592.15</v>
      </c>
      <c r="K327" s="9">
        <f t="shared" si="119"/>
        <v>21.641743931828699</v>
      </c>
      <c r="L327" s="9">
        <f t="shared" si="120"/>
        <v>15592.15</v>
      </c>
    </row>
    <row r="328" spans="1:12">
      <c r="A328" s="66">
        <f t="shared" si="121"/>
        <v>19.924544659190332</v>
      </c>
      <c r="B328" s="9">
        <f t="shared" si="122"/>
        <v>17094.23</v>
      </c>
      <c r="C328" s="65">
        <f t="shared" si="116"/>
        <v>19.106145454419384</v>
      </c>
      <c r="D328" s="9">
        <f t="shared" si="123"/>
        <v>17094.23</v>
      </c>
      <c r="E328" s="66">
        <f t="shared" si="117"/>
        <v>12.312892908829024</v>
      </c>
      <c r="F328" s="9">
        <f t="shared" si="124"/>
        <v>17094.23</v>
      </c>
      <c r="G328" s="68">
        <f t="shared" si="118"/>
        <v>6.949389730771335</v>
      </c>
      <c r="H328" s="9">
        <f t="shared" si="125"/>
        <v>17094.23</v>
      </c>
      <c r="I328" s="66">
        <f t="shared" si="126"/>
        <v>19.262282639600357</v>
      </c>
      <c r="J328" s="9">
        <f t="shared" si="127"/>
        <v>17094.23</v>
      </c>
      <c r="K328" s="9">
        <f t="shared" si="119"/>
        <v>21.712231301513562</v>
      </c>
      <c r="L328" s="9">
        <f t="shared" si="120"/>
        <v>17094.23</v>
      </c>
    </row>
    <row r="329" spans="1:12">
      <c r="A329" s="66">
        <f t="shared" si="121"/>
        <v>19.924544659190332</v>
      </c>
      <c r="B329" s="9">
        <f t="shared" si="122"/>
        <v>18694.349999999999</v>
      </c>
      <c r="C329" s="65">
        <f t="shared" si="116"/>
        <v>19.106145454419384</v>
      </c>
      <c r="D329" s="9">
        <f t="shared" si="123"/>
        <v>18694.349999999999</v>
      </c>
      <c r="E329" s="66">
        <f t="shared" si="117"/>
        <v>12.321253030497381</v>
      </c>
      <c r="F329" s="9">
        <f t="shared" si="124"/>
        <v>18694.349999999999</v>
      </c>
      <c r="G329" s="68">
        <f t="shared" si="118"/>
        <v>6.9793136030646377</v>
      </c>
      <c r="H329" s="9">
        <f t="shared" si="125"/>
        <v>18694.349999999999</v>
      </c>
      <c r="I329" s="66">
        <f t="shared" si="126"/>
        <v>19.300566633562021</v>
      </c>
      <c r="J329" s="9">
        <f t="shared" si="127"/>
        <v>18694.349999999999</v>
      </c>
      <c r="K329" s="9">
        <f t="shared" si="119"/>
        <v>21.778629186466755</v>
      </c>
      <c r="L329" s="9">
        <f t="shared" si="120"/>
        <v>18694.349999999999</v>
      </c>
    </row>
    <row r="330" spans="1:12">
      <c r="A330" s="66">
        <f t="shared" si="121"/>
        <v>19.924544659190332</v>
      </c>
      <c r="B330" s="9">
        <f t="shared" si="122"/>
        <v>20393.07</v>
      </c>
      <c r="C330" s="65">
        <f t="shared" si="116"/>
        <v>19.106145454419384</v>
      </c>
      <c r="D330" s="9">
        <f t="shared" si="123"/>
        <v>20393.07</v>
      </c>
      <c r="E330" s="66">
        <f t="shared" si="117"/>
        <v>12.32922513553396</v>
      </c>
      <c r="F330" s="9">
        <f t="shared" si="124"/>
        <v>20393.07</v>
      </c>
      <c r="G330" s="68">
        <f t="shared" si="118"/>
        <v>7.0075271316666399</v>
      </c>
      <c r="H330" s="9">
        <f t="shared" si="125"/>
        <v>20393.07</v>
      </c>
      <c r="I330" s="66">
        <f t="shared" si="126"/>
        <v>19.336752267200602</v>
      </c>
      <c r="J330" s="9">
        <f t="shared" si="127"/>
        <v>20393.07</v>
      </c>
      <c r="K330" s="9">
        <f t="shared" si="119"/>
        <v>21.841203400397774</v>
      </c>
      <c r="L330" s="9">
        <f t="shared" si="120"/>
        <v>20393.07</v>
      </c>
    </row>
    <row r="331" spans="1:12">
      <c r="A331" s="66">
        <f t="shared" si="121"/>
        <v>19.924544659190332</v>
      </c>
      <c r="B331" s="9">
        <f t="shared" si="122"/>
        <v>22294.97</v>
      </c>
      <c r="C331" s="65">
        <f t="shared" si="116"/>
        <v>19.106145454419384</v>
      </c>
      <c r="D331" s="9">
        <f t="shared" si="123"/>
        <v>22294.97</v>
      </c>
      <c r="E331" s="66">
        <f t="shared" si="117"/>
        <v>12.337245192144149</v>
      </c>
      <c r="F331" s="9">
        <f t="shared" si="124"/>
        <v>22294.97</v>
      </c>
      <c r="G331" s="68">
        <f t="shared" si="118"/>
        <v>7.0355987345969462</v>
      </c>
      <c r="H331" s="9">
        <f t="shared" si="125"/>
        <v>22294.97</v>
      </c>
      <c r="I331" s="66">
        <f t="shared" si="126"/>
        <v>19.372843926741094</v>
      </c>
      <c r="J331" s="9">
        <f t="shared" si="127"/>
        <v>22294.97</v>
      </c>
      <c r="K331" s="9">
        <f t="shared" si="119"/>
        <v>21.903436307226706</v>
      </c>
      <c r="L331" s="9">
        <f t="shared" si="120"/>
        <v>22294.97</v>
      </c>
    </row>
    <row r="332" spans="1:12">
      <c r="A332" s="66">
        <f t="shared" si="121"/>
        <v>19.924544659190332</v>
      </c>
      <c r="B332" s="9">
        <f t="shared" si="122"/>
        <v>24396.47</v>
      </c>
      <c r="C332" s="65">
        <f t="shared" si="116"/>
        <v>19.106145454419384</v>
      </c>
      <c r="D332" s="9">
        <f t="shared" si="123"/>
        <v>24396.47</v>
      </c>
      <c r="E332" s="66">
        <f t="shared" si="117"/>
        <v>12.345194359915048</v>
      </c>
      <c r="F332" s="9">
        <f t="shared" si="124"/>
        <v>24396.47</v>
      </c>
      <c r="G332" s="68">
        <f t="shared" si="118"/>
        <v>7.0631186149364602</v>
      </c>
      <c r="H332" s="9">
        <f t="shared" si="125"/>
        <v>24396.47</v>
      </c>
      <c r="I332" s="66">
        <f t="shared" si="126"/>
        <v>19.408312974851508</v>
      </c>
      <c r="J332" s="9">
        <f t="shared" si="127"/>
        <v>24396.47</v>
      </c>
      <c r="K332" s="9">
        <f t="shared" si="119"/>
        <v>21.964421435381823</v>
      </c>
      <c r="L332" s="9">
        <f t="shared" si="120"/>
        <v>24396.47</v>
      </c>
    </row>
    <row r="333" spans="1:12">
      <c r="A333" s="66">
        <f t="shared" si="121"/>
        <v>19.924544659190332</v>
      </c>
      <c r="B333" s="9">
        <f t="shared" si="122"/>
        <v>26697.41</v>
      </c>
      <c r="C333" s="65">
        <f t="shared" si="116"/>
        <v>19.106145454419384</v>
      </c>
      <c r="D333" s="9">
        <f t="shared" si="123"/>
        <v>26697.41</v>
      </c>
      <c r="E333" s="66">
        <f t="shared" si="117"/>
        <v>12.352998551569167</v>
      </c>
      <c r="F333" s="9">
        <f t="shared" si="124"/>
        <v>26697.41</v>
      </c>
      <c r="G333" s="68">
        <f t="shared" si="118"/>
        <v>7.0898471135805412</v>
      </c>
      <c r="H333" s="9">
        <f t="shared" si="125"/>
        <v>26697.41</v>
      </c>
      <c r="I333" s="66">
        <f t="shared" si="126"/>
        <v>19.442845665149708</v>
      </c>
      <c r="J333" s="9">
        <f t="shared" si="127"/>
        <v>26697.41</v>
      </c>
      <c r="K333" s="9">
        <f t="shared" si="119"/>
        <v>22.02363052337224</v>
      </c>
      <c r="L333" s="9">
        <f t="shared" si="120"/>
        <v>26697.41</v>
      </c>
    </row>
    <row r="334" spans="1:12">
      <c r="A334" s="66">
        <f t="shared" si="121"/>
        <v>19.924544659190332</v>
      </c>
      <c r="B334" s="9">
        <f t="shared" si="122"/>
        <v>29298.99</v>
      </c>
      <c r="C334" s="65">
        <f t="shared" si="116"/>
        <v>19.106145454419384</v>
      </c>
      <c r="D334" s="9">
        <f t="shared" si="123"/>
        <v>29298.99</v>
      </c>
      <c r="E334" s="66">
        <f t="shared" si="117"/>
        <v>12.360897985436361</v>
      </c>
      <c r="F334" s="9">
        <f t="shared" si="124"/>
        <v>29298.99</v>
      </c>
      <c r="G334" s="68">
        <f t="shared" si="118"/>
        <v>7.1166142076474257</v>
      </c>
      <c r="H334" s="9">
        <f t="shared" si="125"/>
        <v>29298.99</v>
      </c>
      <c r="I334" s="66">
        <f t="shared" si="126"/>
        <v>19.477512193083786</v>
      </c>
      <c r="J334" s="9">
        <f t="shared" si="127"/>
        <v>29298.99</v>
      </c>
      <c r="K334" s="9">
        <f t="shared" si="119"/>
        <v>22.082904174069704</v>
      </c>
      <c r="L334" s="9">
        <f t="shared" si="120"/>
        <v>29298.99</v>
      </c>
    </row>
    <row r="335" spans="1:12">
      <c r="A335" s="66">
        <f t="shared" si="121"/>
        <v>19.924544659190332</v>
      </c>
      <c r="B335" s="9">
        <f t="shared" si="122"/>
        <v>31997.51</v>
      </c>
      <c r="C335" s="65">
        <f t="shared" si="116"/>
        <v>19.106145454419384</v>
      </c>
      <c r="D335" s="9">
        <f t="shared" si="123"/>
        <v>31997.51</v>
      </c>
      <c r="E335" s="66">
        <f t="shared" si="117"/>
        <v>12.368244009715857</v>
      </c>
      <c r="F335" s="9">
        <f t="shared" si="124"/>
        <v>31997.51</v>
      </c>
      <c r="G335" s="68">
        <f t="shared" si="118"/>
        <v>7.141250308140811</v>
      </c>
      <c r="H335" s="9">
        <f t="shared" si="125"/>
        <v>31997.51</v>
      </c>
      <c r="I335" s="66">
        <f t="shared" si="126"/>
        <v>19.509494317856667</v>
      </c>
      <c r="J335" s="9">
        <f t="shared" si="127"/>
        <v>31997.51</v>
      </c>
      <c r="K335" s="9">
        <f t="shared" si="119"/>
        <v>22.137441385903109</v>
      </c>
      <c r="L335" s="9">
        <f t="shared" si="120"/>
        <v>31997.51</v>
      </c>
    </row>
    <row r="336" spans="1:12">
      <c r="A336" s="66">
        <f t="shared" si="121"/>
        <v>19.924544659190332</v>
      </c>
      <c r="B336" s="9">
        <f t="shared" si="122"/>
        <v>34998.61</v>
      </c>
      <c r="C336" s="65">
        <f t="shared" si="116"/>
        <v>19.106145454419384</v>
      </c>
      <c r="D336" s="9">
        <f t="shared" si="123"/>
        <v>34998.61</v>
      </c>
      <c r="E336" s="66">
        <f t="shared" si="117"/>
        <v>12.375584122735937</v>
      </c>
      <c r="F336" s="9">
        <f t="shared" si="124"/>
        <v>34998.61</v>
      </c>
      <c r="G336" s="68">
        <f t="shared" si="118"/>
        <v>7.1656239766809682</v>
      </c>
      <c r="H336" s="9">
        <f t="shared" si="125"/>
        <v>34998.61</v>
      </c>
      <c r="I336" s="66">
        <f t="shared" si="126"/>
        <v>19.541208099416906</v>
      </c>
      <c r="J336" s="9">
        <f t="shared" si="127"/>
        <v>34998.61</v>
      </c>
      <c r="K336" s="9">
        <f t="shared" si="119"/>
        <v>22.191382086535562</v>
      </c>
      <c r="L336" s="9">
        <f t="shared" si="120"/>
        <v>34998.61</v>
      </c>
    </row>
    <row r="337" spans="1:12">
      <c r="A337" s="66">
        <f t="shared" si="121"/>
        <v>19.924544659190332</v>
      </c>
      <c r="B337" s="9">
        <f t="shared" si="122"/>
        <v>38298.31</v>
      </c>
      <c r="C337" s="65">
        <f t="shared" si="116"/>
        <v>19.106145454419384</v>
      </c>
      <c r="D337" s="9">
        <f t="shared" si="123"/>
        <v>38298.31</v>
      </c>
      <c r="E337" s="66">
        <f t="shared" si="117"/>
        <v>12.382827593860773</v>
      </c>
      <c r="F337" s="9">
        <f t="shared" si="124"/>
        <v>38298.31</v>
      </c>
      <c r="G337" s="68">
        <f t="shared" si="118"/>
        <v>7.1894423432384036</v>
      </c>
      <c r="H337" s="9">
        <f t="shared" si="125"/>
        <v>38298.31</v>
      </c>
      <c r="I337" s="66">
        <f t="shared" si="126"/>
        <v>19.572269937099176</v>
      </c>
      <c r="J337" s="9">
        <f t="shared" si="127"/>
        <v>38298.31</v>
      </c>
      <c r="K337" s="9">
        <f t="shared" si="119"/>
        <v>22.244079845256419</v>
      </c>
      <c r="L337" s="9">
        <f t="shared" si="120"/>
        <v>38298.31</v>
      </c>
    </row>
    <row r="338" spans="1:12">
      <c r="A338" s="66">
        <f t="shared" si="121"/>
        <v>19.924544659190332</v>
      </c>
      <c r="B338" s="9">
        <f t="shared" si="122"/>
        <v>41896.28</v>
      </c>
      <c r="C338" s="65">
        <f t="shared" si="116"/>
        <v>19.106145454419384</v>
      </c>
      <c r="D338" s="9">
        <f t="shared" si="123"/>
        <v>41896.28</v>
      </c>
      <c r="E338" s="66">
        <f t="shared" si="117"/>
        <v>12.389917113352499</v>
      </c>
      <c r="F338" s="9">
        <f t="shared" si="124"/>
        <v>41896.28</v>
      </c>
      <c r="G338" s="68">
        <f t="shared" si="118"/>
        <v>7.2125321387224037</v>
      </c>
      <c r="H338" s="9">
        <f t="shared" si="125"/>
        <v>41896.28</v>
      </c>
      <c r="I338" s="66">
        <f t="shared" si="126"/>
        <v>19.602449252074905</v>
      </c>
      <c r="J338" s="9">
        <f t="shared" si="127"/>
        <v>41896.28</v>
      </c>
      <c r="K338" s="9">
        <f t="shared" si="119"/>
        <v>22.295153330456628</v>
      </c>
      <c r="L338" s="9">
        <f t="shared" si="120"/>
        <v>41896.28</v>
      </c>
    </row>
    <row r="339" spans="1:12">
      <c r="A339" s="66">
        <f t="shared" si="121"/>
        <v>19.924544659190332</v>
      </c>
      <c r="B339" s="9">
        <f t="shared" si="122"/>
        <v>45797.440000000002</v>
      </c>
      <c r="C339" s="65">
        <f t="shared" si="116"/>
        <v>19.106145454419384</v>
      </c>
      <c r="D339" s="9">
        <f t="shared" si="123"/>
        <v>45797.440000000002</v>
      </c>
      <c r="E339" s="66">
        <f t="shared" si="117"/>
        <v>12.396822517747127</v>
      </c>
      <c r="F339" s="9">
        <f t="shared" si="124"/>
        <v>45797.440000000002</v>
      </c>
      <c r="G339" s="68">
        <f t="shared" si="118"/>
        <v>7.2348137002774688</v>
      </c>
      <c r="H339" s="9">
        <f t="shared" si="125"/>
        <v>45797.440000000002</v>
      </c>
      <c r="I339" s="66">
        <f t="shared" si="126"/>
        <v>19.631636218024596</v>
      </c>
      <c r="J339" s="9">
        <f t="shared" si="127"/>
        <v>45797.440000000002</v>
      </c>
      <c r="K339" s="9">
        <f t="shared" si="119"/>
        <v>22.344428398420792</v>
      </c>
      <c r="L339" s="9">
        <f t="shared" si="120"/>
        <v>45797.440000000002</v>
      </c>
    </row>
    <row r="340" spans="1:12">
      <c r="A340" s="66">
        <f t="shared" si="121"/>
        <v>19.924544659190332</v>
      </c>
      <c r="B340" s="9">
        <f t="shared" si="122"/>
        <v>50099.45</v>
      </c>
      <c r="C340" s="65">
        <f t="shared" si="116"/>
        <v>19.106145454419384</v>
      </c>
      <c r="D340" s="9">
        <f t="shared" si="123"/>
        <v>50099.45</v>
      </c>
      <c r="E340" s="66">
        <f t="shared" si="117"/>
        <v>12.403664294968774</v>
      </c>
      <c r="F340" s="9">
        <f t="shared" si="124"/>
        <v>50099.45</v>
      </c>
      <c r="G340" s="68">
        <f t="shared" si="118"/>
        <v>7.2566896368232534</v>
      </c>
      <c r="H340" s="9">
        <f t="shared" si="125"/>
        <v>50099.45</v>
      </c>
      <c r="I340" s="66">
        <f t="shared" si="126"/>
        <v>19.660353931792027</v>
      </c>
      <c r="J340" s="9">
        <f t="shared" si="127"/>
        <v>50099.45</v>
      </c>
      <c r="K340" s="9">
        <f t="shared" si="119"/>
        <v>22.392797095647531</v>
      </c>
      <c r="L340" s="9">
        <f t="shared" si="120"/>
        <v>50099.45</v>
      </c>
    </row>
    <row r="341" spans="1:12">
      <c r="A341" s="66">
        <f t="shared" si="121"/>
        <v>19.924544659190332</v>
      </c>
      <c r="B341" s="9">
        <f t="shared" si="122"/>
        <v>54797.919999999998</v>
      </c>
      <c r="C341" s="65">
        <f t="shared" si="116"/>
        <v>19.106145454419384</v>
      </c>
      <c r="D341" s="9">
        <f t="shared" si="123"/>
        <v>54797.919999999998</v>
      </c>
      <c r="E341" s="66">
        <f t="shared" si="117"/>
        <v>12.410376532478679</v>
      </c>
      <c r="F341" s="9">
        <f t="shared" si="124"/>
        <v>54797.919999999998</v>
      </c>
      <c r="G341" s="68">
        <f t="shared" si="118"/>
        <v>7.2779601294879397</v>
      </c>
      <c r="H341" s="9">
        <f t="shared" si="125"/>
        <v>54797.919999999998</v>
      </c>
      <c r="I341" s="66">
        <f t="shared" si="126"/>
        <v>19.68833666196662</v>
      </c>
      <c r="J341" s="9">
        <f t="shared" si="127"/>
        <v>54797.919999999998</v>
      </c>
      <c r="K341" s="9">
        <f t="shared" si="119"/>
        <v>22.43981904801656</v>
      </c>
      <c r="L341" s="9">
        <f t="shared" si="120"/>
        <v>54797.919999999998</v>
      </c>
    </row>
    <row r="342" spans="1:12">
      <c r="A342" s="66">
        <f t="shared" si="121"/>
        <v>19.924544659190332</v>
      </c>
      <c r="B342" s="9">
        <f t="shared" si="122"/>
        <v>59999.27</v>
      </c>
      <c r="C342" s="65">
        <f t="shared" si="116"/>
        <v>19.106145454419384</v>
      </c>
      <c r="D342" s="9">
        <f t="shared" si="123"/>
        <v>59999.27</v>
      </c>
      <c r="E342" s="66">
        <f t="shared" si="117"/>
        <v>12.417048750196976</v>
      </c>
      <c r="F342" s="9">
        <f t="shared" si="124"/>
        <v>59999.27</v>
      </c>
      <c r="G342" s="68">
        <f t="shared" si="118"/>
        <v>7.2989184677730474</v>
      </c>
      <c r="H342" s="9">
        <f t="shared" si="125"/>
        <v>59999.27</v>
      </c>
      <c r="I342" s="66">
        <f t="shared" si="126"/>
        <v>19.715967217970025</v>
      </c>
      <c r="J342" s="9">
        <f t="shared" si="127"/>
        <v>59999.27</v>
      </c>
      <c r="K342" s="9">
        <f t="shared" si="119"/>
        <v>22.48614391621587</v>
      </c>
      <c r="L342" s="9">
        <f t="shared" si="120"/>
        <v>59999.27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K346"/>
  <sheetViews>
    <sheetView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7.1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0.32251792598701673</v>
      </c>
      <c r="AK2" s="21">
        <f>L4</f>
        <v>991.30236808447455</v>
      </c>
    </row>
    <row r="3" spans="1:37" ht="18" thickBot="1">
      <c r="A3" s="22" t="s">
        <v>7</v>
      </c>
      <c r="B3" s="23" t="s">
        <v>72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103</v>
      </c>
      <c r="D4" s="34">
        <v>0.16631124238386499</v>
      </c>
      <c r="E4" s="35">
        <v>0.48329558516146465</v>
      </c>
      <c r="F4" s="34">
        <v>1.5530082024234397</v>
      </c>
      <c r="G4" s="34">
        <v>10.333032391010429</v>
      </c>
      <c r="H4" s="36">
        <v>0.94521253378355818</v>
      </c>
      <c r="I4" s="37">
        <v>51.970331432280432</v>
      </c>
      <c r="J4" s="34">
        <v>9.3371919401869761</v>
      </c>
      <c r="K4" s="36">
        <v>0.32251792598701673</v>
      </c>
      <c r="L4" s="34">
        <v>991.30236808447455</v>
      </c>
      <c r="M4" s="34">
        <v>2.7831359431645151</v>
      </c>
      <c r="N4" s="5"/>
      <c r="O4" s="38">
        <f>$G$4+$J$4+$M$4</f>
        <v>22.45336027436192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18.3</v>
      </c>
      <c r="C5" s="80" t="s">
        <v>104</v>
      </c>
      <c r="D5" s="43">
        <v>1.81</v>
      </c>
      <c r="E5" s="44"/>
      <c r="F5" s="44" t="s">
        <v>17</v>
      </c>
      <c r="G5" s="45">
        <f>3.8068*($E$4^-1.334)*(($G$4/$F$4)^2)</f>
        <v>444.55779602018697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1.81</v>
      </c>
      <c r="Y5" s="10">
        <f>IF(D8="","",(-2*$T$4*COS($V$4*PI()/180))/(D5*69035))</f>
        <v>5.8854177610621781E-3</v>
      </c>
    </row>
    <row r="6" spans="1:37" ht="18" thickTop="1" thickBot="1">
      <c r="A6" s="53" t="s">
        <v>20</v>
      </c>
      <c r="B6" s="23">
        <v>513</v>
      </c>
      <c r="C6" s="54" t="s">
        <v>18</v>
      </c>
      <c r="E6" s="35"/>
      <c r="F6" s="34"/>
      <c r="G6" s="34"/>
      <c r="H6" s="36"/>
      <c r="I6" s="37"/>
      <c r="J6" s="34"/>
      <c r="P6" s="55">
        <f>AVERAGE(O64:O105)</f>
        <v>0.97456976078895763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58.854177610621782</v>
      </c>
    </row>
    <row r="7" spans="1:37" ht="18" thickTop="1" thickBot="1">
      <c r="A7" s="59" t="s">
        <v>22</v>
      </c>
      <c r="B7" s="60" t="s">
        <v>23</v>
      </c>
      <c r="C7" s="61">
        <f>AVERAGE(O8:O37)</f>
        <v>3.2002375846474085E-2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1.81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7.2496499195595487E-3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7.2496499195595487E-3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7.2496499195595487E-3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5.8854177610621781E-3</v>
      </c>
      <c r="X8" s="68">
        <f t="shared" ref="X8:X39" si="15">IF(D8="","",IF(W8=" "," ",W8*10000))</f>
        <v>58.854177610621782</v>
      </c>
      <c r="Y8" s="68">
        <v>1E-4</v>
      </c>
      <c r="Z8" s="68">
        <v>1E-4</v>
      </c>
      <c r="AA8" s="66">
        <f t="shared" ref="AA8:AA39" si="16">(IF(M8="",(IF(I8="",E8,I8)),M8 ))</f>
        <v>7.2496499195595487E-3</v>
      </c>
      <c r="AB8" s="9">
        <v>1E-4</v>
      </c>
      <c r="AC8" s="11" t="s">
        <v>43</v>
      </c>
    </row>
    <row r="9" spans="1:37">
      <c r="A9">
        <v>1.96</v>
      </c>
      <c r="B9">
        <v>0.18289127497688973</v>
      </c>
      <c r="D9" s="66">
        <f t="shared" si="0"/>
        <v>0</v>
      </c>
      <c r="E9" s="66">
        <f t="shared" si="1"/>
        <v>8.6932787898310174E-2</v>
      </c>
      <c r="F9" s="66">
        <f t="shared" si="2"/>
        <v>-8.6932787898310174E-2</v>
      </c>
      <c r="G9" s="66">
        <f t="shared" si="3"/>
        <v>0</v>
      </c>
      <c r="H9" s="66">
        <f t="shared" si="4"/>
        <v>8.6932787898310174E-2</v>
      </c>
      <c r="I9" s="66">
        <f t="shared" si="5"/>
        <v>8.6932787898310174E-2</v>
      </c>
      <c r="J9" s="66">
        <f t="shared" si="6"/>
        <v>-8.6932787898310174E-2</v>
      </c>
      <c r="K9" s="66">
        <f t="shared" si="7"/>
        <v>0</v>
      </c>
      <c r="L9" s="66">
        <f t="shared" si="8"/>
        <v>8.6932787898310174E-2</v>
      </c>
      <c r="M9" s="66">
        <f t="shared" si="9"/>
        <v>8.6932787898310174E-2</v>
      </c>
      <c r="N9" s="66">
        <f t="shared" si="10"/>
        <v>-8.6932787898310174E-2</v>
      </c>
      <c r="O9" s="67">
        <f t="shared" si="11"/>
        <v>7.5573096117725839E-3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5.4350031364910926E-3</v>
      </c>
      <c r="X9" s="68">
        <f t="shared" si="15"/>
        <v>54.350031364910926</v>
      </c>
      <c r="Y9" s="68">
        <f t="shared" ref="Y9:Y40" si="17">IF(B9-B8&lt;0.0001,0.0001,B9-B8)</f>
        <v>0.18289127497688973</v>
      </c>
      <c r="Z9" s="68">
        <f t="shared" ref="Z9:Z40" si="18">IF(D9-D8&lt;0.0001,0.0001,D9-D8)</f>
        <v>1E-4</v>
      </c>
      <c r="AA9" s="66">
        <f t="shared" si="16"/>
        <v>8.6932787898310174E-2</v>
      </c>
      <c r="AB9" s="68">
        <f t="shared" ref="AB9:AB40" si="19">IF(AA9-AA8&lt;0.0001,0.0001,AA9-AA8)</f>
        <v>7.9683137978750623E-2</v>
      </c>
      <c r="AC9" s="11" t="str">
        <f>B3</f>
        <v>6953.7ft; SDGM-313</v>
      </c>
    </row>
    <row r="10" spans="1:37">
      <c r="A10">
        <v>2.16</v>
      </c>
      <c r="B10">
        <v>0.43436677807011315</v>
      </c>
      <c r="D10" s="66">
        <f t="shared" si="0"/>
        <v>0.26805553568624818</v>
      </c>
      <c r="E10" s="66">
        <f t="shared" si="1"/>
        <v>0.35506594416902698</v>
      </c>
      <c r="F10" s="66">
        <f t="shared" si="2"/>
        <v>-8.70104084827788E-2</v>
      </c>
      <c r="G10" s="66">
        <f t="shared" si="3"/>
        <v>0</v>
      </c>
      <c r="H10" s="66">
        <f t="shared" si="4"/>
        <v>8.70104084827788E-2</v>
      </c>
      <c r="I10" s="66">
        <f t="shared" si="5"/>
        <v>0.35506594416902698</v>
      </c>
      <c r="J10" s="66">
        <f t="shared" si="6"/>
        <v>-8.70104084827788E-2</v>
      </c>
      <c r="K10" s="66">
        <f t="shared" si="7"/>
        <v>0</v>
      </c>
      <c r="L10" s="66">
        <f t="shared" si="8"/>
        <v>8.70104084827788E-2</v>
      </c>
      <c r="M10" s="66">
        <f t="shared" si="9"/>
        <v>0.35506594416902698</v>
      </c>
      <c r="N10" s="66">
        <f t="shared" si="10"/>
        <v>-8.70104084827788E-2</v>
      </c>
      <c r="O10" s="67">
        <f t="shared" si="11"/>
        <v>7.5708111843400252E-3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4.9317621053345103E-3</v>
      </c>
      <c r="X10" s="68">
        <f t="shared" si="15"/>
        <v>49.3176210533451</v>
      </c>
      <c r="Y10" s="68">
        <f t="shared" si="17"/>
        <v>0.25147550309322342</v>
      </c>
      <c r="Z10" s="68">
        <f t="shared" si="18"/>
        <v>0.26805553568624818</v>
      </c>
      <c r="AA10" s="66">
        <f t="shared" si="16"/>
        <v>0.35506594416902698</v>
      </c>
      <c r="AB10" s="68">
        <f t="shared" si="19"/>
        <v>0.26813315627071682</v>
      </c>
      <c r="AC10" s="11" t="s">
        <v>91</v>
      </c>
    </row>
    <row r="11" spans="1:37">
      <c r="A11">
        <v>2.36</v>
      </c>
      <c r="B11">
        <v>0.73156509990755891</v>
      </c>
      <c r="D11" s="66">
        <f t="shared" si="0"/>
        <v>0.56525385752369395</v>
      </c>
      <c r="E11" s="66">
        <f t="shared" si="1"/>
        <v>0.72459255051487825</v>
      </c>
      <c r="F11" s="66">
        <f t="shared" si="2"/>
        <v>-0.15933869299118431</v>
      </c>
      <c r="G11" s="66">
        <f t="shared" si="3"/>
        <v>0</v>
      </c>
      <c r="H11" s="66">
        <f t="shared" si="4"/>
        <v>0.15933869299118431</v>
      </c>
      <c r="I11" s="66">
        <f t="shared" si="5"/>
        <v>0.72459255051487825</v>
      </c>
      <c r="J11" s="66">
        <f t="shared" si="6"/>
        <v>-0.15933869299118431</v>
      </c>
      <c r="K11" s="66">
        <f t="shared" si="7"/>
        <v>0</v>
      </c>
      <c r="L11" s="66">
        <f t="shared" si="8"/>
        <v>0.15933869299118431</v>
      </c>
      <c r="M11" s="66">
        <f t="shared" si="9"/>
        <v>0.72459255051487825</v>
      </c>
      <c r="N11" s="66">
        <f t="shared" si="10"/>
        <v>-0.15933869299118431</v>
      </c>
      <c r="O11" s="67">
        <f t="shared" si="11"/>
        <v>2.5388819084138887E-2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4.5138161642044672E-3</v>
      </c>
      <c r="X11" s="68">
        <f t="shared" si="15"/>
        <v>45.138161642044672</v>
      </c>
      <c r="Y11" s="68">
        <f t="shared" si="17"/>
        <v>0.29719832183744577</v>
      </c>
      <c r="Z11" s="68">
        <f t="shared" si="18"/>
        <v>0.29719832183744577</v>
      </c>
      <c r="AA11" s="66">
        <f t="shared" si="16"/>
        <v>0.72459255051487825</v>
      </c>
      <c r="AB11" s="68">
        <f t="shared" si="19"/>
        <v>0.36952660634585127</v>
      </c>
      <c r="AC11" s="69" t="str">
        <f>B4</f>
        <v>SO-3SB</v>
      </c>
    </row>
    <row r="12" spans="1:37">
      <c r="A12">
        <v>2.58</v>
      </c>
      <c r="B12">
        <v>1.0516248311171159</v>
      </c>
      <c r="D12" s="66">
        <f t="shared" si="0"/>
        <v>0.88531358873325094</v>
      </c>
      <c r="E12" s="66">
        <f t="shared" si="1"/>
        <v>1.1554366353668972</v>
      </c>
      <c r="F12" s="66">
        <f t="shared" si="2"/>
        <v>-0.27012304663364628</v>
      </c>
      <c r="G12" s="66">
        <f t="shared" si="3"/>
        <v>0</v>
      </c>
      <c r="H12" s="66">
        <f t="shared" si="4"/>
        <v>0.27012304663364628</v>
      </c>
      <c r="I12" s="66">
        <f t="shared" si="5"/>
        <v>1.1554366353668972</v>
      </c>
      <c r="J12" s="66">
        <f t="shared" si="6"/>
        <v>-0.27012304663364628</v>
      </c>
      <c r="K12" s="66">
        <f t="shared" si="7"/>
        <v>0</v>
      </c>
      <c r="L12" s="66">
        <f t="shared" si="8"/>
        <v>0.27012304663364628</v>
      </c>
      <c r="M12" s="66">
        <f t="shared" si="9"/>
        <v>1.1554366353668972</v>
      </c>
      <c r="N12" s="66">
        <f t="shared" si="10"/>
        <v>-0.27012304663364628</v>
      </c>
      <c r="O12" s="67">
        <f t="shared" si="11"/>
        <v>7.2966460322643048E-2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4.1289171114428456E-3</v>
      </c>
      <c r="X12" s="68">
        <f t="shared" si="15"/>
        <v>41.289171114428456</v>
      </c>
      <c r="Y12" s="68">
        <f t="shared" si="17"/>
        <v>0.320059731209557</v>
      </c>
      <c r="Z12" s="68">
        <f t="shared" si="18"/>
        <v>0.320059731209557</v>
      </c>
      <c r="AA12" s="66">
        <f t="shared" si="16"/>
        <v>1.1554366353668972</v>
      </c>
      <c r="AB12" s="68">
        <f t="shared" si="19"/>
        <v>0.43084408485201897</v>
      </c>
      <c r="AC12" s="11" t="s">
        <v>44</v>
      </c>
    </row>
    <row r="13" spans="1:37">
      <c r="A13">
        <v>2.82</v>
      </c>
      <c r="B13">
        <v>1.6688828841641186</v>
      </c>
      <c r="D13" s="66">
        <f t="shared" si="0"/>
        <v>1.5025716417802535</v>
      </c>
      <c r="E13" s="66">
        <f t="shared" si="1"/>
        <v>1.6018310193866667</v>
      </c>
      <c r="F13" s="66">
        <f t="shared" si="2"/>
        <v>-9.9259377606413235E-2</v>
      </c>
      <c r="G13" s="66">
        <f t="shared" si="3"/>
        <v>0</v>
      </c>
      <c r="H13" s="66">
        <f t="shared" si="4"/>
        <v>9.9259377606413235E-2</v>
      </c>
      <c r="I13" s="66">
        <f t="shared" si="5"/>
        <v>1.6018310193866667</v>
      </c>
      <c r="J13" s="66">
        <f t="shared" si="6"/>
        <v>-9.9259377606413235E-2</v>
      </c>
      <c r="K13" s="66">
        <f t="shared" si="7"/>
        <v>0</v>
      </c>
      <c r="L13" s="66">
        <f t="shared" si="8"/>
        <v>9.9259377606413235E-2</v>
      </c>
      <c r="M13" s="66">
        <f t="shared" si="9"/>
        <v>1.6018310193866667</v>
      </c>
      <c r="N13" s="66">
        <f t="shared" si="10"/>
        <v>-9.9259377606413235E-2</v>
      </c>
      <c r="O13" s="67">
        <f t="shared" si="11"/>
        <v>9.8524240428125298E-3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3.7775199104689871E-3</v>
      </c>
      <c r="X13" s="68">
        <f t="shared" si="15"/>
        <v>37.775199104689868</v>
      </c>
      <c r="Y13" s="68">
        <f t="shared" si="17"/>
        <v>0.61725805304700265</v>
      </c>
      <c r="Z13" s="68">
        <f t="shared" si="18"/>
        <v>0.61725805304700254</v>
      </c>
      <c r="AA13" s="66">
        <f t="shared" si="16"/>
        <v>1.6018310193866667</v>
      </c>
      <c r="AB13" s="68">
        <f t="shared" si="19"/>
        <v>0.4463943840197695</v>
      </c>
      <c r="AC13" s="11">
        <f>B5</f>
        <v>18.3</v>
      </c>
    </row>
    <row r="14" spans="1:37">
      <c r="A14">
        <v>3.08</v>
      </c>
      <c r="B14">
        <v>2.1946952997226767</v>
      </c>
      <c r="D14" s="66">
        <f t="shared" si="0"/>
        <v>2.0283840573388119</v>
      </c>
      <c r="E14" s="66">
        <f t="shared" si="1"/>
        <v>2.0365408407358121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2.0365408407358121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2.0365408407358121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3.4586383595852409E-3</v>
      </c>
      <c r="X14" s="68">
        <f t="shared" si="15"/>
        <v>34.586383595852411</v>
      </c>
      <c r="Y14" s="68">
        <f t="shared" si="17"/>
        <v>0.52581241555855818</v>
      </c>
      <c r="Z14" s="68">
        <f t="shared" si="18"/>
        <v>0.5258124155585584</v>
      </c>
      <c r="AA14" s="66">
        <f t="shared" si="16"/>
        <v>2.0365408407358121</v>
      </c>
      <c r="AB14" s="68">
        <f t="shared" si="19"/>
        <v>0.43470982134914538</v>
      </c>
      <c r="AC14" s="11" t="s">
        <v>45</v>
      </c>
    </row>
    <row r="15" spans="1:37">
      <c r="A15">
        <v>3.37</v>
      </c>
      <c r="B15">
        <v>2.6976463059091236</v>
      </c>
      <c r="D15" s="66">
        <f t="shared" si="0"/>
        <v>2.5313350635252587</v>
      </c>
      <c r="E15" s="66">
        <f t="shared" si="1"/>
        <v>2.459332965099025</v>
      </c>
      <c r="F15" s="66">
        <f t="shared" si="2"/>
        <v>7.2002098426233729E-2</v>
      </c>
      <c r="G15" s="66">
        <f t="shared" si="3"/>
        <v>0</v>
      </c>
      <c r="H15" s="66">
        <f t="shared" si="4"/>
        <v>-7.2002098426233729E-2</v>
      </c>
      <c r="I15" s="66">
        <f t="shared" si="5"/>
        <v>2.459332965099025</v>
      </c>
      <c r="J15" s="66">
        <f t="shared" si="6"/>
        <v>7.2002098426233729E-2</v>
      </c>
      <c r="K15" s="66">
        <f t="shared" si="7"/>
        <v>0</v>
      </c>
      <c r="L15" s="66">
        <f t="shared" si="8"/>
        <v>-7.2002098426233729E-2</v>
      </c>
      <c r="M15" s="66">
        <f t="shared" si="9"/>
        <v>2.459332965099025</v>
      </c>
      <c r="N15" s="66">
        <f t="shared" si="10"/>
        <v>7.2002098426233729E-2</v>
      </c>
      <c r="O15" s="67">
        <f t="shared" si="11"/>
        <v>5.1843021777810494E-3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3.1610107262678168E-3</v>
      </c>
      <c r="X15" s="68">
        <f t="shared" si="15"/>
        <v>31.61010726267817</v>
      </c>
      <c r="Y15" s="68">
        <f t="shared" si="17"/>
        <v>0.50295100618644684</v>
      </c>
      <c r="Z15" s="68">
        <f t="shared" si="18"/>
        <v>0.50295100618644684</v>
      </c>
      <c r="AA15" s="66">
        <f t="shared" si="16"/>
        <v>2.459332965099025</v>
      </c>
      <c r="AB15" s="68">
        <f t="shared" si="19"/>
        <v>0.4227921243632129</v>
      </c>
      <c r="AC15" s="70">
        <f>O4</f>
        <v>22.45336027436192</v>
      </c>
    </row>
    <row r="16" spans="1:37">
      <c r="A16">
        <v>3.68</v>
      </c>
      <c r="B16">
        <v>3.2463201308397922</v>
      </c>
      <c r="D16" s="66">
        <f t="shared" si="0"/>
        <v>3.0800088884559274</v>
      </c>
      <c r="E16" s="66">
        <f t="shared" si="1"/>
        <v>2.8471289196212761</v>
      </c>
      <c r="F16" s="66">
        <f t="shared" si="2"/>
        <v>0.23287996883465123</v>
      </c>
      <c r="G16" s="66">
        <f t="shared" si="3"/>
        <v>0</v>
      </c>
      <c r="H16" s="66">
        <f t="shared" si="4"/>
        <v>-0.23287996883465123</v>
      </c>
      <c r="I16" s="66">
        <f t="shared" si="5"/>
        <v>2.8471289196212761</v>
      </c>
      <c r="J16" s="66">
        <f t="shared" si="6"/>
        <v>0.23287996883465123</v>
      </c>
      <c r="K16" s="66">
        <f t="shared" si="7"/>
        <v>0</v>
      </c>
      <c r="L16" s="66">
        <f t="shared" si="8"/>
        <v>-0.23287996883465123</v>
      </c>
      <c r="M16" s="66">
        <f t="shared" si="9"/>
        <v>2.8471289196212761</v>
      </c>
      <c r="N16" s="66">
        <f t="shared" si="10"/>
        <v>0.23287996883465123</v>
      </c>
      <c r="O16" s="67">
        <f t="shared" si="11"/>
        <v>5.4233079884428131E-2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2.8947299313919952E-3</v>
      </c>
      <c r="X16" s="68">
        <f t="shared" si="15"/>
        <v>28.947299313919952</v>
      </c>
      <c r="Y16" s="68">
        <f t="shared" si="17"/>
        <v>0.54867382493066863</v>
      </c>
      <c r="Z16" s="68">
        <f t="shared" si="18"/>
        <v>0.54867382493066863</v>
      </c>
      <c r="AA16" s="66">
        <f t="shared" si="16"/>
        <v>2.8471289196212761</v>
      </c>
      <c r="AB16" s="68">
        <f t="shared" si="19"/>
        <v>0.38779595452225113</v>
      </c>
      <c r="AC16" s="11" t="s">
        <v>46</v>
      </c>
    </row>
    <row r="17" spans="1:29">
      <c r="A17">
        <v>4.04</v>
      </c>
      <c r="B17">
        <v>3.6806869089099052</v>
      </c>
      <c r="D17" s="66">
        <f t="shared" si="0"/>
        <v>3.5143756665260404</v>
      </c>
      <c r="E17" s="66">
        <f t="shared" si="1"/>
        <v>3.2289263961006465</v>
      </c>
      <c r="F17" s="66">
        <f t="shared" si="2"/>
        <v>0.28544927042539392</v>
      </c>
      <c r="G17" s="66">
        <f t="shared" si="3"/>
        <v>0</v>
      </c>
      <c r="H17" s="66">
        <f t="shared" si="4"/>
        <v>-0.28544927042539392</v>
      </c>
      <c r="I17" s="66">
        <f t="shared" si="5"/>
        <v>3.2289263961006465</v>
      </c>
      <c r="J17" s="66">
        <f t="shared" si="6"/>
        <v>0.28544927042539392</v>
      </c>
      <c r="K17" s="66">
        <f t="shared" si="7"/>
        <v>0</v>
      </c>
      <c r="L17" s="66">
        <f t="shared" si="8"/>
        <v>-0.28544927042539392</v>
      </c>
      <c r="M17" s="66">
        <f t="shared" si="9"/>
        <v>3.2289263961006465</v>
      </c>
      <c r="N17" s="66">
        <f t="shared" si="10"/>
        <v>0.28544927042539392</v>
      </c>
      <c r="O17" s="67">
        <f t="shared" si="11"/>
        <v>8.1481285986389665E-2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2.6367836998818172E-3</v>
      </c>
      <c r="X17" s="68">
        <f t="shared" si="15"/>
        <v>26.367836998818174</v>
      </c>
      <c r="Y17" s="68">
        <f t="shared" si="17"/>
        <v>0.43436677807011304</v>
      </c>
      <c r="Z17" s="68">
        <f t="shared" si="18"/>
        <v>0.43436677807011304</v>
      </c>
      <c r="AA17" s="66">
        <f t="shared" si="16"/>
        <v>3.2289263961006465</v>
      </c>
      <c r="AB17" s="68">
        <f t="shared" si="19"/>
        <v>0.38179747647937035</v>
      </c>
      <c r="AC17" s="11">
        <f>B6</f>
        <v>513</v>
      </c>
    </row>
    <row r="18" spans="1:29">
      <c r="A18">
        <v>4.41</v>
      </c>
      <c r="B18">
        <v>4.0007466401194627</v>
      </c>
      <c r="D18" s="66">
        <f t="shared" si="0"/>
        <v>3.8344353977355978</v>
      </c>
      <c r="E18" s="66">
        <f t="shared" si="1"/>
        <v>3.5601920336585642</v>
      </c>
      <c r="F18" s="66">
        <f t="shared" si="2"/>
        <v>0.27424336407703365</v>
      </c>
      <c r="G18" s="66">
        <f t="shared" si="3"/>
        <v>0</v>
      </c>
      <c r="H18" s="66">
        <f t="shared" si="4"/>
        <v>-0.27424336407703365</v>
      </c>
      <c r="I18" s="66">
        <f t="shared" si="5"/>
        <v>3.5601920336585642</v>
      </c>
      <c r="J18" s="66">
        <f t="shared" si="6"/>
        <v>0.27424336407703365</v>
      </c>
      <c r="K18" s="66">
        <f t="shared" si="7"/>
        <v>0</v>
      </c>
      <c r="L18" s="66">
        <f t="shared" si="8"/>
        <v>-0.27424336407703365</v>
      </c>
      <c r="M18" s="66">
        <f t="shared" si="9"/>
        <v>3.5601920336585642</v>
      </c>
      <c r="N18" s="66">
        <f t="shared" si="10"/>
        <v>0.27424336407703365</v>
      </c>
      <c r="O18" s="67">
        <f t="shared" si="11"/>
        <v>7.5209422740288426E-2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2.4155569495515968E-3</v>
      </c>
      <c r="X18" s="68">
        <f t="shared" si="15"/>
        <v>24.155569495515969</v>
      </c>
      <c r="Y18" s="68">
        <f t="shared" si="17"/>
        <v>0.32005973120955744</v>
      </c>
      <c r="Z18" s="68">
        <f t="shared" si="18"/>
        <v>0.32005973120955744</v>
      </c>
      <c r="AA18" s="66">
        <f t="shared" si="16"/>
        <v>3.5601920336585642</v>
      </c>
      <c r="AB18" s="68">
        <f t="shared" si="19"/>
        <v>0.33126563755791771</v>
      </c>
      <c r="AC18" s="11" t="s">
        <v>47</v>
      </c>
    </row>
    <row r="19" spans="1:29">
      <c r="A19">
        <v>4.82</v>
      </c>
      <c r="B19">
        <v>4.2979449619569072</v>
      </c>
      <c r="D19" s="66">
        <f t="shared" si="0"/>
        <v>4.1316337195730419</v>
      </c>
      <c r="E19" s="66">
        <f t="shared" si="1"/>
        <v>3.87076005698278</v>
      </c>
      <c r="F19" s="66">
        <f t="shared" si="2"/>
        <v>0.2608736625902619</v>
      </c>
      <c r="G19" s="66">
        <f t="shared" si="3"/>
        <v>0</v>
      </c>
      <c r="H19" s="66">
        <f t="shared" si="4"/>
        <v>-0.2608736625902619</v>
      </c>
      <c r="I19" s="66">
        <f t="shared" si="5"/>
        <v>3.87076005698278</v>
      </c>
      <c r="J19" s="66">
        <f t="shared" si="6"/>
        <v>0.2608736625902619</v>
      </c>
      <c r="K19" s="66">
        <f t="shared" si="7"/>
        <v>0</v>
      </c>
      <c r="L19" s="66">
        <f t="shared" si="8"/>
        <v>-0.2608736625902619</v>
      </c>
      <c r="M19" s="66">
        <f t="shared" si="9"/>
        <v>3.87076005698278</v>
      </c>
      <c r="N19" s="66">
        <f t="shared" si="10"/>
        <v>0.2608736625902619</v>
      </c>
      <c r="O19" s="67">
        <f t="shared" si="11"/>
        <v>6.8055067833257807E-2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2.2100842629714816E-3</v>
      </c>
      <c r="X19" s="68">
        <f t="shared" si="15"/>
        <v>22.100842629714816</v>
      </c>
      <c r="Y19" s="68">
        <f t="shared" si="17"/>
        <v>0.29719832183744455</v>
      </c>
      <c r="Z19" s="68">
        <f t="shared" si="18"/>
        <v>0.2971983218374441</v>
      </c>
      <c r="AA19" s="66">
        <f t="shared" si="16"/>
        <v>3.87076005698278</v>
      </c>
      <c r="AB19" s="68">
        <f t="shared" si="19"/>
        <v>0.31056802332421585</v>
      </c>
      <c r="AC19" s="71">
        <f>G5</f>
        <v>444.55779602018697</v>
      </c>
    </row>
    <row r="20" spans="1:29">
      <c r="A20">
        <v>5.27</v>
      </c>
      <c r="B20">
        <v>4.5265590556780202</v>
      </c>
      <c r="D20" s="66">
        <f t="shared" si="0"/>
        <v>4.3602478132941549</v>
      </c>
      <c r="E20" s="66">
        <f t="shared" si="1"/>
        <v>4.1586035502228542</v>
      </c>
      <c r="F20" s="66">
        <f t="shared" si="2"/>
        <v>0.20164426307130068</v>
      </c>
      <c r="G20" s="66">
        <f t="shared" si="3"/>
        <v>0</v>
      </c>
      <c r="H20" s="66">
        <f t="shared" si="4"/>
        <v>-0.20164426307130068</v>
      </c>
      <c r="I20" s="66">
        <f t="shared" si="5"/>
        <v>4.1586035502228542</v>
      </c>
      <c r="J20" s="66">
        <f t="shared" si="6"/>
        <v>0.20164426307130068</v>
      </c>
      <c r="K20" s="66">
        <f t="shared" si="7"/>
        <v>0</v>
      </c>
      <c r="L20" s="66">
        <f t="shared" si="8"/>
        <v>-0.20164426307130068</v>
      </c>
      <c r="M20" s="66">
        <f t="shared" si="9"/>
        <v>4.1586035502228542</v>
      </c>
      <c r="N20" s="66">
        <f t="shared" si="10"/>
        <v>0.20164426307130068</v>
      </c>
      <c r="O20" s="67">
        <f t="shared" si="11"/>
        <v>4.0660408829567916E-2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2.0213673904217349E-3</v>
      </c>
      <c r="X20" s="68">
        <f t="shared" si="15"/>
        <v>20.213673904217348</v>
      </c>
      <c r="Y20" s="68">
        <f t="shared" si="17"/>
        <v>0.22861409372111297</v>
      </c>
      <c r="Z20" s="68">
        <f t="shared" si="18"/>
        <v>0.22861409372111297</v>
      </c>
      <c r="AA20" s="66">
        <f t="shared" si="16"/>
        <v>4.1586035502228542</v>
      </c>
      <c r="AB20" s="68">
        <f t="shared" si="19"/>
        <v>0.28784349324007419</v>
      </c>
      <c r="AC20" s="11" t="s">
        <v>48</v>
      </c>
    </row>
    <row r="21" spans="1:29">
      <c r="A21">
        <v>5.77</v>
      </c>
      <c r="B21">
        <v>4.7323117400270212</v>
      </c>
      <c r="D21" s="66">
        <f t="shared" si="0"/>
        <v>4.5660004976431559</v>
      </c>
      <c r="E21" s="66">
        <f t="shared" si="1"/>
        <v>4.42839313361464</v>
      </c>
      <c r="F21" s="66">
        <f t="shared" si="2"/>
        <v>0.13760736402851581</v>
      </c>
      <c r="G21" s="66">
        <f t="shared" si="3"/>
        <v>0</v>
      </c>
      <c r="H21" s="66">
        <f t="shared" si="4"/>
        <v>-0.13760736402851581</v>
      </c>
      <c r="I21" s="66">
        <f t="shared" si="5"/>
        <v>4.42839313361464</v>
      </c>
      <c r="J21" s="66">
        <f t="shared" si="6"/>
        <v>0.13760736402851581</v>
      </c>
      <c r="K21" s="66">
        <f t="shared" si="7"/>
        <v>0</v>
      </c>
      <c r="L21" s="66">
        <f t="shared" si="8"/>
        <v>-0.13760736402851581</v>
      </c>
      <c r="M21" s="66">
        <f t="shared" si="9"/>
        <v>4.42839313361464</v>
      </c>
      <c r="N21" s="66">
        <f t="shared" si="10"/>
        <v>0.13760736402851581</v>
      </c>
      <c r="O21" s="67">
        <f t="shared" si="11"/>
        <v>1.8935786634876467E-2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1.8462055714943751E-3</v>
      </c>
      <c r="X21" s="68">
        <f t="shared" si="15"/>
        <v>18.462055714943752</v>
      </c>
      <c r="Y21" s="68">
        <f t="shared" si="17"/>
        <v>0.20575268434900096</v>
      </c>
      <c r="Z21" s="68">
        <f t="shared" si="18"/>
        <v>0.20575268434900096</v>
      </c>
      <c r="AA21" s="66">
        <f t="shared" si="16"/>
        <v>4.42839313361464</v>
      </c>
      <c r="AB21" s="68">
        <f t="shared" si="19"/>
        <v>0.26978958339178583</v>
      </c>
      <c r="AC21" s="11" t="s">
        <v>49</v>
      </c>
    </row>
    <row r="22" spans="1:29">
      <c r="A22">
        <v>6.31</v>
      </c>
      <c r="B22">
        <v>4.9609258337481341</v>
      </c>
      <c r="D22" s="66">
        <f t="shared" si="0"/>
        <v>4.7946145913642688</v>
      </c>
      <c r="E22" s="66">
        <f t="shared" si="1"/>
        <v>4.6744290102666897</v>
      </c>
      <c r="F22" s="66">
        <f t="shared" si="2"/>
        <v>0.12018558109757915</v>
      </c>
      <c r="G22" s="66">
        <f t="shared" si="3"/>
        <v>0</v>
      </c>
      <c r="H22" s="66">
        <f t="shared" si="4"/>
        <v>-0.12018558109757915</v>
      </c>
      <c r="I22" s="66">
        <f t="shared" si="5"/>
        <v>4.6744290102666897</v>
      </c>
      <c r="J22" s="66">
        <f t="shared" si="6"/>
        <v>0.12018558109757915</v>
      </c>
      <c r="K22" s="66">
        <f t="shared" si="7"/>
        <v>0</v>
      </c>
      <c r="L22" s="66">
        <f t="shared" si="8"/>
        <v>-0.12018558109757915</v>
      </c>
      <c r="M22" s="66">
        <f t="shared" si="9"/>
        <v>4.6744290102666897</v>
      </c>
      <c r="N22" s="66">
        <f t="shared" si="10"/>
        <v>0.12018558109757915</v>
      </c>
      <c r="O22" s="67">
        <f t="shared" si="11"/>
        <v>1.4444573903762775E-2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1.6882101660099119E-3</v>
      </c>
      <c r="X22" s="68">
        <f t="shared" si="15"/>
        <v>16.882101660099117</v>
      </c>
      <c r="Y22" s="68">
        <f t="shared" si="17"/>
        <v>0.22861409372111297</v>
      </c>
      <c r="Z22" s="68">
        <f t="shared" si="18"/>
        <v>0.22861409372111297</v>
      </c>
      <c r="AA22" s="66">
        <f t="shared" si="16"/>
        <v>4.6744290102666897</v>
      </c>
      <c r="AB22" s="68">
        <f t="shared" si="19"/>
        <v>0.24603587665204962</v>
      </c>
      <c r="AC22" s="70">
        <f>E4</f>
        <v>0.48329558516146465</v>
      </c>
    </row>
    <row r="23" spans="1:29">
      <c r="A23">
        <v>6.9</v>
      </c>
      <c r="B23">
        <v>5.1438171087250222</v>
      </c>
      <c r="D23" s="66">
        <f t="shared" si="0"/>
        <v>4.9775058663411569</v>
      </c>
      <c r="E23" s="66">
        <f t="shared" si="1"/>
        <v>4.9020397237231048</v>
      </c>
      <c r="F23" s="66">
        <f t="shared" si="2"/>
        <v>7.5466142618052068E-2</v>
      </c>
      <c r="G23" s="66">
        <f t="shared" si="3"/>
        <v>0</v>
      </c>
      <c r="H23" s="66">
        <f t="shared" si="4"/>
        <v>-7.5466142618052068E-2</v>
      </c>
      <c r="I23" s="66">
        <f t="shared" si="5"/>
        <v>4.9020397237231048</v>
      </c>
      <c r="J23" s="66">
        <f t="shared" si="6"/>
        <v>7.5466142618052068E-2</v>
      </c>
      <c r="K23" s="66">
        <f t="shared" si="7"/>
        <v>0</v>
      </c>
      <c r="L23" s="66">
        <f t="shared" si="8"/>
        <v>-7.5466142618052068E-2</v>
      </c>
      <c r="M23" s="66">
        <f t="shared" si="9"/>
        <v>4.9020397237231048</v>
      </c>
      <c r="N23" s="66">
        <f t="shared" si="10"/>
        <v>7.5466142618052068E-2</v>
      </c>
      <c r="O23" s="67">
        <f t="shared" si="11"/>
        <v>5.6951386816481743E-3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1.5438559634090641E-3</v>
      </c>
      <c r="X23" s="68">
        <f t="shared" si="15"/>
        <v>15.438559634090641</v>
      </c>
      <c r="Y23" s="68">
        <f t="shared" si="17"/>
        <v>0.18289127497688806</v>
      </c>
      <c r="Z23" s="68">
        <f t="shared" si="18"/>
        <v>0.18289127497688806</v>
      </c>
      <c r="AA23" s="66">
        <f t="shared" si="16"/>
        <v>4.9020397237231048</v>
      </c>
      <c r="AB23" s="68">
        <f t="shared" si="19"/>
        <v>0.22761071345641515</v>
      </c>
      <c r="AC23" s="11" t="s">
        <v>50</v>
      </c>
    </row>
    <row r="24" spans="1:29">
      <c r="A24">
        <v>7.55</v>
      </c>
      <c r="B24">
        <v>5.3038469743298009</v>
      </c>
      <c r="D24" s="66">
        <f t="shared" si="0"/>
        <v>5.1375357319459356</v>
      </c>
      <c r="E24" s="66">
        <f t="shared" si="1"/>
        <v>5.1146226411001967</v>
      </c>
      <c r="F24" s="66">
        <f t="shared" si="2"/>
        <v>0</v>
      </c>
      <c r="G24" s="66">
        <f t="shared" si="3"/>
        <v>0</v>
      </c>
      <c r="H24" s="66">
        <f t="shared" si="4"/>
        <v>0</v>
      </c>
      <c r="I24" s="66">
        <f t="shared" si="5"/>
        <v>5.1146226411001967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5.1146226411001967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1.4109412115923899E-3</v>
      </c>
      <c r="X24" s="68">
        <f t="shared" si="15"/>
        <v>14.109412115923899</v>
      </c>
      <c r="Y24" s="68">
        <f t="shared" si="17"/>
        <v>0.16002986560477872</v>
      </c>
      <c r="Z24" s="68">
        <f t="shared" si="18"/>
        <v>0.16002986560477872</v>
      </c>
      <c r="AA24" s="66">
        <f t="shared" si="16"/>
        <v>5.1146226411001967</v>
      </c>
      <c r="AB24" s="68">
        <f t="shared" si="19"/>
        <v>0.2125829173770919</v>
      </c>
      <c r="AC24" s="70">
        <f>F4</f>
        <v>1.5530082024234397</v>
      </c>
    </row>
    <row r="25" spans="1:29">
      <c r="A25">
        <v>8.26</v>
      </c>
      <c r="B25">
        <v>5.4410154305624685</v>
      </c>
      <c r="D25" s="66">
        <f t="shared" si="0"/>
        <v>5.2747041881786032</v>
      </c>
      <c r="E25" s="66">
        <f t="shared" si="1"/>
        <v>5.3117600640076121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5.3117600640076121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5.3117600640076121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1.2896617612012764E-3</v>
      </c>
      <c r="X25" s="68">
        <f t="shared" si="15"/>
        <v>12.896617612012763</v>
      </c>
      <c r="Y25" s="68">
        <f t="shared" si="17"/>
        <v>0.1371684562326676</v>
      </c>
      <c r="Z25" s="68">
        <f t="shared" si="18"/>
        <v>0.1371684562326676</v>
      </c>
      <c r="AA25" s="66">
        <f t="shared" si="16"/>
        <v>5.3117600640076121</v>
      </c>
      <c r="AB25" s="68">
        <f t="shared" si="19"/>
        <v>0.19713742290741543</v>
      </c>
      <c r="AC25" s="11" t="s">
        <v>51</v>
      </c>
    </row>
    <row r="26" spans="1:29">
      <c r="A26">
        <v>9.0299999999999994</v>
      </c>
      <c r="B26">
        <v>5.5781838867951361</v>
      </c>
      <c r="D26" s="66">
        <f t="shared" si="0"/>
        <v>5.4118726444112708</v>
      </c>
      <c r="E26" s="66">
        <f t="shared" si="1"/>
        <v>5.4937654720316225</v>
      </c>
      <c r="F26" s="66">
        <f t="shared" si="2"/>
        <v>-8.189282762035166E-2</v>
      </c>
      <c r="G26" s="66">
        <f t="shared" si="3"/>
        <v>0</v>
      </c>
      <c r="H26" s="66">
        <f t="shared" si="4"/>
        <v>8.189282762035166E-2</v>
      </c>
      <c r="I26" s="66">
        <f t="shared" si="5"/>
        <v>5.4937654720316225</v>
      </c>
      <c r="J26" s="66">
        <f t="shared" si="6"/>
        <v>-8.189282762035166E-2</v>
      </c>
      <c r="K26" s="66">
        <f t="shared" si="7"/>
        <v>0</v>
      </c>
      <c r="L26" s="66">
        <f t="shared" si="8"/>
        <v>8.189282762035166E-2</v>
      </c>
      <c r="M26" s="66">
        <f t="shared" si="9"/>
        <v>5.4937654720316225</v>
      </c>
      <c r="N26" s="66">
        <f t="shared" si="10"/>
        <v>-8.189282762035166E-2</v>
      </c>
      <c r="O26" s="67">
        <f t="shared" si="11"/>
        <v>6.7064352156566316E-3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1.1796906032693847E-3</v>
      </c>
      <c r="X26" s="68">
        <f t="shared" si="15"/>
        <v>11.796906032693848</v>
      </c>
      <c r="Y26" s="68">
        <f t="shared" si="17"/>
        <v>0.1371684562326676</v>
      </c>
      <c r="Z26" s="68">
        <f t="shared" si="18"/>
        <v>0.1371684562326676</v>
      </c>
      <c r="AA26" s="66">
        <f t="shared" si="16"/>
        <v>5.4937654720316225</v>
      </c>
      <c r="AB26" s="68">
        <f t="shared" si="19"/>
        <v>0.18200540802401033</v>
      </c>
      <c r="AC26" s="70">
        <f>G4</f>
        <v>10.333032391010429</v>
      </c>
    </row>
    <row r="27" spans="1:29">
      <c r="A27">
        <v>9.89</v>
      </c>
      <c r="B27">
        <v>5.7153523430278037</v>
      </c>
      <c r="D27" s="66">
        <f t="shared" si="0"/>
        <v>5.5490411006439384</v>
      </c>
      <c r="E27" s="66">
        <f t="shared" si="1"/>
        <v>5.6669798353396201</v>
      </c>
      <c r="F27" s="66">
        <f t="shared" si="2"/>
        <v>-0.11793873469568172</v>
      </c>
      <c r="G27" s="66">
        <f t="shared" si="3"/>
        <v>0</v>
      </c>
      <c r="H27" s="66">
        <f t="shared" si="4"/>
        <v>0.11793873469568172</v>
      </c>
      <c r="I27" s="66">
        <f t="shared" si="5"/>
        <v>5.6669798353396201</v>
      </c>
      <c r="J27" s="66">
        <f t="shared" si="6"/>
        <v>-0.11793873469568172</v>
      </c>
      <c r="K27" s="66">
        <f t="shared" si="7"/>
        <v>0</v>
      </c>
      <c r="L27" s="66">
        <f t="shared" si="8"/>
        <v>0.11793873469568172</v>
      </c>
      <c r="M27" s="66">
        <f t="shared" si="9"/>
        <v>5.6669798353396201</v>
      </c>
      <c r="N27" s="66">
        <f t="shared" si="10"/>
        <v>-0.11793873469568172</v>
      </c>
      <c r="O27" s="67">
        <f t="shared" si="11"/>
        <v>1.39095451416184E-2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1.0771088116807424E-3</v>
      </c>
      <c r="X27" s="68">
        <f t="shared" si="15"/>
        <v>10.771088116807423</v>
      </c>
      <c r="Y27" s="68">
        <f t="shared" si="17"/>
        <v>0.1371684562326676</v>
      </c>
      <c r="Z27" s="68">
        <f t="shared" si="18"/>
        <v>0.1371684562326676</v>
      </c>
      <c r="AA27" s="66">
        <f t="shared" si="16"/>
        <v>5.6669798353396201</v>
      </c>
      <c r="AB27" s="68">
        <f t="shared" si="19"/>
        <v>0.17321436330799767</v>
      </c>
      <c r="AC27" s="11" t="s">
        <v>52</v>
      </c>
    </row>
    <row r="28" spans="1:29">
      <c r="A28">
        <v>10.8</v>
      </c>
      <c r="B28">
        <v>5.8525207992604704</v>
      </c>
      <c r="D28" s="66">
        <f t="shared" si="0"/>
        <v>5.6862095568766051</v>
      </c>
      <c r="E28" s="66">
        <f t="shared" si="1"/>
        <v>5.8236079916915138</v>
      </c>
      <c r="F28" s="66">
        <f t="shared" si="2"/>
        <v>-0.13739843481490865</v>
      </c>
      <c r="G28" s="66">
        <f t="shared" si="3"/>
        <v>0</v>
      </c>
      <c r="H28" s="66">
        <f t="shared" si="4"/>
        <v>0.13739843481490865</v>
      </c>
      <c r="I28" s="66">
        <f t="shared" si="5"/>
        <v>5.8236079916915138</v>
      </c>
      <c r="J28" s="66">
        <f t="shared" si="6"/>
        <v>-0.13739843481490865</v>
      </c>
      <c r="K28" s="66">
        <f t="shared" si="7"/>
        <v>0</v>
      </c>
      <c r="L28" s="66">
        <f t="shared" si="8"/>
        <v>0.13739843481490865</v>
      </c>
      <c r="M28" s="66">
        <f t="shared" si="9"/>
        <v>5.8236079916915138</v>
      </c>
      <c r="N28" s="66">
        <f t="shared" si="10"/>
        <v>-0.13739843481490865</v>
      </c>
      <c r="O28" s="67">
        <f t="shared" si="11"/>
        <v>1.8878329889586702E-2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9.8635242106690207E-4</v>
      </c>
      <c r="X28" s="68">
        <f t="shared" si="15"/>
        <v>9.86352421066902</v>
      </c>
      <c r="Y28" s="68">
        <f t="shared" si="17"/>
        <v>0.13716845623266671</v>
      </c>
      <c r="Z28" s="68">
        <f t="shared" si="18"/>
        <v>0.13716845623266671</v>
      </c>
      <c r="AA28" s="66">
        <f t="shared" si="16"/>
        <v>5.8236079916915138</v>
      </c>
      <c r="AB28" s="68">
        <f t="shared" si="19"/>
        <v>0.15662815635189364</v>
      </c>
      <c r="AC28" s="70">
        <f>D4</f>
        <v>0.16631124238386499</v>
      </c>
    </row>
    <row r="29" spans="1:29">
      <c r="A29">
        <v>11.79</v>
      </c>
      <c r="B29">
        <v>5.9439664367489158</v>
      </c>
      <c r="D29" s="66">
        <f t="shared" si="0"/>
        <v>5.7776551943650505</v>
      </c>
      <c r="E29" s="66">
        <f t="shared" si="1"/>
        <v>5.9699028752017433</v>
      </c>
      <c r="F29" s="66">
        <f t="shared" si="2"/>
        <v>-0.19224768083669286</v>
      </c>
      <c r="G29" s="66">
        <f t="shared" si="3"/>
        <v>0</v>
      </c>
      <c r="H29" s="66">
        <f t="shared" si="4"/>
        <v>0.19224768083669286</v>
      </c>
      <c r="I29" s="66">
        <f t="shared" si="5"/>
        <v>5.9699028752017433</v>
      </c>
      <c r="J29" s="66">
        <f t="shared" si="6"/>
        <v>-0.19224768083669286</v>
      </c>
      <c r="K29" s="66">
        <f t="shared" si="7"/>
        <v>0</v>
      </c>
      <c r="L29" s="66">
        <f t="shared" si="8"/>
        <v>0.19224768083669286</v>
      </c>
      <c r="M29" s="66">
        <f t="shared" si="9"/>
        <v>5.9699028752017433</v>
      </c>
      <c r="N29" s="66">
        <f t="shared" si="10"/>
        <v>-0.19224768083669286</v>
      </c>
      <c r="O29" s="67">
        <f t="shared" si="11"/>
        <v>3.6959170787086923E-2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9.0352893532845999E-4</v>
      </c>
      <c r="X29" s="68">
        <f t="shared" si="15"/>
        <v>9.0352893532846004</v>
      </c>
      <c r="Y29" s="68">
        <f t="shared" si="17"/>
        <v>9.1445637488445364E-2</v>
      </c>
      <c r="Z29" s="68">
        <f t="shared" si="18"/>
        <v>9.1445637488445364E-2</v>
      </c>
      <c r="AA29" s="66">
        <f t="shared" si="16"/>
        <v>5.9699028752017433</v>
      </c>
      <c r="AB29" s="68">
        <f t="shared" si="19"/>
        <v>0.14629488351022957</v>
      </c>
      <c r="AC29" s="11" t="s">
        <v>53</v>
      </c>
    </row>
    <row r="30" spans="1:29">
      <c r="A30">
        <v>12.9</v>
      </c>
      <c r="B30">
        <v>6.0582734836094723</v>
      </c>
      <c r="D30" s="66">
        <f t="shared" si="0"/>
        <v>5.891962241225607</v>
      </c>
      <c r="E30" s="66">
        <f t="shared" si="1"/>
        <v>6.1107360682214393</v>
      </c>
      <c r="F30" s="66">
        <f t="shared" si="2"/>
        <v>-0.21877382699583237</v>
      </c>
      <c r="G30" s="66">
        <f t="shared" si="3"/>
        <v>0</v>
      </c>
      <c r="H30" s="66">
        <f t="shared" si="4"/>
        <v>0.21877382699583237</v>
      </c>
      <c r="I30" s="66">
        <f t="shared" si="5"/>
        <v>6.1107360682214393</v>
      </c>
      <c r="J30" s="66">
        <f t="shared" si="6"/>
        <v>-0.21877382699583237</v>
      </c>
      <c r="K30" s="66">
        <f t="shared" si="7"/>
        <v>0</v>
      </c>
      <c r="L30" s="66">
        <f t="shared" si="8"/>
        <v>0.21877382699583237</v>
      </c>
      <c r="M30" s="66">
        <f t="shared" si="9"/>
        <v>6.1107360682214393</v>
      </c>
      <c r="N30" s="66">
        <f t="shared" si="10"/>
        <v>-0.21877382699583237</v>
      </c>
      <c r="O30" s="67">
        <f t="shared" si="11"/>
        <v>4.7861987378402387E-2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8.257834222885692E-4</v>
      </c>
      <c r="X30" s="68">
        <f t="shared" si="15"/>
        <v>8.2578342228856929</v>
      </c>
      <c r="Y30" s="68">
        <f t="shared" si="17"/>
        <v>0.11430704686055648</v>
      </c>
      <c r="Z30" s="68">
        <f t="shared" si="18"/>
        <v>0.11430704686055648</v>
      </c>
      <c r="AA30" s="66">
        <f t="shared" si="16"/>
        <v>6.1107360682214393</v>
      </c>
      <c r="AB30" s="68">
        <f t="shared" si="19"/>
        <v>0.14083319301969599</v>
      </c>
      <c r="AC30" s="11" t="s">
        <v>54</v>
      </c>
    </row>
    <row r="31" spans="1:29">
      <c r="A31">
        <v>14.19</v>
      </c>
      <c r="B31">
        <v>6.2183033492142501</v>
      </c>
      <c r="D31" s="66">
        <f t="shared" si="0"/>
        <v>6.0519921068303848</v>
      </c>
      <c r="E31" s="66">
        <f t="shared" si="1"/>
        <v>6.2506013212617226</v>
      </c>
      <c r="F31" s="66">
        <f t="shared" si="2"/>
        <v>-0.19860921443133783</v>
      </c>
      <c r="G31" s="66">
        <f t="shared" si="3"/>
        <v>0</v>
      </c>
      <c r="H31" s="66">
        <f t="shared" si="4"/>
        <v>0.19860921443133783</v>
      </c>
      <c r="I31" s="66">
        <f t="shared" si="5"/>
        <v>6.2506013212617226</v>
      </c>
      <c r="J31" s="66">
        <f t="shared" si="6"/>
        <v>-0.19860921443133783</v>
      </c>
      <c r="K31" s="66">
        <f t="shared" si="7"/>
        <v>0</v>
      </c>
      <c r="L31" s="66">
        <f t="shared" si="8"/>
        <v>0.19860921443133783</v>
      </c>
      <c r="M31" s="66">
        <f t="shared" si="9"/>
        <v>6.2506013212617226</v>
      </c>
      <c r="N31" s="66">
        <f t="shared" si="10"/>
        <v>-0.19860921443133783</v>
      </c>
      <c r="O31" s="67">
        <f t="shared" si="11"/>
        <v>3.9445620057033129E-2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7.5071220208051742E-4</v>
      </c>
      <c r="X31" s="65">
        <f t="shared" si="15"/>
        <v>7.5071220208051743</v>
      </c>
      <c r="Y31" s="68">
        <f t="shared" si="17"/>
        <v>0.16002986560477783</v>
      </c>
      <c r="Z31" s="68">
        <f t="shared" si="18"/>
        <v>0.16002986560477783</v>
      </c>
      <c r="AA31" s="66">
        <f t="shared" si="16"/>
        <v>6.2506013212617226</v>
      </c>
      <c r="AB31" s="68">
        <f t="shared" si="19"/>
        <v>0.1398652530402833</v>
      </c>
      <c r="AC31" s="70">
        <f>H4</f>
        <v>0.94521253378355818</v>
      </c>
    </row>
    <row r="32" spans="1:29">
      <c r="A32">
        <v>15.5</v>
      </c>
      <c r="B32">
        <v>6.2868875773305843</v>
      </c>
      <c r="D32" s="66">
        <f t="shared" si="0"/>
        <v>6.120576334946719</v>
      </c>
      <c r="E32" s="66">
        <f t="shared" si="1"/>
        <v>6.37236637700014</v>
      </c>
      <c r="F32" s="66">
        <f t="shared" si="2"/>
        <v>-0.25179004205342093</v>
      </c>
      <c r="G32" s="66">
        <f t="shared" si="3"/>
        <v>0</v>
      </c>
      <c r="H32" s="66">
        <f t="shared" si="4"/>
        <v>0.25179004205342093</v>
      </c>
      <c r="I32" s="66">
        <f t="shared" si="5"/>
        <v>6.37236637700014</v>
      </c>
      <c r="J32" s="66">
        <f t="shared" si="6"/>
        <v>-0.25179004205342093</v>
      </c>
      <c r="K32" s="66">
        <f t="shared" si="7"/>
        <v>0</v>
      </c>
      <c r="L32" s="66">
        <f t="shared" si="8"/>
        <v>0.25179004205342093</v>
      </c>
      <c r="M32" s="66">
        <f t="shared" si="9"/>
        <v>6.37236637700014</v>
      </c>
      <c r="N32" s="66">
        <f t="shared" si="10"/>
        <v>-0.25179004205342093</v>
      </c>
      <c r="O32" s="67">
        <f t="shared" si="11"/>
        <v>6.3398225277263479E-2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6.8726491274338981E-4</v>
      </c>
      <c r="X32" s="65">
        <f t="shared" si="15"/>
        <v>6.8726491274338981</v>
      </c>
      <c r="Y32" s="68">
        <f t="shared" si="17"/>
        <v>6.8584228116334245E-2</v>
      </c>
      <c r="Z32" s="68">
        <f t="shared" si="18"/>
        <v>6.8584228116334245E-2</v>
      </c>
      <c r="AA32" s="66">
        <f t="shared" si="16"/>
        <v>6.37236637700014</v>
      </c>
      <c r="AB32" s="68">
        <f t="shared" si="19"/>
        <v>0.12176505573841734</v>
      </c>
      <c r="AC32" s="11" t="s">
        <v>55</v>
      </c>
    </row>
    <row r="33" spans="1:32">
      <c r="A33">
        <v>16.89</v>
      </c>
      <c r="B33">
        <v>6.401194624191139</v>
      </c>
      <c r="D33" s="66">
        <f t="shared" si="0"/>
        <v>6.2348833818072738</v>
      </c>
      <c r="E33" s="66">
        <f t="shared" si="1"/>
        <v>6.4841817931074957</v>
      </c>
      <c r="F33" s="66">
        <f t="shared" si="2"/>
        <v>-0.2492984113002219</v>
      </c>
      <c r="G33" s="66">
        <f t="shared" si="3"/>
        <v>0</v>
      </c>
      <c r="H33" s="66">
        <f t="shared" si="4"/>
        <v>0.2492984113002219</v>
      </c>
      <c r="I33" s="66">
        <f t="shared" si="5"/>
        <v>6.4841817931074957</v>
      </c>
      <c r="J33" s="66">
        <f t="shared" si="6"/>
        <v>-0.2492984113002219</v>
      </c>
      <c r="K33" s="66">
        <f t="shared" si="7"/>
        <v>0</v>
      </c>
      <c r="L33" s="66">
        <f t="shared" si="8"/>
        <v>0.2492984113002219</v>
      </c>
      <c r="M33" s="66">
        <f t="shared" si="9"/>
        <v>6.4841817931074957</v>
      </c>
      <c r="N33" s="66">
        <f t="shared" si="10"/>
        <v>-0.2492984113002219</v>
      </c>
      <c r="O33" s="67">
        <f t="shared" si="11"/>
        <v>6.2149697876814604E-2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6.3070492288469753E-4</v>
      </c>
      <c r="X33" s="65">
        <f t="shared" si="15"/>
        <v>6.3070492288469753</v>
      </c>
      <c r="Y33" s="68">
        <f t="shared" si="17"/>
        <v>0.11430704686055471</v>
      </c>
      <c r="Z33" s="68">
        <f t="shared" si="18"/>
        <v>0.11430704686055471</v>
      </c>
      <c r="AA33" s="66">
        <f t="shared" si="16"/>
        <v>6.4841817931074957</v>
      </c>
      <c r="AB33" s="68">
        <f t="shared" si="19"/>
        <v>0.11181541610735568</v>
      </c>
      <c r="AC33" s="70">
        <f>I4</f>
        <v>51.970331432280432</v>
      </c>
    </row>
    <row r="34" spans="1:32">
      <c r="A34">
        <v>18.5</v>
      </c>
      <c r="B34">
        <v>6.5155016710516964</v>
      </c>
      <c r="D34" s="66">
        <f t="shared" si="0"/>
        <v>6.3491904286678311</v>
      </c>
      <c r="E34" s="66">
        <f t="shared" si="1"/>
        <v>6.5961757182355623</v>
      </c>
      <c r="F34" s="66">
        <f t="shared" si="2"/>
        <v>-0.24698528956773114</v>
      </c>
      <c r="G34" s="66">
        <f t="shared" si="3"/>
        <v>0</v>
      </c>
      <c r="H34" s="66">
        <f t="shared" si="4"/>
        <v>0.24698528956773114</v>
      </c>
      <c r="I34" s="66">
        <f t="shared" si="5"/>
        <v>6.5961757182355623</v>
      </c>
      <c r="J34" s="66">
        <f t="shared" si="6"/>
        <v>-0.24698528956773114</v>
      </c>
      <c r="K34" s="66">
        <f t="shared" si="7"/>
        <v>0</v>
      </c>
      <c r="L34" s="66">
        <f t="shared" si="8"/>
        <v>0.24698528956773114</v>
      </c>
      <c r="M34" s="66">
        <f t="shared" si="9"/>
        <v>6.5961757182355623</v>
      </c>
      <c r="N34" s="66">
        <f t="shared" si="10"/>
        <v>-0.24698528956773114</v>
      </c>
      <c r="O34" s="67">
        <f t="shared" si="11"/>
        <v>6.1001733262855996E-2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5.7581654851473205E-4</v>
      </c>
      <c r="X34" s="65">
        <f t="shared" si="15"/>
        <v>5.7581654851473205</v>
      </c>
      <c r="Y34" s="68">
        <f t="shared" si="17"/>
        <v>0.11430704686055737</v>
      </c>
      <c r="Z34" s="68">
        <f t="shared" si="18"/>
        <v>0.11430704686055737</v>
      </c>
      <c r="AA34" s="66">
        <f t="shared" si="16"/>
        <v>6.5961757182355623</v>
      </c>
      <c r="AB34" s="68">
        <f t="shared" si="19"/>
        <v>0.11199392512806661</v>
      </c>
      <c r="AC34" s="11" t="s">
        <v>56</v>
      </c>
    </row>
    <row r="35" spans="1:32">
      <c r="A35">
        <v>20.3</v>
      </c>
      <c r="B35">
        <v>6.6298087179122529</v>
      </c>
      <c r="D35" s="66">
        <f t="shared" si="0"/>
        <v>6.4634974755283876</v>
      </c>
      <c r="E35" s="66">
        <f t="shared" si="1"/>
        <v>6.7039963529744773</v>
      </c>
      <c r="F35" s="66">
        <f t="shared" si="2"/>
        <v>-0.24049887744608966</v>
      </c>
      <c r="G35" s="66">
        <f t="shared" si="3"/>
        <v>0</v>
      </c>
      <c r="H35" s="66">
        <f t="shared" si="4"/>
        <v>0.24049887744608966</v>
      </c>
      <c r="I35" s="66">
        <f t="shared" si="5"/>
        <v>6.7039963529744773</v>
      </c>
      <c r="J35" s="66">
        <f t="shared" si="6"/>
        <v>-0.24049887744608966</v>
      </c>
      <c r="K35" s="66">
        <f t="shared" si="7"/>
        <v>0</v>
      </c>
      <c r="L35" s="66">
        <f t="shared" si="8"/>
        <v>0.24049887744608966</v>
      </c>
      <c r="M35" s="66">
        <f t="shared" si="9"/>
        <v>6.7039963529744773</v>
      </c>
      <c r="N35" s="66">
        <f t="shared" si="10"/>
        <v>-0.24049887744608966</v>
      </c>
      <c r="O35" s="67">
        <f t="shared" si="11"/>
        <v>5.7839710052829257E-2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5.2475892352327799E-4</v>
      </c>
      <c r="X35" s="65">
        <f t="shared" si="15"/>
        <v>5.2475892352327795</v>
      </c>
      <c r="Y35" s="68">
        <f t="shared" si="17"/>
        <v>0.11430704686055648</v>
      </c>
      <c r="Z35" s="68">
        <f t="shared" si="18"/>
        <v>0.11430704686055648</v>
      </c>
      <c r="AA35" s="66">
        <f t="shared" si="16"/>
        <v>6.7039963529744773</v>
      </c>
      <c r="AB35" s="68">
        <f t="shared" si="19"/>
        <v>0.10782063473891501</v>
      </c>
      <c r="AC35" s="70">
        <f>J4</f>
        <v>9.3371919401869761</v>
      </c>
    </row>
    <row r="36" spans="1:32">
      <c r="A36">
        <v>22.19</v>
      </c>
      <c r="B36">
        <v>6.7898385835170316</v>
      </c>
      <c r="D36" s="66">
        <f t="shared" si="0"/>
        <v>6.6235273411331663</v>
      </c>
      <c r="E36" s="66">
        <f t="shared" si="1"/>
        <v>6.8017901246878845</v>
      </c>
      <c r="F36" s="66">
        <f t="shared" si="2"/>
        <v>-0.17826278355471814</v>
      </c>
      <c r="G36" s="66">
        <f t="shared" si="3"/>
        <v>0</v>
      </c>
      <c r="H36" s="66">
        <f t="shared" si="4"/>
        <v>0.17826278355471814</v>
      </c>
      <c r="I36" s="66">
        <f t="shared" si="5"/>
        <v>6.8017901246878845</v>
      </c>
      <c r="J36" s="66">
        <f t="shared" si="6"/>
        <v>-0.17826278355471814</v>
      </c>
      <c r="K36" s="66">
        <f t="shared" si="7"/>
        <v>0</v>
      </c>
      <c r="L36" s="66">
        <f t="shared" si="8"/>
        <v>0.17826278355471814</v>
      </c>
      <c r="M36" s="66">
        <f t="shared" si="9"/>
        <v>6.8017901246878845</v>
      </c>
      <c r="N36" s="66">
        <f t="shared" si="10"/>
        <v>-0.17826278355471814</v>
      </c>
      <c r="O36" s="67">
        <f t="shared" si="11"/>
        <v>3.1777620000676285E-2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4.8006336852287257E-4</v>
      </c>
      <c r="X36" s="65">
        <f t="shared" si="15"/>
        <v>4.8006336852287257</v>
      </c>
      <c r="Y36" s="68">
        <f t="shared" si="17"/>
        <v>0.16002986560477872</v>
      </c>
      <c r="Z36" s="68">
        <f t="shared" si="18"/>
        <v>0.16002986560477872</v>
      </c>
      <c r="AA36" s="66">
        <f t="shared" si="16"/>
        <v>6.8017901246878845</v>
      </c>
      <c r="AB36" s="68">
        <f t="shared" si="19"/>
        <v>9.7793771713407196E-2</v>
      </c>
      <c r="AC36" s="11" t="s">
        <v>57</v>
      </c>
    </row>
    <row r="37" spans="1:32">
      <c r="A37">
        <v>24.3</v>
      </c>
      <c r="B37">
        <v>6.8812842210054761</v>
      </c>
      <c r="D37" s="66">
        <f t="shared" si="0"/>
        <v>6.7149729786216108</v>
      </c>
      <c r="E37" s="66">
        <f t="shared" si="1"/>
        <v>6.8963794546269934</v>
      </c>
      <c r="F37" s="66">
        <f t="shared" si="2"/>
        <v>-0.18140647600538262</v>
      </c>
      <c r="G37" s="66">
        <f t="shared" si="3"/>
        <v>0</v>
      </c>
      <c r="H37" s="66">
        <f t="shared" si="4"/>
        <v>0.18140647600538262</v>
      </c>
      <c r="I37" s="66">
        <f t="shared" si="5"/>
        <v>6.8963794546269934</v>
      </c>
      <c r="J37" s="66">
        <f t="shared" si="6"/>
        <v>-0.18140647600538262</v>
      </c>
      <c r="K37" s="66">
        <f t="shared" si="7"/>
        <v>0</v>
      </c>
      <c r="L37" s="66">
        <f t="shared" si="8"/>
        <v>0.18140647600538262</v>
      </c>
      <c r="M37" s="66">
        <f t="shared" si="9"/>
        <v>6.8963794546269934</v>
      </c>
      <c r="N37" s="66">
        <f t="shared" si="10"/>
        <v>-0.18140647600538262</v>
      </c>
      <c r="O37" s="67">
        <f t="shared" si="11"/>
        <v>3.2908309536691459E-2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4.3837885380751206E-4</v>
      </c>
      <c r="X37" s="65">
        <f t="shared" si="15"/>
        <v>4.3837885380751205</v>
      </c>
      <c r="Y37" s="68">
        <f t="shared" si="17"/>
        <v>9.1445637488444476E-2</v>
      </c>
      <c r="Z37" s="68">
        <f t="shared" si="18"/>
        <v>9.1445637488444476E-2</v>
      </c>
      <c r="AA37" s="66">
        <f t="shared" si="16"/>
        <v>6.8963794546269934</v>
      </c>
      <c r="AB37" s="68">
        <f t="shared" si="19"/>
        <v>9.4589329939108957E-2</v>
      </c>
      <c r="AC37" s="11" t="s">
        <v>58</v>
      </c>
    </row>
    <row r="38" spans="1:32">
      <c r="A38">
        <v>29</v>
      </c>
      <c r="B38">
        <v>6.9727298584939215</v>
      </c>
      <c r="D38" s="66">
        <f t="shared" si="0"/>
        <v>6.8064186161100562</v>
      </c>
      <c r="E38" s="66">
        <f t="shared" si="1"/>
        <v>7.066903182444201</v>
      </c>
      <c r="F38" s="66">
        <f t="shared" si="2"/>
        <v>-0.26048456633414485</v>
      </c>
      <c r="G38" s="66">
        <f t="shared" si="3"/>
        <v>0</v>
      </c>
      <c r="H38" s="66">
        <f t="shared" si="4"/>
        <v>0.26048456633414485</v>
      </c>
      <c r="I38" s="66">
        <f t="shared" si="5"/>
        <v>7.066903182444201</v>
      </c>
      <c r="J38" s="66">
        <f t="shared" si="6"/>
        <v>-0.26048456633414485</v>
      </c>
      <c r="K38" s="66">
        <f t="shared" si="7"/>
        <v>0</v>
      </c>
      <c r="L38" s="66">
        <f t="shared" si="8"/>
        <v>0.26048456633414485</v>
      </c>
      <c r="M38" s="66">
        <f t="shared" si="9"/>
        <v>7.066903182444201</v>
      </c>
      <c r="N38" s="66">
        <f t="shared" si="10"/>
        <v>-0.26048456633414485</v>
      </c>
      <c r="O38" s="67">
        <f t="shared" si="11"/>
        <v>6.7852209298287502E-2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3.6733124646629457E-4</v>
      </c>
      <c r="X38" s="65">
        <f t="shared" si="15"/>
        <v>3.6733124646629456</v>
      </c>
      <c r="Y38" s="68">
        <f t="shared" si="17"/>
        <v>9.1445637488445364E-2</v>
      </c>
      <c r="Z38" s="68">
        <f t="shared" si="18"/>
        <v>9.1445637488445364E-2</v>
      </c>
      <c r="AA38" s="66">
        <f t="shared" si="16"/>
        <v>7.066903182444201</v>
      </c>
      <c r="AB38" s="68">
        <f t="shared" si="19"/>
        <v>0.17052372781720759</v>
      </c>
      <c r="AC38" s="70">
        <f>K4</f>
        <v>0.32251792598701673</v>
      </c>
      <c r="AD38" s="65"/>
      <c r="AF38" s="65"/>
    </row>
    <row r="39" spans="1:32">
      <c r="A39">
        <v>31.79</v>
      </c>
      <c r="B39">
        <v>7.0641754959823668</v>
      </c>
      <c r="D39" s="66">
        <f t="shared" si="0"/>
        <v>6.8978642535985015</v>
      </c>
      <c r="E39" s="66">
        <f t="shared" si="1"/>
        <v>7.1490683978255118</v>
      </c>
      <c r="F39" s="66">
        <f t="shared" si="2"/>
        <v>-0.25120414422701032</v>
      </c>
      <c r="G39" s="66">
        <f t="shared" si="3"/>
        <v>0</v>
      </c>
      <c r="H39" s="66">
        <f t="shared" si="4"/>
        <v>0.25120414422701032</v>
      </c>
      <c r="I39" s="66">
        <f t="shared" si="5"/>
        <v>7.1490683978255118</v>
      </c>
      <c r="J39" s="66">
        <f t="shared" si="6"/>
        <v>-0.25120414422701032</v>
      </c>
      <c r="K39" s="66">
        <f t="shared" si="7"/>
        <v>0</v>
      </c>
      <c r="L39" s="66">
        <f t="shared" si="8"/>
        <v>0.25120414422701032</v>
      </c>
      <c r="M39" s="66">
        <f t="shared" si="9"/>
        <v>7.1490683978255118</v>
      </c>
      <c r="N39" s="66">
        <f t="shared" si="10"/>
        <v>-0.25120414422701032</v>
      </c>
      <c r="O39" s="67">
        <f t="shared" si="11"/>
        <v>6.3103522076824597E-2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3.3509298985600955E-4</v>
      </c>
      <c r="X39" s="65">
        <f t="shared" si="15"/>
        <v>3.3509298985600955</v>
      </c>
      <c r="Y39" s="68">
        <f t="shared" si="17"/>
        <v>9.1445637488445364E-2</v>
      </c>
      <c r="Z39" s="68">
        <f t="shared" si="18"/>
        <v>9.1445637488445364E-2</v>
      </c>
      <c r="AA39" s="66">
        <f t="shared" si="16"/>
        <v>7.1490683978255118</v>
      </c>
      <c r="AB39" s="68">
        <f t="shared" si="19"/>
        <v>8.216521538131083E-2</v>
      </c>
      <c r="AC39" s="11" t="s">
        <v>59</v>
      </c>
      <c r="AD39" s="65"/>
      <c r="AF39" s="65"/>
    </row>
    <row r="40" spans="1:32">
      <c r="A40">
        <v>34.79</v>
      </c>
      <c r="B40">
        <v>7.1327597240987002</v>
      </c>
      <c r="D40" s="66">
        <f t="shared" ref="D40:D71" si="20">IF(B40-$D$4&gt;0.05,B40-$D$4,IF(A40="","",0))</f>
        <v>6.9664484817148349</v>
      </c>
      <c r="E40" s="66">
        <f t="shared" ref="E40:E71" si="21">IF(D40="","",IF(A40&lt;$F$4+0.01,0,10^(((-0.434*$E$4)/(LOG(A40)-LOG($F$4)))+LOG($G$4))))</f>
        <v>7.2258593945624572</v>
      </c>
      <c r="F40" s="66">
        <f t="shared" ref="F40:F71" si="22">IF(E40="","",IF(ABS(D40-E40)&lt;0.05,0,D40-E40))</f>
        <v>-0.2594109128476223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0.2594109128476223</v>
      </c>
      <c r="I40" s="66">
        <f t="shared" ref="I40:I71" si="25">IF(G40="","",E40+G40)</f>
        <v>7.2258593945624572</v>
      </c>
      <c r="J40" s="66">
        <f t="shared" ref="J40:J71" si="26">IF(I40="","",IF(ABS(D40-I40)&lt;0.05,0,D40-I40))</f>
        <v>-0.2594109128476223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0.2594109128476223</v>
      </c>
      <c r="M40" s="66">
        <f t="shared" ref="M40:M71" si="29">IF(L40="","",E40+G40+K40)</f>
        <v>7.2258593945624572</v>
      </c>
      <c r="N40" s="66">
        <f t="shared" ref="N40:N71" si="30">IF(M40="","",IF(ABS(D40-M40)&lt;0.05,0,D40-M40))</f>
        <v>-0.2594109128476223</v>
      </c>
      <c r="O40" s="67">
        <f t="shared" ref="O40:O71" si="31">IF($H$4="",IF(A40="","",F40^2),IF(N40="","",N40^2))</f>
        <v>6.7294021704436699E-2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3.0619735980231514E-4</v>
      </c>
      <c r="X40" s="65">
        <f t="shared" ref="X40:X71" si="35">IF(D40="","",IF(W40=" "," ",W40*10000))</f>
        <v>3.0619735980231515</v>
      </c>
      <c r="Y40" s="68">
        <f t="shared" si="17"/>
        <v>6.8584228116333357E-2</v>
      </c>
      <c r="Z40" s="68">
        <f t="shared" si="18"/>
        <v>6.8584228116333357E-2</v>
      </c>
      <c r="AA40" s="66">
        <f t="shared" ref="AA40:AA71" si="36">(IF(M40="",(IF(I40="",E40,I40)),M40 ))</f>
        <v>7.2258593945624572</v>
      </c>
      <c r="AB40" s="68">
        <f t="shared" si="19"/>
        <v>7.6790996736945338E-2</v>
      </c>
      <c r="AC40" s="70">
        <f>L4</f>
        <v>991.30236808447455</v>
      </c>
      <c r="AD40" s="65"/>
      <c r="AF40" s="65"/>
    </row>
    <row r="41" spans="1:32">
      <c r="A41">
        <v>38</v>
      </c>
      <c r="B41">
        <v>7.2242053615871438</v>
      </c>
      <c r="D41" s="66">
        <f t="shared" si="20"/>
        <v>7.0578941192032785</v>
      </c>
      <c r="E41" s="66">
        <f t="shared" si="21"/>
        <v>7.2975526793864267</v>
      </c>
      <c r="F41" s="66">
        <f t="shared" si="22"/>
        <v>-0.23965856018314824</v>
      </c>
      <c r="G41" s="66">
        <f t="shared" si="23"/>
        <v>0</v>
      </c>
      <c r="H41" s="66">
        <f t="shared" si="24"/>
        <v>0.23965856018314824</v>
      </c>
      <c r="I41" s="66">
        <f t="shared" si="25"/>
        <v>7.2975526793864267</v>
      </c>
      <c r="J41" s="66">
        <f t="shared" si="26"/>
        <v>-0.23965856018314824</v>
      </c>
      <c r="K41" s="66">
        <f t="shared" si="27"/>
        <v>0</v>
      </c>
      <c r="L41" s="66">
        <f t="shared" si="28"/>
        <v>0.23965856018314824</v>
      </c>
      <c r="M41" s="66">
        <f t="shared" si="29"/>
        <v>7.2975526793864267</v>
      </c>
      <c r="N41" s="66">
        <f t="shared" si="30"/>
        <v>-0.23965856018314824</v>
      </c>
      <c r="O41" s="67">
        <f t="shared" si="31"/>
        <v>5.7436225469059687E-2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2.8033174072427742E-4</v>
      </c>
      <c r="X41" s="65">
        <f t="shared" si="35"/>
        <v>2.803317407242774</v>
      </c>
      <c r="Y41" s="68">
        <f t="shared" ref="Y41:Y72" si="37">IF(B41-B40&lt;0.0001,0.0001,B41-B40)</f>
        <v>9.1445637488443587E-2</v>
      </c>
      <c r="Z41" s="68">
        <f t="shared" ref="Z41:Z72" si="38">IF(D41-D40&lt;0.0001,0.0001,D41-D40)</f>
        <v>9.1445637488443587E-2</v>
      </c>
      <c r="AA41" s="66">
        <f t="shared" si="36"/>
        <v>7.2975526793864267</v>
      </c>
      <c r="AB41" s="68">
        <f t="shared" ref="AB41:AB72" si="39">IF(AA41-AA40&lt;0.0001,0.0001,AA41-AA40)</f>
        <v>7.1693284823969528E-2</v>
      </c>
      <c r="AC41" s="11" t="s">
        <v>60</v>
      </c>
      <c r="AD41" s="65"/>
      <c r="AF41" s="65"/>
    </row>
    <row r="42" spans="1:32">
      <c r="A42">
        <v>41.59</v>
      </c>
      <c r="B42">
        <v>7.3842352271919234</v>
      </c>
      <c r="D42" s="66">
        <f t="shared" si="20"/>
        <v>7.2179239848080581</v>
      </c>
      <c r="E42" s="66">
        <f t="shared" si="21"/>
        <v>7.3675793921475661</v>
      </c>
      <c r="F42" s="66">
        <f t="shared" si="22"/>
        <v>-0.149655407339508</v>
      </c>
      <c r="G42" s="66">
        <f t="shared" si="23"/>
        <v>0</v>
      </c>
      <c r="H42" s="66">
        <f t="shared" si="24"/>
        <v>0.149655407339508</v>
      </c>
      <c r="I42" s="66">
        <f t="shared" si="25"/>
        <v>7.3675793921475661</v>
      </c>
      <c r="J42" s="66">
        <f t="shared" si="26"/>
        <v>-0.149655407339508</v>
      </c>
      <c r="K42" s="66">
        <f t="shared" si="27"/>
        <v>0</v>
      </c>
      <c r="L42" s="66">
        <f t="shared" si="28"/>
        <v>0.149655407339508</v>
      </c>
      <c r="M42" s="66">
        <f t="shared" si="29"/>
        <v>7.3675793921475661</v>
      </c>
      <c r="N42" s="66">
        <f t="shared" si="30"/>
        <v>-0.149655407339508</v>
      </c>
      <c r="O42" s="67">
        <f t="shared" si="31"/>
        <v>2.2396740945954063E-2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2.5613383379472328E-4</v>
      </c>
      <c r="X42" s="65">
        <f t="shared" si="35"/>
        <v>2.561338337947233</v>
      </c>
      <c r="Y42" s="68">
        <f t="shared" si="37"/>
        <v>0.16002986560477961</v>
      </c>
      <c r="Z42" s="68">
        <f t="shared" si="38"/>
        <v>0.16002986560477961</v>
      </c>
      <c r="AA42" s="66">
        <f t="shared" si="36"/>
        <v>7.3675793921475661</v>
      </c>
      <c r="AB42" s="68">
        <f t="shared" si="39"/>
        <v>7.0026712761139365E-2</v>
      </c>
      <c r="AC42" s="70">
        <f>M4</f>
        <v>2.7831359431645151</v>
      </c>
      <c r="AD42" s="65"/>
      <c r="AF42" s="65"/>
    </row>
    <row r="43" spans="1:32">
      <c r="A43">
        <v>44.12</v>
      </c>
      <c r="B43">
        <v>7.475680864680367</v>
      </c>
      <c r="D43" s="66">
        <f t="shared" si="20"/>
        <v>7.3093696222965017</v>
      </c>
      <c r="E43" s="66">
        <f t="shared" si="21"/>
        <v>7.4116849882481146</v>
      </c>
      <c r="F43" s="66">
        <f t="shared" si="22"/>
        <v>-0.10231536595161295</v>
      </c>
      <c r="G43" s="66">
        <f t="shared" si="23"/>
        <v>0</v>
      </c>
      <c r="H43" s="66">
        <f t="shared" si="24"/>
        <v>0.10231536595161295</v>
      </c>
      <c r="I43" s="66">
        <f t="shared" si="25"/>
        <v>7.4116849882481146</v>
      </c>
      <c r="J43" s="66">
        <f t="shared" si="26"/>
        <v>-0.10231536595161295</v>
      </c>
      <c r="K43" s="66">
        <f t="shared" si="27"/>
        <v>0</v>
      </c>
      <c r="L43" s="66">
        <f t="shared" si="28"/>
        <v>0.10231536595161295</v>
      </c>
      <c r="M43" s="66">
        <f t="shared" si="29"/>
        <v>7.4116849882481146</v>
      </c>
      <c r="N43" s="66">
        <f t="shared" si="30"/>
        <v>-0.10231536595161295</v>
      </c>
      <c r="O43" s="67">
        <f t="shared" si="31"/>
        <v>1.0468434109812477E-2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2.414461955467485E-4</v>
      </c>
      <c r="X43" s="65">
        <f t="shared" si="35"/>
        <v>2.4144619554674849</v>
      </c>
      <c r="Y43" s="68">
        <f t="shared" si="37"/>
        <v>9.1445637488443587E-2</v>
      </c>
      <c r="Z43" s="68">
        <f t="shared" si="38"/>
        <v>9.1445637488443587E-2</v>
      </c>
      <c r="AA43" s="66">
        <f t="shared" si="36"/>
        <v>7.4116849882481146</v>
      </c>
      <c r="AB43" s="68">
        <f t="shared" si="39"/>
        <v>4.4105596100548539E-2</v>
      </c>
    </row>
    <row r="44" spans="1:32">
      <c r="A44">
        <v>48.06</v>
      </c>
      <c r="B44">
        <v>7.5899879115409243</v>
      </c>
      <c r="D44" s="66">
        <f t="shared" si="20"/>
        <v>7.423676669157059</v>
      </c>
      <c r="E44" s="66">
        <f t="shared" si="21"/>
        <v>7.4733168839960502</v>
      </c>
      <c r="F44" s="66">
        <f t="shared" si="22"/>
        <v>0</v>
      </c>
      <c r="G44" s="66">
        <f t="shared" si="23"/>
        <v>0</v>
      </c>
      <c r="H44" s="66">
        <f t="shared" si="24"/>
        <v>0</v>
      </c>
      <c r="I44" s="66">
        <f t="shared" si="25"/>
        <v>7.4733168839960502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7.4733168839960502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2.2165222945323641E-4</v>
      </c>
      <c r="X44" s="65">
        <f t="shared" si="35"/>
        <v>2.2165222945323642</v>
      </c>
      <c r="Y44" s="68">
        <f t="shared" si="37"/>
        <v>0.11430704686055737</v>
      </c>
      <c r="Z44" s="68">
        <f t="shared" si="38"/>
        <v>0.11430704686055737</v>
      </c>
      <c r="AA44" s="66">
        <f t="shared" si="36"/>
        <v>7.4733168839960502</v>
      </c>
      <c r="AB44" s="68">
        <f t="shared" si="39"/>
        <v>6.1631895747935594E-2</v>
      </c>
    </row>
    <row r="45" spans="1:32">
      <c r="A45">
        <v>52.82</v>
      </c>
      <c r="B45">
        <v>7.704294958401479</v>
      </c>
      <c r="D45" s="66">
        <f t="shared" si="20"/>
        <v>7.5379837160176137</v>
      </c>
      <c r="E45" s="66">
        <f t="shared" si="21"/>
        <v>7.5384406470564391</v>
      </c>
      <c r="F45" s="66">
        <f t="shared" si="22"/>
        <v>0</v>
      </c>
      <c r="G45" s="66">
        <f t="shared" si="23"/>
        <v>5.2977473623732716E-58</v>
      </c>
      <c r="H45" s="66">
        <f t="shared" si="24"/>
        <v>0</v>
      </c>
      <c r="I45" s="66">
        <f t="shared" si="25"/>
        <v>7.5384406470564391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7.5384406470564391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2.016775113124298E-4</v>
      </c>
      <c r="X45" s="65">
        <f t="shared" si="35"/>
        <v>2.0167751131242979</v>
      </c>
      <c r="Y45" s="68">
        <f t="shared" si="37"/>
        <v>0.11430704686055471</v>
      </c>
      <c r="Z45" s="68">
        <f t="shared" si="38"/>
        <v>0.11430704686055471</v>
      </c>
      <c r="AA45" s="66">
        <f t="shared" si="36"/>
        <v>7.5384406470564391</v>
      </c>
      <c r="AB45" s="68">
        <f t="shared" si="39"/>
        <v>6.5123763060388917E-2</v>
      </c>
    </row>
    <row r="46" spans="1:32">
      <c r="A46">
        <v>58.24</v>
      </c>
      <c r="B46">
        <v>7.8643248240062578</v>
      </c>
      <c r="D46" s="66">
        <f t="shared" si="20"/>
        <v>7.6980135816223925</v>
      </c>
      <c r="E46" s="66">
        <f t="shared" si="21"/>
        <v>7.6027801022589774</v>
      </c>
      <c r="F46" s="66">
        <f t="shared" si="22"/>
        <v>9.5233479363415086E-2</v>
      </c>
      <c r="G46" s="66">
        <f t="shared" si="23"/>
        <v>4.755344177368724E-8</v>
      </c>
      <c r="H46" s="66">
        <f t="shared" si="24"/>
        <v>-9.5233431809973318E-2</v>
      </c>
      <c r="I46" s="66">
        <f t="shared" si="25"/>
        <v>7.6027801498124195</v>
      </c>
      <c r="J46" s="66">
        <f t="shared" si="26"/>
        <v>9.5233431809973013E-2</v>
      </c>
      <c r="K46" s="66">
        <f t="shared" si="27"/>
        <v>0</v>
      </c>
      <c r="L46" s="66">
        <f t="shared" si="28"/>
        <v>-9.5233431809973013E-2</v>
      </c>
      <c r="M46" s="66">
        <f t="shared" si="29"/>
        <v>7.6027801498124195</v>
      </c>
      <c r="N46" s="66">
        <f t="shared" si="30"/>
        <v>9.5233431809973013E-2</v>
      </c>
      <c r="O46" s="67">
        <f t="shared" si="31"/>
        <v>9.0694065343047796E-3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1.8290875940114257E-4</v>
      </c>
      <c r="X46" s="65">
        <f t="shared" si="35"/>
        <v>1.8290875940114257</v>
      </c>
      <c r="Y46" s="68">
        <f t="shared" si="37"/>
        <v>0.16002986560477872</v>
      </c>
      <c r="Z46" s="68">
        <f t="shared" si="38"/>
        <v>0.16002986560477872</v>
      </c>
      <c r="AA46" s="66">
        <f t="shared" si="36"/>
        <v>7.6027801498124195</v>
      </c>
      <c r="AB46" s="68">
        <f t="shared" si="39"/>
        <v>6.4339502755980327E-2</v>
      </c>
    </row>
    <row r="47" spans="1:32">
      <c r="A47">
        <v>64.12</v>
      </c>
      <c r="B47">
        <v>7.9786318708668134</v>
      </c>
      <c r="D47" s="66">
        <f t="shared" si="20"/>
        <v>7.8123206284829481</v>
      </c>
      <c r="E47" s="66">
        <f t="shared" si="21"/>
        <v>7.6633267762962829</v>
      </c>
      <c r="F47" s="66">
        <f t="shared" si="22"/>
        <v>0.14899385218666517</v>
      </c>
      <c r="G47" s="66">
        <f t="shared" si="23"/>
        <v>2.9787918785062706E-4</v>
      </c>
      <c r="H47" s="66">
        <f t="shared" si="24"/>
        <v>-0.14869597299881454</v>
      </c>
      <c r="I47" s="66">
        <f t="shared" si="25"/>
        <v>7.6636246554841332</v>
      </c>
      <c r="J47" s="66">
        <f t="shared" si="26"/>
        <v>0.14869597299881487</v>
      </c>
      <c r="K47" s="66">
        <f t="shared" si="27"/>
        <v>0</v>
      </c>
      <c r="L47" s="66">
        <f t="shared" si="28"/>
        <v>-0.14869597299881487</v>
      </c>
      <c r="M47" s="66">
        <f t="shared" si="29"/>
        <v>7.6636246554841332</v>
      </c>
      <c r="N47" s="66">
        <f t="shared" si="30"/>
        <v>0.14869597299881487</v>
      </c>
      <c r="O47" s="67">
        <f t="shared" si="31"/>
        <v>2.2110492386064284E-2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1.6613546705431288E-4</v>
      </c>
      <c r="X47" s="65">
        <f t="shared" si="35"/>
        <v>1.6613546705431288</v>
      </c>
      <c r="Y47" s="68">
        <f t="shared" si="37"/>
        <v>0.11430704686055559</v>
      </c>
      <c r="Z47" s="68">
        <f t="shared" si="38"/>
        <v>0.11430704686055559</v>
      </c>
      <c r="AA47" s="66">
        <f t="shared" si="36"/>
        <v>7.6636246554841332</v>
      </c>
      <c r="AB47" s="68">
        <f t="shared" si="39"/>
        <v>6.0844505671713733E-2</v>
      </c>
    </row>
    <row r="48" spans="1:32">
      <c r="A48">
        <v>70.53</v>
      </c>
      <c r="B48">
        <v>8.1386617364715939</v>
      </c>
      <c r="D48" s="66">
        <f t="shared" si="20"/>
        <v>7.9723504940877286</v>
      </c>
      <c r="E48" s="66">
        <f t="shared" si="21"/>
        <v>7.7207362785139209</v>
      </c>
      <c r="F48" s="66">
        <f t="shared" si="22"/>
        <v>0.2516142155738077</v>
      </c>
      <c r="G48" s="66">
        <f t="shared" si="23"/>
        <v>7.5329208820505084E-3</v>
      </c>
      <c r="H48" s="66">
        <f t="shared" si="24"/>
        <v>-0.24408129469175718</v>
      </c>
      <c r="I48" s="66">
        <f t="shared" si="25"/>
        <v>7.7282691993959718</v>
      </c>
      <c r="J48" s="66">
        <f t="shared" si="26"/>
        <v>0.24408129469175677</v>
      </c>
      <c r="K48" s="66">
        <f t="shared" si="27"/>
        <v>0</v>
      </c>
      <c r="L48" s="66">
        <f t="shared" si="28"/>
        <v>-0.24408129469175677</v>
      </c>
      <c r="M48" s="66">
        <f t="shared" si="29"/>
        <v>7.7282691993959718</v>
      </c>
      <c r="N48" s="66">
        <f t="shared" si="30"/>
        <v>0.24408129469175677</v>
      </c>
      <c r="O48" s="67">
        <f t="shared" si="31"/>
        <v>5.9575678418404207E-2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1.510365255568204E-4</v>
      </c>
      <c r="X48" s="65">
        <f t="shared" si="35"/>
        <v>1.5103652555682041</v>
      </c>
      <c r="Y48" s="68">
        <f t="shared" si="37"/>
        <v>0.1600298656047805</v>
      </c>
      <c r="Z48" s="68">
        <f t="shared" si="38"/>
        <v>0.1600298656047805</v>
      </c>
      <c r="AA48" s="66">
        <f t="shared" si="36"/>
        <v>7.7282691993959718</v>
      </c>
      <c r="AB48" s="68">
        <f t="shared" si="39"/>
        <v>6.4644543911838603E-2</v>
      </c>
    </row>
    <row r="49" spans="1:28">
      <c r="A49">
        <v>76.53</v>
      </c>
      <c r="B49">
        <v>8.2758301927042606</v>
      </c>
      <c r="D49" s="66">
        <f t="shared" si="20"/>
        <v>8.1095189503203962</v>
      </c>
      <c r="E49" s="66">
        <f t="shared" si="21"/>
        <v>7.7680156073651041</v>
      </c>
      <c r="F49" s="66">
        <f t="shared" si="22"/>
        <v>0.34150334295529206</v>
      </c>
      <c r="G49" s="66">
        <f t="shared" si="23"/>
        <v>3.3847348967522076E-2</v>
      </c>
      <c r="H49" s="66">
        <f t="shared" si="24"/>
        <v>-0.30765599398776999</v>
      </c>
      <c r="I49" s="66">
        <f t="shared" si="25"/>
        <v>7.8018629563326263</v>
      </c>
      <c r="J49" s="66">
        <f t="shared" si="26"/>
        <v>0.30765599398776988</v>
      </c>
      <c r="K49" s="66">
        <f t="shared" si="27"/>
        <v>0</v>
      </c>
      <c r="L49" s="66">
        <f t="shared" si="28"/>
        <v>-0.30765599398776988</v>
      </c>
      <c r="M49" s="66">
        <f t="shared" si="29"/>
        <v>7.8018629563326263</v>
      </c>
      <c r="N49" s="66">
        <f t="shared" si="30"/>
        <v>0.30765599398776988</v>
      </c>
      <c r="O49" s="67">
        <f t="shared" si="31"/>
        <v>9.4652210636602702E-2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1.3919516722229899E-4</v>
      </c>
      <c r="X49" s="65">
        <f t="shared" si="35"/>
        <v>1.3919516722229899</v>
      </c>
      <c r="Y49" s="68">
        <f t="shared" si="37"/>
        <v>0.13716845623266671</v>
      </c>
      <c r="Z49" s="68">
        <f t="shared" si="38"/>
        <v>0.1371684562326676</v>
      </c>
      <c r="AA49" s="66">
        <f t="shared" si="36"/>
        <v>7.8018629563326263</v>
      </c>
      <c r="AB49" s="68">
        <f t="shared" si="39"/>
        <v>7.3593756936654486E-2</v>
      </c>
    </row>
    <row r="50" spans="1:28">
      <c r="A50">
        <v>84.67</v>
      </c>
      <c r="B50">
        <v>8.4358600583090393</v>
      </c>
      <c r="D50" s="66">
        <f t="shared" si="20"/>
        <v>8.2695488159251749</v>
      </c>
      <c r="E50" s="66">
        <f t="shared" si="21"/>
        <v>7.8242472507328102</v>
      </c>
      <c r="F50" s="66">
        <f t="shared" si="22"/>
        <v>0.44530156519236463</v>
      </c>
      <c r="G50" s="66">
        <f t="shared" si="23"/>
        <v>0.10838496694627964</v>
      </c>
      <c r="H50" s="66">
        <f t="shared" si="24"/>
        <v>-0.336916598246085</v>
      </c>
      <c r="I50" s="66">
        <f t="shared" si="25"/>
        <v>7.9326322176790898</v>
      </c>
      <c r="J50" s="66">
        <f t="shared" si="26"/>
        <v>0.33691659824608511</v>
      </c>
      <c r="K50" s="66">
        <f t="shared" si="27"/>
        <v>0</v>
      </c>
      <c r="L50" s="66">
        <f t="shared" si="28"/>
        <v>-0.33691659824608511</v>
      </c>
      <c r="M50" s="66">
        <f t="shared" si="29"/>
        <v>7.9326322176790898</v>
      </c>
      <c r="N50" s="66">
        <f t="shared" si="30"/>
        <v>0.33691659824608511</v>
      </c>
      <c r="O50" s="67">
        <f t="shared" si="31"/>
        <v>0.11351279417371392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1.2581322956799979E-4</v>
      </c>
      <c r="X50" s="65">
        <f t="shared" si="35"/>
        <v>1.2581322956799978</v>
      </c>
      <c r="Y50" s="68">
        <f t="shared" si="37"/>
        <v>0.16002986560477872</v>
      </c>
      <c r="Z50" s="68">
        <f t="shared" si="38"/>
        <v>0.16002986560477872</v>
      </c>
      <c r="AA50" s="66">
        <f t="shared" si="36"/>
        <v>7.9326322176790898</v>
      </c>
      <c r="AB50" s="68">
        <f t="shared" si="39"/>
        <v>0.13076926134646349</v>
      </c>
    </row>
    <row r="51" spans="1:28">
      <c r="A51">
        <v>92.5</v>
      </c>
      <c r="B51">
        <v>8.6187513332859282</v>
      </c>
      <c r="D51" s="66">
        <f t="shared" si="20"/>
        <v>8.4524400909020638</v>
      </c>
      <c r="E51" s="66">
        <f t="shared" si="21"/>
        <v>7.8714816105855823</v>
      </c>
      <c r="F51" s="66">
        <f t="shared" si="22"/>
        <v>0.58095848031648156</v>
      </c>
      <c r="G51" s="66">
        <f t="shared" si="23"/>
        <v>0.21471311175239619</v>
      </c>
      <c r="H51" s="66">
        <f t="shared" si="24"/>
        <v>-0.36624536856408541</v>
      </c>
      <c r="I51" s="66">
        <f t="shared" si="25"/>
        <v>8.0861947223379786</v>
      </c>
      <c r="J51" s="66">
        <f t="shared" si="26"/>
        <v>0.36624536856408518</v>
      </c>
      <c r="K51" s="66">
        <f t="shared" si="27"/>
        <v>0</v>
      </c>
      <c r="L51" s="66">
        <f t="shared" si="28"/>
        <v>-0.36624536856408518</v>
      </c>
      <c r="M51" s="66">
        <f t="shared" si="29"/>
        <v>8.0861947223379786</v>
      </c>
      <c r="N51" s="66">
        <f t="shared" si="30"/>
        <v>0.36624536856408518</v>
      </c>
      <c r="O51" s="67">
        <f t="shared" si="31"/>
        <v>0.1341356699946426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1.151633097029464E-4</v>
      </c>
      <c r="X51" s="65">
        <f t="shared" si="35"/>
        <v>1.1516330970294639</v>
      </c>
      <c r="Y51" s="68">
        <f t="shared" si="37"/>
        <v>0.18289127497688895</v>
      </c>
      <c r="Z51" s="68">
        <f t="shared" si="38"/>
        <v>0.18289127497688895</v>
      </c>
      <c r="AA51" s="66">
        <f t="shared" si="36"/>
        <v>8.0861947223379786</v>
      </c>
      <c r="AB51" s="68">
        <f t="shared" si="39"/>
        <v>0.15356250465888888</v>
      </c>
    </row>
    <row r="52" spans="1:28">
      <c r="A52">
        <v>100.5</v>
      </c>
      <c r="B52">
        <v>8.801642608262819</v>
      </c>
      <c r="D52" s="66">
        <f t="shared" si="20"/>
        <v>8.6353313658789546</v>
      </c>
      <c r="E52" s="66">
        <f t="shared" si="21"/>
        <v>7.9142024094873245</v>
      </c>
      <c r="F52" s="66">
        <f t="shared" si="22"/>
        <v>0.7211289563916301</v>
      </c>
      <c r="G52" s="66">
        <f t="shared" si="23"/>
        <v>0.34508727986905957</v>
      </c>
      <c r="H52" s="66">
        <f t="shared" si="24"/>
        <v>-0.37604167652257053</v>
      </c>
      <c r="I52" s="66">
        <f t="shared" si="25"/>
        <v>8.2592896893563843</v>
      </c>
      <c r="J52" s="66">
        <f t="shared" si="26"/>
        <v>0.37604167652257026</v>
      </c>
      <c r="K52" s="66">
        <f t="shared" si="27"/>
        <v>0</v>
      </c>
      <c r="L52" s="66">
        <f t="shared" si="28"/>
        <v>-0.37604167652257026</v>
      </c>
      <c r="M52" s="66">
        <f t="shared" si="29"/>
        <v>8.2592896893563843</v>
      </c>
      <c r="N52" s="66">
        <f t="shared" si="30"/>
        <v>0.37604167652257026</v>
      </c>
      <c r="O52" s="67">
        <f t="shared" si="31"/>
        <v>0.14140734248190537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1.0599608106987605E-4</v>
      </c>
      <c r="X52" s="65">
        <f t="shared" si="35"/>
        <v>1.0599608106987606</v>
      </c>
      <c r="Y52" s="68">
        <f t="shared" si="37"/>
        <v>0.18289127497689073</v>
      </c>
      <c r="Z52" s="68">
        <f t="shared" si="38"/>
        <v>0.18289127497689073</v>
      </c>
      <c r="AA52" s="66">
        <f t="shared" si="36"/>
        <v>8.2592896893563843</v>
      </c>
      <c r="AB52" s="68">
        <f t="shared" si="39"/>
        <v>0.17309496701840565</v>
      </c>
    </row>
    <row r="53" spans="1:28">
      <c r="A53">
        <v>109.4</v>
      </c>
      <c r="B53">
        <v>8.9616724738675977</v>
      </c>
      <c r="D53" s="66">
        <f t="shared" si="20"/>
        <v>8.7953612314837333</v>
      </c>
      <c r="E53" s="66">
        <f t="shared" si="21"/>
        <v>7.9564061886702504</v>
      </c>
      <c r="F53" s="66">
        <f t="shared" si="22"/>
        <v>0.83895504281348288</v>
      </c>
      <c r="G53" s="66">
        <f t="shared" si="23"/>
        <v>0.50258219377352609</v>
      </c>
      <c r="H53" s="66">
        <f t="shared" si="24"/>
        <v>-0.33637284903995679</v>
      </c>
      <c r="I53" s="66">
        <f t="shared" si="25"/>
        <v>8.4589883824437759</v>
      </c>
      <c r="J53" s="66">
        <f t="shared" si="26"/>
        <v>0.33637284903995734</v>
      </c>
      <c r="K53" s="66">
        <f t="shared" si="27"/>
        <v>0</v>
      </c>
      <c r="L53" s="66">
        <f t="shared" si="28"/>
        <v>-0.33637284903995734</v>
      </c>
      <c r="M53" s="66">
        <f t="shared" si="29"/>
        <v>8.4589883824437759</v>
      </c>
      <c r="N53" s="66">
        <f t="shared" si="30"/>
        <v>0.33637284903995734</v>
      </c>
      <c r="O53" s="67">
        <f t="shared" si="31"/>
        <v>0.11314669357125794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9.7372999520315746E-5</v>
      </c>
      <c r="X53" s="65">
        <f t="shared" si="35"/>
        <v>0.97372999520315751</v>
      </c>
      <c r="Y53" s="68">
        <f t="shared" si="37"/>
        <v>0.16002986560477872</v>
      </c>
      <c r="Z53" s="68">
        <f t="shared" si="38"/>
        <v>0.16002986560477872</v>
      </c>
      <c r="AA53" s="66">
        <f t="shared" si="36"/>
        <v>8.4589883824437759</v>
      </c>
      <c r="AB53" s="68">
        <f t="shared" si="39"/>
        <v>0.19969869308739163</v>
      </c>
    </row>
    <row r="54" spans="1:28">
      <c r="A54">
        <v>121.15</v>
      </c>
      <c r="B54">
        <v>9.1217023394723764</v>
      </c>
      <c r="D54" s="66">
        <f t="shared" si="20"/>
        <v>8.955391097088512</v>
      </c>
      <c r="E54" s="66">
        <f t="shared" si="21"/>
        <v>8.005249785763592</v>
      </c>
      <c r="F54" s="66">
        <f t="shared" si="22"/>
        <v>0.95014131132491997</v>
      </c>
      <c r="G54" s="66">
        <f t="shared" si="23"/>
        <v>0.71477868622411134</v>
      </c>
      <c r="H54" s="66">
        <f t="shared" si="24"/>
        <v>-0.23536262510080863</v>
      </c>
      <c r="I54" s="66">
        <f t="shared" si="25"/>
        <v>8.7200284719877033</v>
      </c>
      <c r="J54" s="66">
        <f t="shared" si="26"/>
        <v>0.23536262510080874</v>
      </c>
      <c r="K54" s="66">
        <f t="shared" si="27"/>
        <v>0</v>
      </c>
      <c r="L54" s="66">
        <f t="shared" si="28"/>
        <v>-0.23536262510080874</v>
      </c>
      <c r="M54" s="66">
        <f t="shared" si="29"/>
        <v>8.7200284719877033</v>
      </c>
      <c r="N54" s="66">
        <f t="shared" si="30"/>
        <v>0.23536262510080874</v>
      </c>
      <c r="O54" s="67">
        <f t="shared" si="31"/>
        <v>5.5395565294343849E-2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8.7929064362546777E-5</v>
      </c>
      <c r="X54" s="65">
        <f t="shared" si="35"/>
        <v>0.87929064362546783</v>
      </c>
      <c r="Y54" s="68">
        <f t="shared" si="37"/>
        <v>0.16002986560477872</v>
      </c>
      <c r="Z54" s="68">
        <f t="shared" si="38"/>
        <v>0.16002986560477872</v>
      </c>
      <c r="AA54" s="66">
        <f t="shared" si="36"/>
        <v>8.7200284719877033</v>
      </c>
      <c r="AB54" s="68">
        <f t="shared" si="39"/>
        <v>0.26104008954392732</v>
      </c>
    </row>
    <row r="55" spans="1:28">
      <c r="A55">
        <v>133.21</v>
      </c>
      <c r="B55">
        <v>9.3503164331934876</v>
      </c>
      <c r="D55" s="66">
        <f t="shared" si="20"/>
        <v>9.1840051908096232</v>
      </c>
      <c r="E55" s="66">
        <f t="shared" si="21"/>
        <v>8.0489259845117349</v>
      </c>
      <c r="F55" s="66">
        <f t="shared" si="22"/>
        <v>1.1350792062978883</v>
      </c>
      <c r="G55" s="66">
        <f t="shared" si="23"/>
        <v>0.92617152477813969</v>
      </c>
      <c r="H55" s="66">
        <f t="shared" si="24"/>
        <v>-0.20890768151974859</v>
      </c>
      <c r="I55" s="66">
        <f t="shared" si="25"/>
        <v>8.9750975092898742</v>
      </c>
      <c r="J55" s="66">
        <f t="shared" si="26"/>
        <v>0.20890768151974903</v>
      </c>
      <c r="K55" s="66">
        <f t="shared" si="27"/>
        <v>0</v>
      </c>
      <c r="L55" s="66">
        <f t="shared" si="28"/>
        <v>-0.20890768151974903</v>
      </c>
      <c r="M55" s="66">
        <f t="shared" si="29"/>
        <v>8.9750975092898742</v>
      </c>
      <c r="N55" s="66">
        <f t="shared" si="30"/>
        <v>0.20890768151974903</v>
      </c>
      <c r="O55" s="67">
        <f t="shared" si="31"/>
        <v>4.3642419397956891E-2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7.996851698462986E-5</v>
      </c>
      <c r="X55" s="65">
        <f t="shared" si="35"/>
        <v>0.79968516984629856</v>
      </c>
      <c r="Y55" s="68">
        <f t="shared" si="37"/>
        <v>0.22861409372111119</v>
      </c>
      <c r="Z55" s="68">
        <f t="shared" si="38"/>
        <v>0.22861409372111119</v>
      </c>
      <c r="AA55" s="66">
        <f t="shared" si="36"/>
        <v>8.9750975092898742</v>
      </c>
      <c r="AB55" s="68">
        <f t="shared" si="39"/>
        <v>0.2550690373021709</v>
      </c>
    </row>
    <row r="56" spans="1:28">
      <c r="A56">
        <v>144.74</v>
      </c>
      <c r="B56">
        <v>9.5332077081703783</v>
      </c>
      <c r="D56" s="66">
        <f t="shared" si="20"/>
        <v>9.3668964657865139</v>
      </c>
      <c r="E56" s="66">
        <f t="shared" si="21"/>
        <v>8.0858173868303549</v>
      </c>
      <c r="F56" s="66">
        <f t="shared" si="22"/>
        <v>1.281079078956159</v>
      </c>
      <c r="G56" s="66">
        <f t="shared" si="23"/>
        <v>1.1169214843063642</v>
      </c>
      <c r="H56" s="66">
        <f t="shared" si="24"/>
        <v>-0.16415759464979485</v>
      </c>
      <c r="I56" s="66">
        <f t="shared" si="25"/>
        <v>9.2027388711367184</v>
      </c>
      <c r="J56" s="66">
        <f t="shared" si="26"/>
        <v>0.16415759464979551</v>
      </c>
      <c r="K56" s="66">
        <f t="shared" si="27"/>
        <v>0</v>
      </c>
      <c r="L56" s="66">
        <f t="shared" si="28"/>
        <v>-0.16415759464979551</v>
      </c>
      <c r="M56" s="66">
        <f t="shared" si="29"/>
        <v>9.2027388711367184</v>
      </c>
      <c r="N56" s="66">
        <f t="shared" si="30"/>
        <v>0.16415759464979551</v>
      </c>
      <c r="O56" s="67">
        <f t="shared" si="31"/>
        <v>2.6947715881206574E-2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7.3598218512660923E-5</v>
      </c>
      <c r="X56" s="65">
        <f t="shared" si="35"/>
        <v>0.73598218512660929</v>
      </c>
      <c r="Y56" s="68">
        <f t="shared" si="37"/>
        <v>0.18289127497689073</v>
      </c>
      <c r="Z56" s="68">
        <f t="shared" si="38"/>
        <v>0.18289127497689073</v>
      </c>
      <c r="AA56" s="66">
        <f t="shared" si="36"/>
        <v>9.2027388711367184</v>
      </c>
      <c r="AB56" s="68">
        <f t="shared" si="39"/>
        <v>0.22764136184684425</v>
      </c>
    </row>
    <row r="57" spans="1:28">
      <c r="A57">
        <v>158.63</v>
      </c>
      <c r="B57">
        <v>9.7389603925193793</v>
      </c>
      <c r="D57" s="66">
        <f t="shared" si="20"/>
        <v>9.5726491501355149</v>
      </c>
      <c r="E57" s="66">
        <f t="shared" si="21"/>
        <v>8.1251889057533493</v>
      </c>
      <c r="F57" s="66">
        <f t="shared" si="22"/>
        <v>1.4474602443821656</v>
      </c>
      <c r="G57" s="66">
        <f t="shared" si="23"/>
        <v>1.3296924278478051</v>
      </c>
      <c r="H57" s="66">
        <f t="shared" si="24"/>
        <v>-0.11776781653436053</v>
      </c>
      <c r="I57" s="66">
        <f t="shared" si="25"/>
        <v>9.4548813336011541</v>
      </c>
      <c r="J57" s="66">
        <f t="shared" si="26"/>
        <v>0.11776781653436075</v>
      </c>
      <c r="K57" s="66">
        <f t="shared" si="27"/>
        <v>0</v>
      </c>
      <c r="L57" s="66">
        <f t="shared" si="28"/>
        <v>-0.11776781653436075</v>
      </c>
      <c r="M57" s="66">
        <f t="shared" si="29"/>
        <v>9.4548813336011541</v>
      </c>
      <c r="N57" s="66">
        <f t="shared" si="30"/>
        <v>0.11776781653436075</v>
      </c>
      <c r="O57" s="67">
        <f t="shared" si="31"/>
        <v>1.3869258611270852E-2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6.7153792772631557E-5</v>
      </c>
      <c r="X57" s="65">
        <f t="shared" si="35"/>
        <v>0.6715379277263156</v>
      </c>
      <c r="Y57" s="68">
        <f t="shared" si="37"/>
        <v>0.20575268434900096</v>
      </c>
      <c r="Z57" s="68">
        <f t="shared" si="38"/>
        <v>0.20575268434900096</v>
      </c>
      <c r="AA57" s="66">
        <f t="shared" si="36"/>
        <v>9.4548813336011541</v>
      </c>
      <c r="AB57" s="68">
        <f t="shared" si="39"/>
        <v>0.25214246246443572</v>
      </c>
    </row>
    <row r="58" spans="1:28">
      <c r="A58">
        <v>173.19</v>
      </c>
      <c r="B58">
        <v>9.9447130768683785</v>
      </c>
      <c r="D58" s="66">
        <f t="shared" si="20"/>
        <v>9.7784018344845141</v>
      </c>
      <c r="E58" s="66">
        <f t="shared" si="21"/>
        <v>8.1616524525020857</v>
      </c>
      <c r="F58" s="66">
        <f t="shared" si="22"/>
        <v>1.6167493819824283</v>
      </c>
      <c r="G58" s="66">
        <f t="shared" si="23"/>
        <v>1.5328633248098524</v>
      </c>
      <c r="H58" s="66">
        <f t="shared" si="24"/>
        <v>-8.3886057172575912E-2</v>
      </c>
      <c r="I58" s="66">
        <f t="shared" si="25"/>
        <v>9.6945157773119384</v>
      </c>
      <c r="J58" s="66">
        <f t="shared" si="26"/>
        <v>8.388605717257569E-2</v>
      </c>
      <c r="K58" s="66">
        <f t="shared" si="27"/>
        <v>0</v>
      </c>
      <c r="L58" s="66">
        <f t="shared" si="28"/>
        <v>-8.388605717257569E-2</v>
      </c>
      <c r="M58" s="66">
        <f t="shared" si="29"/>
        <v>9.6945157773119384</v>
      </c>
      <c r="N58" s="66">
        <f t="shared" si="30"/>
        <v>8.388605717257569E-2</v>
      </c>
      <c r="O58" s="67">
        <f t="shared" si="31"/>
        <v>7.0368705879606374E-3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6.1508205713508532E-5</v>
      </c>
      <c r="X58" s="65">
        <f t="shared" si="35"/>
        <v>0.61508205713508535</v>
      </c>
      <c r="Y58" s="68">
        <f t="shared" si="37"/>
        <v>0.20575268434899918</v>
      </c>
      <c r="Z58" s="68">
        <f t="shared" si="38"/>
        <v>0.20575268434899918</v>
      </c>
      <c r="AA58" s="66">
        <f t="shared" si="36"/>
        <v>9.6945157773119384</v>
      </c>
      <c r="AB58" s="68">
        <f t="shared" si="39"/>
        <v>0.23963444371078424</v>
      </c>
    </row>
    <row r="59" spans="1:28">
      <c r="A59">
        <v>190.25</v>
      </c>
      <c r="B59">
        <v>10.173327170589493</v>
      </c>
      <c r="D59" s="66">
        <f t="shared" si="20"/>
        <v>10.007015928205629</v>
      </c>
      <c r="E59" s="66">
        <f t="shared" si="21"/>
        <v>8.1993596068370032</v>
      </c>
      <c r="F59" s="66">
        <f t="shared" si="22"/>
        <v>1.8076563213686256</v>
      </c>
      <c r="G59" s="66">
        <f t="shared" si="23"/>
        <v>1.7470923849329882</v>
      </c>
      <c r="H59" s="66">
        <f t="shared" si="24"/>
        <v>-6.05639364356374E-2</v>
      </c>
      <c r="I59" s="66">
        <f t="shared" si="25"/>
        <v>9.9464519917699921</v>
      </c>
      <c r="J59" s="66">
        <f t="shared" si="26"/>
        <v>6.0563936435636734E-2</v>
      </c>
      <c r="K59" s="66">
        <f t="shared" si="27"/>
        <v>0</v>
      </c>
      <c r="L59" s="66">
        <f t="shared" si="28"/>
        <v>-6.0563936435636734E-2</v>
      </c>
      <c r="M59" s="66">
        <f t="shared" si="29"/>
        <v>9.9464519917699921</v>
      </c>
      <c r="N59" s="66">
        <f t="shared" si="30"/>
        <v>6.0563936435636734E-2</v>
      </c>
      <c r="O59" s="67">
        <f t="shared" si="31"/>
        <v>3.6679903965798465E-3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5.5992673574362907E-5</v>
      </c>
      <c r="X59" s="65">
        <f t="shared" si="35"/>
        <v>0.55992673574362906</v>
      </c>
      <c r="Y59" s="68">
        <f t="shared" si="37"/>
        <v>0.22861409372111474</v>
      </c>
      <c r="Z59" s="68">
        <f t="shared" si="38"/>
        <v>0.22861409372111474</v>
      </c>
      <c r="AA59" s="66">
        <f t="shared" si="36"/>
        <v>9.9464519917699921</v>
      </c>
      <c r="AB59" s="68">
        <f t="shared" si="39"/>
        <v>0.2519362144580537</v>
      </c>
    </row>
    <row r="60" spans="1:28">
      <c r="A60">
        <v>206.69</v>
      </c>
      <c r="B60">
        <v>10.401941264310604</v>
      </c>
      <c r="D60" s="66">
        <f t="shared" si="20"/>
        <v>10.23563002192674</v>
      </c>
      <c r="E60" s="66">
        <f t="shared" si="21"/>
        <v>8.2315586601789512</v>
      </c>
      <c r="F60" s="66">
        <f t="shared" si="22"/>
        <v>2.0040713617477888</v>
      </c>
      <c r="G60" s="66">
        <f t="shared" si="23"/>
        <v>1.9320365741191103</v>
      </c>
      <c r="H60" s="66">
        <f t="shared" si="24"/>
        <v>-7.2034787628678432E-2</v>
      </c>
      <c r="I60" s="66">
        <f t="shared" si="25"/>
        <v>10.163595234298061</v>
      </c>
      <c r="J60" s="66">
        <f t="shared" si="26"/>
        <v>7.2034787628679098E-2</v>
      </c>
      <c r="K60" s="66">
        <f t="shared" si="27"/>
        <v>0</v>
      </c>
      <c r="L60" s="66">
        <f t="shared" si="28"/>
        <v>-7.2034787628679098E-2</v>
      </c>
      <c r="M60" s="66">
        <f t="shared" si="29"/>
        <v>10.163595234298061</v>
      </c>
      <c r="N60" s="66">
        <f t="shared" si="30"/>
        <v>7.2034787628679098E-2</v>
      </c>
      <c r="O60" s="67">
        <f t="shared" si="31"/>
        <v>5.1890106287088992E-3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5.1539049530807213E-5</v>
      </c>
      <c r="X60" s="65">
        <f t="shared" si="35"/>
        <v>0.51539049530807213</v>
      </c>
      <c r="Y60" s="68">
        <f t="shared" si="37"/>
        <v>0.22861409372111119</v>
      </c>
      <c r="Z60" s="68">
        <f t="shared" si="38"/>
        <v>0.22861409372111119</v>
      </c>
      <c r="AA60" s="66">
        <f t="shared" si="36"/>
        <v>10.163595234298061</v>
      </c>
      <c r="AB60" s="68">
        <f t="shared" si="39"/>
        <v>0.21714324252806882</v>
      </c>
    </row>
    <row r="61" spans="1:28">
      <c r="A61">
        <v>226.37</v>
      </c>
      <c r="B61">
        <v>10.630555358031716</v>
      </c>
      <c r="D61" s="66">
        <f t="shared" si="20"/>
        <v>10.464244115647851</v>
      </c>
      <c r="E61" s="66">
        <f t="shared" si="21"/>
        <v>8.2657977497739417</v>
      </c>
      <c r="F61" s="66">
        <f t="shared" si="22"/>
        <v>2.1984463658739095</v>
      </c>
      <c r="G61" s="66">
        <f t="shared" si="23"/>
        <v>2.1296322933365861</v>
      </c>
      <c r="H61" s="66">
        <f t="shared" si="24"/>
        <v>-6.8814072537323412E-2</v>
      </c>
      <c r="I61" s="66">
        <f t="shared" si="25"/>
        <v>10.395430043110528</v>
      </c>
      <c r="J61" s="66">
        <f t="shared" si="26"/>
        <v>6.8814072537323412E-2</v>
      </c>
      <c r="K61" s="66">
        <f t="shared" si="27"/>
        <v>0</v>
      </c>
      <c r="L61" s="66">
        <f t="shared" si="28"/>
        <v>-6.8814072537323412E-2</v>
      </c>
      <c r="M61" s="66">
        <f t="shared" si="29"/>
        <v>10.395430043110528</v>
      </c>
      <c r="N61" s="66">
        <f t="shared" si="30"/>
        <v>6.8814072537323412E-2</v>
      </c>
      <c r="O61" s="67">
        <f t="shared" si="31"/>
        <v>4.7353765791720084E-3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4.7058382946161336E-5</v>
      </c>
      <c r="X61" s="65">
        <f t="shared" si="35"/>
        <v>0.47058382946161337</v>
      </c>
      <c r="Y61" s="68">
        <f t="shared" si="37"/>
        <v>0.22861409372111119</v>
      </c>
      <c r="Z61" s="68">
        <f t="shared" si="38"/>
        <v>0.22861409372111119</v>
      </c>
      <c r="AA61" s="66">
        <f t="shared" si="36"/>
        <v>10.395430043110528</v>
      </c>
      <c r="AB61" s="68">
        <f t="shared" si="39"/>
        <v>0.23183480881246687</v>
      </c>
    </row>
    <row r="62" spans="1:28">
      <c r="A62">
        <v>251.07</v>
      </c>
      <c r="B62">
        <v>10.859169451752829</v>
      </c>
      <c r="D62" s="66">
        <f t="shared" si="20"/>
        <v>10.692858209368964</v>
      </c>
      <c r="E62" s="66">
        <f t="shared" si="21"/>
        <v>8.3034562985894915</v>
      </c>
      <c r="F62" s="66">
        <f t="shared" si="22"/>
        <v>2.3894019107794726</v>
      </c>
      <c r="G62" s="66">
        <f t="shared" si="23"/>
        <v>2.3469868616672569</v>
      </c>
      <c r="H62" s="66">
        <f t="shared" si="24"/>
        <v>0</v>
      </c>
      <c r="I62" s="66">
        <f t="shared" si="25"/>
        <v>10.650443160256749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10.650443160256749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4.2428829201109422E-5</v>
      </c>
      <c r="X62" s="65">
        <f t="shared" si="35"/>
        <v>0.42428829201109419</v>
      </c>
      <c r="Y62" s="68">
        <f t="shared" si="37"/>
        <v>0.22861409372111297</v>
      </c>
      <c r="Z62" s="68">
        <f t="shared" si="38"/>
        <v>0.22861409372111297</v>
      </c>
      <c r="AA62" s="66">
        <f t="shared" si="36"/>
        <v>10.650443160256749</v>
      </c>
      <c r="AB62" s="68">
        <f t="shared" si="39"/>
        <v>0.25501311714622155</v>
      </c>
    </row>
    <row r="63" spans="1:28">
      <c r="A63">
        <v>272.29000000000002</v>
      </c>
      <c r="B63">
        <v>11.042060726729719</v>
      </c>
      <c r="D63" s="66">
        <f t="shared" si="20"/>
        <v>10.875749484345855</v>
      </c>
      <c r="E63" s="66">
        <f t="shared" si="21"/>
        <v>8.3320192967154458</v>
      </c>
      <c r="F63" s="66">
        <f t="shared" si="22"/>
        <v>2.543730187630409</v>
      </c>
      <c r="G63" s="66">
        <f t="shared" si="23"/>
        <v>2.5112493865301331</v>
      </c>
      <c r="H63" s="66">
        <f t="shared" si="24"/>
        <v>0</v>
      </c>
      <c r="I63" s="66">
        <f t="shared" si="25"/>
        <v>10.843268683245579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10.843268683245579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3.9122281932948479E-5</v>
      </c>
      <c r="X63" s="65">
        <f t="shared" si="35"/>
        <v>0.39122281932948477</v>
      </c>
      <c r="Y63" s="68">
        <f t="shared" si="37"/>
        <v>0.18289127497689073</v>
      </c>
      <c r="Z63" s="68">
        <f t="shared" si="38"/>
        <v>0.18289127497689073</v>
      </c>
      <c r="AA63" s="66">
        <f t="shared" si="36"/>
        <v>10.843268683245579</v>
      </c>
      <c r="AB63" s="68">
        <f t="shared" si="39"/>
        <v>0.19282552298883004</v>
      </c>
    </row>
    <row r="64" spans="1:28">
      <c r="A64">
        <v>298.51</v>
      </c>
      <c r="B64">
        <v>11.224952001706608</v>
      </c>
      <c r="D64" s="66">
        <f t="shared" si="20"/>
        <v>11.058640759322744</v>
      </c>
      <c r="E64" s="66">
        <f t="shared" si="21"/>
        <v>8.3634319103215908</v>
      </c>
      <c r="F64" s="66">
        <f t="shared" si="22"/>
        <v>2.695208849001153</v>
      </c>
      <c r="G64" s="66">
        <f t="shared" si="23"/>
        <v>2.6908149163032973</v>
      </c>
      <c r="H64" s="66">
        <f t="shared" si="24"/>
        <v>0</v>
      </c>
      <c r="I64" s="66">
        <f t="shared" si="25"/>
        <v>11.054246826624889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11.054246826624889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3.5685927263818776E-5</v>
      </c>
      <c r="X64" s="65">
        <f t="shared" si="35"/>
        <v>0.35685927263818779</v>
      </c>
      <c r="Y64" s="68">
        <f t="shared" si="37"/>
        <v>0.18289127497688895</v>
      </c>
      <c r="Z64" s="68">
        <f t="shared" si="38"/>
        <v>0.18289127497688895</v>
      </c>
      <c r="AA64" s="66">
        <f t="shared" si="36"/>
        <v>11.054246826624889</v>
      </c>
      <c r="AB64" s="68">
        <f t="shared" si="39"/>
        <v>0.2109781433793092</v>
      </c>
    </row>
    <row r="65" spans="1:28">
      <c r="A65">
        <v>326.86</v>
      </c>
      <c r="B65">
        <v>11.384981867311387</v>
      </c>
      <c r="D65" s="66">
        <f t="shared" si="20"/>
        <v>11.218670624927523</v>
      </c>
      <c r="E65" s="66">
        <f t="shared" si="21"/>
        <v>8.3934837014913501</v>
      </c>
      <c r="F65" s="66">
        <f t="shared" si="22"/>
        <v>2.8251869234361724</v>
      </c>
      <c r="G65" s="66">
        <f t="shared" si="23"/>
        <v>2.8611695761451799</v>
      </c>
      <c r="H65" s="66">
        <f t="shared" si="24"/>
        <v>0</v>
      </c>
      <c r="I65" s="66">
        <f t="shared" si="25"/>
        <v>11.25465327763653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11.25465327763653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3.2590730427469077E-5</v>
      </c>
      <c r="X65" s="65">
        <f t="shared" si="35"/>
        <v>0.32590730427469078</v>
      </c>
      <c r="Y65" s="68">
        <f t="shared" si="37"/>
        <v>0.16002986560477872</v>
      </c>
      <c r="Z65" s="68">
        <f t="shared" si="38"/>
        <v>0.16002986560477872</v>
      </c>
      <c r="AA65" s="66">
        <f t="shared" si="36"/>
        <v>11.25465327763653</v>
      </c>
      <c r="AB65" s="68">
        <f t="shared" si="39"/>
        <v>0.20040645101164145</v>
      </c>
    </row>
    <row r="66" spans="1:28">
      <c r="A66">
        <v>357.85</v>
      </c>
      <c r="B66">
        <v>11.522150323544054</v>
      </c>
      <c r="D66" s="66">
        <f t="shared" si="20"/>
        <v>11.355839081160189</v>
      </c>
      <c r="E66" s="66">
        <f t="shared" si="21"/>
        <v>8.4225893468549131</v>
      </c>
      <c r="F66" s="66">
        <f t="shared" si="22"/>
        <v>2.9332497343052761</v>
      </c>
      <c r="G66" s="66">
        <f t="shared" si="23"/>
        <v>3.0245385380759129</v>
      </c>
      <c r="H66" s="66">
        <f t="shared" si="24"/>
        <v>9.1288803770636751E-2</v>
      </c>
      <c r="I66" s="66">
        <f t="shared" si="25"/>
        <v>11.447127884930826</v>
      </c>
      <c r="J66" s="66">
        <f t="shared" si="26"/>
        <v>-9.1288803770636306E-2</v>
      </c>
      <c r="K66" s="66">
        <f t="shared" si="27"/>
        <v>0</v>
      </c>
      <c r="L66" s="66">
        <f t="shared" si="28"/>
        <v>9.1288803770636306E-2</v>
      </c>
      <c r="M66" s="66">
        <f t="shared" si="29"/>
        <v>11.447127884930826</v>
      </c>
      <c r="N66" s="66">
        <f t="shared" si="30"/>
        <v>-9.1288803770636306E-2</v>
      </c>
      <c r="O66" s="67">
        <f t="shared" si="31"/>
        <v>8.3336456938737421E-3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2.97683558684436E-5</v>
      </c>
      <c r="X66" s="65">
        <f t="shared" si="35"/>
        <v>0.29768355868443602</v>
      </c>
      <c r="Y66" s="68">
        <f t="shared" si="37"/>
        <v>0.13716845623266671</v>
      </c>
      <c r="Z66" s="68">
        <f t="shared" si="38"/>
        <v>0.13716845623266671</v>
      </c>
      <c r="AA66" s="66">
        <f t="shared" si="36"/>
        <v>11.447127884930826</v>
      </c>
      <c r="AB66" s="68">
        <f t="shared" si="39"/>
        <v>0.19247460729429555</v>
      </c>
    </row>
    <row r="67" spans="1:28">
      <c r="A67">
        <v>391.75</v>
      </c>
      <c r="B67">
        <v>11.636457370404612</v>
      </c>
      <c r="D67" s="66">
        <f t="shared" si="20"/>
        <v>11.470146128020748</v>
      </c>
      <c r="E67" s="66">
        <f t="shared" si="21"/>
        <v>8.450815473880029</v>
      </c>
      <c r="F67" s="66">
        <f t="shared" si="22"/>
        <v>3.0193306541407186</v>
      </c>
      <c r="G67" s="66">
        <f t="shared" si="23"/>
        <v>3.1812309893485655</v>
      </c>
      <c r="H67" s="66">
        <f t="shared" si="24"/>
        <v>0.16190033520784697</v>
      </c>
      <c r="I67" s="66">
        <f t="shared" si="25"/>
        <v>11.632046463228594</v>
      </c>
      <c r="J67" s="66">
        <f t="shared" si="26"/>
        <v>-0.16190033520784652</v>
      </c>
      <c r="K67" s="66">
        <f t="shared" si="27"/>
        <v>0</v>
      </c>
      <c r="L67" s="66">
        <f t="shared" si="28"/>
        <v>0.16190033520784652</v>
      </c>
      <c r="M67" s="66">
        <f t="shared" si="29"/>
        <v>11.632046463228594</v>
      </c>
      <c r="N67" s="66">
        <f t="shared" si="30"/>
        <v>-0.16190033520784652</v>
      </c>
      <c r="O67" s="67">
        <f t="shared" si="31"/>
        <v>2.621171854041307E-2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2.7192357747345355E-5</v>
      </c>
      <c r="X67" s="65">
        <f t="shared" si="35"/>
        <v>0.27192357747345353</v>
      </c>
      <c r="Y67" s="68">
        <f t="shared" si="37"/>
        <v>0.11430704686055826</v>
      </c>
      <c r="Z67" s="68">
        <f t="shared" si="38"/>
        <v>0.11430704686055826</v>
      </c>
      <c r="AA67" s="66">
        <f t="shared" si="36"/>
        <v>11.632046463228594</v>
      </c>
      <c r="AB67" s="68">
        <f t="shared" si="39"/>
        <v>0.18491857829776848</v>
      </c>
    </row>
    <row r="68" spans="1:28">
      <c r="A68">
        <v>429.37</v>
      </c>
      <c r="B68">
        <v>11.727903007893055</v>
      </c>
      <c r="D68" s="66">
        <f t="shared" si="20"/>
        <v>11.56159176550919</v>
      </c>
      <c r="E68" s="66">
        <f t="shared" si="21"/>
        <v>8.4785762619760074</v>
      </c>
      <c r="F68" s="66">
        <f t="shared" si="22"/>
        <v>3.0830155035331828</v>
      </c>
      <c r="G68" s="66">
        <f t="shared" si="23"/>
        <v>3.3335038829639059</v>
      </c>
      <c r="H68" s="66">
        <f t="shared" si="24"/>
        <v>0.25048837943072311</v>
      </c>
      <c r="I68" s="66">
        <f t="shared" si="25"/>
        <v>11.812080144939912</v>
      </c>
      <c r="J68" s="66">
        <f t="shared" si="26"/>
        <v>-0.25048837943072222</v>
      </c>
      <c r="K68" s="66">
        <f t="shared" si="27"/>
        <v>0</v>
      </c>
      <c r="L68" s="66">
        <f t="shared" si="28"/>
        <v>0.25048837943072222</v>
      </c>
      <c r="M68" s="66">
        <f t="shared" si="29"/>
        <v>11.812080144939912</v>
      </c>
      <c r="N68" s="66">
        <f t="shared" si="30"/>
        <v>-0.25048837943072222</v>
      </c>
      <c r="O68" s="67">
        <f t="shared" si="31"/>
        <v>6.2744428229829466E-2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2.4809851986684079E-5</v>
      </c>
      <c r="X68" s="65">
        <f t="shared" si="35"/>
        <v>0.24809851986684078</v>
      </c>
      <c r="Y68" s="68">
        <f t="shared" si="37"/>
        <v>9.1445637488442699E-2</v>
      </c>
      <c r="Z68" s="68">
        <f t="shared" si="38"/>
        <v>9.1445637488442699E-2</v>
      </c>
      <c r="AA68" s="66">
        <f t="shared" si="36"/>
        <v>11.812080144939912</v>
      </c>
      <c r="AB68" s="68">
        <f t="shared" si="39"/>
        <v>0.18003368171131839</v>
      </c>
    </row>
    <row r="69" spans="1:28">
      <c r="A69">
        <v>469.25</v>
      </c>
      <c r="B69">
        <v>11.819348645381499</v>
      </c>
      <c r="D69" s="66">
        <f t="shared" si="20"/>
        <v>11.653037402997635</v>
      </c>
      <c r="E69" s="66">
        <f t="shared" si="21"/>
        <v>8.5046985496633578</v>
      </c>
      <c r="F69" s="66">
        <f t="shared" si="22"/>
        <v>3.1483388533342769</v>
      </c>
      <c r="G69" s="66">
        <f t="shared" si="23"/>
        <v>3.4750081553719427</v>
      </c>
      <c r="H69" s="66">
        <f t="shared" si="24"/>
        <v>0.32666930203766587</v>
      </c>
      <c r="I69" s="66">
        <f t="shared" si="25"/>
        <v>11.979706705035301</v>
      </c>
      <c r="J69" s="66">
        <f t="shared" si="26"/>
        <v>-0.32666930203766675</v>
      </c>
      <c r="K69" s="66">
        <f t="shared" si="27"/>
        <v>0</v>
      </c>
      <c r="L69" s="66">
        <f t="shared" si="28"/>
        <v>0.32666930203766675</v>
      </c>
      <c r="M69" s="66">
        <f t="shared" si="29"/>
        <v>11.979706705035301</v>
      </c>
      <c r="N69" s="66">
        <f t="shared" si="30"/>
        <v>-0.32666930203766675</v>
      </c>
      <c r="O69" s="67">
        <f t="shared" si="31"/>
        <v>0.10671283289377635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2.2701345013367165E-5</v>
      </c>
      <c r="X69" s="65">
        <f t="shared" si="35"/>
        <v>0.22701345013367163</v>
      </c>
      <c r="Y69" s="68">
        <f t="shared" si="37"/>
        <v>9.1445637488444476E-2</v>
      </c>
      <c r="Z69" s="68">
        <f t="shared" si="38"/>
        <v>9.1445637488444476E-2</v>
      </c>
      <c r="AA69" s="66">
        <f t="shared" si="36"/>
        <v>11.979706705035301</v>
      </c>
      <c r="AB69" s="68">
        <f t="shared" si="39"/>
        <v>0.16762656009538901</v>
      </c>
    </row>
    <row r="70" spans="1:28">
      <c r="A70">
        <v>510.43</v>
      </c>
      <c r="B70">
        <v>11.933655692242056</v>
      </c>
      <c r="D70" s="66">
        <f t="shared" si="20"/>
        <v>11.767344449858191</v>
      </c>
      <c r="E70" s="66">
        <f t="shared" si="21"/>
        <v>8.5287714934826919</v>
      </c>
      <c r="F70" s="66">
        <f t="shared" si="22"/>
        <v>3.2385729563754992</v>
      </c>
      <c r="G70" s="66">
        <f t="shared" si="23"/>
        <v>3.6038036348373619</v>
      </c>
      <c r="H70" s="66">
        <f t="shared" si="24"/>
        <v>0.36523067846186263</v>
      </c>
      <c r="I70" s="66">
        <f t="shared" si="25"/>
        <v>12.132575128320054</v>
      </c>
      <c r="J70" s="66">
        <f t="shared" si="26"/>
        <v>-0.36523067846186308</v>
      </c>
      <c r="K70" s="66">
        <f t="shared" si="27"/>
        <v>0</v>
      </c>
      <c r="L70" s="66">
        <f t="shared" si="28"/>
        <v>0.36523067846186308</v>
      </c>
      <c r="M70" s="66">
        <f t="shared" si="29"/>
        <v>12.132575128320054</v>
      </c>
      <c r="N70" s="66">
        <f t="shared" si="30"/>
        <v>-0.36523067846186308</v>
      </c>
      <c r="O70" s="67">
        <f t="shared" si="31"/>
        <v>0.13339344848971282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2.0869866872093222E-5</v>
      </c>
      <c r="X70" s="65">
        <f t="shared" si="35"/>
        <v>0.20869866872093221</v>
      </c>
      <c r="Y70" s="68">
        <f t="shared" si="37"/>
        <v>0.11430704686055648</v>
      </c>
      <c r="Z70" s="68">
        <f t="shared" si="38"/>
        <v>0.11430704686055648</v>
      </c>
      <c r="AA70" s="66">
        <f t="shared" si="36"/>
        <v>12.132575128320054</v>
      </c>
      <c r="AB70" s="68">
        <f t="shared" si="39"/>
        <v>0.15286842328475281</v>
      </c>
    </row>
    <row r="71" spans="1:28">
      <c r="A71">
        <v>561.74</v>
      </c>
      <c r="B71">
        <v>12.047962739102614</v>
      </c>
      <c r="D71" s="66">
        <f t="shared" si="20"/>
        <v>11.881651496718749</v>
      </c>
      <c r="E71" s="66">
        <f t="shared" si="21"/>
        <v>8.5554255221069688</v>
      </c>
      <c r="F71" s="66">
        <f t="shared" si="22"/>
        <v>3.3262259746117806</v>
      </c>
      <c r="G71" s="66">
        <f t="shared" si="23"/>
        <v>3.7445402014875095</v>
      </c>
      <c r="H71" s="66">
        <f t="shared" si="24"/>
        <v>0.41831422687572895</v>
      </c>
      <c r="I71" s="66">
        <f t="shared" si="25"/>
        <v>12.299965723594479</v>
      </c>
      <c r="J71" s="66">
        <f t="shared" si="26"/>
        <v>-0.41831422687572939</v>
      </c>
      <c r="K71" s="66">
        <f t="shared" si="27"/>
        <v>0</v>
      </c>
      <c r="L71" s="66">
        <f t="shared" si="28"/>
        <v>0.41831422687572939</v>
      </c>
      <c r="M71" s="66">
        <f t="shared" si="29"/>
        <v>12.299965723594479</v>
      </c>
      <c r="N71" s="66">
        <f t="shared" si="30"/>
        <v>-0.41831422687572939</v>
      </c>
      <c r="O71" s="67">
        <f t="shared" si="31"/>
        <v>0.1749867924066392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1.8963588399477594E-5</v>
      </c>
      <c r="X71" s="65">
        <f t="shared" si="35"/>
        <v>0.18963588399477593</v>
      </c>
      <c r="Y71" s="68">
        <f t="shared" si="37"/>
        <v>0.11430704686055826</v>
      </c>
      <c r="Z71" s="68">
        <f t="shared" si="38"/>
        <v>0.11430704686055826</v>
      </c>
      <c r="AA71" s="66">
        <f t="shared" si="36"/>
        <v>12.299965723594479</v>
      </c>
      <c r="AB71" s="68">
        <f t="shared" si="39"/>
        <v>0.16739059527442457</v>
      </c>
    </row>
    <row r="72" spans="1:28">
      <c r="A72">
        <v>616.70000000000005</v>
      </c>
      <c r="B72">
        <v>12.185131195335281</v>
      </c>
      <c r="D72" s="66">
        <f t="shared" ref="D72:D103" si="40">IF(B72-$D$4&gt;0.05,B72-$D$4,IF(A72="","",0))</f>
        <v>12.018819952951416</v>
      </c>
      <c r="E72" s="66">
        <f t="shared" ref="E72:E103" si="41">IF(D72="","",IF(A72&lt;$F$4+0.01,0,10^(((-0.434*$E$4)/(LOG(A72)-LOG($F$4)))+LOG($G$4))))</f>
        <v>8.5806554868240035</v>
      </c>
      <c r="F72" s="66">
        <f t="shared" ref="F72:F103" si="42">IF(E72="","",IF(ABS(D72-E72)&lt;0.05,0,D72-E72))</f>
        <v>3.4381644661274127</v>
      </c>
      <c r="G72" s="66">
        <f t="shared" ref="G72:G103" si="43">IF(OR(D72="",$H$4=""),"",IF(A72&lt;$I$4,0,10^(((-0.434*$H$4)/(LOG(A72)-LOG($I$4)))+LOG($J$4))))</f>
        <v>3.8758960249238137</v>
      </c>
      <c r="H72" s="66">
        <f t="shared" ref="H72:H103" si="44">IF(G72="","",IF(ABS(G72-F72)&lt;0.05,0,G72-F72))</f>
        <v>0.43773155879640102</v>
      </c>
      <c r="I72" s="66">
        <f t="shared" ref="I72:I103" si="45">IF(G72="","",E72+G72)</f>
        <v>12.456551511747817</v>
      </c>
      <c r="J72" s="66">
        <f t="shared" ref="J72:J103" si="46">IF(I72="","",IF(ABS(D72-I72)&lt;0.05,0,D72-I72))</f>
        <v>-0.43773155879640058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0.43773155879640058</v>
      </c>
      <c r="M72" s="66">
        <f t="shared" ref="M72:M103" si="49">IF(L72="","",E72+G72+K72)</f>
        <v>12.456551511747817</v>
      </c>
      <c r="N72" s="66">
        <f t="shared" ref="N72:N103" si="50">IF(M72="","",IF(ABS(D72-M72)&lt;0.05,0,D72-M72))</f>
        <v>-0.43773155879640058</v>
      </c>
      <c r="O72" s="67">
        <f t="shared" ref="O72:O103" si="51">IF($H$4="",IF(A72="","",F72^2),IF(N72="","",N72^2))</f>
        <v>0.1916089175663267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1.7273562749347402E-5</v>
      </c>
      <c r="X72" s="65">
        <f t="shared" ref="X72:X103" si="55">IF(D72="","",IF(W72=" "," ",W72*10000))</f>
        <v>0.17273562749347401</v>
      </c>
      <c r="Y72" s="68">
        <f t="shared" si="37"/>
        <v>0.13716845623266671</v>
      </c>
      <c r="Z72" s="68">
        <f t="shared" si="38"/>
        <v>0.13716845623266671</v>
      </c>
      <c r="AA72" s="66">
        <f t="shared" ref="AA72:AA103" si="56">(IF(M72="",(IF(I72="",E72,I72)),M72 ))</f>
        <v>12.456551511747817</v>
      </c>
      <c r="AB72" s="68">
        <f t="shared" si="39"/>
        <v>0.1565857881533379</v>
      </c>
    </row>
    <row r="73" spans="1:28">
      <c r="A73">
        <v>673.05</v>
      </c>
      <c r="B73">
        <v>12.299438242195839</v>
      </c>
      <c r="D73" s="66">
        <f t="shared" si="40"/>
        <v>12.133126999811974</v>
      </c>
      <c r="E73" s="66">
        <f t="shared" si="41"/>
        <v>8.6036497933657436</v>
      </c>
      <c r="F73" s="66">
        <f t="shared" si="42"/>
        <v>3.5294772064462308</v>
      </c>
      <c r="G73" s="66">
        <f t="shared" si="43"/>
        <v>3.9940011688149517</v>
      </c>
      <c r="H73" s="66">
        <f t="shared" si="44"/>
        <v>0.46452396236872096</v>
      </c>
      <c r="I73" s="66">
        <f t="shared" si="45"/>
        <v>12.597650962180696</v>
      </c>
      <c r="J73" s="66">
        <f t="shared" si="46"/>
        <v>-0.4645239623687214</v>
      </c>
      <c r="K73" s="66">
        <f t="shared" si="47"/>
        <v>0</v>
      </c>
      <c r="L73" s="66">
        <f t="shared" si="48"/>
        <v>0.4645239623687214</v>
      </c>
      <c r="M73" s="66">
        <f t="shared" si="49"/>
        <v>12.597650962180696</v>
      </c>
      <c r="N73" s="66">
        <f t="shared" si="50"/>
        <v>-0.4645239623687214</v>
      </c>
      <c r="O73" s="67">
        <f t="shared" si="51"/>
        <v>0.2157825116147373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1.5827362227951182E-5</v>
      </c>
      <c r="X73" s="65">
        <f t="shared" si="55"/>
        <v>0.15827362227951183</v>
      </c>
      <c r="Y73" s="68">
        <f t="shared" ref="Y73:Y104" si="57">IF(B73-B72&lt;0.0001,0.0001,B73-B72)</f>
        <v>0.11430704686055826</v>
      </c>
      <c r="Z73" s="68">
        <f t="shared" ref="Z73:Z104" si="58">IF(D73-D72&lt;0.0001,0.0001,D73-D72)</f>
        <v>0.11430704686055826</v>
      </c>
      <c r="AA73" s="66">
        <f t="shared" si="56"/>
        <v>12.597650962180696</v>
      </c>
      <c r="AB73" s="68">
        <f t="shared" ref="AB73:AB104" si="59">IF(AA73-AA72&lt;0.0001,0.0001,AA73-AA72)</f>
        <v>0.14109945043287908</v>
      </c>
    </row>
    <row r="74" spans="1:28">
      <c r="A74">
        <v>736.75</v>
      </c>
      <c r="B74">
        <v>12.436606698428506</v>
      </c>
      <c r="D74" s="66">
        <f t="shared" si="40"/>
        <v>12.270295456044641</v>
      </c>
      <c r="E74" s="66">
        <f t="shared" si="41"/>
        <v>8.6268065448460529</v>
      </c>
      <c r="F74" s="66">
        <f t="shared" si="42"/>
        <v>3.6434889111985882</v>
      </c>
      <c r="G74" s="66">
        <f t="shared" si="43"/>
        <v>4.1113644142096977</v>
      </c>
      <c r="H74" s="66">
        <f t="shared" si="44"/>
        <v>0.46787550301110947</v>
      </c>
      <c r="I74" s="66">
        <f t="shared" si="45"/>
        <v>12.738170959055751</v>
      </c>
      <c r="J74" s="66">
        <f t="shared" si="46"/>
        <v>-0.46787550301110947</v>
      </c>
      <c r="K74" s="66">
        <f t="shared" si="47"/>
        <v>0</v>
      </c>
      <c r="L74" s="66">
        <f t="shared" si="48"/>
        <v>0.46787550301110947</v>
      </c>
      <c r="M74" s="66">
        <f t="shared" si="49"/>
        <v>12.738170959055751</v>
      </c>
      <c r="N74" s="66">
        <f t="shared" si="50"/>
        <v>-0.46787550301110947</v>
      </c>
      <c r="O74" s="67">
        <f t="shared" si="51"/>
        <v>0.21890748631789872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1.4458915707529749E-5</v>
      </c>
      <c r="X74" s="65">
        <f t="shared" si="55"/>
        <v>0.14458915707529749</v>
      </c>
      <c r="Y74" s="68">
        <f t="shared" si="57"/>
        <v>0.13716845623266671</v>
      </c>
      <c r="Z74" s="68">
        <f t="shared" si="58"/>
        <v>0.13716845623266671</v>
      </c>
      <c r="AA74" s="66">
        <f t="shared" si="56"/>
        <v>12.738170959055751</v>
      </c>
      <c r="AB74" s="68">
        <f t="shared" si="59"/>
        <v>0.14051999687505479</v>
      </c>
    </row>
    <row r="75" spans="1:28">
      <c r="A75">
        <v>805.49</v>
      </c>
      <c r="B75">
        <v>12.57377515466117</v>
      </c>
      <c r="D75" s="66">
        <f t="shared" si="40"/>
        <v>12.407463912277306</v>
      </c>
      <c r="E75" s="66">
        <f t="shared" si="41"/>
        <v>8.6490512069276235</v>
      </c>
      <c r="F75" s="66">
        <f t="shared" si="42"/>
        <v>3.7584127053496825</v>
      </c>
      <c r="G75" s="66">
        <f t="shared" si="43"/>
        <v>4.2226000640457739</v>
      </c>
      <c r="H75" s="66">
        <f t="shared" si="44"/>
        <v>0.4641873586960914</v>
      </c>
      <c r="I75" s="66">
        <f t="shared" si="45"/>
        <v>12.871651270973398</v>
      </c>
      <c r="J75" s="66">
        <f t="shared" si="46"/>
        <v>-0.46418735869609229</v>
      </c>
      <c r="K75" s="66">
        <f t="shared" si="47"/>
        <v>0</v>
      </c>
      <c r="L75" s="66">
        <f t="shared" si="48"/>
        <v>0.46418735869609229</v>
      </c>
      <c r="M75" s="66">
        <f t="shared" si="49"/>
        <v>12.871651270973398</v>
      </c>
      <c r="N75" s="66">
        <f t="shared" si="50"/>
        <v>-0.46418735869609229</v>
      </c>
      <c r="O75" s="67">
        <f t="shared" si="51"/>
        <v>0.21546990397325463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1.3225001114256593E-5</v>
      </c>
      <c r="X75" s="65">
        <f t="shared" si="55"/>
        <v>0.13225001114256593</v>
      </c>
      <c r="Y75" s="68">
        <f t="shared" si="57"/>
        <v>0.13716845623266494</v>
      </c>
      <c r="Z75" s="68">
        <f t="shared" si="58"/>
        <v>0.13716845623266494</v>
      </c>
      <c r="AA75" s="66">
        <f t="shared" si="56"/>
        <v>12.871651270973398</v>
      </c>
      <c r="AB75" s="68">
        <f t="shared" si="59"/>
        <v>0.13348031191764775</v>
      </c>
    </row>
    <row r="76" spans="1:28">
      <c r="A76">
        <v>882.27</v>
      </c>
      <c r="B76">
        <v>12.733805020265951</v>
      </c>
      <c r="D76" s="66">
        <f t="shared" si="40"/>
        <v>12.567493777882087</v>
      </c>
      <c r="E76" s="66">
        <f t="shared" si="41"/>
        <v>8.6711673771850286</v>
      </c>
      <c r="F76" s="66">
        <f t="shared" si="42"/>
        <v>3.8963264006970579</v>
      </c>
      <c r="G76" s="66">
        <f t="shared" si="43"/>
        <v>4.3317213851020959</v>
      </c>
      <c r="H76" s="66">
        <f t="shared" si="44"/>
        <v>0.43539498440503799</v>
      </c>
      <c r="I76" s="66">
        <f t="shared" si="45"/>
        <v>13.002888762287125</v>
      </c>
      <c r="J76" s="66">
        <f t="shared" si="46"/>
        <v>-0.43539498440503799</v>
      </c>
      <c r="K76" s="66">
        <f t="shared" si="47"/>
        <v>0</v>
      </c>
      <c r="L76" s="66">
        <f t="shared" si="48"/>
        <v>0.43539498440503799</v>
      </c>
      <c r="M76" s="66">
        <f t="shared" si="49"/>
        <v>13.002888762287125</v>
      </c>
      <c r="N76" s="66">
        <f t="shared" si="50"/>
        <v>-0.43539498440503799</v>
      </c>
      <c r="O76" s="67">
        <f t="shared" si="51"/>
        <v>0.18956879244506328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1.2074088598187113E-5</v>
      </c>
      <c r="X76" s="65">
        <f t="shared" si="55"/>
        <v>0.12074088598187113</v>
      </c>
      <c r="Y76" s="68">
        <f t="shared" si="57"/>
        <v>0.1600298656047805</v>
      </c>
      <c r="Z76" s="68">
        <f t="shared" si="58"/>
        <v>0.1600298656047805</v>
      </c>
      <c r="AA76" s="66">
        <f t="shared" si="56"/>
        <v>13.002888762287125</v>
      </c>
      <c r="AB76" s="68">
        <f t="shared" si="59"/>
        <v>0.1312374913137262</v>
      </c>
    </row>
    <row r="77" spans="1:28">
      <c r="A77">
        <v>965.08</v>
      </c>
      <c r="B77">
        <v>12.893834885870731</v>
      </c>
      <c r="D77" s="66">
        <f t="shared" si="40"/>
        <v>12.727523643486867</v>
      </c>
      <c r="E77" s="66">
        <f t="shared" si="41"/>
        <v>8.6923999756900994</v>
      </c>
      <c r="F77" s="66">
        <f t="shared" si="42"/>
        <v>4.0351236677967677</v>
      </c>
      <c r="G77" s="66">
        <f t="shared" si="43"/>
        <v>4.4350972716627366</v>
      </c>
      <c r="H77" s="66">
        <f t="shared" si="44"/>
        <v>0.39997360386596892</v>
      </c>
      <c r="I77" s="66">
        <f t="shared" si="45"/>
        <v>13.127497247352835</v>
      </c>
      <c r="J77" s="66">
        <f t="shared" si="46"/>
        <v>-0.39997360386596803</v>
      </c>
      <c r="K77" s="66">
        <f t="shared" si="47"/>
        <v>0</v>
      </c>
      <c r="L77" s="66">
        <f t="shared" si="48"/>
        <v>0.39997360386596803</v>
      </c>
      <c r="M77" s="66">
        <f t="shared" si="49"/>
        <v>13.127497247352835</v>
      </c>
      <c r="N77" s="66">
        <f t="shared" si="50"/>
        <v>-0.39997360386596803</v>
      </c>
      <c r="O77" s="67">
        <f t="shared" si="51"/>
        <v>0.15997888378953032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1.1038055029140114E-5</v>
      </c>
      <c r="X77" s="65">
        <f t="shared" si="55"/>
        <v>0.11038055029140115</v>
      </c>
      <c r="Y77" s="68">
        <f t="shared" si="57"/>
        <v>0.1600298656047805</v>
      </c>
      <c r="Z77" s="68">
        <f t="shared" si="58"/>
        <v>0.1600298656047805</v>
      </c>
      <c r="AA77" s="66">
        <f t="shared" si="56"/>
        <v>13.127497247352835</v>
      </c>
      <c r="AB77" s="68">
        <f t="shared" si="59"/>
        <v>0.12460848506571054</v>
      </c>
    </row>
    <row r="78" spans="1:28">
      <c r="A78">
        <v>1048.82</v>
      </c>
      <c r="B78">
        <v>13.053864751475508</v>
      </c>
      <c r="D78" s="66">
        <f t="shared" si="40"/>
        <v>12.887553509091644</v>
      </c>
      <c r="E78" s="66">
        <f t="shared" si="41"/>
        <v>8.7116154893387172</v>
      </c>
      <c r="F78" s="66">
        <f t="shared" si="42"/>
        <v>4.1759380197529268</v>
      </c>
      <c r="G78" s="66">
        <f t="shared" si="43"/>
        <v>4.5274807031240991</v>
      </c>
      <c r="H78" s="66">
        <f t="shared" si="44"/>
        <v>0.35154268337117234</v>
      </c>
      <c r="I78" s="66">
        <f t="shared" si="45"/>
        <v>13.239096192462817</v>
      </c>
      <c r="J78" s="66">
        <f t="shared" si="46"/>
        <v>-0.35154268337117323</v>
      </c>
      <c r="K78" s="66">
        <f t="shared" si="47"/>
        <v>5.3721827286776408E-6</v>
      </c>
      <c r="L78" s="66">
        <f t="shared" si="48"/>
        <v>0.35154805555390189</v>
      </c>
      <c r="M78" s="66">
        <f t="shared" si="49"/>
        <v>13.239101564645546</v>
      </c>
      <c r="N78" s="66">
        <f t="shared" si="50"/>
        <v>-0.35154805555390212</v>
      </c>
      <c r="O78" s="67">
        <f t="shared" si="51"/>
        <v>0.12358603536372945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1.0156753444368474E-5</v>
      </c>
      <c r="X78" s="65">
        <f t="shared" si="55"/>
        <v>0.10156753444368474</v>
      </c>
      <c r="Y78" s="68">
        <f t="shared" si="57"/>
        <v>0.16002986560477694</v>
      </c>
      <c r="Z78" s="68">
        <f t="shared" si="58"/>
        <v>0.16002986560477694</v>
      </c>
      <c r="AA78" s="66">
        <f t="shared" si="56"/>
        <v>13.239101564645546</v>
      </c>
      <c r="AB78" s="68">
        <f t="shared" si="59"/>
        <v>0.11160431729271103</v>
      </c>
    </row>
    <row r="79" spans="1:28">
      <c r="A79">
        <v>1146.31</v>
      </c>
      <c r="B79">
        <v>13.213894617080285</v>
      </c>
      <c r="D79" s="66">
        <f t="shared" si="40"/>
        <v>13.047583374696421</v>
      </c>
      <c r="E79" s="66">
        <f t="shared" si="41"/>
        <v>8.73165113480181</v>
      </c>
      <c r="F79" s="66">
        <f t="shared" si="42"/>
        <v>4.3159322398946109</v>
      </c>
      <c r="G79" s="66">
        <f t="shared" si="43"/>
        <v>4.6226222125096426</v>
      </c>
      <c r="H79" s="66">
        <f t="shared" si="44"/>
        <v>0.30668997261503161</v>
      </c>
      <c r="I79" s="66">
        <f t="shared" si="45"/>
        <v>13.354273347311452</v>
      </c>
      <c r="J79" s="66">
        <f t="shared" si="46"/>
        <v>-0.30668997261503073</v>
      </c>
      <c r="K79" s="66">
        <f t="shared" si="47"/>
        <v>1.6831487403386216E-2</v>
      </c>
      <c r="L79" s="66">
        <f t="shared" si="48"/>
        <v>0.32352146001841692</v>
      </c>
      <c r="M79" s="66">
        <f t="shared" si="49"/>
        <v>13.371104834714838</v>
      </c>
      <c r="N79" s="66">
        <f t="shared" si="50"/>
        <v>-0.32352146001841753</v>
      </c>
      <c r="O79" s="67">
        <f t="shared" si="51"/>
        <v>0.10466613509244853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9.2929540416837888E-6</v>
      </c>
      <c r="X79" s="65">
        <f t="shared" si="55"/>
        <v>9.2929540416837889E-2</v>
      </c>
      <c r="Y79" s="68">
        <f t="shared" si="57"/>
        <v>0.16002986560477694</v>
      </c>
      <c r="Z79" s="68">
        <f t="shared" si="58"/>
        <v>0.16002986560477694</v>
      </c>
      <c r="AA79" s="66">
        <f t="shared" si="56"/>
        <v>13.371104834714838</v>
      </c>
      <c r="AB79" s="68">
        <f t="shared" si="59"/>
        <v>0.13200327006929236</v>
      </c>
    </row>
    <row r="80" spans="1:28">
      <c r="A80">
        <v>1259.8399999999999</v>
      </c>
      <c r="B80">
        <v>13.373924482685066</v>
      </c>
      <c r="D80" s="66">
        <f t="shared" si="40"/>
        <v>13.207613240301201</v>
      </c>
      <c r="E80" s="66">
        <f t="shared" si="41"/>
        <v>8.7524046480064115</v>
      </c>
      <c r="F80" s="66">
        <f t="shared" si="42"/>
        <v>4.4552085922947899</v>
      </c>
      <c r="G80" s="66">
        <f t="shared" si="43"/>
        <v>4.7199000027029703</v>
      </c>
      <c r="H80" s="66">
        <f t="shared" si="44"/>
        <v>0.26469141040818034</v>
      </c>
      <c r="I80" s="66">
        <f t="shared" si="45"/>
        <v>13.472304650709383</v>
      </c>
      <c r="J80" s="66">
        <f t="shared" si="46"/>
        <v>-0.26469141040818123</v>
      </c>
      <c r="K80" s="66">
        <f t="shared" si="47"/>
        <v>0.12590838375395566</v>
      </c>
      <c r="L80" s="66">
        <f t="shared" si="48"/>
        <v>0.39059979416213686</v>
      </c>
      <c r="M80" s="66">
        <f t="shared" si="49"/>
        <v>13.598213034463338</v>
      </c>
      <c r="N80" s="66">
        <f t="shared" si="50"/>
        <v>-0.39059979416213686</v>
      </c>
      <c r="O80" s="67">
        <f t="shared" si="51"/>
        <v>0.15256819919950368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8.4555230406420996E-6</v>
      </c>
      <c r="X80" s="65">
        <f t="shared" si="55"/>
        <v>8.4555230406420989E-2</v>
      </c>
      <c r="Y80" s="68">
        <f t="shared" si="57"/>
        <v>0.1600298656047805</v>
      </c>
      <c r="Z80" s="68">
        <f t="shared" si="58"/>
        <v>0.1600298656047805</v>
      </c>
      <c r="AA80" s="66">
        <f t="shared" si="56"/>
        <v>13.598213034463338</v>
      </c>
      <c r="AB80" s="68">
        <f t="shared" si="59"/>
        <v>0.22710819974849983</v>
      </c>
    </row>
    <row r="81" spans="1:28">
      <c r="A81">
        <v>1379.71</v>
      </c>
      <c r="B81">
        <v>13.533954348289843</v>
      </c>
      <c r="D81" s="66">
        <f t="shared" si="40"/>
        <v>13.367643105905978</v>
      </c>
      <c r="E81" s="66">
        <f t="shared" si="41"/>
        <v>8.7718779348483817</v>
      </c>
      <c r="F81" s="66">
        <f t="shared" si="42"/>
        <v>4.5957651710575966</v>
      </c>
      <c r="G81" s="66">
        <f t="shared" si="43"/>
        <v>4.8100036989430928</v>
      </c>
      <c r="H81" s="66">
        <f t="shared" si="44"/>
        <v>0.21423852788549613</v>
      </c>
      <c r="I81" s="66">
        <f t="shared" si="45"/>
        <v>13.581881633791475</v>
      </c>
      <c r="J81" s="66">
        <f t="shared" si="46"/>
        <v>-0.21423852788549702</v>
      </c>
      <c r="K81" s="66">
        <f t="shared" si="47"/>
        <v>0.29489619181544396</v>
      </c>
      <c r="L81" s="66">
        <f t="shared" si="48"/>
        <v>0.50913471970094104</v>
      </c>
      <c r="M81" s="66">
        <f t="shared" si="49"/>
        <v>13.876777825606919</v>
      </c>
      <c r="N81" s="66">
        <f t="shared" si="50"/>
        <v>-0.50913471970094015</v>
      </c>
      <c r="O81" s="67">
        <f t="shared" si="51"/>
        <v>0.25921816280495491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7.7209023255050272E-6</v>
      </c>
      <c r="X81" s="65">
        <f t="shared" si="55"/>
        <v>7.7209023255050274E-2</v>
      </c>
      <c r="Y81" s="68">
        <f t="shared" si="57"/>
        <v>0.16002986560477694</v>
      </c>
      <c r="Z81" s="68">
        <f t="shared" si="58"/>
        <v>0.16002986560477694</v>
      </c>
      <c r="AA81" s="66">
        <f t="shared" si="56"/>
        <v>13.876777825606919</v>
      </c>
      <c r="AB81" s="68">
        <f t="shared" si="59"/>
        <v>0.27856479114358024</v>
      </c>
    </row>
    <row r="82" spans="1:28">
      <c r="A82">
        <v>1508.48</v>
      </c>
      <c r="B82">
        <v>13.693984213894622</v>
      </c>
      <c r="D82" s="66">
        <f t="shared" si="40"/>
        <v>13.527672971510757</v>
      </c>
      <c r="E82" s="66">
        <f t="shared" si="41"/>
        <v>8.7905355961825933</v>
      </c>
      <c r="F82" s="66">
        <f t="shared" si="42"/>
        <v>4.7371373753281638</v>
      </c>
      <c r="G82" s="66">
        <f t="shared" si="43"/>
        <v>4.8952730249123135</v>
      </c>
      <c r="H82" s="66">
        <f t="shared" si="44"/>
        <v>0.15813564958414972</v>
      </c>
      <c r="I82" s="66">
        <f t="shared" si="45"/>
        <v>13.685808621094907</v>
      </c>
      <c r="J82" s="66">
        <f t="shared" si="46"/>
        <v>-0.15813564958414972</v>
      </c>
      <c r="K82" s="66">
        <f t="shared" si="47"/>
        <v>0.47518152322271123</v>
      </c>
      <c r="L82" s="66">
        <f t="shared" si="48"/>
        <v>0.63331717280686095</v>
      </c>
      <c r="M82" s="66">
        <f t="shared" si="49"/>
        <v>14.160990144317617</v>
      </c>
      <c r="N82" s="66">
        <f t="shared" si="50"/>
        <v>-0.63331717280686028</v>
      </c>
      <c r="O82" s="67">
        <f t="shared" si="51"/>
        <v>0.40109064137207451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7.061814639585903E-6</v>
      </c>
      <c r="X82" s="65">
        <f t="shared" si="55"/>
        <v>7.0618146395859033E-2</v>
      </c>
      <c r="Y82" s="68">
        <f t="shared" si="57"/>
        <v>0.16002986560477872</v>
      </c>
      <c r="Z82" s="68">
        <f t="shared" si="58"/>
        <v>0.16002986560477872</v>
      </c>
      <c r="AA82" s="66">
        <f t="shared" si="56"/>
        <v>14.160990144317617</v>
      </c>
      <c r="AB82" s="68">
        <f t="shared" si="59"/>
        <v>0.28421231871069885</v>
      </c>
    </row>
    <row r="83" spans="1:28" ht="15" customHeight="1">
      <c r="A83">
        <v>1649.51</v>
      </c>
      <c r="B83">
        <v>13.8540140794994</v>
      </c>
      <c r="D83" s="66">
        <f t="shared" si="40"/>
        <v>13.687702837115536</v>
      </c>
      <c r="E83" s="66">
        <f t="shared" si="41"/>
        <v>8.808783149475941</v>
      </c>
      <c r="F83" s="66">
        <f t="shared" si="42"/>
        <v>4.8789196876395948</v>
      </c>
      <c r="G83" s="66">
        <f t="shared" si="43"/>
        <v>4.9776699751439217</v>
      </c>
      <c r="H83" s="66">
        <f t="shared" si="44"/>
        <v>9.8750287504326906E-2</v>
      </c>
      <c r="I83" s="66">
        <f t="shared" si="45"/>
        <v>13.786453124619863</v>
      </c>
      <c r="J83" s="66">
        <f t="shared" si="46"/>
        <v>-9.8750287504326906E-2</v>
      </c>
      <c r="K83" s="66">
        <f t="shared" si="47"/>
        <v>0.64803670968930172</v>
      </c>
      <c r="L83" s="66">
        <f t="shared" si="48"/>
        <v>0.74678699719362862</v>
      </c>
      <c r="M83" s="66">
        <f t="shared" si="49"/>
        <v>14.434489834309165</v>
      </c>
      <c r="N83" s="66">
        <f t="shared" si="50"/>
        <v>-0.74678699719362918</v>
      </c>
      <c r="O83" s="67">
        <f t="shared" si="51"/>
        <v>0.55769081917747754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6.4580427809001119E-6</v>
      </c>
      <c r="X83" s="65">
        <f t="shared" si="55"/>
        <v>6.4580427809001112E-2</v>
      </c>
      <c r="Y83" s="68">
        <f t="shared" si="57"/>
        <v>0.16002986560477872</v>
      </c>
      <c r="Z83" s="68">
        <f t="shared" si="58"/>
        <v>0.16002986560477872</v>
      </c>
      <c r="AA83" s="66">
        <f t="shared" si="56"/>
        <v>14.434489834309165</v>
      </c>
      <c r="AB83" s="68">
        <f t="shared" si="59"/>
        <v>0.27349968999154761</v>
      </c>
    </row>
    <row r="84" spans="1:28">
      <c r="A84">
        <v>1807.1</v>
      </c>
      <c r="B84">
        <v>14.036905354476289</v>
      </c>
      <c r="D84" s="66">
        <f t="shared" si="40"/>
        <v>13.870594112092425</v>
      </c>
      <c r="E84" s="66">
        <f t="shared" si="41"/>
        <v>8.8269732874998841</v>
      </c>
      <c r="F84" s="66">
        <f t="shared" si="42"/>
        <v>5.0436208245925407</v>
      </c>
      <c r="G84" s="66">
        <f t="shared" si="43"/>
        <v>5.0588316324728293</v>
      </c>
      <c r="H84" s="66">
        <f t="shared" si="44"/>
        <v>0</v>
      </c>
      <c r="I84" s="66">
        <f t="shared" si="45"/>
        <v>13.885804919972713</v>
      </c>
      <c r="J84" s="66">
        <f t="shared" si="46"/>
        <v>0</v>
      </c>
      <c r="K84" s="66">
        <f t="shared" si="47"/>
        <v>0.80868552234699242</v>
      </c>
      <c r="L84" s="66">
        <f t="shared" si="48"/>
        <v>0.80868552234699242</v>
      </c>
      <c r="M84" s="66">
        <f t="shared" si="49"/>
        <v>14.694490442319706</v>
      </c>
      <c r="N84" s="66">
        <f t="shared" si="50"/>
        <v>-0.82389633022728148</v>
      </c>
      <c r="O84" s="67">
        <f t="shared" si="51"/>
        <v>0.67880516296198168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5.8948625684923598E-6</v>
      </c>
      <c r="X84" s="65">
        <f t="shared" si="55"/>
        <v>5.8948625684923595E-2</v>
      </c>
      <c r="Y84" s="68">
        <f t="shared" si="57"/>
        <v>0.18289127497688895</v>
      </c>
      <c r="Z84" s="68">
        <f t="shared" si="58"/>
        <v>0.18289127497688895</v>
      </c>
      <c r="AA84" s="66">
        <f t="shared" si="56"/>
        <v>14.694490442319706</v>
      </c>
      <c r="AB84" s="68">
        <f t="shared" si="59"/>
        <v>0.26000060801054126</v>
      </c>
    </row>
    <row r="85" spans="1:28">
      <c r="A85">
        <v>1979.38</v>
      </c>
      <c r="B85">
        <v>14.19693522008107</v>
      </c>
      <c r="D85" s="66">
        <f t="shared" si="40"/>
        <v>14.030623977697205</v>
      </c>
      <c r="E85" s="66">
        <f t="shared" si="41"/>
        <v>8.8446997835241863</v>
      </c>
      <c r="F85" s="66">
        <f t="shared" si="42"/>
        <v>5.185924194173019</v>
      </c>
      <c r="G85" s="66">
        <f t="shared" si="43"/>
        <v>5.1369936938152119</v>
      </c>
      <c r="H85" s="66">
        <f t="shared" si="44"/>
        <v>0</v>
      </c>
      <c r="I85" s="66">
        <f t="shared" si="45"/>
        <v>13.981693477339398</v>
      </c>
      <c r="J85" s="66">
        <f t="shared" si="46"/>
        <v>0</v>
      </c>
      <c r="K85" s="66">
        <f t="shared" si="47"/>
        <v>0.95161295680578173</v>
      </c>
      <c r="L85" s="66">
        <f t="shared" si="48"/>
        <v>0.95161295680578173</v>
      </c>
      <c r="M85" s="66">
        <f t="shared" si="49"/>
        <v>14.93330643414518</v>
      </c>
      <c r="N85" s="66">
        <f t="shared" si="50"/>
        <v>-0.90268245644797496</v>
      </c>
      <c r="O85" s="67">
        <f t="shared" si="51"/>
        <v>0.81483561717895026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5.3817893216676648E-6</v>
      </c>
      <c r="X85" s="65">
        <f t="shared" si="55"/>
        <v>5.3817893216676647E-2</v>
      </c>
      <c r="Y85" s="68">
        <f t="shared" si="57"/>
        <v>0.1600298656047805</v>
      </c>
      <c r="Z85" s="68">
        <f t="shared" si="58"/>
        <v>0.1600298656047805</v>
      </c>
      <c r="AA85" s="66">
        <f t="shared" si="56"/>
        <v>14.93330643414518</v>
      </c>
      <c r="AB85" s="68">
        <f t="shared" si="59"/>
        <v>0.23881599182547397</v>
      </c>
    </row>
    <row r="86" spans="1:28">
      <c r="A86">
        <v>2160.48</v>
      </c>
      <c r="B86">
        <v>14.356965085685847</v>
      </c>
      <c r="D86" s="66">
        <f t="shared" si="40"/>
        <v>14.190653843301982</v>
      </c>
      <c r="E86" s="66">
        <f t="shared" si="41"/>
        <v>8.8613540899175316</v>
      </c>
      <c r="F86" s="66">
        <f t="shared" si="42"/>
        <v>5.3292997533844506</v>
      </c>
      <c r="G86" s="66">
        <f t="shared" si="43"/>
        <v>5.2095972543158684</v>
      </c>
      <c r="H86" s="66">
        <f t="shared" si="44"/>
        <v>-0.11970249906858221</v>
      </c>
      <c r="I86" s="66">
        <f t="shared" si="45"/>
        <v>14.0709513442334</v>
      </c>
      <c r="J86" s="66">
        <f t="shared" si="46"/>
        <v>0.11970249906858221</v>
      </c>
      <c r="K86" s="66">
        <f t="shared" si="47"/>
        <v>1.0735813128100653</v>
      </c>
      <c r="L86" s="66">
        <f t="shared" si="48"/>
        <v>0.95387881374148309</v>
      </c>
      <c r="M86" s="66">
        <f t="shared" si="49"/>
        <v>15.144532657043465</v>
      </c>
      <c r="N86" s="66">
        <f t="shared" si="50"/>
        <v>-0.95387881374148265</v>
      </c>
      <c r="O86" s="67">
        <f t="shared" si="51"/>
        <v>0.90988479130485811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4.9306664016896903E-6</v>
      </c>
      <c r="X86" s="65">
        <f t="shared" si="55"/>
        <v>4.9306664016896901E-2</v>
      </c>
      <c r="Y86" s="68">
        <f t="shared" si="57"/>
        <v>0.16002986560477694</v>
      </c>
      <c r="Z86" s="68">
        <f t="shared" si="58"/>
        <v>0.16002986560477694</v>
      </c>
      <c r="AA86" s="66">
        <f t="shared" si="56"/>
        <v>15.144532657043465</v>
      </c>
      <c r="AB86" s="68">
        <f t="shared" si="59"/>
        <v>0.21122622289828463</v>
      </c>
    </row>
    <row r="87" spans="1:28">
      <c r="A87">
        <v>2375.11</v>
      </c>
      <c r="B87">
        <v>14.516994951290627</v>
      </c>
      <c r="D87" s="66">
        <f t="shared" si="40"/>
        <v>14.350683708906763</v>
      </c>
      <c r="E87" s="66">
        <f t="shared" si="41"/>
        <v>8.8789578635428832</v>
      </c>
      <c r="F87" s="66">
        <f t="shared" si="42"/>
        <v>5.4717258453638795</v>
      </c>
      <c r="G87" s="66">
        <f t="shared" si="43"/>
        <v>5.2854719497217424</v>
      </c>
      <c r="H87" s="66">
        <f t="shared" si="44"/>
        <v>-0.18625389564213712</v>
      </c>
      <c r="I87" s="66">
        <f t="shared" si="45"/>
        <v>14.164429813264626</v>
      </c>
      <c r="J87" s="66">
        <f t="shared" si="46"/>
        <v>0.18625389564213712</v>
      </c>
      <c r="K87" s="66">
        <f t="shared" si="47"/>
        <v>1.1903588460602044</v>
      </c>
      <c r="L87" s="66">
        <f t="shared" si="48"/>
        <v>1.0041049504180672</v>
      </c>
      <c r="M87" s="66">
        <f t="shared" si="49"/>
        <v>15.35478865932483</v>
      </c>
      <c r="N87" s="66">
        <f t="shared" si="50"/>
        <v>-1.0041049504180677</v>
      </c>
      <c r="O87" s="67">
        <f t="shared" si="51"/>
        <v>1.0082267514540701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4.4851001206354831E-6</v>
      </c>
      <c r="X87" s="65">
        <f t="shared" si="55"/>
        <v>4.4851001206354831E-2</v>
      </c>
      <c r="Y87" s="68">
        <f t="shared" si="57"/>
        <v>0.1600298656047805</v>
      </c>
      <c r="Z87" s="68">
        <f t="shared" si="58"/>
        <v>0.1600298656047805</v>
      </c>
      <c r="AA87" s="66">
        <f t="shared" si="56"/>
        <v>15.35478865932483</v>
      </c>
      <c r="AB87" s="68">
        <f t="shared" si="59"/>
        <v>0.21025600228136554</v>
      </c>
    </row>
    <row r="88" spans="1:28">
      <c r="A88">
        <v>2588.5100000000002</v>
      </c>
      <c r="B88">
        <v>14.677024816895409</v>
      </c>
      <c r="D88" s="66">
        <f t="shared" si="40"/>
        <v>14.510713574511545</v>
      </c>
      <c r="E88" s="66">
        <f t="shared" si="41"/>
        <v>8.8945889362484252</v>
      </c>
      <c r="F88" s="66">
        <f t="shared" si="42"/>
        <v>5.6161246382631198</v>
      </c>
      <c r="G88" s="66">
        <f t="shared" si="43"/>
        <v>5.3521024902075807</v>
      </c>
      <c r="H88" s="66">
        <f t="shared" si="44"/>
        <v>-0.26402214805553914</v>
      </c>
      <c r="I88" s="66">
        <f t="shared" si="45"/>
        <v>14.246691426456007</v>
      </c>
      <c r="J88" s="66">
        <f t="shared" si="46"/>
        <v>0.26402214805553825</v>
      </c>
      <c r="K88" s="66">
        <f t="shared" si="47"/>
        <v>1.2845245899494726</v>
      </c>
      <c r="L88" s="66">
        <f t="shared" si="48"/>
        <v>1.0205024418939344</v>
      </c>
      <c r="M88" s="66">
        <f t="shared" si="49"/>
        <v>15.53121601640548</v>
      </c>
      <c r="N88" s="66">
        <f t="shared" si="50"/>
        <v>-1.0205024418939352</v>
      </c>
      <c r="O88" s="67">
        <f t="shared" si="51"/>
        <v>1.0414252339114847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4.115342860380119E-6</v>
      </c>
      <c r="X88" s="65">
        <f t="shared" si="55"/>
        <v>4.1153428603801188E-2</v>
      </c>
      <c r="Y88" s="68">
        <f t="shared" si="57"/>
        <v>0.16002986560478227</v>
      </c>
      <c r="Z88" s="68">
        <f t="shared" si="58"/>
        <v>0.16002986560478227</v>
      </c>
      <c r="AA88" s="66">
        <f t="shared" si="56"/>
        <v>15.53121601640548</v>
      </c>
      <c r="AB88" s="68">
        <f t="shared" si="59"/>
        <v>0.17642735708064983</v>
      </c>
    </row>
    <row r="89" spans="1:28">
      <c r="A89">
        <v>2828.88</v>
      </c>
      <c r="B89">
        <v>14.837054682500186</v>
      </c>
      <c r="D89" s="66">
        <f t="shared" si="40"/>
        <v>14.670743440116322</v>
      </c>
      <c r="E89" s="66">
        <f t="shared" si="41"/>
        <v>8.9103735427555222</v>
      </c>
      <c r="F89" s="66">
        <f t="shared" si="42"/>
        <v>5.7603698973607997</v>
      </c>
      <c r="G89" s="66">
        <f t="shared" si="43"/>
        <v>5.4186857320642234</v>
      </c>
      <c r="H89" s="66">
        <f t="shared" si="44"/>
        <v>-0.3416841652965763</v>
      </c>
      <c r="I89" s="66">
        <f t="shared" si="45"/>
        <v>14.329059274819745</v>
      </c>
      <c r="J89" s="66">
        <f t="shared" si="46"/>
        <v>0.34168416529657719</v>
      </c>
      <c r="K89" s="66">
        <f t="shared" si="47"/>
        <v>1.3714431268741794</v>
      </c>
      <c r="L89" s="66">
        <f t="shared" si="48"/>
        <v>1.0297589615776022</v>
      </c>
      <c r="M89" s="66">
        <f t="shared" si="49"/>
        <v>15.700502401693925</v>
      </c>
      <c r="N89" s="66">
        <f t="shared" si="50"/>
        <v>-1.0297589615776026</v>
      </c>
      <c r="O89" s="67">
        <f t="shared" si="51"/>
        <v>1.0604035189493823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3.7656620809375235E-6</v>
      </c>
      <c r="X89" s="65">
        <f t="shared" si="55"/>
        <v>3.7656620809375235E-2</v>
      </c>
      <c r="Y89" s="68">
        <f t="shared" si="57"/>
        <v>0.16002986560477694</v>
      </c>
      <c r="Z89" s="68">
        <f t="shared" si="58"/>
        <v>0.16002986560477694</v>
      </c>
      <c r="AA89" s="66">
        <f t="shared" si="56"/>
        <v>15.700502401693925</v>
      </c>
      <c r="AB89" s="68">
        <f t="shared" si="59"/>
        <v>0.16928638528844431</v>
      </c>
    </row>
    <row r="90" spans="1:28">
      <c r="A90">
        <v>3098.11</v>
      </c>
      <c r="B90">
        <v>14.974223138732853</v>
      </c>
      <c r="D90" s="66">
        <f t="shared" si="40"/>
        <v>14.807911896348989</v>
      </c>
      <c r="E90" s="66">
        <f t="shared" si="41"/>
        <v>8.9261795242587816</v>
      </c>
      <c r="F90" s="66">
        <f t="shared" si="42"/>
        <v>5.8817323720902071</v>
      </c>
      <c r="G90" s="66">
        <f t="shared" si="43"/>
        <v>5.4846586260501926</v>
      </c>
      <c r="H90" s="66">
        <f t="shared" si="44"/>
        <v>-0.39707374604001444</v>
      </c>
      <c r="I90" s="66">
        <f t="shared" si="45"/>
        <v>14.410838150308974</v>
      </c>
      <c r="J90" s="66">
        <f t="shared" si="46"/>
        <v>0.39707374604001444</v>
      </c>
      <c r="K90" s="66">
        <f t="shared" si="47"/>
        <v>1.451104434294346</v>
      </c>
      <c r="L90" s="66">
        <f t="shared" si="48"/>
        <v>1.0540306882543315</v>
      </c>
      <c r="M90" s="66">
        <f t="shared" si="49"/>
        <v>15.86194258460332</v>
      </c>
      <c r="N90" s="66">
        <f t="shared" si="50"/>
        <v>-1.0540306882543309</v>
      </c>
      <c r="O90" s="67">
        <f t="shared" si="51"/>
        <v>1.1109806917818985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3.4384208912926084E-6</v>
      </c>
      <c r="X90" s="65">
        <f t="shared" si="55"/>
        <v>3.4384208912926081E-2</v>
      </c>
      <c r="Y90" s="68">
        <f t="shared" si="57"/>
        <v>0.13716845623266671</v>
      </c>
      <c r="Z90" s="68">
        <f t="shared" si="58"/>
        <v>0.13716845623266671</v>
      </c>
      <c r="AA90" s="66">
        <f t="shared" si="56"/>
        <v>15.86194258460332</v>
      </c>
      <c r="AB90" s="68">
        <f t="shared" si="59"/>
        <v>0.16144018290939499</v>
      </c>
    </row>
    <row r="91" spans="1:28">
      <c r="A91">
        <v>3388.03</v>
      </c>
      <c r="B91">
        <v>15.111391594965523</v>
      </c>
      <c r="D91" s="66">
        <f t="shared" si="40"/>
        <v>14.945080352581659</v>
      </c>
      <c r="E91" s="66">
        <f t="shared" si="41"/>
        <v>8.9413940562408065</v>
      </c>
      <c r="F91" s="66">
        <f t="shared" si="42"/>
        <v>6.0036862963408524</v>
      </c>
      <c r="G91" s="66">
        <f t="shared" si="43"/>
        <v>5.5475066380608045</v>
      </c>
      <c r="H91" s="66">
        <f t="shared" si="44"/>
        <v>-0.45617965828004792</v>
      </c>
      <c r="I91" s="66">
        <f t="shared" si="45"/>
        <v>14.488900694301611</v>
      </c>
      <c r="J91" s="66">
        <f t="shared" si="46"/>
        <v>0.45617965828004792</v>
      </c>
      <c r="K91" s="66">
        <f t="shared" si="47"/>
        <v>1.5215490769940363</v>
      </c>
      <c r="L91" s="66">
        <f t="shared" si="48"/>
        <v>1.0653694187139884</v>
      </c>
      <c r="M91" s="66">
        <f t="shared" si="49"/>
        <v>16.010449771295647</v>
      </c>
      <c r="N91" s="66">
        <f t="shared" si="50"/>
        <v>-1.0653694187139884</v>
      </c>
      <c r="O91" s="67">
        <f t="shared" si="51"/>
        <v>1.1350119983309814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3.144188849426523E-6</v>
      </c>
      <c r="X91" s="65">
        <f t="shared" si="55"/>
        <v>3.1441888494265227E-2</v>
      </c>
      <c r="Y91" s="68">
        <f t="shared" si="57"/>
        <v>0.13716845623267027</v>
      </c>
      <c r="Z91" s="68">
        <f t="shared" si="58"/>
        <v>0.13716845623267027</v>
      </c>
      <c r="AA91" s="66">
        <f t="shared" si="56"/>
        <v>16.010449771295647</v>
      </c>
      <c r="AB91" s="68">
        <f t="shared" si="59"/>
        <v>0.14850718669232776</v>
      </c>
    </row>
    <row r="92" spans="1:28">
      <c r="A92">
        <v>3708.36</v>
      </c>
      <c r="B92">
        <v>15.24856005119819</v>
      </c>
      <c r="D92" s="66">
        <f t="shared" si="40"/>
        <v>15.082248808814326</v>
      </c>
      <c r="E92" s="66">
        <f t="shared" si="41"/>
        <v>8.9564292973382358</v>
      </c>
      <c r="F92" s="66">
        <f t="shared" si="42"/>
        <v>6.1258195114760898</v>
      </c>
      <c r="G92" s="66">
        <f t="shared" si="43"/>
        <v>5.6089874198208003</v>
      </c>
      <c r="H92" s="66">
        <f t="shared" si="44"/>
        <v>-0.51683209165528954</v>
      </c>
      <c r="I92" s="66">
        <f t="shared" si="45"/>
        <v>14.565416717159035</v>
      </c>
      <c r="J92" s="66">
        <f t="shared" si="46"/>
        <v>0.51683209165529043</v>
      </c>
      <c r="K92" s="66">
        <f t="shared" si="47"/>
        <v>1.585782007027279</v>
      </c>
      <c r="L92" s="66">
        <f t="shared" si="48"/>
        <v>1.0689499153719886</v>
      </c>
      <c r="M92" s="66">
        <f t="shared" si="49"/>
        <v>16.151198724186315</v>
      </c>
      <c r="N92" s="66">
        <f t="shared" si="50"/>
        <v>-1.0689499153719897</v>
      </c>
      <c r="O92" s="67">
        <f t="shared" si="51"/>
        <v>1.1426539215737839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2.8725922368708926E-6</v>
      </c>
      <c r="X92" s="65">
        <f t="shared" si="55"/>
        <v>2.8725922368708925E-2</v>
      </c>
      <c r="Y92" s="68">
        <f t="shared" si="57"/>
        <v>0.13716845623266671</v>
      </c>
      <c r="Z92" s="68">
        <f t="shared" si="58"/>
        <v>0.13716845623266671</v>
      </c>
      <c r="AA92" s="66">
        <f t="shared" si="56"/>
        <v>16.151198724186315</v>
      </c>
      <c r="AB92" s="68">
        <f t="shared" si="59"/>
        <v>0.14074895289066802</v>
      </c>
    </row>
    <row r="93" spans="1:28">
      <c r="A93">
        <v>4058.71</v>
      </c>
      <c r="B93">
        <v>15.36286709805875</v>
      </c>
      <c r="D93" s="66">
        <f t="shared" si="40"/>
        <v>15.196555855674886</v>
      </c>
      <c r="E93" s="66">
        <f t="shared" si="41"/>
        <v>8.9711331285556248</v>
      </c>
      <c r="F93" s="66">
        <f t="shared" si="42"/>
        <v>6.2254227271192608</v>
      </c>
      <c r="G93" s="66">
        <f t="shared" si="43"/>
        <v>5.6685160927073577</v>
      </c>
      <c r="H93" s="66">
        <f t="shared" si="44"/>
        <v>-0.55690663441190313</v>
      </c>
      <c r="I93" s="66">
        <f t="shared" si="45"/>
        <v>14.639649221262982</v>
      </c>
      <c r="J93" s="66">
        <f t="shared" si="46"/>
        <v>0.55690663441190402</v>
      </c>
      <c r="K93" s="66">
        <f t="shared" si="47"/>
        <v>1.6439502774354562</v>
      </c>
      <c r="L93" s="66">
        <f t="shared" si="48"/>
        <v>1.0870436430235522</v>
      </c>
      <c r="M93" s="66">
        <f t="shared" si="49"/>
        <v>16.283599498698436</v>
      </c>
      <c r="N93" s="66">
        <f t="shared" si="50"/>
        <v>-1.0870436430235504</v>
      </c>
      <c r="O93" s="67">
        <f t="shared" si="51"/>
        <v>1.1816638818379122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2.6246285513186556E-6</v>
      </c>
      <c r="X93" s="65">
        <f t="shared" si="55"/>
        <v>2.6246285513186557E-2</v>
      </c>
      <c r="Y93" s="68">
        <f t="shared" si="57"/>
        <v>0.11430704686056004</v>
      </c>
      <c r="Z93" s="68">
        <f t="shared" si="58"/>
        <v>0.11430704686056004</v>
      </c>
      <c r="AA93" s="66">
        <f t="shared" si="56"/>
        <v>16.283599498698436</v>
      </c>
      <c r="AB93" s="68">
        <f t="shared" si="59"/>
        <v>0.13240077451212073</v>
      </c>
    </row>
    <row r="94" spans="1:28">
      <c r="A94">
        <v>4434.8</v>
      </c>
      <c r="B94">
        <v>15.454312735547191</v>
      </c>
      <c r="D94" s="66">
        <f t="shared" si="40"/>
        <v>15.288001493163327</v>
      </c>
      <c r="E94" s="66">
        <f t="shared" si="41"/>
        <v>8.9852650781210315</v>
      </c>
      <c r="F94" s="66">
        <f t="shared" si="42"/>
        <v>6.3027364150422951</v>
      </c>
      <c r="G94" s="66">
        <f t="shared" si="43"/>
        <v>5.7251783164230945</v>
      </c>
      <c r="H94" s="66">
        <f t="shared" si="44"/>
        <v>-0.5775580986192006</v>
      </c>
      <c r="I94" s="66">
        <f t="shared" si="45"/>
        <v>14.710443394544125</v>
      </c>
      <c r="J94" s="66">
        <f t="shared" si="46"/>
        <v>0.57755809861920149</v>
      </c>
      <c r="K94" s="66">
        <f t="shared" si="47"/>
        <v>1.6959487574852961</v>
      </c>
      <c r="L94" s="66">
        <f t="shared" si="48"/>
        <v>1.1183906588660946</v>
      </c>
      <c r="M94" s="66">
        <f t="shared" si="49"/>
        <v>16.406392152029422</v>
      </c>
      <c r="N94" s="66">
        <f t="shared" si="50"/>
        <v>-1.1183906588660957</v>
      </c>
      <c r="O94" s="67">
        <f t="shared" si="51"/>
        <v>1.2507976658389397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2.4020488291518315E-6</v>
      </c>
      <c r="X94" s="65">
        <f t="shared" si="55"/>
        <v>2.4020488291518316E-2</v>
      </c>
      <c r="Y94" s="68">
        <f t="shared" si="57"/>
        <v>9.1445637488440923E-2</v>
      </c>
      <c r="Z94" s="68">
        <f t="shared" si="58"/>
        <v>9.1445637488440923E-2</v>
      </c>
      <c r="AA94" s="66">
        <f t="shared" si="56"/>
        <v>16.406392152029422</v>
      </c>
      <c r="AB94" s="68">
        <f t="shared" si="59"/>
        <v>0.12279265333098621</v>
      </c>
    </row>
    <row r="95" spans="1:28">
      <c r="A95">
        <v>4849.6499999999996</v>
      </c>
      <c r="B95">
        <v>15.522896963663523</v>
      </c>
      <c r="D95" s="66">
        <f t="shared" si="40"/>
        <v>15.356585721279659</v>
      </c>
      <c r="E95" s="66">
        <f t="shared" si="41"/>
        <v>8.9992319543451718</v>
      </c>
      <c r="F95" s="66">
        <f t="shared" si="42"/>
        <v>6.3573537669344873</v>
      </c>
      <c r="G95" s="66">
        <f t="shared" si="43"/>
        <v>5.7806527393727212</v>
      </c>
      <c r="H95" s="66">
        <f t="shared" si="44"/>
        <v>-0.57670102756176611</v>
      </c>
      <c r="I95" s="66">
        <f t="shared" si="45"/>
        <v>14.779884693717893</v>
      </c>
      <c r="J95" s="66">
        <f t="shared" si="46"/>
        <v>0.57670102756176611</v>
      </c>
      <c r="K95" s="66">
        <f t="shared" si="47"/>
        <v>1.7439316719158369</v>
      </c>
      <c r="L95" s="66">
        <f t="shared" si="48"/>
        <v>1.1672306443540708</v>
      </c>
      <c r="M95" s="66">
        <f t="shared" si="49"/>
        <v>16.523816365633731</v>
      </c>
      <c r="N95" s="66">
        <f t="shared" si="50"/>
        <v>-1.1672306443540723</v>
      </c>
      <c r="O95" s="67">
        <f t="shared" si="51"/>
        <v>1.3624273771192228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2.1965721541807228E-6</v>
      </c>
      <c r="X95" s="65">
        <f t="shared" si="55"/>
        <v>2.1965721541807228E-2</v>
      </c>
      <c r="Y95" s="68">
        <f t="shared" si="57"/>
        <v>6.8584228116332469E-2</v>
      </c>
      <c r="Z95" s="68">
        <f t="shared" si="58"/>
        <v>6.8584228116332469E-2</v>
      </c>
      <c r="AA95" s="66">
        <f t="shared" si="56"/>
        <v>16.523816365633731</v>
      </c>
      <c r="AB95" s="68">
        <f t="shared" si="59"/>
        <v>0.1174242136043091</v>
      </c>
    </row>
    <row r="96" spans="1:28">
      <c r="A96">
        <v>5303.82</v>
      </c>
      <c r="B96">
        <v>15.568619782407749</v>
      </c>
      <c r="D96" s="66">
        <f t="shared" si="40"/>
        <v>15.402308540023885</v>
      </c>
      <c r="E96" s="66">
        <f t="shared" si="41"/>
        <v>9.012927453267034</v>
      </c>
      <c r="F96" s="66">
        <f t="shared" si="42"/>
        <v>6.3893810867568508</v>
      </c>
      <c r="G96" s="66">
        <f t="shared" si="43"/>
        <v>5.8345462419587735</v>
      </c>
      <c r="H96" s="66">
        <f t="shared" si="44"/>
        <v>-0.55483484479807732</v>
      </c>
      <c r="I96" s="66">
        <f t="shared" si="45"/>
        <v>14.847473695225808</v>
      </c>
      <c r="J96" s="66">
        <f t="shared" si="46"/>
        <v>0.55483484479807643</v>
      </c>
      <c r="K96" s="66">
        <f t="shared" si="47"/>
        <v>1.7879901471445312</v>
      </c>
      <c r="L96" s="66">
        <f t="shared" si="48"/>
        <v>1.2331553023464548</v>
      </c>
      <c r="M96" s="66">
        <f t="shared" si="49"/>
        <v>16.635463842370338</v>
      </c>
      <c r="N96" s="66">
        <f t="shared" si="50"/>
        <v>-1.2331553023464537</v>
      </c>
      <c r="O96" s="67">
        <f t="shared" si="51"/>
        <v>1.5206719997051734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2.0084780681702138E-6</v>
      </c>
      <c r="X96" s="65">
        <f t="shared" si="55"/>
        <v>2.0084780681702139E-2</v>
      </c>
      <c r="Y96" s="68">
        <f t="shared" si="57"/>
        <v>4.5722818744225791E-2</v>
      </c>
      <c r="Z96" s="68">
        <f t="shared" si="58"/>
        <v>4.5722818744225791E-2</v>
      </c>
      <c r="AA96" s="66">
        <f t="shared" si="56"/>
        <v>16.635463842370338</v>
      </c>
      <c r="AB96" s="68">
        <f t="shared" si="59"/>
        <v>0.11164747673660713</v>
      </c>
    </row>
    <row r="97" spans="1:28">
      <c r="A97">
        <v>5805.25</v>
      </c>
      <c r="B97">
        <v>15.591481191779859</v>
      </c>
      <c r="D97" s="66">
        <f t="shared" si="40"/>
        <v>15.425169949395995</v>
      </c>
      <c r="E97" s="66">
        <f t="shared" si="41"/>
        <v>9.0264658560369782</v>
      </c>
      <c r="F97" s="66">
        <f t="shared" si="42"/>
        <v>6.3987040933590169</v>
      </c>
      <c r="G97" s="66">
        <f t="shared" si="43"/>
        <v>5.887336491985077</v>
      </c>
      <c r="H97" s="66">
        <f t="shared" si="44"/>
        <v>-0.51136760137393988</v>
      </c>
      <c r="I97" s="66">
        <f t="shared" si="45"/>
        <v>14.913802348022056</v>
      </c>
      <c r="J97" s="66">
        <f t="shared" si="46"/>
        <v>0.511367601373939</v>
      </c>
      <c r="K97" s="66">
        <f t="shared" si="47"/>
        <v>1.8288864135054976</v>
      </c>
      <c r="L97" s="66">
        <f t="shared" si="48"/>
        <v>1.3175188121315586</v>
      </c>
      <c r="M97" s="66">
        <f t="shared" si="49"/>
        <v>16.742688761527553</v>
      </c>
      <c r="N97" s="66">
        <f t="shared" si="50"/>
        <v>-1.3175188121315582</v>
      </c>
      <c r="O97" s="67">
        <f t="shared" si="51"/>
        <v>1.7358558203205521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1.8349952452560257E-6</v>
      </c>
      <c r="X97" s="65">
        <f t="shared" si="55"/>
        <v>1.8349952452560256E-2</v>
      </c>
      <c r="Y97" s="68">
        <f t="shared" si="57"/>
        <v>2.2861409372110231E-2</v>
      </c>
      <c r="Z97" s="68">
        <f t="shared" si="58"/>
        <v>2.2861409372110231E-2</v>
      </c>
      <c r="AA97" s="66">
        <f t="shared" si="56"/>
        <v>16.742688761527553</v>
      </c>
      <c r="AB97" s="68">
        <f t="shared" si="59"/>
        <v>0.10722491915721477</v>
      </c>
    </row>
    <row r="98" spans="1:28">
      <c r="A98">
        <v>6355.65</v>
      </c>
      <c r="B98">
        <v>15.614342601151973</v>
      </c>
      <c r="D98" s="66">
        <f t="shared" si="40"/>
        <v>15.448031358768109</v>
      </c>
      <c r="E98" s="66">
        <f t="shared" si="41"/>
        <v>9.0397656021321993</v>
      </c>
      <c r="F98" s="66">
        <f t="shared" si="42"/>
        <v>6.4082657566359096</v>
      </c>
      <c r="G98" s="66">
        <f t="shared" si="43"/>
        <v>5.9387309026147399</v>
      </c>
      <c r="H98" s="66">
        <f t="shared" si="44"/>
        <v>-0.46953485402116968</v>
      </c>
      <c r="I98" s="66">
        <f t="shared" si="45"/>
        <v>14.978496504746939</v>
      </c>
      <c r="J98" s="66">
        <f t="shared" si="46"/>
        <v>0.46953485402116968</v>
      </c>
      <c r="K98" s="66">
        <f t="shared" si="47"/>
        <v>1.8667071626281375</v>
      </c>
      <c r="L98" s="66">
        <f t="shared" si="48"/>
        <v>1.3971723086069678</v>
      </c>
      <c r="M98" s="66">
        <f t="shared" si="49"/>
        <v>16.845203667375078</v>
      </c>
      <c r="N98" s="66">
        <f t="shared" si="50"/>
        <v>-1.3971723086069687</v>
      </c>
      <c r="O98" s="67">
        <f t="shared" si="51"/>
        <v>1.9520904599381266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1.6760844520265501E-6</v>
      </c>
      <c r="X98" s="65">
        <f t="shared" si="55"/>
        <v>1.6760844520265501E-2</v>
      </c>
      <c r="Y98" s="68">
        <f t="shared" si="57"/>
        <v>2.2861409372113783E-2</v>
      </c>
      <c r="Z98" s="68">
        <f t="shared" si="58"/>
        <v>2.2861409372113783E-2</v>
      </c>
      <c r="AA98" s="66">
        <f t="shared" si="56"/>
        <v>16.845203667375078</v>
      </c>
      <c r="AB98" s="68">
        <f t="shared" si="59"/>
        <v>0.10251490584752432</v>
      </c>
    </row>
    <row r="99" spans="1:28">
      <c r="A99">
        <v>6946.47</v>
      </c>
      <c r="B99">
        <v>15.637204010524087</v>
      </c>
      <c r="D99" s="66">
        <f t="shared" si="40"/>
        <v>15.470892768140223</v>
      </c>
      <c r="E99" s="66">
        <f t="shared" si="41"/>
        <v>9.0525566981918182</v>
      </c>
      <c r="F99" s="66">
        <f t="shared" si="42"/>
        <v>6.4183360699484044</v>
      </c>
      <c r="G99" s="66">
        <f t="shared" si="43"/>
        <v>5.9877287283732761</v>
      </c>
      <c r="H99" s="66">
        <f t="shared" si="44"/>
        <v>-0.43060734157512837</v>
      </c>
      <c r="I99" s="66">
        <f t="shared" si="45"/>
        <v>15.040285426565095</v>
      </c>
      <c r="J99" s="66">
        <f t="shared" si="46"/>
        <v>0.43060734157512748</v>
      </c>
      <c r="K99" s="66">
        <f t="shared" si="47"/>
        <v>1.9010584873797778</v>
      </c>
      <c r="L99" s="66">
        <f t="shared" si="48"/>
        <v>1.4704511458046503</v>
      </c>
      <c r="M99" s="66">
        <f t="shared" si="49"/>
        <v>16.941343913944873</v>
      </c>
      <c r="N99" s="66">
        <f t="shared" si="50"/>
        <v>-1.4704511458046507</v>
      </c>
      <c r="O99" s="67">
        <f t="shared" si="51"/>
        <v>2.1622265721982101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1.5335279858003479E-6</v>
      </c>
      <c r="X99" s="65">
        <f t="shared" si="55"/>
        <v>1.5335279858003479E-2</v>
      </c>
      <c r="Y99" s="68">
        <f t="shared" si="57"/>
        <v>2.2861409372113783E-2</v>
      </c>
      <c r="Z99" s="68">
        <f t="shared" si="58"/>
        <v>2.2861409372113783E-2</v>
      </c>
      <c r="AA99" s="66">
        <f t="shared" si="56"/>
        <v>16.941343913944873</v>
      </c>
      <c r="AB99" s="68">
        <f t="shared" si="59"/>
        <v>9.6140246569795806E-2</v>
      </c>
    </row>
    <row r="100" spans="1:28">
      <c r="A100">
        <v>7604.01</v>
      </c>
      <c r="B100">
        <v>15.660065419896194</v>
      </c>
      <c r="D100" s="66">
        <f t="shared" si="40"/>
        <v>15.493754177512329</v>
      </c>
      <c r="E100" s="66">
        <f t="shared" si="41"/>
        <v>9.0653145148605745</v>
      </c>
      <c r="F100" s="66">
        <f t="shared" si="42"/>
        <v>6.4284396626517548</v>
      </c>
      <c r="G100" s="66">
        <f t="shared" si="43"/>
        <v>6.0361819662829932</v>
      </c>
      <c r="H100" s="66">
        <f t="shared" si="44"/>
        <v>-0.39225769636876162</v>
      </c>
      <c r="I100" s="66">
        <f t="shared" si="45"/>
        <v>15.101496481143567</v>
      </c>
      <c r="J100" s="66">
        <f t="shared" si="46"/>
        <v>0.39225769636876251</v>
      </c>
      <c r="K100" s="66">
        <f t="shared" si="47"/>
        <v>1.9334986280752982</v>
      </c>
      <c r="L100" s="66">
        <f t="shared" si="48"/>
        <v>1.5412409317065356</v>
      </c>
      <c r="M100" s="66">
        <f t="shared" si="49"/>
        <v>17.034995109218865</v>
      </c>
      <c r="N100" s="66">
        <f t="shared" si="50"/>
        <v>-1.5412409317065361</v>
      </c>
      <c r="O100" s="67">
        <f t="shared" si="51"/>
        <v>2.3754236095676315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1.4009195342355602E-6</v>
      </c>
      <c r="X100" s="65">
        <f t="shared" si="55"/>
        <v>1.4009195342355603E-2</v>
      </c>
      <c r="Y100" s="68">
        <f t="shared" si="57"/>
        <v>2.2861409372106678E-2</v>
      </c>
      <c r="Z100" s="68">
        <f t="shared" si="58"/>
        <v>2.2861409372106678E-2</v>
      </c>
      <c r="AA100" s="66">
        <f t="shared" si="56"/>
        <v>17.034995109218865</v>
      </c>
      <c r="AB100" s="68">
        <f t="shared" si="59"/>
        <v>9.3651195273992016E-2</v>
      </c>
    </row>
    <row r="101" spans="1:28">
      <c r="A101">
        <v>8314.68</v>
      </c>
      <c r="B101">
        <v>15.682926829268308</v>
      </c>
      <c r="D101" s="66">
        <f t="shared" si="40"/>
        <v>15.516615586884443</v>
      </c>
      <c r="E101" s="66">
        <f t="shared" si="41"/>
        <v>9.0776710179002578</v>
      </c>
      <c r="F101" s="66">
        <f t="shared" si="42"/>
        <v>6.4389445689841853</v>
      </c>
      <c r="G101" s="66">
        <f t="shared" si="43"/>
        <v>6.0827175151610327</v>
      </c>
      <c r="H101" s="66">
        <f t="shared" si="44"/>
        <v>-0.35622705382315267</v>
      </c>
      <c r="I101" s="66">
        <f t="shared" si="45"/>
        <v>15.16038853306129</v>
      </c>
      <c r="J101" s="66">
        <f t="shared" si="46"/>
        <v>0.35622705382315267</v>
      </c>
      <c r="K101" s="66">
        <f t="shared" si="47"/>
        <v>1.9633131935718247</v>
      </c>
      <c r="L101" s="66">
        <f t="shared" si="48"/>
        <v>1.607086139748672</v>
      </c>
      <c r="M101" s="66">
        <f t="shared" si="49"/>
        <v>17.123701726633115</v>
      </c>
      <c r="N101" s="66">
        <f t="shared" si="50"/>
        <v>-1.607086139748672</v>
      </c>
      <c r="O101" s="67">
        <f t="shared" si="51"/>
        <v>2.582725860572288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1.2811805322059948E-6</v>
      </c>
      <c r="X101" s="65">
        <f t="shared" si="55"/>
        <v>1.2811805322059949E-2</v>
      </c>
      <c r="Y101" s="68">
        <f t="shared" si="57"/>
        <v>2.2861409372113783E-2</v>
      </c>
      <c r="Z101" s="68">
        <f t="shared" si="58"/>
        <v>2.2861409372113783E-2</v>
      </c>
      <c r="AA101" s="66">
        <f t="shared" si="56"/>
        <v>17.123701726633115</v>
      </c>
      <c r="AB101" s="68">
        <f t="shared" si="59"/>
        <v>8.8706617414249678E-2</v>
      </c>
    </row>
    <row r="102" spans="1:28">
      <c r="A102">
        <v>9095.6299999999992</v>
      </c>
      <c r="B102">
        <v>15.70578823864042</v>
      </c>
      <c r="D102" s="66">
        <f t="shared" si="40"/>
        <v>15.539476996256555</v>
      </c>
      <c r="E102" s="66">
        <f t="shared" si="41"/>
        <v>9.0898463432697483</v>
      </c>
      <c r="F102" s="66">
        <f t="shared" si="42"/>
        <v>6.4496306529868068</v>
      </c>
      <c r="G102" s="66">
        <f t="shared" si="43"/>
        <v>6.1281953731952434</v>
      </c>
      <c r="H102" s="66">
        <f t="shared" si="44"/>
        <v>-0.32143527979156339</v>
      </c>
      <c r="I102" s="66">
        <f t="shared" si="45"/>
        <v>15.218041716464992</v>
      </c>
      <c r="J102" s="66">
        <f t="shared" si="46"/>
        <v>0.32143527979156339</v>
      </c>
      <c r="K102" s="66">
        <f t="shared" si="47"/>
        <v>1.9912568709322396</v>
      </c>
      <c r="L102" s="66">
        <f t="shared" si="48"/>
        <v>1.6698215911406762</v>
      </c>
      <c r="M102" s="66">
        <f t="shared" si="49"/>
        <v>17.209298587397232</v>
      </c>
      <c r="N102" s="66">
        <f t="shared" si="50"/>
        <v>-1.6698215911406766</v>
      </c>
      <c r="O102" s="67">
        <f t="shared" si="51"/>
        <v>2.788304146239581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1.1711784832411326E-6</v>
      </c>
      <c r="X102" s="65">
        <f t="shared" si="55"/>
        <v>1.1711784832411325E-2</v>
      </c>
      <c r="Y102" s="68">
        <f t="shared" si="57"/>
        <v>2.2861409372112007E-2</v>
      </c>
      <c r="Z102" s="68">
        <f t="shared" si="58"/>
        <v>2.2861409372112007E-2</v>
      </c>
      <c r="AA102" s="66">
        <f t="shared" si="56"/>
        <v>17.209298587397232</v>
      </c>
      <c r="AB102" s="68">
        <f t="shared" si="59"/>
        <v>8.5596860764116656E-2</v>
      </c>
    </row>
    <row r="103" spans="1:28">
      <c r="A103">
        <v>9954.08</v>
      </c>
      <c r="B103">
        <v>15.72864964801253</v>
      </c>
      <c r="D103" s="66">
        <f t="shared" si="40"/>
        <v>15.562338405628665</v>
      </c>
      <c r="E103" s="66">
        <f t="shared" si="41"/>
        <v>9.1018430384332376</v>
      </c>
      <c r="F103" s="66">
        <f t="shared" si="42"/>
        <v>6.4604953671954277</v>
      </c>
      <c r="G103" s="66">
        <f t="shared" si="43"/>
        <v>6.1726448174555779</v>
      </c>
      <c r="H103" s="66">
        <f t="shared" si="44"/>
        <v>-0.2878505497398498</v>
      </c>
      <c r="I103" s="66">
        <f t="shared" si="45"/>
        <v>15.274487855888815</v>
      </c>
      <c r="J103" s="66">
        <f t="shared" si="46"/>
        <v>0.28785054973985069</v>
      </c>
      <c r="K103" s="66">
        <f t="shared" si="47"/>
        <v>2.0174948687899561</v>
      </c>
      <c r="L103" s="66">
        <f t="shared" si="48"/>
        <v>1.7296443190501054</v>
      </c>
      <c r="M103" s="66">
        <f t="shared" si="49"/>
        <v>17.291982724678771</v>
      </c>
      <c r="N103" s="66">
        <f t="shared" si="50"/>
        <v>-1.7296443190501058</v>
      </c>
      <c r="O103" s="67">
        <f t="shared" si="51"/>
        <v>2.9916694704223046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1.0701748576988072E-6</v>
      </c>
      <c r="X103" s="65">
        <f t="shared" si="55"/>
        <v>1.0701748576988071E-2</v>
      </c>
      <c r="Y103" s="68">
        <f t="shared" si="57"/>
        <v>2.2861409372110231E-2</v>
      </c>
      <c r="Z103" s="68">
        <f t="shared" si="58"/>
        <v>2.2861409372110231E-2</v>
      </c>
      <c r="AA103" s="66">
        <f t="shared" si="56"/>
        <v>17.291982724678771</v>
      </c>
      <c r="AB103" s="68">
        <f t="shared" si="59"/>
        <v>8.2684137281539449E-2</v>
      </c>
    </row>
    <row r="104" spans="1:28">
      <c r="A104">
        <v>10893.34</v>
      </c>
      <c r="B104">
        <v>15.72864964801253</v>
      </c>
      <c r="D104" s="66">
        <f t="shared" ref="D104:D123" si="60">IF(B104-$D$4&gt;0.05,B104-$D$4,IF(A104="","",0))</f>
        <v>15.562338405628665</v>
      </c>
      <c r="E104" s="66">
        <f t="shared" ref="E104:E123" si="61">IF(D104="","",IF(A104&lt;$F$4+0.01,0,10^(((-0.434*$E$4)/(LOG(A104)-LOG($F$4)))+LOG($G$4))))</f>
        <v>9.1136082305842354</v>
      </c>
      <c r="F104" s="66">
        <f t="shared" ref="F104:F123" si="62">IF(E104="","",IF(ABS(D104-E104)&lt;0.05,0,D104-E104))</f>
        <v>6.4487301750444299</v>
      </c>
      <c r="G104" s="66">
        <f t="shared" ref="G104:G123" si="63">IF(OR(D104="",$H$4=""),"",IF(A104&lt;$I$4,0,10^(((-0.434*$H$4)/(LOG(A104)-LOG($I$4)))+LOG($J$4))))</f>
        <v>6.2158913852699031</v>
      </c>
      <c r="H104" s="66">
        <f t="shared" ref="H104:H123" si="64">IF(G104="","",IF(ABS(G104-F104)&lt;0.05,0,G104-F104))</f>
        <v>-0.23283878977452677</v>
      </c>
      <c r="I104" s="66">
        <f t="shared" ref="I104:I123" si="65">IF(G104="","",E104+G104)</f>
        <v>15.329499615854139</v>
      </c>
      <c r="J104" s="66">
        <f t="shared" ref="J104:J123" si="66">IF(I104="","",IF(ABS(D104-I104)&lt;0.05,0,D104-I104))</f>
        <v>0.23283878977452588</v>
      </c>
      <c r="K104" s="66">
        <f t="shared" ref="K104:K123" si="67">IF(OR(G104="",$K$4=""),"",IF(A104&lt;$L$4,0,10^(((-0.434*$K$4)/(LOG(A104)-LOG($L$4)))+LOG($M$4))))</f>
        <v>2.0420608231687067</v>
      </c>
      <c r="L104" s="66">
        <f t="shared" ref="L104:L123" si="68">IF(K104="","",IF(ABS(K104-J104)&lt;0.05,0,K104-J104))</f>
        <v>1.8092220333941809</v>
      </c>
      <c r="M104" s="66">
        <f t="shared" ref="M104:M123" si="69">IF(L104="","",E104+G104+K104)</f>
        <v>17.371560439022847</v>
      </c>
      <c r="N104" s="66">
        <f t="shared" ref="N104:N123" si="70">IF(M104="","",IF(ABS(D104-M104)&lt;0.05,0,D104-M104))</f>
        <v>-1.8092220333941818</v>
      </c>
      <c r="O104" s="67">
        <f t="shared" ref="O104:O123" si="71">IF($H$4="",IF(A104="","",F104^2),IF(N104="","",N104^2))</f>
        <v>3.2732843661189777</v>
      </c>
      <c r="P104" s="67"/>
      <c r="R104" s="66" t="e">
        <f t="shared" ref="R104:R123" si="72">IF(D104="","",IF(T104=0," ",1-(D104/$O$4)))</f>
        <v>#VALUE!</v>
      </c>
      <c r="T104" s="66" t="e">
        <f t="shared" ref="T104:T123" si="73">IF(D104="","",($T$3*COS($V$3*PI()/180)/($T$4*ABS(COS($V$4*PI()/180))*0.434*($R$5-$R$6))*A104))</f>
        <v>#VALUE!</v>
      </c>
      <c r="W104" s="10">
        <f t="shared" ref="W104:W123" si="74">IF(D104="","",(-2*$T$4*COS($V$4*PI()/180))/(A104*69035))</f>
        <v>9.7790082266068465E-7</v>
      </c>
      <c r="X104" s="65">
        <f t="shared" ref="X104:X123" si="75">IF(D104="","",IF(W104=" "," ",W104*10000))</f>
        <v>9.7790082266068466E-3</v>
      </c>
      <c r="Y104" s="68">
        <f t="shared" si="57"/>
        <v>1E-4</v>
      </c>
      <c r="Z104" s="68">
        <f t="shared" si="58"/>
        <v>1E-4</v>
      </c>
      <c r="AA104" s="66">
        <f t="shared" ref="AA104:AA123" si="76">(IF(M104="",(IF(I104="",E104,I104)),M104 ))</f>
        <v>17.371560439022847</v>
      </c>
      <c r="AB104" s="68">
        <f t="shared" si="59"/>
        <v>7.95777143440759E-2</v>
      </c>
    </row>
    <row r="105" spans="1:28">
      <c r="A105">
        <v>11896.13</v>
      </c>
      <c r="B105">
        <v>15.72864964801253</v>
      </c>
      <c r="D105" s="66">
        <f t="shared" si="60"/>
        <v>15.562338405628665</v>
      </c>
      <c r="E105" s="66">
        <f t="shared" si="61"/>
        <v>9.1248837023920348</v>
      </c>
      <c r="F105" s="66">
        <f t="shared" si="62"/>
        <v>6.4374547032366305</v>
      </c>
      <c r="G105" s="66">
        <f t="shared" si="63"/>
        <v>6.2570199077431603</v>
      </c>
      <c r="H105" s="66">
        <f t="shared" si="64"/>
        <v>-0.18043479549347019</v>
      </c>
      <c r="I105" s="66">
        <f t="shared" si="65"/>
        <v>15.381903610135195</v>
      </c>
      <c r="J105" s="66">
        <f t="shared" si="66"/>
        <v>0.18043479549347019</v>
      </c>
      <c r="K105" s="66">
        <f t="shared" si="67"/>
        <v>2.0645902245487959</v>
      </c>
      <c r="L105" s="66">
        <f t="shared" si="68"/>
        <v>1.8841554290553257</v>
      </c>
      <c r="M105" s="66">
        <f t="shared" si="69"/>
        <v>17.446493834683992</v>
      </c>
      <c r="N105" s="66">
        <f t="shared" si="70"/>
        <v>-1.8841554290553262</v>
      </c>
      <c r="O105" s="67">
        <f t="shared" si="71"/>
        <v>3.5500416808386603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8.9546820247614507E-7</v>
      </c>
      <c r="X105" s="65">
        <f t="shared" si="75"/>
        <v>8.9546820247614501E-3</v>
      </c>
      <c r="Y105" s="68">
        <f t="shared" ref="Y105:Y123" si="77">IF(B105-B104&lt;0.0001,0.0001,B105-B104)</f>
        <v>1E-4</v>
      </c>
      <c r="Z105" s="68">
        <f t="shared" ref="Z105:Z123" si="78">IF(D105-D104&lt;0.0001,0.0001,D105-D104)</f>
        <v>1E-4</v>
      </c>
      <c r="AA105" s="66">
        <f t="shared" si="76"/>
        <v>17.446493834683992</v>
      </c>
      <c r="AB105" s="68">
        <f t="shared" ref="AB105:AB123" si="79">IF(AA105-AA104&lt;0.0001,0.0001,AA105-AA104)</f>
        <v>7.4933395661144431E-2</v>
      </c>
    </row>
    <row r="106" spans="1:28">
      <c r="A106">
        <v>12995.11</v>
      </c>
      <c r="B106">
        <v>15.72864964801253</v>
      </c>
      <c r="D106" s="66">
        <f t="shared" si="60"/>
        <v>15.562338405628665</v>
      </c>
      <c r="E106" s="66">
        <f t="shared" si="61"/>
        <v>9.135990014643621</v>
      </c>
      <c r="F106" s="66">
        <f t="shared" si="62"/>
        <v>6.4263483909850443</v>
      </c>
      <c r="G106" s="66">
        <f t="shared" si="63"/>
        <v>6.2972298017868162</v>
      </c>
      <c r="H106" s="66">
        <f t="shared" si="64"/>
        <v>-0.12911858919822805</v>
      </c>
      <c r="I106" s="66">
        <f t="shared" si="65"/>
        <v>15.433219816430437</v>
      </c>
      <c r="J106" s="66">
        <f t="shared" si="66"/>
        <v>0.12911858919822805</v>
      </c>
      <c r="K106" s="66">
        <f t="shared" si="67"/>
        <v>2.0858708230481158</v>
      </c>
      <c r="L106" s="66">
        <f t="shared" si="68"/>
        <v>1.9567522338498877</v>
      </c>
      <c r="M106" s="66">
        <f t="shared" si="69"/>
        <v>17.519090639478552</v>
      </c>
      <c r="N106" s="66">
        <f t="shared" si="70"/>
        <v>-1.9567522338498868</v>
      </c>
      <c r="O106" s="67">
        <f t="shared" si="71"/>
        <v>3.8288793046765224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8.1973959031686095E-7</v>
      </c>
      <c r="X106" s="65">
        <f t="shared" si="75"/>
        <v>8.197395903168609E-3</v>
      </c>
      <c r="Y106" s="68">
        <f t="shared" si="77"/>
        <v>1E-4</v>
      </c>
      <c r="Z106" s="68">
        <f t="shared" si="78"/>
        <v>1E-4</v>
      </c>
      <c r="AA106" s="66">
        <f t="shared" si="76"/>
        <v>17.519090639478552</v>
      </c>
      <c r="AB106" s="68">
        <f t="shared" si="79"/>
        <v>7.2596804794560654E-2</v>
      </c>
    </row>
    <row r="107" spans="1:28">
      <c r="A107">
        <v>14294.54</v>
      </c>
      <c r="B107">
        <v>15.72864964801253</v>
      </c>
      <c r="D107" s="66">
        <f t="shared" si="60"/>
        <v>15.562338405628665</v>
      </c>
      <c r="E107" s="66">
        <f t="shared" si="61"/>
        <v>9.1477428559102449</v>
      </c>
      <c r="F107" s="66">
        <f t="shared" si="62"/>
        <v>6.4145955497184204</v>
      </c>
      <c r="G107" s="66">
        <f t="shared" si="63"/>
        <v>6.3394572697239377</v>
      </c>
      <c r="H107" s="66">
        <f t="shared" si="64"/>
        <v>-7.5138279994482637E-2</v>
      </c>
      <c r="I107" s="66">
        <f t="shared" si="65"/>
        <v>15.487200125634182</v>
      </c>
      <c r="J107" s="66">
        <f t="shared" si="66"/>
        <v>7.5138279994483526E-2</v>
      </c>
      <c r="K107" s="66">
        <f t="shared" si="67"/>
        <v>2.1074650015036775</v>
      </c>
      <c r="L107" s="66">
        <f t="shared" si="68"/>
        <v>2.032326721509194</v>
      </c>
      <c r="M107" s="66">
        <f t="shared" si="69"/>
        <v>17.594665127137858</v>
      </c>
      <c r="N107" s="66">
        <f t="shared" si="70"/>
        <v>-2.0323267215091931</v>
      </c>
      <c r="O107" s="67">
        <f t="shared" si="71"/>
        <v>4.1303519029603057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7.4522203215511244E-7</v>
      </c>
      <c r="X107" s="65">
        <f t="shared" si="75"/>
        <v>7.4522203215511241E-3</v>
      </c>
      <c r="Y107" s="68">
        <f t="shared" si="77"/>
        <v>1E-4</v>
      </c>
      <c r="Z107" s="68">
        <f t="shared" si="78"/>
        <v>1E-4</v>
      </c>
      <c r="AA107" s="66">
        <f t="shared" si="76"/>
        <v>17.594665127137858</v>
      </c>
      <c r="AB107" s="68">
        <f t="shared" si="79"/>
        <v>7.55744876593063E-2</v>
      </c>
    </row>
    <row r="108" spans="1:28">
      <c r="A108">
        <v>15595.84</v>
      </c>
      <c r="B108">
        <v>15.72864964801253</v>
      </c>
      <c r="D108" s="66">
        <f t="shared" si="60"/>
        <v>15.562338405628665</v>
      </c>
      <c r="E108" s="66">
        <f t="shared" si="61"/>
        <v>9.1582873281668284</v>
      </c>
      <c r="F108" s="66">
        <f t="shared" si="62"/>
        <v>6.4040510774618369</v>
      </c>
      <c r="G108" s="66">
        <f t="shared" si="63"/>
        <v>6.3770627175833532</v>
      </c>
      <c r="H108" s="66">
        <f t="shared" si="64"/>
        <v>0</v>
      </c>
      <c r="I108" s="66">
        <f t="shared" si="65"/>
        <v>15.535350045750182</v>
      </c>
      <c r="J108" s="66">
        <f t="shared" si="66"/>
        <v>0</v>
      </c>
      <c r="K108" s="66">
        <f t="shared" si="67"/>
        <v>2.1260761287776413</v>
      </c>
      <c r="L108" s="66">
        <f t="shared" si="68"/>
        <v>2.1260761287776413</v>
      </c>
      <c r="M108" s="66">
        <f t="shared" si="69"/>
        <v>17.661426174527822</v>
      </c>
      <c r="N108" s="66">
        <f t="shared" si="70"/>
        <v>-2.0990877688991567</v>
      </c>
      <c r="O108" s="67">
        <f t="shared" si="71"/>
        <v>4.4061694615420395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6.8304151283435465E-7</v>
      </c>
      <c r="X108" s="65">
        <f t="shared" si="75"/>
        <v>6.8304151283435461E-3</v>
      </c>
      <c r="Y108" s="68">
        <f t="shared" si="77"/>
        <v>1E-4</v>
      </c>
      <c r="Z108" s="68">
        <f t="shared" si="78"/>
        <v>1E-4</v>
      </c>
      <c r="AA108" s="66">
        <f t="shared" si="76"/>
        <v>17.661426174527822</v>
      </c>
      <c r="AB108" s="68">
        <f t="shared" si="79"/>
        <v>6.6761047389963579E-2</v>
      </c>
    </row>
    <row r="109" spans="1:28">
      <c r="A109">
        <v>17094.04</v>
      </c>
      <c r="B109">
        <v>15.72864964801253</v>
      </c>
      <c r="D109" s="66">
        <f t="shared" si="60"/>
        <v>15.562338405628665</v>
      </c>
      <c r="E109" s="66">
        <f t="shared" si="61"/>
        <v>9.1691878132619493</v>
      </c>
      <c r="F109" s="66">
        <f t="shared" si="62"/>
        <v>6.393150592366716</v>
      </c>
      <c r="G109" s="66">
        <f t="shared" si="63"/>
        <v>6.4156614203728735</v>
      </c>
      <c r="H109" s="66">
        <f t="shared" si="64"/>
        <v>0</v>
      </c>
      <c r="I109" s="66">
        <f t="shared" si="65"/>
        <v>15.584849233634824</v>
      </c>
      <c r="J109" s="66">
        <f t="shared" si="66"/>
        <v>0</v>
      </c>
      <c r="K109" s="66">
        <f t="shared" si="67"/>
        <v>2.1446000531776988</v>
      </c>
      <c r="L109" s="66">
        <f t="shared" si="68"/>
        <v>2.1446000531776988</v>
      </c>
      <c r="M109" s="66">
        <f t="shared" si="69"/>
        <v>17.729449286812521</v>
      </c>
      <c r="N109" s="66">
        <f t="shared" si="70"/>
        <v>-2.1671108811838558</v>
      </c>
      <c r="O109" s="67">
        <f t="shared" si="71"/>
        <v>4.6963695713454676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6.2317662457339179E-7</v>
      </c>
      <c r="X109" s="65">
        <f t="shared" si="75"/>
        <v>6.2317662457339182E-3</v>
      </c>
      <c r="Y109" s="68">
        <f t="shared" si="77"/>
        <v>1E-4</v>
      </c>
      <c r="Z109" s="68">
        <f t="shared" si="78"/>
        <v>1E-4</v>
      </c>
      <c r="AA109" s="66">
        <f t="shared" si="76"/>
        <v>17.729449286812521</v>
      </c>
      <c r="AB109" s="68">
        <f t="shared" si="79"/>
        <v>6.8023112284699039E-2</v>
      </c>
    </row>
    <row r="110" spans="1:28">
      <c r="A110">
        <v>18693.91</v>
      </c>
      <c r="B110">
        <v>15.72864964801253</v>
      </c>
      <c r="D110" s="66">
        <f t="shared" si="60"/>
        <v>15.562338405628665</v>
      </c>
      <c r="E110" s="66">
        <f t="shared" si="61"/>
        <v>9.1796270997161038</v>
      </c>
      <c r="F110" s="66">
        <f t="shared" si="62"/>
        <v>6.3827113059125615</v>
      </c>
      <c r="G110" s="66">
        <f t="shared" si="63"/>
        <v>6.4523657558491667</v>
      </c>
      <c r="H110" s="66">
        <f t="shared" si="64"/>
        <v>6.9654449936605189E-2</v>
      </c>
      <c r="I110" s="66">
        <f t="shared" si="65"/>
        <v>15.631992855565271</v>
      </c>
      <c r="J110" s="66">
        <f t="shared" si="66"/>
        <v>-6.9654449936605189E-2</v>
      </c>
      <c r="K110" s="66">
        <f t="shared" si="67"/>
        <v>2.1616947453428774</v>
      </c>
      <c r="L110" s="66">
        <f t="shared" si="68"/>
        <v>2.2313491952794826</v>
      </c>
      <c r="M110" s="66">
        <f t="shared" si="69"/>
        <v>17.793687600908147</v>
      </c>
      <c r="N110" s="66">
        <f t="shared" si="70"/>
        <v>-2.2313491952794813</v>
      </c>
      <c r="O110" s="67">
        <f t="shared" si="71"/>
        <v>4.9789192312743884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5.6984366285718413E-7</v>
      </c>
      <c r="X110" s="65">
        <f t="shared" si="75"/>
        <v>5.6984366285718416E-3</v>
      </c>
      <c r="Y110" s="68">
        <f t="shared" si="77"/>
        <v>1E-4</v>
      </c>
      <c r="Z110" s="68">
        <f t="shared" si="78"/>
        <v>1E-4</v>
      </c>
      <c r="AA110" s="66">
        <f t="shared" si="76"/>
        <v>17.793687600908147</v>
      </c>
      <c r="AB110" s="68">
        <f t="shared" si="79"/>
        <v>6.4238314095625526E-2</v>
      </c>
    </row>
    <row r="111" spans="1:28">
      <c r="A111">
        <v>20394.810000000001</v>
      </c>
      <c r="B111">
        <v>15.72864964801253</v>
      </c>
      <c r="D111" s="66">
        <f t="shared" si="60"/>
        <v>15.562338405628665</v>
      </c>
      <c r="E111" s="66">
        <f t="shared" si="61"/>
        <v>9.1896099896612622</v>
      </c>
      <c r="F111" s="66">
        <f t="shared" si="62"/>
        <v>6.3727284159674031</v>
      </c>
      <c r="G111" s="66">
        <f t="shared" si="63"/>
        <v>6.4872282559741441</v>
      </c>
      <c r="H111" s="66">
        <f t="shared" si="64"/>
        <v>0.11449984000674096</v>
      </c>
      <c r="I111" s="66">
        <f t="shared" si="65"/>
        <v>15.676838245635405</v>
      </c>
      <c r="J111" s="66">
        <f t="shared" si="66"/>
        <v>-0.11449984000674007</v>
      </c>
      <c r="K111" s="66">
        <f t="shared" si="67"/>
        <v>2.1774818987030664</v>
      </c>
      <c r="L111" s="66">
        <f t="shared" si="68"/>
        <v>2.2919817387098065</v>
      </c>
      <c r="M111" s="66">
        <f t="shared" si="69"/>
        <v>17.854320144338473</v>
      </c>
      <c r="N111" s="66">
        <f t="shared" si="70"/>
        <v>-2.2919817387098078</v>
      </c>
      <c r="O111" s="67">
        <f t="shared" si="71"/>
        <v>5.253180290579234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5.2231946007452591E-7</v>
      </c>
      <c r="X111" s="65">
        <f t="shared" si="75"/>
        <v>5.2231946007452587E-3</v>
      </c>
      <c r="Y111" s="68">
        <f t="shared" si="77"/>
        <v>1E-4</v>
      </c>
      <c r="Z111" s="68">
        <f t="shared" si="78"/>
        <v>1E-4</v>
      </c>
      <c r="AA111" s="66">
        <f t="shared" si="76"/>
        <v>17.854320144338473</v>
      </c>
      <c r="AB111" s="68">
        <f t="shared" si="79"/>
        <v>6.0632543430326535E-2</v>
      </c>
    </row>
    <row r="112" spans="1:28">
      <c r="A112">
        <v>22294.799999999999</v>
      </c>
      <c r="B112">
        <v>15.72864964801253</v>
      </c>
      <c r="D112" s="66">
        <f t="shared" si="60"/>
        <v>15.562338405628665</v>
      </c>
      <c r="E112" s="66">
        <f t="shared" si="61"/>
        <v>9.1996440521252509</v>
      </c>
      <c r="F112" s="66">
        <f t="shared" si="62"/>
        <v>6.3626943535034144</v>
      </c>
      <c r="G112" s="66">
        <f t="shared" si="63"/>
        <v>6.5220376760571046</v>
      </c>
      <c r="H112" s="66">
        <f t="shared" si="64"/>
        <v>0.15934332255369021</v>
      </c>
      <c r="I112" s="66">
        <f t="shared" si="65"/>
        <v>15.721681728182356</v>
      </c>
      <c r="J112" s="66">
        <f t="shared" si="66"/>
        <v>-0.15934332255369021</v>
      </c>
      <c r="K112" s="66">
        <f t="shared" si="67"/>
        <v>2.1928254410292696</v>
      </c>
      <c r="L112" s="66">
        <f t="shared" si="68"/>
        <v>2.3521687635829598</v>
      </c>
      <c r="M112" s="66">
        <f t="shared" si="69"/>
        <v>17.914507169211625</v>
      </c>
      <c r="N112" s="66">
        <f t="shared" si="70"/>
        <v>-2.3521687635829593</v>
      </c>
      <c r="O112" s="67">
        <f t="shared" si="71"/>
        <v>5.5326978923753876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4.7780675976113455E-7</v>
      </c>
      <c r="X112" s="65">
        <f t="shared" si="75"/>
        <v>4.7780675976113454E-3</v>
      </c>
      <c r="Y112" s="68">
        <f t="shared" si="77"/>
        <v>1E-4</v>
      </c>
      <c r="Z112" s="68">
        <f t="shared" si="78"/>
        <v>1E-4</v>
      </c>
      <c r="AA112" s="66">
        <f t="shared" si="76"/>
        <v>17.914507169211625</v>
      </c>
      <c r="AB112" s="68">
        <f t="shared" si="79"/>
        <v>6.0187024873151529E-2</v>
      </c>
    </row>
    <row r="113" spans="1:28">
      <c r="A113">
        <v>24396.69</v>
      </c>
      <c r="B113">
        <v>15.72864964801253</v>
      </c>
      <c r="D113" s="66">
        <f t="shared" si="60"/>
        <v>15.562338405628665</v>
      </c>
      <c r="E113" s="66">
        <f t="shared" si="61"/>
        <v>9.2096157664685911</v>
      </c>
      <c r="F113" s="66">
        <f t="shared" si="62"/>
        <v>6.3527226391600742</v>
      </c>
      <c r="G113" s="66">
        <f t="shared" si="63"/>
        <v>6.5564023925828714</v>
      </c>
      <c r="H113" s="66">
        <f t="shared" si="64"/>
        <v>0.20367975342279721</v>
      </c>
      <c r="I113" s="66">
        <f t="shared" si="65"/>
        <v>15.766018159051463</v>
      </c>
      <c r="J113" s="66">
        <f t="shared" si="66"/>
        <v>-0.20367975342279721</v>
      </c>
      <c r="K113" s="66">
        <f t="shared" si="67"/>
        <v>2.2075776939415803</v>
      </c>
      <c r="L113" s="66">
        <f t="shared" si="68"/>
        <v>2.4112574473643775</v>
      </c>
      <c r="M113" s="66">
        <f t="shared" si="69"/>
        <v>17.973595852993043</v>
      </c>
      <c r="N113" s="66">
        <f t="shared" si="70"/>
        <v>-2.4112574473643775</v>
      </c>
      <c r="O113" s="67">
        <f t="shared" si="71"/>
        <v>5.8141624774701741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4.3664145207905432E-7</v>
      </c>
      <c r="X113" s="65">
        <f t="shared" si="75"/>
        <v>4.3664145207905434E-3</v>
      </c>
      <c r="Y113" s="68">
        <f t="shared" si="77"/>
        <v>1E-4</v>
      </c>
      <c r="Z113" s="68">
        <f t="shared" si="78"/>
        <v>1E-4</v>
      </c>
      <c r="AA113" s="66">
        <f t="shared" si="76"/>
        <v>17.973595852993043</v>
      </c>
      <c r="AB113" s="68">
        <f t="shared" si="79"/>
        <v>5.9088683781418183E-2</v>
      </c>
    </row>
    <row r="114" spans="1:28">
      <c r="A114">
        <v>26697.3</v>
      </c>
      <c r="B114">
        <v>15.72864964801253</v>
      </c>
      <c r="D114" s="66">
        <f t="shared" si="60"/>
        <v>15.562338405628665</v>
      </c>
      <c r="E114" s="66">
        <f t="shared" si="61"/>
        <v>9.2194160064905724</v>
      </c>
      <c r="F114" s="66">
        <f t="shared" si="62"/>
        <v>6.342922399138093</v>
      </c>
      <c r="G114" s="66">
        <f t="shared" si="63"/>
        <v>6.5899560508376336</v>
      </c>
      <c r="H114" s="66">
        <f t="shared" si="64"/>
        <v>0.24703365169954061</v>
      </c>
      <c r="I114" s="66">
        <f t="shared" si="65"/>
        <v>15.809372057328206</v>
      </c>
      <c r="J114" s="66">
        <f t="shared" si="66"/>
        <v>-0.24703365169954061</v>
      </c>
      <c r="K114" s="66">
        <f t="shared" si="67"/>
        <v>2.2216172194707564</v>
      </c>
      <c r="L114" s="66">
        <f t="shared" si="68"/>
        <v>2.468650871170297</v>
      </c>
      <c r="M114" s="66">
        <f t="shared" si="69"/>
        <v>18.030989276798962</v>
      </c>
      <c r="N114" s="66">
        <f t="shared" si="70"/>
        <v>-2.468650871170297</v>
      </c>
      <c r="O114" s="67">
        <f t="shared" si="71"/>
        <v>6.094237123729866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3.9901436278284857E-7</v>
      </c>
      <c r="X114" s="65">
        <f t="shared" si="75"/>
        <v>3.9901436278284861E-3</v>
      </c>
      <c r="Y114" s="68">
        <f t="shared" si="77"/>
        <v>1E-4</v>
      </c>
      <c r="Z114" s="68">
        <f t="shared" si="78"/>
        <v>1E-4</v>
      </c>
      <c r="AA114" s="66">
        <f t="shared" si="76"/>
        <v>18.030989276798962</v>
      </c>
      <c r="AB114" s="68">
        <f t="shared" si="79"/>
        <v>5.7393423805919497E-2</v>
      </c>
    </row>
    <row r="115" spans="1:28">
      <c r="A115">
        <v>29297.24</v>
      </c>
      <c r="B115">
        <v>15.72864964801253</v>
      </c>
      <c r="D115" s="66">
        <f t="shared" si="60"/>
        <v>15.562338405628665</v>
      </c>
      <c r="E115" s="66">
        <f t="shared" si="61"/>
        <v>9.2293451959094508</v>
      </c>
      <c r="F115" s="66">
        <f t="shared" si="62"/>
        <v>6.3329932097192145</v>
      </c>
      <c r="G115" s="66">
        <f t="shared" si="63"/>
        <v>6.6237304089276634</v>
      </c>
      <c r="H115" s="66">
        <f t="shared" si="64"/>
        <v>0.29073719920844887</v>
      </c>
      <c r="I115" s="66">
        <f t="shared" si="65"/>
        <v>15.853075604837114</v>
      </c>
      <c r="J115" s="66">
        <f t="shared" si="66"/>
        <v>-0.29073719920844887</v>
      </c>
      <c r="K115" s="66">
        <f t="shared" si="67"/>
        <v>2.2353988451930933</v>
      </c>
      <c r="L115" s="66">
        <f t="shared" si="68"/>
        <v>2.5261360444015422</v>
      </c>
      <c r="M115" s="66">
        <f t="shared" si="69"/>
        <v>18.088474450030208</v>
      </c>
      <c r="N115" s="66">
        <f t="shared" si="70"/>
        <v>-2.526136044401543</v>
      </c>
      <c r="O115" s="67">
        <f t="shared" si="71"/>
        <v>6.3813633148246742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3.6360442647575481E-7</v>
      </c>
      <c r="X115" s="65">
        <f t="shared" si="75"/>
        <v>3.6360442647575481E-3</v>
      </c>
      <c r="Y115" s="68">
        <f t="shared" si="77"/>
        <v>1E-4</v>
      </c>
      <c r="Z115" s="68">
        <f t="shared" si="78"/>
        <v>1E-4</v>
      </c>
      <c r="AA115" s="66">
        <f t="shared" si="76"/>
        <v>18.088474450030208</v>
      </c>
      <c r="AB115" s="68">
        <f t="shared" si="79"/>
        <v>5.7485173231246023E-2</v>
      </c>
    </row>
    <row r="116" spans="1:28">
      <c r="A116">
        <v>32000.53</v>
      </c>
      <c r="B116">
        <v>15.72864964801253</v>
      </c>
      <c r="D116" s="66">
        <f t="shared" si="60"/>
        <v>15.562338405628665</v>
      </c>
      <c r="E116" s="66">
        <f t="shared" si="61"/>
        <v>9.2386128589142675</v>
      </c>
      <c r="F116" s="66">
        <f t="shared" si="62"/>
        <v>6.3237255467143978</v>
      </c>
      <c r="G116" s="66">
        <f t="shared" si="63"/>
        <v>6.6550555926839028</v>
      </c>
      <c r="H116" s="66">
        <f t="shared" si="64"/>
        <v>0.33133004596950499</v>
      </c>
      <c r="I116" s="66">
        <f t="shared" si="65"/>
        <v>15.89366845159817</v>
      </c>
      <c r="J116" s="66">
        <f t="shared" si="66"/>
        <v>-0.33133004596950499</v>
      </c>
      <c r="K116" s="66">
        <f t="shared" si="67"/>
        <v>2.2478781966313361</v>
      </c>
      <c r="L116" s="66">
        <f t="shared" si="68"/>
        <v>2.5792082426008411</v>
      </c>
      <c r="M116" s="66">
        <f t="shared" si="69"/>
        <v>18.141546648229507</v>
      </c>
      <c r="N116" s="66">
        <f t="shared" si="70"/>
        <v>-2.579208242600842</v>
      </c>
      <c r="O116" s="67">
        <f t="shared" si="71"/>
        <v>6.6523151587001239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3.3288842864548005E-7</v>
      </c>
      <c r="X116" s="65">
        <f t="shared" si="75"/>
        <v>3.3288842864548007E-3</v>
      </c>
      <c r="Y116" s="68">
        <f t="shared" si="77"/>
        <v>1E-4</v>
      </c>
      <c r="Z116" s="68">
        <f t="shared" si="78"/>
        <v>1E-4</v>
      </c>
      <c r="AA116" s="66">
        <f t="shared" si="76"/>
        <v>18.141546648229507</v>
      </c>
      <c r="AB116" s="68">
        <f t="shared" si="79"/>
        <v>5.3072198199298981E-2</v>
      </c>
    </row>
    <row r="117" spans="1:28">
      <c r="A117">
        <v>34998.910000000003</v>
      </c>
      <c r="B117">
        <v>15.72864964801253</v>
      </c>
      <c r="D117" s="66">
        <f t="shared" si="60"/>
        <v>15.562338405628665</v>
      </c>
      <c r="E117" s="66">
        <f t="shared" si="61"/>
        <v>9.2478599900676226</v>
      </c>
      <c r="F117" s="66">
        <f t="shared" si="62"/>
        <v>6.3144784155610427</v>
      </c>
      <c r="G117" s="66">
        <f t="shared" si="63"/>
        <v>6.6861213438116289</v>
      </c>
      <c r="H117" s="66">
        <f t="shared" si="64"/>
        <v>0.3716429282505862</v>
      </c>
      <c r="I117" s="66">
        <f t="shared" si="65"/>
        <v>15.933981333879252</v>
      </c>
      <c r="J117" s="66">
        <f t="shared" si="66"/>
        <v>-0.37164292825058709</v>
      </c>
      <c r="K117" s="66">
        <f t="shared" si="67"/>
        <v>2.2599762236101779</v>
      </c>
      <c r="L117" s="66">
        <f t="shared" si="68"/>
        <v>2.631619151860765</v>
      </c>
      <c r="M117" s="66">
        <f t="shared" si="69"/>
        <v>18.19395755748943</v>
      </c>
      <c r="N117" s="66">
        <f t="shared" si="70"/>
        <v>-2.6316191518607646</v>
      </c>
      <c r="O117" s="67">
        <f t="shared" si="71"/>
        <v>6.9254193604403698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3.0436965458417251E-7</v>
      </c>
      <c r="X117" s="65">
        <f t="shared" si="75"/>
        <v>3.0436965458417249E-3</v>
      </c>
      <c r="Y117" s="68">
        <f t="shared" si="77"/>
        <v>1E-4</v>
      </c>
      <c r="Z117" s="68">
        <f t="shared" si="78"/>
        <v>1E-4</v>
      </c>
      <c r="AA117" s="66">
        <f t="shared" si="76"/>
        <v>18.19395755748943</v>
      </c>
      <c r="AB117" s="68">
        <f t="shared" si="79"/>
        <v>5.2410909259922533E-2</v>
      </c>
    </row>
    <row r="118" spans="1:28">
      <c r="A118">
        <v>38300.46</v>
      </c>
      <c r="B118">
        <v>15.72864964801253</v>
      </c>
      <c r="D118" s="66">
        <f t="shared" si="60"/>
        <v>15.562338405628665</v>
      </c>
      <c r="E118" s="66">
        <f t="shared" si="61"/>
        <v>9.2570107692750767</v>
      </c>
      <c r="F118" s="66">
        <f t="shared" si="62"/>
        <v>6.3053276363535886</v>
      </c>
      <c r="G118" s="66">
        <f t="shared" si="63"/>
        <v>6.7166779137110559</v>
      </c>
      <c r="H118" s="66">
        <f t="shared" si="64"/>
        <v>0.41135027735746732</v>
      </c>
      <c r="I118" s="66">
        <f t="shared" si="65"/>
        <v>15.973688682986133</v>
      </c>
      <c r="J118" s="66">
        <f t="shared" si="66"/>
        <v>-0.41135027735746732</v>
      </c>
      <c r="K118" s="66">
        <f t="shared" si="67"/>
        <v>2.2716148085404368</v>
      </c>
      <c r="L118" s="66">
        <f t="shared" si="68"/>
        <v>2.6829650858979042</v>
      </c>
      <c r="M118" s="66">
        <f t="shared" si="69"/>
        <v>18.24530349152657</v>
      </c>
      <c r="N118" s="66">
        <f t="shared" si="70"/>
        <v>-2.6829650858979051</v>
      </c>
      <c r="O118" s="67">
        <f t="shared" si="71"/>
        <v>7.198301652147153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2.7813259024885192E-7</v>
      </c>
      <c r="X118" s="65">
        <f t="shared" si="75"/>
        <v>2.7813259024885191E-3</v>
      </c>
      <c r="Y118" s="68">
        <f t="shared" si="77"/>
        <v>1E-4</v>
      </c>
      <c r="Z118" s="68">
        <f t="shared" si="78"/>
        <v>1E-4</v>
      </c>
      <c r="AA118" s="66">
        <f t="shared" si="76"/>
        <v>18.24530349152657</v>
      </c>
      <c r="AB118" s="68">
        <f t="shared" si="79"/>
        <v>5.1345934037140495E-2</v>
      </c>
    </row>
    <row r="119" spans="1:28">
      <c r="A119">
        <v>41888.67</v>
      </c>
      <c r="B119">
        <v>15.72864964801253</v>
      </c>
      <c r="D119" s="66">
        <f t="shared" si="60"/>
        <v>15.562338405628665</v>
      </c>
      <c r="E119" s="66">
        <f t="shared" si="61"/>
        <v>9.2659501181785338</v>
      </c>
      <c r="F119" s="66">
        <f t="shared" si="62"/>
        <v>6.2963882874501316</v>
      </c>
      <c r="G119" s="66">
        <f t="shared" si="63"/>
        <v>6.7463516033219957</v>
      </c>
      <c r="H119" s="66">
        <f t="shared" si="64"/>
        <v>0.44996331587186411</v>
      </c>
      <c r="I119" s="66">
        <f t="shared" si="65"/>
        <v>16.012301721500528</v>
      </c>
      <c r="J119" s="66">
        <f t="shared" si="66"/>
        <v>-0.44996331587186233</v>
      </c>
      <c r="K119" s="66">
        <f t="shared" si="67"/>
        <v>2.2826771855588968</v>
      </c>
      <c r="L119" s="66">
        <f t="shared" si="68"/>
        <v>2.7326405014307591</v>
      </c>
      <c r="M119" s="66">
        <f t="shared" si="69"/>
        <v>18.294978907059424</v>
      </c>
      <c r="N119" s="66">
        <f t="shared" si="70"/>
        <v>-2.7326405014307582</v>
      </c>
      <c r="O119" s="67">
        <f t="shared" si="71"/>
        <v>7.4673241100597458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2.5430757642872271E-7</v>
      </c>
      <c r="X119" s="65">
        <f t="shared" si="75"/>
        <v>2.5430757642872269E-3</v>
      </c>
      <c r="Y119" s="68">
        <f t="shared" si="77"/>
        <v>1E-4</v>
      </c>
      <c r="Z119" s="68">
        <f t="shared" si="78"/>
        <v>1E-4</v>
      </c>
      <c r="AA119" s="66">
        <f t="shared" si="76"/>
        <v>18.294978907059424</v>
      </c>
      <c r="AB119" s="68">
        <f t="shared" si="79"/>
        <v>4.9675415532853151E-2</v>
      </c>
    </row>
    <row r="120" spans="1:28">
      <c r="A120">
        <v>45790.39</v>
      </c>
      <c r="B120">
        <v>15.72864964801253</v>
      </c>
      <c r="D120" s="66">
        <f t="shared" si="60"/>
        <v>15.562338405628665</v>
      </c>
      <c r="E120" s="66">
        <f t="shared" si="61"/>
        <v>9.2746941469274251</v>
      </c>
      <c r="F120" s="66">
        <f t="shared" si="62"/>
        <v>6.2876442587012402</v>
      </c>
      <c r="G120" s="66">
        <f t="shared" si="63"/>
        <v>6.7752090454392251</v>
      </c>
      <c r="H120" s="66">
        <f t="shared" si="64"/>
        <v>0.48756478673798487</v>
      </c>
      <c r="I120" s="66">
        <f t="shared" si="65"/>
        <v>16.049903192366649</v>
      </c>
      <c r="J120" s="66">
        <f t="shared" si="66"/>
        <v>-0.48756478673798398</v>
      </c>
      <c r="K120" s="66">
        <f t="shared" si="67"/>
        <v>2.2932155428600969</v>
      </c>
      <c r="L120" s="66">
        <f t="shared" si="68"/>
        <v>2.7807803295980809</v>
      </c>
      <c r="M120" s="66">
        <f t="shared" si="69"/>
        <v>18.343118735226746</v>
      </c>
      <c r="N120" s="66">
        <f t="shared" si="70"/>
        <v>-2.7807803295980804</v>
      </c>
      <c r="O120" s="67">
        <f t="shared" si="71"/>
        <v>7.7327392414796083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2.3263846731863481E-7</v>
      </c>
      <c r="X120" s="65">
        <f t="shared" si="75"/>
        <v>2.3263846731863482E-3</v>
      </c>
      <c r="Y120" s="68">
        <f t="shared" si="77"/>
        <v>1E-4</v>
      </c>
      <c r="Z120" s="68">
        <f t="shared" si="78"/>
        <v>1E-4</v>
      </c>
      <c r="AA120" s="66">
        <f t="shared" si="76"/>
        <v>18.343118735226746</v>
      </c>
      <c r="AB120" s="68">
        <f t="shared" si="79"/>
        <v>4.8139828167322207E-2</v>
      </c>
    </row>
    <row r="121" spans="1:28">
      <c r="A121">
        <v>50098.78</v>
      </c>
      <c r="B121">
        <v>15.72864964801253</v>
      </c>
      <c r="D121" s="66">
        <f t="shared" si="60"/>
        <v>15.562338405628665</v>
      </c>
      <c r="E121" s="66">
        <f t="shared" si="61"/>
        <v>9.2833789063911176</v>
      </c>
      <c r="F121" s="66">
        <f t="shared" si="62"/>
        <v>6.2789594992375477</v>
      </c>
      <c r="G121" s="66">
        <f t="shared" si="63"/>
        <v>6.8037076973055983</v>
      </c>
      <c r="H121" s="66">
        <f t="shared" si="64"/>
        <v>0.52474819806805062</v>
      </c>
      <c r="I121" s="66">
        <f t="shared" si="65"/>
        <v>16.087086603696715</v>
      </c>
      <c r="J121" s="66">
        <f t="shared" si="66"/>
        <v>-0.52474819806804973</v>
      </c>
      <c r="K121" s="66">
        <f t="shared" si="67"/>
        <v>2.3034166192995396</v>
      </c>
      <c r="L121" s="66">
        <f t="shared" si="68"/>
        <v>2.8281648173675893</v>
      </c>
      <c r="M121" s="66">
        <f t="shared" si="69"/>
        <v>18.390503222996255</v>
      </c>
      <c r="N121" s="66">
        <f t="shared" si="70"/>
        <v>-2.8281648173675897</v>
      </c>
      <c r="O121" s="67">
        <f t="shared" si="71"/>
        <v>7.9985162341958524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2.1263204707824309E-7</v>
      </c>
      <c r="X121" s="65">
        <f t="shared" si="75"/>
        <v>2.126320470782431E-3</v>
      </c>
      <c r="Y121" s="68">
        <f t="shared" si="77"/>
        <v>1E-4</v>
      </c>
      <c r="Z121" s="68">
        <f t="shared" si="78"/>
        <v>1E-4</v>
      </c>
      <c r="AA121" s="66">
        <f t="shared" si="76"/>
        <v>18.390503222996255</v>
      </c>
      <c r="AB121" s="68">
        <f t="shared" si="79"/>
        <v>4.738448776950932E-2</v>
      </c>
    </row>
    <row r="122" spans="1:28">
      <c r="A122">
        <v>54798.11</v>
      </c>
      <c r="B122">
        <v>15.72864964801253</v>
      </c>
      <c r="D122" s="66">
        <f t="shared" si="60"/>
        <v>15.562338405628665</v>
      </c>
      <c r="E122" s="66">
        <f t="shared" si="61"/>
        <v>9.2918976120586727</v>
      </c>
      <c r="F122" s="66">
        <f t="shared" si="62"/>
        <v>6.2704407935699926</v>
      </c>
      <c r="G122" s="66">
        <f t="shared" si="63"/>
        <v>6.8315045601009281</v>
      </c>
      <c r="H122" s="66">
        <f t="shared" si="64"/>
        <v>0.56106376653093548</v>
      </c>
      <c r="I122" s="66">
        <f t="shared" si="65"/>
        <v>16.123402172159601</v>
      </c>
      <c r="J122" s="66">
        <f t="shared" si="66"/>
        <v>-0.56106376653093548</v>
      </c>
      <c r="K122" s="66">
        <f t="shared" si="67"/>
        <v>2.3131747789470101</v>
      </c>
      <c r="L122" s="66">
        <f t="shared" si="68"/>
        <v>2.8742385454779456</v>
      </c>
      <c r="M122" s="66">
        <f t="shared" si="69"/>
        <v>18.436576951106609</v>
      </c>
      <c r="N122" s="66">
        <f t="shared" si="70"/>
        <v>-2.8742385454779438</v>
      </c>
      <c r="O122" s="67">
        <f t="shared" si="71"/>
        <v>8.2612472163111654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1.9439732770934148E-7</v>
      </c>
      <c r="X122" s="65">
        <f t="shared" si="75"/>
        <v>1.9439732770934147E-3</v>
      </c>
      <c r="Y122" s="68">
        <f t="shared" si="77"/>
        <v>1E-4</v>
      </c>
      <c r="Z122" s="68">
        <f t="shared" si="78"/>
        <v>1E-4</v>
      </c>
      <c r="AA122" s="66">
        <f t="shared" si="76"/>
        <v>18.436576951106609</v>
      </c>
      <c r="AB122" s="68">
        <f t="shared" si="79"/>
        <v>4.607372811035404E-2</v>
      </c>
    </row>
    <row r="123" spans="1:28">
      <c r="A123">
        <v>59994.11</v>
      </c>
      <c r="B123">
        <v>15.72864964801253</v>
      </c>
      <c r="D123" s="66">
        <f t="shared" si="60"/>
        <v>15.562338405628665</v>
      </c>
      <c r="E123" s="66">
        <f t="shared" si="61"/>
        <v>9.30036567919114</v>
      </c>
      <c r="F123" s="66">
        <f t="shared" si="62"/>
        <v>6.2619727264375253</v>
      </c>
      <c r="G123" s="66">
        <f t="shared" si="63"/>
        <v>6.8589832630990992</v>
      </c>
      <c r="H123" s="66">
        <f t="shared" si="64"/>
        <v>0.59701053666157389</v>
      </c>
      <c r="I123" s="66">
        <f t="shared" si="65"/>
        <v>16.15934894229024</v>
      </c>
      <c r="J123" s="66">
        <f t="shared" si="66"/>
        <v>-0.59701053666157478</v>
      </c>
      <c r="K123" s="66">
        <f t="shared" si="67"/>
        <v>2.3226404438532096</v>
      </c>
      <c r="L123" s="66">
        <f t="shared" si="68"/>
        <v>2.9196509805147843</v>
      </c>
      <c r="M123" s="66">
        <f t="shared" si="69"/>
        <v>18.48198938614345</v>
      </c>
      <c r="N123" s="66">
        <f t="shared" si="70"/>
        <v>-2.9196509805147848</v>
      </c>
      <c r="O123" s="67">
        <f t="shared" si="71"/>
        <v>8.5243618480209449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1.7756086635042245E-7</v>
      </c>
      <c r="X123" s="65">
        <f t="shared" si="75"/>
        <v>1.7756086635042246E-3</v>
      </c>
      <c r="Y123" s="68">
        <f t="shared" si="77"/>
        <v>1E-4</v>
      </c>
      <c r="Z123" s="68">
        <f t="shared" si="78"/>
        <v>1E-4</v>
      </c>
      <c r="AA123" s="66">
        <f t="shared" si="76"/>
        <v>18.48198938614345</v>
      </c>
      <c r="AB123" s="68">
        <f t="shared" si="79"/>
        <v>4.5412435036841003E-2</v>
      </c>
    </row>
    <row r="124" spans="1:28">
      <c r="A124"/>
      <c r="B124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7"/>
      <c r="P124" s="67"/>
      <c r="R124" s="66"/>
      <c r="T124" s="66"/>
      <c r="W124" s="10"/>
      <c r="X124" s="65"/>
      <c r="Y124" s="68"/>
      <c r="Z124" s="68"/>
      <c r="AA124" s="66"/>
      <c r="AB124" s="68"/>
    </row>
    <row r="125" spans="1:28">
      <c r="A125"/>
      <c r="B125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7"/>
      <c r="P125" s="67"/>
      <c r="R125" s="66"/>
      <c r="T125" s="66"/>
      <c r="W125" s="10"/>
      <c r="X125" s="65"/>
      <c r="Y125" s="68"/>
      <c r="Z125" s="68"/>
      <c r="AA125" s="66"/>
      <c r="AB125" s="68"/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1.81</v>
      </c>
      <c r="C225" s="65">
        <f t="shared" ref="C225:C256" si="80">IF(D8&lt;0.0001,0.1,IF(D8="",0.001,D8))</f>
        <v>0.1</v>
      </c>
      <c r="D225" s="9">
        <f>IF(A8="",0.001,A8)</f>
        <v>1.81</v>
      </c>
      <c r="E225" s="66">
        <f t="shared" ref="E225:E256" si="81">IF(E8&lt;0.0001,0.1,IF(E8="",E224,E8))</f>
        <v>7.2496499195595487E-3</v>
      </c>
      <c r="F225" s="9">
        <f>IF(A8="",0.001,A8)</f>
        <v>1.81</v>
      </c>
      <c r="G225" s="68">
        <f t="shared" ref="G225:G256" si="82">IF(G8&lt;0.0001,0.1,IF(G8="",0.0001,G8))</f>
        <v>0.1</v>
      </c>
      <c r="H225" s="9">
        <f>IF(A8="",0.0001,A8)</f>
        <v>1.81</v>
      </c>
      <c r="I225" s="66">
        <f>IF(I8&lt;0.0001,0.1,IF(I8="",0.0001,I8))</f>
        <v>7.2496499195595487E-3</v>
      </c>
      <c r="J225" s="9">
        <f>IF(A8="",0.001,A8)</f>
        <v>1.81</v>
      </c>
      <c r="K225" s="9">
        <f t="shared" ref="K225:K256" si="83">IF(M8&lt;0.0001,0.1,IF(M8="",0.0001,M8))</f>
        <v>7.2496499195595487E-3</v>
      </c>
      <c r="L225" s="9">
        <f t="shared" ref="L225:L256" si="84">IF(C9="",D225,C9)</f>
        <v>1.81</v>
      </c>
    </row>
    <row r="226" spans="1:12">
      <c r="A226" s="66">
        <f t="shared" ref="A226:A257" si="85">IF(B9="",A225,IF(B9&lt;0.0001,0.1,B9))</f>
        <v>0.18289127497688973</v>
      </c>
      <c r="B226" s="9">
        <f t="shared" ref="B226:B257" si="86">IF(A9="",B225,A9)</f>
        <v>1.96</v>
      </c>
      <c r="C226" s="65">
        <f t="shared" si="80"/>
        <v>0.1</v>
      </c>
      <c r="D226" s="9">
        <f t="shared" ref="D226:D257" si="87">IF(A9="",B225,A9)</f>
        <v>1.96</v>
      </c>
      <c r="E226" s="66">
        <f t="shared" si="81"/>
        <v>8.6932787898310174E-2</v>
      </c>
      <c r="F226" s="9">
        <f t="shared" ref="F226:F257" si="88">IF(A9="",B225,A9)</f>
        <v>1.96</v>
      </c>
      <c r="G226" s="68">
        <f t="shared" si="82"/>
        <v>0.1</v>
      </c>
      <c r="H226" s="9">
        <f t="shared" ref="H226:H257" si="89">IF(A9="",B225,A9)</f>
        <v>1.96</v>
      </c>
      <c r="I226" s="66">
        <f t="shared" ref="I226:I257" si="90">IF(I9&lt;0.0001,0.1,IF(I9="",I225,I9))</f>
        <v>8.6932787898310174E-2</v>
      </c>
      <c r="J226" s="9">
        <f t="shared" ref="J226:J257" si="91">IF(A9="",B225,A9)</f>
        <v>1.96</v>
      </c>
      <c r="K226" s="9">
        <f t="shared" si="83"/>
        <v>8.6932787898310174E-2</v>
      </c>
      <c r="L226" s="9">
        <f t="shared" si="84"/>
        <v>1.96</v>
      </c>
    </row>
    <row r="227" spans="1:12">
      <c r="A227" s="66">
        <f t="shared" si="85"/>
        <v>0.43436677807011315</v>
      </c>
      <c r="B227" s="9">
        <f t="shared" si="86"/>
        <v>2.16</v>
      </c>
      <c r="C227" s="65">
        <f t="shared" si="80"/>
        <v>0.26805553568624818</v>
      </c>
      <c r="D227" s="9">
        <f t="shared" si="87"/>
        <v>2.16</v>
      </c>
      <c r="E227" s="66">
        <f t="shared" si="81"/>
        <v>0.35506594416902698</v>
      </c>
      <c r="F227" s="9">
        <f t="shared" si="88"/>
        <v>2.16</v>
      </c>
      <c r="G227" s="68">
        <f t="shared" si="82"/>
        <v>0.1</v>
      </c>
      <c r="H227" s="9">
        <f t="shared" si="89"/>
        <v>2.16</v>
      </c>
      <c r="I227" s="66">
        <f t="shared" si="90"/>
        <v>0.35506594416902698</v>
      </c>
      <c r="J227" s="9">
        <f t="shared" si="91"/>
        <v>2.16</v>
      </c>
      <c r="K227" s="9">
        <f t="shared" si="83"/>
        <v>0.35506594416902698</v>
      </c>
      <c r="L227" s="9">
        <f t="shared" si="84"/>
        <v>2.16</v>
      </c>
    </row>
    <row r="228" spans="1:12">
      <c r="A228" s="66">
        <f t="shared" si="85"/>
        <v>0.73156509990755891</v>
      </c>
      <c r="B228" s="9">
        <f t="shared" si="86"/>
        <v>2.36</v>
      </c>
      <c r="C228" s="65">
        <f t="shared" si="80"/>
        <v>0.56525385752369395</v>
      </c>
      <c r="D228" s="9">
        <f t="shared" si="87"/>
        <v>2.36</v>
      </c>
      <c r="E228" s="66">
        <f t="shared" si="81"/>
        <v>0.72459255051487825</v>
      </c>
      <c r="F228" s="9">
        <f t="shared" si="88"/>
        <v>2.36</v>
      </c>
      <c r="G228" s="68">
        <f t="shared" si="82"/>
        <v>0.1</v>
      </c>
      <c r="H228" s="9">
        <f t="shared" si="89"/>
        <v>2.36</v>
      </c>
      <c r="I228" s="66">
        <f t="shared" si="90"/>
        <v>0.72459255051487825</v>
      </c>
      <c r="J228" s="9">
        <f t="shared" si="91"/>
        <v>2.36</v>
      </c>
      <c r="K228" s="9">
        <f t="shared" si="83"/>
        <v>0.72459255051487825</v>
      </c>
      <c r="L228" s="9">
        <f t="shared" si="84"/>
        <v>2.36</v>
      </c>
    </row>
    <row r="229" spans="1:12">
      <c r="A229" s="66">
        <f t="shared" si="85"/>
        <v>1.0516248311171159</v>
      </c>
      <c r="B229" s="9">
        <f t="shared" si="86"/>
        <v>2.58</v>
      </c>
      <c r="C229" s="65">
        <f t="shared" si="80"/>
        <v>0.88531358873325094</v>
      </c>
      <c r="D229" s="9">
        <f t="shared" si="87"/>
        <v>2.58</v>
      </c>
      <c r="E229" s="66">
        <f t="shared" si="81"/>
        <v>1.1554366353668972</v>
      </c>
      <c r="F229" s="9">
        <f t="shared" si="88"/>
        <v>2.58</v>
      </c>
      <c r="G229" s="68">
        <f t="shared" si="82"/>
        <v>0.1</v>
      </c>
      <c r="H229" s="9">
        <f t="shared" si="89"/>
        <v>2.58</v>
      </c>
      <c r="I229" s="66">
        <f t="shared" si="90"/>
        <v>1.1554366353668972</v>
      </c>
      <c r="J229" s="9">
        <f t="shared" si="91"/>
        <v>2.58</v>
      </c>
      <c r="K229" s="9">
        <f t="shared" si="83"/>
        <v>1.1554366353668972</v>
      </c>
      <c r="L229" s="9">
        <f t="shared" si="84"/>
        <v>2.58</v>
      </c>
    </row>
    <row r="230" spans="1:12">
      <c r="A230" s="66">
        <f t="shared" si="85"/>
        <v>1.6688828841641186</v>
      </c>
      <c r="B230" s="9">
        <f t="shared" si="86"/>
        <v>2.82</v>
      </c>
      <c r="C230" s="65">
        <f t="shared" si="80"/>
        <v>1.5025716417802535</v>
      </c>
      <c r="D230" s="9">
        <f t="shared" si="87"/>
        <v>2.82</v>
      </c>
      <c r="E230" s="66">
        <f t="shared" si="81"/>
        <v>1.6018310193866667</v>
      </c>
      <c r="F230" s="9">
        <f t="shared" si="88"/>
        <v>2.82</v>
      </c>
      <c r="G230" s="68">
        <f t="shared" si="82"/>
        <v>0.1</v>
      </c>
      <c r="H230" s="9">
        <f t="shared" si="89"/>
        <v>2.82</v>
      </c>
      <c r="I230" s="66">
        <f t="shared" si="90"/>
        <v>1.6018310193866667</v>
      </c>
      <c r="J230" s="9">
        <f t="shared" si="91"/>
        <v>2.82</v>
      </c>
      <c r="K230" s="9">
        <f t="shared" si="83"/>
        <v>1.6018310193866667</v>
      </c>
      <c r="L230" s="9">
        <f t="shared" si="84"/>
        <v>2.82</v>
      </c>
    </row>
    <row r="231" spans="1:12">
      <c r="A231" s="66">
        <f t="shared" si="85"/>
        <v>2.1946952997226767</v>
      </c>
      <c r="B231" s="9">
        <f t="shared" si="86"/>
        <v>3.08</v>
      </c>
      <c r="C231" s="65">
        <f t="shared" si="80"/>
        <v>2.0283840573388119</v>
      </c>
      <c r="D231" s="9">
        <f t="shared" si="87"/>
        <v>3.08</v>
      </c>
      <c r="E231" s="66">
        <f t="shared" si="81"/>
        <v>2.0365408407358121</v>
      </c>
      <c r="F231" s="9">
        <f t="shared" si="88"/>
        <v>3.08</v>
      </c>
      <c r="G231" s="68">
        <f t="shared" si="82"/>
        <v>0.1</v>
      </c>
      <c r="H231" s="9">
        <f t="shared" si="89"/>
        <v>3.08</v>
      </c>
      <c r="I231" s="66">
        <f t="shared" si="90"/>
        <v>2.0365408407358121</v>
      </c>
      <c r="J231" s="9">
        <f t="shared" si="91"/>
        <v>3.08</v>
      </c>
      <c r="K231" s="9">
        <f t="shared" si="83"/>
        <v>2.0365408407358121</v>
      </c>
      <c r="L231" s="9">
        <f t="shared" si="84"/>
        <v>3.08</v>
      </c>
    </row>
    <row r="232" spans="1:12">
      <c r="A232" s="66">
        <f t="shared" si="85"/>
        <v>2.6976463059091236</v>
      </c>
      <c r="B232" s="9">
        <f t="shared" si="86"/>
        <v>3.37</v>
      </c>
      <c r="C232" s="65">
        <f t="shared" si="80"/>
        <v>2.5313350635252587</v>
      </c>
      <c r="D232" s="9">
        <f t="shared" si="87"/>
        <v>3.37</v>
      </c>
      <c r="E232" s="66">
        <f t="shared" si="81"/>
        <v>2.459332965099025</v>
      </c>
      <c r="F232" s="9">
        <f t="shared" si="88"/>
        <v>3.37</v>
      </c>
      <c r="G232" s="68">
        <f t="shared" si="82"/>
        <v>0.1</v>
      </c>
      <c r="H232" s="9">
        <f t="shared" si="89"/>
        <v>3.37</v>
      </c>
      <c r="I232" s="66">
        <f t="shared" si="90"/>
        <v>2.459332965099025</v>
      </c>
      <c r="J232" s="9">
        <f t="shared" si="91"/>
        <v>3.37</v>
      </c>
      <c r="K232" s="9">
        <f t="shared" si="83"/>
        <v>2.459332965099025</v>
      </c>
      <c r="L232" s="9">
        <f t="shared" si="84"/>
        <v>3.37</v>
      </c>
    </row>
    <row r="233" spans="1:12">
      <c r="A233" s="66">
        <f t="shared" si="85"/>
        <v>3.2463201308397922</v>
      </c>
      <c r="B233" s="9">
        <f t="shared" si="86"/>
        <v>3.68</v>
      </c>
      <c r="C233" s="65">
        <f t="shared" si="80"/>
        <v>3.0800088884559274</v>
      </c>
      <c r="D233" s="9">
        <f t="shared" si="87"/>
        <v>3.68</v>
      </c>
      <c r="E233" s="66">
        <f t="shared" si="81"/>
        <v>2.8471289196212761</v>
      </c>
      <c r="F233" s="9">
        <f t="shared" si="88"/>
        <v>3.68</v>
      </c>
      <c r="G233" s="68">
        <f t="shared" si="82"/>
        <v>0.1</v>
      </c>
      <c r="H233" s="9">
        <f t="shared" si="89"/>
        <v>3.68</v>
      </c>
      <c r="I233" s="66">
        <f t="shared" si="90"/>
        <v>2.8471289196212761</v>
      </c>
      <c r="J233" s="9">
        <f t="shared" si="91"/>
        <v>3.68</v>
      </c>
      <c r="K233" s="9">
        <f t="shared" si="83"/>
        <v>2.8471289196212761</v>
      </c>
      <c r="L233" s="9">
        <f t="shared" si="84"/>
        <v>3.68</v>
      </c>
    </row>
    <row r="234" spans="1:12">
      <c r="A234" s="66">
        <f t="shared" si="85"/>
        <v>3.6806869089099052</v>
      </c>
      <c r="B234" s="9">
        <f t="shared" si="86"/>
        <v>4.04</v>
      </c>
      <c r="C234" s="65">
        <f t="shared" si="80"/>
        <v>3.5143756665260404</v>
      </c>
      <c r="D234" s="9">
        <f t="shared" si="87"/>
        <v>4.04</v>
      </c>
      <c r="E234" s="66">
        <f t="shared" si="81"/>
        <v>3.2289263961006465</v>
      </c>
      <c r="F234" s="9">
        <f t="shared" si="88"/>
        <v>4.04</v>
      </c>
      <c r="G234" s="68">
        <f t="shared" si="82"/>
        <v>0.1</v>
      </c>
      <c r="H234" s="9">
        <f t="shared" si="89"/>
        <v>4.04</v>
      </c>
      <c r="I234" s="66">
        <f t="shared" si="90"/>
        <v>3.2289263961006465</v>
      </c>
      <c r="J234" s="9">
        <f t="shared" si="91"/>
        <v>4.04</v>
      </c>
      <c r="K234" s="9">
        <f t="shared" si="83"/>
        <v>3.2289263961006465</v>
      </c>
      <c r="L234" s="9">
        <f t="shared" si="84"/>
        <v>4.04</v>
      </c>
    </row>
    <row r="235" spans="1:12">
      <c r="A235" s="66">
        <f t="shared" si="85"/>
        <v>4.0007466401194627</v>
      </c>
      <c r="B235" s="9">
        <f t="shared" si="86"/>
        <v>4.41</v>
      </c>
      <c r="C235" s="65">
        <f t="shared" si="80"/>
        <v>3.8344353977355978</v>
      </c>
      <c r="D235" s="9">
        <f t="shared" si="87"/>
        <v>4.41</v>
      </c>
      <c r="E235" s="66">
        <f t="shared" si="81"/>
        <v>3.5601920336585642</v>
      </c>
      <c r="F235" s="9">
        <f t="shared" si="88"/>
        <v>4.41</v>
      </c>
      <c r="G235" s="68">
        <f t="shared" si="82"/>
        <v>0.1</v>
      </c>
      <c r="H235" s="9">
        <f t="shared" si="89"/>
        <v>4.41</v>
      </c>
      <c r="I235" s="66">
        <f t="shared" si="90"/>
        <v>3.5601920336585642</v>
      </c>
      <c r="J235" s="9">
        <f t="shared" si="91"/>
        <v>4.41</v>
      </c>
      <c r="K235" s="9">
        <f t="shared" si="83"/>
        <v>3.5601920336585642</v>
      </c>
      <c r="L235" s="9">
        <f t="shared" si="84"/>
        <v>4.41</v>
      </c>
    </row>
    <row r="236" spans="1:12">
      <c r="A236" s="66">
        <f t="shared" si="85"/>
        <v>4.2979449619569072</v>
      </c>
      <c r="B236" s="9">
        <f t="shared" si="86"/>
        <v>4.82</v>
      </c>
      <c r="C236" s="65">
        <f t="shared" si="80"/>
        <v>4.1316337195730419</v>
      </c>
      <c r="D236" s="9">
        <f t="shared" si="87"/>
        <v>4.82</v>
      </c>
      <c r="E236" s="66">
        <f t="shared" si="81"/>
        <v>3.87076005698278</v>
      </c>
      <c r="F236" s="9">
        <f t="shared" si="88"/>
        <v>4.82</v>
      </c>
      <c r="G236" s="68">
        <f t="shared" si="82"/>
        <v>0.1</v>
      </c>
      <c r="H236" s="9">
        <f t="shared" si="89"/>
        <v>4.82</v>
      </c>
      <c r="I236" s="66">
        <f t="shared" si="90"/>
        <v>3.87076005698278</v>
      </c>
      <c r="J236" s="9">
        <f t="shared" si="91"/>
        <v>4.82</v>
      </c>
      <c r="K236" s="9">
        <f t="shared" si="83"/>
        <v>3.87076005698278</v>
      </c>
      <c r="L236" s="9">
        <f t="shared" si="84"/>
        <v>4.82</v>
      </c>
    </row>
    <row r="237" spans="1:12">
      <c r="A237" s="66">
        <f t="shared" si="85"/>
        <v>4.5265590556780202</v>
      </c>
      <c r="B237" s="9">
        <f t="shared" si="86"/>
        <v>5.27</v>
      </c>
      <c r="C237" s="65">
        <f t="shared" si="80"/>
        <v>4.3602478132941549</v>
      </c>
      <c r="D237" s="9">
        <f t="shared" si="87"/>
        <v>5.27</v>
      </c>
      <c r="E237" s="66">
        <f t="shared" si="81"/>
        <v>4.1586035502228542</v>
      </c>
      <c r="F237" s="9">
        <f t="shared" si="88"/>
        <v>5.27</v>
      </c>
      <c r="G237" s="68">
        <f t="shared" si="82"/>
        <v>0.1</v>
      </c>
      <c r="H237" s="9">
        <f t="shared" si="89"/>
        <v>5.27</v>
      </c>
      <c r="I237" s="66">
        <f t="shared" si="90"/>
        <v>4.1586035502228542</v>
      </c>
      <c r="J237" s="9">
        <f t="shared" si="91"/>
        <v>5.27</v>
      </c>
      <c r="K237" s="9">
        <f t="shared" si="83"/>
        <v>4.1586035502228542</v>
      </c>
      <c r="L237" s="9">
        <f t="shared" si="84"/>
        <v>5.27</v>
      </c>
    </row>
    <row r="238" spans="1:12">
      <c r="A238" s="66">
        <f t="shared" si="85"/>
        <v>4.7323117400270212</v>
      </c>
      <c r="B238" s="9">
        <f t="shared" si="86"/>
        <v>5.77</v>
      </c>
      <c r="C238" s="65">
        <f t="shared" si="80"/>
        <v>4.5660004976431559</v>
      </c>
      <c r="D238" s="9">
        <f t="shared" si="87"/>
        <v>5.77</v>
      </c>
      <c r="E238" s="66">
        <f t="shared" si="81"/>
        <v>4.42839313361464</v>
      </c>
      <c r="F238" s="9">
        <f t="shared" si="88"/>
        <v>5.77</v>
      </c>
      <c r="G238" s="68">
        <f t="shared" si="82"/>
        <v>0.1</v>
      </c>
      <c r="H238" s="9">
        <f t="shared" si="89"/>
        <v>5.77</v>
      </c>
      <c r="I238" s="66">
        <f t="shared" si="90"/>
        <v>4.42839313361464</v>
      </c>
      <c r="J238" s="9">
        <f t="shared" si="91"/>
        <v>5.77</v>
      </c>
      <c r="K238" s="9">
        <f t="shared" si="83"/>
        <v>4.42839313361464</v>
      </c>
      <c r="L238" s="9">
        <f t="shared" si="84"/>
        <v>5.77</v>
      </c>
    </row>
    <row r="239" spans="1:12">
      <c r="A239" s="66">
        <f t="shared" si="85"/>
        <v>4.9609258337481341</v>
      </c>
      <c r="B239" s="9">
        <f t="shared" si="86"/>
        <v>6.31</v>
      </c>
      <c r="C239" s="65">
        <f t="shared" si="80"/>
        <v>4.7946145913642688</v>
      </c>
      <c r="D239" s="9">
        <f t="shared" si="87"/>
        <v>6.31</v>
      </c>
      <c r="E239" s="66">
        <f t="shared" si="81"/>
        <v>4.6744290102666897</v>
      </c>
      <c r="F239" s="9">
        <f t="shared" si="88"/>
        <v>6.31</v>
      </c>
      <c r="G239" s="68">
        <f t="shared" si="82"/>
        <v>0.1</v>
      </c>
      <c r="H239" s="9">
        <f t="shared" si="89"/>
        <v>6.31</v>
      </c>
      <c r="I239" s="66">
        <f t="shared" si="90"/>
        <v>4.6744290102666897</v>
      </c>
      <c r="J239" s="9">
        <f t="shared" si="91"/>
        <v>6.31</v>
      </c>
      <c r="K239" s="9">
        <f t="shared" si="83"/>
        <v>4.6744290102666897</v>
      </c>
      <c r="L239" s="9">
        <f t="shared" si="84"/>
        <v>6.31</v>
      </c>
    </row>
    <row r="240" spans="1:12">
      <c r="A240" s="66">
        <f t="shared" si="85"/>
        <v>5.1438171087250222</v>
      </c>
      <c r="B240" s="9">
        <f t="shared" si="86"/>
        <v>6.9</v>
      </c>
      <c r="C240" s="65">
        <f t="shared" si="80"/>
        <v>4.9775058663411569</v>
      </c>
      <c r="D240" s="9">
        <f t="shared" si="87"/>
        <v>6.9</v>
      </c>
      <c r="E240" s="66">
        <f t="shared" si="81"/>
        <v>4.9020397237231048</v>
      </c>
      <c r="F240" s="9">
        <f t="shared" si="88"/>
        <v>6.9</v>
      </c>
      <c r="G240" s="68">
        <f t="shared" si="82"/>
        <v>0.1</v>
      </c>
      <c r="H240" s="9">
        <f t="shared" si="89"/>
        <v>6.9</v>
      </c>
      <c r="I240" s="66">
        <f t="shared" si="90"/>
        <v>4.9020397237231048</v>
      </c>
      <c r="J240" s="9">
        <f t="shared" si="91"/>
        <v>6.9</v>
      </c>
      <c r="K240" s="9">
        <f t="shared" si="83"/>
        <v>4.9020397237231048</v>
      </c>
      <c r="L240" s="9">
        <f t="shared" si="84"/>
        <v>6.9</v>
      </c>
    </row>
    <row r="241" spans="1:19">
      <c r="A241" s="66">
        <f t="shared" si="85"/>
        <v>5.3038469743298009</v>
      </c>
      <c r="B241" s="9">
        <f t="shared" si="86"/>
        <v>7.55</v>
      </c>
      <c r="C241" s="65">
        <f t="shared" si="80"/>
        <v>5.1375357319459356</v>
      </c>
      <c r="D241" s="9">
        <f t="shared" si="87"/>
        <v>7.55</v>
      </c>
      <c r="E241" s="66">
        <f t="shared" si="81"/>
        <v>5.1146226411001967</v>
      </c>
      <c r="F241" s="9">
        <f t="shared" si="88"/>
        <v>7.55</v>
      </c>
      <c r="G241" s="68">
        <f t="shared" si="82"/>
        <v>0.1</v>
      </c>
      <c r="H241" s="9">
        <f t="shared" si="89"/>
        <v>7.55</v>
      </c>
      <c r="I241" s="66">
        <f t="shared" si="90"/>
        <v>5.1146226411001967</v>
      </c>
      <c r="J241" s="9">
        <f t="shared" si="91"/>
        <v>7.55</v>
      </c>
      <c r="K241" s="9">
        <f t="shared" si="83"/>
        <v>5.1146226411001967</v>
      </c>
      <c r="L241" s="9">
        <f t="shared" si="84"/>
        <v>7.55</v>
      </c>
    </row>
    <row r="242" spans="1:19">
      <c r="A242" s="66">
        <f t="shared" si="85"/>
        <v>5.4410154305624685</v>
      </c>
      <c r="B242" s="9">
        <f t="shared" si="86"/>
        <v>8.26</v>
      </c>
      <c r="C242" s="65">
        <f t="shared" si="80"/>
        <v>5.2747041881786032</v>
      </c>
      <c r="D242" s="9">
        <f t="shared" si="87"/>
        <v>8.26</v>
      </c>
      <c r="E242" s="66">
        <f t="shared" si="81"/>
        <v>5.3117600640076121</v>
      </c>
      <c r="F242" s="9">
        <f t="shared" si="88"/>
        <v>8.26</v>
      </c>
      <c r="G242" s="68">
        <f t="shared" si="82"/>
        <v>0.1</v>
      </c>
      <c r="H242" s="9">
        <f t="shared" si="89"/>
        <v>8.26</v>
      </c>
      <c r="I242" s="66">
        <f t="shared" si="90"/>
        <v>5.3117600640076121</v>
      </c>
      <c r="J242" s="9">
        <f t="shared" si="91"/>
        <v>8.26</v>
      </c>
      <c r="K242" s="9">
        <f t="shared" si="83"/>
        <v>5.3117600640076121</v>
      </c>
      <c r="L242" s="9">
        <f t="shared" si="84"/>
        <v>8.26</v>
      </c>
    </row>
    <row r="243" spans="1:19">
      <c r="A243" s="66">
        <f t="shared" si="85"/>
        <v>5.5781838867951361</v>
      </c>
      <c r="B243" s="9">
        <f t="shared" si="86"/>
        <v>9.0299999999999994</v>
      </c>
      <c r="C243" s="65">
        <f t="shared" si="80"/>
        <v>5.4118726444112708</v>
      </c>
      <c r="D243" s="9">
        <f t="shared" si="87"/>
        <v>9.0299999999999994</v>
      </c>
      <c r="E243" s="66">
        <f t="shared" si="81"/>
        <v>5.4937654720316225</v>
      </c>
      <c r="F243" s="9">
        <f t="shared" si="88"/>
        <v>9.0299999999999994</v>
      </c>
      <c r="G243" s="68">
        <f t="shared" si="82"/>
        <v>0.1</v>
      </c>
      <c r="H243" s="9">
        <f t="shared" si="89"/>
        <v>9.0299999999999994</v>
      </c>
      <c r="I243" s="66">
        <f t="shared" si="90"/>
        <v>5.4937654720316225</v>
      </c>
      <c r="J243" s="9">
        <f t="shared" si="91"/>
        <v>9.0299999999999994</v>
      </c>
      <c r="K243" s="9">
        <f t="shared" si="83"/>
        <v>5.4937654720316225</v>
      </c>
      <c r="L243" s="9">
        <f t="shared" si="84"/>
        <v>9.0299999999999994</v>
      </c>
    </row>
    <row r="244" spans="1:19">
      <c r="A244" s="66">
        <f t="shared" si="85"/>
        <v>5.7153523430278037</v>
      </c>
      <c r="B244" s="9">
        <f t="shared" si="86"/>
        <v>9.89</v>
      </c>
      <c r="C244" s="65">
        <f t="shared" si="80"/>
        <v>5.5490411006439384</v>
      </c>
      <c r="D244" s="9">
        <f t="shared" si="87"/>
        <v>9.89</v>
      </c>
      <c r="E244" s="66">
        <f t="shared" si="81"/>
        <v>5.6669798353396201</v>
      </c>
      <c r="F244" s="9">
        <f t="shared" si="88"/>
        <v>9.89</v>
      </c>
      <c r="G244" s="68">
        <f t="shared" si="82"/>
        <v>0.1</v>
      </c>
      <c r="H244" s="9">
        <f t="shared" si="89"/>
        <v>9.89</v>
      </c>
      <c r="I244" s="66">
        <f t="shared" si="90"/>
        <v>5.6669798353396201</v>
      </c>
      <c r="J244" s="9">
        <f t="shared" si="91"/>
        <v>9.89</v>
      </c>
      <c r="K244" s="9">
        <f t="shared" si="83"/>
        <v>5.6669798353396201</v>
      </c>
      <c r="L244" s="9">
        <f t="shared" si="84"/>
        <v>9.89</v>
      </c>
    </row>
    <row r="245" spans="1:19">
      <c r="A245" s="66">
        <f t="shared" si="85"/>
        <v>5.8525207992604704</v>
      </c>
      <c r="B245" s="9">
        <f t="shared" si="86"/>
        <v>10.8</v>
      </c>
      <c r="C245" s="65">
        <f t="shared" si="80"/>
        <v>5.6862095568766051</v>
      </c>
      <c r="D245" s="9">
        <f t="shared" si="87"/>
        <v>10.8</v>
      </c>
      <c r="E245" s="66">
        <f t="shared" si="81"/>
        <v>5.8236079916915138</v>
      </c>
      <c r="F245" s="9">
        <f t="shared" si="88"/>
        <v>10.8</v>
      </c>
      <c r="G245" s="68">
        <f t="shared" si="82"/>
        <v>0.1</v>
      </c>
      <c r="H245" s="9">
        <f t="shared" si="89"/>
        <v>10.8</v>
      </c>
      <c r="I245" s="66">
        <f t="shared" si="90"/>
        <v>5.8236079916915138</v>
      </c>
      <c r="J245" s="9">
        <f t="shared" si="91"/>
        <v>10.8</v>
      </c>
      <c r="K245" s="9">
        <f t="shared" si="83"/>
        <v>5.8236079916915138</v>
      </c>
      <c r="L245" s="9">
        <f t="shared" si="84"/>
        <v>10.8</v>
      </c>
    </row>
    <row r="246" spans="1:19">
      <c r="A246" s="66">
        <f t="shared" si="85"/>
        <v>5.9439664367489158</v>
      </c>
      <c r="B246" s="9">
        <f t="shared" si="86"/>
        <v>11.79</v>
      </c>
      <c r="C246" s="65">
        <f t="shared" si="80"/>
        <v>5.7776551943650505</v>
      </c>
      <c r="D246" s="9">
        <f t="shared" si="87"/>
        <v>11.79</v>
      </c>
      <c r="E246" s="66">
        <f t="shared" si="81"/>
        <v>5.9699028752017433</v>
      </c>
      <c r="F246" s="9">
        <f t="shared" si="88"/>
        <v>11.79</v>
      </c>
      <c r="G246" s="68">
        <f t="shared" si="82"/>
        <v>0.1</v>
      </c>
      <c r="H246" s="9">
        <f t="shared" si="89"/>
        <v>11.79</v>
      </c>
      <c r="I246" s="66">
        <f t="shared" si="90"/>
        <v>5.9699028752017433</v>
      </c>
      <c r="J246" s="9">
        <f t="shared" si="91"/>
        <v>11.79</v>
      </c>
      <c r="K246" s="9">
        <f t="shared" si="83"/>
        <v>5.9699028752017433</v>
      </c>
      <c r="L246" s="9">
        <f t="shared" si="84"/>
        <v>11.79</v>
      </c>
    </row>
    <row r="247" spans="1:19">
      <c r="A247" s="66">
        <f t="shared" si="85"/>
        <v>6.0582734836094723</v>
      </c>
      <c r="B247" s="9">
        <f t="shared" si="86"/>
        <v>12.9</v>
      </c>
      <c r="C247" s="65">
        <f t="shared" si="80"/>
        <v>5.891962241225607</v>
      </c>
      <c r="D247" s="9">
        <f t="shared" si="87"/>
        <v>12.9</v>
      </c>
      <c r="E247" s="66">
        <f t="shared" si="81"/>
        <v>6.1107360682214393</v>
      </c>
      <c r="F247" s="9">
        <f t="shared" si="88"/>
        <v>12.9</v>
      </c>
      <c r="G247" s="68">
        <f t="shared" si="82"/>
        <v>0.1</v>
      </c>
      <c r="H247" s="9">
        <f t="shared" si="89"/>
        <v>12.9</v>
      </c>
      <c r="I247" s="66">
        <f t="shared" si="90"/>
        <v>6.1107360682214393</v>
      </c>
      <c r="J247" s="9">
        <f t="shared" si="91"/>
        <v>12.9</v>
      </c>
      <c r="K247" s="9">
        <f t="shared" si="83"/>
        <v>6.1107360682214393</v>
      </c>
      <c r="L247" s="9">
        <f t="shared" si="84"/>
        <v>12.9</v>
      </c>
    </row>
    <row r="248" spans="1:19">
      <c r="A248" s="66">
        <f t="shared" si="85"/>
        <v>6.2183033492142501</v>
      </c>
      <c r="B248" s="9">
        <f t="shared" si="86"/>
        <v>14.19</v>
      </c>
      <c r="C248" s="65">
        <f t="shared" si="80"/>
        <v>6.0519921068303848</v>
      </c>
      <c r="D248" s="9">
        <f t="shared" si="87"/>
        <v>14.19</v>
      </c>
      <c r="E248" s="66">
        <f t="shared" si="81"/>
        <v>6.2506013212617226</v>
      </c>
      <c r="F248" s="9">
        <f t="shared" si="88"/>
        <v>14.19</v>
      </c>
      <c r="G248" s="68">
        <f t="shared" si="82"/>
        <v>0.1</v>
      </c>
      <c r="H248" s="9">
        <f t="shared" si="89"/>
        <v>14.19</v>
      </c>
      <c r="I248" s="66">
        <f t="shared" si="90"/>
        <v>6.2506013212617226</v>
      </c>
      <c r="J248" s="9">
        <f t="shared" si="91"/>
        <v>14.19</v>
      </c>
      <c r="K248" s="9">
        <f t="shared" si="83"/>
        <v>6.2506013212617226</v>
      </c>
      <c r="L248" s="9">
        <f t="shared" si="84"/>
        <v>14.19</v>
      </c>
    </row>
    <row r="249" spans="1:19">
      <c r="A249" s="66">
        <f t="shared" si="85"/>
        <v>6.2868875773305843</v>
      </c>
      <c r="B249" s="9">
        <f t="shared" si="86"/>
        <v>15.5</v>
      </c>
      <c r="C249" s="65">
        <f t="shared" si="80"/>
        <v>6.120576334946719</v>
      </c>
      <c r="D249" s="9">
        <f t="shared" si="87"/>
        <v>15.5</v>
      </c>
      <c r="E249" s="66">
        <f t="shared" si="81"/>
        <v>6.37236637700014</v>
      </c>
      <c r="F249" s="9">
        <f t="shared" si="88"/>
        <v>15.5</v>
      </c>
      <c r="G249" s="68">
        <f t="shared" si="82"/>
        <v>0.1</v>
      </c>
      <c r="H249" s="9">
        <f t="shared" si="89"/>
        <v>15.5</v>
      </c>
      <c r="I249" s="66">
        <f t="shared" si="90"/>
        <v>6.37236637700014</v>
      </c>
      <c r="J249" s="9">
        <f t="shared" si="91"/>
        <v>15.5</v>
      </c>
      <c r="K249" s="9">
        <f t="shared" si="83"/>
        <v>6.37236637700014</v>
      </c>
      <c r="L249" s="9">
        <f t="shared" si="84"/>
        <v>15.5</v>
      </c>
    </row>
    <row r="250" spans="1:19">
      <c r="A250" s="66">
        <f t="shared" si="85"/>
        <v>6.401194624191139</v>
      </c>
      <c r="B250" s="9">
        <f t="shared" si="86"/>
        <v>16.89</v>
      </c>
      <c r="C250" s="65">
        <f t="shared" si="80"/>
        <v>6.2348833818072738</v>
      </c>
      <c r="D250" s="9">
        <f t="shared" si="87"/>
        <v>16.89</v>
      </c>
      <c r="E250" s="66">
        <f t="shared" si="81"/>
        <v>6.4841817931074957</v>
      </c>
      <c r="F250" s="9">
        <f t="shared" si="88"/>
        <v>16.89</v>
      </c>
      <c r="G250" s="68">
        <f t="shared" si="82"/>
        <v>0.1</v>
      </c>
      <c r="H250" s="9">
        <f t="shared" si="89"/>
        <v>16.89</v>
      </c>
      <c r="I250" s="66">
        <f t="shared" si="90"/>
        <v>6.4841817931074957</v>
      </c>
      <c r="J250" s="9">
        <f t="shared" si="91"/>
        <v>16.89</v>
      </c>
      <c r="K250" s="9">
        <f t="shared" si="83"/>
        <v>6.4841817931074957</v>
      </c>
      <c r="L250" s="9">
        <f t="shared" si="84"/>
        <v>16.89</v>
      </c>
    </row>
    <row r="251" spans="1:19" ht="24">
      <c r="A251" s="66">
        <f t="shared" si="85"/>
        <v>6.5155016710516964</v>
      </c>
      <c r="B251" s="9">
        <f t="shared" si="86"/>
        <v>18.5</v>
      </c>
      <c r="C251" s="65">
        <f t="shared" si="80"/>
        <v>6.3491904286678311</v>
      </c>
      <c r="D251" s="9">
        <f t="shared" si="87"/>
        <v>18.5</v>
      </c>
      <c r="E251" s="66">
        <f t="shared" si="81"/>
        <v>6.5961757182355623</v>
      </c>
      <c r="F251" s="9">
        <f t="shared" si="88"/>
        <v>18.5</v>
      </c>
      <c r="G251" s="68">
        <f t="shared" si="82"/>
        <v>0.1</v>
      </c>
      <c r="H251" s="9">
        <f t="shared" si="89"/>
        <v>18.5</v>
      </c>
      <c r="I251" s="66">
        <f t="shared" si="90"/>
        <v>6.5961757182355623</v>
      </c>
      <c r="J251" s="9">
        <f t="shared" si="91"/>
        <v>18.5</v>
      </c>
      <c r="K251" s="9">
        <f t="shared" si="83"/>
        <v>6.5961757182355623</v>
      </c>
      <c r="L251" s="9">
        <f t="shared" si="84"/>
        <v>18.5</v>
      </c>
      <c r="O251" s="73" t="s">
        <v>63</v>
      </c>
      <c r="R251" s="73" t="s">
        <v>64</v>
      </c>
    </row>
    <row r="252" spans="1:19">
      <c r="A252" s="66">
        <f t="shared" si="85"/>
        <v>6.6298087179122529</v>
      </c>
      <c r="B252" s="9">
        <f t="shared" si="86"/>
        <v>20.3</v>
      </c>
      <c r="C252" s="65">
        <f t="shared" si="80"/>
        <v>6.4634974755283876</v>
      </c>
      <c r="D252" s="9">
        <f t="shared" si="87"/>
        <v>20.3</v>
      </c>
      <c r="E252" s="66">
        <f t="shared" si="81"/>
        <v>6.7039963529744773</v>
      </c>
      <c r="F252" s="9">
        <f t="shared" si="88"/>
        <v>20.3</v>
      </c>
      <c r="G252" s="68">
        <f t="shared" si="82"/>
        <v>0.1</v>
      </c>
      <c r="H252" s="9">
        <f t="shared" si="89"/>
        <v>20.3</v>
      </c>
      <c r="I252" s="66">
        <f t="shared" si="90"/>
        <v>6.7039963529744773</v>
      </c>
      <c r="J252" s="9">
        <f t="shared" si="91"/>
        <v>20.3</v>
      </c>
      <c r="K252" s="9">
        <f t="shared" si="83"/>
        <v>6.7039963529744773</v>
      </c>
      <c r="L252" s="9">
        <f t="shared" si="84"/>
        <v>20.3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0.44536763663915246</v>
      </c>
    </row>
    <row r="253" spans="1:19">
      <c r="A253" s="66">
        <f t="shared" si="85"/>
        <v>6.7898385835170316</v>
      </c>
      <c r="B253" s="9">
        <f t="shared" si="86"/>
        <v>22.19</v>
      </c>
      <c r="C253" s="65">
        <f t="shared" si="80"/>
        <v>6.6235273411331663</v>
      </c>
      <c r="D253" s="9">
        <f t="shared" si="87"/>
        <v>22.19</v>
      </c>
      <c r="E253" s="66">
        <f t="shared" si="81"/>
        <v>6.8017901246878845</v>
      </c>
      <c r="F253" s="9">
        <f t="shared" si="88"/>
        <v>22.19</v>
      </c>
      <c r="G253" s="68">
        <f t="shared" si="82"/>
        <v>0.1</v>
      </c>
      <c r="H253" s="9">
        <f t="shared" si="89"/>
        <v>22.19</v>
      </c>
      <c r="I253" s="66">
        <f t="shared" si="90"/>
        <v>6.8017901246878845</v>
      </c>
      <c r="J253" s="9">
        <f t="shared" si="91"/>
        <v>22.19</v>
      </c>
      <c r="K253" s="9">
        <f t="shared" si="83"/>
        <v>6.8017901246878845</v>
      </c>
      <c r="L253" s="9">
        <f t="shared" si="84"/>
        <v>22.19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4.453676366391524</v>
      </c>
    </row>
    <row r="254" spans="1:19">
      <c r="A254" s="66">
        <f t="shared" si="85"/>
        <v>6.8812842210054761</v>
      </c>
      <c r="B254" s="9">
        <f t="shared" si="86"/>
        <v>24.3</v>
      </c>
      <c r="C254" s="65">
        <f t="shared" si="80"/>
        <v>6.7149729786216108</v>
      </c>
      <c r="D254" s="9">
        <f t="shared" si="87"/>
        <v>24.3</v>
      </c>
      <c r="E254" s="66">
        <f t="shared" si="81"/>
        <v>6.8963794546269934</v>
      </c>
      <c r="F254" s="9">
        <f t="shared" si="88"/>
        <v>24.3</v>
      </c>
      <c r="G254" s="68">
        <f t="shared" si="82"/>
        <v>0.1</v>
      </c>
      <c r="H254" s="9">
        <f t="shared" si="89"/>
        <v>24.3</v>
      </c>
      <c r="I254" s="66">
        <f t="shared" si="90"/>
        <v>6.8963794546269934</v>
      </c>
      <c r="J254" s="9">
        <f t="shared" si="91"/>
        <v>24.3</v>
      </c>
      <c r="K254" s="9">
        <f t="shared" si="83"/>
        <v>6.8963794546269934</v>
      </c>
      <c r="L254" s="9">
        <f t="shared" si="84"/>
        <v>24.3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44.536763663915245</v>
      </c>
    </row>
    <row r="255" spans="1:19">
      <c r="A255" s="66">
        <f t="shared" si="85"/>
        <v>6.9727298584939215</v>
      </c>
      <c r="B255" s="9">
        <f t="shared" si="86"/>
        <v>29</v>
      </c>
      <c r="C255" s="65">
        <f t="shared" si="80"/>
        <v>6.8064186161100562</v>
      </c>
      <c r="D255" s="9">
        <f t="shared" si="87"/>
        <v>29</v>
      </c>
      <c r="E255" s="66">
        <f t="shared" si="81"/>
        <v>7.066903182444201</v>
      </c>
      <c r="F255" s="9">
        <f t="shared" si="88"/>
        <v>29</v>
      </c>
      <c r="G255" s="68">
        <f t="shared" si="82"/>
        <v>0.1</v>
      </c>
      <c r="H255" s="9">
        <f t="shared" si="89"/>
        <v>29</v>
      </c>
      <c r="I255" s="66">
        <f t="shared" si="90"/>
        <v>7.066903182444201</v>
      </c>
      <c r="J255" s="9">
        <f t="shared" si="91"/>
        <v>29</v>
      </c>
      <c r="K255" s="9">
        <f t="shared" si="83"/>
        <v>7.066903182444201</v>
      </c>
      <c r="L255" s="9">
        <f t="shared" si="84"/>
        <v>29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445.36763663915247</v>
      </c>
    </row>
    <row r="256" spans="1:19">
      <c r="A256" s="66">
        <f t="shared" si="85"/>
        <v>7.0641754959823668</v>
      </c>
      <c r="B256" s="9">
        <f t="shared" si="86"/>
        <v>31.79</v>
      </c>
      <c r="C256" s="65">
        <f t="shared" si="80"/>
        <v>6.8978642535985015</v>
      </c>
      <c r="D256" s="9">
        <f t="shared" si="87"/>
        <v>31.79</v>
      </c>
      <c r="E256" s="66">
        <f t="shared" si="81"/>
        <v>7.1490683978255118</v>
      </c>
      <c r="F256" s="9">
        <f t="shared" si="88"/>
        <v>31.79</v>
      </c>
      <c r="G256" s="68">
        <f t="shared" si="82"/>
        <v>0.1</v>
      </c>
      <c r="H256" s="9">
        <f t="shared" si="89"/>
        <v>31.79</v>
      </c>
      <c r="I256" s="66">
        <f t="shared" si="90"/>
        <v>7.1490683978255118</v>
      </c>
      <c r="J256" s="9">
        <f t="shared" si="91"/>
        <v>31.79</v>
      </c>
      <c r="K256" s="9">
        <f t="shared" si="83"/>
        <v>7.1490683978255118</v>
      </c>
      <c r="L256" s="9">
        <f t="shared" si="84"/>
        <v>31.79</v>
      </c>
    </row>
    <row r="257" spans="1:19">
      <c r="A257" s="66">
        <f t="shared" si="85"/>
        <v>7.1327597240987002</v>
      </c>
      <c r="B257" s="9">
        <f t="shared" si="86"/>
        <v>34.79</v>
      </c>
      <c r="C257" s="65">
        <f t="shared" ref="C257:C288" si="92">IF(D40&lt;0.0001,0.1,IF(D40="",0.001,D40))</f>
        <v>6.9664484817148349</v>
      </c>
      <c r="D257" s="9">
        <f t="shared" si="87"/>
        <v>34.79</v>
      </c>
      <c r="E257" s="66">
        <f t="shared" ref="E257:E288" si="93">IF(E40&lt;0.0001,0.1,IF(E40="",E256,E40))</f>
        <v>7.2258593945624572</v>
      </c>
      <c r="F257" s="9">
        <f t="shared" si="88"/>
        <v>34.79</v>
      </c>
      <c r="G257" s="68">
        <f t="shared" ref="G257:G288" si="94">IF(G40&lt;0.0001,0.1,IF(G40="",0.0001,G40))</f>
        <v>0.1</v>
      </c>
      <c r="H257" s="9">
        <f t="shared" si="89"/>
        <v>34.79</v>
      </c>
      <c r="I257" s="66">
        <f t="shared" si="90"/>
        <v>7.2258593945624572</v>
      </c>
      <c r="J257" s="9">
        <f t="shared" si="91"/>
        <v>34.79</v>
      </c>
      <c r="K257" s="9">
        <f t="shared" ref="K257:K288" si="95">IF(M40&lt;0.0001,0.1,IF(M40="",0.0001,M40))</f>
        <v>7.2258593945624572</v>
      </c>
      <c r="L257" s="9">
        <f t="shared" ref="L257:L288" si="96">IF(C41="",D257,C41)</f>
        <v>34.79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7.2242053615871438</v>
      </c>
      <c r="B258" s="9">
        <f t="shared" ref="B258:B289" si="98">IF(A41="",B257,A41)</f>
        <v>38</v>
      </c>
      <c r="C258" s="65">
        <f t="shared" si="92"/>
        <v>7.0578941192032785</v>
      </c>
      <c r="D258" s="9">
        <f t="shared" ref="D258:D289" si="99">IF(A41="",B257,A41)</f>
        <v>38</v>
      </c>
      <c r="E258" s="66">
        <f t="shared" si="93"/>
        <v>7.2975526793864267</v>
      </c>
      <c r="F258" s="9">
        <f t="shared" ref="F258:F289" si="100">IF(A41="",B257,A41)</f>
        <v>38</v>
      </c>
      <c r="G258" s="68">
        <f t="shared" si="94"/>
        <v>0.1</v>
      </c>
      <c r="H258" s="9">
        <f t="shared" ref="H258:H289" si="101">IF(A41="",B257,A41)</f>
        <v>38</v>
      </c>
      <c r="I258" s="66">
        <f t="shared" ref="I258:I289" si="102">IF(I41&lt;0.0001,0.1,IF(I41="",I257,I41))</f>
        <v>7.2975526793864267</v>
      </c>
      <c r="J258" s="9">
        <f t="shared" ref="J258:J289" si="103">IF(A41="",B257,A41)</f>
        <v>38</v>
      </c>
      <c r="K258" s="9">
        <f t="shared" si="95"/>
        <v>7.2975526793864267</v>
      </c>
      <c r="L258" s="9">
        <f t="shared" si="96"/>
        <v>38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7.3842352271919234</v>
      </c>
      <c r="B259" s="9">
        <f t="shared" si="98"/>
        <v>41.59</v>
      </c>
      <c r="C259" s="65">
        <f t="shared" si="92"/>
        <v>7.2179239848080581</v>
      </c>
      <c r="D259" s="9">
        <f t="shared" si="99"/>
        <v>41.59</v>
      </c>
      <c r="E259" s="66">
        <f t="shared" si="93"/>
        <v>7.3675793921475661</v>
      </c>
      <c r="F259" s="9">
        <f t="shared" si="100"/>
        <v>41.59</v>
      </c>
      <c r="G259" s="68">
        <f t="shared" si="94"/>
        <v>0.1</v>
      </c>
      <c r="H259" s="9">
        <f t="shared" si="101"/>
        <v>41.59</v>
      </c>
      <c r="I259" s="66">
        <f t="shared" si="102"/>
        <v>7.3675793921475661</v>
      </c>
      <c r="J259" s="9">
        <f t="shared" si="103"/>
        <v>41.59</v>
      </c>
      <c r="K259" s="9">
        <f t="shared" si="95"/>
        <v>7.3675793921475661</v>
      </c>
      <c r="L259" s="9">
        <f t="shared" si="96"/>
        <v>41.59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7.475680864680367</v>
      </c>
      <c r="B260" s="9">
        <f t="shared" si="98"/>
        <v>44.12</v>
      </c>
      <c r="C260" s="65">
        <f t="shared" si="92"/>
        <v>7.3093696222965017</v>
      </c>
      <c r="D260" s="9">
        <f t="shared" si="99"/>
        <v>44.12</v>
      </c>
      <c r="E260" s="66">
        <f t="shared" si="93"/>
        <v>7.4116849882481146</v>
      </c>
      <c r="F260" s="9">
        <f t="shared" si="100"/>
        <v>44.12</v>
      </c>
      <c r="G260" s="68">
        <f t="shared" si="94"/>
        <v>0.1</v>
      </c>
      <c r="H260" s="9">
        <f t="shared" si="101"/>
        <v>44.12</v>
      </c>
      <c r="I260" s="66">
        <f t="shared" si="102"/>
        <v>7.4116849882481146</v>
      </c>
      <c r="J260" s="9">
        <f t="shared" si="103"/>
        <v>44.12</v>
      </c>
      <c r="K260" s="9">
        <f t="shared" si="95"/>
        <v>7.4116849882481146</v>
      </c>
      <c r="L260" s="9">
        <f t="shared" si="96"/>
        <v>44.12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7.5899879115409243</v>
      </c>
      <c r="B261" s="9">
        <f t="shared" si="98"/>
        <v>48.06</v>
      </c>
      <c r="C261" s="65">
        <f t="shared" si="92"/>
        <v>7.423676669157059</v>
      </c>
      <c r="D261" s="9">
        <f t="shared" si="99"/>
        <v>48.06</v>
      </c>
      <c r="E261" s="66">
        <f t="shared" si="93"/>
        <v>7.4733168839960502</v>
      </c>
      <c r="F261" s="9">
        <f t="shared" si="100"/>
        <v>48.06</v>
      </c>
      <c r="G261" s="68">
        <f t="shared" si="94"/>
        <v>0.1</v>
      </c>
      <c r="H261" s="9">
        <f t="shared" si="101"/>
        <v>48.06</v>
      </c>
      <c r="I261" s="66">
        <f t="shared" si="102"/>
        <v>7.4733168839960502</v>
      </c>
      <c r="J261" s="9">
        <f t="shared" si="103"/>
        <v>48.06</v>
      </c>
      <c r="K261" s="9">
        <f t="shared" si="95"/>
        <v>7.4733168839960502</v>
      </c>
      <c r="L261" s="9">
        <f t="shared" si="96"/>
        <v>48.06</v>
      </c>
      <c r="O261" s="9">
        <v>100</v>
      </c>
      <c r="P261" s="74">
        <v>10000</v>
      </c>
    </row>
    <row r="262" spans="1:19">
      <c r="A262" s="66">
        <f t="shared" si="97"/>
        <v>7.704294958401479</v>
      </c>
      <c r="B262" s="9">
        <f t="shared" si="98"/>
        <v>52.82</v>
      </c>
      <c r="C262" s="65">
        <f t="shared" si="92"/>
        <v>7.5379837160176137</v>
      </c>
      <c r="D262" s="9">
        <f t="shared" si="99"/>
        <v>52.82</v>
      </c>
      <c r="E262" s="66">
        <f t="shared" si="93"/>
        <v>7.5384406470564391</v>
      </c>
      <c r="F262" s="9">
        <f t="shared" si="100"/>
        <v>52.82</v>
      </c>
      <c r="G262" s="68">
        <f t="shared" si="94"/>
        <v>0.1</v>
      </c>
      <c r="H262" s="9">
        <f t="shared" si="101"/>
        <v>52.82</v>
      </c>
      <c r="I262" s="66">
        <f t="shared" si="102"/>
        <v>7.5384406470564391</v>
      </c>
      <c r="J262" s="9">
        <f t="shared" si="103"/>
        <v>52.82</v>
      </c>
      <c r="K262" s="9">
        <f t="shared" si="95"/>
        <v>7.5384406470564391</v>
      </c>
      <c r="L262" s="9">
        <f t="shared" si="96"/>
        <v>52.82</v>
      </c>
    </row>
    <row r="263" spans="1:19">
      <c r="A263" s="66">
        <f t="shared" si="97"/>
        <v>7.8643248240062578</v>
      </c>
      <c r="B263" s="9">
        <f t="shared" si="98"/>
        <v>58.24</v>
      </c>
      <c r="C263" s="65">
        <f t="shared" si="92"/>
        <v>7.6980135816223925</v>
      </c>
      <c r="D263" s="9">
        <f t="shared" si="99"/>
        <v>58.24</v>
      </c>
      <c r="E263" s="66">
        <f t="shared" si="93"/>
        <v>7.6027801022589774</v>
      </c>
      <c r="F263" s="9">
        <f t="shared" si="100"/>
        <v>58.24</v>
      </c>
      <c r="G263" s="68">
        <f t="shared" si="94"/>
        <v>0.1</v>
      </c>
      <c r="H263" s="9">
        <f t="shared" si="101"/>
        <v>58.24</v>
      </c>
      <c r="I263" s="66">
        <f t="shared" si="102"/>
        <v>7.6027801498124195</v>
      </c>
      <c r="J263" s="9">
        <f t="shared" si="103"/>
        <v>58.24</v>
      </c>
      <c r="K263" s="9">
        <f t="shared" si="95"/>
        <v>7.6027801498124195</v>
      </c>
      <c r="L263" s="9">
        <f t="shared" si="96"/>
        <v>58.24</v>
      </c>
    </row>
    <row r="264" spans="1:19">
      <c r="A264" s="66">
        <f t="shared" si="97"/>
        <v>7.9786318708668134</v>
      </c>
      <c r="B264" s="9">
        <f t="shared" si="98"/>
        <v>64.12</v>
      </c>
      <c r="C264" s="65">
        <f t="shared" si="92"/>
        <v>7.8123206284829481</v>
      </c>
      <c r="D264" s="9">
        <f t="shared" si="99"/>
        <v>64.12</v>
      </c>
      <c r="E264" s="66">
        <f t="shared" si="93"/>
        <v>7.6633267762962829</v>
      </c>
      <c r="F264" s="9">
        <f t="shared" si="100"/>
        <v>64.12</v>
      </c>
      <c r="G264" s="68">
        <f t="shared" si="94"/>
        <v>2.9787918785062706E-4</v>
      </c>
      <c r="H264" s="9">
        <f t="shared" si="101"/>
        <v>64.12</v>
      </c>
      <c r="I264" s="66">
        <f t="shared" si="102"/>
        <v>7.6636246554841332</v>
      </c>
      <c r="J264" s="9">
        <f t="shared" si="103"/>
        <v>64.12</v>
      </c>
      <c r="K264" s="9">
        <f t="shared" si="95"/>
        <v>7.6636246554841332</v>
      </c>
      <c r="L264" s="9">
        <f t="shared" si="96"/>
        <v>64.12</v>
      </c>
    </row>
    <row r="265" spans="1:19">
      <c r="A265" s="66">
        <f t="shared" si="97"/>
        <v>8.1386617364715939</v>
      </c>
      <c r="B265" s="9">
        <f t="shared" si="98"/>
        <v>70.53</v>
      </c>
      <c r="C265" s="65">
        <f t="shared" si="92"/>
        <v>7.9723504940877286</v>
      </c>
      <c r="D265" s="9">
        <f t="shared" si="99"/>
        <v>70.53</v>
      </c>
      <c r="E265" s="66">
        <f t="shared" si="93"/>
        <v>7.7207362785139209</v>
      </c>
      <c r="F265" s="9">
        <f t="shared" si="100"/>
        <v>70.53</v>
      </c>
      <c r="G265" s="68">
        <f t="shared" si="94"/>
        <v>7.5329208820505084E-3</v>
      </c>
      <c r="H265" s="9">
        <f t="shared" si="101"/>
        <v>70.53</v>
      </c>
      <c r="I265" s="66">
        <f t="shared" si="102"/>
        <v>7.7282691993959718</v>
      </c>
      <c r="J265" s="9">
        <f t="shared" si="103"/>
        <v>70.53</v>
      </c>
      <c r="K265" s="9">
        <f t="shared" si="95"/>
        <v>7.7282691993959718</v>
      </c>
      <c r="L265" s="9">
        <f t="shared" si="96"/>
        <v>70.53</v>
      </c>
    </row>
    <row r="266" spans="1:19">
      <c r="A266" s="66">
        <f t="shared" si="97"/>
        <v>8.2758301927042606</v>
      </c>
      <c r="B266" s="9">
        <f t="shared" si="98"/>
        <v>76.53</v>
      </c>
      <c r="C266" s="65">
        <f t="shared" si="92"/>
        <v>8.1095189503203962</v>
      </c>
      <c r="D266" s="9">
        <f t="shared" si="99"/>
        <v>76.53</v>
      </c>
      <c r="E266" s="66">
        <f t="shared" si="93"/>
        <v>7.7680156073651041</v>
      </c>
      <c r="F266" s="9">
        <f t="shared" si="100"/>
        <v>76.53</v>
      </c>
      <c r="G266" s="68">
        <f t="shared" si="94"/>
        <v>3.3847348967522076E-2</v>
      </c>
      <c r="H266" s="9">
        <f t="shared" si="101"/>
        <v>76.53</v>
      </c>
      <c r="I266" s="66">
        <f t="shared" si="102"/>
        <v>7.8018629563326263</v>
      </c>
      <c r="J266" s="9">
        <f t="shared" si="103"/>
        <v>76.53</v>
      </c>
      <c r="K266" s="9">
        <f t="shared" si="95"/>
        <v>7.8018629563326263</v>
      </c>
      <c r="L266" s="9">
        <f t="shared" si="96"/>
        <v>76.53</v>
      </c>
    </row>
    <row r="267" spans="1:19">
      <c r="A267" s="66">
        <f t="shared" si="97"/>
        <v>8.4358600583090393</v>
      </c>
      <c r="B267" s="9">
        <f t="shared" si="98"/>
        <v>84.67</v>
      </c>
      <c r="C267" s="65">
        <f t="shared" si="92"/>
        <v>8.2695488159251749</v>
      </c>
      <c r="D267" s="9">
        <f t="shared" si="99"/>
        <v>84.67</v>
      </c>
      <c r="E267" s="66">
        <f t="shared" si="93"/>
        <v>7.8242472507328102</v>
      </c>
      <c r="F267" s="9">
        <f t="shared" si="100"/>
        <v>84.67</v>
      </c>
      <c r="G267" s="68">
        <f t="shared" si="94"/>
        <v>0.10838496694627964</v>
      </c>
      <c r="H267" s="9">
        <f t="shared" si="101"/>
        <v>84.67</v>
      </c>
      <c r="I267" s="66">
        <f t="shared" si="102"/>
        <v>7.9326322176790898</v>
      </c>
      <c r="J267" s="9">
        <f t="shared" si="103"/>
        <v>84.67</v>
      </c>
      <c r="K267" s="9">
        <f t="shared" si="95"/>
        <v>7.9326322176790898</v>
      </c>
      <c r="L267" s="9">
        <f t="shared" si="96"/>
        <v>84.67</v>
      </c>
    </row>
    <row r="268" spans="1:19">
      <c r="A268" s="66">
        <f t="shared" si="97"/>
        <v>8.6187513332859282</v>
      </c>
      <c r="B268" s="9">
        <f t="shared" si="98"/>
        <v>92.5</v>
      </c>
      <c r="C268" s="65">
        <f t="shared" si="92"/>
        <v>8.4524400909020638</v>
      </c>
      <c r="D268" s="9">
        <f t="shared" si="99"/>
        <v>92.5</v>
      </c>
      <c r="E268" s="66">
        <f t="shared" si="93"/>
        <v>7.8714816105855823</v>
      </c>
      <c r="F268" s="9">
        <f t="shared" si="100"/>
        <v>92.5</v>
      </c>
      <c r="G268" s="68">
        <f t="shared" si="94"/>
        <v>0.21471311175239619</v>
      </c>
      <c r="H268" s="9">
        <f t="shared" si="101"/>
        <v>92.5</v>
      </c>
      <c r="I268" s="66">
        <f t="shared" si="102"/>
        <v>8.0861947223379786</v>
      </c>
      <c r="J268" s="9">
        <f t="shared" si="103"/>
        <v>92.5</v>
      </c>
      <c r="K268" s="9">
        <f t="shared" si="95"/>
        <v>8.0861947223379786</v>
      </c>
      <c r="L268" s="9">
        <f t="shared" si="96"/>
        <v>92.5</v>
      </c>
    </row>
    <row r="269" spans="1:19">
      <c r="A269" s="66">
        <f t="shared" si="97"/>
        <v>8.801642608262819</v>
      </c>
      <c r="B269" s="9">
        <f t="shared" si="98"/>
        <v>100.5</v>
      </c>
      <c r="C269" s="65">
        <f t="shared" si="92"/>
        <v>8.6353313658789546</v>
      </c>
      <c r="D269" s="9">
        <f t="shared" si="99"/>
        <v>100.5</v>
      </c>
      <c r="E269" s="66">
        <f t="shared" si="93"/>
        <v>7.9142024094873245</v>
      </c>
      <c r="F269" s="9">
        <f t="shared" si="100"/>
        <v>100.5</v>
      </c>
      <c r="G269" s="68">
        <f t="shared" si="94"/>
        <v>0.34508727986905957</v>
      </c>
      <c r="H269" s="9">
        <f t="shared" si="101"/>
        <v>100.5</v>
      </c>
      <c r="I269" s="66">
        <f t="shared" si="102"/>
        <v>8.2592896893563843</v>
      </c>
      <c r="J269" s="9">
        <f t="shared" si="103"/>
        <v>100.5</v>
      </c>
      <c r="K269" s="9">
        <f t="shared" si="95"/>
        <v>8.2592896893563843</v>
      </c>
      <c r="L269" s="9">
        <f t="shared" si="96"/>
        <v>100.5</v>
      </c>
    </row>
    <row r="270" spans="1:19">
      <c r="A270" s="66">
        <f t="shared" si="97"/>
        <v>8.9616724738675977</v>
      </c>
      <c r="B270" s="9">
        <f t="shared" si="98"/>
        <v>109.4</v>
      </c>
      <c r="C270" s="65">
        <f t="shared" si="92"/>
        <v>8.7953612314837333</v>
      </c>
      <c r="D270" s="9">
        <f t="shared" si="99"/>
        <v>109.4</v>
      </c>
      <c r="E270" s="66">
        <f t="shared" si="93"/>
        <v>7.9564061886702504</v>
      </c>
      <c r="F270" s="9">
        <f t="shared" si="100"/>
        <v>109.4</v>
      </c>
      <c r="G270" s="68">
        <f t="shared" si="94"/>
        <v>0.50258219377352609</v>
      </c>
      <c r="H270" s="9">
        <f t="shared" si="101"/>
        <v>109.4</v>
      </c>
      <c r="I270" s="66">
        <f t="shared" si="102"/>
        <v>8.4589883824437759</v>
      </c>
      <c r="J270" s="9">
        <f t="shared" si="103"/>
        <v>109.4</v>
      </c>
      <c r="K270" s="9">
        <f t="shared" si="95"/>
        <v>8.4589883824437759</v>
      </c>
      <c r="L270" s="9">
        <f t="shared" si="96"/>
        <v>109.4</v>
      </c>
    </row>
    <row r="271" spans="1:19">
      <c r="A271" s="66">
        <f t="shared" si="97"/>
        <v>9.1217023394723764</v>
      </c>
      <c r="B271" s="9">
        <f t="shared" si="98"/>
        <v>121.15</v>
      </c>
      <c r="C271" s="65">
        <f t="shared" si="92"/>
        <v>8.955391097088512</v>
      </c>
      <c r="D271" s="9">
        <f t="shared" si="99"/>
        <v>121.15</v>
      </c>
      <c r="E271" s="66">
        <f t="shared" si="93"/>
        <v>8.005249785763592</v>
      </c>
      <c r="F271" s="9">
        <f t="shared" si="100"/>
        <v>121.15</v>
      </c>
      <c r="G271" s="68">
        <f t="shared" si="94"/>
        <v>0.71477868622411134</v>
      </c>
      <c r="H271" s="9">
        <f t="shared" si="101"/>
        <v>121.15</v>
      </c>
      <c r="I271" s="66">
        <f t="shared" si="102"/>
        <v>8.7200284719877033</v>
      </c>
      <c r="J271" s="9">
        <f t="shared" si="103"/>
        <v>121.15</v>
      </c>
      <c r="K271" s="9">
        <f t="shared" si="95"/>
        <v>8.7200284719877033</v>
      </c>
      <c r="L271" s="9">
        <f t="shared" si="96"/>
        <v>121.15</v>
      </c>
    </row>
    <row r="272" spans="1:19">
      <c r="A272" s="66">
        <f t="shared" si="97"/>
        <v>9.3503164331934876</v>
      </c>
      <c r="B272" s="9">
        <f t="shared" si="98"/>
        <v>133.21</v>
      </c>
      <c r="C272" s="65">
        <f t="shared" si="92"/>
        <v>9.1840051908096232</v>
      </c>
      <c r="D272" s="9">
        <f t="shared" si="99"/>
        <v>133.21</v>
      </c>
      <c r="E272" s="66">
        <f t="shared" si="93"/>
        <v>8.0489259845117349</v>
      </c>
      <c r="F272" s="9">
        <f t="shared" si="100"/>
        <v>133.21</v>
      </c>
      <c r="G272" s="68">
        <f t="shared" si="94"/>
        <v>0.92617152477813969</v>
      </c>
      <c r="H272" s="9">
        <f t="shared" si="101"/>
        <v>133.21</v>
      </c>
      <c r="I272" s="66">
        <f t="shared" si="102"/>
        <v>8.9750975092898742</v>
      </c>
      <c r="J272" s="9">
        <f t="shared" si="103"/>
        <v>133.21</v>
      </c>
      <c r="K272" s="9">
        <f t="shared" si="95"/>
        <v>8.9750975092898742</v>
      </c>
      <c r="L272" s="9">
        <f t="shared" si="96"/>
        <v>133.21</v>
      </c>
    </row>
    <row r="273" spans="1:12">
      <c r="A273" s="66">
        <f t="shared" si="97"/>
        <v>9.5332077081703783</v>
      </c>
      <c r="B273" s="9">
        <f t="shared" si="98"/>
        <v>144.74</v>
      </c>
      <c r="C273" s="65">
        <f t="shared" si="92"/>
        <v>9.3668964657865139</v>
      </c>
      <c r="D273" s="9">
        <f t="shared" si="99"/>
        <v>144.74</v>
      </c>
      <c r="E273" s="66">
        <f t="shared" si="93"/>
        <v>8.0858173868303549</v>
      </c>
      <c r="F273" s="9">
        <f t="shared" si="100"/>
        <v>144.74</v>
      </c>
      <c r="G273" s="68">
        <f t="shared" si="94"/>
        <v>1.1169214843063642</v>
      </c>
      <c r="H273" s="9">
        <f t="shared" si="101"/>
        <v>144.74</v>
      </c>
      <c r="I273" s="66">
        <f t="shared" si="102"/>
        <v>9.2027388711367184</v>
      </c>
      <c r="J273" s="9">
        <f t="shared" si="103"/>
        <v>144.74</v>
      </c>
      <c r="K273" s="9">
        <f t="shared" si="95"/>
        <v>9.2027388711367184</v>
      </c>
      <c r="L273" s="9">
        <f t="shared" si="96"/>
        <v>144.74</v>
      </c>
    </row>
    <row r="274" spans="1:12">
      <c r="A274" s="66">
        <f t="shared" si="97"/>
        <v>9.7389603925193793</v>
      </c>
      <c r="B274" s="9">
        <f t="shared" si="98"/>
        <v>158.63</v>
      </c>
      <c r="C274" s="65">
        <f t="shared" si="92"/>
        <v>9.5726491501355149</v>
      </c>
      <c r="D274" s="9">
        <f t="shared" si="99"/>
        <v>158.63</v>
      </c>
      <c r="E274" s="66">
        <f t="shared" si="93"/>
        <v>8.1251889057533493</v>
      </c>
      <c r="F274" s="9">
        <f t="shared" si="100"/>
        <v>158.63</v>
      </c>
      <c r="G274" s="68">
        <f t="shared" si="94"/>
        <v>1.3296924278478051</v>
      </c>
      <c r="H274" s="9">
        <f t="shared" si="101"/>
        <v>158.63</v>
      </c>
      <c r="I274" s="66">
        <f t="shared" si="102"/>
        <v>9.4548813336011541</v>
      </c>
      <c r="J274" s="9">
        <f t="shared" si="103"/>
        <v>158.63</v>
      </c>
      <c r="K274" s="9">
        <f t="shared" si="95"/>
        <v>9.4548813336011541</v>
      </c>
      <c r="L274" s="9">
        <f t="shared" si="96"/>
        <v>158.63</v>
      </c>
    </row>
    <row r="275" spans="1:12">
      <c r="A275" s="66">
        <f t="shared" si="97"/>
        <v>9.9447130768683785</v>
      </c>
      <c r="B275" s="9">
        <f t="shared" si="98"/>
        <v>173.19</v>
      </c>
      <c r="C275" s="65">
        <f t="shared" si="92"/>
        <v>9.7784018344845141</v>
      </c>
      <c r="D275" s="9">
        <f t="shared" si="99"/>
        <v>173.19</v>
      </c>
      <c r="E275" s="66">
        <f t="shared" si="93"/>
        <v>8.1616524525020857</v>
      </c>
      <c r="F275" s="9">
        <f t="shared" si="100"/>
        <v>173.19</v>
      </c>
      <c r="G275" s="68">
        <f t="shared" si="94"/>
        <v>1.5328633248098524</v>
      </c>
      <c r="H275" s="9">
        <f t="shared" si="101"/>
        <v>173.19</v>
      </c>
      <c r="I275" s="66">
        <f t="shared" si="102"/>
        <v>9.6945157773119384</v>
      </c>
      <c r="J275" s="9">
        <f t="shared" si="103"/>
        <v>173.19</v>
      </c>
      <c r="K275" s="9">
        <f t="shared" si="95"/>
        <v>9.6945157773119384</v>
      </c>
      <c r="L275" s="9">
        <f t="shared" si="96"/>
        <v>173.19</v>
      </c>
    </row>
    <row r="276" spans="1:12">
      <c r="A276" s="66">
        <f t="shared" si="97"/>
        <v>10.173327170589493</v>
      </c>
      <c r="B276" s="9">
        <f t="shared" si="98"/>
        <v>190.25</v>
      </c>
      <c r="C276" s="65">
        <f t="shared" si="92"/>
        <v>10.007015928205629</v>
      </c>
      <c r="D276" s="9">
        <f t="shared" si="99"/>
        <v>190.25</v>
      </c>
      <c r="E276" s="66">
        <f t="shared" si="93"/>
        <v>8.1993596068370032</v>
      </c>
      <c r="F276" s="9">
        <f t="shared" si="100"/>
        <v>190.25</v>
      </c>
      <c r="G276" s="68">
        <f t="shared" si="94"/>
        <v>1.7470923849329882</v>
      </c>
      <c r="H276" s="9">
        <f t="shared" si="101"/>
        <v>190.25</v>
      </c>
      <c r="I276" s="66">
        <f t="shared" si="102"/>
        <v>9.9464519917699921</v>
      </c>
      <c r="J276" s="9">
        <f t="shared" si="103"/>
        <v>190.25</v>
      </c>
      <c r="K276" s="9">
        <f t="shared" si="95"/>
        <v>9.9464519917699921</v>
      </c>
      <c r="L276" s="9">
        <f t="shared" si="96"/>
        <v>190.25</v>
      </c>
    </row>
    <row r="277" spans="1:12">
      <c r="A277" s="66">
        <f t="shared" si="97"/>
        <v>10.401941264310604</v>
      </c>
      <c r="B277" s="9">
        <f t="shared" si="98"/>
        <v>206.69</v>
      </c>
      <c r="C277" s="65">
        <f t="shared" si="92"/>
        <v>10.23563002192674</v>
      </c>
      <c r="D277" s="9">
        <f t="shared" si="99"/>
        <v>206.69</v>
      </c>
      <c r="E277" s="66">
        <f t="shared" si="93"/>
        <v>8.2315586601789512</v>
      </c>
      <c r="F277" s="9">
        <f t="shared" si="100"/>
        <v>206.69</v>
      </c>
      <c r="G277" s="68">
        <f t="shared" si="94"/>
        <v>1.9320365741191103</v>
      </c>
      <c r="H277" s="9">
        <f t="shared" si="101"/>
        <v>206.69</v>
      </c>
      <c r="I277" s="66">
        <f t="shared" si="102"/>
        <v>10.163595234298061</v>
      </c>
      <c r="J277" s="9">
        <f t="shared" si="103"/>
        <v>206.69</v>
      </c>
      <c r="K277" s="9">
        <f t="shared" si="95"/>
        <v>10.163595234298061</v>
      </c>
      <c r="L277" s="9">
        <f t="shared" si="96"/>
        <v>206.69</v>
      </c>
    </row>
    <row r="278" spans="1:12">
      <c r="A278" s="66">
        <f t="shared" si="97"/>
        <v>10.630555358031716</v>
      </c>
      <c r="B278" s="9">
        <f t="shared" si="98"/>
        <v>226.37</v>
      </c>
      <c r="C278" s="65">
        <f t="shared" si="92"/>
        <v>10.464244115647851</v>
      </c>
      <c r="D278" s="9">
        <f t="shared" si="99"/>
        <v>226.37</v>
      </c>
      <c r="E278" s="66">
        <f t="shared" si="93"/>
        <v>8.2657977497739417</v>
      </c>
      <c r="F278" s="9">
        <f t="shared" si="100"/>
        <v>226.37</v>
      </c>
      <c r="G278" s="68">
        <f t="shared" si="94"/>
        <v>2.1296322933365861</v>
      </c>
      <c r="H278" s="9">
        <f t="shared" si="101"/>
        <v>226.37</v>
      </c>
      <c r="I278" s="66">
        <f t="shared" si="102"/>
        <v>10.395430043110528</v>
      </c>
      <c r="J278" s="9">
        <f t="shared" si="103"/>
        <v>226.37</v>
      </c>
      <c r="K278" s="9">
        <f t="shared" si="95"/>
        <v>10.395430043110528</v>
      </c>
      <c r="L278" s="9">
        <f t="shared" si="96"/>
        <v>226.37</v>
      </c>
    </row>
    <row r="279" spans="1:12">
      <c r="A279" s="66">
        <f t="shared" si="97"/>
        <v>10.859169451752829</v>
      </c>
      <c r="B279" s="9">
        <f t="shared" si="98"/>
        <v>251.07</v>
      </c>
      <c r="C279" s="65">
        <f t="shared" si="92"/>
        <v>10.692858209368964</v>
      </c>
      <c r="D279" s="9">
        <f t="shared" si="99"/>
        <v>251.07</v>
      </c>
      <c r="E279" s="66">
        <f t="shared" si="93"/>
        <v>8.3034562985894915</v>
      </c>
      <c r="F279" s="9">
        <f t="shared" si="100"/>
        <v>251.07</v>
      </c>
      <c r="G279" s="68">
        <f t="shared" si="94"/>
        <v>2.3469868616672569</v>
      </c>
      <c r="H279" s="9">
        <f t="shared" si="101"/>
        <v>251.07</v>
      </c>
      <c r="I279" s="66">
        <f t="shared" si="102"/>
        <v>10.650443160256749</v>
      </c>
      <c r="J279" s="9">
        <f t="shared" si="103"/>
        <v>251.07</v>
      </c>
      <c r="K279" s="9">
        <f t="shared" si="95"/>
        <v>10.650443160256749</v>
      </c>
      <c r="L279" s="9">
        <f t="shared" si="96"/>
        <v>251.07</v>
      </c>
    </row>
    <row r="280" spans="1:12">
      <c r="A280" s="66">
        <f t="shared" si="97"/>
        <v>11.042060726729719</v>
      </c>
      <c r="B280" s="9">
        <f t="shared" si="98"/>
        <v>272.29000000000002</v>
      </c>
      <c r="C280" s="65">
        <f t="shared" si="92"/>
        <v>10.875749484345855</v>
      </c>
      <c r="D280" s="9">
        <f t="shared" si="99"/>
        <v>272.29000000000002</v>
      </c>
      <c r="E280" s="66">
        <f t="shared" si="93"/>
        <v>8.3320192967154458</v>
      </c>
      <c r="F280" s="9">
        <f t="shared" si="100"/>
        <v>272.29000000000002</v>
      </c>
      <c r="G280" s="68">
        <f t="shared" si="94"/>
        <v>2.5112493865301331</v>
      </c>
      <c r="H280" s="9">
        <f t="shared" si="101"/>
        <v>272.29000000000002</v>
      </c>
      <c r="I280" s="66">
        <f t="shared" si="102"/>
        <v>10.843268683245579</v>
      </c>
      <c r="J280" s="9">
        <f t="shared" si="103"/>
        <v>272.29000000000002</v>
      </c>
      <c r="K280" s="9">
        <f t="shared" si="95"/>
        <v>10.843268683245579</v>
      </c>
      <c r="L280" s="9">
        <f t="shared" si="96"/>
        <v>272.29000000000002</v>
      </c>
    </row>
    <row r="281" spans="1:12">
      <c r="A281" s="66">
        <f t="shared" si="97"/>
        <v>11.224952001706608</v>
      </c>
      <c r="B281" s="9">
        <f t="shared" si="98"/>
        <v>298.51</v>
      </c>
      <c r="C281" s="65">
        <f t="shared" si="92"/>
        <v>11.058640759322744</v>
      </c>
      <c r="D281" s="9">
        <f t="shared" si="99"/>
        <v>298.51</v>
      </c>
      <c r="E281" s="66">
        <f t="shared" si="93"/>
        <v>8.3634319103215908</v>
      </c>
      <c r="F281" s="9">
        <f t="shared" si="100"/>
        <v>298.51</v>
      </c>
      <c r="G281" s="68">
        <f t="shared" si="94"/>
        <v>2.6908149163032973</v>
      </c>
      <c r="H281" s="9">
        <f t="shared" si="101"/>
        <v>298.51</v>
      </c>
      <c r="I281" s="66">
        <f t="shared" si="102"/>
        <v>11.054246826624889</v>
      </c>
      <c r="J281" s="9">
        <f t="shared" si="103"/>
        <v>298.51</v>
      </c>
      <c r="K281" s="9">
        <f t="shared" si="95"/>
        <v>11.054246826624889</v>
      </c>
      <c r="L281" s="9">
        <f t="shared" si="96"/>
        <v>298.51</v>
      </c>
    </row>
    <row r="282" spans="1:12">
      <c r="A282" s="66">
        <f t="shared" si="97"/>
        <v>11.384981867311387</v>
      </c>
      <c r="B282" s="9">
        <f t="shared" si="98"/>
        <v>326.86</v>
      </c>
      <c r="C282" s="65">
        <f t="shared" si="92"/>
        <v>11.218670624927523</v>
      </c>
      <c r="D282" s="9">
        <f t="shared" si="99"/>
        <v>326.86</v>
      </c>
      <c r="E282" s="66">
        <f t="shared" si="93"/>
        <v>8.3934837014913501</v>
      </c>
      <c r="F282" s="9">
        <f t="shared" si="100"/>
        <v>326.86</v>
      </c>
      <c r="G282" s="68">
        <f t="shared" si="94"/>
        <v>2.8611695761451799</v>
      </c>
      <c r="H282" s="9">
        <f t="shared" si="101"/>
        <v>326.86</v>
      </c>
      <c r="I282" s="66">
        <f t="shared" si="102"/>
        <v>11.25465327763653</v>
      </c>
      <c r="J282" s="9">
        <f t="shared" si="103"/>
        <v>326.86</v>
      </c>
      <c r="K282" s="9">
        <f t="shared" si="95"/>
        <v>11.25465327763653</v>
      </c>
      <c r="L282" s="9">
        <f t="shared" si="96"/>
        <v>326.86</v>
      </c>
    </row>
    <row r="283" spans="1:12">
      <c r="A283" s="66">
        <f t="shared" si="97"/>
        <v>11.522150323544054</v>
      </c>
      <c r="B283" s="9">
        <f t="shared" si="98"/>
        <v>357.85</v>
      </c>
      <c r="C283" s="65">
        <f t="shared" si="92"/>
        <v>11.355839081160189</v>
      </c>
      <c r="D283" s="9">
        <f t="shared" si="99"/>
        <v>357.85</v>
      </c>
      <c r="E283" s="66">
        <f t="shared" si="93"/>
        <v>8.4225893468549131</v>
      </c>
      <c r="F283" s="9">
        <f t="shared" si="100"/>
        <v>357.85</v>
      </c>
      <c r="G283" s="68">
        <f t="shared" si="94"/>
        <v>3.0245385380759129</v>
      </c>
      <c r="H283" s="9">
        <f t="shared" si="101"/>
        <v>357.85</v>
      </c>
      <c r="I283" s="66">
        <f t="shared" si="102"/>
        <v>11.447127884930826</v>
      </c>
      <c r="J283" s="9">
        <f t="shared" si="103"/>
        <v>357.85</v>
      </c>
      <c r="K283" s="9">
        <f t="shared" si="95"/>
        <v>11.447127884930826</v>
      </c>
      <c r="L283" s="9">
        <f t="shared" si="96"/>
        <v>357.85</v>
      </c>
    </row>
    <row r="284" spans="1:12">
      <c r="A284" s="66">
        <f t="shared" si="97"/>
        <v>11.636457370404612</v>
      </c>
      <c r="B284" s="9">
        <f t="shared" si="98"/>
        <v>391.75</v>
      </c>
      <c r="C284" s="65">
        <f t="shared" si="92"/>
        <v>11.470146128020748</v>
      </c>
      <c r="D284" s="9">
        <f t="shared" si="99"/>
        <v>391.75</v>
      </c>
      <c r="E284" s="66">
        <f t="shared" si="93"/>
        <v>8.450815473880029</v>
      </c>
      <c r="F284" s="9">
        <f t="shared" si="100"/>
        <v>391.75</v>
      </c>
      <c r="G284" s="68">
        <f t="shared" si="94"/>
        <v>3.1812309893485655</v>
      </c>
      <c r="H284" s="9">
        <f t="shared" si="101"/>
        <v>391.75</v>
      </c>
      <c r="I284" s="66">
        <f t="shared" si="102"/>
        <v>11.632046463228594</v>
      </c>
      <c r="J284" s="9">
        <f t="shared" si="103"/>
        <v>391.75</v>
      </c>
      <c r="K284" s="9">
        <f t="shared" si="95"/>
        <v>11.632046463228594</v>
      </c>
      <c r="L284" s="9">
        <f t="shared" si="96"/>
        <v>391.75</v>
      </c>
    </row>
    <row r="285" spans="1:12">
      <c r="A285" s="66">
        <f t="shared" si="97"/>
        <v>11.727903007893055</v>
      </c>
      <c r="B285" s="9">
        <f t="shared" si="98"/>
        <v>429.37</v>
      </c>
      <c r="C285" s="65">
        <f t="shared" si="92"/>
        <v>11.56159176550919</v>
      </c>
      <c r="D285" s="9">
        <f t="shared" si="99"/>
        <v>429.37</v>
      </c>
      <c r="E285" s="66">
        <f t="shared" si="93"/>
        <v>8.4785762619760074</v>
      </c>
      <c r="F285" s="9">
        <f t="shared" si="100"/>
        <v>429.37</v>
      </c>
      <c r="G285" s="68">
        <f t="shared" si="94"/>
        <v>3.3335038829639059</v>
      </c>
      <c r="H285" s="9">
        <f t="shared" si="101"/>
        <v>429.37</v>
      </c>
      <c r="I285" s="66">
        <f t="shared" si="102"/>
        <v>11.812080144939912</v>
      </c>
      <c r="J285" s="9">
        <f t="shared" si="103"/>
        <v>429.37</v>
      </c>
      <c r="K285" s="9">
        <f t="shared" si="95"/>
        <v>11.812080144939912</v>
      </c>
      <c r="L285" s="9">
        <f t="shared" si="96"/>
        <v>429.37</v>
      </c>
    </row>
    <row r="286" spans="1:12">
      <c r="A286" s="66">
        <f t="shared" si="97"/>
        <v>11.819348645381499</v>
      </c>
      <c r="B286" s="9">
        <f t="shared" si="98"/>
        <v>469.25</v>
      </c>
      <c r="C286" s="65">
        <f t="shared" si="92"/>
        <v>11.653037402997635</v>
      </c>
      <c r="D286" s="9">
        <f t="shared" si="99"/>
        <v>469.25</v>
      </c>
      <c r="E286" s="66">
        <f t="shared" si="93"/>
        <v>8.5046985496633578</v>
      </c>
      <c r="F286" s="9">
        <f t="shared" si="100"/>
        <v>469.25</v>
      </c>
      <c r="G286" s="68">
        <f t="shared" si="94"/>
        <v>3.4750081553719427</v>
      </c>
      <c r="H286" s="9">
        <f t="shared" si="101"/>
        <v>469.25</v>
      </c>
      <c r="I286" s="66">
        <f t="shared" si="102"/>
        <v>11.979706705035301</v>
      </c>
      <c r="J286" s="9">
        <f t="shared" si="103"/>
        <v>469.25</v>
      </c>
      <c r="K286" s="9">
        <f t="shared" si="95"/>
        <v>11.979706705035301</v>
      </c>
      <c r="L286" s="9">
        <f t="shared" si="96"/>
        <v>469.25</v>
      </c>
    </row>
    <row r="287" spans="1:12">
      <c r="A287" s="66">
        <f t="shared" si="97"/>
        <v>11.933655692242056</v>
      </c>
      <c r="B287" s="9">
        <f t="shared" si="98"/>
        <v>510.43</v>
      </c>
      <c r="C287" s="65">
        <f t="shared" si="92"/>
        <v>11.767344449858191</v>
      </c>
      <c r="D287" s="9">
        <f t="shared" si="99"/>
        <v>510.43</v>
      </c>
      <c r="E287" s="66">
        <f t="shared" si="93"/>
        <v>8.5287714934826919</v>
      </c>
      <c r="F287" s="9">
        <f t="shared" si="100"/>
        <v>510.43</v>
      </c>
      <c r="G287" s="68">
        <f t="shared" si="94"/>
        <v>3.6038036348373619</v>
      </c>
      <c r="H287" s="9">
        <f t="shared" si="101"/>
        <v>510.43</v>
      </c>
      <c r="I287" s="66">
        <f t="shared" si="102"/>
        <v>12.132575128320054</v>
      </c>
      <c r="J287" s="9">
        <f t="shared" si="103"/>
        <v>510.43</v>
      </c>
      <c r="K287" s="9">
        <f t="shared" si="95"/>
        <v>12.132575128320054</v>
      </c>
      <c r="L287" s="9">
        <f t="shared" si="96"/>
        <v>510.43</v>
      </c>
    </row>
    <row r="288" spans="1:12">
      <c r="A288" s="66">
        <f t="shared" si="97"/>
        <v>12.047962739102614</v>
      </c>
      <c r="B288" s="9">
        <f t="shared" si="98"/>
        <v>561.74</v>
      </c>
      <c r="C288" s="65">
        <f t="shared" si="92"/>
        <v>11.881651496718749</v>
      </c>
      <c r="D288" s="9">
        <f t="shared" si="99"/>
        <v>561.74</v>
      </c>
      <c r="E288" s="66">
        <f t="shared" si="93"/>
        <v>8.5554255221069688</v>
      </c>
      <c r="F288" s="9">
        <f t="shared" si="100"/>
        <v>561.74</v>
      </c>
      <c r="G288" s="68">
        <f t="shared" si="94"/>
        <v>3.7445402014875095</v>
      </c>
      <c r="H288" s="9">
        <f t="shared" si="101"/>
        <v>561.74</v>
      </c>
      <c r="I288" s="66">
        <f t="shared" si="102"/>
        <v>12.299965723594479</v>
      </c>
      <c r="J288" s="9">
        <f t="shared" si="103"/>
        <v>561.74</v>
      </c>
      <c r="K288" s="9">
        <f t="shared" si="95"/>
        <v>12.299965723594479</v>
      </c>
      <c r="L288" s="9">
        <f t="shared" si="96"/>
        <v>561.74</v>
      </c>
    </row>
    <row r="289" spans="1:12">
      <c r="A289" s="66">
        <f t="shared" si="97"/>
        <v>12.185131195335281</v>
      </c>
      <c r="B289" s="9">
        <f t="shared" si="98"/>
        <v>616.70000000000005</v>
      </c>
      <c r="C289" s="65">
        <f t="shared" ref="C289:C320" si="104">IF(D72&lt;0.0001,0.1,IF(D72="",0.001,D72))</f>
        <v>12.018819952951416</v>
      </c>
      <c r="D289" s="9">
        <f t="shared" si="99"/>
        <v>616.70000000000005</v>
      </c>
      <c r="E289" s="66">
        <f t="shared" ref="E289:E320" si="105">IF(E72&lt;0.0001,0.1,IF(E72="",E288,E72))</f>
        <v>8.5806554868240035</v>
      </c>
      <c r="F289" s="9">
        <f t="shared" si="100"/>
        <v>616.70000000000005</v>
      </c>
      <c r="G289" s="68">
        <f t="shared" ref="G289:G320" si="106">IF(G72&lt;0.0001,0.1,IF(G72="",0.0001,G72))</f>
        <v>3.8758960249238137</v>
      </c>
      <c r="H289" s="9">
        <f t="shared" si="101"/>
        <v>616.70000000000005</v>
      </c>
      <c r="I289" s="66">
        <f t="shared" si="102"/>
        <v>12.456551511747817</v>
      </c>
      <c r="J289" s="9">
        <f t="shared" si="103"/>
        <v>616.70000000000005</v>
      </c>
      <c r="K289" s="9">
        <f t="shared" ref="K289:K320" si="107">IF(M72&lt;0.0001,0.1,IF(M72="",0.0001,M72))</f>
        <v>12.456551511747817</v>
      </c>
      <c r="L289" s="9">
        <f t="shared" ref="L289:L320" si="108">IF(C73="",D289,C73)</f>
        <v>616.70000000000005</v>
      </c>
    </row>
    <row r="290" spans="1:12">
      <c r="A290" s="66">
        <f t="shared" ref="A290:A321" si="109">IF(B73="",A289,IF(B73&lt;0.0001,0.1,B73))</f>
        <v>12.299438242195839</v>
      </c>
      <c r="B290" s="9">
        <f t="shared" ref="B290:B321" si="110">IF(A73="",B289,A73)</f>
        <v>673.05</v>
      </c>
      <c r="C290" s="65">
        <f t="shared" si="104"/>
        <v>12.133126999811974</v>
      </c>
      <c r="D290" s="9">
        <f t="shared" ref="D290:D321" si="111">IF(A73="",B289,A73)</f>
        <v>673.05</v>
      </c>
      <c r="E290" s="66">
        <f t="shared" si="105"/>
        <v>8.6036497933657436</v>
      </c>
      <c r="F290" s="9">
        <f t="shared" ref="F290:F321" si="112">IF(A73="",B289,A73)</f>
        <v>673.05</v>
      </c>
      <c r="G290" s="68">
        <f t="shared" si="106"/>
        <v>3.9940011688149517</v>
      </c>
      <c r="H290" s="9">
        <f t="shared" ref="H290:H321" si="113">IF(A73="",B289,A73)</f>
        <v>673.05</v>
      </c>
      <c r="I290" s="66">
        <f t="shared" ref="I290:I321" si="114">IF(I73&lt;0.0001,0.1,IF(I73="",I289,I73))</f>
        <v>12.597650962180696</v>
      </c>
      <c r="J290" s="9">
        <f t="shared" ref="J290:J321" si="115">IF(A73="",B289,A73)</f>
        <v>673.05</v>
      </c>
      <c r="K290" s="9">
        <f t="shared" si="107"/>
        <v>12.597650962180696</v>
      </c>
      <c r="L290" s="9">
        <f t="shared" si="108"/>
        <v>673.05</v>
      </c>
    </row>
    <row r="291" spans="1:12">
      <c r="A291" s="66">
        <f t="shared" si="109"/>
        <v>12.436606698428506</v>
      </c>
      <c r="B291" s="9">
        <f t="shared" si="110"/>
        <v>736.75</v>
      </c>
      <c r="C291" s="65">
        <f t="shared" si="104"/>
        <v>12.270295456044641</v>
      </c>
      <c r="D291" s="9">
        <f t="shared" si="111"/>
        <v>736.75</v>
      </c>
      <c r="E291" s="66">
        <f t="shared" si="105"/>
        <v>8.6268065448460529</v>
      </c>
      <c r="F291" s="9">
        <f t="shared" si="112"/>
        <v>736.75</v>
      </c>
      <c r="G291" s="68">
        <f t="shared" si="106"/>
        <v>4.1113644142096977</v>
      </c>
      <c r="H291" s="9">
        <f t="shared" si="113"/>
        <v>736.75</v>
      </c>
      <c r="I291" s="66">
        <f t="shared" si="114"/>
        <v>12.738170959055751</v>
      </c>
      <c r="J291" s="9">
        <f t="shared" si="115"/>
        <v>736.75</v>
      </c>
      <c r="K291" s="9">
        <f t="shared" si="107"/>
        <v>12.738170959055751</v>
      </c>
      <c r="L291" s="9">
        <f t="shared" si="108"/>
        <v>736.75</v>
      </c>
    </row>
    <row r="292" spans="1:12">
      <c r="A292" s="66">
        <f t="shared" si="109"/>
        <v>12.57377515466117</v>
      </c>
      <c r="B292" s="9">
        <f t="shared" si="110"/>
        <v>805.49</v>
      </c>
      <c r="C292" s="65">
        <f t="shared" si="104"/>
        <v>12.407463912277306</v>
      </c>
      <c r="D292" s="9">
        <f t="shared" si="111"/>
        <v>805.49</v>
      </c>
      <c r="E292" s="66">
        <f t="shared" si="105"/>
        <v>8.6490512069276235</v>
      </c>
      <c r="F292" s="9">
        <f t="shared" si="112"/>
        <v>805.49</v>
      </c>
      <c r="G292" s="68">
        <f t="shared" si="106"/>
        <v>4.2226000640457739</v>
      </c>
      <c r="H292" s="9">
        <f t="shared" si="113"/>
        <v>805.49</v>
      </c>
      <c r="I292" s="66">
        <f t="shared" si="114"/>
        <v>12.871651270973398</v>
      </c>
      <c r="J292" s="9">
        <f t="shared" si="115"/>
        <v>805.49</v>
      </c>
      <c r="K292" s="9">
        <f t="shared" si="107"/>
        <v>12.871651270973398</v>
      </c>
      <c r="L292" s="9">
        <f t="shared" si="108"/>
        <v>805.49</v>
      </c>
    </row>
    <row r="293" spans="1:12">
      <c r="A293" s="66">
        <f t="shared" si="109"/>
        <v>12.733805020265951</v>
      </c>
      <c r="B293" s="9">
        <f t="shared" si="110"/>
        <v>882.27</v>
      </c>
      <c r="C293" s="65">
        <f t="shared" si="104"/>
        <v>12.567493777882087</v>
      </c>
      <c r="D293" s="9">
        <f t="shared" si="111"/>
        <v>882.27</v>
      </c>
      <c r="E293" s="66">
        <f t="shared" si="105"/>
        <v>8.6711673771850286</v>
      </c>
      <c r="F293" s="9">
        <f t="shared" si="112"/>
        <v>882.27</v>
      </c>
      <c r="G293" s="68">
        <f t="shared" si="106"/>
        <v>4.3317213851020959</v>
      </c>
      <c r="H293" s="9">
        <f t="shared" si="113"/>
        <v>882.27</v>
      </c>
      <c r="I293" s="66">
        <f t="shared" si="114"/>
        <v>13.002888762287125</v>
      </c>
      <c r="J293" s="9">
        <f t="shared" si="115"/>
        <v>882.27</v>
      </c>
      <c r="K293" s="9">
        <f t="shared" si="107"/>
        <v>13.002888762287125</v>
      </c>
      <c r="L293" s="9">
        <f t="shared" si="108"/>
        <v>882.27</v>
      </c>
    </row>
    <row r="294" spans="1:12">
      <c r="A294" s="66">
        <f t="shared" si="109"/>
        <v>12.893834885870731</v>
      </c>
      <c r="B294" s="9">
        <f t="shared" si="110"/>
        <v>965.08</v>
      </c>
      <c r="C294" s="65">
        <f t="shared" si="104"/>
        <v>12.727523643486867</v>
      </c>
      <c r="D294" s="9">
        <f t="shared" si="111"/>
        <v>965.08</v>
      </c>
      <c r="E294" s="66">
        <f t="shared" si="105"/>
        <v>8.6923999756900994</v>
      </c>
      <c r="F294" s="9">
        <f t="shared" si="112"/>
        <v>965.08</v>
      </c>
      <c r="G294" s="68">
        <f t="shared" si="106"/>
        <v>4.4350972716627366</v>
      </c>
      <c r="H294" s="9">
        <f t="shared" si="113"/>
        <v>965.08</v>
      </c>
      <c r="I294" s="66">
        <f t="shared" si="114"/>
        <v>13.127497247352835</v>
      </c>
      <c r="J294" s="9">
        <f t="shared" si="115"/>
        <v>965.08</v>
      </c>
      <c r="K294" s="9">
        <f t="shared" si="107"/>
        <v>13.127497247352835</v>
      </c>
      <c r="L294" s="9">
        <f t="shared" si="108"/>
        <v>965.08</v>
      </c>
    </row>
    <row r="295" spans="1:12">
      <c r="A295" s="66">
        <f t="shared" si="109"/>
        <v>13.053864751475508</v>
      </c>
      <c r="B295" s="9">
        <f t="shared" si="110"/>
        <v>1048.82</v>
      </c>
      <c r="C295" s="65">
        <f t="shared" si="104"/>
        <v>12.887553509091644</v>
      </c>
      <c r="D295" s="9">
        <f t="shared" si="111"/>
        <v>1048.82</v>
      </c>
      <c r="E295" s="66">
        <f t="shared" si="105"/>
        <v>8.7116154893387172</v>
      </c>
      <c r="F295" s="9">
        <f t="shared" si="112"/>
        <v>1048.82</v>
      </c>
      <c r="G295" s="68">
        <f t="shared" si="106"/>
        <v>4.5274807031240991</v>
      </c>
      <c r="H295" s="9">
        <f t="shared" si="113"/>
        <v>1048.82</v>
      </c>
      <c r="I295" s="66">
        <f t="shared" si="114"/>
        <v>13.239096192462817</v>
      </c>
      <c r="J295" s="9">
        <f t="shared" si="115"/>
        <v>1048.82</v>
      </c>
      <c r="K295" s="9">
        <f t="shared" si="107"/>
        <v>13.239101564645546</v>
      </c>
      <c r="L295" s="9">
        <f t="shared" si="108"/>
        <v>1048.82</v>
      </c>
    </row>
    <row r="296" spans="1:12">
      <c r="A296" s="66">
        <f t="shared" si="109"/>
        <v>13.213894617080285</v>
      </c>
      <c r="B296" s="9">
        <f t="shared" si="110"/>
        <v>1146.31</v>
      </c>
      <c r="C296" s="65">
        <f t="shared" si="104"/>
        <v>13.047583374696421</v>
      </c>
      <c r="D296" s="9">
        <f t="shared" si="111"/>
        <v>1146.31</v>
      </c>
      <c r="E296" s="66">
        <f t="shared" si="105"/>
        <v>8.73165113480181</v>
      </c>
      <c r="F296" s="9">
        <f t="shared" si="112"/>
        <v>1146.31</v>
      </c>
      <c r="G296" s="68">
        <f t="shared" si="106"/>
        <v>4.6226222125096426</v>
      </c>
      <c r="H296" s="9">
        <f t="shared" si="113"/>
        <v>1146.31</v>
      </c>
      <c r="I296" s="66">
        <f t="shared" si="114"/>
        <v>13.354273347311452</v>
      </c>
      <c r="J296" s="9">
        <f t="shared" si="115"/>
        <v>1146.31</v>
      </c>
      <c r="K296" s="9">
        <f t="shared" si="107"/>
        <v>13.371104834714838</v>
      </c>
      <c r="L296" s="9">
        <f t="shared" si="108"/>
        <v>1146.31</v>
      </c>
    </row>
    <row r="297" spans="1:12">
      <c r="A297" s="66">
        <f t="shared" si="109"/>
        <v>13.373924482685066</v>
      </c>
      <c r="B297" s="9">
        <f t="shared" si="110"/>
        <v>1259.8399999999999</v>
      </c>
      <c r="C297" s="65">
        <f t="shared" si="104"/>
        <v>13.207613240301201</v>
      </c>
      <c r="D297" s="9">
        <f t="shared" si="111"/>
        <v>1259.8399999999999</v>
      </c>
      <c r="E297" s="66">
        <f t="shared" si="105"/>
        <v>8.7524046480064115</v>
      </c>
      <c r="F297" s="9">
        <f t="shared" si="112"/>
        <v>1259.8399999999999</v>
      </c>
      <c r="G297" s="68">
        <f t="shared" si="106"/>
        <v>4.7199000027029703</v>
      </c>
      <c r="H297" s="9">
        <f t="shared" si="113"/>
        <v>1259.8399999999999</v>
      </c>
      <c r="I297" s="66">
        <f t="shared" si="114"/>
        <v>13.472304650709383</v>
      </c>
      <c r="J297" s="9">
        <f t="shared" si="115"/>
        <v>1259.8399999999999</v>
      </c>
      <c r="K297" s="9">
        <f t="shared" si="107"/>
        <v>13.598213034463338</v>
      </c>
      <c r="L297" s="9">
        <f t="shared" si="108"/>
        <v>1259.8399999999999</v>
      </c>
    </row>
    <row r="298" spans="1:12">
      <c r="A298" s="66">
        <f t="shared" si="109"/>
        <v>13.533954348289843</v>
      </c>
      <c r="B298" s="9">
        <f t="shared" si="110"/>
        <v>1379.71</v>
      </c>
      <c r="C298" s="65">
        <f t="shared" si="104"/>
        <v>13.367643105905978</v>
      </c>
      <c r="D298" s="9">
        <f t="shared" si="111"/>
        <v>1379.71</v>
      </c>
      <c r="E298" s="66">
        <f t="shared" si="105"/>
        <v>8.7718779348483817</v>
      </c>
      <c r="F298" s="9">
        <f t="shared" si="112"/>
        <v>1379.71</v>
      </c>
      <c r="G298" s="68">
        <f t="shared" si="106"/>
        <v>4.8100036989430928</v>
      </c>
      <c r="H298" s="9">
        <f t="shared" si="113"/>
        <v>1379.71</v>
      </c>
      <c r="I298" s="66">
        <f t="shared" si="114"/>
        <v>13.581881633791475</v>
      </c>
      <c r="J298" s="9">
        <f t="shared" si="115"/>
        <v>1379.71</v>
      </c>
      <c r="K298" s="9">
        <f t="shared" si="107"/>
        <v>13.876777825606919</v>
      </c>
      <c r="L298" s="9">
        <f t="shared" si="108"/>
        <v>1379.71</v>
      </c>
    </row>
    <row r="299" spans="1:12">
      <c r="A299" s="66">
        <f t="shared" si="109"/>
        <v>13.693984213894622</v>
      </c>
      <c r="B299" s="9">
        <f t="shared" si="110"/>
        <v>1508.48</v>
      </c>
      <c r="C299" s="65">
        <f t="shared" si="104"/>
        <v>13.527672971510757</v>
      </c>
      <c r="D299" s="9">
        <f t="shared" si="111"/>
        <v>1508.48</v>
      </c>
      <c r="E299" s="66">
        <f t="shared" si="105"/>
        <v>8.7905355961825933</v>
      </c>
      <c r="F299" s="9">
        <f t="shared" si="112"/>
        <v>1508.48</v>
      </c>
      <c r="G299" s="68">
        <f t="shared" si="106"/>
        <v>4.8952730249123135</v>
      </c>
      <c r="H299" s="9">
        <f t="shared" si="113"/>
        <v>1508.48</v>
      </c>
      <c r="I299" s="66">
        <f t="shared" si="114"/>
        <v>13.685808621094907</v>
      </c>
      <c r="J299" s="9">
        <f t="shared" si="115"/>
        <v>1508.48</v>
      </c>
      <c r="K299" s="9">
        <f t="shared" si="107"/>
        <v>14.160990144317617</v>
      </c>
      <c r="L299" s="9">
        <f t="shared" si="108"/>
        <v>1508.48</v>
      </c>
    </row>
    <row r="300" spans="1:12">
      <c r="A300" s="66">
        <f t="shared" si="109"/>
        <v>13.8540140794994</v>
      </c>
      <c r="B300" s="9">
        <f t="shared" si="110"/>
        <v>1649.51</v>
      </c>
      <c r="C300" s="65">
        <f t="shared" si="104"/>
        <v>13.687702837115536</v>
      </c>
      <c r="D300" s="9">
        <f t="shared" si="111"/>
        <v>1649.51</v>
      </c>
      <c r="E300" s="66">
        <f t="shared" si="105"/>
        <v>8.808783149475941</v>
      </c>
      <c r="F300" s="9">
        <f t="shared" si="112"/>
        <v>1649.51</v>
      </c>
      <c r="G300" s="68">
        <f t="shared" si="106"/>
        <v>4.9776699751439217</v>
      </c>
      <c r="H300" s="9">
        <f t="shared" si="113"/>
        <v>1649.51</v>
      </c>
      <c r="I300" s="66">
        <f t="shared" si="114"/>
        <v>13.786453124619863</v>
      </c>
      <c r="J300" s="9">
        <f t="shared" si="115"/>
        <v>1649.51</v>
      </c>
      <c r="K300" s="9">
        <f t="shared" si="107"/>
        <v>14.434489834309165</v>
      </c>
      <c r="L300" s="9">
        <f t="shared" si="108"/>
        <v>1649.51</v>
      </c>
    </row>
    <row r="301" spans="1:12">
      <c r="A301" s="66">
        <f t="shared" si="109"/>
        <v>14.036905354476289</v>
      </c>
      <c r="B301" s="9">
        <f t="shared" si="110"/>
        <v>1807.1</v>
      </c>
      <c r="C301" s="65">
        <f t="shared" si="104"/>
        <v>13.870594112092425</v>
      </c>
      <c r="D301" s="9">
        <f t="shared" si="111"/>
        <v>1807.1</v>
      </c>
      <c r="E301" s="66">
        <f t="shared" si="105"/>
        <v>8.8269732874998841</v>
      </c>
      <c r="F301" s="9">
        <f t="shared" si="112"/>
        <v>1807.1</v>
      </c>
      <c r="G301" s="68">
        <f t="shared" si="106"/>
        <v>5.0588316324728293</v>
      </c>
      <c r="H301" s="9">
        <f t="shared" si="113"/>
        <v>1807.1</v>
      </c>
      <c r="I301" s="66">
        <f t="shared" si="114"/>
        <v>13.885804919972713</v>
      </c>
      <c r="J301" s="9">
        <f t="shared" si="115"/>
        <v>1807.1</v>
      </c>
      <c r="K301" s="9">
        <f t="shared" si="107"/>
        <v>14.694490442319706</v>
      </c>
      <c r="L301" s="9">
        <f t="shared" si="108"/>
        <v>1807.1</v>
      </c>
    </row>
    <row r="302" spans="1:12">
      <c r="A302" s="66">
        <f t="shared" si="109"/>
        <v>14.19693522008107</v>
      </c>
      <c r="B302" s="9">
        <f t="shared" si="110"/>
        <v>1979.38</v>
      </c>
      <c r="C302" s="65">
        <f t="shared" si="104"/>
        <v>14.030623977697205</v>
      </c>
      <c r="D302" s="9">
        <f t="shared" si="111"/>
        <v>1979.38</v>
      </c>
      <c r="E302" s="66">
        <f t="shared" si="105"/>
        <v>8.8446997835241863</v>
      </c>
      <c r="F302" s="9">
        <f t="shared" si="112"/>
        <v>1979.38</v>
      </c>
      <c r="G302" s="68">
        <f t="shared" si="106"/>
        <v>5.1369936938152119</v>
      </c>
      <c r="H302" s="9">
        <f t="shared" si="113"/>
        <v>1979.38</v>
      </c>
      <c r="I302" s="66">
        <f t="shared" si="114"/>
        <v>13.981693477339398</v>
      </c>
      <c r="J302" s="9">
        <f t="shared" si="115"/>
        <v>1979.38</v>
      </c>
      <c r="K302" s="9">
        <f t="shared" si="107"/>
        <v>14.93330643414518</v>
      </c>
      <c r="L302" s="9">
        <f t="shared" si="108"/>
        <v>1979.38</v>
      </c>
    </row>
    <row r="303" spans="1:12">
      <c r="A303" s="66">
        <f t="shared" si="109"/>
        <v>14.356965085685847</v>
      </c>
      <c r="B303" s="9">
        <f t="shared" si="110"/>
        <v>2160.48</v>
      </c>
      <c r="C303" s="65">
        <f t="shared" si="104"/>
        <v>14.190653843301982</v>
      </c>
      <c r="D303" s="9">
        <f t="shared" si="111"/>
        <v>2160.48</v>
      </c>
      <c r="E303" s="66">
        <f t="shared" si="105"/>
        <v>8.8613540899175316</v>
      </c>
      <c r="F303" s="9">
        <f t="shared" si="112"/>
        <v>2160.48</v>
      </c>
      <c r="G303" s="68">
        <f t="shared" si="106"/>
        <v>5.2095972543158684</v>
      </c>
      <c r="H303" s="9">
        <f t="shared" si="113"/>
        <v>2160.48</v>
      </c>
      <c r="I303" s="66">
        <f t="shared" si="114"/>
        <v>14.0709513442334</v>
      </c>
      <c r="J303" s="9">
        <f t="shared" si="115"/>
        <v>2160.48</v>
      </c>
      <c r="K303" s="9">
        <f t="shared" si="107"/>
        <v>15.144532657043465</v>
      </c>
      <c r="L303" s="9">
        <f t="shared" si="108"/>
        <v>2160.48</v>
      </c>
    </row>
    <row r="304" spans="1:12">
      <c r="A304" s="66">
        <f t="shared" si="109"/>
        <v>14.516994951290627</v>
      </c>
      <c r="B304" s="9">
        <f t="shared" si="110"/>
        <v>2375.11</v>
      </c>
      <c r="C304" s="65">
        <f t="shared" si="104"/>
        <v>14.350683708906763</v>
      </c>
      <c r="D304" s="9">
        <f t="shared" si="111"/>
        <v>2375.11</v>
      </c>
      <c r="E304" s="66">
        <f t="shared" si="105"/>
        <v>8.8789578635428832</v>
      </c>
      <c r="F304" s="9">
        <f t="shared" si="112"/>
        <v>2375.11</v>
      </c>
      <c r="G304" s="68">
        <f t="shared" si="106"/>
        <v>5.2854719497217424</v>
      </c>
      <c r="H304" s="9">
        <f t="shared" si="113"/>
        <v>2375.11</v>
      </c>
      <c r="I304" s="66">
        <f t="shared" si="114"/>
        <v>14.164429813264626</v>
      </c>
      <c r="J304" s="9">
        <f t="shared" si="115"/>
        <v>2375.11</v>
      </c>
      <c r="K304" s="9">
        <f t="shared" si="107"/>
        <v>15.35478865932483</v>
      </c>
      <c r="L304" s="9">
        <f t="shared" si="108"/>
        <v>2375.11</v>
      </c>
    </row>
    <row r="305" spans="1:12">
      <c r="A305" s="66">
        <f t="shared" si="109"/>
        <v>14.677024816895409</v>
      </c>
      <c r="B305" s="9">
        <f t="shared" si="110"/>
        <v>2588.5100000000002</v>
      </c>
      <c r="C305" s="65">
        <f t="shared" si="104"/>
        <v>14.510713574511545</v>
      </c>
      <c r="D305" s="9">
        <f t="shared" si="111"/>
        <v>2588.5100000000002</v>
      </c>
      <c r="E305" s="66">
        <f t="shared" si="105"/>
        <v>8.8945889362484252</v>
      </c>
      <c r="F305" s="9">
        <f t="shared" si="112"/>
        <v>2588.5100000000002</v>
      </c>
      <c r="G305" s="68">
        <f t="shared" si="106"/>
        <v>5.3521024902075807</v>
      </c>
      <c r="H305" s="9">
        <f t="shared" si="113"/>
        <v>2588.5100000000002</v>
      </c>
      <c r="I305" s="66">
        <f t="shared" si="114"/>
        <v>14.246691426456007</v>
      </c>
      <c r="J305" s="9">
        <f t="shared" si="115"/>
        <v>2588.5100000000002</v>
      </c>
      <c r="K305" s="9">
        <f t="shared" si="107"/>
        <v>15.53121601640548</v>
      </c>
      <c r="L305" s="9">
        <f t="shared" si="108"/>
        <v>2588.5100000000002</v>
      </c>
    </row>
    <row r="306" spans="1:12">
      <c r="A306" s="66">
        <f t="shared" si="109"/>
        <v>14.837054682500186</v>
      </c>
      <c r="B306" s="9">
        <f t="shared" si="110"/>
        <v>2828.88</v>
      </c>
      <c r="C306" s="65">
        <f t="shared" si="104"/>
        <v>14.670743440116322</v>
      </c>
      <c r="D306" s="9">
        <f t="shared" si="111"/>
        <v>2828.88</v>
      </c>
      <c r="E306" s="66">
        <f t="shared" si="105"/>
        <v>8.9103735427555222</v>
      </c>
      <c r="F306" s="9">
        <f t="shared" si="112"/>
        <v>2828.88</v>
      </c>
      <c r="G306" s="68">
        <f t="shared" si="106"/>
        <v>5.4186857320642234</v>
      </c>
      <c r="H306" s="9">
        <f t="shared" si="113"/>
        <v>2828.88</v>
      </c>
      <c r="I306" s="66">
        <f t="shared" si="114"/>
        <v>14.329059274819745</v>
      </c>
      <c r="J306" s="9">
        <f t="shared" si="115"/>
        <v>2828.88</v>
      </c>
      <c r="K306" s="9">
        <f t="shared" si="107"/>
        <v>15.700502401693925</v>
      </c>
      <c r="L306" s="9">
        <f t="shared" si="108"/>
        <v>2828.88</v>
      </c>
    </row>
    <row r="307" spans="1:12">
      <c r="A307" s="66">
        <f t="shared" si="109"/>
        <v>14.974223138732853</v>
      </c>
      <c r="B307" s="9">
        <f t="shared" si="110"/>
        <v>3098.11</v>
      </c>
      <c r="C307" s="65">
        <f t="shared" si="104"/>
        <v>14.807911896348989</v>
      </c>
      <c r="D307" s="9">
        <f t="shared" si="111"/>
        <v>3098.11</v>
      </c>
      <c r="E307" s="66">
        <f t="shared" si="105"/>
        <v>8.9261795242587816</v>
      </c>
      <c r="F307" s="9">
        <f t="shared" si="112"/>
        <v>3098.11</v>
      </c>
      <c r="G307" s="68">
        <f t="shared" si="106"/>
        <v>5.4846586260501926</v>
      </c>
      <c r="H307" s="9">
        <f t="shared" si="113"/>
        <v>3098.11</v>
      </c>
      <c r="I307" s="66">
        <f t="shared" si="114"/>
        <v>14.410838150308974</v>
      </c>
      <c r="J307" s="9">
        <f t="shared" si="115"/>
        <v>3098.11</v>
      </c>
      <c r="K307" s="9">
        <f t="shared" si="107"/>
        <v>15.86194258460332</v>
      </c>
      <c r="L307" s="9">
        <f t="shared" si="108"/>
        <v>3098.11</v>
      </c>
    </row>
    <row r="308" spans="1:12">
      <c r="A308" s="66">
        <f t="shared" si="109"/>
        <v>15.111391594965523</v>
      </c>
      <c r="B308" s="9">
        <f t="shared" si="110"/>
        <v>3388.03</v>
      </c>
      <c r="C308" s="65">
        <f t="shared" si="104"/>
        <v>14.945080352581659</v>
      </c>
      <c r="D308" s="9">
        <f t="shared" si="111"/>
        <v>3388.03</v>
      </c>
      <c r="E308" s="66">
        <f t="shared" si="105"/>
        <v>8.9413940562408065</v>
      </c>
      <c r="F308" s="9">
        <f t="shared" si="112"/>
        <v>3388.03</v>
      </c>
      <c r="G308" s="68">
        <f t="shared" si="106"/>
        <v>5.5475066380608045</v>
      </c>
      <c r="H308" s="9">
        <f t="shared" si="113"/>
        <v>3388.03</v>
      </c>
      <c r="I308" s="66">
        <f t="shared" si="114"/>
        <v>14.488900694301611</v>
      </c>
      <c r="J308" s="9">
        <f t="shared" si="115"/>
        <v>3388.03</v>
      </c>
      <c r="K308" s="9">
        <f t="shared" si="107"/>
        <v>16.010449771295647</v>
      </c>
      <c r="L308" s="9">
        <f t="shared" si="108"/>
        <v>3388.03</v>
      </c>
    </row>
    <row r="309" spans="1:12">
      <c r="A309" s="66">
        <f t="shared" si="109"/>
        <v>15.24856005119819</v>
      </c>
      <c r="B309" s="9">
        <f t="shared" si="110"/>
        <v>3708.36</v>
      </c>
      <c r="C309" s="65">
        <f t="shared" si="104"/>
        <v>15.082248808814326</v>
      </c>
      <c r="D309" s="9">
        <f t="shared" si="111"/>
        <v>3708.36</v>
      </c>
      <c r="E309" s="66">
        <f t="shared" si="105"/>
        <v>8.9564292973382358</v>
      </c>
      <c r="F309" s="9">
        <f t="shared" si="112"/>
        <v>3708.36</v>
      </c>
      <c r="G309" s="68">
        <f t="shared" si="106"/>
        <v>5.6089874198208003</v>
      </c>
      <c r="H309" s="9">
        <f t="shared" si="113"/>
        <v>3708.36</v>
      </c>
      <c r="I309" s="66">
        <f t="shared" si="114"/>
        <v>14.565416717159035</v>
      </c>
      <c r="J309" s="9">
        <f t="shared" si="115"/>
        <v>3708.36</v>
      </c>
      <c r="K309" s="9">
        <f t="shared" si="107"/>
        <v>16.151198724186315</v>
      </c>
      <c r="L309" s="9">
        <f t="shared" si="108"/>
        <v>3708.36</v>
      </c>
    </row>
    <row r="310" spans="1:12">
      <c r="A310" s="66">
        <f t="shared" si="109"/>
        <v>15.36286709805875</v>
      </c>
      <c r="B310" s="9">
        <f t="shared" si="110"/>
        <v>4058.71</v>
      </c>
      <c r="C310" s="65">
        <f t="shared" si="104"/>
        <v>15.196555855674886</v>
      </c>
      <c r="D310" s="9">
        <f t="shared" si="111"/>
        <v>4058.71</v>
      </c>
      <c r="E310" s="66">
        <f t="shared" si="105"/>
        <v>8.9711331285556248</v>
      </c>
      <c r="F310" s="9">
        <f t="shared" si="112"/>
        <v>4058.71</v>
      </c>
      <c r="G310" s="68">
        <f t="shared" si="106"/>
        <v>5.6685160927073577</v>
      </c>
      <c r="H310" s="9">
        <f t="shared" si="113"/>
        <v>4058.71</v>
      </c>
      <c r="I310" s="66">
        <f t="shared" si="114"/>
        <v>14.639649221262982</v>
      </c>
      <c r="J310" s="9">
        <f t="shared" si="115"/>
        <v>4058.71</v>
      </c>
      <c r="K310" s="9">
        <f t="shared" si="107"/>
        <v>16.283599498698436</v>
      </c>
      <c r="L310" s="9">
        <f t="shared" si="108"/>
        <v>4058.71</v>
      </c>
    </row>
    <row r="311" spans="1:12">
      <c r="A311" s="66">
        <f t="shared" si="109"/>
        <v>15.454312735547191</v>
      </c>
      <c r="B311" s="9">
        <f t="shared" si="110"/>
        <v>4434.8</v>
      </c>
      <c r="C311" s="65">
        <f t="shared" si="104"/>
        <v>15.288001493163327</v>
      </c>
      <c r="D311" s="9">
        <f t="shared" si="111"/>
        <v>4434.8</v>
      </c>
      <c r="E311" s="66">
        <f t="shared" si="105"/>
        <v>8.9852650781210315</v>
      </c>
      <c r="F311" s="9">
        <f t="shared" si="112"/>
        <v>4434.8</v>
      </c>
      <c r="G311" s="68">
        <f t="shared" si="106"/>
        <v>5.7251783164230945</v>
      </c>
      <c r="H311" s="9">
        <f t="shared" si="113"/>
        <v>4434.8</v>
      </c>
      <c r="I311" s="66">
        <f t="shared" si="114"/>
        <v>14.710443394544125</v>
      </c>
      <c r="J311" s="9">
        <f t="shared" si="115"/>
        <v>4434.8</v>
      </c>
      <c r="K311" s="9">
        <f t="shared" si="107"/>
        <v>16.406392152029422</v>
      </c>
      <c r="L311" s="9">
        <f t="shared" si="108"/>
        <v>4434.8</v>
      </c>
    </row>
    <row r="312" spans="1:12">
      <c r="A312" s="66">
        <f t="shared" si="109"/>
        <v>15.522896963663523</v>
      </c>
      <c r="B312" s="9">
        <f t="shared" si="110"/>
        <v>4849.6499999999996</v>
      </c>
      <c r="C312" s="65">
        <f t="shared" si="104"/>
        <v>15.356585721279659</v>
      </c>
      <c r="D312" s="9">
        <f t="shared" si="111"/>
        <v>4849.6499999999996</v>
      </c>
      <c r="E312" s="66">
        <f t="shared" si="105"/>
        <v>8.9992319543451718</v>
      </c>
      <c r="F312" s="9">
        <f t="shared" si="112"/>
        <v>4849.6499999999996</v>
      </c>
      <c r="G312" s="68">
        <f t="shared" si="106"/>
        <v>5.7806527393727212</v>
      </c>
      <c r="H312" s="9">
        <f t="shared" si="113"/>
        <v>4849.6499999999996</v>
      </c>
      <c r="I312" s="66">
        <f t="shared" si="114"/>
        <v>14.779884693717893</v>
      </c>
      <c r="J312" s="9">
        <f t="shared" si="115"/>
        <v>4849.6499999999996</v>
      </c>
      <c r="K312" s="9">
        <f t="shared" si="107"/>
        <v>16.523816365633731</v>
      </c>
      <c r="L312" s="9">
        <f t="shared" si="108"/>
        <v>4849.6499999999996</v>
      </c>
    </row>
    <row r="313" spans="1:12">
      <c r="A313" s="66">
        <f t="shared" si="109"/>
        <v>15.568619782407749</v>
      </c>
      <c r="B313" s="9">
        <f t="shared" si="110"/>
        <v>5303.82</v>
      </c>
      <c r="C313" s="65">
        <f t="shared" si="104"/>
        <v>15.402308540023885</v>
      </c>
      <c r="D313" s="9">
        <f t="shared" si="111"/>
        <v>5303.82</v>
      </c>
      <c r="E313" s="66">
        <f t="shared" si="105"/>
        <v>9.012927453267034</v>
      </c>
      <c r="F313" s="9">
        <f t="shared" si="112"/>
        <v>5303.82</v>
      </c>
      <c r="G313" s="68">
        <f t="shared" si="106"/>
        <v>5.8345462419587735</v>
      </c>
      <c r="H313" s="9">
        <f t="shared" si="113"/>
        <v>5303.82</v>
      </c>
      <c r="I313" s="66">
        <f t="shared" si="114"/>
        <v>14.847473695225808</v>
      </c>
      <c r="J313" s="9">
        <f t="shared" si="115"/>
        <v>5303.82</v>
      </c>
      <c r="K313" s="9">
        <f t="shared" si="107"/>
        <v>16.635463842370338</v>
      </c>
      <c r="L313" s="9">
        <f t="shared" si="108"/>
        <v>5303.82</v>
      </c>
    </row>
    <row r="314" spans="1:12">
      <c r="A314" s="66">
        <f t="shared" si="109"/>
        <v>15.591481191779859</v>
      </c>
      <c r="B314" s="9">
        <f t="shared" si="110"/>
        <v>5805.25</v>
      </c>
      <c r="C314" s="65">
        <f t="shared" si="104"/>
        <v>15.425169949395995</v>
      </c>
      <c r="D314" s="9">
        <f t="shared" si="111"/>
        <v>5805.25</v>
      </c>
      <c r="E314" s="66">
        <f t="shared" si="105"/>
        <v>9.0264658560369782</v>
      </c>
      <c r="F314" s="9">
        <f t="shared" si="112"/>
        <v>5805.25</v>
      </c>
      <c r="G314" s="68">
        <f t="shared" si="106"/>
        <v>5.887336491985077</v>
      </c>
      <c r="H314" s="9">
        <f t="shared" si="113"/>
        <v>5805.25</v>
      </c>
      <c r="I314" s="66">
        <f t="shared" si="114"/>
        <v>14.913802348022056</v>
      </c>
      <c r="J314" s="9">
        <f t="shared" si="115"/>
        <v>5805.25</v>
      </c>
      <c r="K314" s="9">
        <f t="shared" si="107"/>
        <v>16.742688761527553</v>
      </c>
      <c r="L314" s="9">
        <f t="shared" si="108"/>
        <v>5805.25</v>
      </c>
    </row>
    <row r="315" spans="1:12">
      <c r="A315" s="66">
        <f t="shared" si="109"/>
        <v>15.614342601151973</v>
      </c>
      <c r="B315" s="9">
        <f t="shared" si="110"/>
        <v>6355.65</v>
      </c>
      <c r="C315" s="65">
        <f t="shared" si="104"/>
        <v>15.448031358768109</v>
      </c>
      <c r="D315" s="9">
        <f t="shared" si="111"/>
        <v>6355.65</v>
      </c>
      <c r="E315" s="66">
        <f t="shared" si="105"/>
        <v>9.0397656021321993</v>
      </c>
      <c r="F315" s="9">
        <f t="shared" si="112"/>
        <v>6355.65</v>
      </c>
      <c r="G315" s="68">
        <f t="shared" si="106"/>
        <v>5.9387309026147399</v>
      </c>
      <c r="H315" s="9">
        <f t="shared" si="113"/>
        <v>6355.65</v>
      </c>
      <c r="I315" s="66">
        <f t="shared" si="114"/>
        <v>14.978496504746939</v>
      </c>
      <c r="J315" s="9">
        <f t="shared" si="115"/>
        <v>6355.65</v>
      </c>
      <c r="K315" s="9">
        <f t="shared" si="107"/>
        <v>16.845203667375078</v>
      </c>
      <c r="L315" s="9">
        <f t="shared" si="108"/>
        <v>6355.65</v>
      </c>
    </row>
    <row r="316" spans="1:12">
      <c r="A316" s="66">
        <f t="shared" si="109"/>
        <v>15.637204010524087</v>
      </c>
      <c r="B316" s="9">
        <f t="shared" si="110"/>
        <v>6946.47</v>
      </c>
      <c r="C316" s="65">
        <f t="shared" si="104"/>
        <v>15.470892768140223</v>
      </c>
      <c r="D316" s="9">
        <f t="shared" si="111"/>
        <v>6946.47</v>
      </c>
      <c r="E316" s="66">
        <f t="shared" si="105"/>
        <v>9.0525566981918182</v>
      </c>
      <c r="F316" s="9">
        <f t="shared" si="112"/>
        <v>6946.47</v>
      </c>
      <c r="G316" s="68">
        <f t="shared" si="106"/>
        <v>5.9877287283732761</v>
      </c>
      <c r="H316" s="9">
        <f t="shared" si="113"/>
        <v>6946.47</v>
      </c>
      <c r="I316" s="66">
        <f t="shared" si="114"/>
        <v>15.040285426565095</v>
      </c>
      <c r="J316" s="9">
        <f t="shared" si="115"/>
        <v>6946.47</v>
      </c>
      <c r="K316" s="9">
        <f t="shared" si="107"/>
        <v>16.941343913944873</v>
      </c>
      <c r="L316" s="9">
        <f t="shared" si="108"/>
        <v>6946.47</v>
      </c>
    </row>
    <row r="317" spans="1:12">
      <c r="A317" s="66">
        <f t="shared" si="109"/>
        <v>15.660065419896194</v>
      </c>
      <c r="B317" s="9">
        <f t="shared" si="110"/>
        <v>7604.01</v>
      </c>
      <c r="C317" s="65">
        <f t="shared" si="104"/>
        <v>15.493754177512329</v>
      </c>
      <c r="D317" s="9">
        <f t="shared" si="111"/>
        <v>7604.01</v>
      </c>
      <c r="E317" s="66">
        <f t="shared" si="105"/>
        <v>9.0653145148605745</v>
      </c>
      <c r="F317" s="9">
        <f t="shared" si="112"/>
        <v>7604.01</v>
      </c>
      <c r="G317" s="68">
        <f t="shared" si="106"/>
        <v>6.0361819662829932</v>
      </c>
      <c r="H317" s="9">
        <f t="shared" si="113"/>
        <v>7604.01</v>
      </c>
      <c r="I317" s="66">
        <f t="shared" si="114"/>
        <v>15.101496481143567</v>
      </c>
      <c r="J317" s="9">
        <f t="shared" si="115"/>
        <v>7604.01</v>
      </c>
      <c r="K317" s="9">
        <f t="shared" si="107"/>
        <v>17.034995109218865</v>
      </c>
      <c r="L317" s="9">
        <f t="shared" si="108"/>
        <v>7604.01</v>
      </c>
    </row>
    <row r="318" spans="1:12">
      <c r="A318" s="66">
        <f t="shared" si="109"/>
        <v>15.682926829268308</v>
      </c>
      <c r="B318" s="9">
        <f t="shared" si="110"/>
        <v>8314.68</v>
      </c>
      <c r="C318" s="65">
        <f t="shared" si="104"/>
        <v>15.516615586884443</v>
      </c>
      <c r="D318" s="9">
        <f t="shared" si="111"/>
        <v>8314.68</v>
      </c>
      <c r="E318" s="66">
        <f t="shared" si="105"/>
        <v>9.0776710179002578</v>
      </c>
      <c r="F318" s="9">
        <f t="shared" si="112"/>
        <v>8314.68</v>
      </c>
      <c r="G318" s="68">
        <f t="shared" si="106"/>
        <v>6.0827175151610327</v>
      </c>
      <c r="H318" s="9">
        <f t="shared" si="113"/>
        <v>8314.68</v>
      </c>
      <c r="I318" s="66">
        <f t="shared" si="114"/>
        <v>15.16038853306129</v>
      </c>
      <c r="J318" s="9">
        <f t="shared" si="115"/>
        <v>8314.68</v>
      </c>
      <c r="K318" s="9">
        <f t="shared" si="107"/>
        <v>17.123701726633115</v>
      </c>
      <c r="L318" s="9">
        <f t="shared" si="108"/>
        <v>8314.68</v>
      </c>
    </row>
    <row r="319" spans="1:12">
      <c r="A319" s="66">
        <f t="shared" si="109"/>
        <v>15.70578823864042</v>
      </c>
      <c r="B319" s="9">
        <f t="shared" si="110"/>
        <v>9095.6299999999992</v>
      </c>
      <c r="C319" s="65">
        <f t="shared" si="104"/>
        <v>15.539476996256555</v>
      </c>
      <c r="D319" s="9">
        <f t="shared" si="111"/>
        <v>9095.6299999999992</v>
      </c>
      <c r="E319" s="66">
        <f t="shared" si="105"/>
        <v>9.0898463432697483</v>
      </c>
      <c r="F319" s="9">
        <f t="shared" si="112"/>
        <v>9095.6299999999992</v>
      </c>
      <c r="G319" s="68">
        <f t="shared" si="106"/>
        <v>6.1281953731952434</v>
      </c>
      <c r="H319" s="9">
        <f t="shared" si="113"/>
        <v>9095.6299999999992</v>
      </c>
      <c r="I319" s="66">
        <f t="shared" si="114"/>
        <v>15.218041716464992</v>
      </c>
      <c r="J319" s="9">
        <f t="shared" si="115"/>
        <v>9095.6299999999992</v>
      </c>
      <c r="K319" s="9">
        <f t="shared" si="107"/>
        <v>17.209298587397232</v>
      </c>
      <c r="L319" s="9">
        <f t="shared" si="108"/>
        <v>9095.6299999999992</v>
      </c>
    </row>
    <row r="320" spans="1:12">
      <c r="A320" s="66">
        <f t="shared" si="109"/>
        <v>15.72864964801253</v>
      </c>
      <c r="B320" s="9">
        <f t="shared" si="110"/>
        <v>9954.08</v>
      </c>
      <c r="C320" s="65">
        <f t="shared" si="104"/>
        <v>15.562338405628665</v>
      </c>
      <c r="D320" s="9">
        <f t="shared" si="111"/>
        <v>9954.08</v>
      </c>
      <c r="E320" s="66">
        <f t="shared" si="105"/>
        <v>9.1018430384332376</v>
      </c>
      <c r="F320" s="9">
        <f t="shared" si="112"/>
        <v>9954.08</v>
      </c>
      <c r="G320" s="68">
        <f t="shared" si="106"/>
        <v>6.1726448174555779</v>
      </c>
      <c r="H320" s="9">
        <f t="shared" si="113"/>
        <v>9954.08</v>
      </c>
      <c r="I320" s="66">
        <f t="shared" si="114"/>
        <v>15.274487855888815</v>
      </c>
      <c r="J320" s="9">
        <f t="shared" si="115"/>
        <v>9954.08</v>
      </c>
      <c r="K320" s="9">
        <f t="shared" si="107"/>
        <v>17.291982724678771</v>
      </c>
      <c r="L320" s="9">
        <f t="shared" si="108"/>
        <v>9954.08</v>
      </c>
    </row>
    <row r="321" spans="1:12">
      <c r="A321" s="66">
        <f t="shared" si="109"/>
        <v>15.72864964801253</v>
      </c>
      <c r="B321" s="9">
        <f t="shared" si="110"/>
        <v>10893.34</v>
      </c>
      <c r="C321" s="65">
        <f t="shared" ref="C321:C342" si="116">IF(D104&lt;0.0001,0.1,IF(D104="",0.001,D104))</f>
        <v>15.562338405628665</v>
      </c>
      <c r="D321" s="9">
        <f t="shared" si="111"/>
        <v>10893.34</v>
      </c>
      <c r="E321" s="66">
        <f t="shared" ref="E321:E342" si="117">IF(E104&lt;0.0001,0.1,IF(E104="",E320,E104))</f>
        <v>9.1136082305842354</v>
      </c>
      <c r="F321" s="9">
        <f t="shared" si="112"/>
        <v>10893.34</v>
      </c>
      <c r="G321" s="68">
        <f t="shared" ref="G321:G342" si="118">IF(G104&lt;0.0001,0.1,IF(G104="",0.0001,G104))</f>
        <v>6.2158913852699031</v>
      </c>
      <c r="H321" s="9">
        <f t="shared" si="113"/>
        <v>10893.34</v>
      </c>
      <c r="I321" s="66">
        <f t="shared" si="114"/>
        <v>15.329499615854139</v>
      </c>
      <c r="J321" s="9">
        <f t="shared" si="115"/>
        <v>10893.34</v>
      </c>
      <c r="K321" s="9">
        <f t="shared" ref="K321:K342" si="119">IF(M104&lt;0.0001,0.1,IF(M104="",0.0001,M104))</f>
        <v>17.371560439022847</v>
      </c>
      <c r="L321" s="9">
        <f t="shared" ref="L321:L342" si="120">IF(C105="",D321,C105)</f>
        <v>10893.34</v>
      </c>
    </row>
    <row r="322" spans="1:12">
      <c r="A322" s="66">
        <f t="shared" ref="A322:A342" si="121">IF(B105="",A321,IF(B105&lt;0.0001,0.1,B105))</f>
        <v>15.72864964801253</v>
      </c>
      <c r="B322" s="9">
        <f t="shared" ref="B322:B342" si="122">IF(A105="",B321,A105)</f>
        <v>11896.13</v>
      </c>
      <c r="C322" s="65">
        <f t="shared" si="116"/>
        <v>15.562338405628665</v>
      </c>
      <c r="D322" s="9">
        <f t="shared" ref="D322:D342" si="123">IF(A105="",B321,A105)</f>
        <v>11896.13</v>
      </c>
      <c r="E322" s="66">
        <f t="shared" si="117"/>
        <v>9.1248837023920348</v>
      </c>
      <c r="F322" s="9">
        <f t="shared" ref="F322:F342" si="124">IF(A105="",B321,A105)</f>
        <v>11896.13</v>
      </c>
      <c r="G322" s="68">
        <f t="shared" si="118"/>
        <v>6.2570199077431603</v>
      </c>
      <c r="H322" s="9">
        <f t="shared" ref="H322:H342" si="125">IF(A105="",B321,A105)</f>
        <v>11896.13</v>
      </c>
      <c r="I322" s="66">
        <f t="shared" ref="I322:I342" si="126">IF(I105&lt;0.0001,0.1,IF(I105="",I321,I105))</f>
        <v>15.381903610135195</v>
      </c>
      <c r="J322" s="9">
        <f t="shared" ref="J322:J342" si="127">IF(A105="",B321,A105)</f>
        <v>11896.13</v>
      </c>
      <c r="K322" s="9">
        <f t="shared" si="119"/>
        <v>17.446493834683992</v>
      </c>
      <c r="L322" s="9">
        <f t="shared" si="120"/>
        <v>11896.13</v>
      </c>
    </row>
    <row r="323" spans="1:12">
      <c r="A323" s="66">
        <f t="shared" si="121"/>
        <v>15.72864964801253</v>
      </c>
      <c r="B323" s="9">
        <f t="shared" si="122"/>
        <v>12995.11</v>
      </c>
      <c r="C323" s="65">
        <f t="shared" si="116"/>
        <v>15.562338405628665</v>
      </c>
      <c r="D323" s="9">
        <f t="shared" si="123"/>
        <v>12995.11</v>
      </c>
      <c r="E323" s="66">
        <f t="shared" si="117"/>
        <v>9.135990014643621</v>
      </c>
      <c r="F323" s="9">
        <f t="shared" si="124"/>
        <v>12995.11</v>
      </c>
      <c r="G323" s="68">
        <f t="shared" si="118"/>
        <v>6.2972298017868162</v>
      </c>
      <c r="H323" s="9">
        <f t="shared" si="125"/>
        <v>12995.11</v>
      </c>
      <c r="I323" s="66">
        <f t="shared" si="126"/>
        <v>15.433219816430437</v>
      </c>
      <c r="J323" s="9">
        <f t="shared" si="127"/>
        <v>12995.11</v>
      </c>
      <c r="K323" s="9">
        <f t="shared" si="119"/>
        <v>17.519090639478552</v>
      </c>
      <c r="L323" s="9">
        <f t="shared" si="120"/>
        <v>12995.11</v>
      </c>
    </row>
    <row r="324" spans="1:12">
      <c r="A324" s="66">
        <f t="shared" si="121"/>
        <v>15.72864964801253</v>
      </c>
      <c r="B324" s="9">
        <f t="shared" si="122"/>
        <v>14294.54</v>
      </c>
      <c r="C324" s="65">
        <f t="shared" si="116"/>
        <v>15.562338405628665</v>
      </c>
      <c r="D324" s="9">
        <f t="shared" si="123"/>
        <v>14294.54</v>
      </c>
      <c r="E324" s="66">
        <f t="shared" si="117"/>
        <v>9.1477428559102449</v>
      </c>
      <c r="F324" s="9">
        <f t="shared" si="124"/>
        <v>14294.54</v>
      </c>
      <c r="G324" s="68">
        <f t="shared" si="118"/>
        <v>6.3394572697239377</v>
      </c>
      <c r="H324" s="9">
        <f t="shared" si="125"/>
        <v>14294.54</v>
      </c>
      <c r="I324" s="66">
        <f t="shared" si="126"/>
        <v>15.487200125634182</v>
      </c>
      <c r="J324" s="9">
        <f t="shared" si="127"/>
        <v>14294.54</v>
      </c>
      <c r="K324" s="9">
        <f t="shared" si="119"/>
        <v>17.594665127137858</v>
      </c>
      <c r="L324" s="9">
        <f t="shared" si="120"/>
        <v>14294.54</v>
      </c>
    </row>
    <row r="325" spans="1:12">
      <c r="A325" s="66">
        <f t="shared" si="121"/>
        <v>15.72864964801253</v>
      </c>
      <c r="B325" s="9">
        <f t="shared" si="122"/>
        <v>15595.84</v>
      </c>
      <c r="C325" s="65">
        <f t="shared" si="116"/>
        <v>15.562338405628665</v>
      </c>
      <c r="D325" s="9">
        <f t="shared" si="123"/>
        <v>15595.84</v>
      </c>
      <c r="E325" s="66">
        <f t="shared" si="117"/>
        <v>9.1582873281668284</v>
      </c>
      <c r="F325" s="9">
        <f t="shared" si="124"/>
        <v>15595.84</v>
      </c>
      <c r="G325" s="68">
        <f t="shared" si="118"/>
        <v>6.3770627175833532</v>
      </c>
      <c r="H325" s="9">
        <f t="shared" si="125"/>
        <v>15595.84</v>
      </c>
      <c r="I325" s="66">
        <f t="shared" si="126"/>
        <v>15.535350045750182</v>
      </c>
      <c r="J325" s="9">
        <f t="shared" si="127"/>
        <v>15595.84</v>
      </c>
      <c r="K325" s="9">
        <f t="shared" si="119"/>
        <v>17.661426174527822</v>
      </c>
      <c r="L325" s="9">
        <f t="shared" si="120"/>
        <v>15595.84</v>
      </c>
    </row>
    <row r="326" spans="1:12">
      <c r="A326" s="66">
        <f t="shared" si="121"/>
        <v>15.72864964801253</v>
      </c>
      <c r="B326" s="9">
        <f t="shared" si="122"/>
        <v>17094.04</v>
      </c>
      <c r="C326" s="65">
        <f t="shared" si="116"/>
        <v>15.562338405628665</v>
      </c>
      <c r="D326" s="9">
        <f t="shared" si="123"/>
        <v>17094.04</v>
      </c>
      <c r="E326" s="66">
        <f t="shared" si="117"/>
        <v>9.1691878132619493</v>
      </c>
      <c r="F326" s="9">
        <f t="shared" si="124"/>
        <v>17094.04</v>
      </c>
      <c r="G326" s="68">
        <f t="shared" si="118"/>
        <v>6.4156614203728735</v>
      </c>
      <c r="H326" s="9">
        <f t="shared" si="125"/>
        <v>17094.04</v>
      </c>
      <c r="I326" s="66">
        <f t="shared" si="126"/>
        <v>15.584849233634824</v>
      </c>
      <c r="J326" s="9">
        <f t="shared" si="127"/>
        <v>17094.04</v>
      </c>
      <c r="K326" s="9">
        <f t="shared" si="119"/>
        <v>17.729449286812521</v>
      </c>
      <c r="L326" s="9">
        <f t="shared" si="120"/>
        <v>17094.04</v>
      </c>
    </row>
    <row r="327" spans="1:12">
      <c r="A327" s="66">
        <f t="shared" si="121"/>
        <v>15.72864964801253</v>
      </c>
      <c r="B327" s="9">
        <f t="shared" si="122"/>
        <v>18693.91</v>
      </c>
      <c r="C327" s="65">
        <f t="shared" si="116"/>
        <v>15.562338405628665</v>
      </c>
      <c r="D327" s="9">
        <f t="shared" si="123"/>
        <v>18693.91</v>
      </c>
      <c r="E327" s="66">
        <f t="shared" si="117"/>
        <v>9.1796270997161038</v>
      </c>
      <c r="F327" s="9">
        <f t="shared" si="124"/>
        <v>18693.91</v>
      </c>
      <c r="G327" s="68">
        <f t="shared" si="118"/>
        <v>6.4523657558491667</v>
      </c>
      <c r="H327" s="9">
        <f t="shared" si="125"/>
        <v>18693.91</v>
      </c>
      <c r="I327" s="66">
        <f t="shared" si="126"/>
        <v>15.631992855565271</v>
      </c>
      <c r="J327" s="9">
        <f t="shared" si="127"/>
        <v>18693.91</v>
      </c>
      <c r="K327" s="9">
        <f t="shared" si="119"/>
        <v>17.793687600908147</v>
      </c>
      <c r="L327" s="9">
        <f t="shared" si="120"/>
        <v>18693.91</v>
      </c>
    </row>
    <row r="328" spans="1:12">
      <c r="A328" s="66">
        <f t="shared" si="121"/>
        <v>15.72864964801253</v>
      </c>
      <c r="B328" s="9">
        <f t="shared" si="122"/>
        <v>20394.810000000001</v>
      </c>
      <c r="C328" s="65">
        <f t="shared" si="116"/>
        <v>15.562338405628665</v>
      </c>
      <c r="D328" s="9">
        <f t="shared" si="123"/>
        <v>20394.810000000001</v>
      </c>
      <c r="E328" s="66">
        <f t="shared" si="117"/>
        <v>9.1896099896612622</v>
      </c>
      <c r="F328" s="9">
        <f t="shared" si="124"/>
        <v>20394.810000000001</v>
      </c>
      <c r="G328" s="68">
        <f t="shared" si="118"/>
        <v>6.4872282559741441</v>
      </c>
      <c r="H328" s="9">
        <f t="shared" si="125"/>
        <v>20394.810000000001</v>
      </c>
      <c r="I328" s="66">
        <f t="shared" si="126"/>
        <v>15.676838245635405</v>
      </c>
      <c r="J328" s="9">
        <f t="shared" si="127"/>
        <v>20394.810000000001</v>
      </c>
      <c r="K328" s="9">
        <f t="shared" si="119"/>
        <v>17.854320144338473</v>
      </c>
      <c r="L328" s="9">
        <f t="shared" si="120"/>
        <v>20394.810000000001</v>
      </c>
    </row>
    <row r="329" spans="1:12">
      <c r="A329" s="66">
        <f t="shared" si="121"/>
        <v>15.72864964801253</v>
      </c>
      <c r="B329" s="9">
        <f t="shared" si="122"/>
        <v>22294.799999999999</v>
      </c>
      <c r="C329" s="65">
        <f t="shared" si="116"/>
        <v>15.562338405628665</v>
      </c>
      <c r="D329" s="9">
        <f t="shared" si="123"/>
        <v>22294.799999999999</v>
      </c>
      <c r="E329" s="66">
        <f t="shared" si="117"/>
        <v>9.1996440521252509</v>
      </c>
      <c r="F329" s="9">
        <f t="shared" si="124"/>
        <v>22294.799999999999</v>
      </c>
      <c r="G329" s="68">
        <f t="shared" si="118"/>
        <v>6.5220376760571046</v>
      </c>
      <c r="H329" s="9">
        <f t="shared" si="125"/>
        <v>22294.799999999999</v>
      </c>
      <c r="I329" s="66">
        <f t="shared" si="126"/>
        <v>15.721681728182356</v>
      </c>
      <c r="J329" s="9">
        <f t="shared" si="127"/>
        <v>22294.799999999999</v>
      </c>
      <c r="K329" s="9">
        <f t="shared" si="119"/>
        <v>17.914507169211625</v>
      </c>
      <c r="L329" s="9">
        <f t="shared" si="120"/>
        <v>22294.799999999999</v>
      </c>
    </row>
    <row r="330" spans="1:12">
      <c r="A330" s="66">
        <f t="shared" si="121"/>
        <v>15.72864964801253</v>
      </c>
      <c r="B330" s="9">
        <f t="shared" si="122"/>
        <v>24396.69</v>
      </c>
      <c r="C330" s="65">
        <f t="shared" si="116"/>
        <v>15.562338405628665</v>
      </c>
      <c r="D330" s="9">
        <f t="shared" si="123"/>
        <v>24396.69</v>
      </c>
      <c r="E330" s="66">
        <f t="shared" si="117"/>
        <v>9.2096157664685911</v>
      </c>
      <c r="F330" s="9">
        <f t="shared" si="124"/>
        <v>24396.69</v>
      </c>
      <c r="G330" s="68">
        <f t="shared" si="118"/>
        <v>6.5564023925828714</v>
      </c>
      <c r="H330" s="9">
        <f t="shared" si="125"/>
        <v>24396.69</v>
      </c>
      <c r="I330" s="66">
        <f t="shared" si="126"/>
        <v>15.766018159051463</v>
      </c>
      <c r="J330" s="9">
        <f t="shared" si="127"/>
        <v>24396.69</v>
      </c>
      <c r="K330" s="9">
        <f t="shared" si="119"/>
        <v>17.973595852993043</v>
      </c>
      <c r="L330" s="9">
        <f t="shared" si="120"/>
        <v>24396.69</v>
      </c>
    </row>
    <row r="331" spans="1:12">
      <c r="A331" s="66">
        <f t="shared" si="121"/>
        <v>15.72864964801253</v>
      </c>
      <c r="B331" s="9">
        <f t="shared" si="122"/>
        <v>26697.3</v>
      </c>
      <c r="C331" s="65">
        <f t="shared" si="116"/>
        <v>15.562338405628665</v>
      </c>
      <c r="D331" s="9">
        <f t="shared" si="123"/>
        <v>26697.3</v>
      </c>
      <c r="E331" s="66">
        <f t="shared" si="117"/>
        <v>9.2194160064905724</v>
      </c>
      <c r="F331" s="9">
        <f t="shared" si="124"/>
        <v>26697.3</v>
      </c>
      <c r="G331" s="68">
        <f t="shared" si="118"/>
        <v>6.5899560508376336</v>
      </c>
      <c r="H331" s="9">
        <f t="shared" si="125"/>
        <v>26697.3</v>
      </c>
      <c r="I331" s="66">
        <f t="shared" si="126"/>
        <v>15.809372057328206</v>
      </c>
      <c r="J331" s="9">
        <f t="shared" si="127"/>
        <v>26697.3</v>
      </c>
      <c r="K331" s="9">
        <f t="shared" si="119"/>
        <v>18.030989276798962</v>
      </c>
      <c r="L331" s="9">
        <f t="shared" si="120"/>
        <v>26697.3</v>
      </c>
    </row>
    <row r="332" spans="1:12">
      <c r="A332" s="66">
        <f t="shared" si="121"/>
        <v>15.72864964801253</v>
      </c>
      <c r="B332" s="9">
        <f t="shared" si="122"/>
        <v>29297.24</v>
      </c>
      <c r="C332" s="65">
        <f t="shared" si="116"/>
        <v>15.562338405628665</v>
      </c>
      <c r="D332" s="9">
        <f t="shared" si="123"/>
        <v>29297.24</v>
      </c>
      <c r="E332" s="66">
        <f t="shared" si="117"/>
        <v>9.2293451959094508</v>
      </c>
      <c r="F332" s="9">
        <f t="shared" si="124"/>
        <v>29297.24</v>
      </c>
      <c r="G332" s="68">
        <f t="shared" si="118"/>
        <v>6.6237304089276634</v>
      </c>
      <c r="H332" s="9">
        <f t="shared" si="125"/>
        <v>29297.24</v>
      </c>
      <c r="I332" s="66">
        <f t="shared" si="126"/>
        <v>15.853075604837114</v>
      </c>
      <c r="J332" s="9">
        <f t="shared" si="127"/>
        <v>29297.24</v>
      </c>
      <c r="K332" s="9">
        <f t="shared" si="119"/>
        <v>18.088474450030208</v>
      </c>
      <c r="L332" s="9">
        <f t="shared" si="120"/>
        <v>29297.24</v>
      </c>
    </row>
    <row r="333" spans="1:12">
      <c r="A333" s="66">
        <f t="shared" si="121"/>
        <v>15.72864964801253</v>
      </c>
      <c r="B333" s="9">
        <f t="shared" si="122"/>
        <v>32000.53</v>
      </c>
      <c r="C333" s="65">
        <f t="shared" si="116"/>
        <v>15.562338405628665</v>
      </c>
      <c r="D333" s="9">
        <f t="shared" si="123"/>
        <v>32000.53</v>
      </c>
      <c r="E333" s="66">
        <f t="shared" si="117"/>
        <v>9.2386128589142675</v>
      </c>
      <c r="F333" s="9">
        <f t="shared" si="124"/>
        <v>32000.53</v>
      </c>
      <c r="G333" s="68">
        <f t="shared" si="118"/>
        <v>6.6550555926839028</v>
      </c>
      <c r="H333" s="9">
        <f t="shared" si="125"/>
        <v>32000.53</v>
      </c>
      <c r="I333" s="66">
        <f t="shared" si="126"/>
        <v>15.89366845159817</v>
      </c>
      <c r="J333" s="9">
        <f t="shared" si="127"/>
        <v>32000.53</v>
      </c>
      <c r="K333" s="9">
        <f t="shared" si="119"/>
        <v>18.141546648229507</v>
      </c>
      <c r="L333" s="9">
        <f t="shared" si="120"/>
        <v>32000.53</v>
      </c>
    </row>
    <row r="334" spans="1:12">
      <c r="A334" s="66">
        <f t="shared" si="121"/>
        <v>15.72864964801253</v>
      </c>
      <c r="B334" s="9">
        <f t="shared" si="122"/>
        <v>34998.910000000003</v>
      </c>
      <c r="C334" s="65">
        <f t="shared" si="116"/>
        <v>15.562338405628665</v>
      </c>
      <c r="D334" s="9">
        <f t="shared" si="123"/>
        <v>34998.910000000003</v>
      </c>
      <c r="E334" s="66">
        <f t="shared" si="117"/>
        <v>9.2478599900676226</v>
      </c>
      <c r="F334" s="9">
        <f t="shared" si="124"/>
        <v>34998.910000000003</v>
      </c>
      <c r="G334" s="68">
        <f t="shared" si="118"/>
        <v>6.6861213438116289</v>
      </c>
      <c r="H334" s="9">
        <f t="shared" si="125"/>
        <v>34998.910000000003</v>
      </c>
      <c r="I334" s="66">
        <f t="shared" si="126"/>
        <v>15.933981333879252</v>
      </c>
      <c r="J334" s="9">
        <f t="shared" si="127"/>
        <v>34998.910000000003</v>
      </c>
      <c r="K334" s="9">
        <f t="shared" si="119"/>
        <v>18.19395755748943</v>
      </c>
      <c r="L334" s="9">
        <f t="shared" si="120"/>
        <v>34998.910000000003</v>
      </c>
    </row>
    <row r="335" spans="1:12">
      <c r="A335" s="66">
        <f t="shared" si="121"/>
        <v>15.72864964801253</v>
      </c>
      <c r="B335" s="9">
        <f t="shared" si="122"/>
        <v>38300.46</v>
      </c>
      <c r="C335" s="65">
        <f t="shared" si="116"/>
        <v>15.562338405628665</v>
      </c>
      <c r="D335" s="9">
        <f t="shared" si="123"/>
        <v>38300.46</v>
      </c>
      <c r="E335" s="66">
        <f t="shared" si="117"/>
        <v>9.2570107692750767</v>
      </c>
      <c r="F335" s="9">
        <f t="shared" si="124"/>
        <v>38300.46</v>
      </c>
      <c r="G335" s="68">
        <f t="shared" si="118"/>
        <v>6.7166779137110559</v>
      </c>
      <c r="H335" s="9">
        <f t="shared" si="125"/>
        <v>38300.46</v>
      </c>
      <c r="I335" s="66">
        <f t="shared" si="126"/>
        <v>15.973688682986133</v>
      </c>
      <c r="J335" s="9">
        <f t="shared" si="127"/>
        <v>38300.46</v>
      </c>
      <c r="K335" s="9">
        <f t="shared" si="119"/>
        <v>18.24530349152657</v>
      </c>
      <c r="L335" s="9">
        <f t="shared" si="120"/>
        <v>38300.46</v>
      </c>
    </row>
    <row r="336" spans="1:12">
      <c r="A336" s="66">
        <f t="shared" si="121"/>
        <v>15.72864964801253</v>
      </c>
      <c r="B336" s="9">
        <f t="shared" si="122"/>
        <v>41888.67</v>
      </c>
      <c r="C336" s="65">
        <f t="shared" si="116"/>
        <v>15.562338405628665</v>
      </c>
      <c r="D336" s="9">
        <f t="shared" si="123"/>
        <v>41888.67</v>
      </c>
      <c r="E336" s="66">
        <f t="shared" si="117"/>
        <v>9.2659501181785338</v>
      </c>
      <c r="F336" s="9">
        <f t="shared" si="124"/>
        <v>41888.67</v>
      </c>
      <c r="G336" s="68">
        <f t="shared" si="118"/>
        <v>6.7463516033219957</v>
      </c>
      <c r="H336" s="9">
        <f t="shared" si="125"/>
        <v>41888.67</v>
      </c>
      <c r="I336" s="66">
        <f t="shared" si="126"/>
        <v>16.012301721500528</v>
      </c>
      <c r="J336" s="9">
        <f t="shared" si="127"/>
        <v>41888.67</v>
      </c>
      <c r="K336" s="9">
        <f t="shared" si="119"/>
        <v>18.294978907059424</v>
      </c>
      <c r="L336" s="9">
        <f t="shared" si="120"/>
        <v>41888.67</v>
      </c>
    </row>
    <row r="337" spans="1:12">
      <c r="A337" s="66">
        <f t="shared" si="121"/>
        <v>15.72864964801253</v>
      </c>
      <c r="B337" s="9">
        <f t="shared" si="122"/>
        <v>45790.39</v>
      </c>
      <c r="C337" s="65">
        <f t="shared" si="116"/>
        <v>15.562338405628665</v>
      </c>
      <c r="D337" s="9">
        <f t="shared" si="123"/>
        <v>45790.39</v>
      </c>
      <c r="E337" s="66">
        <f t="shared" si="117"/>
        <v>9.2746941469274251</v>
      </c>
      <c r="F337" s="9">
        <f t="shared" si="124"/>
        <v>45790.39</v>
      </c>
      <c r="G337" s="68">
        <f t="shared" si="118"/>
        <v>6.7752090454392251</v>
      </c>
      <c r="H337" s="9">
        <f t="shared" si="125"/>
        <v>45790.39</v>
      </c>
      <c r="I337" s="66">
        <f t="shared" si="126"/>
        <v>16.049903192366649</v>
      </c>
      <c r="J337" s="9">
        <f t="shared" si="127"/>
        <v>45790.39</v>
      </c>
      <c r="K337" s="9">
        <f t="shared" si="119"/>
        <v>18.343118735226746</v>
      </c>
      <c r="L337" s="9">
        <f t="shared" si="120"/>
        <v>45790.39</v>
      </c>
    </row>
    <row r="338" spans="1:12">
      <c r="A338" s="66">
        <f t="shared" si="121"/>
        <v>15.72864964801253</v>
      </c>
      <c r="B338" s="9">
        <f t="shared" si="122"/>
        <v>50098.78</v>
      </c>
      <c r="C338" s="65">
        <f t="shared" si="116"/>
        <v>15.562338405628665</v>
      </c>
      <c r="D338" s="9">
        <f t="shared" si="123"/>
        <v>50098.78</v>
      </c>
      <c r="E338" s="66">
        <f t="shared" si="117"/>
        <v>9.2833789063911176</v>
      </c>
      <c r="F338" s="9">
        <f t="shared" si="124"/>
        <v>50098.78</v>
      </c>
      <c r="G338" s="68">
        <f t="shared" si="118"/>
        <v>6.8037076973055983</v>
      </c>
      <c r="H338" s="9">
        <f t="shared" si="125"/>
        <v>50098.78</v>
      </c>
      <c r="I338" s="66">
        <f t="shared" si="126"/>
        <v>16.087086603696715</v>
      </c>
      <c r="J338" s="9">
        <f t="shared" si="127"/>
        <v>50098.78</v>
      </c>
      <c r="K338" s="9">
        <f t="shared" si="119"/>
        <v>18.390503222996255</v>
      </c>
      <c r="L338" s="9">
        <f t="shared" si="120"/>
        <v>50098.78</v>
      </c>
    </row>
    <row r="339" spans="1:12">
      <c r="A339" s="66">
        <f t="shared" si="121"/>
        <v>15.72864964801253</v>
      </c>
      <c r="B339" s="9">
        <f t="shared" si="122"/>
        <v>54798.11</v>
      </c>
      <c r="C339" s="65">
        <f t="shared" si="116"/>
        <v>15.562338405628665</v>
      </c>
      <c r="D339" s="9">
        <f t="shared" si="123"/>
        <v>54798.11</v>
      </c>
      <c r="E339" s="66">
        <f t="shared" si="117"/>
        <v>9.2918976120586727</v>
      </c>
      <c r="F339" s="9">
        <f t="shared" si="124"/>
        <v>54798.11</v>
      </c>
      <c r="G339" s="68">
        <f t="shared" si="118"/>
        <v>6.8315045601009281</v>
      </c>
      <c r="H339" s="9">
        <f t="shared" si="125"/>
        <v>54798.11</v>
      </c>
      <c r="I339" s="66">
        <f t="shared" si="126"/>
        <v>16.123402172159601</v>
      </c>
      <c r="J339" s="9">
        <f t="shared" si="127"/>
        <v>54798.11</v>
      </c>
      <c r="K339" s="9">
        <f t="shared" si="119"/>
        <v>18.436576951106609</v>
      </c>
      <c r="L339" s="9">
        <f t="shared" si="120"/>
        <v>54798.11</v>
      </c>
    </row>
    <row r="340" spans="1:12">
      <c r="A340" s="66">
        <f t="shared" si="121"/>
        <v>15.72864964801253</v>
      </c>
      <c r="B340" s="9">
        <f t="shared" si="122"/>
        <v>59994.11</v>
      </c>
      <c r="C340" s="65">
        <f t="shared" si="116"/>
        <v>15.562338405628665</v>
      </c>
      <c r="D340" s="9">
        <f t="shared" si="123"/>
        <v>59994.11</v>
      </c>
      <c r="E340" s="66">
        <f t="shared" si="117"/>
        <v>9.30036567919114</v>
      </c>
      <c r="F340" s="9">
        <f t="shared" si="124"/>
        <v>59994.11</v>
      </c>
      <c r="G340" s="68">
        <f t="shared" si="118"/>
        <v>6.8589832630990992</v>
      </c>
      <c r="H340" s="9">
        <f t="shared" si="125"/>
        <v>59994.11</v>
      </c>
      <c r="I340" s="66">
        <f t="shared" si="126"/>
        <v>16.15934894229024</v>
      </c>
      <c r="J340" s="9">
        <f t="shared" si="127"/>
        <v>59994.11</v>
      </c>
      <c r="K340" s="9">
        <f t="shared" si="119"/>
        <v>18.48198938614345</v>
      </c>
      <c r="L340" s="9">
        <f t="shared" si="120"/>
        <v>59994.11</v>
      </c>
    </row>
    <row r="341" spans="1:12">
      <c r="A341" s="66">
        <f t="shared" si="121"/>
        <v>15.72864964801253</v>
      </c>
      <c r="B341" s="9">
        <f t="shared" si="122"/>
        <v>59994.11</v>
      </c>
      <c r="C341" s="65">
        <f t="shared" si="116"/>
        <v>0.1</v>
      </c>
      <c r="D341" s="9">
        <f t="shared" si="123"/>
        <v>59994.11</v>
      </c>
      <c r="E341" s="66">
        <f t="shared" si="117"/>
        <v>0.1</v>
      </c>
      <c r="F341" s="9">
        <f t="shared" si="124"/>
        <v>59994.11</v>
      </c>
      <c r="G341" s="68">
        <f t="shared" si="118"/>
        <v>0.1</v>
      </c>
      <c r="H341" s="9">
        <f t="shared" si="125"/>
        <v>59994.11</v>
      </c>
      <c r="I341" s="66">
        <f t="shared" si="126"/>
        <v>0.1</v>
      </c>
      <c r="J341" s="9">
        <f t="shared" si="127"/>
        <v>59994.11</v>
      </c>
      <c r="K341" s="9">
        <f t="shared" si="119"/>
        <v>0.1</v>
      </c>
      <c r="L341" s="9">
        <f t="shared" si="120"/>
        <v>59994.11</v>
      </c>
    </row>
    <row r="342" spans="1:12">
      <c r="A342" s="66">
        <f t="shared" si="121"/>
        <v>15.72864964801253</v>
      </c>
      <c r="B342" s="9">
        <f t="shared" si="122"/>
        <v>59994.11</v>
      </c>
      <c r="C342" s="65">
        <f t="shared" si="116"/>
        <v>0.1</v>
      </c>
      <c r="D342" s="9">
        <f t="shared" si="123"/>
        <v>59994.11</v>
      </c>
      <c r="E342" s="66">
        <f t="shared" si="117"/>
        <v>0.1</v>
      </c>
      <c r="F342" s="9">
        <f t="shared" si="124"/>
        <v>59994.11</v>
      </c>
      <c r="G342" s="68">
        <f t="shared" si="118"/>
        <v>0.1</v>
      </c>
      <c r="H342" s="9">
        <f t="shared" si="125"/>
        <v>59994.11</v>
      </c>
      <c r="I342" s="66">
        <f t="shared" si="126"/>
        <v>0.1</v>
      </c>
      <c r="J342" s="9">
        <f t="shared" si="127"/>
        <v>59994.11</v>
      </c>
      <c r="K342" s="9">
        <f t="shared" si="119"/>
        <v>0.1</v>
      </c>
      <c r="L342" s="9">
        <f t="shared" si="120"/>
        <v>59994.11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K346"/>
  <sheetViews>
    <sheetView zoomScale="63" zoomScaleNormal="63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6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3.4209157309373635E-2</v>
      </c>
      <c r="AK2" s="21">
        <f>L4</f>
        <v>2500</v>
      </c>
    </row>
    <row r="3" spans="1:37" ht="18" thickBot="1">
      <c r="A3" s="22" t="s">
        <v>7</v>
      </c>
      <c r="B3" s="23" t="s">
        <v>73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105</v>
      </c>
      <c r="D4" s="34">
        <v>0.11098109462486425</v>
      </c>
      <c r="E4" s="35">
        <v>0.39587183402719633</v>
      </c>
      <c r="F4" s="34">
        <v>1.512872919919892</v>
      </c>
      <c r="G4" s="34">
        <v>13.169701314782639</v>
      </c>
      <c r="H4" s="36">
        <v>0.89347418053020478</v>
      </c>
      <c r="I4" s="37">
        <v>116.96646190439458</v>
      </c>
      <c r="J4" s="34">
        <v>6.8911974846725528</v>
      </c>
      <c r="K4" s="36">
        <v>3.4209157309373635E-2</v>
      </c>
      <c r="L4" s="34">
        <v>2500</v>
      </c>
      <c r="M4" s="34">
        <v>2.3500177954931587</v>
      </c>
      <c r="N4" s="5"/>
      <c r="O4" s="38">
        <f>$G$4+$J$4+$M$4</f>
        <v>22.41091659494835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18.899999999999999</v>
      </c>
      <c r="C5" s="80" t="s">
        <v>106</v>
      </c>
      <c r="D5" s="43">
        <v>1.61</v>
      </c>
      <c r="E5" s="44"/>
      <c r="F5" s="44" t="s">
        <v>17</v>
      </c>
      <c r="G5" s="45">
        <f>3.8068*($E$4^-1.334)*(($G$4/$F$4)^2)</f>
        <v>993.0455565995527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1.61</v>
      </c>
      <c r="Y5" s="10">
        <f>IF(D8="","",(-2*$T$4*COS($V$4*PI()/180))/(D5*69035))</f>
        <v>6.6165255574674176E-3</v>
      </c>
    </row>
    <row r="6" spans="1:37" ht="18" thickTop="1" thickBot="1">
      <c r="A6" s="53" t="s">
        <v>20</v>
      </c>
      <c r="B6" s="23">
        <v>1522</v>
      </c>
      <c r="C6" s="54" t="s">
        <v>18</v>
      </c>
      <c r="E6" s="35"/>
      <c r="F6" s="34"/>
      <c r="G6" s="34"/>
      <c r="H6" s="36"/>
      <c r="I6" s="37"/>
      <c r="J6" s="34"/>
      <c r="P6" s="55">
        <f>AVERAGE(O46:O125)</f>
        <v>2.0974831388859188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66.165255574674177</v>
      </c>
    </row>
    <row r="7" spans="1:37" ht="18" thickTop="1" thickBot="1">
      <c r="A7" s="59" t="s">
        <v>22</v>
      </c>
      <c r="B7" s="60" t="s">
        <v>23</v>
      </c>
      <c r="C7" s="61">
        <f>AVERAGE(O8:O45)</f>
        <v>3.9260545149550317E-2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5.7785532680339782E-6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5.7785532680339782E-6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5.7785532680339782E-6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5.7785532680339782E-6</v>
      </c>
      <c r="AB8" s="9">
        <v>1E-4</v>
      </c>
      <c r="AC8" s="11" t="s">
        <v>43</v>
      </c>
    </row>
    <row r="9" spans="1:37">
      <c r="A9">
        <v>1.81</v>
      </c>
      <c r="B9">
        <v>0.20296689485506475</v>
      </c>
      <c r="D9" s="66">
        <f t="shared" si="0"/>
        <v>9.1985800230200504E-2</v>
      </c>
      <c r="E9" s="66">
        <f t="shared" si="1"/>
        <v>8.1922036691184336E-2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8.1922036691184336E-2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8.1922036691184336E-2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0.20296689485506475</v>
      </c>
      <c r="Z9" s="68">
        <f t="shared" ref="Z9:Z40" si="18">IF(D9-D8&lt;0.0001,0.0001,D9-D8)</f>
        <v>9.1985800230200504E-2</v>
      </c>
      <c r="AA9" s="66">
        <f t="shared" si="16"/>
        <v>8.1922036691184336E-2</v>
      </c>
      <c r="AB9" s="68">
        <f t="shared" ref="AB9:AB40" si="19">IF(AA9-AA8&lt;0.0001,0.0001,AA9-AA8)</f>
        <v>8.1916258137916295E-2</v>
      </c>
      <c r="AC9" s="11" t="str">
        <f>B3</f>
        <v>6954.2ft; SDGM-313</v>
      </c>
    </row>
    <row r="10" spans="1:37">
      <c r="A10">
        <v>1.96</v>
      </c>
      <c r="B10">
        <v>0.58634880735907591</v>
      </c>
      <c r="D10" s="66">
        <f t="shared" si="0"/>
        <v>0.47536771273421163</v>
      </c>
      <c r="E10" s="66">
        <f t="shared" si="1"/>
        <v>0.39062543964401381</v>
      </c>
      <c r="F10" s="66">
        <f t="shared" si="2"/>
        <v>8.4742273090197828E-2</v>
      </c>
      <c r="G10" s="66">
        <f t="shared" si="3"/>
        <v>0</v>
      </c>
      <c r="H10" s="66">
        <f t="shared" si="4"/>
        <v>-8.4742273090197828E-2</v>
      </c>
      <c r="I10" s="66">
        <f t="shared" si="5"/>
        <v>0.39062543964401381</v>
      </c>
      <c r="J10" s="66">
        <f t="shared" si="6"/>
        <v>8.4742273090197828E-2</v>
      </c>
      <c r="K10" s="66">
        <f t="shared" si="7"/>
        <v>0</v>
      </c>
      <c r="L10" s="66">
        <f t="shared" si="8"/>
        <v>-8.4742273090197828E-2</v>
      </c>
      <c r="M10" s="66">
        <f t="shared" si="9"/>
        <v>0.39062543964401381</v>
      </c>
      <c r="N10" s="66">
        <f t="shared" si="10"/>
        <v>8.4742273090197828E-2</v>
      </c>
      <c r="O10" s="67">
        <f t="shared" si="11"/>
        <v>7.1812528484936668E-3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0.38338191250401116</v>
      </c>
      <c r="Z10" s="68">
        <f t="shared" si="18"/>
        <v>0.3833819125040111</v>
      </c>
      <c r="AA10" s="66">
        <f t="shared" si="16"/>
        <v>0.39062543964401381</v>
      </c>
      <c r="AB10" s="68">
        <f t="shared" si="19"/>
        <v>0.3087034029528295</v>
      </c>
      <c r="AC10" s="11" t="s">
        <v>91</v>
      </c>
    </row>
    <row r="11" spans="1:37">
      <c r="A11">
        <v>2.16</v>
      </c>
      <c r="B11">
        <v>1.0373863514814419</v>
      </c>
      <c r="D11" s="66">
        <f t="shared" si="0"/>
        <v>0.9264052568565776</v>
      </c>
      <c r="E11" s="66">
        <f t="shared" si="1"/>
        <v>1.0200830864690666</v>
      </c>
      <c r="F11" s="66">
        <f t="shared" si="2"/>
        <v>-9.367782961248905E-2</v>
      </c>
      <c r="G11" s="66">
        <f t="shared" si="3"/>
        <v>0</v>
      </c>
      <c r="H11" s="66">
        <f t="shared" si="4"/>
        <v>9.367782961248905E-2</v>
      </c>
      <c r="I11" s="66">
        <f t="shared" si="5"/>
        <v>1.0200830864690666</v>
      </c>
      <c r="J11" s="66">
        <f t="shared" si="6"/>
        <v>-9.367782961248905E-2</v>
      </c>
      <c r="K11" s="66">
        <f t="shared" si="7"/>
        <v>0</v>
      </c>
      <c r="L11" s="66">
        <f t="shared" si="8"/>
        <v>9.367782961248905E-2</v>
      </c>
      <c r="M11" s="66">
        <f t="shared" si="9"/>
        <v>1.0200830864690666</v>
      </c>
      <c r="N11" s="66">
        <f t="shared" si="10"/>
        <v>-9.367782961248905E-2</v>
      </c>
      <c r="O11" s="67">
        <f t="shared" si="11"/>
        <v>8.7755357609065297E-3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0.45103754412236596</v>
      </c>
      <c r="Z11" s="68">
        <f t="shared" si="18"/>
        <v>0.45103754412236596</v>
      </c>
      <c r="AA11" s="66">
        <f t="shared" si="16"/>
        <v>1.0200830864690666</v>
      </c>
      <c r="AB11" s="68">
        <f t="shared" si="19"/>
        <v>0.62945764682505279</v>
      </c>
      <c r="AC11" s="69" t="str">
        <f>B4</f>
        <v>SO-3SB</v>
      </c>
    </row>
    <row r="12" spans="1:37">
      <c r="A12">
        <v>2.36</v>
      </c>
      <c r="B12">
        <v>1.556079527222163</v>
      </c>
      <c r="D12" s="66">
        <f t="shared" si="0"/>
        <v>1.4450984325972989</v>
      </c>
      <c r="E12" s="66">
        <f t="shared" si="1"/>
        <v>1.6977827184581984</v>
      </c>
      <c r="F12" s="66">
        <f t="shared" si="2"/>
        <v>-0.25268428586089953</v>
      </c>
      <c r="G12" s="66">
        <f t="shared" si="3"/>
        <v>0</v>
      </c>
      <c r="H12" s="66">
        <f t="shared" si="4"/>
        <v>0.25268428586089953</v>
      </c>
      <c r="I12" s="66">
        <f t="shared" si="5"/>
        <v>1.6977827184581984</v>
      </c>
      <c r="J12" s="66">
        <f t="shared" si="6"/>
        <v>-0.25268428586089953</v>
      </c>
      <c r="K12" s="66">
        <f t="shared" si="7"/>
        <v>0</v>
      </c>
      <c r="L12" s="66">
        <f t="shared" si="8"/>
        <v>0.25268428586089953</v>
      </c>
      <c r="M12" s="66">
        <f t="shared" si="9"/>
        <v>1.6977827184581984</v>
      </c>
      <c r="N12" s="66">
        <f t="shared" si="10"/>
        <v>-0.25268428586089953</v>
      </c>
      <c r="O12" s="67">
        <f t="shared" si="11"/>
        <v>6.3849348321032784E-2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0.51869317574072116</v>
      </c>
      <c r="Z12" s="68">
        <f t="shared" si="18"/>
        <v>0.51869317574072127</v>
      </c>
      <c r="AA12" s="66">
        <f t="shared" si="16"/>
        <v>1.6977827184581984</v>
      </c>
      <c r="AB12" s="68">
        <f t="shared" si="19"/>
        <v>0.67769963198913175</v>
      </c>
      <c r="AC12" s="11" t="s">
        <v>44</v>
      </c>
    </row>
    <row r="13" spans="1:37">
      <c r="A13">
        <v>2.58</v>
      </c>
      <c r="B13">
        <v>2.2326358434057121</v>
      </c>
      <c r="D13" s="66">
        <f t="shared" si="0"/>
        <v>2.1216547487808479</v>
      </c>
      <c r="E13" s="66">
        <f t="shared" si="1"/>
        <v>2.3902250698004397</v>
      </c>
      <c r="F13" s="66">
        <f t="shared" si="2"/>
        <v>-0.26857032101959177</v>
      </c>
      <c r="G13" s="66">
        <f t="shared" si="3"/>
        <v>0</v>
      </c>
      <c r="H13" s="66">
        <f t="shared" si="4"/>
        <v>0.26857032101959177</v>
      </c>
      <c r="I13" s="66">
        <f t="shared" si="5"/>
        <v>2.3902250698004397</v>
      </c>
      <c r="J13" s="66">
        <f t="shared" si="6"/>
        <v>-0.26857032101959177</v>
      </c>
      <c r="K13" s="66">
        <f t="shared" si="7"/>
        <v>0</v>
      </c>
      <c r="L13" s="66">
        <f t="shared" si="8"/>
        <v>0.26857032101959177</v>
      </c>
      <c r="M13" s="66">
        <f t="shared" si="9"/>
        <v>2.3902250698004397</v>
      </c>
      <c r="N13" s="66">
        <f t="shared" si="10"/>
        <v>-0.26857032101959177</v>
      </c>
      <c r="O13" s="67">
        <f t="shared" si="11"/>
        <v>7.2130017332566576E-2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0.67655631618354906</v>
      </c>
      <c r="Z13" s="68">
        <f t="shared" si="18"/>
        <v>0.67655631618354906</v>
      </c>
      <c r="AA13" s="66">
        <f t="shared" si="16"/>
        <v>2.3902250698004397</v>
      </c>
      <c r="AB13" s="68">
        <f t="shared" si="19"/>
        <v>0.6924423513422413</v>
      </c>
      <c r="AC13" s="11">
        <f>B5</f>
        <v>18.899999999999999</v>
      </c>
    </row>
    <row r="14" spans="1:37">
      <c r="A14">
        <v>2.82</v>
      </c>
      <c r="B14">
        <v>3.0896071772382077</v>
      </c>
      <c r="D14" s="66">
        <f t="shared" si="0"/>
        <v>2.9786260826133435</v>
      </c>
      <c r="E14" s="66">
        <f t="shared" si="1"/>
        <v>3.0499979001748945</v>
      </c>
      <c r="F14" s="66">
        <f t="shared" si="2"/>
        <v>-7.1371817561550976E-2</v>
      </c>
      <c r="G14" s="66">
        <f t="shared" si="3"/>
        <v>0</v>
      </c>
      <c r="H14" s="66">
        <f t="shared" si="4"/>
        <v>7.1371817561550976E-2</v>
      </c>
      <c r="I14" s="66">
        <f t="shared" si="5"/>
        <v>3.0499979001748945</v>
      </c>
      <c r="J14" s="66">
        <f t="shared" si="6"/>
        <v>-7.1371817561550976E-2</v>
      </c>
      <c r="K14" s="66">
        <f t="shared" si="7"/>
        <v>0</v>
      </c>
      <c r="L14" s="66">
        <f t="shared" si="8"/>
        <v>7.1371817561550976E-2</v>
      </c>
      <c r="M14" s="66">
        <f t="shared" si="9"/>
        <v>3.0499979001748945</v>
      </c>
      <c r="N14" s="66">
        <f t="shared" si="10"/>
        <v>-7.1371817561550976E-2</v>
      </c>
      <c r="O14" s="67">
        <f t="shared" si="11"/>
        <v>5.0939363420393164E-3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0.85697133383249557</v>
      </c>
      <c r="Z14" s="68">
        <f t="shared" si="18"/>
        <v>0.85697133383249557</v>
      </c>
      <c r="AA14" s="66">
        <f t="shared" si="16"/>
        <v>3.0499979001748945</v>
      </c>
      <c r="AB14" s="68">
        <f t="shared" si="19"/>
        <v>0.65977283037445478</v>
      </c>
      <c r="AC14" s="11" t="s">
        <v>45</v>
      </c>
    </row>
    <row r="15" spans="1:37">
      <c r="A15">
        <v>3.08</v>
      </c>
      <c r="B15">
        <v>3.8563710022462292</v>
      </c>
      <c r="D15" s="66">
        <f t="shared" si="0"/>
        <v>3.745389907621365</v>
      </c>
      <c r="E15" s="66">
        <f t="shared" si="1"/>
        <v>3.6568607823385557</v>
      </c>
      <c r="F15" s="66">
        <f t="shared" si="2"/>
        <v>8.8529125282809318E-2</v>
      </c>
      <c r="G15" s="66">
        <f t="shared" si="3"/>
        <v>0</v>
      </c>
      <c r="H15" s="66">
        <f t="shared" si="4"/>
        <v>-8.8529125282809318E-2</v>
      </c>
      <c r="I15" s="66">
        <f t="shared" si="5"/>
        <v>3.6568607823385557</v>
      </c>
      <c r="J15" s="66">
        <f t="shared" si="6"/>
        <v>8.8529125282809318E-2</v>
      </c>
      <c r="K15" s="66">
        <f t="shared" si="7"/>
        <v>0</v>
      </c>
      <c r="L15" s="66">
        <f t="shared" si="8"/>
        <v>-8.8529125282809318E-2</v>
      </c>
      <c r="M15" s="66">
        <f t="shared" si="9"/>
        <v>3.6568607823385557</v>
      </c>
      <c r="N15" s="66">
        <f t="shared" si="10"/>
        <v>8.8529125282809318E-2</v>
      </c>
      <c r="O15" s="67">
        <f t="shared" si="11"/>
        <v>7.8374060233393477E-3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0.76676382500802154</v>
      </c>
      <c r="Z15" s="68">
        <f t="shared" si="18"/>
        <v>0.76676382500802154</v>
      </c>
      <c r="AA15" s="66">
        <f t="shared" si="16"/>
        <v>3.6568607823385557</v>
      </c>
      <c r="AB15" s="68">
        <f t="shared" si="19"/>
        <v>0.60686288216366124</v>
      </c>
      <c r="AC15" s="70">
        <f>O4</f>
        <v>22.41091659494835</v>
      </c>
    </row>
    <row r="16" spans="1:37">
      <c r="A16">
        <v>3.37</v>
      </c>
      <c r="B16">
        <v>4.5329273184297785</v>
      </c>
      <c r="D16" s="66">
        <f t="shared" si="0"/>
        <v>4.4219462238049143</v>
      </c>
      <c r="E16" s="66">
        <f t="shared" si="1"/>
        <v>4.223074884981993</v>
      </c>
      <c r="F16" s="66">
        <f t="shared" si="2"/>
        <v>0.1988713388229213</v>
      </c>
      <c r="G16" s="66">
        <f t="shared" si="3"/>
        <v>0</v>
      </c>
      <c r="H16" s="66">
        <f t="shared" si="4"/>
        <v>-0.1988713388229213</v>
      </c>
      <c r="I16" s="66">
        <f t="shared" si="5"/>
        <v>4.223074884981993</v>
      </c>
      <c r="J16" s="66">
        <f t="shared" si="6"/>
        <v>0.1988713388229213</v>
      </c>
      <c r="K16" s="66">
        <f t="shared" si="7"/>
        <v>0</v>
      </c>
      <c r="L16" s="66">
        <f t="shared" si="8"/>
        <v>-0.1988713388229213</v>
      </c>
      <c r="M16" s="66">
        <f t="shared" si="9"/>
        <v>4.223074884981993</v>
      </c>
      <c r="N16" s="66">
        <f t="shared" si="10"/>
        <v>0.1988713388229213</v>
      </c>
      <c r="O16" s="67">
        <f t="shared" si="11"/>
        <v>3.954980940522116E-2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0.67655631618354928</v>
      </c>
      <c r="Z16" s="68">
        <f t="shared" si="18"/>
        <v>0.67655631618354928</v>
      </c>
      <c r="AA16" s="66">
        <f t="shared" si="16"/>
        <v>4.223074884981993</v>
      </c>
      <c r="AB16" s="68">
        <f t="shared" si="19"/>
        <v>0.5662141026434373</v>
      </c>
      <c r="AC16" s="11" t="s">
        <v>46</v>
      </c>
    </row>
    <row r="17" spans="1:29">
      <c r="A17">
        <v>3.68</v>
      </c>
      <c r="B17">
        <v>5.0967242485827358</v>
      </c>
      <c r="D17" s="66">
        <f t="shared" si="0"/>
        <v>4.9857431539578716</v>
      </c>
      <c r="E17" s="66">
        <f t="shared" si="1"/>
        <v>4.7263819551046673</v>
      </c>
      <c r="F17" s="66">
        <f t="shared" si="2"/>
        <v>0.2593611988532043</v>
      </c>
      <c r="G17" s="66">
        <f t="shared" si="3"/>
        <v>0</v>
      </c>
      <c r="H17" s="66">
        <f t="shared" si="4"/>
        <v>-0.2593611988532043</v>
      </c>
      <c r="I17" s="66">
        <f t="shared" si="5"/>
        <v>4.7263819551046673</v>
      </c>
      <c r="J17" s="66">
        <f t="shared" si="6"/>
        <v>0.2593611988532043</v>
      </c>
      <c r="K17" s="66">
        <f t="shared" si="7"/>
        <v>0</v>
      </c>
      <c r="L17" s="66">
        <f t="shared" si="8"/>
        <v>-0.2593611988532043</v>
      </c>
      <c r="M17" s="66">
        <f t="shared" si="9"/>
        <v>4.7263819551046673</v>
      </c>
      <c r="N17" s="66">
        <f t="shared" si="10"/>
        <v>0.2593611988532043</v>
      </c>
      <c r="O17" s="67">
        <f t="shared" si="11"/>
        <v>6.7268231470571385E-2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0.56379693015295729</v>
      </c>
      <c r="Z17" s="68">
        <f t="shared" si="18"/>
        <v>0.56379693015295729</v>
      </c>
      <c r="AA17" s="66">
        <f t="shared" si="16"/>
        <v>4.7263819551046673</v>
      </c>
      <c r="AB17" s="68">
        <f t="shared" si="19"/>
        <v>0.50330707012267428</v>
      </c>
      <c r="AC17" s="11">
        <f>B6</f>
        <v>1522</v>
      </c>
    </row>
    <row r="18" spans="1:29">
      <c r="A18">
        <v>4.04</v>
      </c>
      <c r="B18">
        <v>5.6379693015295747</v>
      </c>
      <c r="D18" s="66">
        <f t="shared" si="0"/>
        <v>5.5269882069047105</v>
      </c>
      <c r="E18" s="66">
        <f t="shared" si="1"/>
        <v>5.2097539250732039</v>
      </c>
      <c r="F18" s="66">
        <f t="shared" si="2"/>
        <v>0.31723428183150659</v>
      </c>
      <c r="G18" s="66">
        <f t="shared" si="3"/>
        <v>0</v>
      </c>
      <c r="H18" s="66">
        <f t="shared" si="4"/>
        <v>-0.31723428183150659</v>
      </c>
      <c r="I18" s="66">
        <f t="shared" si="5"/>
        <v>5.2097539250732039</v>
      </c>
      <c r="J18" s="66">
        <f t="shared" si="6"/>
        <v>0.31723428183150659</v>
      </c>
      <c r="K18" s="66">
        <f t="shared" si="7"/>
        <v>0</v>
      </c>
      <c r="L18" s="66">
        <f t="shared" si="8"/>
        <v>-0.31723428183150659</v>
      </c>
      <c r="M18" s="66">
        <f t="shared" si="9"/>
        <v>5.2097539250732039</v>
      </c>
      <c r="N18" s="66">
        <f t="shared" si="10"/>
        <v>0.31723428183150659</v>
      </c>
      <c r="O18" s="67">
        <f t="shared" si="11"/>
        <v>0.10063758956915175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0.54124505294683889</v>
      </c>
      <c r="Z18" s="68">
        <f t="shared" si="18"/>
        <v>0.54124505294683889</v>
      </c>
      <c r="AA18" s="66">
        <f t="shared" si="16"/>
        <v>5.2097539250732039</v>
      </c>
      <c r="AB18" s="68">
        <f t="shared" si="19"/>
        <v>0.4833719699685366</v>
      </c>
      <c r="AC18" s="11" t="s">
        <v>47</v>
      </c>
    </row>
    <row r="19" spans="1:29">
      <c r="A19">
        <v>4.41</v>
      </c>
      <c r="B19">
        <v>6.0213512140335856</v>
      </c>
      <c r="D19" s="66">
        <f t="shared" si="0"/>
        <v>5.9103701194087215</v>
      </c>
      <c r="E19" s="66">
        <f t="shared" si="1"/>
        <v>5.6209044709231346</v>
      </c>
      <c r="F19" s="66">
        <f t="shared" si="2"/>
        <v>0.28946564848558687</v>
      </c>
      <c r="G19" s="66">
        <f t="shared" si="3"/>
        <v>0</v>
      </c>
      <c r="H19" s="66">
        <f t="shared" si="4"/>
        <v>-0.28946564848558687</v>
      </c>
      <c r="I19" s="66">
        <f t="shared" si="5"/>
        <v>5.6209044709231346</v>
      </c>
      <c r="J19" s="66">
        <f t="shared" si="6"/>
        <v>0.28946564848558687</v>
      </c>
      <c r="K19" s="66">
        <f t="shared" si="7"/>
        <v>0</v>
      </c>
      <c r="L19" s="66">
        <f t="shared" si="8"/>
        <v>-0.28946564848558687</v>
      </c>
      <c r="M19" s="66">
        <f t="shared" si="9"/>
        <v>5.6209044709231346</v>
      </c>
      <c r="N19" s="66">
        <f t="shared" si="10"/>
        <v>0.28946564848558687</v>
      </c>
      <c r="O19" s="67">
        <f t="shared" si="11"/>
        <v>8.3790361653181336E-2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0.38338191250401099</v>
      </c>
      <c r="Z19" s="68">
        <f t="shared" si="18"/>
        <v>0.38338191250401099</v>
      </c>
      <c r="AA19" s="66">
        <f t="shared" si="16"/>
        <v>5.6209044709231346</v>
      </c>
      <c r="AB19" s="68">
        <f t="shared" si="19"/>
        <v>0.41115054584993072</v>
      </c>
      <c r="AC19" s="71">
        <f>G5</f>
        <v>993.0455565995527</v>
      </c>
    </row>
    <row r="20" spans="1:29">
      <c r="A20">
        <v>4.82</v>
      </c>
      <c r="B20">
        <v>6.3596293721253607</v>
      </c>
      <c r="D20" s="66">
        <f t="shared" si="0"/>
        <v>6.2486482775004966</v>
      </c>
      <c r="E20" s="66">
        <f t="shared" si="1"/>
        <v>6.0003224235512738</v>
      </c>
      <c r="F20" s="66">
        <f t="shared" si="2"/>
        <v>0.2483258539492228</v>
      </c>
      <c r="G20" s="66">
        <f t="shared" si="3"/>
        <v>0</v>
      </c>
      <c r="H20" s="66">
        <f t="shared" si="4"/>
        <v>-0.2483258539492228</v>
      </c>
      <c r="I20" s="66">
        <f t="shared" si="5"/>
        <v>6.0003224235512738</v>
      </c>
      <c r="J20" s="66">
        <f t="shared" si="6"/>
        <v>0.2483258539492228</v>
      </c>
      <c r="K20" s="66">
        <f t="shared" si="7"/>
        <v>0</v>
      </c>
      <c r="L20" s="66">
        <f t="shared" si="8"/>
        <v>-0.2483258539492228</v>
      </c>
      <c r="M20" s="66">
        <f t="shared" si="9"/>
        <v>6.0003224235512738</v>
      </c>
      <c r="N20" s="66">
        <f t="shared" si="10"/>
        <v>0.2483258539492228</v>
      </c>
      <c r="O20" s="67">
        <f t="shared" si="11"/>
        <v>6.1665729739610729E-2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0.33827815809177508</v>
      </c>
      <c r="Z20" s="68">
        <f t="shared" si="18"/>
        <v>0.33827815809177508</v>
      </c>
      <c r="AA20" s="66">
        <f t="shared" si="16"/>
        <v>6.0003224235512738</v>
      </c>
      <c r="AB20" s="68">
        <f t="shared" si="19"/>
        <v>0.37941795262813915</v>
      </c>
      <c r="AC20" s="11" t="s">
        <v>48</v>
      </c>
    </row>
    <row r="21" spans="1:29">
      <c r="A21">
        <v>5.27</v>
      </c>
      <c r="B21">
        <v>6.6753556530110174</v>
      </c>
      <c r="D21" s="66">
        <f t="shared" si="0"/>
        <v>6.5643745583861532</v>
      </c>
      <c r="E21" s="66">
        <f t="shared" si="1"/>
        <v>6.3473299949690087</v>
      </c>
      <c r="F21" s="66">
        <f t="shared" si="2"/>
        <v>0.21704456341714451</v>
      </c>
      <c r="G21" s="66">
        <f t="shared" si="3"/>
        <v>0</v>
      </c>
      <c r="H21" s="66">
        <f t="shared" si="4"/>
        <v>-0.21704456341714451</v>
      </c>
      <c r="I21" s="66">
        <f t="shared" si="5"/>
        <v>6.3473299949690087</v>
      </c>
      <c r="J21" s="66">
        <f t="shared" si="6"/>
        <v>0.21704456341714451</v>
      </c>
      <c r="K21" s="66">
        <f t="shared" si="7"/>
        <v>0</v>
      </c>
      <c r="L21" s="66">
        <f t="shared" si="8"/>
        <v>-0.21704456341714451</v>
      </c>
      <c r="M21" s="66">
        <f t="shared" si="9"/>
        <v>6.3473299949690087</v>
      </c>
      <c r="N21" s="66">
        <f t="shared" si="10"/>
        <v>0.21704456341714451</v>
      </c>
      <c r="O21" s="67">
        <f t="shared" si="11"/>
        <v>4.7108342508938868E-2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0.31572628088565668</v>
      </c>
      <c r="Z21" s="68">
        <f t="shared" si="18"/>
        <v>0.31572628088565668</v>
      </c>
      <c r="AA21" s="66">
        <f t="shared" si="16"/>
        <v>6.3473299949690087</v>
      </c>
      <c r="AB21" s="68">
        <f t="shared" si="19"/>
        <v>0.34700757141773497</v>
      </c>
      <c r="AC21" s="11" t="s">
        <v>49</v>
      </c>
    </row>
    <row r="22" spans="1:29">
      <c r="A22">
        <v>5.77</v>
      </c>
      <c r="B22">
        <v>6.9685300566905539</v>
      </c>
      <c r="D22" s="66">
        <f t="shared" si="0"/>
        <v>6.8575489620656898</v>
      </c>
      <c r="E22" s="66">
        <f t="shared" si="1"/>
        <v>6.6689021291814852</v>
      </c>
      <c r="F22" s="66">
        <f t="shared" si="2"/>
        <v>0.18864683288420458</v>
      </c>
      <c r="G22" s="66">
        <f t="shared" si="3"/>
        <v>0</v>
      </c>
      <c r="H22" s="66">
        <f t="shared" si="4"/>
        <v>-0.18864683288420458</v>
      </c>
      <c r="I22" s="66">
        <f t="shared" si="5"/>
        <v>6.6689021291814852</v>
      </c>
      <c r="J22" s="66">
        <f t="shared" si="6"/>
        <v>0.18864683288420458</v>
      </c>
      <c r="K22" s="66">
        <f t="shared" si="7"/>
        <v>0</v>
      </c>
      <c r="L22" s="66">
        <f t="shared" si="8"/>
        <v>-0.18864683288420458</v>
      </c>
      <c r="M22" s="66">
        <f t="shared" si="9"/>
        <v>6.6689021291814852</v>
      </c>
      <c r="N22" s="66">
        <f t="shared" si="10"/>
        <v>0.18864683288420458</v>
      </c>
      <c r="O22" s="67">
        <f t="shared" si="11"/>
        <v>3.5587627557241014E-2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0.29317440367953651</v>
      </c>
      <c r="Z22" s="68">
        <f t="shared" si="18"/>
        <v>0.29317440367953651</v>
      </c>
      <c r="AA22" s="66">
        <f t="shared" si="16"/>
        <v>6.6689021291814852</v>
      </c>
      <c r="AB22" s="68">
        <f t="shared" si="19"/>
        <v>0.32157213421247643</v>
      </c>
      <c r="AC22" s="70">
        <f>E4</f>
        <v>0.39587183402719633</v>
      </c>
    </row>
    <row r="23" spans="1:29">
      <c r="A23">
        <v>6.31</v>
      </c>
      <c r="B23">
        <v>7.2391525831639738</v>
      </c>
      <c r="D23" s="66">
        <f t="shared" si="0"/>
        <v>7.1281714885391096</v>
      </c>
      <c r="E23" s="66">
        <f t="shared" si="1"/>
        <v>6.9593234601226266</v>
      </c>
      <c r="F23" s="66">
        <f t="shared" si="2"/>
        <v>0.16884802841648305</v>
      </c>
      <c r="G23" s="66">
        <f t="shared" si="3"/>
        <v>0</v>
      </c>
      <c r="H23" s="66">
        <f t="shared" si="4"/>
        <v>-0.16884802841648305</v>
      </c>
      <c r="I23" s="66">
        <f t="shared" si="5"/>
        <v>6.9593234601226266</v>
      </c>
      <c r="J23" s="66">
        <f t="shared" si="6"/>
        <v>0.16884802841648305</v>
      </c>
      <c r="K23" s="66">
        <f t="shared" si="7"/>
        <v>0</v>
      </c>
      <c r="L23" s="66">
        <f t="shared" si="8"/>
        <v>-0.16884802841648305</v>
      </c>
      <c r="M23" s="66">
        <f t="shared" si="9"/>
        <v>6.9593234601226266</v>
      </c>
      <c r="N23" s="66">
        <f t="shared" si="10"/>
        <v>0.16884802841648305</v>
      </c>
      <c r="O23" s="67">
        <f t="shared" si="11"/>
        <v>2.850965670013347E-2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0.27062252647341989</v>
      </c>
      <c r="Z23" s="68">
        <f t="shared" si="18"/>
        <v>0.27062252647341989</v>
      </c>
      <c r="AA23" s="66">
        <f t="shared" si="16"/>
        <v>6.9593234601226266</v>
      </c>
      <c r="AB23" s="68">
        <f t="shared" si="19"/>
        <v>0.29042133094114142</v>
      </c>
      <c r="AC23" s="11" t="s">
        <v>50</v>
      </c>
    </row>
    <row r="24" spans="1:29">
      <c r="A24">
        <v>6.9</v>
      </c>
      <c r="B24">
        <v>7.4872232324312753</v>
      </c>
      <c r="D24" s="66">
        <f t="shared" si="0"/>
        <v>7.3762421378064111</v>
      </c>
      <c r="E24" s="66">
        <f t="shared" si="1"/>
        <v>7.2257617667972864</v>
      </c>
      <c r="F24" s="66">
        <f t="shared" si="2"/>
        <v>0.1504803710091247</v>
      </c>
      <c r="G24" s="66">
        <f t="shared" si="3"/>
        <v>0</v>
      </c>
      <c r="H24" s="66">
        <f t="shared" si="4"/>
        <v>-0.1504803710091247</v>
      </c>
      <c r="I24" s="66">
        <f t="shared" si="5"/>
        <v>7.2257617667972864</v>
      </c>
      <c r="J24" s="66">
        <f t="shared" si="6"/>
        <v>0.1504803710091247</v>
      </c>
      <c r="K24" s="66">
        <f t="shared" si="7"/>
        <v>0</v>
      </c>
      <c r="L24" s="66">
        <f t="shared" si="8"/>
        <v>-0.1504803710091247</v>
      </c>
      <c r="M24" s="66">
        <f t="shared" si="9"/>
        <v>7.2257617667972864</v>
      </c>
      <c r="N24" s="66">
        <f t="shared" si="10"/>
        <v>0.1504803710091247</v>
      </c>
      <c r="O24" s="67">
        <f t="shared" si="11"/>
        <v>2.264434205904382E-2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0.24807064926730149</v>
      </c>
      <c r="Z24" s="68">
        <f t="shared" si="18"/>
        <v>0.24807064926730149</v>
      </c>
      <c r="AA24" s="66">
        <f t="shared" si="16"/>
        <v>7.2257617667972864</v>
      </c>
      <c r="AB24" s="68">
        <f t="shared" si="19"/>
        <v>0.26643830667465984</v>
      </c>
      <c r="AC24" s="70">
        <f>F4</f>
        <v>1.512872919919892</v>
      </c>
    </row>
    <row r="25" spans="1:29">
      <c r="A25">
        <v>7.55</v>
      </c>
      <c r="B25">
        <v>7.7127420044924584</v>
      </c>
      <c r="D25" s="66">
        <f t="shared" si="0"/>
        <v>7.6017609098675942</v>
      </c>
      <c r="E25" s="66">
        <f t="shared" si="1"/>
        <v>7.4727949796381417</v>
      </c>
      <c r="F25" s="66">
        <f t="shared" si="2"/>
        <v>0.12896593022945257</v>
      </c>
      <c r="G25" s="66">
        <f t="shared" si="3"/>
        <v>0</v>
      </c>
      <c r="H25" s="66">
        <f t="shared" si="4"/>
        <v>-0.12896593022945257</v>
      </c>
      <c r="I25" s="66">
        <f t="shared" si="5"/>
        <v>7.4727949796381417</v>
      </c>
      <c r="J25" s="66">
        <f t="shared" si="6"/>
        <v>0.12896593022945257</v>
      </c>
      <c r="K25" s="66">
        <f t="shared" si="7"/>
        <v>0</v>
      </c>
      <c r="L25" s="66">
        <f t="shared" si="8"/>
        <v>-0.12896593022945257</v>
      </c>
      <c r="M25" s="66">
        <f t="shared" si="9"/>
        <v>7.4727949796381417</v>
      </c>
      <c r="N25" s="66">
        <f t="shared" si="10"/>
        <v>0.12896593022945257</v>
      </c>
      <c r="O25" s="67">
        <f t="shared" si="11"/>
        <v>1.6632211159948028E-2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0.22551877206118309</v>
      </c>
      <c r="Z25" s="68">
        <f t="shared" si="18"/>
        <v>0.22551877206118309</v>
      </c>
      <c r="AA25" s="66">
        <f t="shared" si="16"/>
        <v>7.4727949796381417</v>
      </c>
      <c r="AB25" s="68">
        <f t="shared" si="19"/>
        <v>0.24703321284085522</v>
      </c>
      <c r="AC25" s="11" t="s">
        <v>51</v>
      </c>
    </row>
    <row r="26" spans="1:29">
      <c r="A26">
        <v>8.26</v>
      </c>
      <c r="B26">
        <v>7.9157088993475231</v>
      </c>
      <c r="D26" s="66">
        <f t="shared" si="0"/>
        <v>7.8047278047226589</v>
      </c>
      <c r="E26" s="66">
        <f t="shared" si="1"/>
        <v>7.7004043593611238</v>
      </c>
      <c r="F26" s="66">
        <f t="shared" si="2"/>
        <v>0.10432344536153515</v>
      </c>
      <c r="G26" s="66">
        <f t="shared" si="3"/>
        <v>0</v>
      </c>
      <c r="H26" s="66">
        <f t="shared" si="4"/>
        <v>-0.10432344536153515</v>
      </c>
      <c r="I26" s="66">
        <f t="shared" si="5"/>
        <v>7.7004043593611238</v>
      </c>
      <c r="J26" s="66">
        <f t="shared" si="6"/>
        <v>0.10432344536153515</v>
      </c>
      <c r="K26" s="66">
        <f t="shared" si="7"/>
        <v>0</v>
      </c>
      <c r="L26" s="66">
        <f t="shared" si="8"/>
        <v>-0.10432344536153515</v>
      </c>
      <c r="M26" s="66">
        <f t="shared" si="9"/>
        <v>7.7004043593611238</v>
      </c>
      <c r="N26" s="66">
        <f t="shared" si="10"/>
        <v>0.10432344536153515</v>
      </c>
      <c r="O26" s="67">
        <f t="shared" si="11"/>
        <v>1.0883381252101209E-2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0.20296689485506469</v>
      </c>
      <c r="Z26" s="68">
        <f t="shared" si="18"/>
        <v>0.20296689485506469</v>
      </c>
      <c r="AA26" s="66">
        <f t="shared" si="16"/>
        <v>7.7004043593611238</v>
      </c>
      <c r="AB26" s="68">
        <f t="shared" si="19"/>
        <v>0.22760937972298212</v>
      </c>
      <c r="AC26" s="70">
        <f>G4</f>
        <v>13.169701314782639</v>
      </c>
    </row>
    <row r="27" spans="1:29">
      <c r="A27">
        <v>9.0399999999999991</v>
      </c>
      <c r="B27">
        <v>8.0961239169964703</v>
      </c>
      <c r="D27" s="66">
        <f t="shared" si="0"/>
        <v>7.9851428223716061</v>
      </c>
      <c r="E27" s="66">
        <f t="shared" si="1"/>
        <v>7.9118446068521608</v>
      </c>
      <c r="F27" s="66">
        <f t="shared" si="2"/>
        <v>7.3298215519445264E-2</v>
      </c>
      <c r="G27" s="66">
        <f t="shared" si="3"/>
        <v>0</v>
      </c>
      <c r="H27" s="66">
        <f t="shared" si="4"/>
        <v>-7.3298215519445264E-2</v>
      </c>
      <c r="I27" s="66">
        <f t="shared" si="5"/>
        <v>7.9118446068521608</v>
      </c>
      <c r="J27" s="66">
        <f t="shared" si="6"/>
        <v>7.3298215519445264E-2</v>
      </c>
      <c r="K27" s="66">
        <f t="shared" si="7"/>
        <v>0</v>
      </c>
      <c r="L27" s="66">
        <f t="shared" si="8"/>
        <v>-7.3298215519445264E-2</v>
      </c>
      <c r="M27" s="66">
        <f t="shared" si="9"/>
        <v>7.9118446068521608</v>
      </c>
      <c r="N27" s="66">
        <f t="shared" si="10"/>
        <v>7.3298215519445264E-2</v>
      </c>
      <c r="O27" s="67">
        <f t="shared" si="11"/>
        <v>5.3726283983350463E-3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0.18041501764894718</v>
      </c>
      <c r="Z27" s="68">
        <f t="shared" si="18"/>
        <v>0.18041501764894718</v>
      </c>
      <c r="AA27" s="66">
        <f t="shared" si="16"/>
        <v>7.9118446068521608</v>
      </c>
      <c r="AB27" s="68">
        <f t="shared" si="19"/>
        <v>0.21144024749103707</v>
      </c>
      <c r="AC27" s="11" t="s">
        <v>52</v>
      </c>
    </row>
    <row r="28" spans="1:29">
      <c r="A28">
        <v>9.8800000000000008</v>
      </c>
      <c r="B28">
        <v>8.2539870574392982</v>
      </c>
      <c r="D28" s="66">
        <f t="shared" si="0"/>
        <v>8.1430059628144331</v>
      </c>
      <c r="E28" s="66">
        <f t="shared" si="1"/>
        <v>8.1050618115070598</v>
      </c>
      <c r="F28" s="66">
        <f t="shared" si="2"/>
        <v>0</v>
      </c>
      <c r="G28" s="66">
        <f t="shared" si="3"/>
        <v>0</v>
      </c>
      <c r="H28" s="66">
        <f t="shared" si="4"/>
        <v>0</v>
      </c>
      <c r="I28" s="66">
        <f t="shared" si="5"/>
        <v>8.1050618115070598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8.1050618115070598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0.1578631404428279</v>
      </c>
      <c r="Z28" s="68">
        <f t="shared" si="18"/>
        <v>0.15786314044282701</v>
      </c>
      <c r="AA28" s="66">
        <f t="shared" si="16"/>
        <v>8.1050618115070598</v>
      </c>
      <c r="AB28" s="68">
        <f t="shared" si="19"/>
        <v>0.193217204654899</v>
      </c>
      <c r="AC28" s="70">
        <f>D4</f>
        <v>0.11098109462486425</v>
      </c>
    </row>
    <row r="29" spans="1:29">
      <c r="A29">
        <v>10.79</v>
      </c>
      <c r="B29">
        <v>8.4118501978821261</v>
      </c>
      <c r="D29" s="66">
        <f t="shared" si="0"/>
        <v>8.300869103257261</v>
      </c>
      <c r="E29" s="66">
        <f t="shared" si="1"/>
        <v>8.2834452099702798</v>
      </c>
      <c r="F29" s="66">
        <f t="shared" si="2"/>
        <v>0</v>
      </c>
      <c r="G29" s="66">
        <f t="shared" si="3"/>
        <v>0</v>
      </c>
      <c r="H29" s="66">
        <f t="shared" si="4"/>
        <v>0</v>
      </c>
      <c r="I29" s="66">
        <f t="shared" si="5"/>
        <v>8.2834452099702798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8.2834452099702798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0.1578631404428279</v>
      </c>
      <c r="Z29" s="68">
        <f t="shared" si="18"/>
        <v>0.1578631404428279</v>
      </c>
      <c r="AA29" s="66">
        <f t="shared" si="16"/>
        <v>8.2834452099702798</v>
      </c>
      <c r="AB29" s="68">
        <f t="shared" si="19"/>
        <v>0.17838339846321993</v>
      </c>
      <c r="AC29" s="11" t="s">
        <v>53</v>
      </c>
    </row>
    <row r="30" spans="1:29">
      <c r="A30">
        <v>11.79</v>
      </c>
      <c r="B30">
        <v>8.5471614611188365</v>
      </c>
      <c r="D30" s="66">
        <f t="shared" si="0"/>
        <v>8.4361803664939714</v>
      </c>
      <c r="E30" s="66">
        <f t="shared" si="1"/>
        <v>8.4509063903864359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8.4509063903864359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8.4509063903864359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0.13531126323671039</v>
      </c>
      <c r="Z30" s="68">
        <f t="shared" si="18"/>
        <v>0.13531126323671039</v>
      </c>
      <c r="AA30" s="66">
        <f t="shared" si="16"/>
        <v>8.4509063903864359</v>
      </c>
      <c r="AB30" s="68">
        <f t="shared" si="19"/>
        <v>0.1674611804161561</v>
      </c>
      <c r="AC30" s="11" t="s">
        <v>54</v>
      </c>
    </row>
    <row r="31" spans="1:29">
      <c r="A31">
        <v>12.89</v>
      </c>
      <c r="B31">
        <v>8.6599208471494276</v>
      </c>
      <c r="D31" s="66">
        <f t="shared" si="0"/>
        <v>8.5489397525245625</v>
      </c>
      <c r="E31" s="66">
        <f t="shared" si="1"/>
        <v>8.6084542607376857</v>
      </c>
      <c r="F31" s="66">
        <f t="shared" si="2"/>
        <v>-5.9514508213123207E-2</v>
      </c>
      <c r="G31" s="66">
        <f t="shared" si="3"/>
        <v>0</v>
      </c>
      <c r="H31" s="66">
        <f t="shared" si="4"/>
        <v>5.9514508213123207E-2</v>
      </c>
      <c r="I31" s="66">
        <f t="shared" si="5"/>
        <v>8.6084542607376857</v>
      </c>
      <c r="J31" s="66">
        <f t="shared" si="6"/>
        <v>-5.9514508213123207E-2</v>
      </c>
      <c r="K31" s="66">
        <f t="shared" si="7"/>
        <v>0</v>
      </c>
      <c r="L31" s="66">
        <f t="shared" si="8"/>
        <v>5.9514508213123207E-2</v>
      </c>
      <c r="M31" s="66">
        <f t="shared" si="9"/>
        <v>8.6084542607376857</v>
      </c>
      <c r="N31" s="66">
        <f t="shared" si="10"/>
        <v>-5.9514508213123207E-2</v>
      </c>
      <c r="O31" s="67">
        <f t="shared" si="11"/>
        <v>3.5419766878499099E-3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0.1127593860305911</v>
      </c>
      <c r="Z31" s="68">
        <f t="shared" si="18"/>
        <v>0.1127593860305911</v>
      </c>
      <c r="AA31" s="66">
        <f t="shared" si="16"/>
        <v>8.6084542607376857</v>
      </c>
      <c r="AB31" s="68">
        <f t="shared" si="19"/>
        <v>0.15754787035124984</v>
      </c>
      <c r="AC31" s="70">
        <f>H4</f>
        <v>0.89347418053020478</v>
      </c>
    </row>
    <row r="32" spans="1:29">
      <c r="A32">
        <v>14.2</v>
      </c>
      <c r="B32">
        <v>8.7952321103861379</v>
      </c>
      <c r="D32" s="66">
        <f t="shared" si="0"/>
        <v>8.6842510157612729</v>
      </c>
      <c r="E32" s="66">
        <f t="shared" si="1"/>
        <v>8.7681233842956345</v>
      </c>
      <c r="F32" s="66">
        <f t="shared" si="2"/>
        <v>-8.3872368534361641E-2</v>
      </c>
      <c r="G32" s="66">
        <f t="shared" si="3"/>
        <v>0</v>
      </c>
      <c r="H32" s="66">
        <f t="shared" si="4"/>
        <v>8.3872368534361641E-2</v>
      </c>
      <c r="I32" s="66">
        <f t="shared" si="5"/>
        <v>8.7681233842956345</v>
      </c>
      <c r="J32" s="66">
        <f t="shared" si="6"/>
        <v>-8.3872368534361641E-2</v>
      </c>
      <c r="K32" s="66">
        <f t="shared" si="7"/>
        <v>0</v>
      </c>
      <c r="L32" s="66">
        <f t="shared" si="8"/>
        <v>8.3872368534361641E-2</v>
      </c>
      <c r="M32" s="66">
        <f t="shared" si="9"/>
        <v>8.7681233842956345</v>
      </c>
      <c r="N32" s="66">
        <f t="shared" si="10"/>
        <v>-8.3872368534361641E-2</v>
      </c>
      <c r="O32" s="67">
        <f t="shared" si="11"/>
        <v>7.034574203563777E-3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0.13531126323671039</v>
      </c>
      <c r="Z32" s="68">
        <f t="shared" si="18"/>
        <v>0.13531126323671039</v>
      </c>
      <c r="AA32" s="66">
        <f t="shared" si="16"/>
        <v>8.7681233842956345</v>
      </c>
      <c r="AB32" s="68">
        <f t="shared" si="19"/>
        <v>0.15966912355794882</v>
      </c>
      <c r="AC32" s="11" t="s">
        <v>55</v>
      </c>
    </row>
    <row r="33" spans="1:32">
      <c r="A33">
        <v>15.5</v>
      </c>
      <c r="B33">
        <v>8.8854396192106115</v>
      </c>
      <c r="D33" s="66">
        <f t="shared" si="0"/>
        <v>8.7744585245857465</v>
      </c>
      <c r="E33" s="66">
        <f t="shared" si="1"/>
        <v>8.9034374817262112</v>
      </c>
      <c r="F33" s="66">
        <f t="shared" si="2"/>
        <v>-0.1289789571404647</v>
      </c>
      <c r="G33" s="66">
        <f t="shared" si="3"/>
        <v>0</v>
      </c>
      <c r="H33" s="66">
        <f t="shared" si="4"/>
        <v>0.1289789571404647</v>
      </c>
      <c r="I33" s="66">
        <f t="shared" si="5"/>
        <v>8.9034374817262112</v>
      </c>
      <c r="J33" s="66">
        <f t="shared" si="6"/>
        <v>-0.1289789571404647</v>
      </c>
      <c r="K33" s="66">
        <f t="shared" si="7"/>
        <v>0</v>
      </c>
      <c r="L33" s="66">
        <f t="shared" si="8"/>
        <v>0.1289789571404647</v>
      </c>
      <c r="M33" s="66">
        <f t="shared" si="9"/>
        <v>8.9034374817262112</v>
      </c>
      <c r="N33" s="66">
        <f t="shared" si="10"/>
        <v>-0.1289789571404647</v>
      </c>
      <c r="O33" s="67">
        <f t="shared" si="11"/>
        <v>1.663557138504183E-2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9.0207508824473592E-2</v>
      </c>
      <c r="Z33" s="68">
        <f t="shared" si="18"/>
        <v>9.0207508824473592E-2</v>
      </c>
      <c r="AA33" s="66">
        <f t="shared" si="16"/>
        <v>8.9034374817262112</v>
      </c>
      <c r="AB33" s="68">
        <f t="shared" si="19"/>
        <v>0.13531409743057665</v>
      </c>
      <c r="AC33" s="70">
        <f>I4</f>
        <v>116.96646190439458</v>
      </c>
    </row>
    <row r="34" spans="1:32">
      <c r="A34">
        <v>16.89</v>
      </c>
      <c r="B34">
        <v>8.9756471280350851</v>
      </c>
      <c r="D34" s="66">
        <f t="shared" si="0"/>
        <v>8.8646660334102201</v>
      </c>
      <c r="E34" s="66">
        <f t="shared" si="1"/>
        <v>9.0283752126497241</v>
      </c>
      <c r="F34" s="66">
        <f t="shared" si="2"/>
        <v>-0.16370917923950401</v>
      </c>
      <c r="G34" s="66">
        <f t="shared" si="3"/>
        <v>0</v>
      </c>
      <c r="H34" s="66">
        <f t="shared" si="4"/>
        <v>0.16370917923950401</v>
      </c>
      <c r="I34" s="66">
        <f t="shared" si="5"/>
        <v>9.0283752126497241</v>
      </c>
      <c r="J34" s="66">
        <f t="shared" si="6"/>
        <v>-0.16370917923950401</v>
      </c>
      <c r="K34" s="66">
        <f t="shared" si="7"/>
        <v>0</v>
      </c>
      <c r="L34" s="66">
        <f t="shared" si="8"/>
        <v>0.16370917923950401</v>
      </c>
      <c r="M34" s="66">
        <f t="shared" si="9"/>
        <v>9.0283752126497241</v>
      </c>
      <c r="N34" s="66">
        <f t="shared" si="10"/>
        <v>-0.16370917923950401</v>
      </c>
      <c r="O34" s="67">
        <f t="shared" si="11"/>
        <v>2.6800695367272052E-2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9.0207508824473592E-2</v>
      </c>
      <c r="Z34" s="68">
        <f t="shared" si="18"/>
        <v>9.0207508824473592E-2</v>
      </c>
      <c r="AA34" s="66">
        <f t="shared" si="16"/>
        <v>9.0283752126497241</v>
      </c>
      <c r="AB34" s="68">
        <f t="shared" si="19"/>
        <v>0.1249377309235129</v>
      </c>
      <c r="AC34" s="11" t="s">
        <v>56</v>
      </c>
    </row>
    <row r="35" spans="1:32">
      <c r="A35">
        <v>18.5</v>
      </c>
      <c r="B35">
        <v>9.0658546368595569</v>
      </c>
      <c r="D35" s="66">
        <f t="shared" si="0"/>
        <v>8.9548735422346919</v>
      </c>
      <c r="E35" s="66">
        <f t="shared" si="1"/>
        <v>9.153184560064755</v>
      </c>
      <c r="F35" s="66">
        <f t="shared" si="2"/>
        <v>-0.19831101783006311</v>
      </c>
      <c r="G35" s="66">
        <f t="shared" si="3"/>
        <v>0</v>
      </c>
      <c r="H35" s="66">
        <f t="shared" si="4"/>
        <v>0.19831101783006311</v>
      </c>
      <c r="I35" s="66">
        <f t="shared" si="5"/>
        <v>9.153184560064755</v>
      </c>
      <c r="J35" s="66">
        <f t="shared" si="6"/>
        <v>-0.19831101783006311</v>
      </c>
      <c r="K35" s="66">
        <f t="shared" si="7"/>
        <v>0</v>
      </c>
      <c r="L35" s="66">
        <f t="shared" si="8"/>
        <v>0.19831101783006311</v>
      </c>
      <c r="M35" s="66">
        <f t="shared" si="9"/>
        <v>9.153184560064755</v>
      </c>
      <c r="N35" s="66">
        <f t="shared" si="10"/>
        <v>-0.19831101783006311</v>
      </c>
      <c r="O35" s="67">
        <f t="shared" si="11"/>
        <v>3.932725979279561E-2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9.0207508824471816E-2</v>
      </c>
      <c r="Z35" s="68">
        <f t="shared" si="18"/>
        <v>9.0207508824471816E-2</v>
      </c>
      <c r="AA35" s="66">
        <f t="shared" si="16"/>
        <v>9.153184560064755</v>
      </c>
      <c r="AB35" s="68">
        <f t="shared" si="19"/>
        <v>0.12480934741503091</v>
      </c>
      <c r="AC35" s="70">
        <f>J4</f>
        <v>6.8911974846725528</v>
      </c>
    </row>
    <row r="36" spans="1:32">
      <c r="A36">
        <v>20.3</v>
      </c>
      <c r="B36">
        <v>9.1560621456840288</v>
      </c>
      <c r="D36" s="66">
        <f t="shared" si="0"/>
        <v>9.0450810510591637</v>
      </c>
      <c r="E36" s="66">
        <f t="shared" si="1"/>
        <v>9.2730403552804344</v>
      </c>
      <c r="F36" s="66">
        <f t="shared" si="2"/>
        <v>-0.22795930422127064</v>
      </c>
      <c r="G36" s="66">
        <f t="shared" si="3"/>
        <v>0</v>
      </c>
      <c r="H36" s="66">
        <f t="shared" si="4"/>
        <v>0.22795930422127064</v>
      </c>
      <c r="I36" s="66">
        <f t="shared" si="5"/>
        <v>9.2730403552804344</v>
      </c>
      <c r="J36" s="66">
        <f t="shared" si="6"/>
        <v>-0.22795930422127064</v>
      </c>
      <c r="K36" s="66">
        <f t="shared" si="7"/>
        <v>0</v>
      </c>
      <c r="L36" s="66">
        <f t="shared" si="8"/>
        <v>0.22795930422127064</v>
      </c>
      <c r="M36" s="66">
        <f t="shared" si="9"/>
        <v>9.2730403552804344</v>
      </c>
      <c r="N36" s="66">
        <f t="shared" si="10"/>
        <v>-0.22795930422127064</v>
      </c>
      <c r="O36" s="67">
        <f t="shared" si="11"/>
        <v>5.1965444381045819E-2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9.0207508824471816E-2</v>
      </c>
      <c r="Z36" s="68">
        <f t="shared" si="18"/>
        <v>9.0207508824471816E-2</v>
      </c>
      <c r="AA36" s="66">
        <f t="shared" si="16"/>
        <v>9.2730403552804344</v>
      </c>
      <c r="AB36" s="68">
        <f t="shared" si="19"/>
        <v>0.11985579521567935</v>
      </c>
      <c r="AC36" s="11" t="s">
        <v>57</v>
      </c>
    </row>
    <row r="37" spans="1:32">
      <c r="A37">
        <v>22.2</v>
      </c>
      <c r="B37">
        <v>9.2462696545085024</v>
      </c>
      <c r="D37" s="66">
        <f t="shared" si="0"/>
        <v>9.1352885598836373</v>
      </c>
      <c r="E37" s="66">
        <f t="shared" si="1"/>
        <v>9.3820326837950212</v>
      </c>
      <c r="F37" s="66">
        <f t="shared" si="2"/>
        <v>-0.24674412391138389</v>
      </c>
      <c r="G37" s="66">
        <f t="shared" si="3"/>
        <v>0</v>
      </c>
      <c r="H37" s="66">
        <f t="shared" si="4"/>
        <v>0.24674412391138389</v>
      </c>
      <c r="I37" s="66">
        <f t="shared" si="5"/>
        <v>9.3820326837950212</v>
      </c>
      <c r="J37" s="66">
        <f t="shared" si="6"/>
        <v>-0.24674412391138389</v>
      </c>
      <c r="K37" s="66">
        <f t="shared" si="7"/>
        <v>0</v>
      </c>
      <c r="L37" s="66">
        <f t="shared" si="8"/>
        <v>0.24674412391138389</v>
      </c>
      <c r="M37" s="66">
        <f t="shared" si="9"/>
        <v>9.3820326837950212</v>
      </c>
      <c r="N37" s="66">
        <f t="shared" si="10"/>
        <v>-0.24674412391138389</v>
      </c>
      <c r="O37" s="67">
        <f t="shared" si="11"/>
        <v>6.088266268479637E-2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9.0207508824473592E-2</v>
      </c>
      <c r="Z37" s="68">
        <f t="shared" si="18"/>
        <v>9.0207508824473592E-2</v>
      </c>
      <c r="AA37" s="66">
        <f t="shared" si="16"/>
        <v>9.3820326837950212</v>
      </c>
      <c r="AB37" s="68">
        <f t="shared" si="19"/>
        <v>0.10899232851458684</v>
      </c>
      <c r="AC37" s="11" t="s">
        <v>58</v>
      </c>
    </row>
    <row r="38" spans="1:32">
      <c r="A38">
        <v>24.3</v>
      </c>
      <c r="B38">
        <v>9.3139252861268567</v>
      </c>
      <c r="D38" s="66">
        <f t="shared" si="0"/>
        <v>9.2029441915019916</v>
      </c>
      <c r="E38" s="66">
        <f t="shared" si="1"/>
        <v>9.4861810244721436</v>
      </c>
      <c r="F38" s="66">
        <f t="shared" si="2"/>
        <v>-0.28323683297015201</v>
      </c>
      <c r="G38" s="66">
        <f t="shared" si="3"/>
        <v>0</v>
      </c>
      <c r="H38" s="66">
        <f t="shared" si="4"/>
        <v>0.28323683297015201</v>
      </c>
      <c r="I38" s="66">
        <f t="shared" si="5"/>
        <v>9.4861810244721436</v>
      </c>
      <c r="J38" s="66">
        <f t="shared" si="6"/>
        <v>-0.28323683297015201</v>
      </c>
      <c r="K38" s="66">
        <f t="shared" si="7"/>
        <v>0</v>
      </c>
      <c r="L38" s="66">
        <f t="shared" si="8"/>
        <v>0.28323683297015201</v>
      </c>
      <c r="M38" s="66">
        <f t="shared" si="9"/>
        <v>9.4861810244721436</v>
      </c>
      <c r="N38" s="66">
        <f t="shared" si="10"/>
        <v>-0.28323683297015201</v>
      </c>
      <c r="O38" s="67">
        <f t="shared" si="11"/>
        <v>8.0223103550961794E-2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6.7655631618354306E-2</v>
      </c>
      <c r="Z38" s="68">
        <f t="shared" si="18"/>
        <v>6.7655631618354306E-2</v>
      </c>
      <c r="AA38" s="66">
        <f t="shared" si="16"/>
        <v>9.4861810244721436</v>
      </c>
      <c r="AB38" s="68">
        <f t="shared" si="19"/>
        <v>0.10414834067712242</v>
      </c>
      <c r="AC38" s="70">
        <f>K4</f>
        <v>3.4209157309373635E-2</v>
      </c>
      <c r="AD38" s="65"/>
      <c r="AF38" s="65"/>
    </row>
    <row r="39" spans="1:32">
      <c r="A39">
        <v>26.6</v>
      </c>
      <c r="B39">
        <v>9.4041327949513303</v>
      </c>
      <c r="D39" s="66">
        <f t="shared" si="0"/>
        <v>9.2931517003264652</v>
      </c>
      <c r="E39" s="66">
        <f t="shared" si="1"/>
        <v>9.5848651380092793</v>
      </c>
      <c r="F39" s="66">
        <f t="shared" si="2"/>
        <v>-0.2917134376828141</v>
      </c>
      <c r="G39" s="66">
        <f t="shared" si="3"/>
        <v>0</v>
      </c>
      <c r="H39" s="66">
        <f t="shared" si="4"/>
        <v>0.2917134376828141</v>
      </c>
      <c r="I39" s="66">
        <f t="shared" si="5"/>
        <v>9.5848651380092793</v>
      </c>
      <c r="J39" s="66">
        <f t="shared" si="6"/>
        <v>-0.2917134376828141</v>
      </c>
      <c r="K39" s="66">
        <f t="shared" si="7"/>
        <v>0</v>
      </c>
      <c r="L39" s="66">
        <f t="shared" si="8"/>
        <v>0.2917134376828141</v>
      </c>
      <c r="M39" s="66">
        <f t="shared" si="9"/>
        <v>9.5848651380092793</v>
      </c>
      <c r="N39" s="66">
        <f t="shared" si="10"/>
        <v>-0.2917134376828141</v>
      </c>
      <c r="O39" s="67">
        <f t="shared" si="11"/>
        <v>8.5096729724725068E-2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4.0047391532039634E-4</v>
      </c>
      <c r="X39" s="65">
        <f t="shared" si="15"/>
        <v>4.0047391532039631</v>
      </c>
      <c r="Y39" s="68">
        <f t="shared" si="17"/>
        <v>9.0207508824473592E-2</v>
      </c>
      <c r="Z39" s="68">
        <f t="shared" si="18"/>
        <v>9.0207508824473592E-2</v>
      </c>
      <c r="AA39" s="66">
        <f t="shared" si="16"/>
        <v>9.5848651380092793</v>
      </c>
      <c r="AB39" s="68">
        <f t="shared" si="19"/>
        <v>9.8684113537135687E-2</v>
      </c>
      <c r="AC39" s="11" t="s">
        <v>59</v>
      </c>
      <c r="AD39" s="65"/>
      <c r="AF39" s="65"/>
    </row>
    <row r="40" spans="1:32">
      <c r="A40">
        <v>28.99</v>
      </c>
      <c r="B40">
        <v>9.4943403037758021</v>
      </c>
      <c r="D40" s="66">
        <f t="shared" ref="D40:D71" si="20">IF(B40-$D$4&gt;0.05,B40-$D$4,IF(A40="","",0))</f>
        <v>9.383359209150937</v>
      </c>
      <c r="E40" s="66">
        <f t="shared" ref="E40:E71" si="21">IF(D40="","",IF(A40&lt;$F$4+0.01,0,10^(((-0.434*$E$4)/(LOG(A40)-LOG($F$4)))+LOG($G$4))))</f>
        <v>9.6740118309146812</v>
      </c>
      <c r="F40" s="66">
        <f t="shared" ref="F40:F71" si="22">IF(E40="","",IF(ABS(D40-E40)&lt;0.05,0,D40-E40))</f>
        <v>-0.29065262176374418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0.29065262176374418</v>
      </c>
      <c r="I40" s="66">
        <f t="shared" ref="I40:I71" si="25">IF(G40="","",E40+G40)</f>
        <v>9.6740118309146812</v>
      </c>
      <c r="J40" s="66">
        <f t="shared" ref="J40:J71" si="26">IF(I40="","",IF(ABS(D40-I40)&lt;0.05,0,D40-I40))</f>
        <v>-0.29065262176374418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0.29065262176374418</v>
      </c>
      <c r="M40" s="66">
        <f t="shared" ref="M40:M71" si="29">IF(L40="","",E40+G40+K40)</f>
        <v>9.6740118309146812</v>
      </c>
      <c r="N40" s="66">
        <f t="shared" ref="N40:N71" si="30">IF(M40="","",IF(ABS(D40-M40)&lt;0.05,0,D40-M40))</f>
        <v>-0.29065262176374418</v>
      </c>
      <c r="O40" s="67">
        <f t="shared" ref="O40:O71" si="31">IF($H$4="",IF(A40="","",F40^2),IF(N40="","",N40^2))</f>
        <v>8.447894653813813E-2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9.0207508824471816E-2</v>
      </c>
      <c r="Z40" s="68">
        <f t="shared" si="18"/>
        <v>9.0207508824471816E-2</v>
      </c>
      <c r="AA40" s="66">
        <f t="shared" ref="AA40:AA71" si="36">(IF(M40="",(IF(I40="",E40,I40)),M40 ))</f>
        <v>9.6740118309146812</v>
      </c>
      <c r="AB40" s="68">
        <f t="shared" si="19"/>
        <v>8.9146692905401892E-2</v>
      </c>
      <c r="AC40" s="70">
        <f>L4</f>
        <v>2500</v>
      </c>
      <c r="AD40" s="65"/>
      <c r="AF40" s="65"/>
    </row>
    <row r="41" spans="1:32">
      <c r="A41">
        <v>31.79</v>
      </c>
      <c r="B41">
        <v>9.5845478126002739</v>
      </c>
      <c r="D41" s="66">
        <f t="shared" si="20"/>
        <v>9.4735667179754088</v>
      </c>
      <c r="E41" s="66">
        <f t="shared" si="21"/>
        <v>9.7647906970117226</v>
      </c>
      <c r="F41" s="66">
        <f t="shared" si="22"/>
        <v>-0.29122397903631381</v>
      </c>
      <c r="G41" s="66">
        <f t="shared" si="23"/>
        <v>0</v>
      </c>
      <c r="H41" s="66">
        <f t="shared" si="24"/>
        <v>0.29122397903631381</v>
      </c>
      <c r="I41" s="66">
        <f t="shared" si="25"/>
        <v>9.7647906970117226</v>
      </c>
      <c r="J41" s="66">
        <f t="shared" si="26"/>
        <v>-0.29122397903631381</v>
      </c>
      <c r="K41" s="66">
        <f t="shared" si="27"/>
        <v>0</v>
      </c>
      <c r="L41" s="66">
        <f t="shared" si="28"/>
        <v>0.29122397903631381</v>
      </c>
      <c r="M41" s="66">
        <f t="shared" si="29"/>
        <v>9.7647906970117226</v>
      </c>
      <c r="N41" s="66">
        <f t="shared" si="30"/>
        <v>-0.29122397903631381</v>
      </c>
      <c r="O41" s="67">
        <f t="shared" si="31"/>
        <v>8.4811405965743339E-2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9.0207508824471816E-2</v>
      </c>
      <c r="Z41" s="68">
        <f t="shared" ref="Z41:Z72" si="38">IF(D41-D40&lt;0.0001,0.0001,D41-D40)</f>
        <v>9.0207508824471816E-2</v>
      </c>
      <c r="AA41" s="66">
        <f t="shared" si="36"/>
        <v>9.7647906970117226</v>
      </c>
      <c r="AB41" s="68">
        <f t="shared" ref="AB41:AB72" si="39">IF(AA41-AA40&lt;0.0001,0.0001,AA41-AA40)</f>
        <v>9.0778866097041444E-2</v>
      </c>
      <c r="AC41" s="11" t="s">
        <v>60</v>
      </c>
      <c r="AD41" s="65"/>
      <c r="AF41" s="65"/>
    </row>
    <row r="42" spans="1:32">
      <c r="A42">
        <v>34.79</v>
      </c>
      <c r="B42">
        <v>9.6973071986308668</v>
      </c>
      <c r="D42" s="66">
        <f t="shared" si="20"/>
        <v>9.5863261040060017</v>
      </c>
      <c r="E42" s="66">
        <f t="shared" si="21"/>
        <v>9.8491670279005241</v>
      </c>
      <c r="F42" s="66">
        <f t="shared" si="22"/>
        <v>-0.2628409238945224</v>
      </c>
      <c r="G42" s="66">
        <f t="shared" si="23"/>
        <v>0</v>
      </c>
      <c r="H42" s="66">
        <f t="shared" si="24"/>
        <v>0.2628409238945224</v>
      </c>
      <c r="I42" s="66">
        <f t="shared" si="25"/>
        <v>9.8491670279005241</v>
      </c>
      <c r="J42" s="66">
        <f t="shared" si="26"/>
        <v>-0.2628409238945224</v>
      </c>
      <c r="K42" s="66">
        <f t="shared" si="27"/>
        <v>0</v>
      </c>
      <c r="L42" s="66">
        <f t="shared" si="28"/>
        <v>0.2628409238945224</v>
      </c>
      <c r="M42" s="66">
        <f t="shared" si="29"/>
        <v>9.8491670279005241</v>
      </c>
      <c r="N42" s="66">
        <f t="shared" si="30"/>
        <v>-0.2628409238945224</v>
      </c>
      <c r="O42" s="67">
        <f t="shared" si="31"/>
        <v>6.9085351273726114E-2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0.11275938603059288</v>
      </c>
      <c r="Z42" s="68">
        <f t="shared" si="38"/>
        <v>0.11275938603059288</v>
      </c>
      <c r="AA42" s="66">
        <f t="shared" si="36"/>
        <v>9.8491670279005241</v>
      </c>
      <c r="AB42" s="68">
        <f t="shared" si="39"/>
        <v>8.4376330888801476E-2</v>
      </c>
      <c r="AC42" s="70">
        <f>M4</f>
        <v>2.3500177954931587</v>
      </c>
      <c r="AD42" s="65"/>
      <c r="AF42" s="65"/>
    </row>
    <row r="43" spans="1:32">
      <c r="A43">
        <v>38</v>
      </c>
      <c r="B43">
        <v>9.7875147074553386</v>
      </c>
      <c r="D43" s="66">
        <f t="shared" si="20"/>
        <v>9.6765336128304735</v>
      </c>
      <c r="E43" s="66">
        <f t="shared" si="21"/>
        <v>9.9278225107205493</v>
      </c>
      <c r="F43" s="66">
        <f t="shared" si="22"/>
        <v>-0.2512888978900758</v>
      </c>
      <c r="G43" s="66">
        <f t="shared" si="23"/>
        <v>0</v>
      </c>
      <c r="H43" s="66">
        <f t="shared" si="24"/>
        <v>0.2512888978900758</v>
      </c>
      <c r="I43" s="66">
        <f t="shared" si="25"/>
        <v>9.9278225107205493</v>
      </c>
      <c r="J43" s="66">
        <f t="shared" si="26"/>
        <v>-0.2512888978900758</v>
      </c>
      <c r="K43" s="66">
        <f t="shared" si="27"/>
        <v>0</v>
      </c>
      <c r="L43" s="66">
        <f t="shared" si="28"/>
        <v>0.2512888978900758</v>
      </c>
      <c r="M43" s="66">
        <f t="shared" si="29"/>
        <v>9.9278225107205493</v>
      </c>
      <c r="N43" s="66">
        <f t="shared" si="30"/>
        <v>-0.2512888978900758</v>
      </c>
      <c r="O43" s="67">
        <f t="shared" si="31"/>
        <v>6.3146110202808942E-2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9.0207508824471816E-2</v>
      </c>
      <c r="Z43" s="68">
        <f t="shared" si="38"/>
        <v>9.0207508824471816E-2</v>
      </c>
      <c r="AA43" s="66">
        <f t="shared" si="36"/>
        <v>9.9278225107205493</v>
      </c>
      <c r="AB43" s="68">
        <f t="shared" si="39"/>
        <v>7.8655482820025213E-2</v>
      </c>
    </row>
    <row r="44" spans="1:32">
      <c r="A44">
        <v>41.59</v>
      </c>
      <c r="B44">
        <v>9.8551703390736929</v>
      </c>
      <c r="D44" s="66">
        <f t="shared" si="20"/>
        <v>9.7441892444488278</v>
      </c>
      <c r="E44" s="66">
        <f t="shared" si="21"/>
        <v>10.004539657081013</v>
      </c>
      <c r="F44" s="66">
        <f t="shared" si="22"/>
        <v>-0.26035041263218517</v>
      </c>
      <c r="G44" s="66">
        <f t="shared" si="23"/>
        <v>0</v>
      </c>
      <c r="H44" s="66">
        <f t="shared" si="24"/>
        <v>0.26035041263218517</v>
      </c>
      <c r="I44" s="66">
        <f t="shared" si="25"/>
        <v>10.004539657081013</v>
      </c>
      <c r="J44" s="66">
        <f t="shared" si="26"/>
        <v>-0.26035041263218517</v>
      </c>
      <c r="K44" s="66">
        <f t="shared" si="27"/>
        <v>0</v>
      </c>
      <c r="L44" s="66">
        <f t="shared" si="28"/>
        <v>0.26035041263218517</v>
      </c>
      <c r="M44" s="66">
        <f t="shared" si="29"/>
        <v>10.004539657081013</v>
      </c>
      <c r="N44" s="66">
        <f t="shared" si="30"/>
        <v>-0.26035041263218517</v>
      </c>
      <c r="O44" s="67">
        <f t="shared" si="31"/>
        <v>6.7782337357749078E-2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6.7655631618354306E-2</v>
      </c>
      <c r="Z44" s="68">
        <f t="shared" si="38"/>
        <v>6.7655631618354306E-2</v>
      </c>
      <c r="AA44" s="66">
        <f t="shared" si="36"/>
        <v>10.004539657081013</v>
      </c>
      <c r="AB44" s="68">
        <f t="shared" si="39"/>
        <v>7.6717146360463673E-2</v>
      </c>
    </row>
    <row r="45" spans="1:32">
      <c r="A45">
        <v>45.07</v>
      </c>
      <c r="B45">
        <v>9.9228259706920507</v>
      </c>
      <c r="D45" s="66">
        <f t="shared" si="20"/>
        <v>9.8118448760671857</v>
      </c>
      <c r="E45" s="66">
        <f t="shared" si="21"/>
        <v>10.069858709930484</v>
      </c>
      <c r="F45" s="66">
        <f t="shared" si="22"/>
        <v>-0.25801383386329846</v>
      </c>
      <c r="G45" s="66">
        <f t="shared" si="23"/>
        <v>0</v>
      </c>
      <c r="H45" s="66">
        <f t="shared" si="24"/>
        <v>0.25801383386329846</v>
      </c>
      <c r="I45" s="66">
        <f t="shared" si="25"/>
        <v>10.069858709930484</v>
      </c>
      <c r="J45" s="66">
        <f t="shared" si="26"/>
        <v>-0.25801383386329846</v>
      </c>
      <c r="K45" s="66">
        <f t="shared" si="27"/>
        <v>0</v>
      </c>
      <c r="L45" s="66">
        <f t="shared" si="28"/>
        <v>0.25801383386329846</v>
      </c>
      <c r="M45" s="66">
        <f t="shared" si="29"/>
        <v>10.069858709930484</v>
      </c>
      <c r="N45" s="66">
        <f t="shared" si="30"/>
        <v>-0.25801383386329846</v>
      </c>
      <c r="O45" s="67">
        <f t="shared" si="31"/>
        <v>6.6571138464837781E-2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2.3635691474423211E-4</v>
      </c>
      <c r="X45" s="65">
        <f t="shared" si="35"/>
        <v>2.3635691474423211</v>
      </c>
      <c r="Y45" s="68">
        <f t="shared" si="37"/>
        <v>6.7655631618357859E-2</v>
      </c>
      <c r="Z45" s="68">
        <f t="shared" si="38"/>
        <v>6.7655631618357859E-2</v>
      </c>
      <c r="AA45" s="66">
        <f t="shared" si="36"/>
        <v>10.069858709930484</v>
      </c>
      <c r="AB45" s="68">
        <f t="shared" si="39"/>
        <v>6.5319052849471149E-2</v>
      </c>
    </row>
    <row r="46" spans="1:32">
      <c r="A46">
        <v>49.27</v>
      </c>
      <c r="B46">
        <v>9.9904816023104051</v>
      </c>
      <c r="D46" s="66">
        <f t="shared" si="20"/>
        <v>9.87950050768554</v>
      </c>
      <c r="E46" s="66">
        <f t="shared" si="21"/>
        <v>10.13922227670084</v>
      </c>
      <c r="F46" s="66">
        <f t="shared" si="22"/>
        <v>-0.2597217690153002</v>
      </c>
      <c r="G46" s="66">
        <f t="shared" si="23"/>
        <v>0</v>
      </c>
      <c r="H46" s="66">
        <f t="shared" si="24"/>
        <v>0.2597217690153002</v>
      </c>
      <c r="I46" s="66">
        <f t="shared" si="25"/>
        <v>10.13922227670084</v>
      </c>
      <c r="J46" s="66">
        <f t="shared" si="26"/>
        <v>-0.2597217690153002</v>
      </c>
      <c r="K46" s="66">
        <f t="shared" si="27"/>
        <v>0</v>
      </c>
      <c r="L46" s="66">
        <f t="shared" si="28"/>
        <v>0.2597217690153002</v>
      </c>
      <c r="M46" s="66">
        <f t="shared" si="29"/>
        <v>10.13922227670084</v>
      </c>
      <c r="N46" s="66">
        <f t="shared" si="30"/>
        <v>-0.2597217690153002</v>
      </c>
      <c r="O46" s="67">
        <f t="shared" si="31"/>
        <v>6.7455397300436953E-2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2.162087710071553E-4</v>
      </c>
      <c r="X46" s="65">
        <f t="shared" si="35"/>
        <v>2.1620877100715528</v>
      </c>
      <c r="Y46" s="68">
        <f t="shared" si="37"/>
        <v>6.7655631618354306E-2</v>
      </c>
      <c r="Z46" s="68">
        <f t="shared" si="38"/>
        <v>6.7655631618354306E-2</v>
      </c>
      <c r="AA46" s="66">
        <f t="shared" si="36"/>
        <v>10.13922227670084</v>
      </c>
      <c r="AB46" s="68">
        <f t="shared" si="39"/>
        <v>6.9363566770356044E-2</v>
      </c>
    </row>
    <row r="47" spans="1:32">
      <c r="A47">
        <v>54.1</v>
      </c>
      <c r="B47">
        <v>10.058137233928759</v>
      </c>
      <c r="D47" s="66">
        <f t="shared" si="20"/>
        <v>9.9471561393038943</v>
      </c>
      <c r="E47" s="66">
        <f t="shared" si="21"/>
        <v>10.208784881721268</v>
      </c>
      <c r="F47" s="66">
        <f t="shared" si="22"/>
        <v>-0.26162874241737377</v>
      </c>
      <c r="G47" s="66">
        <f t="shared" si="23"/>
        <v>0</v>
      </c>
      <c r="H47" s="66">
        <f t="shared" si="24"/>
        <v>0.26162874241737377</v>
      </c>
      <c r="I47" s="66">
        <f t="shared" si="25"/>
        <v>10.208784881721268</v>
      </c>
      <c r="J47" s="66">
        <f t="shared" si="26"/>
        <v>-0.26162874241737377</v>
      </c>
      <c r="K47" s="66">
        <f t="shared" si="27"/>
        <v>0</v>
      </c>
      <c r="L47" s="66">
        <f t="shared" si="28"/>
        <v>0.26162874241737377</v>
      </c>
      <c r="M47" s="66">
        <f t="shared" si="29"/>
        <v>10.208784881721268</v>
      </c>
      <c r="N47" s="66">
        <f t="shared" si="30"/>
        <v>-0.26162874241737377</v>
      </c>
      <c r="O47" s="67">
        <f t="shared" si="31"/>
        <v>6.844959885889651E-2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1.9690584376196938E-4</v>
      </c>
      <c r="X47" s="65">
        <f t="shared" si="35"/>
        <v>1.9690584376196938</v>
      </c>
      <c r="Y47" s="68">
        <f t="shared" si="37"/>
        <v>6.7655631618354306E-2</v>
      </c>
      <c r="Z47" s="68">
        <f t="shared" si="38"/>
        <v>6.7655631618354306E-2</v>
      </c>
      <c r="AA47" s="66">
        <f t="shared" si="36"/>
        <v>10.208784881721268</v>
      </c>
      <c r="AB47" s="68">
        <f t="shared" si="39"/>
        <v>6.9562605020427881E-2</v>
      </c>
    </row>
    <row r="48" spans="1:32">
      <c r="A48">
        <v>58.25</v>
      </c>
      <c r="B48">
        <v>10.148344742753233</v>
      </c>
      <c r="D48" s="66">
        <f t="shared" si="20"/>
        <v>10.037363648128368</v>
      </c>
      <c r="E48" s="66">
        <f t="shared" si="21"/>
        <v>10.261555816490153</v>
      </c>
      <c r="F48" s="66">
        <f t="shared" si="22"/>
        <v>-0.22419216836178535</v>
      </c>
      <c r="G48" s="66">
        <f t="shared" si="23"/>
        <v>0</v>
      </c>
      <c r="H48" s="66">
        <f t="shared" si="24"/>
        <v>0.22419216836178535</v>
      </c>
      <c r="I48" s="66">
        <f t="shared" si="25"/>
        <v>10.261555816490153</v>
      </c>
      <c r="J48" s="66">
        <f t="shared" si="26"/>
        <v>-0.22419216836178535</v>
      </c>
      <c r="K48" s="66">
        <f t="shared" si="27"/>
        <v>0</v>
      </c>
      <c r="L48" s="66">
        <f t="shared" si="28"/>
        <v>0.22419216836178535</v>
      </c>
      <c r="M48" s="66">
        <f t="shared" si="29"/>
        <v>10.261555816490153</v>
      </c>
      <c r="N48" s="66">
        <f t="shared" si="30"/>
        <v>-0.22419216836178535</v>
      </c>
      <c r="O48" s="67">
        <f t="shared" si="31"/>
        <v>5.0262128354759107E-2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1.8287735875575179E-4</v>
      </c>
      <c r="X48" s="65">
        <f t="shared" si="35"/>
        <v>1.828773587557518</v>
      </c>
      <c r="Y48" s="68">
        <f t="shared" si="37"/>
        <v>9.0207508824473592E-2</v>
      </c>
      <c r="Z48" s="68">
        <f t="shared" si="38"/>
        <v>9.0207508824473592E-2</v>
      </c>
      <c r="AA48" s="66">
        <f t="shared" si="36"/>
        <v>10.261555816490153</v>
      </c>
      <c r="AB48" s="68">
        <f t="shared" si="39"/>
        <v>5.2770934768885169E-2</v>
      </c>
    </row>
    <row r="49" spans="1:28">
      <c r="A49">
        <v>63.95</v>
      </c>
      <c r="B49">
        <v>10.216000374371587</v>
      </c>
      <c r="D49" s="66">
        <f t="shared" si="20"/>
        <v>10.105019279746722</v>
      </c>
      <c r="E49" s="66">
        <f t="shared" si="21"/>
        <v>10.325597534120181</v>
      </c>
      <c r="F49" s="66">
        <f t="shared" si="22"/>
        <v>-0.2205782543734589</v>
      </c>
      <c r="G49" s="66">
        <f t="shared" si="23"/>
        <v>0</v>
      </c>
      <c r="H49" s="66">
        <f t="shared" si="24"/>
        <v>0.2205782543734589</v>
      </c>
      <c r="I49" s="66">
        <f t="shared" si="25"/>
        <v>10.325597534120181</v>
      </c>
      <c r="J49" s="66">
        <f t="shared" si="26"/>
        <v>-0.2205782543734589</v>
      </c>
      <c r="K49" s="66">
        <f t="shared" si="27"/>
        <v>0</v>
      </c>
      <c r="L49" s="66">
        <f t="shared" si="28"/>
        <v>0.2205782543734589</v>
      </c>
      <c r="M49" s="66">
        <f t="shared" si="29"/>
        <v>10.325597534120181</v>
      </c>
      <c r="N49" s="66">
        <f t="shared" si="30"/>
        <v>-0.2205782543734589</v>
      </c>
      <c r="O49" s="67">
        <f t="shared" si="31"/>
        <v>4.8654766302442344E-2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1.6657710942177549E-4</v>
      </c>
      <c r="X49" s="65">
        <f t="shared" si="35"/>
        <v>1.6657710942177548</v>
      </c>
      <c r="Y49" s="68">
        <f t="shared" si="37"/>
        <v>6.7655631618354306E-2</v>
      </c>
      <c r="Z49" s="68">
        <f t="shared" si="38"/>
        <v>6.7655631618354306E-2</v>
      </c>
      <c r="AA49" s="66">
        <f t="shared" si="36"/>
        <v>10.325597534120181</v>
      </c>
      <c r="AB49" s="68">
        <f t="shared" si="39"/>
        <v>6.4041717630027861E-2</v>
      </c>
    </row>
    <row r="50" spans="1:28">
      <c r="A50">
        <v>70.430000000000007</v>
      </c>
      <c r="B50">
        <v>10.306207883196061</v>
      </c>
      <c r="D50" s="66">
        <f t="shared" si="20"/>
        <v>10.195226788571196</v>
      </c>
      <c r="E50" s="66">
        <f t="shared" si="21"/>
        <v>10.388923247796786</v>
      </c>
      <c r="F50" s="66">
        <f t="shared" si="22"/>
        <v>-0.19369645922559009</v>
      </c>
      <c r="G50" s="66">
        <f t="shared" si="23"/>
        <v>0</v>
      </c>
      <c r="H50" s="66">
        <f t="shared" si="24"/>
        <v>0.19369645922559009</v>
      </c>
      <c r="I50" s="66">
        <f t="shared" si="25"/>
        <v>10.388923247796786</v>
      </c>
      <c r="J50" s="66">
        <f t="shared" si="26"/>
        <v>-0.19369645922559009</v>
      </c>
      <c r="K50" s="66">
        <f t="shared" si="27"/>
        <v>0</v>
      </c>
      <c r="L50" s="66">
        <f t="shared" si="28"/>
        <v>0.19369645922559009</v>
      </c>
      <c r="M50" s="66">
        <f t="shared" si="29"/>
        <v>10.388923247796786</v>
      </c>
      <c r="N50" s="66">
        <f t="shared" si="30"/>
        <v>-0.19369645922559009</v>
      </c>
      <c r="O50" s="67">
        <f t="shared" si="31"/>
        <v>3.7518318316530685E-2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1.5125097469150279E-4</v>
      </c>
      <c r="X50" s="65">
        <f t="shared" si="35"/>
        <v>1.5125097469150279</v>
      </c>
      <c r="Y50" s="68">
        <f t="shared" si="37"/>
        <v>9.0207508824473592E-2</v>
      </c>
      <c r="Z50" s="68">
        <f t="shared" si="38"/>
        <v>9.0207508824473592E-2</v>
      </c>
      <c r="AA50" s="66">
        <f t="shared" si="36"/>
        <v>10.388923247796786</v>
      </c>
      <c r="AB50" s="68">
        <f t="shared" si="39"/>
        <v>6.3325713676604778E-2</v>
      </c>
    </row>
    <row r="51" spans="1:28">
      <c r="A51">
        <v>77.48</v>
      </c>
      <c r="B51">
        <v>10.396415392020534</v>
      </c>
      <c r="D51" s="66">
        <f t="shared" si="20"/>
        <v>10.285434297395669</v>
      </c>
      <c r="E51" s="66">
        <f t="shared" si="21"/>
        <v>10.448818133576166</v>
      </c>
      <c r="F51" s="66">
        <f t="shared" si="22"/>
        <v>-0.1633838361804969</v>
      </c>
      <c r="G51" s="66">
        <f t="shared" si="23"/>
        <v>0</v>
      </c>
      <c r="H51" s="66">
        <f t="shared" si="24"/>
        <v>0.1633838361804969</v>
      </c>
      <c r="I51" s="66">
        <f t="shared" si="25"/>
        <v>10.448818133576166</v>
      </c>
      <c r="J51" s="66">
        <f t="shared" si="26"/>
        <v>-0.1633838361804969</v>
      </c>
      <c r="K51" s="66">
        <f t="shared" si="27"/>
        <v>0</v>
      </c>
      <c r="L51" s="66">
        <f t="shared" si="28"/>
        <v>0.1633838361804969</v>
      </c>
      <c r="M51" s="66">
        <f t="shared" si="29"/>
        <v>10.448818133576166</v>
      </c>
      <c r="N51" s="66">
        <f t="shared" si="30"/>
        <v>-0.1633838361804969</v>
      </c>
      <c r="O51" s="67">
        <f t="shared" si="31"/>
        <v>2.6694277925055448E-2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1.3748846344246958E-4</v>
      </c>
      <c r="X51" s="65">
        <f t="shared" si="35"/>
        <v>1.3748846344246957</v>
      </c>
      <c r="Y51" s="68">
        <f t="shared" si="37"/>
        <v>9.0207508824473592E-2</v>
      </c>
      <c r="Z51" s="68">
        <f t="shared" si="38"/>
        <v>9.0207508824473592E-2</v>
      </c>
      <c r="AA51" s="66">
        <f t="shared" si="36"/>
        <v>10.448818133576166</v>
      </c>
      <c r="AB51" s="68">
        <f t="shared" si="39"/>
        <v>5.9894885779380402E-2</v>
      </c>
    </row>
    <row r="52" spans="1:28">
      <c r="A52">
        <v>84.72</v>
      </c>
      <c r="B52">
        <v>10.486622900845006</v>
      </c>
      <c r="D52" s="66">
        <f t="shared" si="20"/>
        <v>10.375641806220141</v>
      </c>
      <c r="E52" s="66">
        <f t="shared" si="21"/>
        <v>10.502621094823704</v>
      </c>
      <c r="F52" s="66">
        <f t="shared" si="22"/>
        <v>-0.12697928860356278</v>
      </c>
      <c r="G52" s="66">
        <f t="shared" si="23"/>
        <v>0</v>
      </c>
      <c r="H52" s="66">
        <f t="shared" si="24"/>
        <v>0.12697928860356278</v>
      </c>
      <c r="I52" s="66">
        <f t="shared" si="25"/>
        <v>10.502621094823704</v>
      </c>
      <c r="J52" s="66">
        <f t="shared" si="26"/>
        <v>-0.12697928860356278</v>
      </c>
      <c r="K52" s="66">
        <f t="shared" si="27"/>
        <v>0</v>
      </c>
      <c r="L52" s="66">
        <f t="shared" si="28"/>
        <v>0.12697928860356278</v>
      </c>
      <c r="M52" s="66">
        <f t="shared" si="29"/>
        <v>10.502621094823704</v>
      </c>
      <c r="N52" s="66">
        <f t="shared" si="30"/>
        <v>-0.12697928860356278</v>
      </c>
      <c r="O52" s="67">
        <f t="shared" si="31"/>
        <v>1.6123739734266888E-2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1.2573897718983171E-4</v>
      </c>
      <c r="X52" s="65">
        <f t="shared" si="35"/>
        <v>1.2573897718983171</v>
      </c>
      <c r="Y52" s="68">
        <f t="shared" si="37"/>
        <v>9.0207508824471816E-2</v>
      </c>
      <c r="Z52" s="68">
        <f t="shared" si="38"/>
        <v>9.0207508824471816E-2</v>
      </c>
      <c r="AA52" s="66">
        <f t="shared" si="36"/>
        <v>10.502621094823704</v>
      </c>
      <c r="AB52" s="68">
        <f t="shared" si="39"/>
        <v>5.3802961247537695E-2</v>
      </c>
    </row>
    <row r="53" spans="1:28">
      <c r="A53">
        <v>92.16</v>
      </c>
      <c r="B53">
        <v>10.599382286875599</v>
      </c>
      <c r="D53" s="66">
        <f t="shared" si="20"/>
        <v>10.488401192250734</v>
      </c>
      <c r="E53" s="66">
        <f t="shared" si="21"/>
        <v>10.551415212826626</v>
      </c>
      <c r="F53" s="66">
        <f t="shared" si="22"/>
        <v>-6.3014020575892005E-2</v>
      </c>
      <c r="G53" s="66">
        <f t="shared" si="23"/>
        <v>0</v>
      </c>
      <c r="H53" s="66">
        <f t="shared" si="24"/>
        <v>6.3014020575892005E-2</v>
      </c>
      <c r="I53" s="66">
        <f t="shared" si="25"/>
        <v>10.551415212826626</v>
      </c>
      <c r="J53" s="66">
        <f t="shared" si="26"/>
        <v>-6.3014020575892005E-2</v>
      </c>
      <c r="K53" s="66">
        <f t="shared" si="27"/>
        <v>0</v>
      </c>
      <c r="L53" s="66">
        <f t="shared" si="28"/>
        <v>6.3014020575892005E-2</v>
      </c>
      <c r="M53" s="66">
        <f t="shared" si="29"/>
        <v>10.551415212826626</v>
      </c>
      <c r="N53" s="66">
        <f t="shared" si="30"/>
        <v>-6.3014020575892005E-2</v>
      </c>
      <c r="O53" s="67">
        <f t="shared" si="31"/>
        <v>3.9707667891389405E-3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1.1558817434377759E-4</v>
      </c>
      <c r="X53" s="65">
        <f t="shared" si="35"/>
        <v>1.1558817434377759</v>
      </c>
      <c r="Y53" s="68">
        <f t="shared" si="37"/>
        <v>0.11275938603059288</v>
      </c>
      <c r="Z53" s="68">
        <f t="shared" si="38"/>
        <v>0.11275938603059288</v>
      </c>
      <c r="AA53" s="66">
        <f t="shared" si="36"/>
        <v>10.551415212826626</v>
      </c>
      <c r="AB53" s="68">
        <f t="shared" si="39"/>
        <v>4.8794118002922104E-2</v>
      </c>
    </row>
    <row r="54" spans="1:28">
      <c r="A54">
        <v>101.48</v>
      </c>
      <c r="B54">
        <v>10.689589795700071</v>
      </c>
      <c r="D54" s="66">
        <f t="shared" si="20"/>
        <v>10.578608701075206</v>
      </c>
      <c r="E54" s="66">
        <f t="shared" si="21"/>
        <v>10.605122267464848</v>
      </c>
      <c r="F54" s="66">
        <f t="shared" si="22"/>
        <v>0</v>
      </c>
      <c r="G54" s="66">
        <f t="shared" si="23"/>
        <v>0</v>
      </c>
      <c r="H54" s="66">
        <f t="shared" si="24"/>
        <v>0</v>
      </c>
      <c r="I54" s="66">
        <f t="shared" si="25"/>
        <v>10.605122267464848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10.605122267464848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1.0497246893498761E-4</v>
      </c>
      <c r="X54" s="65">
        <f t="shared" si="35"/>
        <v>1.0497246893498762</v>
      </c>
      <c r="Y54" s="68">
        <f t="shared" si="37"/>
        <v>9.0207508824471816E-2</v>
      </c>
      <c r="Z54" s="68">
        <f t="shared" si="38"/>
        <v>9.0207508824471816E-2</v>
      </c>
      <c r="AA54" s="66">
        <f t="shared" si="36"/>
        <v>10.605122267464848</v>
      </c>
      <c r="AB54" s="68">
        <f t="shared" si="39"/>
        <v>5.3707054638222118E-2</v>
      </c>
    </row>
    <row r="55" spans="1:28">
      <c r="A55">
        <v>110.51</v>
      </c>
      <c r="B55">
        <v>10.802349181730662</v>
      </c>
      <c r="D55" s="66">
        <f t="shared" si="20"/>
        <v>10.691368087105797</v>
      </c>
      <c r="E55" s="66">
        <f t="shared" si="21"/>
        <v>10.650848891795192</v>
      </c>
      <c r="F55" s="66">
        <f t="shared" si="22"/>
        <v>0</v>
      </c>
      <c r="G55" s="66">
        <f t="shared" si="23"/>
        <v>0</v>
      </c>
      <c r="H55" s="66">
        <f t="shared" si="24"/>
        <v>0</v>
      </c>
      <c r="I55" s="66">
        <f t="shared" si="25"/>
        <v>10.650848891795192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10.650848891795192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9.6394952018120911E-5</v>
      </c>
      <c r="X55" s="65">
        <f t="shared" si="35"/>
        <v>0.96394952018120916</v>
      </c>
      <c r="Y55" s="68">
        <f t="shared" si="37"/>
        <v>0.1127593860305911</v>
      </c>
      <c r="Z55" s="68">
        <f t="shared" si="38"/>
        <v>0.1127593860305911</v>
      </c>
      <c r="AA55" s="66">
        <f t="shared" si="36"/>
        <v>10.650848891795192</v>
      </c>
      <c r="AB55" s="68">
        <f t="shared" si="39"/>
        <v>4.5726624330344023E-2</v>
      </c>
    </row>
    <row r="56" spans="1:28">
      <c r="A56">
        <v>121.76</v>
      </c>
      <c r="B56">
        <v>10.915108567761255</v>
      </c>
      <c r="D56" s="66">
        <f t="shared" si="20"/>
        <v>10.80412747313639</v>
      </c>
      <c r="E56" s="66">
        <f t="shared" si="21"/>
        <v>10.700917922243761</v>
      </c>
      <c r="F56" s="66">
        <f t="shared" si="22"/>
        <v>0.10320955089262895</v>
      </c>
      <c r="G56" s="66">
        <f t="shared" si="23"/>
        <v>4.0559411233045449E-22</v>
      </c>
      <c r="H56" s="66">
        <f t="shared" si="24"/>
        <v>-0.10320955089262895</v>
      </c>
      <c r="I56" s="66">
        <f t="shared" si="25"/>
        <v>10.700917922243761</v>
      </c>
      <c r="J56" s="66">
        <f t="shared" si="26"/>
        <v>0.10320955089262895</v>
      </c>
      <c r="K56" s="66">
        <f t="shared" si="27"/>
        <v>0</v>
      </c>
      <c r="L56" s="66">
        <f t="shared" si="28"/>
        <v>-0.10320955089262895</v>
      </c>
      <c r="M56" s="66">
        <f t="shared" si="29"/>
        <v>10.700917922243761</v>
      </c>
      <c r="N56" s="66">
        <f t="shared" si="30"/>
        <v>0.10320955089262895</v>
      </c>
      <c r="O56" s="67">
        <f t="shared" si="31"/>
        <v>1.0652211395458166E-2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8.7488552459942038E-5</v>
      </c>
      <c r="X56" s="65">
        <f t="shared" si="35"/>
        <v>0.87488552459942037</v>
      </c>
      <c r="Y56" s="68">
        <f t="shared" si="37"/>
        <v>0.11275938603059288</v>
      </c>
      <c r="Z56" s="68">
        <f t="shared" si="38"/>
        <v>0.11275938603059288</v>
      </c>
      <c r="AA56" s="66">
        <f t="shared" si="36"/>
        <v>10.700917922243761</v>
      </c>
      <c r="AB56" s="68">
        <f t="shared" si="39"/>
        <v>5.0069030448568697E-2</v>
      </c>
    </row>
    <row r="57" spans="1:28">
      <c r="A57">
        <v>132.58000000000001</v>
      </c>
      <c r="B57">
        <v>11.027867953791846</v>
      </c>
      <c r="D57" s="66">
        <f t="shared" si="20"/>
        <v>10.916886859166981</v>
      </c>
      <c r="E57" s="66">
        <f t="shared" si="21"/>
        <v>10.743279589748463</v>
      </c>
      <c r="F57" s="66">
        <f t="shared" si="22"/>
        <v>0.17360726941851823</v>
      </c>
      <c r="G57" s="66">
        <f t="shared" si="23"/>
        <v>5.1569478568138435E-7</v>
      </c>
      <c r="H57" s="66">
        <f t="shared" si="24"/>
        <v>-0.17360675372373255</v>
      </c>
      <c r="I57" s="66">
        <f t="shared" si="25"/>
        <v>10.743280105443249</v>
      </c>
      <c r="J57" s="66">
        <f t="shared" si="26"/>
        <v>0.1736067537237318</v>
      </c>
      <c r="K57" s="66">
        <f t="shared" si="27"/>
        <v>0</v>
      </c>
      <c r="L57" s="66">
        <f t="shared" si="28"/>
        <v>-0.1736067537237318</v>
      </c>
      <c r="M57" s="66">
        <f t="shared" si="29"/>
        <v>10.743280105443249</v>
      </c>
      <c r="N57" s="66">
        <f t="shared" si="30"/>
        <v>0.1736067537237318</v>
      </c>
      <c r="O57" s="67">
        <f t="shared" si="31"/>
        <v>3.0139304938492466E-2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8.0348515217397361E-5</v>
      </c>
      <c r="X57" s="65">
        <f t="shared" si="35"/>
        <v>0.80348515217397365</v>
      </c>
      <c r="Y57" s="68">
        <f t="shared" si="37"/>
        <v>0.1127593860305911</v>
      </c>
      <c r="Z57" s="68">
        <f t="shared" si="38"/>
        <v>0.1127593860305911</v>
      </c>
      <c r="AA57" s="66">
        <f t="shared" si="36"/>
        <v>10.743280105443249</v>
      </c>
      <c r="AB57" s="68">
        <f t="shared" si="39"/>
        <v>4.2362183199488257E-2</v>
      </c>
    </row>
    <row r="58" spans="1:28">
      <c r="A58">
        <v>144.69</v>
      </c>
      <c r="B58">
        <v>11.140627339822437</v>
      </c>
      <c r="D58" s="66">
        <f t="shared" si="20"/>
        <v>11.029646245197572</v>
      </c>
      <c r="E58" s="66">
        <f t="shared" si="21"/>
        <v>10.785291425979763</v>
      </c>
      <c r="F58" s="66">
        <f t="shared" si="22"/>
        <v>0.24435481921780955</v>
      </c>
      <c r="G58" s="66">
        <f t="shared" si="23"/>
        <v>4.371556516443723E-4</v>
      </c>
      <c r="H58" s="66">
        <f t="shared" si="24"/>
        <v>-0.24391766356616518</v>
      </c>
      <c r="I58" s="66">
        <f t="shared" si="25"/>
        <v>10.785728581631407</v>
      </c>
      <c r="J58" s="66">
        <f t="shared" si="26"/>
        <v>0.24391766356616529</v>
      </c>
      <c r="K58" s="66">
        <f t="shared" si="27"/>
        <v>0</v>
      </c>
      <c r="L58" s="66">
        <f t="shared" si="28"/>
        <v>-0.24391766356616529</v>
      </c>
      <c r="M58" s="66">
        <f t="shared" si="29"/>
        <v>10.785728581631407</v>
      </c>
      <c r="N58" s="66">
        <f t="shared" si="30"/>
        <v>0.24391766356616529</v>
      </c>
      <c r="O58" s="67">
        <f t="shared" si="31"/>
        <v>5.9495826599576994E-2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7.3623651582849833E-5</v>
      </c>
      <c r="X58" s="65">
        <f t="shared" si="35"/>
        <v>0.73623651582849836</v>
      </c>
      <c r="Y58" s="68">
        <f t="shared" si="37"/>
        <v>0.1127593860305911</v>
      </c>
      <c r="Z58" s="68">
        <f t="shared" si="38"/>
        <v>0.1127593860305911</v>
      </c>
      <c r="AA58" s="66">
        <f t="shared" si="36"/>
        <v>10.785728581631407</v>
      </c>
      <c r="AB58" s="68">
        <f t="shared" si="39"/>
        <v>4.2448476188157613E-2</v>
      </c>
    </row>
    <row r="59" spans="1:28">
      <c r="A59">
        <v>159.51</v>
      </c>
      <c r="B59">
        <v>11.275938603059148</v>
      </c>
      <c r="D59" s="66">
        <f t="shared" si="20"/>
        <v>11.164957508434282</v>
      </c>
      <c r="E59" s="66">
        <f t="shared" si="21"/>
        <v>10.830482220419867</v>
      </c>
      <c r="F59" s="66">
        <f t="shared" si="22"/>
        <v>0.33447528801441528</v>
      </c>
      <c r="G59" s="66">
        <f t="shared" si="23"/>
        <v>9.1224395589113039E-3</v>
      </c>
      <c r="H59" s="66">
        <f t="shared" si="24"/>
        <v>-0.325352848455504</v>
      </c>
      <c r="I59" s="66">
        <f t="shared" si="25"/>
        <v>10.839604659978779</v>
      </c>
      <c r="J59" s="66">
        <f t="shared" si="26"/>
        <v>0.32535284845550372</v>
      </c>
      <c r="K59" s="66">
        <f t="shared" si="27"/>
        <v>0</v>
      </c>
      <c r="L59" s="66">
        <f t="shared" si="28"/>
        <v>-0.32535284845550372</v>
      </c>
      <c r="M59" s="66">
        <f t="shared" si="29"/>
        <v>10.839604659978779</v>
      </c>
      <c r="N59" s="66">
        <f t="shared" si="30"/>
        <v>0.32535284845550372</v>
      </c>
      <c r="O59" s="67">
        <f t="shared" si="31"/>
        <v>0.10585447599810997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6.6783312315983595E-5</v>
      </c>
      <c r="X59" s="65">
        <f t="shared" si="35"/>
        <v>0.66783312315983601</v>
      </c>
      <c r="Y59" s="68">
        <f t="shared" si="37"/>
        <v>0.13531126323671039</v>
      </c>
      <c r="Z59" s="68">
        <f t="shared" si="38"/>
        <v>0.13531126323671039</v>
      </c>
      <c r="AA59" s="66">
        <f t="shared" si="36"/>
        <v>10.839604659978779</v>
      </c>
      <c r="AB59" s="68">
        <f t="shared" si="39"/>
        <v>5.3876078347371958E-2</v>
      </c>
    </row>
    <row r="60" spans="1:28">
      <c r="A60">
        <v>172.59</v>
      </c>
      <c r="B60">
        <v>11.388697989089739</v>
      </c>
      <c r="D60" s="66">
        <f t="shared" si="20"/>
        <v>11.277716894464874</v>
      </c>
      <c r="E60" s="66">
        <f t="shared" si="21"/>
        <v>10.865777802613788</v>
      </c>
      <c r="F60" s="66">
        <f t="shared" si="22"/>
        <v>0.41193909185108524</v>
      </c>
      <c r="G60" s="66">
        <f t="shared" si="23"/>
        <v>3.4929288907991018E-2</v>
      </c>
      <c r="H60" s="66">
        <f t="shared" si="24"/>
        <v>-0.37700980294309422</v>
      </c>
      <c r="I60" s="66">
        <f t="shared" si="25"/>
        <v>10.900707091521779</v>
      </c>
      <c r="J60" s="66">
        <f t="shared" si="26"/>
        <v>0.37700980294309439</v>
      </c>
      <c r="K60" s="66">
        <f t="shared" si="27"/>
        <v>0</v>
      </c>
      <c r="L60" s="66">
        <f t="shared" si="28"/>
        <v>-0.37700980294309439</v>
      </c>
      <c r="M60" s="66">
        <f t="shared" si="29"/>
        <v>10.900707091521779</v>
      </c>
      <c r="N60" s="66">
        <f t="shared" si="30"/>
        <v>0.37700980294309439</v>
      </c>
      <c r="O60" s="67">
        <f t="shared" si="31"/>
        <v>0.14213639151519086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6.1722035735109468E-5</v>
      </c>
      <c r="X60" s="65">
        <f t="shared" si="35"/>
        <v>0.61722035735109471</v>
      </c>
      <c r="Y60" s="68">
        <f t="shared" si="37"/>
        <v>0.1127593860305911</v>
      </c>
      <c r="Z60" s="68">
        <f t="shared" si="38"/>
        <v>0.1127593860305911</v>
      </c>
      <c r="AA60" s="66">
        <f t="shared" si="36"/>
        <v>10.900707091521779</v>
      </c>
      <c r="AB60" s="68">
        <f t="shared" si="39"/>
        <v>6.1102431543000435E-2</v>
      </c>
    </row>
    <row r="61" spans="1:28">
      <c r="A61">
        <v>189.67</v>
      </c>
      <c r="B61">
        <v>11.524009252326451</v>
      </c>
      <c r="D61" s="66">
        <f t="shared" si="20"/>
        <v>11.413028157701586</v>
      </c>
      <c r="E61" s="66">
        <f t="shared" si="21"/>
        <v>10.906667626734583</v>
      </c>
      <c r="F61" s="66">
        <f t="shared" si="22"/>
        <v>0.50636053096700273</v>
      </c>
      <c r="G61" s="66">
        <f t="shared" si="23"/>
        <v>9.8000847031621208E-2</v>
      </c>
      <c r="H61" s="66">
        <f t="shared" si="24"/>
        <v>-0.40835968393538152</v>
      </c>
      <c r="I61" s="66">
        <f t="shared" si="25"/>
        <v>11.004668473766204</v>
      </c>
      <c r="J61" s="66">
        <f t="shared" si="26"/>
        <v>0.40835968393538202</v>
      </c>
      <c r="K61" s="66">
        <f t="shared" si="27"/>
        <v>0</v>
      </c>
      <c r="L61" s="66">
        <f t="shared" si="28"/>
        <v>-0.40835968393538202</v>
      </c>
      <c r="M61" s="66">
        <f t="shared" si="29"/>
        <v>11.004668473766204</v>
      </c>
      <c r="N61" s="66">
        <f t="shared" si="30"/>
        <v>0.40835968393538202</v>
      </c>
      <c r="O61" s="67">
        <f t="shared" si="31"/>
        <v>0.16675763146380509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5.6163895964161665E-5</v>
      </c>
      <c r="X61" s="65">
        <f t="shared" si="35"/>
        <v>0.5616389596416167</v>
      </c>
      <c r="Y61" s="68">
        <f t="shared" si="37"/>
        <v>0.13531126323671216</v>
      </c>
      <c r="Z61" s="68">
        <f t="shared" si="38"/>
        <v>0.13531126323671216</v>
      </c>
      <c r="AA61" s="66">
        <f t="shared" si="36"/>
        <v>11.004668473766204</v>
      </c>
      <c r="AB61" s="68">
        <f t="shared" si="39"/>
        <v>0.10396138224442453</v>
      </c>
    </row>
    <row r="62" spans="1:28">
      <c r="A62">
        <v>207.02</v>
      </c>
      <c r="B62">
        <v>11.659320515563161</v>
      </c>
      <c r="D62" s="66">
        <f t="shared" si="20"/>
        <v>11.548339420938296</v>
      </c>
      <c r="E62" s="66">
        <f t="shared" si="21"/>
        <v>10.943322400090517</v>
      </c>
      <c r="F62" s="66">
        <f t="shared" si="22"/>
        <v>0.60501702084777875</v>
      </c>
      <c r="G62" s="66">
        <f t="shared" si="23"/>
        <v>0.18810726844018591</v>
      </c>
      <c r="H62" s="66">
        <f t="shared" si="24"/>
        <v>-0.41690975240759287</v>
      </c>
      <c r="I62" s="66">
        <f t="shared" si="25"/>
        <v>11.131429668530703</v>
      </c>
      <c r="J62" s="66">
        <f t="shared" si="26"/>
        <v>0.41690975240759265</v>
      </c>
      <c r="K62" s="66">
        <f t="shared" si="27"/>
        <v>0</v>
      </c>
      <c r="L62" s="66">
        <f t="shared" si="28"/>
        <v>-0.41690975240759265</v>
      </c>
      <c r="M62" s="66">
        <f t="shared" si="29"/>
        <v>11.131429668530703</v>
      </c>
      <c r="N62" s="66">
        <f t="shared" si="30"/>
        <v>0.41690975240759265</v>
      </c>
      <c r="O62" s="67">
        <f t="shared" si="31"/>
        <v>0.17381374165256019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5.145689376641166E-5</v>
      </c>
      <c r="X62" s="65">
        <f t="shared" si="35"/>
        <v>0.5145689376641166</v>
      </c>
      <c r="Y62" s="68">
        <f t="shared" si="37"/>
        <v>0.13531126323671039</v>
      </c>
      <c r="Z62" s="68">
        <f t="shared" si="38"/>
        <v>0.13531126323671039</v>
      </c>
      <c r="AA62" s="66">
        <f t="shared" si="36"/>
        <v>11.131429668530703</v>
      </c>
      <c r="AB62" s="68">
        <f t="shared" si="39"/>
        <v>0.12676119476449976</v>
      </c>
    </row>
    <row r="63" spans="1:28">
      <c r="A63">
        <v>227.81</v>
      </c>
      <c r="B63">
        <v>11.817183656005987</v>
      </c>
      <c r="D63" s="66">
        <f t="shared" si="20"/>
        <v>11.706202561381122</v>
      </c>
      <c r="E63" s="66">
        <f t="shared" si="21"/>
        <v>10.982066130355422</v>
      </c>
      <c r="F63" s="66">
        <f t="shared" si="22"/>
        <v>0.72413643102570013</v>
      </c>
      <c r="G63" s="66">
        <f t="shared" si="23"/>
        <v>0.31543354522083322</v>
      </c>
      <c r="H63" s="66">
        <f t="shared" si="24"/>
        <v>-0.40870288580486691</v>
      </c>
      <c r="I63" s="66">
        <f t="shared" si="25"/>
        <v>11.297499675576255</v>
      </c>
      <c r="J63" s="66">
        <f t="shared" si="26"/>
        <v>0.40870288580486758</v>
      </c>
      <c r="K63" s="66">
        <f t="shared" si="27"/>
        <v>0</v>
      </c>
      <c r="L63" s="66">
        <f t="shared" si="28"/>
        <v>-0.40870288580486758</v>
      </c>
      <c r="M63" s="66">
        <f t="shared" si="29"/>
        <v>11.297499675576255</v>
      </c>
      <c r="N63" s="66">
        <f t="shared" si="30"/>
        <v>0.40870288580486758</v>
      </c>
      <c r="O63" s="67">
        <f t="shared" si="31"/>
        <v>0.16703804886522663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4.6760924224233101E-5</v>
      </c>
      <c r="X63" s="65">
        <f t="shared" si="35"/>
        <v>0.46760924224233102</v>
      </c>
      <c r="Y63" s="68">
        <f t="shared" si="37"/>
        <v>0.15786314044282612</v>
      </c>
      <c r="Z63" s="68">
        <f t="shared" si="38"/>
        <v>0.15786314044282612</v>
      </c>
      <c r="AA63" s="66">
        <f t="shared" si="36"/>
        <v>11.297499675576255</v>
      </c>
      <c r="AB63" s="68">
        <f t="shared" si="39"/>
        <v>0.16607000704555119</v>
      </c>
    </row>
    <row r="64" spans="1:28">
      <c r="A64">
        <v>249.32</v>
      </c>
      <c r="B64">
        <v>11.92994304203658</v>
      </c>
      <c r="D64" s="66">
        <f t="shared" si="20"/>
        <v>11.818961947411715</v>
      </c>
      <c r="E64" s="66">
        <f t="shared" si="21"/>
        <v>11.017383231095948</v>
      </c>
      <c r="F64" s="66">
        <f t="shared" si="22"/>
        <v>0.80157871631576683</v>
      </c>
      <c r="G64" s="66">
        <f t="shared" si="23"/>
        <v>0.45559428348858644</v>
      </c>
      <c r="H64" s="66">
        <f t="shared" si="24"/>
        <v>-0.34598443282718039</v>
      </c>
      <c r="I64" s="66">
        <f t="shared" si="25"/>
        <v>11.472977514584535</v>
      </c>
      <c r="J64" s="66">
        <f t="shared" si="26"/>
        <v>0.34598443282717994</v>
      </c>
      <c r="K64" s="66">
        <f t="shared" si="27"/>
        <v>0</v>
      </c>
      <c r="L64" s="66">
        <f t="shared" si="28"/>
        <v>-0.34598443282717994</v>
      </c>
      <c r="M64" s="66">
        <f t="shared" si="29"/>
        <v>11.472977514584535</v>
      </c>
      <c r="N64" s="66">
        <f t="shared" si="30"/>
        <v>0.34598443282717994</v>
      </c>
      <c r="O64" s="67">
        <f t="shared" si="31"/>
        <v>0.1197052277587454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4.2726641053756388E-5</v>
      </c>
      <c r="X64" s="65">
        <f t="shared" si="35"/>
        <v>0.42726641053756387</v>
      </c>
      <c r="Y64" s="68">
        <f t="shared" si="37"/>
        <v>0.11275938603059288</v>
      </c>
      <c r="Z64" s="68">
        <f t="shared" si="38"/>
        <v>0.11275938603059288</v>
      </c>
      <c r="AA64" s="66">
        <f t="shared" si="36"/>
        <v>11.472977514584535</v>
      </c>
      <c r="AB64" s="68">
        <f t="shared" si="39"/>
        <v>0.17547783900828051</v>
      </c>
    </row>
    <row r="65" spans="1:28">
      <c r="A65">
        <v>272.60000000000002</v>
      </c>
      <c r="B65">
        <v>12.065254305273291</v>
      </c>
      <c r="D65" s="66">
        <f t="shared" si="20"/>
        <v>11.954273210648426</v>
      </c>
      <c r="E65" s="66">
        <f t="shared" si="21"/>
        <v>11.051224260765297</v>
      </c>
      <c r="F65" s="66">
        <f t="shared" si="22"/>
        <v>0.90304894988312867</v>
      </c>
      <c r="G65" s="66">
        <f t="shared" si="23"/>
        <v>0.60679542008634457</v>
      </c>
      <c r="H65" s="66">
        <f t="shared" si="24"/>
        <v>-0.2962535297967841</v>
      </c>
      <c r="I65" s="66">
        <f t="shared" si="25"/>
        <v>11.658019680851641</v>
      </c>
      <c r="J65" s="66">
        <f t="shared" si="26"/>
        <v>0.29625352979678432</v>
      </c>
      <c r="K65" s="66">
        <f t="shared" si="27"/>
        <v>0</v>
      </c>
      <c r="L65" s="66">
        <f t="shared" si="28"/>
        <v>-0.29625352979678432</v>
      </c>
      <c r="M65" s="66">
        <f t="shared" si="29"/>
        <v>11.658019680851641</v>
      </c>
      <c r="N65" s="66">
        <f t="shared" si="30"/>
        <v>0.29625352979678432</v>
      </c>
      <c r="O65" s="67">
        <f t="shared" si="31"/>
        <v>8.7766153917054182E-2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3.907779217726538E-5</v>
      </c>
      <c r="X65" s="65">
        <f t="shared" si="35"/>
        <v>0.3907779217726538</v>
      </c>
      <c r="Y65" s="68">
        <f t="shared" si="37"/>
        <v>0.13531126323671039</v>
      </c>
      <c r="Z65" s="68">
        <f t="shared" si="38"/>
        <v>0.13531126323671039</v>
      </c>
      <c r="AA65" s="66">
        <f t="shared" si="36"/>
        <v>11.658019680851641</v>
      </c>
      <c r="AB65" s="68">
        <f t="shared" si="39"/>
        <v>0.18504216626710601</v>
      </c>
    </row>
    <row r="66" spans="1:28">
      <c r="A66">
        <v>299.87</v>
      </c>
      <c r="B66">
        <v>12.200565568510001</v>
      </c>
      <c r="D66" s="66">
        <f t="shared" si="20"/>
        <v>12.089584473885136</v>
      </c>
      <c r="E66" s="66">
        <f t="shared" si="21"/>
        <v>11.086215640110106</v>
      </c>
      <c r="F66" s="66">
        <f t="shared" si="22"/>
        <v>1.0033688337750295</v>
      </c>
      <c r="G66" s="66">
        <f t="shared" si="23"/>
        <v>0.77608555577288552</v>
      </c>
      <c r="H66" s="66">
        <f t="shared" si="24"/>
        <v>-0.22728327800214398</v>
      </c>
      <c r="I66" s="66">
        <f t="shared" si="25"/>
        <v>11.862301195882992</v>
      </c>
      <c r="J66" s="66">
        <f t="shared" si="26"/>
        <v>0.22728327800214387</v>
      </c>
      <c r="K66" s="66">
        <f t="shared" si="27"/>
        <v>0</v>
      </c>
      <c r="L66" s="66">
        <f t="shared" si="28"/>
        <v>-0.22728327800214387</v>
      </c>
      <c r="M66" s="66">
        <f t="shared" si="29"/>
        <v>11.862301195882992</v>
      </c>
      <c r="N66" s="66">
        <f t="shared" si="30"/>
        <v>0.22728327800214387</v>
      </c>
      <c r="O66" s="67">
        <f t="shared" si="31"/>
        <v>5.1657688459399817E-2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3.5524080926810094E-5</v>
      </c>
      <c r="X66" s="65">
        <f t="shared" si="35"/>
        <v>0.35524080926810092</v>
      </c>
      <c r="Y66" s="68">
        <f t="shared" si="37"/>
        <v>0.13531126323671039</v>
      </c>
      <c r="Z66" s="68">
        <f t="shared" si="38"/>
        <v>0.13531126323671039</v>
      </c>
      <c r="AA66" s="66">
        <f t="shared" si="36"/>
        <v>11.862301195882992</v>
      </c>
      <c r="AB66" s="68">
        <f t="shared" si="39"/>
        <v>0.20428151503135084</v>
      </c>
    </row>
    <row r="67" spans="1:28">
      <c r="A67">
        <v>326.92</v>
      </c>
      <c r="B67">
        <v>12.313324954540592</v>
      </c>
      <c r="D67" s="66">
        <f t="shared" si="20"/>
        <v>12.202343859915727</v>
      </c>
      <c r="E67" s="66">
        <f t="shared" si="21"/>
        <v>11.116931892269273</v>
      </c>
      <c r="F67" s="66">
        <f t="shared" si="22"/>
        <v>1.0854119676464542</v>
      </c>
      <c r="G67" s="66">
        <f t="shared" si="23"/>
        <v>0.93239640267181434</v>
      </c>
      <c r="H67" s="66">
        <f t="shared" si="24"/>
        <v>-0.15301556497463986</v>
      </c>
      <c r="I67" s="66">
        <f t="shared" si="25"/>
        <v>12.049328294941088</v>
      </c>
      <c r="J67" s="66">
        <f t="shared" si="26"/>
        <v>0.15301556497463942</v>
      </c>
      <c r="K67" s="66">
        <f t="shared" si="27"/>
        <v>0</v>
      </c>
      <c r="L67" s="66">
        <f t="shared" si="28"/>
        <v>-0.15301556497463942</v>
      </c>
      <c r="M67" s="66">
        <f t="shared" si="29"/>
        <v>12.049328294941088</v>
      </c>
      <c r="N67" s="66">
        <f t="shared" si="30"/>
        <v>0.15301556497463942</v>
      </c>
      <c r="O67" s="67">
        <f t="shared" si="31"/>
        <v>2.3413763124508099E-2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3.2584749013589086E-5</v>
      </c>
      <c r="X67" s="65">
        <f t="shared" si="35"/>
        <v>0.32584749013589087</v>
      </c>
      <c r="Y67" s="68">
        <f t="shared" si="37"/>
        <v>0.1127593860305911</v>
      </c>
      <c r="Z67" s="68">
        <f t="shared" si="38"/>
        <v>0.1127593860305911</v>
      </c>
      <c r="AA67" s="66">
        <f t="shared" si="36"/>
        <v>12.049328294941088</v>
      </c>
      <c r="AB67" s="68">
        <f t="shared" si="39"/>
        <v>0.18702709905809556</v>
      </c>
    </row>
    <row r="68" spans="1:28">
      <c r="A68">
        <v>358.33</v>
      </c>
      <c r="B68">
        <v>12.426084340571185</v>
      </c>
      <c r="D68" s="66">
        <f t="shared" si="20"/>
        <v>12.31510324594632</v>
      </c>
      <c r="E68" s="66">
        <f t="shared" si="21"/>
        <v>11.148584664482428</v>
      </c>
      <c r="F68" s="66">
        <f t="shared" si="22"/>
        <v>1.1665185814638921</v>
      </c>
      <c r="G68" s="66">
        <f t="shared" si="23"/>
        <v>1.0984557590139368</v>
      </c>
      <c r="H68" s="66">
        <f t="shared" si="24"/>
        <v>-6.8062822449955318E-2</v>
      </c>
      <c r="I68" s="66">
        <f t="shared" si="25"/>
        <v>12.247040423496365</v>
      </c>
      <c r="J68" s="66">
        <f t="shared" si="26"/>
        <v>6.8062822449954652E-2</v>
      </c>
      <c r="K68" s="66">
        <f t="shared" si="27"/>
        <v>0</v>
      </c>
      <c r="L68" s="66">
        <f t="shared" si="28"/>
        <v>-6.8062822449954652E-2</v>
      </c>
      <c r="M68" s="66">
        <f t="shared" si="29"/>
        <v>12.247040423496365</v>
      </c>
      <c r="N68" s="66">
        <f t="shared" si="30"/>
        <v>6.8062822449954652E-2</v>
      </c>
      <c r="O68" s="67">
        <f t="shared" si="31"/>
        <v>4.6325477998540509E-3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2.9728479746386132E-5</v>
      </c>
      <c r="X68" s="65">
        <f t="shared" si="35"/>
        <v>0.29728479746386133</v>
      </c>
      <c r="Y68" s="68">
        <f t="shared" si="37"/>
        <v>0.11275938603059288</v>
      </c>
      <c r="Z68" s="68">
        <f t="shared" si="38"/>
        <v>0.11275938603059288</v>
      </c>
      <c r="AA68" s="66">
        <f t="shared" si="36"/>
        <v>12.247040423496365</v>
      </c>
      <c r="AB68" s="68">
        <f t="shared" si="39"/>
        <v>0.19771212855527764</v>
      </c>
    </row>
    <row r="69" spans="1:28">
      <c r="A69">
        <v>391.13</v>
      </c>
      <c r="B69">
        <v>12.516291849395659</v>
      </c>
      <c r="D69" s="66">
        <f t="shared" si="20"/>
        <v>12.405310754770793</v>
      </c>
      <c r="E69" s="66">
        <f t="shared" si="21"/>
        <v>11.177908999083522</v>
      </c>
      <c r="F69" s="66">
        <f t="shared" si="22"/>
        <v>1.2274017556872714</v>
      </c>
      <c r="G69" s="66">
        <f t="shared" si="23"/>
        <v>1.2550080290320105</v>
      </c>
      <c r="H69" s="66">
        <f t="shared" si="24"/>
        <v>0</v>
      </c>
      <c r="I69" s="66">
        <f t="shared" si="25"/>
        <v>12.432917028115533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12.432917028115533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2.7235461732729636E-5</v>
      </c>
      <c r="X69" s="65">
        <f t="shared" si="35"/>
        <v>0.27235461732729638</v>
      </c>
      <c r="Y69" s="68">
        <f t="shared" si="37"/>
        <v>9.0207508824473592E-2</v>
      </c>
      <c r="Z69" s="68">
        <f t="shared" si="38"/>
        <v>9.0207508824473592E-2</v>
      </c>
      <c r="AA69" s="66">
        <f t="shared" si="36"/>
        <v>12.432917028115533</v>
      </c>
      <c r="AB69" s="68">
        <f t="shared" si="39"/>
        <v>0.18587660461916755</v>
      </c>
    </row>
    <row r="70" spans="1:28">
      <c r="A70">
        <v>427.73</v>
      </c>
      <c r="B70">
        <v>12.60649935822013</v>
      </c>
      <c r="D70" s="66">
        <f t="shared" si="20"/>
        <v>12.495518263595265</v>
      </c>
      <c r="E70" s="66">
        <f t="shared" si="21"/>
        <v>11.206994807446272</v>
      </c>
      <c r="F70" s="66">
        <f t="shared" si="22"/>
        <v>1.2885234561489938</v>
      </c>
      <c r="G70" s="66">
        <f t="shared" si="23"/>
        <v>1.4114792207232241</v>
      </c>
      <c r="H70" s="66">
        <f t="shared" si="24"/>
        <v>0.1229557645742303</v>
      </c>
      <c r="I70" s="66">
        <f t="shared" si="25"/>
        <v>12.618474028169496</v>
      </c>
      <c r="J70" s="66">
        <f t="shared" si="26"/>
        <v>-0.12295576457423074</v>
      </c>
      <c r="K70" s="66">
        <f t="shared" si="27"/>
        <v>0</v>
      </c>
      <c r="L70" s="66">
        <f t="shared" si="28"/>
        <v>0.12295576457423074</v>
      </c>
      <c r="M70" s="66">
        <f t="shared" si="29"/>
        <v>12.618474028169496</v>
      </c>
      <c r="N70" s="66">
        <f t="shared" si="30"/>
        <v>-0.12295576457423074</v>
      </c>
      <c r="O70" s="67">
        <f t="shared" si="31"/>
        <v>1.5118120042033655E-2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2.4904977783935057E-5</v>
      </c>
      <c r="X70" s="65">
        <f t="shared" si="35"/>
        <v>0.24904977783935056</v>
      </c>
      <c r="Y70" s="68">
        <f t="shared" si="37"/>
        <v>9.0207508824471816E-2</v>
      </c>
      <c r="Z70" s="68">
        <f t="shared" si="38"/>
        <v>9.0207508824471816E-2</v>
      </c>
      <c r="AA70" s="66">
        <f t="shared" si="36"/>
        <v>12.618474028169496</v>
      </c>
      <c r="AB70" s="68">
        <f t="shared" si="39"/>
        <v>0.18555700005396325</v>
      </c>
    </row>
    <row r="71" spans="1:28">
      <c r="A71">
        <v>467.67</v>
      </c>
      <c r="B71">
        <v>12.674154989838485</v>
      </c>
      <c r="D71" s="66">
        <f t="shared" si="20"/>
        <v>12.56317389521362</v>
      </c>
      <c r="E71" s="66">
        <f t="shared" si="21"/>
        <v>11.235188816536979</v>
      </c>
      <c r="F71" s="66">
        <f t="shared" si="22"/>
        <v>1.3279850786766403</v>
      </c>
      <c r="G71" s="66">
        <f t="shared" si="23"/>
        <v>1.5632619308477276</v>
      </c>
      <c r="H71" s="66">
        <f t="shared" si="24"/>
        <v>0.23527685217108729</v>
      </c>
      <c r="I71" s="66">
        <f t="shared" si="25"/>
        <v>12.798450747384706</v>
      </c>
      <c r="J71" s="66">
        <f t="shared" si="26"/>
        <v>-0.2352768521710864</v>
      </c>
      <c r="K71" s="66">
        <f t="shared" si="27"/>
        <v>0</v>
      </c>
      <c r="L71" s="66">
        <f t="shared" si="28"/>
        <v>0.2352768521710864</v>
      </c>
      <c r="M71" s="66">
        <f t="shared" si="29"/>
        <v>12.798450747384706</v>
      </c>
      <c r="N71" s="66">
        <f t="shared" si="30"/>
        <v>-0.2352768521710864</v>
      </c>
      <c r="O71" s="67">
        <f t="shared" si="31"/>
        <v>5.5355197167535244E-2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2.2778040386431762E-5</v>
      </c>
      <c r="X71" s="65">
        <f t="shared" si="35"/>
        <v>0.22778040386431761</v>
      </c>
      <c r="Y71" s="68">
        <f t="shared" si="37"/>
        <v>6.7655631618354306E-2</v>
      </c>
      <c r="Z71" s="68">
        <f t="shared" si="38"/>
        <v>6.7655631618354306E-2</v>
      </c>
      <c r="AA71" s="66">
        <f t="shared" si="36"/>
        <v>12.798450747384706</v>
      </c>
      <c r="AB71" s="68">
        <f t="shared" si="39"/>
        <v>0.17997671921520997</v>
      </c>
    </row>
    <row r="72" spans="1:28">
      <c r="A72">
        <v>512.14</v>
      </c>
      <c r="B72">
        <v>12.764362498662956</v>
      </c>
      <c r="D72" s="66">
        <f t="shared" ref="D72:D103" si="40">IF(B72-$D$4&gt;0.05,B72-$D$4,IF(A72="","",0))</f>
        <v>12.653381404038091</v>
      </c>
      <c r="E72" s="66">
        <f t="shared" ref="E72:E103" si="41">IF(D72="","",IF(A72&lt;$F$4+0.01,0,10^(((-0.434*$E$4)/(LOG(A72)-LOG($F$4)))+LOG($G$4))))</f>
        <v>11.263059254940615</v>
      </c>
      <c r="F72" s="66">
        <f t="shared" ref="F72:F103" si="42">IF(E72="","",IF(ABS(D72-E72)&lt;0.05,0,D72-E72))</f>
        <v>1.3903221490974769</v>
      </c>
      <c r="G72" s="66">
        <f t="shared" ref="G72:G103" si="43">IF(OR(D72="",$H$4=""),"",IF(A72&lt;$I$4,0,10^(((-0.434*$H$4)/(LOG(A72)-LOG($I$4)))+LOG($J$4))))</f>
        <v>1.7126219711379871</v>
      </c>
      <c r="H72" s="66">
        <f t="shared" ref="H72:H103" si="44">IF(G72="","",IF(ABS(G72-F72)&lt;0.05,0,G72-F72))</f>
        <v>0.32229982204051022</v>
      </c>
      <c r="I72" s="66">
        <f t="shared" ref="I72:I103" si="45">IF(G72="","",E72+G72)</f>
        <v>12.975681226078601</v>
      </c>
      <c r="J72" s="66">
        <f t="shared" ref="J72:J103" si="46">IF(I72="","",IF(ABS(D72-I72)&lt;0.05,0,D72-I72))</f>
        <v>-0.32229982204050955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0.32229982204050955</v>
      </c>
      <c r="M72" s="66">
        <f t="shared" ref="M72:M103" si="49">IF(L72="","",E72+G72+K72)</f>
        <v>12.975681226078601</v>
      </c>
      <c r="N72" s="66">
        <f t="shared" ref="N72:N103" si="50">IF(M72="","",IF(ABS(D72-M72)&lt;0.05,0,D72-M72))</f>
        <v>-0.32229982204050955</v>
      </c>
      <c r="O72" s="67">
        <f t="shared" ref="O72:O103" si="51">IF($H$4="",IF(A72="","",F72^2),IF(N72="","",N72^2))</f>
        <v>0.10387717528734412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2.080018383161351E-5</v>
      </c>
      <c r="X72" s="65">
        <f t="shared" ref="X72:X103" si="55">IF(D72="","",IF(W72=" "," ",W72*10000))</f>
        <v>0.20800183831613511</v>
      </c>
      <c r="Y72" s="68">
        <f t="shared" si="37"/>
        <v>9.0207508824471816E-2</v>
      </c>
      <c r="Z72" s="68">
        <f t="shared" si="38"/>
        <v>9.0207508824471816E-2</v>
      </c>
      <c r="AA72" s="66">
        <f t="shared" ref="AA72:AA103" si="56">(IF(M72="",(IF(I72="",E72,I72)),M72 ))</f>
        <v>12.975681226078601</v>
      </c>
      <c r="AB72" s="68">
        <f t="shared" si="39"/>
        <v>0.17723047869389497</v>
      </c>
    </row>
    <row r="73" spans="1:28">
      <c r="A73">
        <v>561.94000000000005</v>
      </c>
      <c r="B73">
        <v>12.899673761899669</v>
      </c>
      <c r="D73" s="66">
        <f t="shared" si="40"/>
        <v>12.788692667274804</v>
      </c>
      <c r="E73" s="66">
        <f t="shared" si="41"/>
        <v>11.290716185123037</v>
      </c>
      <c r="F73" s="66">
        <f t="shared" si="42"/>
        <v>1.4979764821517669</v>
      </c>
      <c r="G73" s="66">
        <f t="shared" si="43"/>
        <v>1.8595609271652789</v>
      </c>
      <c r="H73" s="66">
        <f t="shared" si="44"/>
        <v>0.36158444501351195</v>
      </c>
      <c r="I73" s="66">
        <f t="shared" si="45"/>
        <v>13.150277112288315</v>
      </c>
      <c r="J73" s="66">
        <f t="shared" si="46"/>
        <v>-0.36158444501351106</v>
      </c>
      <c r="K73" s="66">
        <f t="shared" si="47"/>
        <v>0</v>
      </c>
      <c r="L73" s="66">
        <f t="shared" si="48"/>
        <v>0.36158444501351106</v>
      </c>
      <c r="M73" s="66">
        <f t="shared" si="49"/>
        <v>13.150277112288315</v>
      </c>
      <c r="N73" s="66">
        <f t="shared" si="50"/>
        <v>-0.36158444501351106</v>
      </c>
      <c r="O73" s="67">
        <f t="shared" si="51"/>
        <v>0.1307433108757288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1.8956839070937361E-5</v>
      </c>
      <c r="X73" s="65">
        <f t="shared" si="55"/>
        <v>0.18956839070937362</v>
      </c>
      <c r="Y73" s="68">
        <f t="shared" ref="Y73:Y104" si="57">IF(B73-B72&lt;0.0001,0.0001,B73-B72)</f>
        <v>0.13531126323671216</v>
      </c>
      <c r="Z73" s="68">
        <f t="shared" ref="Z73:Z104" si="58">IF(D73-D72&lt;0.0001,0.0001,D73-D72)</f>
        <v>0.13531126323671216</v>
      </c>
      <c r="AA73" s="66">
        <f t="shared" si="56"/>
        <v>13.150277112288315</v>
      </c>
      <c r="AB73" s="68">
        <f t="shared" ref="AB73:AB104" si="59">IF(AA73-AA72&lt;0.0001,0.0001,AA73-AA72)</f>
        <v>0.17459588620971367</v>
      </c>
    </row>
    <row r="74" spans="1:28">
      <c r="A74">
        <v>612.66999999999996</v>
      </c>
      <c r="B74">
        <v>13.012433147930262</v>
      </c>
      <c r="D74" s="66">
        <f t="shared" si="40"/>
        <v>12.901452053305396</v>
      </c>
      <c r="E74" s="66">
        <f t="shared" si="41"/>
        <v>11.315765320702953</v>
      </c>
      <c r="F74" s="66">
        <f t="shared" si="42"/>
        <v>1.5856867326024435</v>
      </c>
      <c r="G74" s="66">
        <f t="shared" si="43"/>
        <v>1.9911464264384995</v>
      </c>
      <c r="H74" s="66">
        <f t="shared" si="44"/>
        <v>0.40545969383605596</v>
      </c>
      <c r="I74" s="66">
        <f t="shared" si="45"/>
        <v>13.306911747141452</v>
      </c>
      <c r="J74" s="66">
        <f t="shared" si="46"/>
        <v>-0.40545969383605573</v>
      </c>
      <c r="K74" s="66">
        <f t="shared" si="47"/>
        <v>0</v>
      </c>
      <c r="L74" s="66">
        <f t="shared" si="48"/>
        <v>0.40545969383605573</v>
      </c>
      <c r="M74" s="66">
        <f t="shared" si="49"/>
        <v>13.306911747141452</v>
      </c>
      <c r="N74" s="66">
        <f t="shared" si="50"/>
        <v>-0.40545969383605573</v>
      </c>
      <c r="O74" s="67">
        <f t="shared" si="51"/>
        <v>0.16439756332562805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1.7387184206053085E-5</v>
      </c>
      <c r="X74" s="65">
        <f t="shared" si="55"/>
        <v>0.17387184206053086</v>
      </c>
      <c r="Y74" s="68">
        <f t="shared" si="57"/>
        <v>0.11275938603059288</v>
      </c>
      <c r="Z74" s="68">
        <f t="shared" si="58"/>
        <v>0.11275938603059288</v>
      </c>
      <c r="AA74" s="66">
        <f t="shared" si="56"/>
        <v>13.306911747141452</v>
      </c>
      <c r="AB74" s="68">
        <f t="shared" si="59"/>
        <v>0.15663463485313756</v>
      </c>
    </row>
    <row r="75" spans="1:28">
      <c r="A75">
        <v>672.33</v>
      </c>
      <c r="B75">
        <v>13.14774441116697</v>
      </c>
      <c r="D75" s="66">
        <f t="shared" si="40"/>
        <v>13.036763316542105</v>
      </c>
      <c r="E75" s="66">
        <f t="shared" si="41"/>
        <v>11.341962791945617</v>
      </c>
      <c r="F75" s="66">
        <f t="shared" si="42"/>
        <v>1.6948005245964879</v>
      </c>
      <c r="G75" s="66">
        <f t="shared" si="43"/>
        <v>2.1269252637067186</v>
      </c>
      <c r="H75" s="66">
        <f t="shared" si="44"/>
        <v>0.43212473911023075</v>
      </c>
      <c r="I75" s="66">
        <f t="shared" si="45"/>
        <v>13.468888055652336</v>
      </c>
      <c r="J75" s="66">
        <f t="shared" si="46"/>
        <v>-0.43212473911023075</v>
      </c>
      <c r="K75" s="66">
        <f t="shared" si="47"/>
        <v>0</v>
      </c>
      <c r="L75" s="66">
        <f t="shared" si="48"/>
        <v>0.43212473911023075</v>
      </c>
      <c r="M75" s="66">
        <f t="shared" si="49"/>
        <v>13.468888055652336</v>
      </c>
      <c r="N75" s="66">
        <f t="shared" si="50"/>
        <v>-0.43212473911023075</v>
      </c>
      <c r="O75" s="67">
        <f t="shared" si="51"/>
        <v>0.18673179015108499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1.5844311792605629E-5</v>
      </c>
      <c r="X75" s="65">
        <f t="shared" si="55"/>
        <v>0.15844311792605628</v>
      </c>
      <c r="Y75" s="68">
        <f t="shared" si="57"/>
        <v>0.13531126323670861</v>
      </c>
      <c r="Z75" s="68">
        <f t="shared" si="58"/>
        <v>0.13531126323670861</v>
      </c>
      <c r="AA75" s="66">
        <f t="shared" si="56"/>
        <v>13.468888055652336</v>
      </c>
      <c r="AB75" s="68">
        <f t="shared" si="59"/>
        <v>0.16197630851088363</v>
      </c>
    </row>
    <row r="76" spans="1:28">
      <c r="A76">
        <v>734.38</v>
      </c>
      <c r="B76">
        <v>13.283055674403679</v>
      </c>
      <c r="D76" s="66">
        <f t="shared" si="40"/>
        <v>13.172074579778814</v>
      </c>
      <c r="E76" s="66">
        <f t="shared" si="41"/>
        <v>11.366175187187711</v>
      </c>
      <c r="F76" s="66">
        <f t="shared" si="42"/>
        <v>1.8058993925911029</v>
      </c>
      <c r="G76" s="66">
        <f t="shared" si="43"/>
        <v>2.2505287461624106</v>
      </c>
      <c r="H76" s="66">
        <f t="shared" si="44"/>
        <v>0.44462935357130773</v>
      </c>
      <c r="I76" s="66">
        <f t="shared" si="45"/>
        <v>13.616703933350122</v>
      </c>
      <c r="J76" s="66">
        <f t="shared" si="46"/>
        <v>-0.44462935357130817</v>
      </c>
      <c r="K76" s="66">
        <f t="shared" si="47"/>
        <v>0</v>
      </c>
      <c r="L76" s="66">
        <f t="shared" si="48"/>
        <v>0.44462935357130817</v>
      </c>
      <c r="M76" s="66">
        <f t="shared" si="49"/>
        <v>13.616703933350122</v>
      </c>
      <c r="N76" s="66">
        <f t="shared" si="50"/>
        <v>-0.44462935357130817</v>
      </c>
      <c r="O76" s="67">
        <f t="shared" si="51"/>
        <v>0.19769526205723936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1.450557769482086E-5</v>
      </c>
      <c r="X76" s="65">
        <f t="shared" si="55"/>
        <v>0.14505577694820859</v>
      </c>
      <c r="Y76" s="68">
        <f t="shared" si="57"/>
        <v>0.13531126323670861</v>
      </c>
      <c r="Z76" s="68">
        <f t="shared" si="58"/>
        <v>0.13531126323670861</v>
      </c>
      <c r="AA76" s="66">
        <f t="shared" si="56"/>
        <v>13.616703933350122</v>
      </c>
      <c r="AB76" s="68">
        <f t="shared" si="59"/>
        <v>0.14781587769778604</v>
      </c>
    </row>
    <row r="77" spans="1:28">
      <c r="A77">
        <v>803.26</v>
      </c>
      <c r="B77">
        <v>13.440918814846508</v>
      </c>
      <c r="D77" s="66">
        <f t="shared" si="40"/>
        <v>13.329937720221643</v>
      </c>
      <c r="E77" s="66">
        <f t="shared" si="41"/>
        <v>11.390117973937514</v>
      </c>
      <c r="F77" s="66">
        <f t="shared" si="42"/>
        <v>1.9398197462841296</v>
      </c>
      <c r="G77" s="66">
        <f t="shared" si="43"/>
        <v>2.3708177701184248</v>
      </c>
      <c r="H77" s="66">
        <f t="shared" si="44"/>
        <v>0.4309980238342952</v>
      </c>
      <c r="I77" s="66">
        <f t="shared" si="45"/>
        <v>13.760935744055939</v>
      </c>
      <c r="J77" s="66">
        <f t="shared" si="46"/>
        <v>-0.4309980238342952</v>
      </c>
      <c r="K77" s="66">
        <f t="shared" si="47"/>
        <v>0</v>
      </c>
      <c r="L77" s="66">
        <f t="shared" si="48"/>
        <v>0.4309980238342952</v>
      </c>
      <c r="M77" s="66">
        <f t="shared" si="49"/>
        <v>13.760935744055939</v>
      </c>
      <c r="N77" s="66">
        <f t="shared" si="50"/>
        <v>-0.4309980238342952</v>
      </c>
      <c r="O77" s="67">
        <f t="shared" si="51"/>
        <v>0.1857592965490677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1.3261716190925157E-5</v>
      </c>
      <c r="X77" s="65">
        <f t="shared" si="55"/>
        <v>0.13261716190925157</v>
      </c>
      <c r="Y77" s="68">
        <f t="shared" si="57"/>
        <v>0.15786314044282967</v>
      </c>
      <c r="Z77" s="68">
        <f t="shared" si="58"/>
        <v>0.15786314044282967</v>
      </c>
      <c r="AA77" s="66">
        <f t="shared" si="56"/>
        <v>13.760935744055939</v>
      </c>
      <c r="AB77" s="68">
        <f t="shared" si="59"/>
        <v>0.1442318107058167</v>
      </c>
    </row>
    <row r="78" spans="1:28">
      <c r="A78">
        <v>881.49</v>
      </c>
      <c r="B78">
        <v>13.598781955289338</v>
      </c>
      <c r="D78" s="66">
        <f t="shared" si="40"/>
        <v>13.487800860664473</v>
      </c>
      <c r="E78" s="66">
        <f t="shared" si="41"/>
        <v>11.414276901064524</v>
      </c>
      <c r="F78" s="66">
        <f t="shared" si="42"/>
        <v>2.0735239595999495</v>
      </c>
      <c r="G78" s="66">
        <f t="shared" si="43"/>
        <v>2.4901229500795012</v>
      </c>
      <c r="H78" s="66">
        <f t="shared" si="44"/>
        <v>0.41659899047955173</v>
      </c>
      <c r="I78" s="66">
        <f t="shared" si="45"/>
        <v>13.904399851144024</v>
      </c>
      <c r="J78" s="66">
        <f t="shared" si="46"/>
        <v>-0.41659899047955129</v>
      </c>
      <c r="K78" s="66">
        <f t="shared" si="47"/>
        <v>0</v>
      </c>
      <c r="L78" s="66">
        <f t="shared" si="48"/>
        <v>0.41659899047955129</v>
      </c>
      <c r="M78" s="66">
        <f t="shared" si="49"/>
        <v>13.904399851144024</v>
      </c>
      <c r="N78" s="66">
        <f t="shared" si="50"/>
        <v>-0.41659899047955129</v>
      </c>
      <c r="O78" s="67">
        <f t="shared" si="51"/>
        <v>0.17355471886858126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1.2084772541404376E-5</v>
      </c>
      <c r="X78" s="65">
        <f t="shared" si="55"/>
        <v>0.12084772541404376</v>
      </c>
      <c r="Y78" s="68">
        <f t="shared" si="57"/>
        <v>0.15786314044282967</v>
      </c>
      <c r="Z78" s="68">
        <f t="shared" si="58"/>
        <v>0.15786314044282967</v>
      </c>
      <c r="AA78" s="66">
        <f t="shared" si="56"/>
        <v>13.904399851144024</v>
      </c>
      <c r="AB78" s="68">
        <f t="shared" si="59"/>
        <v>0.14346410708808577</v>
      </c>
    </row>
    <row r="79" spans="1:28">
      <c r="A79">
        <v>961.22</v>
      </c>
      <c r="B79">
        <v>13.734093218526047</v>
      </c>
      <c r="D79" s="66">
        <f t="shared" si="40"/>
        <v>13.623112123901182</v>
      </c>
      <c r="E79" s="66">
        <f t="shared" si="41"/>
        <v>11.436204395116055</v>
      </c>
      <c r="F79" s="66">
        <f t="shared" si="42"/>
        <v>2.1869077287851262</v>
      </c>
      <c r="G79" s="66">
        <f t="shared" si="43"/>
        <v>2.5965353483132252</v>
      </c>
      <c r="H79" s="66">
        <f t="shared" si="44"/>
        <v>0.40962761952809901</v>
      </c>
      <c r="I79" s="66">
        <f t="shared" si="45"/>
        <v>14.03273974342928</v>
      </c>
      <c r="J79" s="66">
        <f t="shared" si="46"/>
        <v>-0.40962761952809856</v>
      </c>
      <c r="K79" s="66">
        <f t="shared" si="47"/>
        <v>0</v>
      </c>
      <c r="L79" s="66">
        <f t="shared" si="48"/>
        <v>0.40962761952809856</v>
      </c>
      <c r="M79" s="66">
        <f t="shared" si="49"/>
        <v>14.03273974342928</v>
      </c>
      <c r="N79" s="66">
        <f t="shared" si="50"/>
        <v>-0.40962761952809856</v>
      </c>
      <c r="O79" s="67">
        <f t="shared" si="51"/>
        <v>0.16779478668025669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1.1082380877970227E-5</v>
      </c>
      <c r="X79" s="65">
        <f t="shared" si="55"/>
        <v>0.11082380877970227</v>
      </c>
      <c r="Y79" s="68">
        <f t="shared" si="57"/>
        <v>0.13531126323670861</v>
      </c>
      <c r="Z79" s="68">
        <f t="shared" si="58"/>
        <v>0.13531126323670861</v>
      </c>
      <c r="AA79" s="66">
        <f t="shared" si="56"/>
        <v>14.03273974342928</v>
      </c>
      <c r="AB79" s="68">
        <f t="shared" si="59"/>
        <v>0.12833989228525589</v>
      </c>
    </row>
    <row r="80" spans="1:28">
      <c r="A80">
        <v>1047.0899999999999</v>
      </c>
      <c r="B80">
        <v>13.891956358968876</v>
      </c>
      <c r="D80" s="66">
        <f t="shared" si="40"/>
        <v>13.780975264344011</v>
      </c>
      <c r="E80" s="66">
        <f t="shared" si="41"/>
        <v>11.457342230549392</v>
      </c>
      <c r="F80" s="66">
        <f t="shared" si="42"/>
        <v>2.3236330337946196</v>
      </c>
      <c r="G80" s="66">
        <f t="shared" si="43"/>
        <v>2.6973822204685312</v>
      </c>
      <c r="H80" s="66">
        <f t="shared" si="44"/>
        <v>0.37374918667391155</v>
      </c>
      <c r="I80" s="66">
        <f t="shared" si="45"/>
        <v>14.154724451017923</v>
      </c>
      <c r="J80" s="66">
        <f t="shared" si="46"/>
        <v>-0.37374918667391199</v>
      </c>
      <c r="K80" s="66">
        <f t="shared" si="47"/>
        <v>0</v>
      </c>
      <c r="L80" s="66">
        <f t="shared" si="48"/>
        <v>0.37374918667391199</v>
      </c>
      <c r="M80" s="66">
        <f t="shared" si="49"/>
        <v>14.154724451017923</v>
      </c>
      <c r="N80" s="66">
        <f t="shared" si="50"/>
        <v>-0.37374918667391199</v>
      </c>
      <c r="O80" s="67">
        <f t="shared" si="51"/>
        <v>0.1396884545394107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1.0173534412058699E-5</v>
      </c>
      <c r="X80" s="65">
        <f t="shared" si="55"/>
        <v>0.10173534412058699</v>
      </c>
      <c r="Y80" s="68">
        <f t="shared" si="57"/>
        <v>0.15786314044282967</v>
      </c>
      <c r="Z80" s="68">
        <f t="shared" si="58"/>
        <v>0.15786314044282967</v>
      </c>
      <c r="AA80" s="66">
        <f t="shared" si="56"/>
        <v>14.154724451017923</v>
      </c>
      <c r="AB80" s="68">
        <f t="shared" si="59"/>
        <v>0.1219847075886431</v>
      </c>
    </row>
    <row r="81" spans="1:28">
      <c r="A81">
        <v>1148.29</v>
      </c>
      <c r="B81">
        <v>14.049819499411702</v>
      </c>
      <c r="D81" s="66">
        <f t="shared" si="40"/>
        <v>13.938838404786837</v>
      </c>
      <c r="E81" s="66">
        <f t="shared" si="41"/>
        <v>11.47956415086337</v>
      </c>
      <c r="F81" s="66">
        <f t="shared" si="42"/>
        <v>2.4592742539234678</v>
      </c>
      <c r="G81" s="66">
        <f t="shared" si="43"/>
        <v>2.801533963396055</v>
      </c>
      <c r="H81" s="66">
        <f t="shared" si="44"/>
        <v>0.34225970947258721</v>
      </c>
      <c r="I81" s="66">
        <f t="shared" si="45"/>
        <v>14.281098114259425</v>
      </c>
      <c r="J81" s="66">
        <f t="shared" si="46"/>
        <v>-0.34225970947258766</v>
      </c>
      <c r="K81" s="66">
        <f t="shared" si="47"/>
        <v>0</v>
      </c>
      <c r="L81" s="66">
        <f t="shared" si="48"/>
        <v>0.34225970947258766</v>
      </c>
      <c r="M81" s="66">
        <f t="shared" si="49"/>
        <v>14.281098114259425</v>
      </c>
      <c r="N81" s="66">
        <f t="shared" si="50"/>
        <v>-0.34225970947258766</v>
      </c>
      <c r="O81" s="67">
        <f t="shared" si="51"/>
        <v>0.11714170872826012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9.2769301722757692E-6</v>
      </c>
      <c r="X81" s="65">
        <f t="shared" si="55"/>
        <v>9.2769301722757685E-2</v>
      </c>
      <c r="Y81" s="68">
        <f t="shared" si="57"/>
        <v>0.15786314044282612</v>
      </c>
      <c r="Z81" s="68">
        <f t="shared" si="58"/>
        <v>0.15786314044282612</v>
      </c>
      <c r="AA81" s="66">
        <f t="shared" si="56"/>
        <v>14.281098114259425</v>
      </c>
      <c r="AB81" s="68">
        <f t="shared" si="59"/>
        <v>0.12637366324150179</v>
      </c>
    </row>
    <row r="82" spans="1:28">
      <c r="A82">
        <v>1257.92</v>
      </c>
      <c r="B82">
        <v>14.20768263985453</v>
      </c>
      <c r="D82" s="66">
        <f t="shared" si="40"/>
        <v>14.096701545229665</v>
      </c>
      <c r="E82" s="66">
        <f t="shared" si="41"/>
        <v>11.500968907228058</v>
      </c>
      <c r="F82" s="66">
        <f t="shared" si="42"/>
        <v>2.595732638001607</v>
      </c>
      <c r="G82" s="66">
        <f t="shared" si="43"/>
        <v>2.9000265891609955</v>
      </c>
      <c r="H82" s="66">
        <f t="shared" si="44"/>
        <v>0.30429395115938851</v>
      </c>
      <c r="I82" s="66">
        <f t="shared" si="45"/>
        <v>14.400995496389054</v>
      </c>
      <c r="J82" s="66">
        <f t="shared" si="46"/>
        <v>-0.30429395115938895</v>
      </c>
      <c r="K82" s="66">
        <f t="shared" si="47"/>
        <v>0</v>
      </c>
      <c r="L82" s="66">
        <f t="shared" si="48"/>
        <v>0.30429395115938895</v>
      </c>
      <c r="M82" s="66">
        <f t="shared" si="49"/>
        <v>14.400995496389054</v>
      </c>
      <c r="N82" s="66">
        <f t="shared" si="50"/>
        <v>-0.30429395115938895</v>
      </c>
      <c r="O82" s="67">
        <f t="shared" si="51"/>
        <v>9.2594808712192583E-2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8.4684289521770393E-6</v>
      </c>
      <c r="X82" s="65">
        <f t="shared" si="55"/>
        <v>8.4684289521770387E-2</v>
      </c>
      <c r="Y82" s="68">
        <f t="shared" si="57"/>
        <v>0.1578631404428279</v>
      </c>
      <c r="Z82" s="68">
        <f t="shared" si="58"/>
        <v>0.1578631404428279</v>
      </c>
      <c r="AA82" s="66">
        <f t="shared" si="56"/>
        <v>14.400995496389054</v>
      </c>
      <c r="AB82" s="68">
        <f t="shared" si="59"/>
        <v>0.11989738212962919</v>
      </c>
    </row>
    <row r="83" spans="1:28" ht="15" customHeight="1">
      <c r="A83">
        <v>1378.16</v>
      </c>
      <c r="B83">
        <v>14.365545780297358</v>
      </c>
      <c r="D83" s="66">
        <f t="shared" si="40"/>
        <v>14.254564685672493</v>
      </c>
      <c r="E83" s="66">
        <f t="shared" si="41"/>
        <v>11.521862649652137</v>
      </c>
      <c r="F83" s="66">
        <f t="shared" si="42"/>
        <v>2.7327020360203562</v>
      </c>
      <c r="G83" s="66">
        <f t="shared" si="43"/>
        <v>2.994427486664299</v>
      </c>
      <c r="H83" s="66">
        <f t="shared" si="44"/>
        <v>0.26172545064394281</v>
      </c>
      <c r="I83" s="66">
        <f t="shared" si="45"/>
        <v>14.516290136316435</v>
      </c>
      <c r="J83" s="66">
        <f t="shared" si="46"/>
        <v>-0.26172545064394193</v>
      </c>
      <c r="K83" s="66">
        <f t="shared" si="47"/>
        <v>0</v>
      </c>
      <c r="L83" s="66">
        <f t="shared" si="48"/>
        <v>0.26172545064394193</v>
      </c>
      <c r="M83" s="66">
        <f t="shared" si="49"/>
        <v>14.516290136316435</v>
      </c>
      <c r="N83" s="66">
        <f t="shared" si="50"/>
        <v>-0.26172545064394193</v>
      </c>
      <c r="O83" s="67">
        <f t="shared" si="51"/>
        <v>6.8500211514774478E-2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7.7295859316208137E-6</v>
      </c>
      <c r="X83" s="65">
        <f t="shared" si="55"/>
        <v>7.7295859316208138E-2</v>
      </c>
      <c r="Y83" s="68">
        <f t="shared" si="57"/>
        <v>0.1578631404428279</v>
      </c>
      <c r="Z83" s="68">
        <f t="shared" si="58"/>
        <v>0.1578631404428279</v>
      </c>
      <c r="AA83" s="66">
        <f t="shared" si="56"/>
        <v>14.516290136316435</v>
      </c>
      <c r="AB83" s="68">
        <f t="shared" si="59"/>
        <v>0.11529463992738087</v>
      </c>
    </row>
    <row r="84" spans="1:28">
      <c r="A84">
        <v>1509.73</v>
      </c>
      <c r="B84">
        <v>14.523408920740188</v>
      </c>
      <c r="D84" s="66">
        <f t="shared" si="40"/>
        <v>14.412427826115323</v>
      </c>
      <c r="E84" s="66">
        <f t="shared" si="41"/>
        <v>11.542216608835412</v>
      </c>
      <c r="F84" s="66">
        <f t="shared" si="42"/>
        <v>2.8702112172799108</v>
      </c>
      <c r="G84" s="66">
        <f t="shared" si="43"/>
        <v>3.0847349673018787</v>
      </c>
      <c r="H84" s="66">
        <f t="shared" si="44"/>
        <v>0.21452375002196789</v>
      </c>
      <c r="I84" s="66">
        <f t="shared" si="45"/>
        <v>14.626951576137291</v>
      </c>
      <c r="J84" s="66">
        <f t="shared" si="46"/>
        <v>-0.21452375002196789</v>
      </c>
      <c r="K84" s="66">
        <f t="shared" si="47"/>
        <v>0</v>
      </c>
      <c r="L84" s="66">
        <f t="shared" si="48"/>
        <v>0.21452375002196789</v>
      </c>
      <c r="M84" s="66">
        <f t="shared" si="49"/>
        <v>14.626951576137291</v>
      </c>
      <c r="N84" s="66">
        <f t="shared" si="50"/>
        <v>-0.21452375002196789</v>
      </c>
      <c r="O84" s="67">
        <f t="shared" si="51"/>
        <v>4.6020439323487768E-2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7.0559677210643906E-6</v>
      </c>
      <c r="X84" s="65">
        <f t="shared" si="55"/>
        <v>7.0559677210643906E-2</v>
      </c>
      <c r="Y84" s="68">
        <f t="shared" si="57"/>
        <v>0.15786314044282967</v>
      </c>
      <c r="Z84" s="68">
        <f t="shared" si="58"/>
        <v>0.15786314044282967</v>
      </c>
      <c r="AA84" s="66">
        <f t="shared" si="56"/>
        <v>14.626951576137291</v>
      </c>
      <c r="AB84" s="68">
        <f t="shared" si="59"/>
        <v>0.11066143982085563</v>
      </c>
    </row>
    <row r="85" spans="1:28">
      <c r="A85">
        <v>1648.4</v>
      </c>
      <c r="B85">
        <v>14.681272061183021</v>
      </c>
      <c r="D85" s="66">
        <f t="shared" si="40"/>
        <v>14.570290966558156</v>
      </c>
      <c r="E85" s="66">
        <f t="shared" si="41"/>
        <v>11.561362821254685</v>
      </c>
      <c r="F85" s="66">
        <f t="shared" si="42"/>
        <v>3.0089281453034715</v>
      </c>
      <c r="G85" s="66">
        <f t="shared" si="43"/>
        <v>3.1681972603344928</v>
      </c>
      <c r="H85" s="66">
        <f t="shared" si="44"/>
        <v>0.15926911503102126</v>
      </c>
      <c r="I85" s="66">
        <f t="shared" si="45"/>
        <v>14.729560081589177</v>
      </c>
      <c r="J85" s="66">
        <f t="shared" si="46"/>
        <v>-0.15926911503102126</v>
      </c>
      <c r="K85" s="66">
        <f t="shared" si="47"/>
        <v>0</v>
      </c>
      <c r="L85" s="66">
        <f t="shared" si="48"/>
        <v>0.15926911503102126</v>
      </c>
      <c r="M85" s="66">
        <f t="shared" si="49"/>
        <v>14.729560081589177</v>
      </c>
      <c r="N85" s="66">
        <f t="shared" si="50"/>
        <v>-0.15926911503102126</v>
      </c>
      <c r="O85" s="67">
        <f t="shared" si="51"/>
        <v>2.5366651002764681E-2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6.4623914993463619E-6</v>
      </c>
      <c r="X85" s="65">
        <f t="shared" si="55"/>
        <v>6.4623914993463621E-2</v>
      </c>
      <c r="Y85" s="68">
        <f t="shared" si="57"/>
        <v>0.15786314044283323</v>
      </c>
      <c r="Z85" s="68">
        <f t="shared" si="58"/>
        <v>0.15786314044283323</v>
      </c>
      <c r="AA85" s="66">
        <f t="shared" si="56"/>
        <v>14.729560081589177</v>
      </c>
      <c r="AB85" s="68">
        <f t="shared" si="59"/>
        <v>0.1026085054518866</v>
      </c>
    </row>
    <row r="86" spans="1:28">
      <c r="A86">
        <v>1810.17</v>
      </c>
      <c r="B86">
        <v>14.861687078831967</v>
      </c>
      <c r="D86" s="66">
        <f t="shared" si="40"/>
        <v>14.750705984207102</v>
      </c>
      <c r="E86" s="66">
        <f t="shared" si="41"/>
        <v>11.581271230396187</v>
      </c>
      <c r="F86" s="66">
        <f t="shared" si="42"/>
        <v>3.1694347538109149</v>
      </c>
      <c r="G86" s="66">
        <f t="shared" si="43"/>
        <v>3.2534619590473679</v>
      </c>
      <c r="H86" s="66">
        <f t="shared" si="44"/>
        <v>8.4027205236453018E-2</v>
      </c>
      <c r="I86" s="66">
        <f t="shared" si="45"/>
        <v>14.834733189443554</v>
      </c>
      <c r="J86" s="66">
        <f t="shared" si="46"/>
        <v>-8.4027205236452573E-2</v>
      </c>
      <c r="K86" s="66">
        <f t="shared" si="47"/>
        <v>0</v>
      </c>
      <c r="L86" s="66">
        <f t="shared" si="48"/>
        <v>8.4027205236452573E-2</v>
      </c>
      <c r="M86" s="66">
        <f t="shared" si="49"/>
        <v>14.834733189443554</v>
      </c>
      <c r="N86" s="66">
        <f t="shared" si="50"/>
        <v>-8.4027205236452573E-2</v>
      </c>
      <c r="O86" s="67">
        <f t="shared" si="51"/>
        <v>7.0605712198489228E-3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5.8848650389314497E-6</v>
      </c>
      <c r="X86" s="65">
        <f t="shared" si="55"/>
        <v>5.88486503893145E-2</v>
      </c>
      <c r="Y86" s="68">
        <f t="shared" si="57"/>
        <v>0.18041501764894541</v>
      </c>
      <c r="Z86" s="68">
        <f t="shared" si="58"/>
        <v>0.18041501764894541</v>
      </c>
      <c r="AA86" s="66">
        <f t="shared" si="56"/>
        <v>14.834733189443554</v>
      </c>
      <c r="AB86" s="68">
        <f t="shared" si="59"/>
        <v>0.10517310785437672</v>
      </c>
    </row>
    <row r="87" spans="1:28">
      <c r="A87">
        <v>1979.99</v>
      </c>
      <c r="B87">
        <v>15.019550219274795</v>
      </c>
      <c r="D87" s="66">
        <f t="shared" si="40"/>
        <v>14.908569124649929</v>
      </c>
      <c r="E87" s="66">
        <f t="shared" si="41"/>
        <v>11.599884695498595</v>
      </c>
      <c r="F87" s="66">
        <f t="shared" si="42"/>
        <v>3.3086844291513344</v>
      </c>
      <c r="G87" s="66">
        <f t="shared" si="43"/>
        <v>3.3317891470383789</v>
      </c>
      <c r="H87" s="66">
        <f t="shared" si="44"/>
        <v>0</v>
      </c>
      <c r="I87" s="66">
        <f t="shared" si="45"/>
        <v>14.931673842536973</v>
      </c>
      <c r="J87" s="66">
        <f t="shared" si="46"/>
        <v>0</v>
      </c>
      <c r="K87" s="66">
        <f t="shared" si="47"/>
        <v>0</v>
      </c>
      <c r="L87" s="66">
        <f t="shared" si="48"/>
        <v>0</v>
      </c>
      <c r="M87" s="66">
        <f t="shared" si="49"/>
        <v>14.931673842536973</v>
      </c>
      <c r="N87" s="66">
        <f t="shared" si="50"/>
        <v>0</v>
      </c>
      <c r="O87" s="67">
        <f t="shared" si="51"/>
        <v>0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5.3801312872906137E-6</v>
      </c>
      <c r="X87" s="65">
        <f t="shared" si="55"/>
        <v>5.3801312872906133E-2</v>
      </c>
      <c r="Y87" s="68">
        <f t="shared" si="57"/>
        <v>0.1578631404428279</v>
      </c>
      <c r="Z87" s="68">
        <f t="shared" si="58"/>
        <v>0.1578631404428279</v>
      </c>
      <c r="AA87" s="66">
        <f t="shared" si="56"/>
        <v>14.931673842536973</v>
      </c>
      <c r="AB87" s="68">
        <f t="shared" si="59"/>
        <v>9.6940653093419371E-2</v>
      </c>
    </row>
    <row r="88" spans="1:28">
      <c r="A88">
        <v>2158.62</v>
      </c>
      <c r="B88">
        <v>15.177413359717622</v>
      </c>
      <c r="D88" s="66">
        <f t="shared" si="40"/>
        <v>15.066432265092757</v>
      </c>
      <c r="E88" s="66">
        <f t="shared" si="41"/>
        <v>11.617407156077377</v>
      </c>
      <c r="F88" s="66">
        <f t="shared" si="42"/>
        <v>3.4490251090153805</v>
      </c>
      <c r="G88" s="66">
        <f t="shared" si="43"/>
        <v>3.4043076595237074</v>
      </c>
      <c r="H88" s="66">
        <f t="shared" si="44"/>
        <v>0</v>
      </c>
      <c r="I88" s="66">
        <f t="shared" si="45"/>
        <v>15.021714815601085</v>
      </c>
      <c r="J88" s="66">
        <f t="shared" si="46"/>
        <v>0</v>
      </c>
      <c r="K88" s="66">
        <f t="shared" si="47"/>
        <v>0</v>
      </c>
      <c r="L88" s="66">
        <f t="shared" si="48"/>
        <v>0</v>
      </c>
      <c r="M88" s="66">
        <f t="shared" si="49"/>
        <v>15.021714815601085</v>
      </c>
      <c r="N88" s="66">
        <f t="shared" si="50"/>
        <v>0</v>
      </c>
      <c r="O88" s="67">
        <f t="shared" si="51"/>
        <v>0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4.9349149676749698E-6</v>
      </c>
      <c r="X88" s="65">
        <f t="shared" si="55"/>
        <v>4.93491496767497E-2</v>
      </c>
      <c r="Y88" s="68">
        <f t="shared" si="57"/>
        <v>0.1578631404428279</v>
      </c>
      <c r="Z88" s="68">
        <f t="shared" si="58"/>
        <v>0.1578631404428279</v>
      </c>
      <c r="AA88" s="66">
        <f t="shared" si="56"/>
        <v>15.021714815601085</v>
      </c>
      <c r="AB88" s="68">
        <f t="shared" si="59"/>
        <v>9.0040973064111185E-2</v>
      </c>
    </row>
    <row r="89" spans="1:28">
      <c r="A89">
        <v>2370.02</v>
      </c>
      <c r="B89">
        <v>15.35782837736657</v>
      </c>
      <c r="D89" s="66">
        <f t="shared" si="40"/>
        <v>15.246847282741705</v>
      </c>
      <c r="E89" s="66">
        <f t="shared" si="41"/>
        <v>11.635925631515731</v>
      </c>
      <c r="F89" s="66">
        <f t="shared" si="42"/>
        <v>3.6109216512259739</v>
      </c>
      <c r="G89" s="66">
        <f t="shared" si="43"/>
        <v>3.4796781602846143</v>
      </c>
      <c r="H89" s="66">
        <f t="shared" si="44"/>
        <v>-0.13124349094135956</v>
      </c>
      <c r="I89" s="66">
        <f t="shared" si="45"/>
        <v>15.115603791800345</v>
      </c>
      <c r="J89" s="66">
        <f t="shared" si="46"/>
        <v>0.13124349094136001</v>
      </c>
      <c r="K89" s="66">
        <f t="shared" si="47"/>
        <v>0</v>
      </c>
      <c r="L89" s="66">
        <f t="shared" si="48"/>
        <v>-0.13124349094136001</v>
      </c>
      <c r="M89" s="66">
        <f t="shared" si="49"/>
        <v>15.115603791800345</v>
      </c>
      <c r="N89" s="66">
        <f t="shared" si="50"/>
        <v>0.13124349094136001</v>
      </c>
      <c r="O89" s="67">
        <f t="shared" si="51"/>
        <v>1.7224853914474845E-2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4.4947325961479415E-6</v>
      </c>
      <c r="X89" s="65">
        <f t="shared" si="55"/>
        <v>4.4947325961479413E-2</v>
      </c>
      <c r="Y89" s="68">
        <f t="shared" si="57"/>
        <v>0.18041501764894718</v>
      </c>
      <c r="Z89" s="68">
        <f t="shared" si="58"/>
        <v>0.18041501764894718</v>
      </c>
      <c r="AA89" s="66">
        <f t="shared" si="56"/>
        <v>15.115603791800345</v>
      </c>
      <c r="AB89" s="68">
        <f t="shared" si="59"/>
        <v>9.3888976199259844E-2</v>
      </c>
    </row>
    <row r="90" spans="1:28">
      <c r="A90">
        <v>2586.81</v>
      </c>
      <c r="B90">
        <v>15.515691517809401</v>
      </c>
      <c r="D90" s="66">
        <f t="shared" si="40"/>
        <v>15.404710423184536</v>
      </c>
      <c r="E90" s="66">
        <f t="shared" si="41"/>
        <v>11.652878343405426</v>
      </c>
      <c r="F90" s="66">
        <f t="shared" si="42"/>
        <v>3.7518320797791098</v>
      </c>
      <c r="G90" s="66">
        <f t="shared" si="43"/>
        <v>3.547544604367467</v>
      </c>
      <c r="H90" s="66">
        <f t="shared" si="44"/>
        <v>-0.20428747541164283</v>
      </c>
      <c r="I90" s="66">
        <f t="shared" si="45"/>
        <v>15.200422947772893</v>
      </c>
      <c r="J90" s="66">
        <f t="shared" si="46"/>
        <v>0.20428747541164327</v>
      </c>
      <c r="K90" s="66">
        <f t="shared" si="47"/>
        <v>0.23419096655258581</v>
      </c>
      <c r="L90" s="66">
        <f t="shared" si="48"/>
        <v>0</v>
      </c>
      <c r="M90" s="66">
        <f t="shared" si="49"/>
        <v>15.434613914325478</v>
      </c>
      <c r="N90" s="66">
        <f t="shared" si="50"/>
        <v>0</v>
      </c>
      <c r="O90" s="67">
        <f t="shared" si="51"/>
        <v>0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4.1180473817259649E-6</v>
      </c>
      <c r="X90" s="65">
        <f t="shared" si="55"/>
        <v>4.1180473817259651E-2</v>
      </c>
      <c r="Y90" s="68">
        <f t="shared" si="57"/>
        <v>0.15786314044283145</v>
      </c>
      <c r="Z90" s="68">
        <f t="shared" si="58"/>
        <v>0.15786314044283145</v>
      </c>
      <c r="AA90" s="66">
        <f t="shared" si="56"/>
        <v>15.434613914325478</v>
      </c>
      <c r="AB90" s="68">
        <f t="shared" si="59"/>
        <v>0.31901012252513361</v>
      </c>
    </row>
    <row r="91" spans="1:28">
      <c r="A91">
        <v>2830.28</v>
      </c>
      <c r="B91">
        <v>15.673554658252229</v>
      </c>
      <c r="D91" s="66">
        <f t="shared" si="40"/>
        <v>15.562573563627364</v>
      </c>
      <c r="E91" s="66">
        <f t="shared" si="41"/>
        <v>11.669914805973898</v>
      </c>
      <c r="F91" s="66">
        <f t="shared" si="42"/>
        <v>3.8926587576534661</v>
      </c>
      <c r="G91" s="66">
        <f t="shared" si="43"/>
        <v>3.6146702890283202</v>
      </c>
      <c r="H91" s="66">
        <f t="shared" si="44"/>
        <v>-0.27798846862514592</v>
      </c>
      <c r="I91" s="66">
        <f t="shared" si="45"/>
        <v>15.284585095002218</v>
      </c>
      <c r="J91" s="66">
        <f t="shared" si="46"/>
        <v>0.27798846862514637</v>
      </c>
      <c r="K91" s="66">
        <f t="shared" si="47"/>
        <v>1.2461392657708812</v>
      </c>
      <c r="L91" s="66">
        <f t="shared" si="48"/>
        <v>0.96815079714573482</v>
      </c>
      <c r="M91" s="66">
        <f t="shared" si="49"/>
        <v>16.5307243607731</v>
      </c>
      <c r="N91" s="66">
        <f t="shared" si="50"/>
        <v>-0.96815079714573571</v>
      </c>
      <c r="O91" s="67">
        <f t="shared" si="51"/>
        <v>0.93731596601392353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3.763799393530867E-6</v>
      </c>
      <c r="X91" s="65">
        <f t="shared" si="55"/>
        <v>3.7637993935308672E-2</v>
      </c>
      <c r="Y91" s="68">
        <f t="shared" si="57"/>
        <v>0.1578631404428279</v>
      </c>
      <c r="Z91" s="68">
        <f t="shared" si="58"/>
        <v>0.1578631404428279</v>
      </c>
      <c r="AA91" s="66">
        <f t="shared" si="56"/>
        <v>16.5307243607731</v>
      </c>
      <c r="AB91" s="68">
        <f t="shared" si="59"/>
        <v>1.0961104464476215</v>
      </c>
    </row>
    <row r="92" spans="1:28">
      <c r="A92">
        <v>3099.32</v>
      </c>
      <c r="B92">
        <v>15.831417798695057</v>
      </c>
      <c r="D92" s="66">
        <f t="shared" si="40"/>
        <v>15.720436704070192</v>
      </c>
      <c r="E92" s="66">
        <f t="shared" si="41"/>
        <v>11.68673021960355</v>
      </c>
      <c r="F92" s="66">
        <f t="shared" si="42"/>
        <v>4.0337064844666415</v>
      </c>
      <c r="G92" s="66">
        <f t="shared" si="43"/>
        <v>3.6798808147916104</v>
      </c>
      <c r="H92" s="66">
        <f t="shared" si="44"/>
        <v>-0.35382566967503104</v>
      </c>
      <c r="I92" s="66">
        <f t="shared" si="45"/>
        <v>15.366611034395161</v>
      </c>
      <c r="J92" s="66">
        <f t="shared" si="46"/>
        <v>0.3538256696750306</v>
      </c>
      <c r="K92" s="66">
        <f t="shared" si="47"/>
        <v>1.6292463961978934</v>
      </c>
      <c r="L92" s="66">
        <f t="shared" si="48"/>
        <v>1.2754207265228628</v>
      </c>
      <c r="M92" s="66">
        <f t="shared" si="49"/>
        <v>16.995857430593055</v>
      </c>
      <c r="N92" s="66">
        <f t="shared" si="50"/>
        <v>-1.2754207265228636</v>
      </c>
      <c r="O92" s="67">
        <f t="shared" si="51"/>
        <v>1.6266980296441094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3.4370785035177207E-6</v>
      </c>
      <c r="X92" s="65">
        <f t="shared" si="55"/>
        <v>3.4370785035177209E-2</v>
      </c>
      <c r="Y92" s="68">
        <f t="shared" si="57"/>
        <v>0.1578631404428279</v>
      </c>
      <c r="Z92" s="68">
        <f t="shared" si="58"/>
        <v>0.1578631404428279</v>
      </c>
      <c r="AA92" s="66">
        <f t="shared" si="56"/>
        <v>16.995857430593055</v>
      </c>
      <c r="AB92" s="68">
        <f t="shared" si="59"/>
        <v>0.46513306981995584</v>
      </c>
    </row>
    <row r="93" spans="1:28">
      <c r="A93">
        <v>3387.9</v>
      </c>
      <c r="B93">
        <v>15.966729061931769</v>
      </c>
      <c r="D93" s="66">
        <f t="shared" si="40"/>
        <v>15.855747967306904</v>
      </c>
      <c r="E93" s="66">
        <f t="shared" si="41"/>
        <v>11.70285447395983</v>
      </c>
      <c r="F93" s="66">
        <f t="shared" si="42"/>
        <v>4.152893493347074</v>
      </c>
      <c r="G93" s="66">
        <f t="shared" si="43"/>
        <v>3.7414497812251248</v>
      </c>
      <c r="H93" s="66">
        <f t="shared" si="44"/>
        <v>-0.41144371212194919</v>
      </c>
      <c r="I93" s="66">
        <f t="shared" si="45"/>
        <v>15.444304255184955</v>
      </c>
      <c r="J93" s="66">
        <f t="shared" si="46"/>
        <v>0.41144371212194919</v>
      </c>
      <c r="K93" s="66">
        <f t="shared" si="47"/>
        <v>1.8137923093524539</v>
      </c>
      <c r="L93" s="66">
        <f t="shared" si="48"/>
        <v>1.4023485972305048</v>
      </c>
      <c r="M93" s="66">
        <f t="shared" si="49"/>
        <v>17.258096564537407</v>
      </c>
      <c r="N93" s="66">
        <f t="shared" si="50"/>
        <v>-1.4023485972305032</v>
      </c>
      <c r="O93" s="67">
        <f t="shared" si="51"/>
        <v>1.96658158815436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3.1443094977781346E-6</v>
      </c>
      <c r="X93" s="65">
        <f t="shared" si="55"/>
        <v>3.1443094977781347E-2</v>
      </c>
      <c r="Y93" s="68">
        <f t="shared" si="57"/>
        <v>0.13531126323671216</v>
      </c>
      <c r="Z93" s="68">
        <f t="shared" si="58"/>
        <v>0.13531126323671216</v>
      </c>
      <c r="AA93" s="66">
        <f t="shared" si="56"/>
        <v>17.258096564537407</v>
      </c>
      <c r="AB93" s="68">
        <f t="shared" si="59"/>
        <v>0.26223913394435172</v>
      </c>
    </row>
    <row r="94" spans="1:28">
      <c r="A94">
        <v>3709.05</v>
      </c>
      <c r="B94">
        <v>16.102040325168478</v>
      </c>
      <c r="D94" s="66">
        <f t="shared" si="40"/>
        <v>15.991059230543613</v>
      </c>
      <c r="E94" s="66">
        <f t="shared" si="41"/>
        <v>11.718901872742665</v>
      </c>
      <c r="F94" s="66">
        <f t="shared" si="42"/>
        <v>4.272157357800948</v>
      </c>
      <c r="G94" s="66">
        <f t="shared" si="43"/>
        <v>3.801803855923382</v>
      </c>
      <c r="H94" s="66">
        <f t="shared" si="44"/>
        <v>-0.47035350187756597</v>
      </c>
      <c r="I94" s="66">
        <f t="shared" si="45"/>
        <v>15.520705728666046</v>
      </c>
      <c r="J94" s="66">
        <f t="shared" si="46"/>
        <v>0.47035350187756642</v>
      </c>
      <c r="K94" s="66">
        <f t="shared" si="47"/>
        <v>1.9249144718519593</v>
      </c>
      <c r="L94" s="66">
        <f t="shared" si="48"/>
        <v>1.4545609699743929</v>
      </c>
      <c r="M94" s="66">
        <f t="shared" si="49"/>
        <v>17.445620200518004</v>
      </c>
      <c r="N94" s="66">
        <f t="shared" si="50"/>
        <v>-1.4545609699743913</v>
      </c>
      <c r="O94" s="67">
        <f t="shared" si="51"/>
        <v>2.1157476153728423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2.872057844332792E-6</v>
      </c>
      <c r="X94" s="65">
        <f t="shared" si="55"/>
        <v>2.872057844332792E-2</v>
      </c>
      <c r="Y94" s="68">
        <f t="shared" si="57"/>
        <v>0.13531126323670861</v>
      </c>
      <c r="Z94" s="68">
        <f t="shared" si="58"/>
        <v>0.13531126323670861</v>
      </c>
      <c r="AA94" s="66">
        <f t="shared" si="56"/>
        <v>17.445620200518004</v>
      </c>
      <c r="AB94" s="68">
        <f t="shared" si="59"/>
        <v>0.18752363598059674</v>
      </c>
    </row>
    <row r="95" spans="1:28">
      <c r="A95">
        <v>4058.94</v>
      </c>
      <c r="B95">
        <v>16.21479971119907</v>
      </c>
      <c r="D95" s="66">
        <f t="shared" si="40"/>
        <v>16.103818616574205</v>
      </c>
      <c r="E95" s="66">
        <f t="shared" si="41"/>
        <v>11.734530428884879</v>
      </c>
      <c r="F95" s="66">
        <f t="shared" si="42"/>
        <v>4.3692881876893264</v>
      </c>
      <c r="G95" s="66">
        <f t="shared" si="43"/>
        <v>3.8597115490767209</v>
      </c>
      <c r="H95" s="66">
        <f t="shared" si="44"/>
        <v>-0.50957663861260549</v>
      </c>
      <c r="I95" s="66">
        <f t="shared" si="45"/>
        <v>15.5942419779616</v>
      </c>
      <c r="J95" s="66">
        <f t="shared" si="46"/>
        <v>0.50957663861260549</v>
      </c>
      <c r="K95" s="66">
        <f t="shared" si="47"/>
        <v>1.9977032792994589</v>
      </c>
      <c r="L95" s="66">
        <f t="shared" si="48"/>
        <v>1.4881266406868534</v>
      </c>
      <c r="M95" s="66">
        <f t="shared" si="49"/>
        <v>17.59194525726106</v>
      </c>
      <c r="N95" s="66">
        <f t="shared" si="50"/>
        <v>-1.4881266406868541</v>
      </c>
      <c r="O95" s="67">
        <f t="shared" si="51"/>
        <v>2.2145208987219411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2.6244798266351666E-6</v>
      </c>
      <c r="X95" s="65">
        <f t="shared" si="55"/>
        <v>2.6244798266351666E-2</v>
      </c>
      <c r="Y95" s="68">
        <f t="shared" si="57"/>
        <v>0.11275938603059288</v>
      </c>
      <c r="Z95" s="68">
        <f t="shared" si="58"/>
        <v>0.11275938603059288</v>
      </c>
      <c r="AA95" s="66">
        <f t="shared" si="56"/>
        <v>17.59194525726106</v>
      </c>
      <c r="AB95" s="68">
        <f t="shared" si="59"/>
        <v>0.14632505674305563</v>
      </c>
    </row>
    <row r="96" spans="1:28">
      <c r="A96">
        <v>4436.3500000000004</v>
      </c>
      <c r="B96">
        <v>16.305007220023544</v>
      </c>
      <c r="D96" s="66">
        <f t="shared" si="40"/>
        <v>16.194026125398679</v>
      </c>
      <c r="E96" s="66">
        <f t="shared" si="41"/>
        <v>11.749618729480941</v>
      </c>
      <c r="F96" s="66">
        <f t="shared" si="42"/>
        <v>4.4444073959177377</v>
      </c>
      <c r="G96" s="66">
        <f t="shared" si="43"/>
        <v>3.9148135492106042</v>
      </c>
      <c r="H96" s="66">
        <f t="shared" si="44"/>
        <v>-0.5295938467071335</v>
      </c>
      <c r="I96" s="66">
        <f t="shared" si="45"/>
        <v>15.664432278691546</v>
      </c>
      <c r="J96" s="66">
        <f t="shared" si="46"/>
        <v>0.52959384670713305</v>
      </c>
      <c r="K96" s="66">
        <f t="shared" si="47"/>
        <v>2.0486420772383096</v>
      </c>
      <c r="L96" s="66">
        <f t="shared" si="48"/>
        <v>1.5190482305311765</v>
      </c>
      <c r="M96" s="66">
        <f t="shared" si="49"/>
        <v>17.713074355929855</v>
      </c>
      <c r="N96" s="66">
        <f t="shared" si="50"/>
        <v>-1.5190482305311761</v>
      </c>
      <c r="O96" s="67">
        <f t="shared" si="51"/>
        <v>2.3075075266798972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2.4012095861513502E-6</v>
      </c>
      <c r="X96" s="65">
        <f t="shared" si="55"/>
        <v>2.4012095861513504E-2</v>
      </c>
      <c r="Y96" s="68">
        <f t="shared" si="57"/>
        <v>9.0207508824473592E-2</v>
      </c>
      <c r="Z96" s="68">
        <f t="shared" si="58"/>
        <v>9.0207508824473592E-2</v>
      </c>
      <c r="AA96" s="66">
        <f t="shared" si="56"/>
        <v>17.713074355929855</v>
      </c>
      <c r="AB96" s="68">
        <f t="shared" si="59"/>
        <v>0.12112909866879562</v>
      </c>
    </row>
    <row r="97" spans="1:28">
      <c r="A97">
        <v>4844.4799999999996</v>
      </c>
      <c r="B97">
        <v>16.372662851641895</v>
      </c>
      <c r="D97" s="66">
        <f t="shared" si="40"/>
        <v>16.26168175701703</v>
      </c>
      <c r="E97" s="66">
        <f t="shared" si="41"/>
        <v>11.764245054615431</v>
      </c>
      <c r="F97" s="66">
        <f t="shared" si="42"/>
        <v>4.4974367024015987</v>
      </c>
      <c r="G97" s="66">
        <f t="shared" si="43"/>
        <v>3.967485303647174</v>
      </c>
      <c r="H97" s="66">
        <f t="shared" si="44"/>
        <v>-0.52995139875442465</v>
      </c>
      <c r="I97" s="66">
        <f t="shared" si="45"/>
        <v>15.731730358262606</v>
      </c>
      <c r="J97" s="66">
        <f t="shared" si="46"/>
        <v>0.52995139875442376</v>
      </c>
      <c r="K97" s="66">
        <f t="shared" si="47"/>
        <v>2.0863902062627817</v>
      </c>
      <c r="L97" s="66">
        <f t="shared" si="48"/>
        <v>1.5564388075083579</v>
      </c>
      <c r="M97" s="66">
        <f t="shared" si="49"/>
        <v>17.818120564525387</v>
      </c>
      <c r="N97" s="66">
        <f t="shared" si="50"/>
        <v>-1.5564388075083571</v>
      </c>
      <c r="O97" s="67">
        <f t="shared" si="51"/>
        <v>2.4225017615180366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2.198916322809165E-6</v>
      </c>
      <c r="X97" s="65">
        <f t="shared" si="55"/>
        <v>2.1989163228091649E-2</v>
      </c>
      <c r="Y97" s="68">
        <f t="shared" si="57"/>
        <v>6.7655631618350753E-2</v>
      </c>
      <c r="Z97" s="68">
        <f t="shared" si="58"/>
        <v>6.7655631618350753E-2</v>
      </c>
      <c r="AA97" s="66">
        <f t="shared" si="56"/>
        <v>17.818120564525387</v>
      </c>
      <c r="AB97" s="68">
        <f t="shared" si="59"/>
        <v>0.10504620859553171</v>
      </c>
    </row>
    <row r="98" spans="1:28">
      <c r="A98">
        <v>5306.13</v>
      </c>
      <c r="B98">
        <v>16.417766606054133</v>
      </c>
      <c r="D98" s="66">
        <f t="shared" si="40"/>
        <v>16.306785511429268</v>
      </c>
      <c r="E98" s="66">
        <f t="shared" si="41"/>
        <v>11.779059170583563</v>
      </c>
      <c r="F98" s="66">
        <f t="shared" si="42"/>
        <v>4.5277263408457049</v>
      </c>
      <c r="G98" s="66">
        <f t="shared" si="43"/>
        <v>4.0200983134208226</v>
      </c>
      <c r="H98" s="66">
        <f t="shared" si="44"/>
        <v>-0.50762802742488233</v>
      </c>
      <c r="I98" s="66">
        <f t="shared" si="45"/>
        <v>15.799157484004386</v>
      </c>
      <c r="J98" s="66">
        <f t="shared" si="46"/>
        <v>0.50762802742488233</v>
      </c>
      <c r="K98" s="66">
        <f t="shared" si="47"/>
        <v>2.1166334254173402</v>
      </c>
      <c r="L98" s="66">
        <f t="shared" si="48"/>
        <v>1.6090053979924579</v>
      </c>
      <c r="M98" s="66">
        <f t="shared" si="49"/>
        <v>17.915790909421727</v>
      </c>
      <c r="N98" s="66">
        <f t="shared" si="50"/>
        <v>-1.6090053979924583</v>
      </c>
      <c r="O98" s="67">
        <f t="shared" si="51"/>
        <v>2.5888983707688693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2.0076036862124643E-6</v>
      </c>
      <c r="X98" s="65">
        <f t="shared" si="55"/>
        <v>2.0076036862124644E-2</v>
      </c>
      <c r="Y98" s="68">
        <f t="shared" si="57"/>
        <v>4.5103754412238573E-2</v>
      </c>
      <c r="Z98" s="68">
        <f t="shared" si="58"/>
        <v>4.5103754412238573E-2</v>
      </c>
      <c r="AA98" s="66">
        <f t="shared" si="56"/>
        <v>17.915790909421727</v>
      </c>
      <c r="AB98" s="68">
        <f t="shared" si="59"/>
        <v>9.7670344896339856E-2</v>
      </c>
    </row>
    <row r="99" spans="1:28">
      <c r="A99">
        <v>5803.96</v>
      </c>
      <c r="B99">
        <v>16.440318483260256</v>
      </c>
      <c r="D99" s="66">
        <f t="shared" si="40"/>
        <v>16.329337388635391</v>
      </c>
      <c r="E99" s="66">
        <f t="shared" si="41"/>
        <v>11.793352418407737</v>
      </c>
      <c r="F99" s="66">
        <f t="shared" si="42"/>
        <v>4.5359849702276538</v>
      </c>
      <c r="G99" s="66">
        <f t="shared" si="43"/>
        <v>4.0701704100997063</v>
      </c>
      <c r="H99" s="66">
        <f t="shared" si="44"/>
        <v>-0.46581456012794753</v>
      </c>
      <c r="I99" s="66">
        <f t="shared" si="45"/>
        <v>15.863522828507444</v>
      </c>
      <c r="J99" s="66">
        <f t="shared" si="46"/>
        <v>0.46581456012794753</v>
      </c>
      <c r="K99" s="66">
        <f t="shared" si="47"/>
        <v>2.1403376172557014</v>
      </c>
      <c r="L99" s="66">
        <f t="shared" si="48"/>
        <v>1.6745230571277538</v>
      </c>
      <c r="M99" s="66">
        <f t="shared" si="49"/>
        <v>18.003860445763145</v>
      </c>
      <c r="N99" s="66">
        <f t="shared" si="50"/>
        <v>-1.6745230571277538</v>
      </c>
      <c r="O99" s="67">
        <f t="shared" si="51"/>
        <v>2.8040274688524787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1.8354030950458896E-6</v>
      </c>
      <c r="X99" s="65">
        <f t="shared" si="55"/>
        <v>1.8354030950458896E-2</v>
      </c>
      <c r="Y99" s="68">
        <f t="shared" si="57"/>
        <v>2.2551877206122839E-2</v>
      </c>
      <c r="Z99" s="68">
        <f t="shared" si="58"/>
        <v>2.2551877206122839E-2</v>
      </c>
      <c r="AA99" s="66">
        <f t="shared" si="56"/>
        <v>18.003860445763145</v>
      </c>
      <c r="AB99" s="68">
        <f t="shared" si="59"/>
        <v>8.8069536341418342E-2</v>
      </c>
    </row>
    <row r="100" spans="1:28">
      <c r="A100">
        <v>6353.04</v>
      </c>
      <c r="B100">
        <v>16.462870360466376</v>
      </c>
      <c r="D100" s="66">
        <f t="shared" si="40"/>
        <v>16.35188926584151</v>
      </c>
      <c r="E100" s="66">
        <f t="shared" si="41"/>
        <v>11.807465692266254</v>
      </c>
      <c r="F100" s="66">
        <f t="shared" si="42"/>
        <v>4.5444235735752567</v>
      </c>
      <c r="G100" s="66">
        <f t="shared" si="43"/>
        <v>4.1189558105592035</v>
      </c>
      <c r="H100" s="66">
        <f t="shared" si="44"/>
        <v>-0.42546776301605327</v>
      </c>
      <c r="I100" s="66">
        <f t="shared" si="45"/>
        <v>15.926421502825457</v>
      </c>
      <c r="J100" s="66">
        <f t="shared" si="46"/>
        <v>0.42546776301605327</v>
      </c>
      <c r="K100" s="66">
        <f t="shared" si="47"/>
        <v>2.1598133059799407</v>
      </c>
      <c r="L100" s="66">
        <f t="shared" si="48"/>
        <v>1.7343455429638874</v>
      </c>
      <c r="M100" s="66">
        <f t="shared" si="49"/>
        <v>18.086234808805397</v>
      </c>
      <c r="N100" s="66">
        <f t="shared" si="50"/>
        <v>-1.7343455429638865</v>
      </c>
      <c r="O100" s="67">
        <f t="shared" si="51"/>
        <v>3.0079544623986982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1.6767730326776698E-6</v>
      </c>
      <c r="X100" s="65">
        <f t="shared" si="55"/>
        <v>1.6767730326776698E-2</v>
      </c>
      <c r="Y100" s="68">
        <f t="shared" si="57"/>
        <v>2.2551877206119286E-2</v>
      </c>
      <c r="Z100" s="68">
        <f t="shared" si="58"/>
        <v>2.2551877206119286E-2</v>
      </c>
      <c r="AA100" s="66">
        <f t="shared" si="56"/>
        <v>18.086234808805397</v>
      </c>
      <c r="AB100" s="68">
        <f t="shared" si="59"/>
        <v>8.2374363042251986E-2</v>
      </c>
    </row>
    <row r="101" spans="1:28">
      <c r="A101">
        <v>6943.22</v>
      </c>
      <c r="B101">
        <v>16.485422237672491</v>
      </c>
      <c r="D101" s="66">
        <f t="shared" si="40"/>
        <v>16.374441143047626</v>
      </c>
      <c r="E101" s="66">
        <f t="shared" si="41"/>
        <v>11.82105639108984</v>
      </c>
      <c r="F101" s="66">
        <f t="shared" si="42"/>
        <v>4.5533847519577861</v>
      </c>
      <c r="G101" s="66">
        <f t="shared" si="43"/>
        <v>4.1653274003452232</v>
      </c>
      <c r="H101" s="66">
        <f t="shared" si="44"/>
        <v>-0.38805735161256294</v>
      </c>
      <c r="I101" s="66">
        <f t="shared" si="45"/>
        <v>15.986383791435063</v>
      </c>
      <c r="J101" s="66">
        <f t="shared" si="46"/>
        <v>0.38805735161256294</v>
      </c>
      <c r="K101" s="66">
        <f t="shared" si="47"/>
        <v>2.1757244700262546</v>
      </c>
      <c r="L101" s="66">
        <f t="shared" si="48"/>
        <v>1.7876671184136916</v>
      </c>
      <c r="M101" s="66">
        <f t="shared" si="49"/>
        <v>18.162108261461317</v>
      </c>
      <c r="N101" s="66">
        <f t="shared" si="50"/>
        <v>-1.7876671184136903</v>
      </c>
      <c r="O101" s="67">
        <f t="shared" si="51"/>
        <v>3.1957537262575069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1.5342458034633129E-6</v>
      </c>
      <c r="X101" s="65">
        <f t="shared" si="55"/>
        <v>1.5342458034633129E-2</v>
      </c>
      <c r="Y101" s="68">
        <f t="shared" si="57"/>
        <v>2.2551877206115734E-2</v>
      </c>
      <c r="Z101" s="68">
        <f t="shared" si="58"/>
        <v>2.2551877206115734E-2</v>
      </c>
      <c r="AA101" s="66">
        <f t="shared" si="56"/>
        <v>18.162108261461317</v>
      </c>
      <c r="AB101" s="68">
        <f t="shared" si="59"/>
        <v>7.5873452655919493E-2</v>
      </c>
    </row>
    <row r="102" spans="1:28">
      <c r="A102">
        <v>7604.67</v>
      </c>
      <c r="B102">
        <v>16.507974114878614</v>
      </c>
      <c r="D102" s="66">
        <f t="shared" si="40"/>
        <v>16.396993020253749</v>
      </c>
      <c r="E102" s="66">
        <f t="shared" si="41"/>
        <v>11.834700220526001</v>
      </c>
      <c r="F102" s="66">
        <f t="shared" si="42"/>
        <v>4.5622927997277483</v>
      </c>
      <c r="G102" s="66">
        <f t="shared" si="43"/>
        <v>4.2112894222748887</v>
      </c>
      <c r="H102" s="66">
        <f t="shared" si="44"/>
        <v>-0.35100337745285959</v>
      </c>
      <c r="I102" s="66">
        <f t="shared" si="45"/>
        <v>16.04598964280089</v>
      </c>
      <c r="J102" s="66">
        <f t="shared" si="46"/>
        <v>0.3510033774528587</v>
      </c>
      <c r="K102" s="66">
        <f t="shared" si="47"/>
        <v>2.1894821969754568</v>
      </c>
      <c r="L102" s="66">
        <f t="shared" si="48"/>
        <v>1.8384788195225981</v>
      </c>
      <c r="M102" s="66">
        <f t="shared" si="49"/>
        <v>18.235471839776348</v>
      </c>
      <c r="N102" s="66">
        <f t="shared" si="50"/>
        <v>-1.8384788195225994</v>
      </c>
      <c r="O102" s="67">
        <f t="shared" si="51"/>
        <v>3.3800043698332107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1.4007979501441275E-6</v>
      </c>
      <c r="X102" s="65">
        <f t="shared" si="55"/>
        <v>1.4007979501441274E-2</v>
      </c>
      <c r="Y102" s="68">
        <f t="shared" si="57"/>
        <v>2.2551877206122839E-2</v>
      </c>
      <c r="Z102" s="68">
        <f t="shared" si="58"/>
        <v>2.2551877206122839E-2</v>
      </c>
      <c r="AA102" s="66">
        <f t="shared" si="56"/>
        <v>18.235471839776348</v>
      </c>
      <c r="AB102" s="68">
        <f t="shared" si="59"/>
        <v>7.336357831503193E-2</v>
      </c>
    </row>
    <row r="103" spans="1:28">
      <c r="A103">
        <v>8313.9</v>
      </c>
      <c r="B103">
        <v>16.53052599208473</v>
      </c>
      <c r="D103" s="66">
        <f t="shared" si="40"/>
        <v>16.419544897459865</v>
      </c>
      <c r="E103" s="66">
        <f t="shared" si="41"/>
        <v>11.847804676859138</v>
      </c>
      <c r="F103" s="66">
        <f t="shared" si="42"/>
        <v>4.5717402206007272</v>
      </c>
      <c r="G103" s="66">
        <f t="shared" si="43"/>
        <v>4.254885015334338</v>
      </c>
      <c r="H103" s="66">
        <f t="shared" si="44"/>
        <v>-0.31685520526638911</v>
      </c>
      <c r="I103" s="66">
        <f t="shared" si="45"/>
        <v>16.102689692193476</v>
      </c>
      <c r="J103" s="66">
        <f t="shared" si="46"/>
        <v>0.31685520526638911</v>
      </c>
      <c r="K103" s="66">
        <f t="shared" si="47"/>
        <v>2.2010083263732958</v>
      </c>
      <c r="L103" s="66">
        <f t="shared" si="48"/>
        <v>1.8841531211069067</v>
      </c>
      <c r="M103" s="66">
        <f t="shared" si="49"/>
        <v>18.30369801856677</v>
      </c>
      <c r="N103" s="66">
        <f t="shared" si="50"/>
        <v>-1.8841531211069054</v>
      </c>
      <c r="O103" s="67">
        <f t="shared" si="51"/>
        <v>3.5500329837768927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1.2813007310074144E-6</v>
      </c>
      <c r="X103" s="65">
        <f t="shared" si="55"/>
        <v>1.2813007310074145E-2</v>
      </c>
      <c r="Y103" s="68">
        <f t="shared" si="57"/>
        <v>2.2551877206115734E-2</v>
      </c>
      <c r="Z103" s="68">
        <f t="shared" si="58"/>
        <v>2.2551877206115734E-2</v>
      </c>
      <c r="AA103" s="66">
        <f t="shared" si="56"/>
        <v>18.30369801856677</v>
      </c>
      <c r="AB103" s="68">
        <f t="shared" si="59"/>
        <v>6.8226178790421699E-2</v>
      </c>
    </row>
    <row r="104" spans="1:28">
      <c r="A104">
        <v>9094.27</v>
      </c>
      <c r="B104">
        <v>16.553077869290849</v>
      </c>
      <c r="D104" s="66">
        <f t="shared" ref="D104:D125" si="60">IF(B104-$D$4&gt;0.05,B104-$D$4,IF(A104="","",0))</f>
        <v>16.442096774665984</v>
      </c>
      <c r="E104" s="66">
        <f t="shared" ref="E104:E125" si="61">IF(D104="","",IF(A104&lt;$F$4+0.01,0,10^(((-0.434*$E$4)/(LOG(A104)-LOG($F$4)))+LOG($G$4))))</f>
        <v>11.860733020206967</v>
      </c>
      <c r="F104" s="66">
        <f t="shared" ref="F104:F125" si="62">IF(E104="","",IF(ABS(D104-E104)&lt;0.05,0,D104-E104))</f>
        <v>4.5813637544590176</v>
      </c>
      <c r="G104" s="66">
        <f t="shared" ref="G104:G125" si="63">IF(OR(D104="",$H$4=""),"",IF(A104&lt;$I$4,0,10^(((-0.434*$H$4)/(LOG(A104)-LOG($I$4)))+LOG($J$4))))</f>
        <v>4.2973746227947878</v>
      </c>
      <c r="H104" s="66">
        <f t="shared" ref="H104:H125" si="64">IF(G104="","",IF(ABS(G104-F104)&lt;0.05,0,G104-F104))</f>
        <v>-0.28398913166422979</v>
      </c>
      <c r="I104" s="66">
        <f t="shared" ref="I104:I125" si="65">IF(G104="","",E104+G104)</f>
        <v>16.158107643001756</v>
      </c>
      <c r="J104" s="66">
        <f t="shared" ref="J104:J125" si="66">IF(I104="","",IF(ABS(D104-I104)&lt;0.05,0,D104-I104))</f>
        <v>0.28398913166422801</v>
      </c>
      <c r="K104" s="66">
        <f t="shared" ref="K104:K125" si="67">IF(OR(G104="",$K$4=""),"",IF(A104&lt;$L$4,0,10^(((-0.434*$K$4)/(LOG(A104)-LOG($L$4)))+LOG($M$4))))</f>
        <v>2.2110480895261975</v>
      </c>
      <c r="L104" s="66">
        <f t="shared" ref="L104:L125" si="68">IF(K104="","",IF(ABS(K104-J104)&lt;0.05,0,K104-J104))</f>
        <v>1.9270589578619695</v>
      </c>
      <c r="M104" s="66">
        <f t="shared" ref="M104:M125" si="69">IF(L104="","",E104+G104+K104)</f>
        <v>18.369155732527954</v>
      </c>
      <c r="N104" s="66">
        <f t="shared" ref="N104:N125" si="70">IF(M104="","",IF(ABS(D104-M104)&lt;0.05,0,D104-M104))</f>
        <v>-1.9270589578619699</v>
      </c>
      <c r="O104" s="67">
        <f t="shared" ref="O104:O125" si="71">IF($H$4="",IF(A104="","",F104^2),IF(N104="","",N104^2))</f>
        <v>3.7135562270760616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1.1713536267916548E-6</v>
      </c>
      <c r="X104" s="65">
        <f t="shared" ref="X104:X125" si="75">IF(D104="","",IF(W104=" "," ",W104*10000))</f>
        <v>1.1713536267916548E-2</v>
      </c>
      <c r="Y104" s="68">
        <f t="shared" si="57"/>
        <v>2.2551877206119286E-2</v>
      </c>
      <c r="Z104" s="68">
        <f t="shared" si="58"/>
        <v>2.2551877206119286E-2</v>
      </c>
      <c r="AA104" s="66">
        <f t="shared" ref="AA104:AA125" si="76">(IF(M104="",(IF(I104="",E104,I104)),M104 ))</f>
        <v>18.369155732527954</v>
      </c>
      <c r="AB104" s="68">
        <f t="shared" si="59"/>
        <v>6.5457713961183828E-2</v>
      </c>
    </row>
    <row r="105" spans="1:28">
      <c r="A105">
        <v>9954.92</v>
      </c>
      <c r="B105">
        <v>16.575629746496968</v>
      </c>
      <c r="D105" s="66">
        <f t="shared" si="60"/>
        <v>16.464648651872103</v>
      </c>
      <c r="E105" s="66">
        <f t="shared" si="61"/>
        <v>11.873510049644747</v>
      </c>
      <c r="F105" s="66">
        <f t="shared" si="62"/>
        <v>4.5911386022273568</v>
      </c>
      <c r="G105" s="66">
        <f t="shared" si="63"/>
        <v>4.33886647859637</v>
      </c>
      <c r="H105" s="66">
        <f t="shared" si="64"/>
        <v>-0.25227212363098683</v>
      </c>
      <c r="I105" s="66">
        <f t="shared" si="65"/>
        <v>16.212376528241116</v>
      </c>
      <c r="J105" s="66">
        <f t="shared" si="66"/>
        <v>0.25227212363098772</v>
      </c>
      <c r="K105" s="66">
        <f t="shared" si="67"/>
        <v>2.2198854184074777</v>
      </c>
      <c r="L105" s="66">
        <f t="shared" si="68"/>
        <v>1.9676132947764899</v>
      </c>
      <c r="M105" s="66">
        <f t="shared" si="69"/>
        <v>18.432261946648595</v>
      </c>
      <c r="N105" s="66">
        <f t="shared" si="70"/>
        <v>-1.9676132947764913</v>
      </c>
      <c r="O105" s="67">
        <f t="shared" si="71"/>
        <v>3.8715020777811997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1.0700845559303883E-6</v>
      </c>
      <c r="X105" s="65">
        <f t="shared" si="75"/>
        <v>1.0700845559303883E-2</v>
      </c>
      <c r="Y105" s="68">
        <f t="shared" ref="Y105:Y125" si="77">IF(B105-B104&lt;0.0001,0.0001,B105-B104)</f>
        <v>2.2551877206119286E-2</v>
      </c>
      <c r="Z105" s="68">
        <f t="shared" ref="Z105:Z125" si="78">IF(D105-D104&lt;0.0001,0.0001,D105-D104)</f>
        <v>2.2551877206119286E-2</v>
      </c>
      <c r="AA105" s="66">
        <f t="shared" si="76"/>
        <v>18.432261946648595</v>
      </c>
      <c r="AB105" s="68">
        <f t="shared" ref="AB105:AB125" si="79">IF(AA105-AA104&lt;0.0001,0.0001,AA105-AA104)</f>
        <v>6.3106214120640658E-2</v>
      </c>
    </row>
    <row r="106" spans="1:28">
      <c r="A106">
        <v>10894.91</v>
      </c>
      <c r="B106">
        <v>16.575629746496968</v>
      </c>
      <c r="D106" s="66">
        <f t="shared" si="60"/>
        <v>16.464648651872103</v>
      </c>
      <c r="E106" s="66">
        <f t="shared" si="61"/>
        <v>11.886013719165746</v>
      </c>
      <c r="F106" s="66">
        <f t="shared" si="62"/>
        <v>4.5786349327063576</v>
      </c>
      <c r="G106" s="66">
        <f t="shared" si="63"/>
        <v>4.3789956662623162</v>
      </c>
      <c r="H106" s="66">
        <f t="shared" si="64"/>
        <v>-0.1996392664440414</v>
      </c>
      <c r="I106" s="66">
        <f t="shared" si="65"/>
        <v>16.265009385428062</v>
      </c>
      <c r="J106" s="66">
        <f t="shared" si="66"/>
        <v>0.1996392664440414</v>
      </c>
      <c r="K106" s="66">
        <f t="shared" si="67"/>
        <v>2.2276505845839338</v>
      </c>
      <c r="L106" s="66">
        <f t="shared" si="68"/>
        <v>2.0280113181398924</v>
      </c>
      <c r="M106" s="66">
        <f t="shared" si="69"/>
        <v>18.492659970011996</v>
      </c>
      <c r="N106" s="66">
        <f t="shared" si="70"/>
        <v>-2.0280113181398924</v>
      </c>
      <c r="O106" s="67">
        <f t="shared" si="71"/>
        <v>4.1128299065035039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9.777599032504667E-7</v>
      </c>
      <c r="X106" s="65">
        <f t="shared" si="75"/>
        <v>9.777599032504667E-3</v>
      </c>
      <c r="Y106" s="68">
        <f t="shared" si="77"/>
        <v>1E-4</v>
      </c>
      <c r="Z106" s="68">
        <f t="shared" si="78"/>
        <v>1E-4</v>
      </c>
      <c r="AA106" s="66">
        <f t="shared" si="76"/>
        <v>18.492659970011996</v>
      </c>
      <c r="AB106" s="68">
        <f t="shared" si="79"/>
        <v>6.0398023363401165E-2</v>
      </c>
    </row>
    <row r="107" spans="1:28">
      <c r="A107">
        <v>11894.45</v>
      </c>
      <c r="B107">
        <v>16.575629746496968</v>
      </c>
      <c r="D107" s="66">
        <f t="shared" si="60"/>
        <v>16.464648651872103</v>
      </c>
      <c r="E107" s="66">
        <f t="shared" si="61"/>
        <v>11.897948386591446</v>
      </c>
      <c r="F107" s="66">
        <f t="shared" si="62"/>
        <v>4.566700265280657</v>
      </c>
      <c r="G107" s="66">
        <f t="shared" si="63"/>
        <v>4.4168664340339685</v>
      </c>
      <c r="H107" s="66">
        <f t="shared" si="64"/>
        <v>-0.14983383124668848</v>
      </c>
      <c r="I107" s="66">
        <f t="shared" si="65"/>
        <v>16.314814820625415</v>
      </c>
      <c r="J107" s="66">
        <f t="shared" si="66"/>
        <v>0.14983383124668848</v>
      </c>
      <c r="K107" s="66">
        <f t="shared" si="67"/>
        <v>2.2343643782645919</v>
      </c>
      <c r="L107" s="66">
        <f t="shared" si="68"/>
        <v>2.0845305470179034</v>
      </c>
      <c r="M107" s="66">
        <f t="shared" si="69"/>
        <v>18.549179198890005</v>
      </c>
      <c r="N107" s="66">
        <f t="shared" si="70"/>
        <v>-2.0845305470179021</v>
      </c>
      <c r="O107" s="67">
        <f t="shared" si="71"/>
        <v>4.3452676014507539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8.955946805041463E-7</v>
      </c>
      <c r="X107" s="65">
        <f t="shared" si="75"/>
        <v>8.9559468050414634E-3</v>
      </c>
      <c r="Y107" s="68">
        <f t="shared" si="77"/>
        <v>1E-4</v>
      </c>
      <c r="Z107" s="68">
        <f t="shared" si="78"/>
        <v>1E-4</v>
      </c>
      <c r="AA107" s="66">
        <f t="shared" si="76"/>
        <v>18.549179198890005</v>
      </c>
      <c r="AB107" s="68">
        <f t="shared" si="79"/>
        <v>5.6519228878009642E-2</v>
      </c>
    </row>
    <row r="108" spans="1:28">
      <c r="A108">
        <v>12994.56</v>
      </c>
      <c r="B108">
        <v>16.575629746496968</v>
      </c>
      <c r="D108" s="66">
        <f t="shared" si="60"/>
        <v>16.464648651872103</v>
      </c>
      <c r="E108" s="66">
        <f t="shared" si="61"/>
        <v>11.90975364795457</v>
      </c>
      <c r="F108" s="66">
        <f t="shared" si="62"/>
        <v>4.5548950039175331</v>
      </c>
      <c r="G108" s="66">
        <f t="shared" si="63"/>
        <v>4.4539167683189893</v>
      </c>
      <c r="H108" s="66">
        <f t="shared" si="64"/>
        <v>-0.1009782355985438</v>
      </c>
      <c r="I108" s="66">
        <f t="shared" si="65"/>
        <v>16.36367041627356</v>
      </c>
      <c r="J108" s="66">
        <f t="shared" si="66"/>
        <v>0.10097823559854291</v>
      </c>
      <c r="K108" s="66">
        <f t="shared" si="67"/>
        <v>2.2404242461465524</v>
      </c>
      <c r="L108" s="66">
        <f t="shared" si="68"/>
        <v>2.1394460105480095</v>
      </c>
      <c r="M108" s="66">
        <f t="shared" si="69"/>
        <v>18.604094662420113</v>
      </c>
      <c r="N108" s="66">
        <f t="shared" si="70"/>
        <v>-2.13944601054801</v>
      </c>
      <c r="O108" s="67">
        <f t="shared" si="71"/>
        <v>4.5772292320497954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8.197742861260822E-7</v>
      </c>
      <c r="X108" s="65">
        <f t="shared" si="75"/>
        <v>8.1977428612608223E-3</v>
      </c>
      <c r="Y108" s="68">
        <f t="shared" si="77"/>
        <v>1E-4</v>
      </c>
      <c r="Z108" s="68">
        <f t="shared" si="78"/>
        <v>1E-4</v>
      </c>
      <c r="AA108" s="66">
        <f t="shared" si="76"/>
        <v>18.604094662420113</v>
      </c>
      <c r="AB108" s="68">
        <f t="shared" si="79"/>
        <v>5.49154635301079E-2</v>
      </c>
    </row>
    <row r="109" spans="1:28">
      <c r="A109">
        <v>14295.72</v>
      </c>
      <c r="B109">
        <v>16.575629746496968</v>
      </c>
      <c r="D109" s="66">
        <f t="shared" si="60"/>
        <v>16.464648651872103</v>
      </c>
      <c r="E109" s="66">
        <f t="shared" si="61"/>
        <v>11.922246046499472</v>
      </c>
      <c r="F109" s="66">
        <f t="shared" si="62"/>
        <v>4.5424026053726312</v>
      </c>
      <c r="G109" s="66">
        <f t="shared" si="63"/>
        <v>4.4926857805551865</v>
      </c>
      <c r="H109" s="66">
        <f t="shared" si="64"/>
        <v>0</v>
      </c>
      <c r="I109" s="66">
        <f t="shared" si="65"/>
        <v>16.414931827054659</v>
      </c>
      <c r="J109" s="66">
        <f t="shared" si="66"/>
        <v>0</v>
      </c>
      <c r="K109" s="66">
        <f t="shared" si="67"/>
        <v>2.2462877730532576</v>
      </c>
      <c r="L109" s="66">
        <f t="shared" si="68"/>
        <v>2.2462877730532576</v>
      </c>
      <c r="M109" s="66">
        <f t="shared" si="69"/>
        <v>18.661219600107916</v>
      </c>
      <c r="N109" s="66">
        <f t="shared" si="70"/>
        <v>-2.1965709482358129</v>
      </c>
      <c r="O109" s="67">
        <f t="shared" si="71"/>
        <v>4.8249239306335783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7.4516051989844119E-7</v>
      </c>
      <c r="X109" s="65">
        <f t="shared" si="75"/>
        <v>7.4516051989844123E-3</v>
      </c>
      <c r="Y109" s="68">
        <f t="shared" si="77"/>
        <v>1E-4</v>
      </c>
      <c r="Z109" s="68">
        <f t="shared" si="78"/>
        <v>1E-4</v>
      </c>
      <c r="AA109" s="66">
        <f t="shared" si="76"/>
        <v>18.661219600107916</v>
      </c>
      <c r="AB109" s="68">
        <f t="shared" si="79"/>
        <v>5.7124937687802912E-2</v>
      </c>
    </row>
    <row r="110" spans="1:28">
      <c r="A110">
        <v>15593.91</v>
      </c>
      <c r="B110">
        <v>16.575629746496968</v>
      </c>
      <c r="D110" s="66">
        <f t="shared" si="60"/>
        <v>16.464648651872103</v>
      </c>
      <c r="E110" s="66">
        <f t="shared" si="61"/>
        <v>11.93341107453811</v>
      </c>
      <c r="F110" s="66">
        <f t="shared" si="62"/>
        <v>4.531237577333993</v>
      </c>
      <c r="G110" s="66">
        <f t="shared" si="63"/>
        <v>4.5269594317245616</v>
      </c>
      <c r="H110" s="66">
        <f t="shared" si="64"/>
        <v>0</v>
      </c>
      <c r="I110" s="66">
        <f t="shared" si="65"/>
        <v>16.46037050626267</v>
      </c>
      <c r="J110" s="66">
        <f t="shared" si="66"/>
        <v>0</v>
      </c>
      <c r="K110" s="66">
        <f t="shared" si="67"/>
        <v>2.2511079198540083</v>
      </c>
      <c r="L110" s="66">
        <f t="shared" si="68"/>
        <v>2.2511079198540083</v>
      </c>
      <c r="M110" s="66">
        <f t="shared" si="69"/>
        <v>18.711478426116678</v>
      </c>
      <c r="N110" s="66">
        <f t="shared" si="70"/>
        <v>-2.2468297742445742</v>
      </c>
      <c r="O110" s="67">
        <f t="shared" si="71"/>
        <v>5.0482440344319244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6.831260503313501E-7</v>
      </c>
      <c r="X110" s="65">
        <f t="shared" si="75"/>
        <v>6.8312605033135007E-3</v>
      </c>
      <c r="Y110" s="68">
        <f t="shared" si="77"/>
        <v>1E-4</v>
      </c>
      <c r="Z110" s="68">
        <f t="shared" si="78"/>
        <v>1E-4</v>
      </c>
      <c r="AA110" s="66">
        <f t="shared" si="76"/>
        <v>18.711478426116678</v>
      </c>
      <c r="AB110" s="68">
        <f t="shared" si="79"/>
        <v>5.0258826008761304E-2</v>
      </c>
    </row>
    <row r="111" spans="1:28">
      <c r="A111">
        <v>17093.189999999999</v>
      </c>
      <c r="B111">
        <v>16.575629746496968</v>
      </c>
      <c r="D111" s="66">
        <f t="shared" si="60"/>
        <v>16.464648651872103</v>
      </c>
      <c r="E111" s="66">
        <f t="shared" si="61"/>
        <v>11.944988079309969</v>
      </c>
      <c r="F111" s="66">
        <f t="shared" si="62"/>
        <v>4.5196605725621346</v>
      </c>
      <c r="G111" s="66">
        <f t="shared" si="63"/>
        <v>4.5621279224422251</v>
      </c>
      <c r="H111" s="66">
        <f t="shared" si="64"/>
        <v>0</v>
      </c>
      <c r="I111" s="66">
        <f t="shared" si="65"/>
        <v>16.507116001752195</v>
      </c>
      <c r="J111" s="66">
        <f t="shared" si="66"/>
        <v>0</v>
      </c>
      <c r="K111" s="66">
        <f t="shared" si="67"/>
        <v>2.2557350804361551</v>
      </c>
      <c r="L111" s="66">
        <f t="shared" si="68"/>
        <v>2.2557350804361551</v>
      </c>
      <c r="M111" s="66">
        <f t="shared" si="69"/>
        <v>18.762851082188348</v>
      </c>
      <c r="N111" s="66">
        <f t="shared" si="70"/>
        <v>-2.2982024303162447</v>
      </c>
      <c r="O111" s="67">
        <f t="shared" si="71"/>
        <v>5.2817344107114934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6.2320761353044952E-7</v>
      </c>
      <c r="X111" s="65">
        <f t="shared" si="75"/>
        <v>6.2320761353044955E-3</v>
      </c>
      <c r="Y111" s="68">
        <f t="shared" si="77"/>
        <v>1E-4</v>
      </c>
      <c r="Z111" s="68">
        <f t="shared" si="78"/>
        <v>1E-4</v>
      </c>
      <c r="AA111" s="66">
        <f t="shared" si="76"/>
        <v>18.762851082188348</v>
      </c>
      <c r="AB111" s="68">
        <f t="shared" si="79"/>
        <v>5.1372656071670519E-2</v>
      </c>
    </row>
    <row r="112" spans="1:28">
      <c r="A112">
        <v>18695.23</v>
      </c>
      <c r="B112">
        <v>16.575629746496968</v>
      </c>
      <c r="D112" s="66">
        <f t="shared" si="60"/>
        <v>16.464648651872103</v>
      </c>
      <c r="E112" s="66">
        <f t="shared" si="61"/>
        <v>11.95607921254064</v>
      </c>
      <c r="F112" s="66">
        <f t="shared" si="62"/>
        <v>4.5085694393314633</v>
      </c>
      <c r="G112" s="66">
        <f t="shared" si="63"/>
        <v>4.5954717981717534</v>
      </c>
      <c r="H112" s="66">
        <f t="shared" si="64"/>
        <v>8.6902358840290184E-2</v>
      </c>
      <c r="I112" s="66">
        <f t="shared" si="65"/>
        <v>16.551551010712394</v>
      </c>
      <c r="J112" s="66">
        <f t="shared" si="66"/>
        <v>-8.6902358840291072E-2</v>
      </c>
      <c r="K112" s="66">
        <f t="shared" si="67"/>
        <v>2.2598516380076212</v>
      </c>
      <c r="L112" s="66">
        <f t="shared" si="68"/>
        <v>2.3467539968479123</v>
      </c>
      <c r="M112" s="66">
        <f t="shared" si="69"/>
        <v>18.811402648720016</v>
      </c>
      <c r="N112" s="66">
        <f t="shared" si="70"/>
        <v>-2.3467539968479123</v>
      </c>
      <c r="O112" s="67">
        <f t="shared" si="71"/>
        <v>5.5072543217216516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5.6980342833559909E-7</v>
      </c>
      <c r="X112" s="65">
        <f t="shared" si="75"/>
        <v>5.6980342833559908E-3</v>
      </c>
      <c r="Y112" s="68">
        <f t="shared" si="77"/>
        <v>1E-4</v>
      </c>
      <c r="Z112" s="68">
        <f t="shared" si="78"/>
        <v>1E-4</v>
      </c>
      <c r="AA112" s="66">
        <f t="shared" si="76"/>
        <v>18.811402648720016</v>
      </c>
      <c r="AB112" s="68">
        <f t="shared" si="79"/>
        <v>4.8551566531667589E-2</v>
      </c>
    </row>
    <row r="113" spans="1:28">
      <c r="A113">
        <v>20394.3</v>
      </c>
      <c r="B113">
        <v>16.575629746496968</v>
      </c>
      <c r="D113" s="66">
        <f t="shared" si="60"/>
        <v>16.464648651872103</v>
      </c>
      <c r="E113" s="66">
        <f t="shared" si="61"/>
        <v>11.966657918125623</v>
      </c>
      <c r="F113" s="66">
        <f t="shared" si="62"/>
        <v>4.4979907337464802</v>
      </c>
      <c r="G113" s="66">
        <f t="shared" si="63"/>
        <v>4.6269612497730686</v>
      </c>
      <c r="H113" s="66">
        <f t="shared" si="64"/>
        <v>0.12897051602658838</v>
      </c>
      <c r="I113" s="66">
        <f t="shared" si="65"/>
        <v>16.593619167898691</v>
      </c>
      <c r="J113" s="66">
        <f t="shared" si="66"/>
        <v>-0.12897051602658749</v>
      </c>
      <c r="K113" s="66">
        <f t="shared" si="67"/>
        <v>2.2635187298888595</v>
      </c>
      <c r="L113" s="66">
        <f t="shared" si="68"/>
        <v>2.392489245915447</v>
      </c>
      <c r="M113" s="66">
        <f t="shared" si="69"/>
        <v>18.857137897787549</v>
      </c>
      <c r="N113" s="66">
        <f t="shared" si="70"/>
        <v>-2.3924892459154457</v>
      </c>
      <c r="O113" s="67">
        <f t="shared" si="71"/>
        <v>5.7240047918210575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5.223325217106026E-7</v>
      </c>
      <c r="X113" s="65">
        <f t="shared" si="75"/>
        <v>5.2233252171060259E-3</v>
      </c>
      <c r="Y113" s="68">
        <f t="shared" si="77"/>
        <v>1E-4</v>
      </c>
      <c r="Z113" s="68">
        <f t="shared" si="78"/>
        <v>1E-4</v>
      </c>
      <c r="AA113" s="66">
        <f t="shared" si="76"/>
        <v>18.857137897787549</v>
      </c>
      <c r="AB113" s="68">
        <f t="shared" si="79"/>
        <v>4.5735249067533346E-2</v>
      </c>
    </row>
    <row r="114" spans="1:28">
      <c r="A114">
        <v>22295.43</v>
      </c>
      <c r="B114">
        <v>16.575629746496968</v>
      </c>
      <c r="D114" s="66">
        <f t="shared" si="60"/>
        <v>16.464648651872103</v>
      </c>
      <c r="E114" s="66">
        <f t="shared" si="61"/>
        <v>11.977307343648762</v>
      </c>
      <c r="F114" s="66">
        <f t="shared" si="62"/>
        <v>4.4873413082233409</v>
      </c>
      <c r="G114" s="66">
        <f t="shared" si="63"/>
        <v>4.6583554718105171</v>
      </c>
      <c r="H114" s="66">
        <f t="shared" si="64"/>
        <v>0.17101416358717625</v>
      </c>
      <c r="I114" s="66">
        <f t="shared" si="65"/>
        <v>16.63566281545928</v>
      </c>
      <c r="J114" s="66">
        <f t="shared" si="66"/>
        <v>-0.17101416358717714</v>
      </c>
      <c r="K114" s="66">
        <f t="shared" si="67"/>
        <v>2.2669790363273132</v>
      </c>
      <c r="L114" s="66">
        <f t="shared" si="68"/>
        <v>2.4379931999144904</v>
      </c>
      <c r="M114" s="66">
        <f t="shared" si="69"/>
        <v>18.902641851786594</v>
      </c>
      <c r="N114" s="66">
        <f t="shared" si="70"/>
        <v>-2.4379931999144908</v>
      </c>
      <c r="O114" s="67">
        <f t="shared" si="71"/>
        <v>5.9438108428292979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4.7779325841764622E-7</v>
      </c>
      <c r="X114" s="65">
        <f t="shared" si="75"/>
        <v>4.7779325841764619E-3</v>
      </c>
      <c r="Y114" s="68">
        <f t="shared" si="77"/>
        <v>1E-4</v>
      </c>
      <c r="Z114" s="68">
        <f t="shared" si="78"/>
        <v>1E-4</v>
      </c>
      <c r="AA114" s="66">
        <f t="shared" si="76"/>
        <v>18.902641851786594</v>
      </c>
      <c r="AB114" s="68">
        <f t="shared" si="79"/>
        <v>4.5503953999045166E-2</v>
      </c>
    </row>
    <row r="115" spans="1:28">
      <c r="A115">
        <v>24397.55</v>
      </c>
      <c r="B115">
        <v>16.575629746496968</v>
      </c>
      <c r="D115" s="66">
        <f t="shared" si="60"/>
        <v>16.464648651872103</v>
      </c>
      <c r="E115" s="66">
        <f t="shared" si="61"/>
        <v>11.987883438798365</v>
      </c>
      <c r="F115" s="66">
        <f t="shared" si="62"/>
        <v>4.4767652130737385</v>
      </c>
      <c r="G115" s="66">
        <f t="shared" si="63"/>
        <v>4.6892336010355731</v>
      </c>
      <c r="H115" s="66">
        <f t="shared" si="64"/>
        <v>0.21246838796183454</v>
      </c>
      <c r="I115" s="66">
        <f t="shared" si="65"/>
        <v>16.677117039833938</v>
      </c>
      <c r="J115" s="66">
        <f t="shared" si="66"/>
        <v>-0.21246838796183454</v>
      </c>
      <c r="K115" s="66">
        <f t="shared" si="67"/>
        <v>2.2702067414682179</v>
      </c>
      <c r="L115" s="66">
        <f t="shared" si="68"/>
        <v>2.4826751294300524</v>
      </c>
      <c r="M115" s="66">
        <f t="shared" si="69"/>
        <v>18.947323781302156</v>
      </c>
      <c r="N115" s="66">
        <f t="shared" si="70"/>
        <v>-2.4826751294300529</v>
      </c>
      <c r="O115" s="67">
        <f t="shared" si="71"/>
        <v>6.1636757982905301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4.3662606071193798E-7</v>
      </c>
      <c r="X115" s="65">
        <f t="shared" si="75"/>
        <v>4.3662606071193802E-3</v>
      </c>
      <c r="Y115" s="68">
        <f t="shared" si="77"/>
        <v>1E-4</v>
      </c>
      <c r="Z115" s="68">
        <f t="shared" si="78"/>
        <v>1E-4</v>
      </c>
      <c r="AA115" s="66">
        <f t="shared" si="76"/>
        <v>18.947323781302156</v>
      </c>
      <c r="AB115" s="68">
        <f t="shared" si="79"/>
        <v>4.4681929515562047E-2</v>
      </c>
    </row>
    <row r="116" spans="1:28">
      <c r="A116">
        <v>26697.19</v>
      </c>
      <c r="B116">
        <v>16.575629746496968</v>
      </c>
      <c r="D116" s="66">
        <f t="shared" si="60"/>
        <v>16.464648651872103</v>
      </c>
      <c r="E116" s="66">
        <f t="shared" si="61"/>
        <v>11.998270809712249</v>
      </c>
      <c r="F116" s="66">
        <f t="shared" si="62"/>
        <v>4.4663778421598543</v>
      </c>
      <c r="G116" s="66">
        <f t="shared" si="63"/>
        <v>4.7192733154287296</v>
      </c>
      <c r="H116" s="66">
        <f t="shared" si="64"/>
        <v>0.25289547326887529</v>
      </c>
      <c r="I116" s="66">
        <f t="shared" si="65"/>
        <v>16.717544125140979</v>
      </c>
      <c r="J116" s="66">
        <f t="shared" si="66"/>
        <v>-0.25289547326887529</v>
      </c>
      <c r="K116" s="66">
        <f t="shared" si="67"/>
        <v>2.2731921265538491</v>
      </c>
      <c r="L116" s="66">
        <f t="shared" si="68"/>
        <v>2.5260875998227243</v>
      </c>
      <c r="M116" s="66">
        <f t="shared" si="69"/>
        <v>18.990736251694827</v>
      </c>
      <c r="N116" s="66">
        <f t="shared" si="70"/>
        <v>-2.5260875998227235</v>
      </c>
      <c r="O116" s="67">
        <f t="shared" si="71"/>
        <v>6.3811185619781279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3.9901600683527158E-7</v>
      </c>
      <c r="X116" s="65">
        <f t="shared" si="75"/>
        <v>3.9901600683527154E-3</v>
      </c>
      <c r="Y116" s="68">
        <f t="shared" si="77"/>
        <v>1E-4</v>
      </c>
      <c r="Z116" s="68">
        <f t="shared" si="78"/>
        <v>1E-4</v>
      </c>
      <c r="AA116" s="66">
        <f t="shared" si="76"/>
        <v>18.990736251694827</v>
      </c>
      <c r="AB116" s="68">
        <f t="shared" si="79"/>
        <v>4.3412470392670599E-2</v>
      </c>
    </row>
    <row r="117" spans="1:28">
      <c r="A117">
        <v>29298.639999999999</v>
      </c>
      <c r="B117">
        <v>16.575629746496968</v>
      </c>
      <c r="D117" s="66">
        <f t="shared" si="60"/>
        <v>16.464648651872103</v>
      </c>
      <c r="E117" s="66">
        <f t="shared" si="61"/>
        <v>12.008803764862314</v>
      </c>
      <c r="F117" s="66">
        <f t="shared" si="62"/>
        <v>4.4558448870097891</v>
      </c>
      <c r="G117" s="66">
        <f t="shared" si="63"/>
        <v>4.7494467201814778</v>
      </c>
      <c r="H117" s="66">
        <f t="shared" si="64"/>
        <v>0.29360183317168875</v>
      </c>
      <c r="I117" s="66">
        <f t="shared" si="65"/>
        <v>16.758250485043792</v>
      </c>
      <c r="J117" s="66">
        <f t="shared" si="66"/>
        <v>-0.29360183317168875</v>
      </c>
      <c r="K117" s="66">
        <f t="shared" si="67"/>
        <v>2.27604832444757</v>
      </c>
      <c r="L117" s="66">
        <f t="shared" si="68"/>
        <v>2.5696501576192587</v>
      </c>
      <c r="M117" s="66">
        <f t="shared" si="69"/>
        <v>19.034298809491361</v>
      </c>
      <c r="N117" s="66">
        <f t="shared" si="70"/>
        <v>-2.5696501576192574</v>
      </c>
      <c r="O117" s="67">
        <f t="shared" si="71"/>
        <v>6.6031019325526747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3.6358705207895463E-7</v>
      </c>
      <c r="X117" s="65">
        <f t="shared" si="75"/>
        <v>3.6358705207895463E-3</v>
      </c>
      <c r="Y117" s="68">
        <f t="shared" si="77"/>
        <v>1E-4</v>
      </c>
      <c r="Z117" s="68">
        <f t="shared" si="78"/>
        <v>1E-4</v>
      </c>
      <c r="AA117" s="66">
        <f t="shared" si="76"/>
        <v>19.034298809491361</v>
      </c>
      <c r="AB117" s="68">
        <f t="shared" si="79"/>
        <v>4.3562557796533952E-2</v>
      </c>
    </row>
    <row r="118" spans="1:28">
      <c r="A118">
        <v>31998.37</v>
      </c>
      <c r="B118">
        <v>16.575629746496968</v>
      </c>
      <c r="D118" s="66">
        <f t="shared" si="60"/>
        <v>16.464648651872103</v>
      </c>
      <c r="E118" s="66">
        <f t="shared" si="61"/>
        <v>12.018615294003377</v>
      </c>
      <c r="F118" s="66">
        <f t="shared" si="62"/>
        <v>4.4460333578687266</v>
      </c>
      <c r="G118" s="66">
        <f t="shared" si="63"/>
        <v>4.7772962674229529</v>
      </c>
      <c r="H118" s="66">
        <f t="shared" si="64"/>
        <v>0.33126290955422633</v>
      </c>
      <c r="I118" s="66">
        <f t="shared" si="65"/>
        <v>16.79591156142633</v>
      </c>
      <c r="J118" s="66">
        <f t="shared" si="66"/>
        <v>-0.33126290955422633</v>
      </c>
      <c r="K118" s="66">
        <f t="shared" si="67"/>
        <v>2.2785664906855323</v>
      </c>
      <c r="L118" s="66">
        <f t="shared" si="68"/>
        <v>2.6098294002397586</v>
      </c>
      <c r="M118" s="66">
        <f t="shared" si="69"/>
        <v>19.074478052111861</v>
      </c>
      <c r="N118" s="66">
        <f t="shared" si="70"/>
        <v>-2.6098294002397573</v>
      </c>
      <c r="O118" s="67">
        <f t="shared" si="71"/>
        <v>6.8112094983558116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3.3291089975903598E-7</v>
      </c>
      <c r="X118" s="65">
        <f t="shared" si="75"/>
        <v>3.3291089975903596E-3</v>
      </c>
      <c r="Y118" s="68">
        <f t="shared" si="77"/>
        <v>1E-4</v>
      </c>
      <c r="Z118" s="68">
        <f t="shared" si="78"/>
        <v>1E-4</v>
      </c>
      <c r="AA118" s="66">
        <f t="shared" si="76"/>
        <v>19.074478052111861</v>
      </c>
      <c r="AB118" s="68">
        <f t="shared" si="79"/>
        <v>4.0179242620499878E-2</v>
      </c>
    </row>
    <row r="119" spans="1:28">
      <c r="A119">
        <v>34992.620000000003</v>
      </c>
      <c r="B119">
        <v>16.575629746496968</v>
      </c>
      <c r="D119" s="66">
        <f t="shared" si="60"/>
        <v>16.464648651872103</v>
      </c>
      <c r="E119" s="66">
        <f t="shared" si="61"/>
        <v>12.028404463364634</v>
      </c>
      <c r="F119" s="66">
        <f t="shared" si="62"/>
        <v>4.4362441885074695</v>
      </c>
      <c r="G119" s="66">
        <f t="shared" si="63"/>
        <v>4.8048379696980863</v>
      </c>
      <c r="H119" s="66">
        <f t="shared" si="64"/>
        <v>0.36859378119061681</v>
      </c>
      <c r="I119" s="66">
        <f t="shared" si="65"/>
        <v>16.833242433062722</v>
      </c>
      <c r="J119" s="66">
        <f t="shared" si="66"/>
        <v>-0.36859378119061859</v>
      </c>
      <c r="K119" s="66">
        <f t="shared" si="67"/>
        <v>2.2809526117920362</v>
      </c>
      <c r="L119" s="66">
        <f t="shared" si="68"/>
        <v>2.6495463929826548</v>
      </c>
      <c r="M119" s="66">
        <f t="shared" si="69"/>
        <v>19.114195044854757</v>
      </c>
      <c r="N119" s="66">
        <f t="shared" si="70"/>
        <v>-2.6495463929826535</v>
      </c>
      <c r="O119" s="67">
        <f t="shared" si="71"/>
        <v>7.0200960885673895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3.0442436569546781E-7</v>
      </c>
      <c r="X119" s="65">
        <f t="shared" si="75"/>
        <v>3.044243656954678E-3</v>
      </c>
      <c r="Y119" s="68">
        <f t="shared" si="77"/>
        <v>1E-4</v>
      </c>
      <c r="Z119" s="68">
        <f t="shared" si="78"/>
        <v>1E-4</v>
      </c>
      <c r="AA119" s="66">
        <f t="shared" si="76"/>
        <v>19.114195044854757</v>
      </c>
      <c r="AB119" s="68">
        <f t="shared" si="79"/>
        <v>3.9716992742896196E-2</v>
      </c>
    </row>
    <row r="120" spans="1:28">
      <c r="A120">
        <v>38299.440000000002</v>
      </c>
      <c r="B120">
        <v>16.575629746496968</v>
      </c>
      <c r="D120" s="66">
        <f t="shared" si="60"/>
        <v>16.464648651872103</v>
      </c>
      <c r="E120" s="66">
        <f t="shared" si="61"/>
        <v>12.038118886994056</v>
      </c>
      <c r="F120" s="66">
        <f t="shared" si="62"/>
        <v>4.4265297648780475</v>
      </c>
      <c r="G120" s="66">
        <f t="shared" si="63"/>
        <v>4.8319307913942868</v>
      </c>
      <c r="H120" s="66">
        <f t="shared" si="64"/>
        <v>0.40540102651623933</v>
      </c>
      <c r="I120" s="66">
        <f t="shared" si="65"/>
        <v>16.870049678388341</v>
      </c>
      <c r="J120" s="66">
        <f t="shared" si="66"/>
        <v>-0.40540102651623755</v>
      </c>
      <c r="K120" s="66">
        <f t="shared" si="67"/>
        <v>2.2832049416728175</v>
      </c>
      <c r="L120" s="66">
        <f t="shared" si="68"/>
        <v>2.6886059681890551</v>
      </c>
      <c r="M120" s="66">
        <f t="shared" si="69"/>
        <v>19.153254620061158</v>
      </c>
      <c r="N120" s="66">
        <f t="shared" si="70"/>
        <v>-2.6886059681890551</v>
      </c>
      <c r="O120" s="67">
        <f t="shared" si="71"/>
        <v>7.228602052181806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2.781399975436336E-7</v>
      </c>
      <c r="X120" s="65">
        <f t="shared" si="75"/>
        <v>2.7813999754363358E-3</v>
      </c>
      <c r="Y120" s="68">
        <f t="shared" si="77"/>
        <v>1E-4</v>
      </c>
      <c r="Z120" s="68">
        <f t="shared" si="78"/>
        <v>1E-4</v>
      </c>
      <c r="AA120" s="66">
        <f t="shared" si="76"/>
        <v>19.153254620061158</v>
      </c>
      <c r="AB120" s="68">
        <f t="shared" si="79"/>
        <v>3.9059575206401576E-2</v>
      </c>
    </row>
    <row r="121" spans="1:28">
      <c r="A121">
        <v>41897.99</v>
      </c>
      <c r="B121">
        <v>16.575629746496968</v>
      </c>
      <c r="D121" s="66">
        <f t="shared" si="60"/>
        <v>16.464648651872103</v>
      </c>
      <c r="E121" s="66">
        <f t="shared" si="61"/>
        <v>12.047617477192638</v>
      </c>
      <c r="F121" s="66">
        <f t="shared" si="62"/>
        <v>4.4170311746794653</v>
      </c>
      <c r="G121" s="66">
        <f t="shared" si="63"/>
        <v>4.8581944332100084</v>
      </c>
      <c r="H121" s="66">
        <f t="shared" si="64"/>
        <v>0.44116325853054317</v>
      </c>
      <c r="I121" s="66">
        <f t="shared" si="65"/>
        <v>16.905811910402647</v>
      </c>
      <c r="J121" s="66">
        <f t="shared" si="66"/>
        <v>-0.44116325853054406</v>
      </c>
      <c r="K121" s="66">
        <f t="shared" si="67"/>
        <v>2.2853038006669735</v>
      </c>
      <c r="L121" s="66">
        <f t="shared" si="68"/>
        <v>2.7264670591975175</v>
      </c>
      <c r="M121" s="66">
        <f t="shared" si="69"/>
        <v>19.191115711069621</v>
      </c>
      <c r="N121" s="66">
        <f t="shared" si="70"/>
        <v>-2.7264670591975175</v>
      </c>
      <c r="O121" s="67">
        <f t="shared" si="71"/>
        <v>7.4336226248891597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2.542510069700848E-7</v>
      </c>
      <c r="X121" s="65">
        <f t="shared" si="75"/>
        <v>2.542510069700848E-3</v>
      </c>
      <c r="Y121" s="68">
        <f t="shared" si="77"/>
        <v>1E-4</v>
      </c>
      <c r="Z121" s="68">
        <f t="shared" si="78"/>
        <v>1E-4</v>
      </c>
      <c r="AA121" s="66">
        <f t="shared" si="76"/>
        <v>19.191115711069621</v>
      </c>
      <c r="AB121" s="68">
        <f t="shared" si="79"/>
        <v>3.7861091008462466E-2</v>
      </c>
    </row>
    <row r="122" spans="1:28">
      <c r="A122">
        <v>45801.06</v>
      </c>
      <c r="B122">
        <v>16.575629746496968</v>
      </c>
      <c r="D122" s="66">
        <f t="shared" si="60"/>
        <v>16.464648651872103</v>
      </c>
      <c r="E122" s="66">
        <f t="shared" si="61"/>
        <v>12.056882406092909</v>
      </c>
      <c r="F122" s="66">
        <f t="shared" si="62"/>
        <v>4.4077662457791948</v>
      </c>
      <c r="G122" s="66">
        <f t="shared" si="63"/>
        <v>4.883597921367727</v>
      </c>
      <c r="H122" s="66">
        <f t="shared" si="64"/>
        <v>0.47583167558853212</v>
      </c>
      <c r="I122" s="66">
        <f t="shared" si="65"/>
        <v>16.940480327460634</v>
      </c>
      <c r="J122" s="66">
        <f t="shared" si="66"/>
        <v>-0.47583167558853035</v>
      </c>
      <c r="K122" s="66">
        <f t="shared" si="67"/>
        <v>2.2872592105026639</v>
      </c>
      <c r="L122" s="66">
        <f t="shared" si="68"/>
        <v>2.7630908860911942</v>
      </c>
      <c r="M122" s="66">
        <f t="shared" si="69"/>
        <v>19.227739537963298</v>
      </c>
      <c r="N122" s="66">
        <f t="shared" si="70"/>
        <v>-2.7630908860911951</v>
      </c>
      <c r="O122" s="67">
        <f t="shared" si="71"/>
        <v>7.6346712448002263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2.325842709212962E-7</v>
      </c>
      <c r="X122" s="65">
        <f t="shared" si="75"/>
        <v>2.3258427092129621E-3</v>
      </c>
      <c r="Y122" s="68">
        <f t="shared" si="77"/>
        <v>1E-4</v>
      </c>
      <c r="Z122" s="68">
        <f t="shared" si="78"/>
        <v>1E-4</v>
      </c>
      <c r="AA122" s="66">
        <f t="shared" si="76"/>
        <v>19.227739537963298</v>
      </c>
      <c r="AB122" s="68">
        <f t="shared" si="79"/>
        <v>3.6623826893677602E-2</v>
      </c>
    </row>
    <row r="123" spans="1:28">
      <c r="A123">
        <v>50098.47</v>
      </c>
      <c r="B123">
        <v>16.575629746496968</v>
      </c>
      <c r="D123" s="66">
        <f t="shared" si="60"/>
        <v>16.464648651872103</v>
      </c>
      <c r="E123" s="66">
        <f t="shared" si="61"/>
        <v>12.066057980098856</v>
      </c>
      <c r="F123" s="66">
        <f t="shared" si="62"/>
        <v>4.3985906717732473</v>
      </c>
      <c r="G123" s="66">
        <f t="shared" si="63"/>
        <v>4.90855029420681</v>
      </c>
      <c r="H123" s="66">
        <f t="shared" si="64"/>
        <v>0.50995962243356274</v>
      </c>
      <c r="I123" s="66">
        <f t="shared" si="65"/>
        <v>16.974608274305666</v>
      </c>
      <c r="J123" s="66">
        <f t="shared" si="66"/>
        <v>-0.50995962243356274</v>
      </c>
      <c r="K123" s="66">
        <f t="shared" si="67"/>
        <v>2.2891122342861161</v>
      </c>
      <c r="L123" s="66">
        <f t="shared" si="68"/>
        <v>2.7990718567196788</v>
      </c>
      <c r="M123" s="66">
        <f t="shared" si="69"/>
        <v>19.263720508591781</v>
      </c>
      <c r="N123" s="66">
        <f t="shared" si="70"/>
        <v>-2.799071856719678</v>
      </c>
      <c r="O123" s="67">
        <f t="shared" si="71"/>
        <v>7.8348032590801457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2.1263336280574121E-7</v>
      </c>
      <c r="X123" s="65">
        <f t="shared" si="75"/>
        <v>2.1263336280574123E-3</v>
      </c>
      <c r="Y123" s="68">
        <f t="shared" si="77"/>
        <v>1E-4</v>
      </c>
      <c r="Z123" s="68">
        <f t="shared" si="78"/>
        <v>1E-4</v>
      </c>
      <c r="AA123" s="66">
        <f t="shared" si="76"/>
        <v>19.263720508591781</v>
      </c>
      <c r="AB123" s="68">
        <f t="shared" si="79"/>
        <v>3.5980970628482822E-2</v>
      </c>
    </row>
    <row r="124" spans="1:28">
      <c r="A124">
        <v>54799.73</v>
      </c>
      <c r="B124">
        <v>16.575629746496968</v>
      </c>
      <c r="D124" s="66">
        <f t="shared" si="60"/>
        <v>16.464648651872103</v>
      </c>
      <c r="E124" s="66">
        <f t="shared" si="61"/>
        <v>12.075084732797398</v>
      </c>
      <c r="F124" s="66">
        <f t="shared" si="62"/>
        <v>4.3895639190747051</v>
      </c>
      <c r="G124" s="66">
        <f t="shared" si="63"/>
        <v>4.9328999337022816</v>
      </c>
      <c r="H124" s="66">
        <f t="shared" si="64"/>
        <v>0.54333601462757652</v>
      </c>
      <c r="I124" s="66">
        <f t="shared" si="65"/>
        <v>17.007984666499681</v>
      </c>
      <c r="J124" s="66">
        <f t="shared" si="66"/>
        <v>-0.54333601462757741</v>
      </c>
      <c r="K124" s="66">
        <f t="shared" si="67"/>
        <v>2.2908591953740109</v>
      </c>
      <c r="L124" s="66">
        <f t="shared" si="68"/>
        <v>2.8341952100015884</v>
      </c>
      <c r="M124" s="66">
        <f t="shared" si="69"/>
        <v>19.298843861873692</v>
      </c>
      <c r="N124" s="66">
        <f t="shared" si="70"/>
        <v>-2.8341952100015888</v>
      </c>
      <c r="O124" s="67">
        <f t="shared" si="71"/>
        <v>8.0326624883959497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1.943915808987114E-7</v>
      </c>
      <c r="X124" s="65">
        <f t="shared" si="75"/>
        <v>1.9439158089871141E-3</v>
      </c>
      <c r="Y124" s="68">
        <f t="shared" si="77"/>
        <v>1E-4</v>
      </c>
      <c r="Z124" s="68">
        <f t="shared" si="78"/>
        <v>1E-4</v>
      </c>
      <c r="AA124" s="66">
        <f t="shared" si="76"/>
        <v>19.298843861873692</v>
      </c>
      <c r="AB124" s="68">
        <f t="shared" si="79"/>
        <v>3.5123353281910852E-2</v>
      </c>
    </row>
    <row r="125" spans="1:28">
      <c r="A125">
        <v>60001.14</v>
      </c>
      <c r="B125">
        <v>16.575629746496968</v>
      </c>
      <c r="D125" s="66">
        <f t="shared" si="60"/>
        <v>16.464648651872103</v>
      </c>
      <c r="E125" s="66">
        <f t="shared" si="61"/>
        <v>12.084061692089854</v>
      </c>
      <c r="F125" s="66">
        <f t="shared" si="62"/>
        <v>4.3805869597822493</v>
      </c>
      <c r="G125" s="66">
        <f t="shared" si="63"/>
        <v>4.9569225235752112</v>
      </c>
      <c r="H125" s="66">
        <f t="shared" si="64"/>
        <v>0.57633556379296191</v>
      </c>
      <c r="I125" s="66">
        <f t="shared" si="65"/>
        <v>17.040984215665066</v>
      </c>
      <c r="J125" s="66">
        <f t="shared" si="66"/>
        <v>-0.5763355637929628</v>
      </c>
      <c r="K125" s="66">
        <f t="shared" si="67"/>
        <v>2.2925263167703789</v>
      </c>
      <c r="L125" s="66">
        <f t="shared" si="68"/>
        <v>2.8688618805633417</v>
      </c>
      <c r="M125" s="66">
        <f t="shared" si="69"/>
        <v>19.333510532435444</v>
      </c>
      <c r="N125" s="66">
        <f t="shared" si="70"/>
        <v>-2.8688618805633403</v>
      </c>
      <c r="O125" s="67">
        <f t="shared" si="71"/>
        <v>8.2303684897494254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1.7754006253085429E-7</v>
      </c>
      <c r="X125" s="65">
        <f t="shared" si="75"/>
        <v>1.7754006253085429E-3</v>
      </c>
      <c r="Y125" s="68">
        <f t="shared" si="77"/>
        <v>1E-4</v>
      </c>
      <c r="Z125" s="68">
        <f t="shared" si="78"/>
        <v>1E-4</v>
      </c>
      <c r="AA125" s="66">
        <f t="shared" si="76"/>
        <v>19.333510532435444</v>
      </c>
      <c r="AB125" s="68">
        <f t="shared" si="79"/>
        <v>3.4666670561751545E-2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0.20296689485506475</v>
      </c>
      <c r="B226" s="9">
        <f t="shared" ref="B226:B257" si="86">IF(A9="",B225,A9)</f>
        <v>1.81</v>
      </c>
      <c r="C226" s="65">
        <f t="shared" si="80"/>
        <v>9.1985800230200504E-2</v>
      </c>
      <c r="D226" s="9">
        <f t="shared" ref="D226:D257" si="87">IF(A9="",B225,A9)</f>
        <v>1.81</v>
      </c>
      <c r="E226" s="66">
        <f t="shared" si="81"/>
        <v>8.1922036691184336E-2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8.1922036691184336E-2</v>
      </c>
      <c r="J226" s="9">
        <f t="shared" ref="J226:J257" si="91">IF(A9="",B225,A9)</f>
        <v>1.81</v>
      </c>
      <c r="K226" s="9">
        <f t="shared" si="83"/>
        <v>8.1922036691184336E-2</v>
      </c>
      <c r="L226" s="9">
        <f t="shared" si="84"/>
        <v>1.81</v>
      </c>
    </row>
    <row r="227" spans="1:12">
      <c r="A227" s="66">
        <f t="shared" si="85"/>
        <v>0.58634880735907591</v>
      </c>
      <c r="B227" s="9">
        <f t="shared" si="86"/>
        <v>1.96</v>
      </c>
      <c r="C227" s="65">
        <f t="shared" si="80"/>
        <v>0.47536771273421163</v>
      </c>
      <c r="D227" s="9">
        <f t="shared" si="87"/>
        <v>1.96</v>
      </c>
      <c r="E227" s="66">
        <f t="shared" si="81"/>
        <v>0.39062543964401381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0.39062543964401381</v>
      </c>
      <c r="J227" s="9">
        <f t="shared" si="91"/>
        <v>1.96</v>
      </c>
      <c r="K227" s="9">
        <f t="shared" si="83"/>
        <v>0.39062543964401381</v>
      </c>
      <c r="L227" s="9">
        <f t="shared" si="84"/>
        <v>1.96</v>
      </c>
    </row>
    <row r="228" spans="1:12">
      <c r="A228" s="66">
        <f t="shared" si="85"/>
        <v>1.0373863514814419</v>
      </c>
      <c r="B228" s="9">
        <f t="shared" si="86"/>
        <v>2.16</v>
      </c>
      <c r="C228" s="65">
        <f t="shared" si="80"/>
        <v>0.9264052568565776</v>
      </c>
      <c r="D228" s="9">
        <f t="shared" si="87"/>
        <v>2.16</v>
      </c>
      <c r="E228" s="66">
        <f t="shared" si="81"/>
        <v>1.0200830864690666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1.0200830864690666</v>
      </c>
      <c r="J228" s="9">
        <f t="shared" si="91"/>
        <v>2.16</v>
      </c>
      <c r="K228" s="9">
        <f t="shared" si="83"/>
        <v>1.0200830864690666</v>
      </c>
      <c r="L228" s="9">
        <f t="shared" si="84"/>
        <v>2.16</v>
      </c>
    </row>
    <row r="229" spans="1:12">
      <c r="A229" s="66">
        <f t="shared" si="85"/>
        <v>1.556079527222163</v>
      </c>
      <c r="B229" s="9">
        <f t="shared" si="86"/>
        <v>2.36</v>
      </c>
      <c r="C229" s="65">
        <f t="shared" si="80"/>
        <v>1.4450984325972989</v>
      </c>
      <c r="D229" s="9">
        <f t="shared" si="87"/>
        <v>2.36</v>
      </c>
      <c r="E229" s="66">
        <f t="shared" si="81"/>
        <v>1.6977827184581984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1.6977827184581984</v>
      </c>
      <c r="J229" s="9">
        <f t="shared" si="91"/>
        <v>2.36</v>
      </c>
      <c r="K229" s="9">
        <f t="shared" si="83"/>
        <v>1.6977827184581984</v>
      </c>
      <c r="L229" s="9">
        <f t="shared" si="84"/>
        <v>2.36</v>
      </c>
    </row>
    <row r="230" spans="1:12">
      <c r="A230" s="66">
        <f t="shared" si="85"/>
        <v>2.2326358434057121</v>
      </c>
      <c r="B230" s="9">
        <f t="shared" si="86"/>
        <v>2.58</v>
      </c>
      <c r="C230" s="65">
        <f t="shared" si="80"/>
        <v>2.1216547487808479</v>
      </c>
      <c r="D230" s="9">
        <f t="shared" si="87"/>
        <v>2.58</v>
      </c>
      <c r="E230" s="66">
        <f t="shared" si="81"/>
        <v>2.3902250698004397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2.3902250698004397</v>
      </c>
      <c r="J230" s="9">
        <f t="shared" si="91"/>
        <v>2.58</v>
      </c>
      <c r="K230" s="9">
        <f t="shared" si="83"/>
        <v>2.3902250698004397</v>
      </c>
      <c r="L230" s="9">
        <f t="shared" si="84"/>
        <v>2.58</v>
      </c>
    </row>
    <row r="231" spans="1:12">
      <c r="A231" s="66">
        <f t="shared" si="85"/>
        <v>3.0896071772382077</v>
      </c>
      <c r="B231" s="9">
        <f t="shared" si="86"/>
        <v>2.82</v>
      </c>
      <c r="C231" s="65">
        <f t="shared" si="80"/>
        <v>2.9786260826133435</v>
      </c>
      <c r="D231" s="9">
        <f t="shared" si="87"/>
        <v>2.82</v>
      </c>
      <c r="E231" s="66">
        <f t="shared" si="81"/>
        <v>3.0499979001748945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3.0499979001748945</v>
      </c>
      <c r="J231" s="9">
        <f t="shared" si="91"/>
        <v>2.82</v>
      </c>
      <c r="K231" s="9">
        <f t="shared" si="83"/>
        <v>3.0499979001748945</v>
      </c>
      <c r="L231" s="9">
        <f t="shared" si="84"/>
        <v>2.82</v>
      </c>
    </row>
    <row r="232" spans="1:12">
      <c r="A232" s="66">
        <f t="shared" si="85"/>
        <v>3.8563710022462292</v>
      </c>
      <c r="B232" s="9">
        <f t="shared" si="86"/>
        <v>3.08</v>
      </c>
      <c r="C232" s="65">
        <f t="shared" si="80"/>
        <v>3.745389907621365</v>
      </c>
      <c r="D232" s="9">
        <f t="shared" si="87"/>
        <v>3.08</v>
      </c>
      <c r="E232" s="66">
        <f t="shared" si="81"/>
        <v>3.6568607823385557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3.6568607823385557</v>
      </c>
      <c r="J232" s="9">
        <f t="shared" si="91"/>
        <v>3.08</v>
      </c>
      <c r="K232" s="9">
        <f t="shared" si="83"/>
        <v>3.6568607823385557</v>
      </c>
      <c r="L232" s="9">
        <f t="shared" si="84"/>
        <v>3.08</v>
      </c>
    </row>
    <row r="233" spans="1:12">
      <c r="A233" s="66">
        <f t="shared" si="85"/>
        <v>4.5329273184297785</v>
      </c>
      <c r="B233" s="9">
        <f t="shared" si="86"/>
        <v>3.37</v>
      </c>
      <c r="C233" s="65">
        <f t="shared" si="80"/>
        <v>4.4219462238049143</v>
      </c>
      <c r="D233" s="9">
        <f t="shared" si="87"/>
        <v>3.37</v>
      </c>
      <c r="E233" s="66">
        <f t="shared" si="81"/>
        <v>4.223074884981993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4.223074884981993</v>
      </c>
      <c r="J233" s="9">
        <f t="shared" si="91"/>
        <v>3.37</v>
      </c>
      <c r="K233" s="9">
        <f t="shared" si="83"/>
        <v>4.223074884981993</v>
      </c>
      <c r="L233" s="9">
        <f t="shared" si="84"/>
        <v>3.37</v>
      </c>
    </row>
    <row r="234" spans="1:12">
      <c r="A234" s="66">
        <f t="shared" si="85"/>
        <v>5.0967242485827358</v>
      </c>
      <c r="B234" s="9">
        <f t="shared" si="86"/>
        <v>3.68</v>
      </c>
      <c r="C234" s="65">
        <f t="shared" si="80"/>
        <v>4.9857431539578716</v>
      </c>
      <c r="D234" s="9">
        <f t="shared" si="87"/>
        <v>3.68</v>
      </c>
      <c r="E234" s="66">
        <f t="shared" si="81"/>
        <v>4.7263819551046673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4.7263819551046673</v>
      </c>
      <c r="J234" s="9">
        <f t="shared" si="91"/>
        <v>3.68</v>
      </c>
      <c r="K234" s="9">
        <f t="shared" si="83"/>
        <v>4.7263819551046673</v>
      </c>
      <c r="L234" s="9">
        <f t="shared" si="84"/>
        <v>3.68</v>
      </c>
    </row>
    <row r="235" spans="1:12">
      <c r="A235" s="66">
        <f t="shared" si="85"/>
        <v>5.6379693015295747</v>
      </c>
      <c r="B235" s="9">
        <f t="shared" si="86"/>
        <v>4.04</v>
      </c>
      <c r="C235" s="65">
        <f t="shared" si="80"/>
        <v>5.5269882069047105</v>
      </c>
      <c r="D235" s="9">
        <f t="shared" si="87"/>
        <v>4.04</v>
      </c>
      <c r="E235" s="66">
        <f t="shared" si="81"/>
        <v>5.2097539250732039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5.2097539250732039</v>
      </c>
      <c r="J235" s="9">
        <f t="shared" si="91"/>
        <v>4.04</v>
      </c>
      <c r="K235" s="9">
        <f t="shared" si="83"/>
        <v>5.2097539250732039</v>
      </c>
      <c r="L235" s="9">
        <f t="shared" si="84"/>
        <v>4.04</v>
      </c>
    </row>
    <row r="236" spans="1:12">
      <c r="A236" s="66">
        <f t="shared" si="85"/>
        <v>6.0213512140335856</v>
      </c>
      <c r="B236" s="9">
        <f t="shared" si="86"/>
        <v>4.41</v>
      </c>
      <c r="C236" s="65">
        <f t="shared" si="80"/>
        <v>5.9103701194087215</v>
      </c>
      <c r="D236" s="9">
        <f t="shared" si="87"/>
        <v>4.41</v>
      </c>
      <c r="E236" s="66">
        <f t="shared" si="81"/>
        <v>5.6209044709231346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5.6209044709231346</v>
      </c>
      <c r="J236" s="9">
        <f t="shared" si="91"/>
        <v>4.41</v>
      </c>
      <c r="K236" s="9">
        <f t="shared" si="83"/>
        <v>5.6209044709231346</v>
      </c>
      <c r="L236" s="9">
        <f t="shared" si="84"/>
        <v>4.41</v>
      </c>
    </row>
    <row r="237" spans="1:12">
      <c r="A237" s="66">
        <f t="shared" si="85"/>
        <v>6.3596293721253607</v>
      </c>
      <c r="B237" s="9">
        <f t="shared" si="86"/>
        <v>4.82</v>
      </c>
      <c r="C237" s="65">
        <f t="shared" si="80"/>
        <v>6.2486482775004966</v>
      </c>
      <c r="D237" s="9">
        <f t="shared" si="87"/>
        <v>4.82</v>
      </c>
      <c r="E237" s="66">
        <f t="shared" si="81"/>
        <v>6.0003224235512738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6.0003224235512738</v>
      </c>
      <c r="J237" s="9">
        <f t="shared" si="91"/>
        <v>4.82</v>
      </c>
      <c r="K237" s="9">
        <f t="shared" si="83"/>
        <v>6.0003224235512738</v>
      </c>
      <c r="L237" s="9">
        <f t="shared" si="84"/>
        <v>4.82</v>
      </c>
    </row>
    <row r="238" spans="1:12">
      <c r="A238" s="66">
        <f t="shared" si="85"/>
        <v>6.6753556530110174</v>
      </c>
      <c r="B238" s="9">
        <f t="shared" si="86"/>
        <v>5.27</v>
      </c>
      <c r="C238" s="65">
        <f t="shared" si="80"/>
        <v>6.5643745583861532</v>
      </c>
      <c r="D238" s="9">
        <f t="shared" si="87"/>
        <v>5.27</v>
      </c>
      <c r="E238" s="66">
        <f t="shared" si="81"/>
        <v>6.3473299949690087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6.3473299949690087</v>
      </c>
      <c r="J238" s="9">
        <f t="shared" si="91"/>
        <v>5.27</v>
      </c>
      <c r="K238" s="9">
        <f t="shared" si="83"/>
        <v>6.3473299949690087</v>
      </c>
      <c r="L238" s="9">
        <f t="shared" si="84"/>
        <v>5.27</v>
      </c>
    </row>
    <row r="239" spans="1:12">
      <c r="A239" s="66">
        <f t="shared" si="85"/>
        <v>6.9685300566905539</v>
      </c>
      <c r="B239" s="9">
        <f t="shared" si="86"/>
        <v>5.77</v>
      </c>
      <c r="C239" s="65">
        <f t="shared" si="80"/>
        <v>6.8575489620656898</v>
      </c>
      <c r="D239" s="9">
        <f t="shared" si="87"/>
        <v>5.77</v>
      </c>
      <c r="E239" s="66">
        <f t="shared" si="81"/>
        <v>6.6689021291814852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6.6689021291814852</v>
      </c>
      <c r="J239" s="9">
        <f t="shared" si="91"/>
        <v>5.77</v>
      </c>
      <c r="K239" s="9">
        <f t="shared" si="83"/>
        <v>6.6689021291814852</v>
      </c>
      <c r="L239" s="9">
        <f t="shared" si="84"/>
        <v>5.77</v>
      </c>
    </row>
    <row r="240" spans="1:12">
      <c r="A240" s="66">
        <f t="shared" si="85"/>
        <v>7.2391525831639738</v>
      </c>
      <c r="B240" s="9">
        <f t="shared" si="86"/>
        <v>6.31</v>
      </c>
      <c r="C240" s="65">
        <f t="shared" si="80"/>
        <v>7.1281714885391096</v>
      </c>
      <c r="D240" s="9">
        <f t="shared" si="87"/>
        <v>6.31</v>
      </c>
      <c r="E240" s="66">
        <f t="shared" si="81"/>
        <v>6.9593234601226266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6.9593234601226266</v>
      </c>
      <c r="J240" s="9">
        <f t="shared" si="91"/>
        <v>6.31</v>
      </c>
      <c r="K240" s="9">
        <f t="shared" si="83"/>
        <v>6.9593234601226266</v>
      </c>
      <c r="L240" s="9">
        <f t="shared" si="84"/>
        <v>6.31</v>
      </c>
    </row>
    <row r="241" spans="1:19">
      <c r="A241" s="66">
        <f t="shared" si="85"/>
        <v>7.4872232324312753</v>
      </c>
      <c r="B241" s="9">
        <f t="shared" si="86"/>
        <v>6.9</v>
      </c>
      <c r="C241" s="65">
        <f t="shared" si="80"/>
        <v>7.3762421378064111</v>
      </c>
      <c r="D241" s="9">
        <f t="shared" si="87"/>
        <v>6.9</v>
      </c>
      <c r="E241" s="66">
        <f t="shared" si="81"/>
        <v>7.2257617667972864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7.2257617667972864</v>
      </c>
      <c r="J241" s="9">
        <f t="shared" si="91"/>
        <v>6.9</v>
      </c>
      <c r="K241" s="9">
        <f t="shared" si="83"/>
        <v>7.2257617667972864</v>
      </c>
      <c r="L241" s="9">
        <f t="shared" si="84"/>
        <v>6.9</v>
      </c>
    </row>
    <row r="242" spans="1:19">
      <c r="A242" s="66">
        <f t="shared" si="85"/>
        <v>7.7127420044924584</v>
      </c>
      <c r="B242" s="9">
        <f t="shared" si="86"/>
        <v>7.55</v>
      </c>
      <c r="C242" s="65">
        <f t="shared" si="80"/>
        <v>7.6017609098675942</v>
      </c>
      <c r="D242" s="9">
        <f t="shared" si="87"/>
        <v>7.55</v>
      </c>
      <c r="E242" s="66">
        <f t="shared" si="81"/>
        <v>7.4727949796381417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7.4727949796381417</v>
      </c>
      <c r="J242" s="9">
        <f t="shared" si="91"/>
        <v>7.55</v>
      </c>
      <c r="K242" s="9">
        <f t="shared" si="83"/>
        <v>7.4727949796381417</v>
      </c>
      <c r="L242" s="9">
        <f t="shared" si="84"/>
        <v>7.55</v>
      </c>
    </row>
    <row r="243" spans="1:19">
      <c r="A243" s="66">
        <f t="shared" si="85"/>
        <v>7.9157088993475231</v>
      </c>
      <c r="B243" s="9">
        <f t="shared" si="86"/>
        <v>8.26</v>
      </c>
      <c r="C243" s="65">
        <f t="shared" si="80"/>
        <v>7.8047278047226589</v>
      </c>
      <c r="D243" s="9">
        <f t="shared" si="87"/>
        <v>8.26</v>
      </c>
      <c r="E243" s="66">
        <f t="shared" si="81"/>
        <v>7.7004043593611238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7.7004043593611238</v>
      </c>
      <c r="J243" s="9">
        <f t="shared" si="91"/>
        <v>8.26</v>
      </c>
      <c r="K243" s="9">
        <f t="shared" si="83"/>
        <v>7.7004043593611238</v>
      </c>
      <c r="L243" s="9">
        <f t="shared" si="84"/>
        <v>8.26</v>
      </c>
    </row>
    <row r="244" spans="1:19">
      <c r="A244" s="66">
        <f t="shared" si="85"/>
        <v>8.0961239169964703</v>
      </c>
      <c r="B244" s="9">
        <f t="shared" si="86"/>
        <v>9.0399999999999991</v>
      </c>
      <c r="C244" s="65">
        <f t="shared" si="80"/>
        <v>7.9851428223716061</v>
      </c>
      <c r="D244" s="9">
        <f t="shared" si="87"/>
        <v>9.0399999999999991</v>
      </c>
      <c r="E244" s="66">
        <f t="shared" si="81"/>
        <v>7.9118446068521608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7.9118446068521608</v>
      </c>
      <c r="J244" s="9">
        <f t="shared" si="91"/>
        <v>9.0399999999999991</v>
      </c>
      <c r="K244" s="9">
        <f t="shared" si="83"/>
        <v>7.9118446068521608</v>
      </c>
      <c r="L244" s="9">
        <f t="shared" si="84"/>
        <v>9.0399999999999991</v>
      </c>
    </row>
    <row r="245" spans="1:19">
      <c r="A245" s="66">
        <f t="shared" si="85"/>
        <v>8.2539870574392982</v>
      </c>
      <c r="B245" s="9">
        <f t="shared" si="86"/>
        <v>9.8800000000000008</v>
      </c>
      <c r="C245" s="65">
        <f t="shared" si="80"/>
        <v>8.1430059628144331</v>
      </c>
      <c r="D245" s="9">
        <f t="shared" si="87"/>
        <v>9.8800000000000008</v>
      </c>
      <c r="E245" s="66">
        <f t="shared" si="81"/>
        <v>8.1050618115070598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8.1050618115070598</v>
      </c>
      <c r="J245" s="9">
        <f t="shared" si="91"/>
        <v>9.8800000000000008</v>
      </c>
      <c r="K245" s="9">
        <f t="shared" si="83"/>
        <v>8.1050618115070598</v>
      </c>
      <c r="L245" s="9">
        <f t="shared" si="84"/>
        <v>9.8800000000000008</v>
      </c>
    </row>
    <row r="246" spans="1:19">
      <c r="A246" s="66">
        <f t="shared" si="85"/>
        <v>8.4118501978821261</v>
      </c>
      <c r="B246" s="9">
        <f t="shared" si="86"/>
        <v>10.79</v>
      </c>
      <c r="C246" s="65">
        <f t="shared" si="80"/>
        <v>8.300869103257261</v>
      </c>
      <c r="D246" s="9">
        <f t="shared" si="87"/>
        <v>10.79</v>
      </c>
      <c r="E246" s="66">
        <f t="shared" si="81"/>
        <v>8.2834452099702798</v>
      </c>
      <c r="F246" s="9">
        <f t="shared" si="88"/>
        <v>10.79</v>
      </c>
      <c r="G246" s="68">
        <f t="shared" si="82"/>
        <v>0.1</v>
      </c>
      <c r="H246" s="9">
        <f t="shared" si="89"/>
        <v>10.79</v>
      </c>
      <c r="I246" s="66">
        <f t="shared" si="90"/>
        <v>8.2834452099702798</v>
      </c>
      <c r="J246" s="9">
        <f t="shared" si="91"/>
        <v>10.79</v>
      </c>
      <c r="K246" s="9">
        <f t="shared" si="83"/>
        <v>8.2834452099702798</v>
      </c>
      <c r="L246" s="9">
        <f t="shared" si="84"/>
        <v>10.79</v>
      </c>
    </row>
    <row r="247" spans="1:19">
      <c r="A247" s="66">
        <f t="shared" si="85"/>
        <v>8.5471614611188365</v>
      </c>
      <c r="B247" s="9">
        <f t="shared" si="86"/>
        <v>11.79</v>
      </c>
      <c r="C247" s="65">
        <f t="shared" si="80"/>
        <v>8.4361803664939714</v>
      </c>
      <c r="D247" s="9">
        <f t="shared" si="87"/>
        <v>11.79</v>
      </c>
      <c r="E247" s="66">
        <f t="shared" si="81"/>
        <v>8.4509063903864359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8.4509063903864359</v>
      </c>
      <c r="J247" s="9">
        <f t="shared" si="91"/>
        <v>11.79</v>
      </c>
      <c r="K247" s="9">
        <f t="shared" si="83"/>
        <v>8.4509063903864359</v>
      </c>
      <c r="L247" s="9">
        <f t="shared" si="84"/>
        <v>11.79</v>
      </c>
    </row>
    <row r="248" spans="1:19">
      <c r="A248" s="66">
        <f t="shared" si="85"/>
        <v>8.6599208471494276</v>
      </c>
      <c r="B248" s="9">
        <f t="shared" si="86"/>
        <v>12.89</v>
      </c>
      <c r="C248" s="65">
        <f t="shared" si="80"/>
        <v>8.5489397525245625</v>
      </c>
      <c r="D248" s="9">
        <f t="shared" si="87"/>
        <v>12.89</v>
      </c>
      <c r="E248" s="66">
        <f t="shared" si="81"/>
        <v>8.6084542607376857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8.6084542607376857</v>
      </c>
      <c r="J248" s="9">
        <f t="shared" si="91"/>
        <v>12.89</v>
      </c>
      <c r="K248" s="9">
        <f t="shared" si="83"/>
        <v>8.6084542607376857</v>
      </c>
      <c r="L248" s="9">
        <f t="shared" si="84"/>
        <v>12.89</v>
      </c>
    </row>
    <row r="249" spans="1:19">
      <c r="A249" s="66">
        <f t="shared" si="85"/>
        <v>8.7952321103861379</v>
      </c>
      <c r="B249" s="9">
        <f t="shared" si="86"/>
        <v>14.2</v>
      </c>
      <c r="C249" s="65">
        <f t="shared" si="80"/>
        <v>8.6842510157612729</v>
      </c>
      <c r="D249" s="9">
        <f t="shared" si="87"/>
        <v>14.2</v>
      </c>
      <c r="E249" s="66">
        <f t="shared" si="81"/>
        <v>8.7681233842956345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8.7681233842956345</v>
      </c>
      <c r="J249" s="9">
        <f t="shared" si="91"/>
        <v>14.2</v>
      </c>
      <c r="K249" s="9">
        <f t="shared" si="83"/>
        <v>8.7681233842956345</v>
      </c>
      <c r="L249" s="9">
        <f t="shared" si="84"/>
        <v>14.2</v>
      </c>
    </row>
    <row r="250" spans="1:19">
      <c r="A250" s="66">
        <f t="shared" si="85"/>
        <v>8.8854396192106115</v>
      </c>
      <c r="B250" s="9">
        <f t="shared" si="86"/>
        <v>15.5</v>
      </c>
      <c r="C250" s="65">
        <f t="shared" si="80"/>
        <v>8.7744585245857465</v>
      </c>
      <c r="D250" s="9">
        <f t="shared" si="87"/>
        <v>15.5</v>
      </c>
      <c r="E250" s="66">
        <f t="shared" si="81"/>
        <v>8.9034374817262112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8.9034374817262112</v>
      </c>
      <c r="J250" s="9">
        <f t="shared" si="91"/>
        <v>15.5</v>
      </c>
      <c r="K250" s="9">
        <f t="shared" si="83"/>
        <v>8.9034374817262112</v>
      </c>
      <c r="L250" s="9">
        <f t="shared" si="84"/>
        <v>15.5</v>
      </c>
    </row>
    <row r="251" spans="1:19" ht="24">
      <c r="A251" s="66">
        <f t="shared" si="85"/>
        <v>8.9756471280350851</v>
      </c>
      <c r="B251" s="9">
        <f t="shared" si="86"/>
        <v>16.89</v>
      </c>
      <c r="C251" s="65">
        <f t="shared" si="80"/>
        <v>8.8646660334102201</v>
      </c>
      <c r="D251" s="9">
        <f t="shared" si="87"/>
        <v>16.89</v>
      </c>
      <c r="E251" s="66">
        <f t="shared" si="81"/>
        <v>9.0283752126497241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9.0283752126497241</v>
      </c>
      <c r="J251" s="9">
        <f t="shared" si="91"/>
        <v>16.89</v>
      </c>
      <c r="K251" s="9">
        <f t="shared" si="83"/>
        <v>9.0283752126497241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9.0658546368595569</v>
      </c>
      <c r="B252" s="9">
        <f t="shared" si="86"/>
        <v>18.5</v>
      </c>
      <c r="C252" s="65">
        <f t="shared" si="80"/>
        <v>8.9548735422346919</v>
      </c>
      <c r="D252" s="9">
        <f t="shared" si="87"/>
        <v>18.5</v>
      </c>
      <c r="E252" s="66">
        <f t="shared" si="81"/>
        <v>9.153184560064755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9.153184560064755</v>
      </c>
      <c r="J252" s="9">
        <f t="shared" si="91"/>
        <v>18.5</v>
      </c>
      <c r="K252" s="9">
        <f t="shared" si="83"/>
        <v>9.153184560064755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0.44621111134089458</v>
      </c>
    </row>
    <row r="253" spans="1:19">
      <c r="A253" s="66">
        <f t="shared" si="85"/>
        <v>9.1560621456840288</v>
      </c>
      <c r="B253" s="9">
        <f t="shared" si="86"/>
        <v>20.3</v>
      </c>
      <c r="C253" s="65">
        <f t="shared" si="80"/>
        <v>9.0450810510591637</v>
      </c>
      <c r="D253" s="9">
        <f t="shared" si="87"/>
        <v>20.3</v>
      </c>
      <c r="E253" s="66">
        <f t="shared" si="81"/>
        <v>9.2730403552804344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9.2730403552804344</v>
      </c>
      <c r="J253" s="9">
        <f t="shared" si="91"/>
        <v>20.3</v>
      </c>
      <c r="K253" s="9">
        <f t="shared" si="83"/>
        <v>9.2730403552804344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4.4621111134089455</v>
      </c>
    </row>
    <row r="254" spans="1:19">
      <c r="A254" s="66">
        <f t="shared" si="85"/>
        <v>9.2462696545085024</v>
      </c>
      <c r="B254" s="9">
        <f t="shared" si="86"/>
        <v>22.2</v>
      </c>
      <c r="C254" s="65">
        <f t="shared" si="80"/>
        <v>9.1352885598836373</v>
      </c>
      <c r="D254" s="9">
        <f t="shared" si="87"/>
        <v>22.2</v>
      </c>
      <c r="E254" s="66">
        <f t="shared" si="81"/>
        <v>9.3820326837950212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9.3820326837950212</v>
      </c>
      <c r="J254" s="9">
        <f t="shared" si="91"/>
        <v>22.2</v>
      </c>
      <c r="K254" s="9">
        <f t="shared" si="83"/>
        <v>9.3820326837950212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44.62111113408946</v>
      </c>
    </row>
    <row r="255" spans="1:19">
      <c r="A255" s="66">
        <f t="shared" si="85"/>
        <v>9.3139252861268567</v>
      </c>
      <c r="B255" s="9">
        <f t="shared" si="86"/>
        <v>24.3</v>
      </c>
      <c r="C255" s="65">
        <f t="shared" si="80"/>
        <v>9.2029441915019916</v>
      </c>
      <c r="D255" s="9">
        <f t="shared" si="87"/>
        <v>24.3</v>
      </c>
      <c r="E255" s="66">
        <f t="shared" si="81"/>
        <v>9.4861810244721436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9.4861810244721436</v>
      </c>
      <c r="J255" s="9">
        <f t="shared" si="91"/>
        <v>24.3</v>
      </c>
      <c r="K255" s="9">
        <f t="shared" si="83"/>
        <v>9.4861810244721436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446.21111134089455</v>
      </c>
    </row>
    <row r="256" spans="1:19">
      <c r="A256" s="66">
        <f t="shared" si="85"/>
        <v>9.4041327949513303</v>
      </c>
      <c r="B256" s="9">
        <f t="shared" si="86"/>
        <v>26.6</v>
      </c>
      <c r="C256" s="65">
        <f t="shared" si="80"/>
        <v>9.2931517003264652</v>
      </c>
      <c r="D256" s="9">
        <f t="shared" si="87"/>
        <v>26.6</v>
      </c>
      <c r="E256" s="66">
        <f t="shared" si="81"/>
        <v>9.5848651380092793</v>
      </c>
      <c r="F256" s="9">
        <f t="shared" si="88"/>
        <v>26.6</v>
      </c>
      <c r="G256" s="68">
        <f t="shared" si="82"/>
        <v>0.1</v>
      </c>
      <c r="H256" s="9">
        <f t="shared" si="89"/>
        <v>26.6</v>
      </c>
      <c r="I256" s="66">
        <f t="shared" si="90"/>
        <v>9.5848651380092793</v>
      </c>
      <c r="J256" s="9">
        <f t="shared" si="91"/>
        <v>26.6</v>
      </c>
      <c r="K256" s="9">
        <f t="shared" si="83"/>
        <v>9.5848651380092793</v>
      </c>
      <c r="L256" s="9">
        <f t="shared" si="84"/>
        <v>26.6</v>
      </c>
    </row>
    <row r="257" spans="1:19">
      <c r="A257" s="66">
        <f t="shared" si="85"/>
        <v>9.4943403037758021</v>
      </c>
      <c r="B257" s="9">
        <f t="shared" si="86"/>
        <v>28.99</v>
      </c>
      <c r="C257" s="65">
        <f t="shared" ref="C257:C288" si="92">IF(D40&lt;0.0001,0.1,IF(D40="",0.001,D40))</f>
        <v>9.383359209150937</v>
      </c>
      <c r="D257" s="9">
        <f t="shared" si="87"/>
        <v>28.99</v>
      </c>
      <c r="E257" s="66">
        <f t="shared" ref="E257:E288" si="93">IF(E40&lt;0.0001,0.1,IF(E40="",E256,E40))</f>
        <v>9.6740118309146812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9.6740118309146812</v>
      </c>
      <c r="J257" s="9">
        <f t="shared" si="91"/>
        <v>28.99</v>
      </c>
      <c r="K257" s="9">
        <f t="shared" ref="K257:K288" si="95">IF(M40&lt;0.0001,0.1,IF(M40="",0.0001,M40))</f>
        <v>9.6740118309146812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9.5845478126002739</v>
      </c>
      <c r="B258" s="9">
        <f t="shared" ref="B258:B289" si="98">IF(A41="",B257,A41)</f>
        <v>31.79</v>
      </c>
      <c r="C258" s="65">
        <f t="shared" si="92"/>
        <v>9.4735667179754088</v>
      </c>
      <c r="D258" s="9">
        <f t="shared" ref="D258:D289" si="99">IF(A41="",B257,A41)</f>
        <v>31.79</v>
      </c>
      <c r="E258" s="66">
        <f t="shared" si="93"/>
        <v>9.7647906970117226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9.7647906970117226</v>
      </c>
      <c r="J258" s="9">
        <f t="shared" ref="J258:J289" si="103">IF(A41="",B257,A41)</f>
        <v>31.79</v>
      </c>
      <c r="K258" s="9">
        <f t="shared" si="95"/>
        <v>9.7647906970117226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9.6973071986308668</v>
      </c>
      <c r="B259" s="9">
        <f t="shared" si="98"/>
        <v>34.79</v>
      </c>
      <c r="C259" s="65">
        <f t="shared" si="92"/>
        <v>9.5863261040060017</v>
      </c>
      <c r="D259" s="9">
        <f t="shared" si="99"/>
        <v>34.79</v>
      </c>
      <c r="E259" s="66">
        <f t="shared" si="93"/>
        <v>9.8491670279005241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9.8491670279005241</v>
      </c>
      <c r="J259" s="9">
        <f t="shared" si="103"/>
        <v>34.79</v>
      </c>
      <c r="K259" s="9">
        <f t="shared" si="95"/>
        <v>9.8491670279005241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9.7875147074553386</v>
      </c>
      <c r="B260" s="9">
        <f t="shared" si="98"/>
        <v>38</v>
      </c>
      <c r="C260" s="65">
        <f t="shared" si="92"/>
        <v>9.6765336128304735</v>
      </c>
      <c r="D260" s="9">
        <f t="shared" si="99"/>
        <v>38</v>
      </c>
      <c r="E260" s="66">
        <f t="shared" si="93"/>
        <v>9.9278225107205493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9.9278225107205493</v>
      </c>
      <c r="J260" s="9">
        <f t="shared" si="103"/>
        <v>38</v>
      </c>
      <c r="K260" s="9">
        <f t="shared" si="95"/>
        <v>9.9278225107205493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9.8551703390736929</v>
      </c>
      <c r="B261" s="9">
        <f t="shared" si="98"/>
        <v>41.59</v>
      </c>
      <c r="C261" s="65">
        <f t="shared" si="92"/>
        <v>9.7441892444488278</v>
      </c>
      <c r="D261" s="9">
        <f t="shared" si="99"/>
        <v>41.59</v>
      </c>
      <c r="E261" s="66">
        <f t="shared" si="93"/>
        <v>10.004539657081013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10.004539657081013</v>
      </c>
      <c r="J261" s="9">
        <f t="shared" si="103"/>
        <v>41.59</v>
      </c>
      <c r="K261" s="9">
        <f t="shared" si="95"/>
        <v>10.004539657081013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9.9228259706920507</v>
      </c>
      <c r="B262" s="9">
        <f t="shared" si="98"/>
        <v>45.07</v>
      </c>
      <c r="C262" s="65">
        <f t="shared" si="92"/>
        <v>9.8118448760671857</v>
      </c>
      <c r="D262" s="9">
        <f t="shared" si="99"/>
        <v>45.07</v>
      </c>
      <c r="E262" s="66">
        <f t="shared" si="93"/>
        <v>10.069858709930484</v>
      </c>
      <c r="F262" s="9">
        <f t="shared" si="100"/>
        <v>45.07</v>
      </c>
      <c r="G262" s="68">
        <f t="shared" si="94"/>
        <v>0.1</v>
      </c>
      <c r="H262" s="9">
        <f t="shared" si="101"/>
        <v>45.07</v>
      </c>
      <c r="I262" s="66">
        <f t="shared" si="102"/>
        <v>10.069858709930484</v>
      </c>
      <c r="J262" s="9">
        <f t="shared" si="103"/>
        <v>45.07</v>
      </c>
      <c r="K262" s="9">
        <f t="shared" si="95"/>
        <v>10.069858709930484</v>
      </c>
      <c r="L262" s="9">
        <f t="shared" si="96"/>
        <v>45.07</v>
      </c>
    </row>
    <row r="263" spans="1:19">
      <c r="A263" s="66">
        <f t="shared" si="97"/>
        <v>9.9904816023104051</v>
      </c>
      <c r="B263" s="9">
        <f t="shared" si="98"/>
        <v>49.27</v>
      </c>
      <c r="C263" s="65">
        <f t="shared" si="92"/>
        <v>9.87950050768554</v>
      </c>
      <c r="D263" s="9">
        <f t="shared" si="99"/>
        <v>49.27</v>
      </c>
      <c r="E263" s="66">
        <f t="shared" si="93"/>
        <v>10.13922227670084</v>
      </c>
      <c r="F263" s="9">
        <f t="shared" si="100"/>
        <v>49.27</v>
      </c>
      <c r="G263" s="68">
        <f t="shared" si="94"/>
        <v>0.1</v>
      </c>
      <c r="H263" s="9">
        <f t="shared" si="101"/>
        <v>49.27</v>
      </c>
      <c r="I263" s="66">
        <f t="shared" si="102"/>
        <v>10.13922227670084</v>
      </c>
      <c r="J263" s="9">
        <f t="shared" si="103"/>
        <v>49.27</v>
      </c>
      <c r="K263" s="9">
        <f t="shared" si="95"/>
        <v>10.13922227670084</v>
      </c>
      <c r="L263" s="9">
        <f t="shared" si="96"/>
        <v>49.27</v>
      </c>
    </row>
    <row r="264" spans="1:19">
      <c r="A264" s="66">
        <f t="shared" si="97"/>
        <v>10.058137233928759</v>
      </c>
      <c r="B264" s="9">
        <f t="shared" si="98"/>
        <v>54.1</v>
      </c>
      <c r="C264" s="65">
        <f t="shared" si="92"/>
        <v>9.9471561393038943</v>
      </c>
      <c r="D264" s="9">
        <f t="shared" si="99"/>
        <v>54.1</v>
      </c>
      <c r="E264" s="66">
        <f t="shared" si="93"/>
        <v>10.208784881721268</v>
      </c>
      <c r="F264" s="9">
        <f t="shared" si="100"/>
        <v>54.1</v>
      </c>
      <c r="G264" s="68">
        <f t="shared" si="94"/>
        <v>0.1</v>
      </c>
      <c r="H264" s="9">
        <f t="shared" si="101"/>
        <v>54.1</v>
      </c>
      <c r="I264" s="66">
        <f t="shared" si="102"/>
        <v>10.208784881721268</v>
      </c>
      <c r="J264" s="9">
        <f t="shared" si="103"/>
        <v>54.1</v>
      </c>
      <c r="K264" s="9">
        <f t="shared" si="95"/>
        <v>10.208784881721268</v>
      </c>
      <c r="L264" s="9">
        <f t="shared" si="96"/>
        <v>54.1</v>
      </c>
    </row>
    <row r="265" spans="1:19">
      <c r="A265" s="66">
        <f t="shared" si="97"/>
        <v>10.148344742753233</v>
      </c>
      <c r="B265" s="9">
        <f t="shared" si="98"/>
        <v>58.25</v>
      </c>
      <c r="C265" s="65">
        <f t="shared" si="92"/>
        <v>10.037363648128368</v>
      </c>
      <c r="D265" s="9">
        <f t="shared" si="99"/>
        <v>58.25</v>
      </c>
      <c r="E265" s="66">
        <f t="shared" si="93"/>
        <v>10.261555816490153</v>
      </c>
      <c r="F265" s="9">
        <f t="shared" si="100"/>
        <v>58.25</v>
      </c>
      <c r="G265" s="68">
        <f t="shared" si="94"/>
        <v>0.1</v>
      </c>
      <c r="H265" s="9">
        <f t="shared" si="101"/>
        <v>58.25</v>
      </c>
      <c r="I265" s="66">
        <f t="shared" si="102"/>
        <v>10.261555816490153</v>
      </c>
      <c r="J265" s="9">
        <f t="shared" si="103"/>
        <v>58.25</v>
      </c>
      <c r="K265" s="9">
        <f t="shared" si="95"/>
        <v>10.261555816490153</v>
      </c>
      <c r="L265" s="9">
        <f t="shared" si="96"/>
        <v>58.25</v>
      </c>
    </row>
    <row r="266" spans="1:19">
      <c r="A266" s="66">
        <f t="shared" si="97"/>
        <v>10.216000374371587</v>
      </c>
      <c r="B266" s="9">
        <f t="shared" si="98"/>
        <v>63.95</v>
      </c>
      <c r="C266" s="65">
        <f t="shared" si="92"/>
        <v>10.105019279746722</v>
      </c>
      <c r="D266" s="9">
        <f t="shared" si="99"/>
        <v>63.95</v>
      </c>
      <c r="E266" s="66">
        <f t="shared" si="93"/>
        <v>10.325597534120181</v>
      </c>
      <c r="F266" s="9">
        <f t="shared" si="100"/>
        <v>63.95</v>
      </c>
      <c r="G266" s="68">
        <f t="shared" si="94"/>
        <v>0.1</v>
      </c>
      <c r="H266" s="9">
        <f t="shared" si="101"/>
        <v>63.95</v>
      </c>
      <c r="I266" s="66">
        <f t="shared" si="102"/>
        <v>10.325597534120181</v>
      </c>
      <c r="J266" s="9">
        <f t="shared" si="103"/>
        <v>63.95</v>
      </c>
      <c r="K266" s="9">
        <f t="shared" si="95"/>
        <v>10.325597534120181</v>
      </c>
      <c r="L266" s="9">
        <f t="shared" si="96"/>
        <v>63.95</v>
      </c>
    </row>
    <row r="267" spans="1:19">
      <c r="A267" s="66">
        <f t="shared" si="97"/>
        <v>10.306207883196061</v>
      </c>
      <c r="B267" s="9">
        <f t="shared" si="98"/>
        <v>70.430000000000007</v>
      </c>
      <c r="C267" s="65">
        <f t="shared" si="92"/>
        <v>10.195226788571196</v>
      </c>
      <c r="D267" s="9">
        <f t="shared" si="99"/>
        <v>70.430000000000007</v>
      </c>
      <c r="E267" s="66">
        <f t="shared" si="93"/>
        <v>10.388923247796786</v>
      </c>
      <c r="F267" s="9">
        <f t="shared" si="100"/>
        <v>70.430000000000007</v>
      </c>
      <c r="G267" s="68">
        <f t="shared" si="94"/>
        <v>0.1</v>
      </c>
      <c r="H267" s="9">
        <f t="shared" si="101"/>
        <v>70.430000000000007</v>
      </c>
      <c r="I267" s="66">
        <f t="shared" si="102"/>
        <v>10.388923247796786</v>
      </c>
      <c r="J267" s="9">
        <f t="shared" si="103"/>
        <v>70.430000000000007</v>
      </c>
      <c r="K267" s="9">
        <f t="shared" si="95"/>
        <v>10.388923247796786</v>
      </c>
      <c r="L267" s="9">
        <f t="shared" si="96"/>
        <v>70.430000000000007</v>
      </c>
    </row>
    <row r="268" spans="1:19">
      <c r="A268" s="66">
        <f t="shared" si="97"/>
        <v>10.396415392020534</v>
      </c>
      <c r="B268" s="9">
        <f t="shared" si="98"/>
        <v>77.48</v>
      </c>
      <c r="C268" s="65">
        <f t="shared" si="92"/>
        <v>10.285434297395669</v>
      </c>
      <c r="D268" s="9">
        <f t="shared" si="99"/>
        <v>77.48</v>
      </c>
      <c r="E268" s="66">
        <f t="shared" si="93"/>
        <v>10.448818133576166</v>
      </c>
      <c r="F268" s="9">
        <f t="shared" si="100"/>
        <v>77.48</v>
      </c>
      <c r="G268" s="68">
        <f t="shared" si="94"/>
        <v>0.1</v>
      </c>
      <c r="H268" s="9">
        <f t="shared" si="101"/>
        <v>77.48</v>
      </c>
      <c r="I268" s="66">
        <f t="shared" si="102"/>
        <v>10.448818133576166</v>
      </c>
      <c r="J268" s="9">
        <f t="shared" si="103"/>
        <v>77.48</v>
      </c>
      <c r="K268" s="9">
        <f t="shared" si="95"/>
        <v>10.448818133576166</v>
      </c>
      <c r="L268" s="9">
        <f t="shared" si="96"/>
        <v>77.48</v>
      </c>
    </row>
    <row r="269" spans="1:19">
      <c r="A269" s="66">
        <f t="shared" si="97"/>
        <v>10.486622900845006</v>
      </c>
      <c r="B269" s="9">
        <f t="shared" si="98"/>
        <v>84.72</v>
      </c>
      <c r="C269" s="65">
        <f t="shared" si="92"/>
        <v>10.375641806220141</v>
      </c>
      <c r="D269" s="9">
        <f t="shared" si="99"/>
        <v>84.72</v>
      </c>
      <c r="E269" s="66">
        <f t="shared" si="93"/>
        <v>10.502621094823704</v>
      </c>
      <c r="F269" s="9">
        <f t="shared" si="100"/>
        <v>84.72</v>
      </c>
      <c r="G269" s="68">
        <f t="shared" si="94"/>
        <v>0.1</v>
      </c>
      <c r="H269" s="9">
        <f t="shared" si="101"/>
        <v>84.72</v>
      </c>
      <c r="I269" s="66">
        <f t="shared" si="102"/>
        <v>10.502621094823704</v>
      </c>
      <c r="J269" s="9">
        <f t="shared" si="103"/>
        <v>84.72</v>
      </c>
      <c r="K269" s="9">
        <f t="shared" si="95"/>
        <v>10.502621094823704</v>
      </c>
      <c r="L269" s="9">
        <f t="shared" si="96"/>
        <v>84.72</v>
      </c>
    </row>
    <row r="270" spans="1:19">
      <c r="A270" s="66">
        <f t="shared" si="97"/>
        <v>10.599382286875599</v>
      </c>
      <c r="B270" s="9">
        <f t="shared" si="98"/>
        <v>92.16</v>
      </c>
      <c r="C270" s="65">
        <f t="shared" si="92"/>
        <v>10.488401192250734</v>
      </c>
      <c r="D270" s="9">
        <f t="shared" si="99"/>
        <v>92.16</v>
      </c>
      <c r="E270" s="66">
        <f t="shared" si="93"/>
        <v>10.551415212826626</v>
      </c>
      <c r="F270" s="9">
        <f t="shared" si="100"/>
        <v>92.16</v>
      </c>
      <c r="G270" s="68">
        <f t="shared" si="94"/>
        <v>0.1</v>
      </c>
      <c r="H270" s="9">
        <f t="shared" si="101"/>
        <v>92.16</v>
      </c>
      <c r="I270" s="66">
        <f t="shared" si="102"/>
        <v>10.551415212826626</v>
      </c>
      <c r="J270" s="9">
        <f t="shared" si="103"/>
        <v>92.16</v>
      </c>
      <c r="K270" s="9">
        <f t="shared" si="95"/>
        <v>10.551415212826626</v>
      </c>
      <c r="L270" s="9">
        <f t="shared" si="96"/>
        <v>92.16</v>
      </c>
    </row>
    <row r="271" spans="1:19">
      <c r="A271" s="66">
        <f t="shared" si="97"/>
        <v>10.689589795700071</v>
      </c>
      <c r="B271" s="9">
        <f t="shared" si="98"/>
        <v>101.48</v>
      </c>
      <c r="C271" s="65">
        <f t="shared" si="92"/>
        <v>10.578608701075206</v>
      </c>
      <c r="D271" s="9">
        <f t="shared" si="99"/>
        <v>101.48</v>
      </c>
      <c r="E271" s="66">
        <f t="shared" si="93"/>
        <v>10.605122267464848</v>
      </c>
      <c r="F271" s="9">
        <f t="shared" si="100"/>
        <v>101.48</v>
      </c>
      <c r="G271" s="68">
        <f t="shared" si="94"/>
        <v>0.1</v>
      </c>
      <c r="H271" s="9">
        <f t="shared" si="101"/>
        <v>101.48</v>
      </c>
      <c r="I271" s="66">
        <f t="shared" si="102"/>
        <v>10.605122267464848</v>
      </c>
      <c r="J271" s="9">
        <f t="shared" si="103"/>
        <v>101.48</v>
      </c>
      <c r="K271" s="9">
        <f t="shared" si="95"/>
        <v>10.605122267464848</v>
      </c>
      <c r="L271" s="9">
        <f t="shared" si="96"/>
        <v>101.48</v>
      </c>
    </row>
    <row r="272" spans="1:19">
      <c r="A272" s="66">
        <f t="shared" si="97"/>
        <v>10.802349181730662</v>
      </c>
      <c r="B272" s="9">
        <f t="shared" si="98"/>
        <v>110.51</v>
      </c>
      <c r="C272" s="65">
        <f t="shared" si="92"/>
        <v>10.691368087105797</v>
      </c>
      <c r="D272" s="9">
        <f t="shared" si="99"/>
        <v>110.51</v>
      </c>
      <c r="E272" s="66">
        <f t="shared" si="93"/>
        <v>10.650848891795192</v>
      </c>
      <c r="F272" s="9">
        <f t="shared" si="100"/>
        <v>110.51</v>
      </c>
      <c r="G272" s="68">
        <f t="shared" si="94"/>
        <v>0.1</v>
      </c>
      <c r="H272" s="9">
        <f t="shared" si="101"/>
        <v>110.51</v>
      </c>
      <c r="I272" s="66">
        <f t="shared" si="102"/>
        <v>10.650848891795192</v>
      </c>
      <c r="J272" s="9">
        <f t="shared" si="103"/>
        <v>110.51</v>
      </c>
      <c r="K272" s="9">
        <f t="shared" si="95"/>
        <v>10.650848891795192</v>
      </c>
      <c r="L272" s="9">
        <f t="shared" si="96"/>
        <v>110.51</v>
      </c>
    </row>
    <row r="273" spans="1:12">
      <c r="A273" s="66">
        <f t="shared" si="97"/>
        <v>10.915108567761255</v>
      </c>
      <c r="B273" s="9">
        <f t="shared" si="98"/>
        <v>121.76</v>
      </c>
      <c r="C273" s="65">
        <f t="shared" si="92"/>
        <v>10.80412747313639</v>
      </c>
      <c r="D273" s="9">
        <f t="shared" si="99"/>
        <v>121.76</v>
      </c>
      <c r="E273" s="66">
        <f t="shared" si="93"/>
        <v>10.700917922243761</v>
      </c>
      <c r="F273" s="9">
        <f t="shared" si="100"/>
        <v>121.76</v>
      </c>
      <c r="G273" s="68">
        <f t="shared" si="94"/>
        <v>0.1</v>
      </c>
      <c r="H273" s="9">
        <f t="shared" si="101"/>
        <v>121.76</v>
      </c>
      <c r="I273" s="66">
        <f t="shared" si="102"/>
        <v>10.700917922243761</v>
      </c>
      <c r="J273" s="9">
        <f t="shared" si="103"/>
        <v>121.76</v>
      </c>
      <c r="K273" s="9">
        <f t="shared" si="95"/>
        <v>10.700917922243761</v>
      </c>
      <c r="L273" s="9">
        <f t="shared" si="96"/>
        <v>121.76</v>
      </c>
    </row>
    <row r="274" spans="1:12">
      <c r="A274" s="66">
        <f t="shared" si="97"/>
        <v>11.027867953791846</v>
      </c>
      <c r="B274" s="9">
        <f t="shared" si="98"/>
        <v>132.58000000000001</v>
      </c>
      <c r="C274" s="65">
        <f t="shared" si="92"/>
        <v>10.916886859166981</v>
      </c>
      <c r="D274" s="9">
        <f t="shared" si="99"/>
        <v>132.58000000000001</v>
      </c>
      <c r="E274" s="66">
        <f t="shared" si="93"/>
        <v>10.743279589748463</v>
      </c>
      <c r="F274" s="9">
        <f t="shared" si="100"/>
        <v>132.58000000000001</v>
      </c>
      <c r="G274" s="68">
        <f t="shared" si="94"/>
        <v>0.1</v>
      </c>
      <c r="H274" s="9">
        <f t="shared" si="101"/>
        <v>132.58000000000001</v>
      </c>
      <c r="I274" s="66">
        <f t="shared" si="102"/>
        <v>10.743280105443249</v>
      </c>
      <c r="J274" s="9">
        <f t="shared" si="103"/>
        <v>132.58000000000001</v>
      </c>
      <c r="K274" s="9">
        <f t="shared" si="95"/>
        <v>10.743280105443249</v>
      </c>
      <c r="L274" s="9">
        <f t="shared" si="96"/>
        <v>132.58000000000001</v>
      </c>
    </row>
    <row r="275" spans="1:12">
      <c r="A275" s="66">
        <f t="shared" si="97"/>
        <v>11.140627339822437</v>
      </c>
      <c r="B275" s="9">
        <f t="shared" si="98"/>
        <v>144.69</v>
      </c>
      <c r="C275" s="65">
        <f t="shared" si="92"/>
        <v>11.029646245197572</v>
      </c>
      <c r="D275" s="9">
        <f t="shared" si="99"/>
        <v>144.69</v>
      </c>
      <c r="E275" s="66">
        <f t="shared" si="93"/>
        <v>10.785291425979763</v>
      </c>
      <c r="F275" s="9">
        <f t="shared" si="100"/>
        <v>144.69</v>
      </c>
      <c r="G275" s="68">
        <f t="shared" si="94"/>
        <v>4.371556516443723E-4</v>
      </c>
      <c r="H275" s="9">
        <f t="shared" si="101"/>
        <v>144.69</v>
      </c>
      <c r="I275" s="66">
        <f t="shared" si="102"/>
        <v>10.785728581631407</v>
      </c>
      <c r="J275" s="9">
        <f t="shared" si="103"/>
        <v>144.69</v>
      </c>
      <c r="K275" s="9">
        <f t="shared" si="95"/>
        <v>10.785728581631407</v>
      </c>
      <c r="L275" s="9">
        <f t="shared" si="96"/>
        <v>144.69</v>
      </c>
    </row>
    <row r="276" spans="1:12">
      <c r="A276" s="66">
        <f t="shared" si="97"/>
        <v>11.275938603059148</v>
      </c>
      <c r="B276" s="9">
        <f t="shared" si="98"/>
        <v>159.51</v>
      </c>
      <c r="C276" s="65">
        <f t="shared" si="92"/>
        <v>11.164957508434282</v>
      </c>
      <c r="D276" s="9">
        <f t="shared" si="99"/>
        <v>159.51</v>
      </c>
      <c r="E276" s="66">
        <f t="shared" si="93"/>
        <v>10.830482220419867</v>
      </c>
      <c r="F276" s="9">
        <f t="shared" si="100"/>
        <v>159.51</v>
      </c>
      <c r="G276" s="68">
        <f t="shared" si="94"/>
        <v>9.1224395589113039E-3</v>
      </c>
      <c r="H276" s="9">
        <f t="shared" si="101"/>
        <v>159.51</v>
      </c>
      <c r="I276" s="66">
        <f t="shared" si="102"/>
        <v>10.839604659978779</v>
      </c>
      <c r="J276" s="9">
        <f t="shared" si="103"/>
        <v>159.51</v>
      </c>
      <c r="K276" s="9">
        <f t="shared" si="95"/>
        <v>10.839604659978779</v>
      </c>
      <c r="L276" s="9">
        <f t="shared" si="96"/>
        <v>159.51</v>
      </c>
    </row>
    <row r="277" spans="1:12">
      <c r="A277" s="66">
        <f t="shared" si="97"/>
        <v>11.388697989089739</v>
      </c>
      <c r="B277" s="9">
        <f t="shared" si="98"/>
        <v>172.59</v>
      </c>
      <c r="C277" s="65">
        <f t="shared" si="92"/>
        <v>11.277716894464874</v>
      </c>
      <c r="D277" s="9">
        <f t="shared" si="99"/>
        <v>172.59</v>
      </c>
      <c r="E277" s="66">
        <f t="shared" si="93"/>
        <v>10.865777802613788</v>
      </c>
      <c r="F277" s="9">
        <f t="shared" si="100"/>
        <v>172.59</v>
      </c>
      <c r="G277" s="68">
        <f t="shared" si="94"/>
        <v>3.4929288907991018E-2</v>
      </c>
      <c r="H277" s="9">
        <f t="shared" si="101"/>
        <v>172.59</v>
      </c>
      <c r="I277" s="66">
        <f t="shared" si="102"/>
        <v>10.900707091521779</v>
      </c>
      <c r="J277" s="9">
        <f t="shared" si="103"/>
        <v>172.59</v>
      </c>
      <c r="K277" s="9">
        <f t="shared" si="95"/>
        <v>10.900707091521779</v>
      </c>
      <c r="L277" s="9">
        <f t="shared" si="96"/>
        <v>172.59</v>
      </c>
    </row>
    <row r="278" spans="1:12">
      <c r="A278" s="66">
        <f t="shared" si="97"/>
        <v>11.524009252326451</v>
      </c>
      <c r="B278" s="9">
        <f t="shared" si="98"/>
        <v>189.67</v>
      </c>
      <c r="C278" s="65">
        <f t="shared" si="92"/>
        <v>11.413028157701586</v>
      </c>
      <c r="D278" s="9">
        <f t="shared" si="99"/>
        <v>189.67</v>
      </c>
      <c r="E278" s="66">
        <f t="shared" si="93"/>
        <v>10.906667626734583</v>
      </c>
      <c r="F278" s="9">
        <f t="shared" si="100"/>
        <v>189.67</v>
      </c>
      <c r="G278" s="68">
        <f t="shared" si="94"/>
        <v>9.8000847031621208E-2</v>
      </c>
      <c r="H278" s="9">
        <f t="shared" si="101"/>
        <v>189.67</v>
      </c>
      <c r="I278" s="66">
        <f t="shared" si="102"/>
        <v>11.004668473766204</v>
      </c>
      <c r="J278" s="9">
        <f t="shared" si="103"/>
        <v>189.67</v>
      </c>
      <c r="K278" s="9">
        <f t="shared" si="95"/>
        <v>11.004668473766204</v>
      </c>
      <c r="L278" s="9">
        <f t="shared" si="96"/>
        <v>189.67</v>
      </c>
    </row>
    <row r="279" spans="1:12">
      <c r="A279" s="66">
        <f t="shared" si="97"/>
        <v>11.659320515563161</v>
      </c>
      <c r="B279" s="9">
        <f t="shared" si="98"/>
        <v>207.02</v>
      </c>
      <c r="C279" s="65">
        <f t="shared" si="92"/>
        <v>11.548339420938296</v>
      </c>
      <c r="D279" s="9">
        <f t="shared" si="99"/>
        <v>207.02</v>
      </c>
      <c r="E279" s="66">
        <f t="shared" si="93"/>
        <v>10.943322400090517</v>
      </c>
      <c r="F279" s="9">
        <f t="shared" si="100"/>
        <v>207.02</v>
      </c>
      <c r="G279" s="68">
        <f t="shared" si="94"/>
        <v>0.18810726844018591</v>
      </c>
      <c r="H279" s="9">
        <f t="shared" si="101"/>
        <v>207.02</v>
      </c>
      <c r="I279" s="66">
        <f t="shared" si="102"/>
        <v>11.131429668530703</v>
      </c>
      <c r="J279" s="9">
        <f t="shared" si="103"/>
        <v>207.02</v>
      </c>
      <c r="K279" s="9">
        <f t="shared" si="95"/>
        <v>11.131429668530703</v>
      </c>
      <c r="L279" s="9">
        <f t="shared" si="96"/>
        <v>207.02</v>
      </c>
    </row>
    <row r="280" spans="1:12">
      <c r="A280" s="66">
        <f t="shared" si="97"/>
        <v>11.817183656005987</v>
      </c>
      <c r="B280" s="9">
        <f t="shared" si="98"/>
        <v>227.81</v>
      </c>
      <c r="C280" s="65">
        <f t="shared" si="92"/>
        <v>11.706202561381122</v>
      </c>
      <c r="D280" s="9">
        <f t="shared" si="99"/>
        <v>227.81</v>
      </c>
      <c r="E280" s="66">
        <f t="shared" si="93"/>
        <v>10.982066130355422</v>
      </c>
      <c r="F280" s="9">
        <f t="shared" si="100"/>
        <v>227.81</v>
      </c>
      <c r="G280" s="68">
        <f t="shared" si="94"/>
        <v>0.31543354522083322</v>
      </c>
      <c r="H280" s="9">
        <f t="shared" si="101"/>
        <v>227.81</v>
      </c>
      <c r="I280" s="66">
        <f t="shared" si="102"/>
        <v>11.297499675576255</v>
      </c>
      <c r="J280" s="9">
        <f t="shared" si="103"/>
        <v>227.81</v>
      </c>
      <c r="K280" s="9">
        <f t="shared" si="95"/>
        <v>11.297499675576255</v>
      </c>
      <c r="L280" s="9">
        <f t="shared" si="96"/>
        <v>227.81</v>
      </c>
    </row>
    <row r="281" spans="1:12">
      <c r="A281" s="66">
        <f t="shared" si="97"/>
        <v>11.92994304203658</v>
      </c>
      <c r="B281" s="9">
        <f t="shared" si="98"/>
        <v>249.32</v>
      </c>
      <c r="C281" s="65">
        <f t="shared" si="92"/>
        <v>11.818961947411715</v>
      </c>
      <c r="D281" s="9">
        <f t="shared" si="99"/>
        <v>249.32</v>
      </c>
      <c r="E281" s="66">
        <f t="shared" si="93"/>
        <v>11.017383231095948</v>
      </c>
      <c r="F281" s="9">
        <f t="shared" si="100"/>
        <v>249.32</v>
      </c>
      <c r="G281" s="68">
        <f t="shared" si="94"/>
        <v>0.45559428348858644</v>
      </c>
      <c r="H281" s="9">
        <f t="shared" si="101"/>
        <v>249.32</v>
      </c>
      <c r="I281" s="66">
        <f t="shared" si="102"/>
        <v>11.472977514584535</v>
      </c>
      <c r="J281" s="9">
        <f t="shared" si="103"/>
        <v>249.32</v>
      </c>
      <c r="K281" s="9">
        <f t="shared" si="95"/>
        <v>11.472977514584535</v>
      </c>
      <c r="L281" s="9">
        <f t="shared" si="96"/>
        <v>249.32</v>
      </c>
    </row>
    <row r="282" spans="1:12">
      <c r="A282" s="66">
        <f t="shared" si="97"/>
        <v>12.065254305273291</v>
      </c>
      <c r="B282" s="9">
        <f t="shared" si="98"/>
        <v>272.60000000000002</v>
      </c>
      <c r="C282" s="65">
        <f t="shared" si="92"/>
        <v>11.954273210648426</v>
      </c>
      <c r="D282" s="9">
        <f t="shared" si="99"/>
        <v>272.60000000000002</v>
      </c>
      <c r="E282" s="66">
        <f t="shared" si="93"/>
        <v>11.051224260765297</v>
      </c>
      <c r="F282" s="9">
        <f t="shared" si="100"/>
        <v>272.60000000000002</v>
      </c>
      <c r="G282" s="68">
        <f t="shared" si="94"/>
        <v>0.60679542008634457</v>
      </c>
      <c r="H282" s="9">
        <f t="shared" si="101"/>
        <v>272.60000000000002</v>
      </c>
      <c r="I282" s="66">
        <f t="shared" si="102"/>
        <v>11.658019680851641</v>
      </c>
      <c r="J282" s="9">
        <f t="shared" si="103"/>
        <v>272.60000000000002</v>
      </c>
      <c r="K282" s="9">
        <f t="shared" si="95"/>
        <v>11.658019680851641</v>
      </c>
      <c r="L282" s="9">
        <f t="shared" si="96"/>
        <v>272.60000000000002</v>
      </c>
    </row>
    <row r="283" spans="1:12">
      <c r="A283" s="66">
        <f t="shared" si="97"/>
        <v>12.200565568510001</v>
      </c>
      <c r="B283" s="9">
        <f t="shared" si="98"/>
        <v>299.87</v>
      </c>
      <c r="C283" s="65">
        <f t="shared" si="92"/>
        <v>12.089584473885136</v>
      </c>
      <c r="D283" s="9">
        <f t="shared" si="99"/>
        <v>299.87</v>
      </c>
      <c r="E283" s="66">
        <f t="shared" si="93"/>
        <v>11.086215640110106</v>
      </c>
      <c r="F283" s="9">
        <f t="shared" si="100"/>
        <v>299.87</v>
      </c>
      <c r="G283" s="68">
        <f t="shared" si="94"/>
        <v>0.77608555577288552</v>
      </c>
      <c r="H283" s="9">
        <f t="shared" si="101"/>
        <v>299.87</v>
      </c>
      <c r="I283" s="66">
        <f t="shared" si="102"/>
        <v>11.862301195882992</v>
      </c>
      <c r="J283" s="9">
        <f t="shared" si="103"/>
        <v>299.87</v>
      </c>
      <c r="K283" s="9">
        <f t="shared" si="95"/>
        <v>11.862301195882992</v>
      </c>
      <c r="L283" s="9">
        <f t="shared" si="96"/>
        <v>299.87</v>
      </c>
    </row>
    <row r="284" spans="1:12">
      <c r="A284" s="66">
        <f t="shared" si="97"/>
        <v>12.313324954540592</v>
      </c>
      <c r="B284" s="9">
        <f t="shared" si="98"/>
        <v>326.92</v>
      </c>
      <c r="C284" s="65">
        <f t="shared" si="92"/>
        <v>12.202343859915727</v>
      </c>
      <c r="D284" s="9">
        <f t="shared" si="99"/>
        <v>326.92</v>
      </c>
      <c r="E284" s="66">
        <f t="shared" si="93"/>
        <v>11.116931892269273</v>
      </c>
      <c r="F284" s="9">
        <f t="shared" si="100"/>
        <v>326.92</v>
      </c>
      <c r="G284" s="68">
        <f t="shared" si="94"/>
        <v>0.93239640267181434</v>
      </c>
      <c r="H284" s="9">
        <f t="shared" si="101"/>
        <v>326.92</v>
      </c>
      <c r="I284" s="66">
        <f t="shared" si="102"/>
        <v>12.049328294941088</v>
      </c>
      <c r="J284" s="9">
        <f t="shared" si="103"/>
        <v>326.92</v>
      </c>
      <c r="K284" s="9">
        <f t="shared" si="95"/>
        <v>12.049328294941088</v>
      </c>
      <c r="L284" s="9">
        <f t="shared" si="96"/>
        <v>326.92</v>
      </c>
    </row>
    <row r="285" spans="1:12">
      <c r="A285" s="66">
        <f t="shared" si="97"/>
        <v>12.426084340571185</v>
      </c>
      <c r="B285" s="9">
        <f t="shared" si="98"/>
        <v>358.33</v>
      </c>
      <c r="C285" s="65">
        <f t="shared" si="92"/>
        <v>12.31510324594632</v>
      </c>
      <c r="D285" s="9">
        <f t="shared" si="99"/>
        <v>358.33</v>
      </c>
      <c r="E285" s="66">
        <f t="shared" si="93"/>
        <v>11.148584664482428</v>
      </c>
      <c r="F285" s="9">
        <f t="shared" si="100"/>
        <v>358.33</v>
      </c>
      <c r="G285" s="68">
        <f t="shared" si="94"/>
        <v>1.0984557590139368</v>
      </c>
      <c r="H285" s="9">
        <f t="shared" si="101"/>
        <v>358.33</v>
      </c>
      <c r="I285" s="66">
        <f t="shared" si="102"/>
        <v>12.247040423496365</v>
      </c>
      <c r="J285" s="9">
        <f t="shared" si="103"/>
        <v>358.33</v>
      </c>
      <c r="K285" s="9">
        <f t="shared" si="95"/>
        <v>12.247040423496365</v>
      </c>
      <c r="L285" s="9">
        <f t="shared" si="96"/>
        <v>358.33</v>
      </c>
    </row>
    <row r="286" spans="1:12">
      <c r="A286" s="66">
        <f t="shared" si="97"/>
        <v>12.516291849395659</v>
      </c>
      <c r="B286" s="9">
        <f t="shared" si="98"/>
        <v>391.13</v>
      </c>
      <c r="C286" s="65">
        <f t="shared" si="92"/>
        <v>12.405310754770793</v>
      </c>
      <c r="D286" s="9">
        <f t="shared" si="99"/>
        <v>391.13</v>
      </c>
      <c r="E286" s="66">
        <f t="shared" si="93"/>
        <v>11.177908999083522</v>
      </c>
      <c r="F286" s="9">
        <f t="shared" si="100"/>
        <v>391.13</v>
      </c>
      <c r="G286" s="68">
        <f t="shared" si="94"/>
        <v>1.2550080290320105</v>
      </c>
      <c r="H286" s="9">
        <f t="shared" si="101"/>
        <v>391.13</v>
      </c>
      <c r="I286" s="66">
        <f t="shared" si="102"/>
        <v>12.432917028115533</v>
      </c>
      <c r="J286" s="9">
        <f t="shared" si="103"/>
        <v>391.13</v>
      </c>
      <c r="K286" s="9">
        <f t="shared" si="95"/>
        <v>12.432917028115533</v>
      </c>
      <c r="L286" s="9">
        <f t="shared" si="96"/>
        <v>391.13</v>
      </c>
    </row>
    <row r="287" spans="1:12">
      <c r="A287" s="66">
        <f t="shared" si="97"/>
        <v>12.60649935822013</v>
      </c>
      <c r="B287" s="9">
        <f t="shared" si="98"/>
        <v>427.73</v>
      </c>
      <c r="C287" s="65">
        <f t="shared" si="92"/>
        <v>12.495518263595265</v>
      </c>
      <c r="D287" s="9">
        <f t="shared" si="99"/>
        <v>427.73</v>
      </c>
      <c r="E287" s="66">
        <f t="shared" si="93"/>
        <v>11.206994807446272</v>
      </c>
      <c r="F287" s="9">
        <f t="shared" si="100"/>
        <v>427.73</v>
      </c>
      <c r="G287" s="68">
        <f t="shared" si="94"/>
        <v>1.4114792207232241</v>
      </c>
      <c r="H287" s="9">
        <f t="shared" si="101"/>
        <v>427.73</v>
      </c>
      <c r="I287" s="66">
        <f t="shared" si="102"/>
        <v>12.618474028169496</v>
      </c>
      <c r="J287" s="9">
        <f t="shared" si="103"/>
        <v>427.73</v>
      </c>
      <c r="K287" s="9">
        <f t="shared" si="95"/>
        <v>12.618474028169496</v>
      </c>
      <c r="L287" s="9">
        <f t="shared" si="96"/>
        <v>427.73</v>
      </c>
    </row>
    <row r="288" spans="1:12">
      <c r="A288" s="66">
        <f t="shared" si="97"/>
        <v>12.674154989838485</v>
      </c>
      <c r="B288" s="9">
        <f t="shared" si="98"/>
        <v>467.67</v>
      </c>
      <c r="C288" s="65">
        <f t="shared" si="92"/>
        <v>12.56317389521362</v>
      </c>
      <c r="D288" s="9">
        <f t="shared" si="99"/>
        <v>467.67</v>
      </c>
      <c r="E288" s="66">
        <f t="shared" si="93"/>
        <v>11.235188816536979</v>
      </c>
      <c r="F288" s="9">
        <f t="shared" si="100"/>
        <v>467.67</v>
      </c>
      <c r="G288" s="68">
        <f t="shared" si="94"/>
        <v>1.5632619308477276</v>
      </c>
      <c r="H288" s="9">
        <f t="shared" si="101"/>
        <v>467.67</v>
      </c>
      <c r="I288" s="66">
        <f t="shared" si="102"/>
        <v>12.798450747384706</v>
      </c>
      <c r="J288" s="9">
        <f t="shared" si="103"/>
        <v>467.67</v>
      </c>
      <c r="K288" s="9">
        <f t="shared" si="95"/>
        <v>12.798450747384706</v>
      </c>
      <c r="L288" s="9">
        <f t="shared" si="96"/>
        <v>467.67</v>
      </c>
    </row>
    <row r="289" spans="1:12">
      <c r="A289" s="66">
        <f t="shared" si="97"/>
        <v>12.764362498662956</v>
      </c>
      <c r="B289" s="9">
        <f t="shared" si="98"/>
        <v>512.14</v>
      </c>
      <c r="C289" s="65">
        <f t="shared" ref="C289:C320" si="104">IF(D72&lt;0.0001,0.1,IF(D72="",0.001,D72))</f>
        <v>12.653381404038091</v>
      </c>
      <c r="D289" s="9">
        <f t="shared" si="99"/>
        <v>512.14</v>
      </c>
      <c r="E289" s="66">
        <f t="shared" ref="E289:E320" si="105">IF(E72&lt;0.0001,0.1,IF(E72="",E288,E72))</f>
        <v>11.263059254940615</v>
      </c>
      <c r="F289" s="9">
        <f t="shared" si="100"/>
        <v>512.14</v>
      </c>
      <c r="G289" s="68">
        <f t="shared" ref="G289:G320" si="106">IF(G72&lt;0.0001,0.1,IF(G72="",0.0001,G72))</f>
        <v>1.7126219711379871</v>
      </c>
      <c r="H289" s="9">
        <f t="shared" si="101"/>
        <v>512.14</v>
      </c>
      <c r="I289" s="66">
        <f t="shared" si="102"/>
        <v>12.975681226078601</v>
      </c>
      <c r="J289" s="9">
        <f t="shared" si="103"/>
        <v>512.14</v>
      </c>
      <c r="K289" s="9">
        <f t="shared" ref="K289:K320" si="107">IF(M72&lt;0.0001,0.1,IF(M72="",0.0001,M72))</f>
        <v>12.975681226078601</v>
      </c>
      <c r="L289" s="9">
        <f t="shared" ref="L289:L320" si="108">IF(C73="",D289,C73)</f>
        <v>512.14</v>
      </c>
    </row>
    <row r="290" spans="1:12">
      <c r="A290" s="66">
        <f t="shared" ref="A290:A321" si="109">IF(B73="",A289,IF(B73&lt;0.0001,0.1,B73))</f>
        <v>12.899673761899669</v>
      </c>
      <c r="B290" s="9">
        <f t="shared" ref="B290:B321" si="110">IF(A73="",B289,A73)</f>
        <v>561.94000000000005</v>
      </c>
      <c r="C290" s="65">
        <f t="shared" si="104"/>
        <v>12.788692667274804</v>
      </c>
      <c r="D290" s="9">
        <f t="shared" ref="D290:D321" si="111">IF(A73="",B289,A73)</f>
        <v>561.94000000000005</v>
      </c>
      <c r="E290" s="66">
        <f t="shared" si="105"/>
        <v>11.290716185123037</v>
      </c>
      <c r="F290" s="9">
        <f t="shared" ref="F290:F321" si="112">IF(A73="",B289,A73)</f>
        <v>561.94000000000005</v>
      </c>
      <c r="G290" s="68">
        <f t="shared" si="106"/>
        <v>1.8595609271652789</v>
      </c>
      <c r="H290" s="9">
        <f t="shared" ref="H290:H321" si="113">IF(A73="",B289,A73)</f>
        <v>561.94000000000005</v>
      </c>
      <c r="I290" s="66">
        <f t="shared" ref="I290:I321" si="114">IF(I73&lt;0.0001,0.1,IF(I73="",I289,I73))</f>
        <v>13.150277112288315</v>
      </c>
      <c r="J290" s="9">
        <f t="shared" ref="J290:J321" si="115">IF(A73="",B289,A73)</f>
        <v>561.94000000000005</v>
      </c>
      <c r="K290" s="9">
        <f t="shared" si="107"/>
        <v>13.150277112288315</v>
      </c>
      <c r="L290" s="9">
        <f t="shared" si="108"/>
        <v>561.94000000000005</v>
      </c>
    </row>
    <row r="291" spans="1:12">
      <c r="A291" s="66">
        <f t="shared" si="109"/>
        <v>13.012433147930262</v>
      </c>
      <c r="B291" s="9">
        <f t="shared" si="110"/>
        <v>612.66999999999996</v>
      </c>
      <c r="C291" s="65">
        <f t="shared" si="104"/>
        <v>12.901452053305396</v>
      </c>
      <c r="D291" s="9">
        <f t="shared" si="111"/>
        <v>612.66999999999996</v>
      </c>
      <c r="E291" s="66">
        <f t="shared" si="105"/>
        <v>11.315765320702953</v>
      </c>
      <c r="F291" s="9">
        <f t="shared" si="112"/>
        <v>612.66999999999996</v>
      </c>
      <c r="G291" s="68">
        <f t="shared" si="106"/>
        <v>1.9911464264384995</v>
      </c>
      <c r="H291" s="9">
        <f t="shared" si="113"/>
        <v>612.66999999999996</v>
      </c>
      <c r="I291" s="66">
        <f t="shared" si="114"/>
        <v>13.306911747141452</v>
      </c>
      <c r="J291" s="9">
        <f t="shared" si="115"/>
        <v>612.66999999999996</v>
      </c>
      <c r="K291" s="9">
        <f t="shared" si="107"/>
        <v>13.306911747141452</v>
      </c>
      <c r="L291" s="9">
        <f t="shared" si="108"/>
        <v>612.66999999999996</v>
      </c>
    </row>
    <row r="292" spans="1:12">
      <c r="A292" s="66">
        <f t="shared" si="109"/>
        <v>13.14774441116697</v>
      </c>
      <c r="B292" s="9">
        <f t="shared" si="110"/>
        <v>672.33</v>
      </c>
      <c r="C292" s="65">
        <f t="shared" si="104"/>
        <v>13.036763316542105</v>
      </c>
      <c r="D292" s="9">
        <f t="shared" si="111"/>
        <v>672.33</v>
      </c>
      <c r="E292" s="66">
        <f t="shared" si="105"/>
        <v>11.341962791945617</v>
      </c>
      <c r="F292" s="9">
        <f t="shared" si="112"/>
        <v>672.33</v>
      </c>
      <c r="G292" s="68">
        <f t="shared" si="106"/>
        <v>2.1269252637067186</v>
      </c>
      <c r="H292" s="9">
        <f t="shared" si="113"/>
        <v>672.33</v>
      </c>
      <c r="I292" s="66">
        <f t="shared" si="114"/>
        <v>13.468888055652336</v>
      </c>
      <c r="J292" s="9">
        <f t="shared" si="115"/>
        <v>672.33</v>
      </c>
      <c r="K292" s="9">
        <f t="shared" si="107"/>
        <v>13.468888055652336</v>
      </c>
      <c r="L292" s="9">
        <f t="shared" si="108"/>
        <v>672.33</v>
      </c>
    </row>
    <row r="293" spans="1:12">
      <c r="A293" s="66">
        <f t="shared" si="109"/>
        <v>13.283055674403679</v>
      </c>
      <c r="B293" s="9">
        <f t="shared" si="110"/>
        <v>734.38</v>
      </c>
      <c r="C293" s="65">
        <f t="shared" si="104"/>
        <v>13.172074579778814</v>
      </c>
      <c r="D293" s="9">
        <f t="shared" si="111"/>
        <v>734.38</v>
      </c>
      <c r="E293" s="66">
        <f t="shared" si="105"/>
        <v>11.366175187187711</v>
      </c>
      <c r="F293" s="9">
        <f t="shared" si="112"/>
        <v>734.38</v>
      </c>
      <c r="G293" s="68">
        <f t="shared" si="106"/>
        <v>2.2505287461624106</v>
      </c>
      <c r="H293" s="9">
        <f t="shared" si="113"/>
        <v>734.38</v>
      </c>
      <c r="I293" s="66">
        <f t="shared" si="114"/>
        <v>13.616703933350122</v>
      </c>
      <c r="J293" s="9">
        <f t="shared" si="115"/>
        <v>734.38</v>
      </c>
      <c r="K293" s="9">
        <f t="shared" si="107"/>
        <v>13.616703933350122</v>
      </c>
      <c r="L293" s="9">
        <f t="shared" si="108"/>
        <v>734.38</v>
      </c>
    </row>
    <row r="294" spans="1:12">
      <c r="A294" s="66">
        <f t="shared" si="109"/>
        <v>13.440918814846508</v>
      </c>
      <c r="B294" s="9">
        <f t="shared" si="110"/>
        <v>803.26</v>
      </c>
      <c r="C294" s="65">
        <f t="shared" si="104"/>
        <v>13.329937720221643</v>
      </c>
      <c r="D294" s="9">
        <f t="shared" si="111"/>
        <v>803.26</v>
      </c>
      <c r="E294" s="66">
        <f t="shared" si="105"/>
        <v>11.390117973937514</v>
      </c>
      <c r="F294" s="9">
        <f t="shared" si="112"/>
        <v>803.26</v>
      </c>
      <c r="G294" s="68">
        <f t="shared" si="106"/>
        <v>2.3708177701184248</v>
      </c>
      <c r="H294" s="9">
        <f t="shared" si="113"/>
        <v>803.26</v>
      </c>
      <c r="I294" s="66">
        <f t="shared" si="114"/>
        <v>13.760935744055939</v>
      </c>
      <c r="J294" s="9">
        <f t="shared" si="115"/>
        <v>803.26</v>
      </c>
      <c r="K294" s="9">
        <f t="shared" si="107"/>
        <v>13.760935744055939</v>
      </c>
      <c r="L294" s="9">
        <f t="shared" si="108"/>
        <v>803.26</v>
      </c>
    </row>
    <row r="295" spans="1:12">
      <c r="A295" s="66">
        <f t="shared" si="109"/>
        <v>13.598781955289338</v>
      </c>
      <c r="B295" s="9">
        <f t="shared" si="110"/>
        <v>881.49</v>
      </c>
      <c r="C295" s="65">
        <f t="shared" si="104"/>
        <v>13.487800860664473</v>
      </c>
      <c r="D295" s="9">
        <f t="shared" si="111"/>
        <v>881.49</v>
      </c>
      <c r="E295" s="66">
        <f t="shared" si="105"/>
        <v>11.414276901064524</v>
      </c>
      <c r="F295" s="9">
        <f t="shared" si="112"/>
        <v>881.49</v>
      </c>
      <c r="G295" s="68">
        <f t="shared" si="106"/>
        <v>2.4901229500795012</v>
      </c>
      <c r="H295" s="9">
        <f t="shared" si="113"/>
        <v>881.49</v>
      </c>
      <c r="I295" s="66">
        <f t="shared" si="114"/>
        <v>13.904399851144024</v>
      </c>
      <c r="J295" s="9">
        <f t="shared" si="115"/>
        <v>881.49</v>
      </c>
      <c r="K295" s="9">
        <f t="shared" si="107"/>
        <v>13.904399851144024</v>
      </c>
      <c r="L295" s="9">
        <f t="shared" si="108"/>
        <v>881.49</v>
      </c>
    </row>
    <row r="296" spans="1:12">
      <c r="A296" s="66">
        <f t="shared" si="109"/>
        <v>13.734093218526047</v>
      </c>
      <c r="B296" s="9">
        <f t="shared" si="110"/>
        <v>961.22</v>
      </c>
      <c r="C296" s="65">
        <f t="shared" si="104"/>
        <v>13.623112123901182</v>
      </c>
      <c r="D296" s="9">
        <f t="shared" si="111"/>
        <v>961.22</v>
      </c>
      <c r="E296" s="66">
        <f t="shared" si="105"/>
        <v>11.436204395116055</v>
      </c>
      <c r="F296" s="9">
        <f t="shared" si="112"/>
        <v>961.22</v>
      </c>
      <c r="G296" s="68">
        <f t="shared" si="106"/>
        <v>2.5965353483132252</v>
      </c>
      <c r="H296" s="9">
        <f t="shared" si="113"/>
        <v>961.22</v>
      </c>
      <c r="I296" s="66">
        <f t="shared" si="114"/>
        <v>14.03273974342928</v>
      </c>
      <c r="J296" s="9">
        <f t="shared" si="115"/>
        <v>961.22</v>
      </c>
      <c r="K296" s="9">
        <f t="shared" si="107"/>
        <v>14.03273974342928</v>
      </c>
      <c r="L296" s="9">
        <f t="shared" si="108"/>
        <v>961.22</v>
      </c>
    </row>
    <row r="297" spans="1:12">
      <c r="A297" s="66">
        <f t="shared" si="109"/>
        <v>13.891956358968876</v>
      </c>
      <c r="B297" s="9">
        <f t="shared" si="110"/>
        <v>1047.0899999999999</v>
      </c>
      <c r="C297" s="65">
        <f t="shared" si="104"/>
        <v>13.780975264344011</v>
      </c>
      <c r="D297" s="9">
        <f t="shared" si="111"/>
        <v>1047.0899999999999</v>
      </c>
      <c r="E297" s="66">
        <f t="shared" si="105"/>
        <v>11.457342230549392</v>
      </c>
      <c r="F297" s="9">
        <f t="shared" si="112"/>
        <v>1047.0899999999999</v>
      </c>
      <c r="G297" s="68">
        <f t="shared" si="106"/>
        <v>2.6973822204685312</v>
      </c>
      <c r="H297" s="9">
        <f t="shared" si="113"/>
        <v>1047.0899999999999</v>
      </c>
      <c r="I297" s="66">
        <f t="shared" si="114"/>
        <v>14.154724451017923</v>
      </c>
      <c r="J297" s="9">
        <f t="shared" si="115"/>
        <v>1047.0899999999999</v>
      </c>
      <c r="K297" s="9">
        <f t="shared" si="107"/>
        <v>14.154724451017923</v>
      </c>
      <c r="L297" s="9">
        <f t="shared" si="108"/>
        <v>1047.0899999999999</v>
      </c>
    </row>
    <row r="298" spans="1:12">
      <c r="A298" s="66">
        <f t="shared" si="109"/>
        <v>14.049819499411702</v>
      </c>
      <c r="B298" s="9">
        <f t="shared" si="110"/>
        <v>1148.29</v>
      </c>
      <c r="C298" s="65">
        <f t="shared" si="104"/>
        <v>13.938838404786837</v>
      </c>
      <c r="D298" s="9">
        <f t="shared" si="111"/>
        <v>1148.29</v>
      </c>
      <c r="E298" s="66">
        <f t="shared" si="105"/>
        <v>11.47956415086337</v>
      </c>
      <c r="F298" s="9">
        <f t="shared" si="112"/>
        <v>1148.29</v>
      </c>
      <c r="G298" s="68">
        <f t="shared" si="106"/>
        <v>2.801533963396055</v>
      </c>
      <c r="H298" s="9">
        <f t="shared" si="113"/>
        <v>1148.29</v>
      </c>
      <c r="I298" s="66">
        <f t="shared" si="114"/>
        <v>14.281098114259425</v>
      </c>
      <c r="J298" s="9">
        <f t="shared" si="115"/>
        <v>1148.29</v>
      </c>
      <c r="K298" s="9">
        <f t="shared" si="107"/>
        <v>14.281098114259425</v>
      </c>
      <c r="L298" s="9">
        <f t="shared" si="108"/>
        <v>1148.29</v>
      </c>
    </row>
    <row r="299" spans="1:12">
      <c r="A299" s="66">
        <f t="shared" si="109"/>
        <v>14.20768263985453</v>
      </c>
      <c r="B299" s="9">
        <f t="shared" si="110"/>
        <v>1257.92</v>
      </c>
      <c r="C299" s="65">
        <f t="shared" si="104"/>
        <v>14.096701545229665</v>
      </c>
      <c r="D299" s="9">
        <f t="shared" si="111"/>
        <v>1257.92</v>
      </c>
      <c r="E299" s="66">
        <f t="shared" si="105"/>
        <v>11.500968907228058</v>
      </c>
      <c r="F299" s="9">
        <f t="shared" si="112"/>
        <v>1257.92</v>
      </c>
      <c r="G299" s="68">
        <f t="shared" si="106"/>
        <v>2.9000265891609955</v>
      </c>
      <c r="H299" s="9">
        <f t="shared" si="113"/>
        <v>1257.92</v>
      </c>
      <c r="I299" s="66">
        <f t="shared" si="114"/>
        <v>14.400995496389054</v>
      </c>
      <c r="J299" s="9">
        <f t="shared" si="115"/>
        <v>1257.92</v>
      </c>
      <c r="K299" s="9">
        <f t="shared" si="107"/>
        <v>14.400995496389054</v>
      </c>
      <c r="L299" s="9">
        <f t="shared" si="108"/>
        <v>1257.92</v>
      </c>
    </row>
    <row r="300" spans="1:12">
      <c r="A300" s="66">
        <f t="shared" si="109"/>
        <v>14.365545780297358</v>
      </c>
      <c r="B300" s="9">
        <f t="shared" si="110"/>
        <v>1378.16</v>
      </c>
      <c r="C300" s="65">
        <f t="shared" si="104"/>
        <v>14.254564685672493</v>
      </c>
      <c r="D300" s="9">
        <f t="shared" si="111"/>
        <v>1378.16</v>
      </c>
      <c r="E300" s="66">
        <f t="shared" si="105"/>
        <v>11.521862649652137</v>
      </c>
      <c r="F300" s="9">
        <f t="shared" si="112"/>
        <v>1378.16</v>
      </c>
      <c r="G300" s="68">
        <f t="shared" si="106"/>
        <v>2.994427486664299</v>
      </c>
      <c r="H300" s="9">
        <f t="shared" si="113"/>
        <v>1378.16</v>
      </c>
      <c r="I300" s="66">
        <f t="shared" si="114"/>
        <v>14.516290136316435</v>
      </c>
      <c r="J300" s="9">
        <f t="shared" si="115"/>
        <v>1378.16</v>
      </c>
      <c r="K300" s="9">
        <f t="shared" si="107"/>
        <v>14.516290136316435</v>
      </c>
      <c r="L300" s="9">
        <f t="shared" si="108"/>
        <v>1378.16</v>
      </c>
    </row>
    <row r="301" spans="1:12">
      <c r="A301" s="66">
        <f t="shared" si="109"/>
        <v>14.523408920740188</v>
      </c>
      <c r="B301" s="9">
        <f t="shared" si="110"/>
        <v>1509.73</v>
      </c>
      <c r="C301" s="65">
        <f t="shared" si="104"/>
        <v>14.412427826115323</v>
      </c>
      <c r="D301" s="9">
        <f t="shared" si="111"/>
        <v>1509.73</v>
      </c>
      <c r="E301" s="66">
        <f t="shared" si="105"/>
        <v>11.542216608835412</v>
      </c>
      <c r="F301" s="9">
        <f t="shared" si="112"/>
        <v>1509.73</v>
      </c>
      <c r="G301" s="68">
        <f t="shared" si="106"/>
        <v>3.0847349673018787</v>
      </c>
      <c r="H301" s="9">
        <f t="shared" si="113"/>
        <v>1509.73</v>
      </c>
      <c r="I301" s="66">
        <f t="shared" si="114"/>
        <v>14.626951576137291</v>
      </c>
      <c r="J301" s="9">
        <f t="shared" si="115"/>
        <v>1509.73</v>
      </c>
      <c r="K301" s="9">
        <f t="shared" si="107"/>
        <v>14.626951576137291</v>
      </c>
      <c r="L301" s="9">
        <f t="shared" si="108"/>
        <v>1509.73</v>
      </c>
    </row>
    <row r="302" spans="1:12">
      <c r="A302" s="66">
        <f t="shared" si="109"/>
        <v>14.681272061183021</v>
      </c>
      <c r="B302" s="9">
        <f t="shared" si="110"/>
        <v>1648.4</v>
      </c>
      <c r="C302" s="65">
        <f t="shared" si="104"/>
        <v>14.570290966558156</v>
      </c>
      <c r="D302" s="9">
        <f t="shared" si="111"/>
        <v>1648.4</v>
      </c>
      <c r="E302" s="66">
        <f t="shared" si="105"/>
        <v>11.561362821254685</v>
      </c>
      <c r="F302" s="9">
        <f t="shared" si="112"/>
        <v>1648.4</v>
      </c>
      <c r="G302" s="68">
        <f t="shared" si="106"/>
        <v>3.1681972603344928</v>
      </c>
      <c r="H302" s="9">
        <f t="shared" si="113"/>
        <v>1648.4</v>
      </c>
      <c r="I302" s="66">
        <f t="shared" si="114"/>
        <v>14.729560081589177</v>
      </c>
      <c r="J302" s="9">
        <f t="shared" si="115"/>
        <v>1648.4</v>
      </c>
      <c r="K302" s="9">
        <f t="shared" si="107"/>
        <v>14.729560081589177</v>
      </c>
      <c r="L302" s="9">
        <f t="shared" si="108"/>
        <v>1648.4</v>
      </c>
    </row>
    <row r="303" spans="1:12">
      <c r="A303" s="66">
        <f t="shared" si="109"/>
        <v>14.861687078831967</v>
      </c>
      <c r="B303" s="9">
        <f t="shared" si="110"/>
        <v>1810.17</v>
      </c>
      <c r="C303" s="65">
        <f t="shared" si="104"/>
        <v>14.750705984207102</v>
      </c>
      <c r="D303" s="9">
        <f t="shared" si="111"/>
        <v>1810.17</v>
      </c>
      <c r="E303" s="66">
        <f t="shared" si="105"/>
        <v>11.581271230396187</v>
      </c>
      <c r="F303" s="9">
        <f t="shared" si="112"/>
        <v>1810.17</v>
      </c>
      <c r="G303" s="68">
        <f t="shared" si="106"/>
        <v>3.2534619590473679</v>
      </c>
      <c r="H303" s="9">
        <f t="shared" si="113"/>
        <v>1810.17</v>
      </c>
      <c r="I303" s="66">
        <f t="shared" si="114"/>
        <v>14.834733189443554</v>
      </c>
      <c r="J303" s="9">
        <f t="shared" si="115"/>
        <v>1810.17</v>
      </c>
      <c r="K303" s="9">
        <f t="shared" si="107"/>
        <v>14.834733189443554</v>
      </c>
      <c r="L303" s="9">
        <f t="shared" si="108"/>
        <v>1810.17</v>
      </c>
    </row>
    <row r="304" spans="1:12">
      <c r="A304" s="66">
        <f t="shared" si="109"/>
        <v>15.019550219274795</v>
      </c>
      <c r="B304" s="9">
        <f t="shared" si="110"/>
        <v>1979.99</v>
      </c>
      <c r="C304" s="65">
        <f t="shared" si="104"/>
        <v>14.908569124649929</v>
      </c>
      <c r="D304" s="9">
        <f t="shared" si="111"/>
        <v>1979.99</v>
      </c>
      <c r="E304" s="66">
        <f t="shared" si="105"/>
        <v>11.599884695498595</v>
      </c>
      <c r="F304" s="9">
        <f t="shared" si="112"/>
        <v>1979.99</v>
      </c>
      <c r="G304" s="68">
        <f t="shared" si="106"/>
        <v>3.3317891470383789</v>
      </c>
      <c r="H304" s="9">
        <f t="shared" si="113"/>
        <v>1979.99</v>
      </c>
      <c r="I304" s="66">
        <f t="shared" si="114"/>
        <v>14.931673842536973</v>
      </c>
      <c r="J304" s="9">
        <f t="shared" si="115"/>
        <v>1979.99</v>
      </c>
      <c r="K304" s="9">
        <f t="shared" si="107"/>
        <v>14.931673842536973</v>
      </c>
      <c r="L304" s="9">
        <f t="shared" si="108"/>
        <v>1979.99</v>
      </c>
    </row>
    <row r="305" spans="1:12">
      <c r="A305" s="66">
        <f t="shared" si="109"/>
        <v>15.177413359717622</v>
      </c>
      <c r="B305" s="9">
        <f t="shared" si="110"/>
        <v>2158.62</v>
      </c>
      <c r="C305" s="65">
        <f t="shared" si="104"/>
        <v>15.066432265092757</v>
      </c>
      <c r="D305" s="9">
        <f t="shared" si="111"/>
        <v>2158.62</v>
      </c>
      <c r="E305" s="66">
        <f t="shared" si="105"/>
        <v>11.617407156077377</v>
      </c>
      <c r="F305" s="9">
        <f t="shared" si="112"/>
        <v>2158.62</v>
      </c>
      <c r="G305" s="68">
        <f t="shared" si="106"/>
        <v>3.4043076595237074</v>
      </c>
      <c r="H305" s="9">
        <f t="shared" si="113"/>
        <v>2158.62</v>
      </c>
      <c r="I305" s="66">
        <f t="shared" si="114"/>
        <v>15.021714815601085</v>
      </c>
      <c r="J305" s="9">
        <f t="shared" si="115"/>
        <v>2158.62</v>
      </c>
      <c r="K305" s="9">
        <f t="shared" si="107"/>
        <v>15.021714815601085</v>
      </c>
      <c r="L305" s="9">
        <f t="shared" si="108"/>
        <v>2158.62</v>
      </c>
    </row>
    <row r="306" spans="1:12">
      <c r="A306" s="66">
        <f t="shared" si="109"/>
        <v>15.35782837736657</v>
      </c>
      <c r="B306" s="9">
        <f t="shared" si="110"/>
        <v>2370.02</v>
      </c>
      <c r="C306" s="65">
        <f t="shared" si="104"/>
        <v>15.246847282741705</v>
      </c>
      <c r="D306" s="9">
        <f t="shared" si="111"/>
        <v>2370.02</v>
      </c>
      <c r="E306" s="66">
        <f t="shared" si="105"/>
        <v>11.635925631515731</v>
      </c>
      <c r="F306" s="9">
        <f t="shared" si="112"/>
        <v>2370.02</v>
      </c>
      <c r="G306" s="68">
        <f t="shared" si="106"/>
        <v>3.4796781602846143</v>
      </c>
      <c r="H306" s="9">
        <f t="shared" si="113"/>
        <v>2370.02</v>
      </c>
      <c r="I306" s="66">
        <f t="shared" si="114"/>
        <v>15.115603791800345</v>
      </c>
      <c r="J306" s="9">
        <f t="shared" si="115"/>
        <v>2370.02</v>
      </c>
      <c r="K306" s="9">
        <f t="shared" si="107"/>
        <v>15.115603791800345</v>
      </c>
      <c r="L306" s="9">
        <f t="shared" si="108"/>
        <v>2370.02</v>
      </c>
    </row>
    <row r="307" spans="1:12">
      <c r="A307" s="66">
        <f t="shared" si="109"/>
        <v>15.515691517809401</v>
      </c>
      <c r="B307" s="9">
        <f t="shared" si="110"/>
        <v>2586.81</v>
      </c>
      <c r="C307" s="65">
        <f t="shared" si="104"/>
        <v>15.404710423184536</v>
      </c>
      <c r="D307" s="9">
        <f t="shared" si="111"/>
        <v>2586.81</v>
      </c>
      <c r="E307" s="66">
        <f t="shared" si="105"/>
        <v>11.652878343405426</v>
      </c>
      <c r="F307" s="9">
        <f t="shared" si="112"/>
        <v>2586.81</v>
      </c>
      <c r="G307" s="68">
        <f t="shared" si="106"/>
        <v>3.547544604367467</v>
      </c>
      <c r="H307" s="9">
        <f t="shared" si="113"/>
        <v>2586.81</v>
      </c>
      <c r="I307" s="66">
        <f t="shared" si="114"/>
        <v>15.200422947772893</v>
      </c>
      <c r="J307" s="9">
        <f t="shared" si="115"/>
        <v>2586.81</v>
      </c>
      <c r="K307" s="9">
        <f t="shared" si="107"/>
        <v>15.434613914325478</v>
      </c>
      <c r="L307" s="9">
        <f t="shared" si="108"/>
        <v>2586.81</v>
      </c>
    </row>
    <row r="308" spans="1:12">
      <c r="A308" s="66">
        <f t="shared" si="109"/>
        <v>15.673554658252229</v>
      </c>
      <c r="B308" s="9">
        <f t="shared" si="110"/>
        <v>2830.28</v>
      </c>
      <c r="C308" s="65">
        <f t="shared" si="104"/>
        <v>15.562573563627364</v>
      </c>
      <c r="D308" s="9">
        <f t="shared" si="111"/>
        <v>2830.28</v>
      </c>
      <c r="E308" s="66">
        <f t="shared" si="105"/>
        <v>11.669914805973898</v>
      </c>
      <c r="F308" s="9">
        <f t="shared" si="112"/>
        <v>2830.28</v>
      </c>
      <c r="G308" s="68">
        <f t="shared" si="106"/>
        <v>3.6146702890283202</v>
      </c>
      <c r="H308" s="9">
        <f t="shared" si="113"/>
        <v>2830.28</v>
      </c>
      <c r="I308" s="66">
        <f t="shared" si="114"/>
        <v>15.284585095002218</v>
      </c>
      <c r="J308" s="9">
        <f t="shared" si="115"/>
        <v>2830.28</v>
      </c>
      <c r="K308" s="9">
        <f t="shared" si="107"/>
        <v>16.5307243607731</v>
      </c>
      <c r="L308" s="9">
        <f t="shared" si="108"/>
        <v>2830.28</v>
      </c>
    </row>
    <row r="309" spans="1:12">
      <c r="A309" s="66">
        <f t="shared" si="109"/>
        <v>15.831417798695057</v>
      </c>
      <c r="B309" s="9">
        <f t="shared" si="110"/>
        <v>3099.32</v>
      </c>
      <c r="C309" s="65">
        <f t="shared" si="104"/>
        <v>15.720436704070192</v>
      </c>
      <c r="D309" s="9">
        <f t="shared" si="111"/>
        <v>3099.32</v>
      </c>
      <c r="E309" s="66">
        <f t="shared" si="105"/>
        <v>11.68673021960355</v>
      </c>
      <c r="F309" s="9">
        <f t="shared" si="112"/>
        <v>3099.32</v>
      </c>
      <c r="G309" s="68">
        <f t="shared" si="106"/>
        <v>3.6798808147916104</v>
      </c>
      <c r="H309" s="9">
        <f t="shared" si="113"/>
        <v>3099.32</v>
      </c>
      <c r="I309" s="66">
        <f t="shared" si="114"/>
        <v>15.366611034395161</v>
      </c>
      <c r="J309" s="9">
        <f t="shared" si="115"/>
        <v>3099.32</v>
      </c>
      <c r="K309" s="9">
        <f t="shared" si="107"/>
        <v>16.995857430593055</v>
      </c>
      <c r="L309" s="9">
        <f t="shared" si="108"/>
        <v>3099.32</v>
      </c>
    </row>
    <row r="310" spans="1:12">
      <c r="A310" s="66">
        <f t="shared" si="109"/>
        <v>15.966729061931769</v>
      </c>
      <c r="B310" s="9">
        <f t="shared" si="110"/>
        <v>3387.9</v>
      </c>
      <c r="C310" s="65">
        <f t="shared" si="104"/>
        <v>15.855747967306904</v>
      </c>
      <c r="D310" s="9">
        <f t="shared" si="111"/>
        <v>3387.9</v>
      </c>
      <c r="E310" s="66">
        <f t="shared" si="105"/>
        <v>11.70285447395983</v>
      </c>
      <c r="F310" s="9">
        <f t="shared" si="112"/>
        <v>3387.9</v>
      </c>
      <c r="G310" s="68">
        <f t="shared" si="106"/>
        <v>3.7414497812251248</v>
      </c>
      <c r="H310" s="9">
        <f t="shared" si="113"/>
        <v>3387.9</v>
      </c>
      <c r="I310" s="66">
        <f t="shared" si="114"/>
        <v>15.444304255184955</v>
      </c>
      <c r="J310" s="9">
        <f t="shared" si="115"/>
        <v>3387.9</v>
      </c>
      <c r="K310" s="9">
        <f t="shared" si="107"/>
        <v>17.258096564537407</v>
      </c>
      <c r="L310" s="9">
        <f t="shared" si="108"/>
        <v>3387.9</v>
      </c>
    </row>
    <row r="311" spans="1:12">
      <c r="A311" s="66">
        <f t="shared" si="109"/>
        <v>16.102040325168478</v>
      </c>
      <c r="B311" s="9">
        <f t="shared" si="110"/>
        <v>3709.05</v>
      </c>
      <c r="C311" s="65">
        <f t="shared" si="104"/>
        <v>15.991059230543613</v>
      </c>
      <c r="D311" s="9">
        <f t="shared" si="111"/>
        <v>3709.05</v>
      </c>
      <c r="E311" s="66">
        <f t="shared" si="105"/>
        <v>11.718901872742665</v>
      </c>
      <c r="F311" s="9">
        <f t="shared" si="112"/>
        <v>3709.05</v>
      </c>
      <c r="G311" s="68">
        <f t="shared" si="106"/>
        <v>3.801803855923382</v>
      </c>
      <c r="H311" s="9">
        <f t="shared" si="113"/>
        <v>3709.05</v>
      </c>
      <c r="I311" s="66">
        <f t="shared" si="114"/>
        <v>15.520705728666046</v>
      </c>
      <c r="J311" s="9">
        <f t="shared" si="115"/>
        <v>3709.05</v>
      </c>
      <c r="K311" s="9">
        <f t="shared" si="107"/>
        <v>17.445620200518004</v>
      </c>
      <c r="L311" s="9">
        <f t="shared" si="108"/>
        <v>3709.05</v>
      </c>
    </row>
    <row r="312" spans="1:12">
      <c r="A312" s="66">
        <f t="shared" si="109"/>
        <v>16.21479971119907</v>
      </c>
      <c r="B312" s="9">
        <f t="shared" si="110"/>
        <v>4058.94</v>
      </c>
      <c r="C312" s="65">
        <f t="shared" si="104"/>
        <v>16.103818616574205</v>
      </c>
      <c r="D312" s="9">
        <f t="shared" si="111"/>
        <v>4058.94</v>
      </c>
      <c r="E312" s="66">
        <f t="shared" si="105"/>
        <v>11.734530428884879</v>
      </c>
      <c r="F312" s="9">
        <f t="shared" si="112"/>
        <v>4058.94</v>
      </c>
      <c r="G312" s="68">
        <f t="shared" si="106"/>
        <v>3.8597115490767209</v>
      </c>
      <c r="H312" s="9">
        <f t="shared" si="113"/>
        <v>4058.94</v>
      </c>
      <c r="I312" s="66">
        <f t="shared" si="114"/>
        <v>15.5942419779616</v>
      </c>
      <c r="J312" s="9">
        <f t="shared" si="115"/>
        <v>4058.94</v>
      </c>
      <c r="K312" s="9">
        <f t="shared" si="107"/>
        <v>17.59194525726106</v>
      </c>
      <c r="L312" s="9">
        <f t="shared" si="108"/>
        <v>4058.94</v>
      </c>
    </row>
    <row r="313" spans="1:12">
      <c r="A313" s="66">
        <f t="shared" si="109"/>
        <v>16.305007220023544</v>
      </c>
      <c r="B313" s="9">
        <f t="shared" si="110"/>
        <v>4436.3500000000004</v>
      </c>
      <c r="C313" s="65">
        <f t="shared" si="104"/>
        <v>16.194026125398679</v>
      </c>
      <c r="D313" s="9">
        <f t="shared" si="111"/>
        <v>4436.3500000000004</v>
      </c>
      <c r="E313" s="66">
        <f t="shared" si="105"/>
        <v>11.749618729480941</v>
      </c>
      <c r="F313" s="9">
        <f t="shared" si="112"/>
        <v>4436.3500000000004</v>
      </c>
      <c r="G313" s="68">
        <f t="shared" si="106"/>
        <v>3.9148135492106042</v>
      </c>
      <c r="H313" s="9">
        <f t="shared" si="113"/>
        <v>4436.3500000000004</v>
      </c>
      <c r="I313" s="66">
        <f t="shared" si="114"/>
        <v>15.664432278691546</v>
      </c>
      <c r="J313" s="9">
        <f t="shared" si="115"/>
        <v>4436.3500000000004</v>
      </c>
      <c r="K313" s="9">
        <f t="shared" si="107"/>
        <v>17.713074355929855</v>
      </c>
      <c r="L313" s="9">
        <f t="shared" si="108"/>
        <v>4436.3500000000004</v>
      </c>
    </row>
    <row r="314" spans="1:12">
      <c r="A314" s="66">
        <f t="shared" si="109"/>
        <v>16.372662851641895</v>
      </c>
      <c r="B314" s="9">
        <f t="shared" si="110"/>
        <v>4844.4799999999996</v>
      </c>
      <c r="C314" s="65">
        <f t="shared" si="104"/>
        <v>16.26168175701703</v>
      </c>
      <c r="D314" s="9">
        <f t="shared" si="111"/>
        <v>4844.4799999999996</v>
      </c>
      <c r="E314" s="66">
        <f t="shared" si="105"/>
        <v>11.764245054615431</v>
      </c>
      <c r="F314" s="9">
        <f t="shared" si="112"/>
        <v>4844.4799999999996</v>
      </c>
      <c r="G314" s="68">
        <f t="shared" si="106"/>
        <v>3.967485303647174</v>
      </c>
      <c r="H314" s="9">
        <f t="shared" si="113"/>
        <v>4844.4799999999996</v>
      </c>
      <c r="I314" s="66">
        <f t="shared" si="114"/>
        <v>15.731730358262606</v>
      </c>
      <c r="J314" s="9">
        <f t="shared" si="115"/>
        <v>4844.4799999999996</v>
      </c>
      <c r="K314" s="9">
        <f t="shared" si="107"/>
        <v>17.818120564525387</v>
      </c>
      <c r="L314" s="9">
        <f t="shared" si="108"/>
        <v>4844.4799999999996</v>
      </c>
    </row>
    <row r="315" spans="1:12">
      <c r="A315" s="66">
        <f t="shared" si="109"/>
        <v>16.417766606054133</v>
      </c>
      <c r="B315" s="9">
        <f t="shared" si="110"/>
        <v>5306.13</v>
      </c>
      <c r="C315" s="65">
        <f t="shared" si="104"/>
        <v>16.306785511429268</v>
      </c>
      <c r="D315" s="9">
        <f t="shared" si="111"/>
        <v>5306.13</v>
      </c>
      <c r="E315" s="66">
        <f t="shared" si="105"/>
        <v>11.779059170583563</v>
      </c>
      <c r="F315" s="9">
        <f t="shared" si="112"/>
        <v>5306.13</v>
      </c>
      <c r="G315" s="68">
        <f t="shared" si="106"/>
        <v>4.0200983134208226</v>
      </c>
      <c r="H315" s="9">
        <f t="shared" si="113"/>
        <v>5306.13</v>
      </c>
      <c r="I315" s="66">
        <f t="shared" si="114"/>
        <v>15.799157484004386</v>
      </c>
      <c r="J315" s="9">
        <f t="shared" si="115"/>
        <v>5306.13</v>
      </c>
      <c r="K315" s="9">
        <f t="shared" si="107"/>
        <v>17.915790909421727</v>
      </c>
      <c r="L315" s="9">
        <f t="shared" si="108"/>
        <v>5306.13</v>
      </c>
    </row>
    <row r="316" spans="1:12">
      <c r="A316" s="66">
        <f t="shared" si="109"/>
        <v>16.440318483260256</v>
      </c>
      <c r="B316" s="9">
        <f t="shared" si="110"/>
        <v>5803.96</v>
      </c>
      <c r="C316" s="65">
        <f t="shared" si="104"/>
        <v>16.329337388635391</v>
      </c>
      <c r="D316" s="9">
        <f t="shared" si="111"/>
        <v>5803.96</v>
      </c>
      <c r="E316" s="66">
        <f t="shared" si="105"/>
        <v>11.793352418407737</v>
      </c>
      <c r="F316" s="9">
        <f t="shared" si="112"/>
        <v>5803.96</v>
      </c>
      <c r="G316" s="68">
        <f t="shared" si="106"/>
        <v>4.0701704100997063</v>
      </c>
      <c r="H316" s="9">
        <f t="shared" si="113"/>
        <v>5803.96</v>
      </c>
      <c r="I316" s="66">
        <f t="shared" si="114"/>
        <v>15.863522828507444</v>
      </c>
      <c r="J316" s="9">
        <f t="shared" si="115"/>
        <v>5803.96</v>
      </c>
      <c r="K316" s="9">
        <f t="shared" si="107"/>
        <v>18.003860445763145</v>
      </c>
      <c r="L316" s="9">
        <f t="shared" si="108"/>
        <v>5803.96</v>
      </c>
    </row>
    <row r="317" spans="1:12">
      <c r="A317" s="66">
        <f t="shared" si="109"/>
        <v>16.462870360466376</v>
      </c>
      <c r="B317" s="9">
        <f t="shared" si="110"/>
        <v>6353.04</v>
      </c>
      <c r="C317" s="65">
        <f t="shared" si="104"/>
        <v>16.35188926584151</v>
      </c>
      <c r="D317" s="9">
        <f t="shared" si="111"/>
        <v>6353.04</v>
      </c>
      <c r="E317" s="66">
        <f t="shared" si="105"/>
        <v>11.807465692266254</v>
      </c>
      <c r="F317" s="9">
        <f t="shared" si="112"/>
        <v>6353.04</v>
      </c>
      <c r="G317" s="68">
        <f t="shared" si="106"/>
        <v>4.1189558105592035</v>
      </c>
      <c r="H317" s="9">
        <f t="shared" si="113"/>
        <v>6353.04</v>
      </c>
      <c r="I317" s="66">
        <f t="shared" si="114"/>
        <v>15.926421502825457</v>
      </c>
      <c r="J317" s="9">
        <f t="shared" si="115"/>
        <v>6353.04</v>
      </c>
      <c r="K317" s="9">
        <f t="shared" si="107"/>
        <v>18.086234808805397</v>
      </c>
      <c r="L317" s="9">
        <f t="shared" si="108"/>
        <v>6353.04</v>
      </c>
    </row>
    <row r="318" spans="1:12">
      <c r="A318" s="66">
        <f t="shared" si="109"/>
        <v>16.485422237672491</v>
      </c>
      <c r="B318" s="9">
        <f t="shared" si="110"/>
        <v>6943.22</v>
      </c>
      <c r="C318" s="65">
        <f t="shared" si="104"/>
        <v>16.374441143047626</v>
      </c>
      <c r="D318" s="9">
        <f t="shared" si="111"/>
        <v>6943.22</v>
      </c>
      <c r="E318" s="66">
        <f t="shared" si="105"/>
        <v>11.82105639108984</v>
      </c>
      <c r="F318" s="9">
        <f t="shared" si="112"/>
        <v>6943.22</v>
      </c>
      <c r="G318" s="68">
        <f t="shared" si="106"/>
        <v>4.1653274003452232</v>
      </c>
      <c r="H318" s="9">
        <f t="shared" si="113"/>
        <v>6943.22</v>
      </c>
      <c r="I318" s="66">
        <f t="shared" si="114"/>
        <v>15.986383791435063</v>
      </c>
      <c r="J318" s="9">
        <f t="shared" si="115"/>
        <v>6943.22</v>
      </c>
      <c r="K318" s="9">
        <f t="shared" si="107"/>
        <v>18.162108261461317</v>
      </c>
      <c r="L318" s="9">
        <f t="shared" si="108"/>
        <v>6943.22</v>
      </c>
    </row>
    <row r="319" spans="1:12">
      <c r="A319" s="66">
        <f t="shared" si="109"/>
        <v>16.507974114878614</v>
      </c>
      <c r="B319" s="9">
        <f t="shared" si="110"/>
        <v>7604.67</v>
      </c>
      <c r="C319" s="65">
        <f t="shared" si="104"/>
        <v>16.396993020253749</v>
      </c>
      <c r="D319" s="9">
        <f t="shared" si="111"/>
        <v>7604.67</v>
      </c>
      <c r="E319" s="66">
        <f t="shared" si="105"/>
        <v>11.834700220526001</v>
      </c>
      <c r="F319" s="9">
        <f t="shared" si="112"/>
        <v>7604.67</v>
      </c>
      <c r="G319" s="68">
        <f t="shared" si="106"/>
        <v>4.2112894222748887</v>
      </c>
      <c r="H319" s="9">
        <f t="shared" si="113"/>
        <v>7604.67</v>
      </c>
      <c r="I319" s="66">
        <f t="shared" si="114"/>
        <v>16.04598964280089</v>
      </c>
      <c r="J319" s="9">
        <f t="shared" si="115"/>
        <v>7604.67</v>
      </c>
      <c r="K319" s="9">
        <f t="shared" si="107"/>
        <v>18.235471839776348</v>
      </c>
      <c r="L319" s="9">
        <f t="shared" si="108"/>
        <v>7604.67</v>
      </c>
    </row>
    <row r="320" spans="1:12">
      <c r="A320" s="66">
        <f t="shared" si="109"/>
        <v>16.53052599208473</v>
      </c>
      <c r="B320" s="9">
        <f t="shared" si="110"/>
        <v>8313.9</v>
      </c>
      <c r="C320" s="65">
        <f t="shared" si="104"/>
        <v>16.419544897459865</v>
      </c>
      <c r="D320" s="9">
        <f t="shared" si="111"/>
        <v>8313.9</v>
      </c>
      <c r="E320" s="66">
        <f t="shared" si="105"/>
        <v>11.847804676859138</v>
      </c>
      <c r="F320" s="9">
        <f t="shared" si="112"/>
        <v>8313.9</v>
      </c>
      <c r="G320" s="68">
        <f t="shared" si="106"/>
        <v>4.254885015334338</v>
      </c>
      <c r="H320" s="9">
        <f t="shared" si="113"/>
        <v>8313.9</v>
      </c>
      <c r="I320" s="66">
        <f t="shared" si="114"/>
        <v>16.102689692193476</v>
      </c>
      <c r="J320" s="9">
        <f t="shared" si="115"/>
        <v>8313.9</v>
      </c>
      <c r="K320" s="9">
        <f t="shared" si="107"/>
        <v>18.30369801856677</v>
      </c>
      <c r="L320" s="9">
        <f t="shared" si="108"/>
        <v>8313.9</v>
      </c>
    </row>
    <row r="321" spans="1:12">
      <c r="A321" s="66">
        <f t="shared" si="109"/>
        <v>16.553077869290849</v>
      </c>
      <c r="B321" s="9">
        <f t="shared" si="110"/>
        <v>9094.27</v>
      </c>
      <c r="C321" s="65">
        <f t="shared" ref="C321:C342" si="116">IF(D104&lt;0.0001,0.1,IF(D104="",0.001,D104))</f>
        <v>16.442096774665984</v>
      </c>
      <c r="D321" s="9">
        <f t="shared" si="111"/>
        <v>9094.27</v>
      </c>
      <c r="E321" s="66">
        <f t="shared" ref="E321:E342" si="117">IF(E104&lt;0.0001,0.1,IF(E104="",E320,E104))</f>
        <v>11.860733020206967</v>
      </c>
      <c r="F321" s="9">
        <f t="shared" si="112"/>
        <v>9094.27</v>
      </c>
      <c r="G321" s="68">
        <f t="shared" ref="G321:G342" si="118">IF(G104&lt;0.0001,0.1,IF(G104="",0.0001,G104))</f>
        <v>4.2973746227947878</v>
      </c>
      <c r="H321" s="9">
        <f t="shared" si="113"/>
        <v>9094.27</v>
      </c>
      <c r="I321" s="66">
        <f t="shared" si="114"/>
        <v>16.158107643001756</v>
      </c>
      <c r="J321" s="9">
        <f t="shared" si="115"/>
        <v>9094.27</v>
      </c>
      <c r="K321" s="9">
        <f t="shared" ref="K321:K342" si="119">IF(M104&lt;0.0001,0.1,IF(M104="",0.0001,M104))</f>
        <v>18.369155732527954</v>
      </c>
      <c r="L321" s="9">
        <f t="shared" ref="L321:L342" si="120">IF(C105="",D321,C105)</f>
        <v>9094.27</v>
      </c>
    </row>
    <row r="322" spans="1:12">
      <c r="A322" s="66">
        <f t="shared" ref="A322:A342" si="121">IF(B105="",A321,IF(B105&lt;0.0001,0.1,B105))</f>
        <v>16.575629746496968</v>
      </c>
      <c r="B322" s="9">
        <f t="shared" ref="B322:B342" si="122">IF(A105="",B321,A105)</f>
        <v>9954.92</v>
      </c>
      <c r="C322" s="65">
        <f t="shared" si="116"/>
        <v>16.464648651872103</v>
      </c>
      <c r="D322" s="9">
        <f t="shared" ref="D322:D342" si="123">IF(A105="",B321,A105)</f>
        <v>9954.92</v>
      </c>
      <c r="E322" s="66">
        <f t="shared" si="117"/>
        <v>11.873510049644747</v>
      </c>
      <c r="F322" s="9">
        <f t="shared" ref="F322:F342" si="124">IF(A105="",B321,A105)</f>
        <v>9954.92</v>
      </c>
      <c r="G322" s="68">
        <f t="shared" si="118"/>
        <v>4.33886647859637</v>
      </c>
      <c r="H322" s="9">
        <f t="shared" ref="H322:H342" si="125">IF(A105="",B321,A105)</f>
        <v>9954.92</v>
      </c>
      <c r="I322" s="66">
        <f t="shared" ref="I322:I342" si="126">IF(I105&lt;0.0001,0.1,IF(I105="",I321,I105))</f>
        <v>16.212376528241116</v>
      </c>
      <c r="J322" s="9">
        <f t="shared" ref="J322:J342" si="127">IF(A105="",B321,A105)</f>
        <v>9954.92</v>
      </c>
      <c r="K322" s="9">
        <f t="shared" si="119"/>
        <v>18.432261946648595</v>
      </c>
      <c r="L322" s="9">
        <f t="shared" si="120"/>
        <v>9954.92</v>
      </c>
    </row>
    <row r="323" spans="1:12">
      <c r="A323" s="66">
        <f t="shared" si="121"/>
        <v>16.575629746496968</v>
      </c>
      <c r="B323" s="9">
        <f t="shared" si="122"/>
        <v>10894.91</v>
      </c>
      <c r="C323" s="65">
        <f t="shared" si="116"/>
        <v>16.464648651872103</v>
      </c>
      <c r="D323" s="9">
        <f t="shared" si="123"/>
        <v>10894.91</v>
      </c>
      <c r="E323" s="66">
        <f t="shared" si="117"/>
        <v>11.886013719165746</v>
      </c>
      <c r="F323" s="9">
        <f t="shared" si="124"/>
        <v>10894.91</v>
      </c>
      <c r="G323" s="68">
        <f t="shared" si="118"/>
        <v>4.3789956662623162</v>
      </c>
      <c r="H323" s="9">
        <f t="shared" si="125"/>
        <v>10894.91</v>
      </c>
      <c r="I323" s="66">
        <f t="shared" si="126"/>
        <v>16.265009385428062</v>
      </c>
      <c r="J323" s="9">
        <f t="shared" si="127"/>
        <v>10894.91</v>
      </c>
      <c r="K323" s="9">
        <f t="shared" si="119"/>
        <v>18.492659970011996</v>
      </c>
      <c r="L323" s="9">
        <f t="shared" si="120"/>
        <v>10894.91</v>
      </c>
    </row>
    <row r="324" spans="1:12">
      <c r="A324" s="66">
        <f t="shared" si="121"/>
        <v>16.575629746496968</v>
      </c>
      <c r="B324" s="9">
        <f t="shared" si="122"/>
        <v>11894.45</v>
      </c>
      <c r="C324" s="65">
        <f t="shared" si="116"/>
        <v>16.464648651872103</v>
      </c>
      <c r="D324" s="9">
        <f t="shared" si="123"/>
        <v>11894.45</v>
      </c>
      <c r="E324" s="66">
        <f t="shared" si="117"/>
        <v>11.897948386591446</v>
      </c>
      <c r="F324" s="9">
        <f t="shared" si="124"/>
        <v>11894.45</v>
      </c>
      <c r="G324" s="68">
        <f t="shared" si="118"/>
        <v>4.4168664340339685</v>
      </c>
      <c r="H324" s="9">
        <f t="shared" si="125"/>
        <v>11894.45</v>
      </c>
      <c r="I324" s="66">
        <f t="shared" si="126"/>
        <v>16.314814820625415</v>
      </c>
      <c r="J324" s="9">
        <f t="shared" si="127"/>
        <v>11894.45</v>
      </c>
      <c r="K324" s="9">
        <f t="shared" si="119"/>
        <v>18.549179198890005</v>
      </c>
      <c r="L324" s="9">
        <f t="shared" si="120"/>
        <v>11894.45</v>
      </c>
    </row>
    <row r="325" spans="1:12">
      <c r="A325" s="66">
        <f t="shared" si="121"/>
        <v>16.575629746496968</v>
      </c>
      <c r="B325" s="9">
        <f t="shared" si="122"/>
        <v>12994.56</v>
      </c>
      <c r="C325" s="65">
        <f t="shared" si="116"/>
        <v>16.464648651872103</v>
      </c>
      <c r="D325" s="9">
        <f t="shared" si="123"/>
        <v>12994.56</v>
      </c>
      <c r="E325" s="66">
        <f t="shared" si="117"/>
        <v>11.90975364795457</v>
      </c>
      <c r="F325" s="9">
        <f t="shared" si="124"/>
        <v>12994.56</v>
      </c>
      <c r="G325" s="68">
        <f t="shared" si="118"/>
        <v>4.4539167683189893</v>
      </c>
      <c r="H325" s="9">
        <f t="shared" si="125"/>
        <v>12994.56</v>
      </c>
      <c r="I325" s="66">
        <f t="shared" si="126"/>
        <v>16.36367041627356</v>
      </c>
      <c r="J325" s="9">
        <f t="shared" si="127"/>
        <v>12994.56</v>
      </c>
      <c r="K325" s="9">
        <f t="shared" si="119"/>
        <v>18.604094662420113</v>
      </c>
      <c r="L325" s="9">
        <f t="shared" si="120"/>
        <v>12994.56</v>
      </c>
    </row>
    <row r="326" spans="1:12">
      <c r="A326" s="66">
        <f t="shared" si="121"/>
        <v>16.575629746496968</v>
      </c>
      <c r="B326" s="9">
        <f t="shared" si="122"/>
        <v>14295.72</v>
      </c>
      <c r="C326" s="65">
        <f t="shared" si="116"/>
        <v>16.464648651872103</v>
      </c>
      <c r="D326" s="9">
        <f t="shared" si="123"/>
        <v>14295.72</v>
      </c>
      <c r="E326" s="66">
        <f t="shared" si="117"/>
        <v>11.922246046499472</v>
      </c>
      <c r="F326" s="9">
        <f t="shared" si="124"/>
        <v>14295.72</v>
      </c>
      <c r="G326" s="68">
        <f t="shared" si="118"/>
        <v>4.4926857805551865</v>
      </c>
      <c r="H326" s="9">
        <f t="shared" si="125"/>
        <v>14295.72</v>
      </c>
      <c r="I326" s="66">
        <f t="shared" si="126"/>
        <v>16.414931827054659</v>
      </c>
      <c r="J326" s="9">
        <f t="shared" si="127"/>
        <v>14295.72</v>
      </c>
      <c r="K326" s="9">
        <f t="shared" si="119"/>
        <v>18.661219600107916</v>
      </c>
      <c r="L326" s="9">
        <f t="shared" si="120"/>
        <v>14295.72</v>
      </c>
    </row>
    <row r="327" spans="1:12">
      <c r="A327" s="66">
        <f t="shared" si="121"/>
        <v>16.575629746496968</v>
      </c>
      <c r="B327" s="9">
        <f t="shared" si="122"/>
        <v>15593.91</v>
      </c>
      <c r="C327" s="65">
        <f t="shared" si="116"/>
        <v>16.464648651872103</v>
      </c>
      <c r="D327" s="9">
        <f t="shared" si="123"/>
        <v>15593.91</v>
      </c>
      <c r="E327" s="66">
        <f t="shared" si="117"/>
        <v>11.93341107453811</v>
      </c>
      <c r="F327" s="9">
        <f t="shared" si="124"/>
        <v>15593.91</v>
      </c>
      <c r="G327" s="68">
        <f t="shared" si="118"/>
        <v>4.5269594317245616</v>
      </c>
      <c r="H327" s="9">
        <f t="shared" si="125"/>
        <v>15593.91</v>
      </c>
      <c r="I327" s="66">
        <f t="shared" si="126"/>
        <v>16.46037050626267</v>
      </c>
      <c r="J327" s="9">
        <f t="shared" si="127"/>
        <v>15593.91</v>
      </c>
      <c r="K327" s="9">
        <f t="shared" si="119"/>
        <v>18.711478426116678</v>
      </c>
      <c r="L327" s="9">
        <f t="shared" si="120"/>
        <v>15593.91</v>
      </c>
    </row>
    <row r="328" spans="1:12">
      <c r="A328" s="66">
        <f t="shared" si="121"/>
        <v>16.575629746496968</v>
      </c>
      <c r="B328" s="9">
        <f t="shared" si="122"/>
        <v>17093.189999999999</v>
      </c>
      <c r="C328" s="65">
        <f t="shared" si="116"/>
        <v>16.464648651872103</v>
      </c>
      <c r="D328" s="9">
        <f t="shared" si="123"/>
        <v>17093.189999999999</v>
      </c>
      <c r="E328" s="66">
        <f t="shared" si="117"/>
        <v>11.944988079309969</v>
      </c>
      <c r="F328" s="9">
        <f t="shared" si="124"/>
        <v>17093.189999999999</v>
      </c>
      <c r="G328" s="68">
        <f t="shared" si="118"/>
        <v>4.5621279224422251</v>
      </c>
      <c r="H328" s="9">
        <f t="shared" si="125"/>
        <v>17093.189999999999</v>
      </c>
      <c r="I328" s="66">
        <f t="shared" si="126"/>
        <v>16.507116001752195</v>
      </c>
      <c r="J328" s="9">
        <f t="shared" si="127"/>
        <v>17093.189999999999</v>
      </c>
      <c r="K328" s="9">
        <f t="shared" si="119"/>
        <v>18.762851082188348</v>
      </c>
      <c r="L328" s="9">
        <f t="shared" si="120"/>
        <v>17093.189999999999</v>
      </c>
    </row>
    <row r="329" spans="1:12">
      <c r="A329" s="66">
        <f t="shared" si="121"/>
        <v>16.575629746496968</v>
      </c>
      <c r="B329" s="9">
        <f t="shared" si="122"/>
        <v>18695.23</v>
      </c>
      <c r="C329" s="65">
        <f t="shared" si="116"/>
        <v>16.464648651872103</v>
      </c>
      <c r="D329" s="9">
        <f t="shared" si="123"/>
        <v>18695.23</v>
      </c>
      <c r="E329" s="66">
        <f t="shared" si="117"/>
        <v>11.95607921254064</v>
      </c>
      <c r="F329" s="9">
        <f t="shared" si="124"/>
        <v>18695.23</v>
      </c>
      <c r="G329" s="68">
        <f t="shared" si="118"/>
        <v>4.5954717981717534</v>
      </c>
      <c r="H329" s="9">
        <f t="shared" si="125"/>
        <v>18695.23</v>
      </c>
      <c r="I329" s="66">
        <f t="shared" si="126"/>
        <v>16.551551010712394</v>
      </c>
      <c r="J329" s="9">
        <f t="shared" si="127"/>
        <v>18695.23</v>
      </c>
      <c r="K329" s="9">
        <f t="shared" si="119"/>
        <v>18.811402648720016</v>
      </c>
      <c r="L329" s="9">
        <f t="shared" si="120"/>
        <v>18695.23</v>
      </c>
    </row>
    <row r="330" spans="1:12">
      <c r="A330" s="66">
        <f t="shared" si="121"/>
        <v>16.575629746496968</v>
      </c>
      <c r="B330" s="9">
        <f t="shared" si="122"/>
        <v>20394.3</v>
      </c>
      <c r="C330" s="65">
        <f t="shared" si="116"/>
        <v>16.464648651872103</v>
      </c>
      <c r="D330" s="9">
        <f t="shared" si="123"/>
        <v>20394.3</v>
      </c>
      <c r="E330" s="66">
        <f t="shared" si="117"/>
        <v>11.966657918125623</v>
      </c>
      <c r="F330" s="9">
        <f t="shared" si="124"/>
        <v>20394.3</v>
      </c>
      <c r="G330" s="68">
        <f t="shared" si="118"/>
        <v>4.6269612497730686</v>
      </c>
      <c r="H330" s="9">
        <f t="shared" si="125"/>
        <v>20394.3</v>
      </c>
      <c r="I330" s="66">
        <f t="shared" si="126"/>
        <v>16.593619167898691</v>
      </c>
      <c r="J330" s="9">
        <f t="shared" si="127"/>
        <v>20394.3</v>
      </c>
      <c r="K330" s="9">
        <f t="shared" si="119"/>
        <v>18.857137897787549</v>
      </c>
      <c r="L330" s="9">
        <f t="shared" si="120"/>
        <v>20394.3</v>
      </c>
    </row>
    <row r="331" spans="1:12">
      <c r="A331" s="66">
        <f t="shared" si="121"/>
        <v>16.575629746496968</v>
      </c>
      <c r="B331" s="9">
        <f t="shared" si="122"/>
        <v>22295.43</v>
      </c>
      <c r="C331" s="65">
        <f t="shared" si="116"/>
        <v>16.464648651872103</v>
      </c>
      <c r="D331" s="9">
        <f t="shared" si="123"/>
        <v>22295.43</v>
      </c>
      <c r="E331" s="66">
        <f t="shared" si="117"/>
        <v>11.977307343648762</v>
      </c>
      <c r="F331" s="9">
        <f t="shared" si="124"/>
        <v>22295.43</v>
      </c>
      <c r="G331" s="68">
        <f t="shared" si="118"/>
        <v>4.6583554718105171</v>
      </c>
      <c r="H331" s="9">
        <f t="shared" si="125"/>
        <v>22295.43</v>
      </c>
      <c r="I331" s="66">
        <f t="shared" si="126"/>
        <v>16.63566281545928</v>
      </c>
      <c r="J331" s="9">
        <f t="shared" si="127"/>
        <v>22295.43</v>
      </c>
      <c r="K331" s="9">
        <f t="shared" si="119"/>
        <v>18.902641851786594</v>
      </c>
      <c r="L331" s="9">
        <f t="shared" si="120"/>
        <v>22295.43</v>
      </c>
    </row>
    <row r="332" spans="1:12">
      <c r="A332" s="66">
        <f t="shared" si="121"/>
        <v>16.575629746496968</v>
      </c>
      <c r="B332" s="9">
        <f t="shared" si="122"/>
        <v>24397.55</v>
      </c>
      <c r="C332" s="65">
        <f t="shared" si="116"/>
        <v>16.464648651872103</v>
      </c>
      <c r="D332" s="9">
        <f t="shared" si="123"/>
        <v>24397.55</v>
      </c>
      <c r="E332" s="66">
        <f t="shared" si="117"/>
        <v>11.987883438798365</v>
      </c>
      <c r="F332" s="9">
        <f t="shared" si="124"/>
        <v>24397.55</v>
      </c>
      <c r="G332" s="68">
        <f t="shared" si="118"/>
        <v>4.6892336010355731</v>
      </c>
      <c r="H332" s="9">
        <f t="shared" si="125"/>
        <v>24397.55</v>
      </c>
      <c r="I332" s="66">
        <f t="shared" si="126"/>
        <v>16.677117039833938</v>
      </c>
      <c r="J332" s="9">
        <f t="shared" si="127"/>
        <v>24397.55</v>
      </c>
      <c r="K332" s="9">
        <f t="shared" si="119"/>
        <v>18.947323781302156</v>
      </c>
      <c r="L332" s="9">
        <f t="shared" si="120"/>
        <v>24397.55</v>
      </c>
    </row>
    <row r="333" spans="1:12">
      <c r="A333" s="66">
        <f t="shared" si="121"/>
        <v>16.575629746496968</v>
      </c>
      <c r="B333" s="9">
        <f t="shared" si="122"/>
        <v>26697.19</v>
      </c>
      <c r="C333" s="65">
        <f t="shared" si="116"/>
        <v>16.464648651872103</v>
      </c>
      <c r="D333" s="9">
        <f t="shared" si="123"/>
        <v>26697.19</v>
      </c>
      <c r="E333" s="66">
        <f t="shared" si="117"/>
        <v>11.998270809712249</v>
      </c>
      <c r="F333" s="9">
        <f t="shared" si="124"/>
        <v>26697.19</v>
      </c>
      <c r="G333" s="68">
        <f t="shared" si="118"/>
        <v>4.7192733154287296</v>
      </c>
      <c r="H333" s="9">
        <f t="shared" si="125"/>
        <v>26697.19</v>
      </c>
      <c r="I333" s="66">
        <f t="shared" si="126"/>
        <v>16.717544125140979</v>
      </c>
      <c r="J333" s="9">
        <f t="shared" si="127"/>
        <v>26697.19</v>
      </c>
      <c r="K333" s="9">
        <f t="shared" si="119"/>
        <v>18.990736251694827</v>
      </c>
      <c r="L333" s="9">
        <f t="shared" si="120"/>
        <v>26697.19</v>
      </c>
    </row>
    <row r="334" spans="1:12">
      <c r="A334" s="66">
        <f t="shared" si="121"/>
        <v>16.575629746496968</v>
      </c>
      <c r="B334" s="9">
        <f t="shared" si="122"/>
        <v>29298.639999999999</v>
      </c>
      <c r="C334" s="65">
        <f t="shared" si="116"/>
        <v>16.464648651872103</v>
      </c>
      <c r="D334" s="9">
        <f t="shared" si="123"/>
        <v>29298.639999999999</v>
      </c>
      <c r="E334" s="66">
        <f t="shared" si="117"/>
        <v>12.008803764862314</v>
      </c>
      <c r="F334" s="9">
        <f t="shared" si="124"/>
        <v>29298.639999999999</v>
      </c>
      <c r="G334" s="68">
        <f t="shared" si="118"/>
        <v>4.7494467201814778</v>
      </c>
      <c r="H334" s="9">
        <f t="shared" si="125"/>
        <v>29298.639999999999</v>
      </c>
      <c r="I334" s="66">
        <f t="shared" si="126"/>
        <v>16.758250485043792</v>
      </c>
      <c r="J334" s="9">
        <f t="shared" si="127"/>
        <v>29298.639999999999</v>
      </c>
      <c r="K334" s="9">
        <f t="shared" si="119"/>
        <v>19.034298809491361</v>
      </c>
      <c r="L334" s="9">
        <f t="shared" si="120"/>
        <v>29298.639999999999</v>
      </c>
    </row>
    <row r="335" spans="1:12">
      <c r="A335" s="66">
        <f t="shared" si="121"/>
        <v>16.575629746496968</v>
      </c>
      <c r="B335" s="9">
        <f t="shared" si="122"/>
        <v>31998.37</v>
      </c>
      <c r="C335" s="65">
        <f t="shared" si="116"/>
        <v>16.464648651872103</v>
      </c>
      <c r="D335" s="9">
        <f t="shared" si="123"/>
        <v>31998.37</v>
      </c>
      <c r="E335" s="66">
        <f t="shared" si="117"/>
        <v>12.018615294003377</v>
      </c>
      <c r="F335" s="9">
        <f t="shared" si="124"/>
        <v>31998.37</v>
      </c>
      <c r="G335" s="68">
        <f t="shared" si="118"/>
        <v>4.7772962674229529</v>
      </c>
      <c r="H335" s="9">
        <f t="shared" si="125"/>
        <v>31998.37</v>
      </c>
      <c r="I335" s="66">
        <f t="shared" si="126"/>
        <v>16.79591156142633</v>
      </c>
      <c r="J335" s="9">
        <f t="shared" si="127"/>
        <v>31998.37</v>
      </c>
      <c r="K335" s="9">
        <f t="shared" si="119"/>
        <v>19.074478052111861</v>
      </c>
      <c r="L335" s="9">
        <f t="shared" si="120"/>
        <v>31998.37</v>
      </c>
    </row>
    <row r="336" spans="1:12">
      <c r="A336" s="66">
        <f t="shared" si="121"/>
        <v>16.575629746496968</v>
      </c>
      <c r="B336" s="9">
        <f t="shared" si="122"/>
        <v>34992.620000000003</v>
      </c>
      <c r="C336" s="65">
        <f t="shared" si="116"/>
        <v>16.464648651872103</v>
      </c>
      <c r="D336" s="9">
        <f t="shared" si="123"/>
        <v>34992.620000000003</v>
      </c>
      <c r="E336" s="66">
        <f t="shared" si="117"/>
        <v>12.028404463364634</v>
      </c>
      <c r="F336" s="9">
        <f t="shared" si="124"/>
        <v>34992.620000000003</v>
      </c>
      <c r="G336" s="68">
        <f t="shared" si="118"/>
        <v>4.8048379696980863</v>
      </c>
      <c r="H336" s="9">
        <f t="shared" si="125"/>
        <v>34992.620000000003</v>
      </c>
      <c r="I336" s="66">
        <f t="shared" si="126"/>
        <v>16.833242433062722</v>
      </c>
      <c r="J336" s="9">
        <f t="shared" si="127"/>
        <v>34992.620000000003</v>
      </c>
      <c r="K336" s="9">
        <f t="shared" si="119"/>
        <v>19.114195044854757</v>
      </c>
      <c r="L336" s="9">
        <f t="shared" si="120"/>
        <v>34992.620000000003</v>
      </c>
    </row>
    <row r="337" spans="1:12">
      <c r="A337" s="66">
        <f t="shared" si="121"/>
        <v>16.575629746496968</v>
      </c>
      <c r="B337" s="9">
        <f t="shared" si="122"/>
        <v>38299.440000000002</v>
      </c>
      <c r="C337" s="65">
        <f t="shared" si="116"/>
        <v>16.464648651872103</v>
      </c>
      <c r="D337" s="9">
        <f t="shared" si="123"/>
        <v>38299.440000000002</v>
      </c>
      <c r="E337" s="66">
        <f t="shared" si="117"/>
        <v>12.038118886994056</v>
      </c>
      <c r="F337" s="9">
        <f t="shared" si="124"/>
        <v>38299.440000000002</v>
      </c>
      <c r="G337" s="68">
        <f t="shared" si="118"/>
        <v>4.8319307913942868</v>
      </c>
      <c r="H337" s="9">
        <f t="shared" si="125"/>
        <v>38299.440000000002</v>
      </c>
      <c r="I337" s="66">
        <f t="shared" si="126"/>
        <v>16.870049678388341</v>
      </c>
      <c r="J337" s="9">
        <f t="shared" si="127"/>
        <v>38299.440000000002</v>
      </c>
      <c r="K337" s="9">
        <f t="shared" si="119"/>
        <v>19.153254620061158</v>
      </c>
      <c r="L337" s="9">
        <f t="shared" si="120"/>
        <v>38299.440000000002</v>
      </c>
    </row>
    <row r="338" spans="1:12">
      <c r="A338" s="66">
        <f t="shared" si="121"/>
        <v>16.575629746496968</v>
      </c>
      <c r="B338" s="9">
        <f t="shared" si="122"/>
        <v>41897.99</v>
      </c>
      <c r="C338" s="65">
        <f t="shared" si="116"/>
        <v>16.464648651872103</v>
      </c>
      <c r="D338" s="9">
        <f t="shared" si="123"/>
        <v>41897.99</v>
      </c>
      <c r="E338" s="66">
        <f t="shared" si="117"/>
        <v>12.047617477192638</v>
      </c>
      <c r="F338" s="9">
        <f t="shared" si="124"/>
        <v>41897.99</v>
      </c>
      <c r="G338" s="68">
        <f t="shared" si="118"/>
        <v>4.8581944332100084</v>
      </c>
      <c r="H338" s="9">
        <f t="shared" si="125"/>
        <v>41897.99</v>
      </c>
      <c r="I338" s="66">
        <f t="shared" si="126"/>
        <v>16.905811910402647</v>
      </c>
      <c r="J338" s="9">
        <f t="shared" si="127"/>
        <v>41897.99</v>
      </c>
      <c r="K338" s="9">
        <f t="shared" si="119"/>
        <v>19.191115711069621</v>
      </c>
      <c r="L338" s="9">
        <f t="shared" si="120"/>
        <v>41897.99</v>
      </c>
    </row>
    <row r="339" spans="1:12">
      <c r="A339" s="66">
        <f t="shared" si="121"/>
        <v>16.575629746496968</v>
      </c>
      <c r="B339" s="9">
        <f t="shared" si="122"/>
        <v>45801.06</v>
      </c>
      <c r="C339" s="65">
        <f t="shared" si="116"/>
        <v>16.464648651872103</v>
      </c>
      <c r="D339" s="9">
        <f t="shared" si="123"/>
        <v>45801.06</v>
      </c>
      <c r="E339" s="66">
        <f t="shared" si="117"/>
        <v>12.056882406092909</v>
      </c>
      <c r="F339" s="9">
        <f t="shared" si="124"/>
        <v>45801.06</v>
      </c>
      <c r="G339" s="68">
        <f t="shared" si="118"/>
        <v>4.883597921367727</v>
      </c>
      <c r="H339" s="9">
        <f t="shared" si="125"/>
        <v>45801.06</v>
      </c>
      <c r="I339" s="66">
        <f t="shared" si="126"/>
        <v>16.940480327460634</v>
      </c>
      <c r="J339" s="9">
        <f t="shared" si="127"/>
        <v>45801.06</v>
      </c>
      <c r="K339" s="9">
        <f t="shared" si="119"/>
        <v>19.227739537963298</v>
      </c>
      <c r="L339" s="9">
        <f t="shared" si="120"/>
        <v>45801.06</v>
      </c>
    </row>
    <row r="340" spans="1:12">
      <c r="A340" s="66">
        <f t="shared" si="121"/>
        <v>16.575629746496968</v>
      </c>
      <c r="B340" s="9">
        <f t="shared" si="122"/>
        <v>50098.47</v>
      </c>
      <c r="C340" s="65">
        <f t="shared" si="116"/>
        <v>16.464648651872103</v>
      </c>
      <c r="D340" s="9">
        <f t="shared" si="123"/>
        <v>50098.47</v>
      </c>
      <c r="E340" s="66">
        <f t="shared" si="117"/>
        <v>12.066057980098856</v>
      </c>
      <c r="F340" s="9">
        <f t="shared" si="124"/>
        <v>50098.47</v>
      </c>
      <c r="G340" s="68">
        <f t="shared" si="118"/>
        <v>4.90855029420681</v>
      </c>
      <c r="H340" s="9">
        <f t="shared" si="125"/>
        <v>50098.47</v>
      </c>
      <c r="I340" s="66">
        <f t="shared" si="126"/>
        <v>16.974608274305666</v>
      </c>
      <c r="J340" s="9">
        <f t="shared" si="127"/>
        <v>50098.47</v>
      </c>
      <c r="K340" s="9">
        <f t="shared" si="119"/>
        <v>19.263720508591781</v>
      </c>
      <c r="L340" s="9">
        <f t="shared" si="120"/>
        <v>50098.47</v>
      </c>
    </row>
    <row r="341" spans="1:12">
      <c r="A341" s="66">
        <f t="shared" si="121"/>
        <v>16.575629746496968</v>
      </c>
      <c r="B341" s="9">
        <f t="shared" si="122"/>
        <v>54799.73</v>
      </c>
      <c r="C341" s="65">
        <f t="shared" si="116"/>
        <v>16.464648651872103</v>
      </c>
      <c r="D341" s="9">
        <f t="shared" si="123"/>
        <v>54799.73</v>
      </c>
      <c r="E341" s="66">
        <f t="shared" si="117"/>
        <v>12.075084732797398</v>
      </c>
      <c r="F341" s="9">
        <f t="shared" si="124"/>
        <v>54799.73</v>
      </c>
      <c r="G341" s="68">
        <f t="shared" si="118"/>
        <v>4.9328999337022816</v>
      </c>
      <c r="H341" s="9">
        <f t="shared" si="125"/>
        <v>54799.73</v>
      </c>
      <c r="I341" s="66">
        <f t="shared" si="126"/>
        <v>17.007984666499681</v>
      </c>
      <c r="J341" s="9">
        <f t="shared" si="127"/>
        <v>54799.73</v>
      </c>
      <c r="K341" s="9">
        <f t="shared" si="119"/>
        <v>19.298843861873692</v>
      </c>
      <c r="L341" s="9">
        <f t="shared" si="120"/>
        <v>54799.73</v>
      </c>
    </row>
    <row r="342" spans="1:12">
      <c r="A342" s="66">
        <f t="shared" si="121"/>
        <v>16.575629746496968</v>
      </c>
      <c r="B342" s="9">
        <f t="shared" si="122"/>
        <v>60001.14</v>
      </c>
      <c r="C342" s="65">
        <f t="shared" si="116"/>
        <v>16.464648651872103</v>
      </c>
      <c r="D342" s="9">
        <f t="shared" si="123"/>
        <v>60001.14</v>
      </c>
      <c r="E342" s="66">
        <f t="shared" si="117"/>
        <v>12.084061692089854</v>
      </c>
      <c r="F342" s="9">
        <f t="shared" si="124"/>
        <v>60001.14</v>
      </c>
      <c r="G342" s="68">
        <f t="shared" si="118"/>
        <v>4.9569225235752112</v>
      </c>
      <c r="H342" s="9">
        <f t="shared" si="125"/>
        <v>60001.14</v>
      </c>
      <c r="I342" s="66">
        <f t="shared" si="126"/>
        <v>17.040984215665066</v>
      </c>
      <c r="J342" s="9">
        <f t="shared" si="127"/>
        <v>60001.14</v>
      </c>
      <c r="K342" s="9">
        <f t="shared" si="119"/>
        <v>19.333510532435444</v>
      </c>
      <c r="L342" s="9">
        <f t="shared" si="120"/>
        <v>60001.14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K346"/>
  <sheetViews>
    <sheetView tabSelected="1" zoomScale="132" zoomScaleNormal="132" workbookViewId="0">
      <selection activeCell="B3" sqref="B3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74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203</v>
      </c>
      <c r="C4" t="s">
        <v>107</v>
      </c>
      <c r="D4" s="34">
        <v>0.29953349589962824</v>
      </c>
      <c r="E4" s="35">
        <v>0.56633944279190207</v>
      </c>
      <c r="F4" s="34">
        <v>7.653005203188961</v>
      </c>
      <c r="G4" s="34">
        <v>10.609193355289401</v>
      </c>
      <c r="H4" s="36">
        <v>0.26661898086710184</v>
      </c>
      <c r="I4" s="37">
        <v>598.09683444475661</v>
      </c>
      <c r="J4" s="34">
        <v>2.6156546327813257</v>
      </c>
      <c r="K4" s="36" t="s">
        <v>1</v>
      </c>
      <c r="L4" s="34" t="s">
        <v>1</v>
      </c>
      <c r="M4" s="34"/>
      <c r="N4" s="5"/>
      <c r="O4" s="38">
        <f>$G$4+$J$4+$M$4</f>
        <v>13.224847988070726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13</v>
      </c>
      <c r="C5" s="80" t="s">
        <v>97</v>
      </c>
      <c r="D5" s="43">
        <v>6.31</v>
      </c>
      <c r="E5" s="44"/>
      <c r="F5" s="44" t="s">
        <v>17</v>
      </c>
      <c r="G5" s="45">
        <f>3.8068*($E$4^-1.334)*(($G$4/$F$4)^2)</f>
        <v>15.619110924565209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6.31</v>
      </c>
      <c r="Y5" s="10">
        <f>IF(D8="","",(-2*$T$4*COS($V$4*PI()/180))/(D5*69035))</f>
        <v>1.6882101660099119E-3</v>
      </c>
    </row>
    <row r="6" spans="1:37" ht="18" thickTop="1" thickBot="1">
      <c r="A6" s="53" t="s">
        <v>20</v>
      </c>
      <c r="B6" s="23">
        <v>16.2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1.6510704385620446E-2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16.882101660099117</v>
      </c>
    </row>
    <row r="7" spans="1:37" ht="18" thickTop="1" thickBot="1">
      <c r="A7" s="59" t="s">
        <v>22</v>
      </c>
      <c r="B7" s="60" t="s">
        <v>23</v>
      </c>
      <c r="C7" s="61">
        <f>AVERAGE(O8:O125)</f>
        <v>1.6510704385620446E-2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6983.7ft; SDGM-313</v>
      </c>
    </row>
    <row r="10" spans="1:37">
      <c r="A10">
        <v>1.96</v>
      </c>
      <c r="B10">
        <v>2.3953966199123509E-2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2.3953966199123509E-2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2.3953966199123509E-2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1E-4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SO-3SB</v>
      </c>
    </row>
    <row r="12" spans="1:37">
      <c r="A12">
        <v>2.36</v>
      </c>
      <c r="B12">
        <v>4.7907932398247019E-2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2.3953966199123509E-2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4.7907932398247019E-2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13</v>
      </c>
    </row>
    <row r="14" spans="1:37">
      <c r="A14">
        <v>2.82</v>
      </c>
      <c r="B14">
        <v>7.1861898597370508E-2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0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0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2.3953966199123489E-2</v>
      </c>
      <c r="Z14" s="68">
        <f t="shared" si="18"/>
        <v>1E-4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7.1861898597370508E-2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0</v>
      </c>
      <c r="H15" s="66">
        <f t="shared" si="4"/>
        <v>0</v>
      </c>
      <c r="I15" s="66">
        <f t="shared" si="5"/>
        <v>0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0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0</v>
      </c>
      <c r="AB15" s="68">
        <f t="shared" si="19"/>
        <v>1E-4</v>
      </c>
      <c r="AC15" s="70">
        <f>O4</f>
        <v>13.224847988070726</v>
      </c>
    </row>
    <row r="16" spans="1:37">
      <c r="A16">
        <v>3.37</v>
      </c>
      <c r="B16">
        <v>7.1861898597370508E-2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0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0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0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9.5815864796494038E-2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0</v>
      </c>
      <c r="H17" s="66">
        <f t="shared" si="4"/>
        <v>0</v>
      </c>
      <c r="I17" s="66">
        <f t="shared" si="5"/>
        <v>0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0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2.395396619912353E-2</v>
      </c>
      <c r="Z17" s="68">
        <f t="shared" si="18"/>
        <v>1E-4</v>
      </c>
      <c r="AA17" s="66">
        <f t="shared" si="16"/>
        <v>0</v>
      </c>
      <c r="AB17" s="68">
        <f t="shared" si="19"/>
        <v>1E-4</v>
      </c>
      <c r="AC17" s="11">
        <f>B6</f>
        <v>16.2</v>
      </c>
    </row>
    <row r="18" spans="1:29">
      <c r="A18">
        <v>4.04</v>
      </c>
      <c r="B18">
        <v>9.5815864796494038E-2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0</v>
      </c>
      <c r="H18" s="66">
        <f t="shared" si="4"/>
        <v>0</v>
      </c>
      <c r="I18" s="66">
        <f t="shared" si="5"/>
        <v>0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0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0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0.11976983099561751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0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0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2.3953966199123475E-2</v>
      </c>
      <c r="Z19" s="68">
        <f t="shared" si="18"/>
        <v>1E-4</v>
      </c>
      <c r="AA19" s="66">
        <f t="shared" si="16"/>
        <v>0</v>
      </c>
      <c r="AB19" s="68">
        <f t="shared" si="19"/>
        <v>1E-4</v>
      </c>
      <c r="AC19" s="71">
        <f>G5</f>
        <v>15.619110924565209</v>
      </c>
    </row>
    <row r="20" spans="1:29">
      <c r="A20">
        <v>4.82</v>
      </c>
      <c r="B20">
        <v>0.14372379719474102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0</v>
      </c>
      <c r="H20" s="66">
        <f t="shared" si="4"/>
        <v>0</v>
      </c>
      <c r="I20" s="66">
        <f t="shared" si="5"/>
        <v>0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0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2.3953966199123503E-2</v>
      </c>
      <c r="Z20" s="68">
        <f t="shared" si="18"/>
        <v>1E-4</v>
      </c>
      <c r="AA20" s="66">
        <f t="shared" si="16"/>
        <v>0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0.16767776339386453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0</v>
      </c>
      <c r="H21" s="66">
        <f t="shared" si="4"/>
        <v>0</v>
      </c>
      <c r="I21" s="66">
        <f t="shared" si="5"/>
        <v>0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0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2.3953966199123516E-2</v>
      </c>
      <c r="Z21" s="68">
        <f t="shared" si="18"/>
        <v>1E-4</v>
      </c>
      <c r="AA21" s="66">
        <f t="shared" si="16"/>
        <v>0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0.19163172959298808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0</v>
      </c>
      <c r="H22" s="66">
        <f t="shared" si="4"/>
        <v>0</v>
      </c>
      <c r="I22" s="66">
        <f t="shared" si="5"/>
        <v>0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0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2.3953966199123544E-2</v>
      </c>
      <c r="Z22" s="68">
        <f t="shared" si="18"/>
        <v>1E-4</v>
      </c>
      <c r="AA22" s="66">
        <f t="shared" si="16"/>
        <v>0</v>
      </c>
      <c r="AB22" s="68">
        <f t="shared" si="19"/>
        <v>1E-4</v>
      </c>
      <c r="AC22" s="70">
        <f>E4</f>
        <v>0.56633944279190207</v>
      </c>
    </row>
    <row r="23" spans="1:29">
      <c r="A23">
        <v>6.31</v>
      </c>
      <c r="B23">
        <v>0.21558569579211156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0</v>
      </c>
      <c r="H23" s="66">
        <f t="shared" si="4"/>
        <v>0</v>
      </c>
      <c r="I23" s="66">
        <f t="shared" si="5"/>
        <v>0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0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2.3953966199123489E-2</v>
      </c>
      <c r="Z23" s="68">
        <f t="shared" si="18"/>
        <v>1E-4</v>
      </c>
      <c r="AA23" s="66">
        <f t="shared" si="16"/>
        <v>0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0.23953966199123503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0</v>
      </c>
      <c r="H24" s="66">
        <f t="shared" si="4"/>
        <v>0</v>
      </c>
      <c r="I24" s="66">
        <f t="shared" si="5"/>
        <v>0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0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2.3953966199123461E-2</v>
      </c>
      <c r="Z24" s="68">
        <f t="shared" si="18"/>
        <v>1E-4</v>
      </c>
      <c r="AA24" s="66">
        <f t="shared" si="16"/>
        <v>0</v>
      </c>
      <c r="AB24" s="68">
        <f t="shared" si="19"/>
        <v>1E-4</v>
      </c>
      <c r="AC24" s="70">
        <f>F4</f>
        <v>7.653005203188961</v>
      </c>
    </row>
    <row r="25" spans="1:29">
      <c r="A25">
        <v>7.55</v>
      </c>
      <c r="B25">
        <v>0.28744759438948203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0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0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4.7907932398247005E-2</v>
      </c>
      <c r="Z25" s="68">
        <f t="shared" si="18"/>
        <v>1E-4</v>
      </c>
      <c r="AA25" s="66">
        <f t="shared" si="16"/>
        <v>0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0.33535552678772906</v>
      </c>
      <c r="D26" s="66">
        <f t="shared" si="0"/>
        <v>0</v>
      </c>
      <c r="E26" s="66">
        <f t="shared" si="1"/>
        <v>4.0806022569956217E-7</v>
      </c>
      <c r="F26" s="66">
        <f t="shared" si="2"/>
        <v>0</v>
      </c>
      <c r="G26" s="66">
        <f t="shared" si="3"/>
        <v>0</v>
      </c>
      <c r="H26" s="66">
        <f t="shared" si="4"/>
        <v>0</v>
      </c>
      <c r="I26" s="66">
        <f t="shared" si="5"/>
        <v>4.0806022569956217E-7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4.0806022569956217E-7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4.7907932398247033E-2</v>
      </c>
      <c r="Z26" s="68">
        <f t="shared" si="18"/>
        <v>1E-4</v>
      </c>
      <c r="AA26" s="66">
        <f t="shared" si="16"/>
        <v>4.0806022569956217E-7</v>
      </c>
      <c r="AB26" s="68">
        <f t="shared" si="19"/>
        <v>1E-4</v>
      </c>
      <c r="AC26" s="70">
        <f>G4</f>
        <v>10.609193355289401</v>
      </c>
    </row>
    <row r="27" spans="1:29">
      <c r="A27">
        <v>9.0399999999999991</v>
      </c>
      <c r="B27">
        <v>0.43117139158422313</v>
      </c>
      <c r="D27" s="66">
        <f t="shared" si="0"/>
        <v>0.13163789568459489</v>
      </c>
      <c r="E27" s="66">
        <f t="shared" si="1"/>
        <v>4.2441506724584695E-3</v>
      </c>
      <c r="F27" s="66">
        <f t="shared" si="2"/>
        <v>0.12739374501213641</v>
      </c>
      <c r="G27" s="66">
        <f t="shared" si="3"/>
        <v>0</v>
      </c>
      <c r="H27" s="66">
        <f t="shared" si="4"/>
        <v>-0.12739374501213641</v>
      </c>
      <c r="I27" s="66">
        <f t="shared" si="5"/>
        <v>4.2441506724584695E-3</v>
      </c>
      <c r="J27" s="66">
        <f t="shared" si="6"/>
        <v>0.12739374501213641</v>
      </c>
      <c r="K27" s="66">
        <f t="shared" si="7"/>
        <v>0</v>
      </c>
      <c r="L27" s="66">
        <f t="shared" si="8"/>
        <v>-0.12739374501213641</v>
      </c>
      <c r="M27" s="66">
        <f t="shared" si="9"/>
        <v>4.2441506724584695E-3</v>
      </c>
      <c r="N27" s="66">
        <f t="shared" si="10"/>
        <v>0.12739374501213641</v>
      </c>
      <c r="O27" s="67">
        <f t="shared" si="11"/>
        <v>1.6229166268217229E-2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9.5815864796494066E-2</v>
      </c>
      <c r="Z27" s="68">
        <f t="shared" si="18"/>
        <v>0.13163789568459489</v>
      </c>
      <c r="AA27" s="66">
        <f t="shared" si="16"/>
        <v>4.2441506724584695E-3</v>
      </c>
      <c r="AB27" s="68">
        <f t="shared" si="19"/>
        <v>4.2437426122327697E-3</v>
      </c>
      <c r="AC27" s="11" t="s">
        <v>52</v>
      </c>
    </row>
    <row r="28" spans="1:29">
      <c r="A28">
        <v>9.8800000000000008</v>
      </c>
      <c r="B28">
        <v>0.52698725638071708</v>
      </c>
      <c r="D28" s="66">
        <f t="shared" si="0"/>
        <v>0.22745376048108884</v>
      </c>
      <c r="E28" s="66">
        <f t="shared" si="1"/>
        <v>6.4542785040931305E-2</v>
      </c>
      <c r="F28" s="66">
        <f t="shared" si="2"/>
        <v>0.16291097544015753</v>
      </c>
      <c r="G28" s="66">
        <f t="shared" si="3"/>
        <v>0</v>
      </c>
      <c r="H28" s="66">
        <f t="shared" si="4"/>
        <v>-0.16291097544015753</v>
      </c>
      <c r="I28" s="66">
        <f t="shared" si="5"/>
        <v>6.4542785040931305E-2</v>
      </c>
      <c r="J28" s="66">
        <f t="shared" si="6"/>
        <v>0.16291097544015753</v>
      </c>
      <c r="K28" s="66">
        <f t="shared" si="7"/>
        <v>0</v>
      </c>
      <c r="L28" s="66">
        <f t="shared" si="8"/>
        <v>-0.16291097544015753</v>
      </c>
      <c r="M28" s="66">
        <f t="shared" si="9"/>
        <v>6.4542785040931305E-2</v>
      </c>
      <c r="N28" s="66">
        <f t="shared" si="10"/>
        <v>0.16291097544015753</v>
      </c>
      <c r="O28" s="67">
        <f t="shared" si="11"/>
        <v>2.6539985918863612E-2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9.5815864796493955E-2</v>
      </c>
      <c r="Z28" s="68">
        <f t="shared" si="18"/>
        <v>9.5815864796493955E-2</v>
      </c>
      <c r="AA28" s="66">
        <f t="shared" si="16"/>
        <v>6.4542785040931305E-2</v>
      </c>
      <c r="AB28" s="68">
        <f t="shared" si="19"/>
        <v>6.0298634368472839E-2</v>
      </c>
      <c r="AC28" s="70">
        <f>D4</f>
        <v>0.29953349589962824</v>
      </c>
    </row>
    <row r="29" spans="1:29">
      <c r="A29">
        <v>10.79</v>
      </c>
      <c r="B29">
        <v>0.74257295217282859</v>
      </c>
      <c r="D29" s="66">
        <f t="shared" si="0"/>
        <v>0.44303945627320035</v>
      </c>
      <c r="E29" s="66">
        <f t="shared" si="1"/>
        <v>0.23887506636286535</v>
      </c>
      <c r="F29" s="66">
        <f t="shared" si="2"/>
        <v>0.204164389910335</v>
      </c>
      <c r="G29" s="66">
        <f t="shared" si="3"/>
        <v>0</v>
      </c>
      <c r="H29" s="66">
        <f t="shared" si="4"/>
        <v>-0.204164389910335</v>
      </c>
      <c r="I29" s="66">
        <f t="shared" si="5"/>
        <v>0.23887506636286535</v>
      </c>
      <c r="J29" s="66">
        <f t="shared" si="6"/>
        <v>0.204164389910335</v>
      </c>
      <c r="K29" s="66">
        <f t="shared" si="7"/>
        <v>0</v>
      </c>
      <c r="L29" s="66">
        <f t="shared" si="8"/>
        <v>-0.204164389910335</v>
      </c>
      <c r="M29" s="66">
        <f t="shared" si="9"/>
        <v>0.23887506636286535</v>
      </c>
      <c r="N29" s="66">
        <f t="shared" si="10"/>
        <v>0.204164389910335</v>
      </c>
      <c r="O29" s="67">
        <f t="shared" si="11"/>
        <v>4.16830981074593E-2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0.21558569579211151</v>
      </c>
      <c r="Z29" s="68">
        <f t="shared" si="18"/>
        <v>0.21558569579211151</v>
      </c>
      <c r="AA29" s="66">
        <f t="shared" si="16"/>
        <v>0.23887506636286535</v>
      </c>
      <c r="AB29" s="68">
        <f t="shared" si="19"/>
        <v>0.17433228132193404</v>
      </c>
      <c r="AC29" s="11" t="s">
        <v>53</v>
      </c>
    </row>
    <row r="30" spans="1:29">
      <c r="A30">
        <v>11.79</v>
      </c>
      <c r="B30">
        <v>0.91025071556669335</v>
      </c>
      <c r="D30" s="66">
        <f t="shared" si="0"/>
        <v>0.61071721966706516</v>
      </c>
      <c r="E30" s="66">
        <f t="shared" si="1"/>
        <v>0.52007396655975235</v>
      </c>
      <c r="F30" s="66">
        <f t="shared" si="2"/>
        <v>9.0643253107312804E-2</v>
      </c>
      <c r="G30" s="66">
        <f t="shared" si="3"/>
        <v>0</v>
      </c>
      <c r="H30" s="66">
        <f t="shared" si="4"/>
        <v>-9.0643253107312804E-2</v>
      </c>
      <c r="I30" s="66">
        <f t="shared" si="5"/>
        <v>0.52007396655975235</v>
      </c>
      <c r="J30" s="66">
        <f t="shared" si="6"/>
        <v>9.0643253107312804E-2</v>
      </c>
      <c r="K30" s="66">
        <f t="shared" si="7"/>
        <v>0</v>
      </c>
      <c r="L30" s="66">
        <f t="shared" si="8"/>
        <v>-9.0643253107312804E-2</v>
      </c>
      <c r="M30" s="66">
        <f t="shared" si="9"/>
        <v>0.52007396655975235</v>
      </c>
      <c r="N30" s="66">
        <f t="shared" si="10"/>
        <v>9.0643253107312804E-2</v>
      </c>
      <c r="O30" s="67">
        <f t="shared" si="11"/>
        <v>8.2161993338763731E-3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0.16767776339386475</v>
      </c>
      <c r="Z30" s="68">
        <f t="shared" si="18"/>
        <v>0.16767776339386481</v>
      </c>
      <c r="AA30" s="66">
        <f t="shared" si="16"/>
        <v>0.52007396655975235</v>
      </c>
      <c r="AB30" s="68">
        <f t="shared" si="19"/>
        <v>0.28119890019688698</v>
      </c>
      <c r="AC30" s="11" t="s">
        <v>54</v>
      </c>
    </row>
    <row r="31" spans="1:29">
      <c r="A31">
        <v>12.89</v>
      </c>
      <c r="B31">
        <v>1.1497903775579281</v>
      </c>
      <c r="D31" s="66">
        <f t="shared" si="0"/>
        <v>0.85025688165829982</v>
      </c>
      <c r="E31" s="66">
        <f t="shared" si="1"/>
        <v>0.87122819139324581</v>
      </c>
      <c r="F31" s="66">
        <f t="shared" si="2"/>
        <v>0</v>
      </c>
      <c r="G31" s="66">
        <f t="shared" si="3"/>
        <v>0</v>
      </c>
      <c r="H31" s="66">
        <f t="shared" si="4"/>
        <v>0</v>
      </c>
      <c r="I31" s="66">
        <f t="shared" si="5"/>
        <v>0.87122819139324581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0.87122819139324581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0.23953966199123478</v>
      </c>
      <c r="Z31" s="68">
        <f t="shared" si="18"/>
        <v>0.23953966199123466</v>
      </c>
      <c r="AA31" s="66">
        <f t="shared" si="16"/>
        <v>0.87122819139324581</v>
      </c>
      <c r="AB31" s="68">
        <f t="shared" si="19"/>
        <v>0.35115422483349346</v>
      </c>
      <c r="AC31" s="70">
        <f>H4</f>
        <v>0.26661898086710184</v>
      </c>
    </row>
    <row r="32" spans="1:29">
      <c r="A32">
        <v>14.2</v>
      </c>
      <c r="B32">
        <v>1.4611919381465339</v>
      </c>
      <c r="D32" s="66">
        <f t="shared" si="0"/>
        <v>1.1616584422469056</v>
      </c>
      <c r="E32" s="66">
        <f t="shared" si="1"/>
        <v>1.2885746041417905</v>
      </c>
      <c r="F32" s="66">
        <f t="shared" si="2"/>
        <v>-0.12691616189488486</v>
      </c>
      <c r="G32" s="66">
        <f t="shared" si="3"/>
        <v>0</v>
      </c>
      <c r="H32" s="66">
        <f t="shared" si="4"/>
        <v>0.12691616189488486</v>
      </c>
      <c r="I32" s="66">
        <f t="shared" si="5"/>
        <v>1.2885746041417905</v>
      </c>
      <c r="J32" s="66">
        <f t="shared" si="6"/>
        <v>-0.12691616189488486</v>
      </c>
      <c r="K32" s="66">
        <f t="shared" si="7"/>
        <v>0</v>
      </c>
      <c r="L32" s="66">
        <f t="shared" si="8"/>
        <v>0.12691616189488486</v>
      </c>
      <c r="M32" s="66">
        <f t="shared" si="9"/>
        <v>1.2885746041417905</v>
      </c>
      <c r="N32" s="66">
        <f t="shared" si="10"/>
        <v>-0.12691616189488486</v>
      </c>
      <c r="O32" s="67">
        <f t="shared" si="11"/>
        <v>1.6107712150128625E-2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0.3114015605886058</v>
      </c>
      <c r="Z32" s="68">
        <f t="shared" si="18"/>
        <v>0.3114015605886058</v>
      </c>
      <c r="AA32" s="66">
        <f t="shared" si="16"/>
        <v>1.2885746041417905</v>
      </c>
      <c r="AB32" s="68">
        <f t="shared" si="19"/>
        <v>0.41734641274854467</v>
      </c>
      <c r="AC32" s="11" t="s">
        <v>55</v>
      </c>
    </row>
    <row r="33" spans="1:32">
      <c r="A33">
        <v>15.5</v>
      </c>
      <c r="B33">
        <v>1.8684093635316332</v>
      </c>
      <c r="D33" s="66">
        <f t="shared" si="0"/>
        <v>1.5688758676320049</v>
      </c>
      <c r="E33" s="66">
        <f t="shared" si="1"/>
        <v>1.673987815107876</v>
      </c>
      <c r="F33" s="66">
        <f t="shared" si="2"/>
        <v>-0.10511194747587105</v>
      </c>
      <c r="G33" s="66">
        <f t="shared" si="3"/>
        <v>0</v>
      </c>
      <c r="H33" s="66">
        <f t="shared" si="4"/>
        <v>0.10511194747587105</v>
      </c>
      <c r="I33" s="66">
        <f t="shared" si="5"/>
        <v>1.673987815107876</v>
      </c>
      <c r="J33" s="66">
        <f t="shared" si="6"/>
        <v>-0.10511194747587105</v>
      </c>
      <c r="K33" s="66">
        <f t="shared" si="7"/>
        <v>0</v>
      </c>
      <c r="L33" s="66">
        <f t="shared" si="8"/>
        <v>0.10511194747587105</v>
      </c>
      <c r="M33" s="66">
        <f t="shared" si="9"/>
        <v>1.673987815107876</v>
      </c>
      <c r="N33" s="66">
        <f t="shared" si="10"/>
        <v>-0.10511194747587105</v>
      </c>
      <c r="O33" s="67">
        <f t="shared" si="11"/>
        <v>1.1048521502170274E-2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0.40721742538509931</v>
      </c>
      <c r="Z33" s="68">
        <f t="shared" si="18"/>
        <v>0.40721742538509931</v>
      </c>
      <c r="AA33" s="66">
        <f t="shared" si="16"/>
        <v>1.673987815107876</v>
      </c>
      <c r="AB33" s="68">
        <f t="shared" si="19"/>
        <v>0.3854132109660855</v>
      </c>
      <c r="AC33" s="70">
        <f>I4</f>
        <v>598.09683444475661</v>
      </c>
    </row>
    <row r="34" spans="1:32">
      <c r="A34">
        <v>16.89</v>
      </c>
      <c r="B34">
        <v>2.2516728227176097</v>
      </c>
      <c r="D34" s="66">
        <f t="shared" si="0"/>
        <v>1.9521393268179814</v>
      </c>
      <c r="E34" s="66">
        <f t="shared" si="1"/>
        <v>2.0452771147825679</v>
      </c>
      <c r="F34" s="66">
        <f t="shared" si="2"/>
        <v>-9.3137787964586494E-2</v>
      </c>
      <c r="G34" s="66">
        <f t="shared" si="3"/>
        <v>0</v>
      </c>
      <c r="H34" s="66">
        <f t="shared" si="4"/>
        <v>9.3137787964586494E-2</v>
      </c>
      <c r="I34" s="66">
        <f t="shared" si="5"/>
        <v>2.0452771147825679</v>
      </c>
      <c r="J34" s="66">
        <f t="shared" si="6"/>
        <v>-9.3137787964586494E-2</v>
      </c>
      <c r="K34" s="66">
        <f t="shared" si="7"/>
        <v>0</v>
      </c>
      <c r="L34" s="66">
        <f t="shared" si="8"/>
        <v>9.3137787964586494E-2</v>
      </c>
      <c r="M34" s="66">
        <f t="shared" si="9"/>
        <v>2.0452771147825679</v>
      </c>
      <c r="N34" s="66">
        <f t="shared" si="10"/>
        <v>-9.3137787964586494E-2</v>
      </c>
      <c r="O34" s="67">
        <f t="shared" si="11"/>
        <v>8.6746475469362729E-3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0.38326345918597648</v>
      </c>
      <c r="Z34" s="68">
        <f t="shared" si="18"/>
        <v>0.38326345918597648</v>
      </c>
      <c r="AA34" s="66">
        <f t="shared" si="16"/>
        <v>2.0452771147825679</v>
      </c>
      <c r="AB34" s="68">
        <f t="shared" si="19"/>
        <v>0.37128929967469193</v>
      </c>
      <c r="AC34" s="11" t="s">
        <v>56</v>
      </c>
    </row>
    <row r="35" spans="1:32">
      <c r="A35">
        <v>18.5</v>
      </c>
      <c r="B35">
        <v>2.6349362819035855</v>
      </c>
      <c r="D35" s="66">
        <f t="shared" si="0"/>
        <v>2.3354027860039572</v>
      </c>
      <c r="E35" s="66">
        <f t="shared" si="1"/>
        <v>2.4238084986001249</v>
      </c>
      <c r="F35" s="66">
        <f t="shared" si="2"/>
        <v>-8.8405712596167696E-2</v>
      </c>
      <c r="G35" s="66">
        <f t="shared" si="3"/>
        <v>0</v>
      </c>
      <c r="H35" s="66">
        <f t="shared" si="4"/>
        <v>8.8405712596167696E-2</v>
      </c>
      <c r="I35" s="66">
        <f t="shared" si="5"/>
        <v>2.4238084986001249</v>
      </c>
      <c r="J35" s="66">
        <f t="shared" si="6"/>
        <v>-8.8405712596167696E-2</v>
      </c>
      <c r="K35" s="66">
        <f t="shared" si="7"/>
        <v>0</v>
      </c>
      <c r="L35" s="66">
        <f t="shared" si="8"/>
        <v>8.8405712596167696E-2</v>
      </c>
      <c r="M35" s="66">
        <f t="shared" si="9"/>
        <v>2.4238084986001249</v>
      </c>
      <c r="N35" s="66">
        <f t="shared" si="10"/>
        <v>-8.8405712596167696E-2</v>
      </c>
      <c r="O35" s="67">
        <f t="shared" si="11"/>
        <v>7.8155700196362032E-3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0.38326345918597582</v>
      </c>
      <c r="Z35" s="68">
        <f t="shared" si="18"/>
        <v>0.38326345918597582</v>
      </c>
      <c r="AA35" s="66">
        <f t="shared" si="16"/>
        <v>2.4238084986001249</v>
      </c>
      <c r="AB35" s="68">
        <f t="shared" si="19"/>
        <v>0.37853138381755702</v>
      </c>
      <c r="AC35" s="70">
        <f>J4</f>
        <v>2.6156546327813257</v>
      </c>
    </row>
    <row r="36" spans="1:32">
      <c r="A36">
        <v>20.3</v>
      </c>
      <c r="B36">
        <v>3.0421537072886853</v>
      </c>
      <c r="D36" s="66">
        <f t="shared" si="0"/>
        <v>2.742620211389057</v>
      </c>
      <c r="E36" s="66">
        <f t="shared" si="1"/>
        <v>2.7894986345787256</v>
      </c>
      <c r="F36" s="66">
        <f t="shared" si="2"/>
        <v>0</v>
      </c>
      <c r="G36" s="66">
        <f t="shared" si="3"/>
        <v>0</v>
      </c>
      <c r="H36" s="66">
        <f t="shared" si="4"/>
        <v>0</v>
      </c>
      <c r="I36" s="66">
        <f t="shared" si="5"/>
        <v>2.7894986345787256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2.7894986345787256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0.40721742538509975</v>
      </c>
      <c r="Z36" s="68">
        <f t="shared" si="18"/>
        <v>0.40721742538509975</v>
      </c>
      <c r="AA36" s="66">
        <f t="shared" si="16"/>
        <v>2.7894986345787256</v>
      </c>
      <c r="AB36" s="68">
        <f t="shared" si="19"/>
        <v>0.36569013597860067</v>
      </c>
      <c r="AC36" s="11" t="s">
        <v>57</v>
      </c>
    </row>
    <row r="37" spans="1:32">
      <c r="A37">
        <v>22.2</v>
      </c>
      <c r="B37">
        <v>3.4254171664746611</v>
      </c>
      <c r="D37" s="66">
        <f t="shared" si="0"/>
        <v>3.1258836705750328</v>
      </c>
      <c r="E37" s="66">
        <f t="shared" si="1"/>
        <v>3.1207987734788429</v>
      </c>
      <c r="F37" s="66">
        <f t="shared" si="2"/>
        <v>0</v>
      </c>
      <c r="G37" s="66">
        <f t="shared" si="3"/>
        <v>0</v>
      </c>
      <c r="H37" s="66">
        <f t="shared" si="4"/>
        <v>0</v>
      </c>
      <c r="I37" s="66">
        <f t="shared" si="5"/>
        <v>3.1207987734788429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3.1207987734788429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0.38326345918597582</v>
      </c>
      <c r="Z37" s="68">
        <f t="shared" si="18"/>
        <v>0.38326345918597582</v>
      </c>
      <c r="AA37" s="66">
        <f t="shared" si="16"/>
        <v>3.1207987734788429</v>
      </c>
      <c r="AB37" s="68">
        <f t="shared" si="19"/>
        <v>0.33130013890011734</v>
      </c>
      <c r="AC37" s="11" t="s">
        <v>58</v>
      </c>
    </row>
    <row r="38" spans="1:32">
      <c r="A38">
        <v>24.3</v>
      </c>
      <c r="B38">
        <v>3.7607726932623895</v>
      </c>
      <c r="D38" s="66">
        <f t="shared" si="0"/>
        <v>3.4612391973627612</v>
      </c>
      <c r="E38" s="66">
        <f t="shared" si="1"/>
        <v>3.4342978331379324</v>
      </c>
      <c r="F38" s="66">
        <f t="shared" si="2"/>
        <v>0</v>
      </c>
      <c r="G38" s="66">
        <f t="shared" si="3"/>
        <v>0</v>
      </c>
      <c r="H38" s="66">
        <f t="shared" si="4"/>
        <v>0</v>
      </c>
      <c r="I38" s="66">
        <f t="shared" si="5"/>
        <v>3.4342978331379324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3.4342978331379324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0.3353555267877284</v>
      </c>
      <c r="Z38" s="68">
        <f t="shared" si="18"/>
        <v>0.3353555267877284</v>
      </c>
      <c r="AA38" s="66">
        <f t="shared" si="16"/>
        <v>3.4342978331379324</v>
      </c>
      <c r="AB38" s="68">
        <f t="shared" si="19"/>
        <v>0.31349905965908942</v>
      </c>
      <c r="AC38" s="70" t="str">
        <f>K4</f>
        <v xml:space="preserve"> </v>
      </c>
      <c r="AD38" s="65"/>
      <c r="AF38" s="65"/>
    </row>
    <row r="39" spans="1:32">
      <c r="A39">
        <v>26.6</v>
      </c>
      <c r="B39">
        <v>4.0721742538509966</v>
      </c>
      <c r="D39" s="66">
        <f t="shared" si="0"/>
        <v>3.7726407579513683</v>
      </c>
      <c r="E39" s="66">
        <f t="shared" si="1"/>
        <v>3.7273165529737895</v>
      </c>
      <c r="F39" s="66">
        <f t="shared" si="2"/>
        <v>0</v>
      </c>
      <c r="G39" s="66">
        <f t="shared" si="3"/>
        <v>0</v>
      </c>
      <c r="H39" s="66">
        <f t="shared" si="4"/>
        <v>0</v>
      </c>
      <c r="I39" s="66">
        <f t="shared" si="5"/>
        <v>3.7273165529737895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3.7273165529737895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4.0047391532039634E-4</v>
      </c>
      <c r="X39" s="65">
        <f t="shared" si="15"/>
        <v>4.0047391532039631</v>
      </c>
      <c r="Y39" s="68">
        <f t="shared" si="17"/>
        <v>0.31140156058860713</v>
      </c>
      <c r="Z39" s="68">
        <f t="shared" si="18"/>
        <v>0.31140156058860713</v>
      </c>
      <c r="AA39" s="66">
        <f t="shared" si="16"/>
        <v>3.7273165529737895</v>
      </c>
      <c r="AB39" s="68">
        <f t="shared" si="19"/>
        <v>0.29301871983585714</v>
      </c>
      <c r="AC39" s="11" t="s">
        <v>59</v>
      </c>
      <c r="AD39" s="65"/>
      <c r="AF39" s="65"/>
    </row>
    <row r="40" spans="1:32">
      <c r="A40">
        <v>28.99</v>
      </c>
      <c r="B40">
        <v>4.3596218482404785</v>
      </c>
      <c r="D40" s="66">
        <f t="shared" ref="D40:D71" si="20">IF(B40-$D$4&gt;0.05,B40-$D$4,IF(A40="","",0))</f>
        <v>4.0600883523408502</v>
      </c>
      <c r="E40" s="66">
        <f t="shared" ref="E40:E71" si="21">IF(D40="","",IF(A40&lt;$F$4+0.01,0,10^(((-0.434*$E$4)/(LOG(A40)-LOG($F$4)))+LOG($G$4))))</f>
        <v>3.9878963282063378</v>
      </c>
      <c r="F40" s="66">
        <f t="shared" ref="F40:F71" si="22">IF(E40="","",IF(ABS(D40-E40)&lt;0.05,0,D40-E40))</f>
        <v>7.2192024134512423E-2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-7.2192024134512423E-2</v>
      </c>
      <c r="I40" s="66">
        <f t="shared" ref="I40:I71" si="25">IF(G40="","",E40+G40)</f>
        <v>3.9878963282063378</v>
      </c>
      <c r="J40" s="66">
        <f t="shared" ref="J40:J71" si="26">IF(I40="","",IF(ABS(D40-I40)&lt;0.05,0,D40-I40))</f>
        <v>7.2192024134512423E-2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-7.2192024134512423E-2</v>
      </c>
      <c r="M40" s="66">
        <f t="shared" ref="M40:M71" si="29">IF(L40="","",E40+G40+K40)</f>
        <v>3.9878963282063378</v>
      </c>
      <c r="N40" s="66">
        <f t="shared" ref="N40:N71" si="30">IF(M40="","",IF(ABS(D40-M40)&lt;0.05,0,D40-M40))</f>
        <v>7.2192024134512423E-2</v>
      </c>
      <c r="O40" s="67">
        <f t="shared" ref="O40:O71" si="31">IF($H$4="",IF(A40="","",F40^2),IF(N40="","",N40^2))</f>
        <v>5.2116883486380237E-3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0.28744759438948186</v>
      </c>
      <c r="Z40" s="68">
        <f t="shared" si="18"/>
        <v>0.28744759438948186</v>
      </c>
      <c r="AA40" s="66">
        <f t="shared" ref="AA40:AA71" si="36">(IF(M40="",(IF(I40="",E40,I40)),M40 ))</f>
        <v>3.9878963282063378</v>
      </c>
      <c r="AB40" s="68">
        <f t="shared" si="19"/>
        <v>0.26057977523254827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4.6231154764308373</v>
      </c>
      <c r="D41" s="66">
        <f t="shared" si="20"/>
        <v>4.323581980531209</v>
      </c>
      <c r="E41" s="66">
        <f t="shared" si="21"/>
        <v>4.248705719351987</v>
      </c>
      <c r="F41" s="66">
        <f t="shared" si="22"/>
        <v>7.487626117922197E-2</v>
      </c>
      <c r="G41" s="66">
        <f t="shared" si="23"/>
        <v>0</v>
      </c>
      <c r="H41" s="66">
        <f t="shared" si="24"/>
        <v>-7.487626117922197E-2</v>
      </c>
      <c r="I41" s="66">
        <f t="shared" si="25"/>
        <v>4.248705719351987</v>
      </c>
      <c r="J41" s="66">
        <f t="shared" si="26"/>
        <v>7.487626117922197E-2</v>
      </c>
      <c r="K41" s="66">
        <f t="shared" si="27"/>
        <v>0</v>
      </c>
      <c r="L41" s="66">
        <f t="shared" si="28"/>
        <v>-7.487626117922197E-2</v>
      </c>
      <c r="M41" s="66">
        <f t="shared" si="29"/>
        <v>4.248705719351987</v>
      </c>
      <c r="N41" s="66">
        <f t="shared" si="30"/>
        <v>7.487626117922197E-2</v>
      </c>
      <c r="O41" s="67">
        <f t="shared" si="31"/>
        <v>5.6064544881790634E-3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0.26349362819035882</v>
      </c>
      <c r="Z41" s="68">
        <f t="shared" ref="Z41:Z72" si="38">IF(D41-D40&lt;0.0001,0.0001,D41-D40)</f>
        <v>0.26349362819035882</v>
      </c>
      <c r="AA41" s="66">
        <f t="shared" si="36"/>
        <v>4.248705719351987</v>
      </c>
      <c r="AB41" s="68">
        <f t="shared" ref="AB41:AB72" si="39">IF(AA41-AA40&lt;0.0001,0.0001,AA41-AA40)</f>
        <v>0.26080939114564927</v>
      </c>
      <c r="AC41" s="11" t="s">
        <v>60</v>
      </c>
      <c r="AD41" s="65"/>
      <c r="AF41" s="65"/>
    </row>
    <row r="42" spans="1:32">
      <c r="A42">
        <v>34.79</v>
      </c>
      <c r="B42">
        <v>4.8866091046211952</v>
      </c>
      <c r="D42" s="66">
        <f t="shared" si="20"/>
        <v>4.5870756087215669</v>
      </c>
      <c r="E42" s="66">
        <f t="shared" si="21"/>
        <v>4.4866775100149345</v>
      </c>
      <c r="F42" s="66">
        <f t="shared" si="22"/>
        <v>0.10039809870663241</v>
      </c>
      <c r="G42" s="66">
        <f t="shared" si="23"/>
        <v>0</v>
      </c>
      <c r="H42" s="66">
        <f t="shared" si="24"/>
        <v>-0.10039809870663241</v>
      </c>
      <c r="I42" s="66">
        <f t="shared" si="25"/>
        <v>4.4866775100149345</v>
      </c>
      <c r="J42" s="66">
        <f t="shared" si="26"/>
        <v>0.10039809870663241</v>
      </c>
      <c r="K42" s="66">
        <f t="shared" si="27"/>
        <v>0</v>
      </c>
      <c r="L42" s="66">
        <f t="shared" si="28"/>
        <v>-0.10039809870663241</v>
      </c>
      <c r="M42" s="66">
        <f t="shared" si="29"/>
        <v>4.4866775100149345</v>
      </c>
      <c r="N42" s="66">
        <f t="shared" si="30"/>
        <v>0.10039809870663241</v>
      </c>
      <c r="O42" s="67">
        <f t="shared" si="31"/>
        <v>1.0079778223906705E-2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0.26349362819035793</v>
      </c>
      <c r="Z42" s="68">
        <f t="shared" si="38"/>
        <v>0.26349362819035793</v>
      </c>
      <c r="AA42" s="66">
        <f t="shared" si="36"/>
        <v>4.4866775100149345</v>
      </c>
      <c r="AB42" s="68">
        <f t="shared" si="39"/>
        <v>0.23797179066294749</v>
      </c>
      <c r="AC42" s="70">
        <f>M4</f>
        <v>0</v>
      </c>
      <c r="AD42" s="65"/>
      <c r="AF42" s="65"/>
    </row>
    <row r="43" spans="1:32">
      <c r="A43">
        <v>38</v>
      </c>
      <c r="B43">
        <v>5.1021948004133062</v>
      </c>
      <c r="D43" s="66">
        <f t="shared" si="20"/>
        <v>4.8026613045136779</v>
      </c>
      <c r="E43" s="66">
        <f t="shared" si="21"/>
        <v>4.7044553733012133</v>
      </c>
      <c r="F43" s="66">
        <f t="shared" si="22"/>
        <v>9.820593121246457E-2</v>
      </c>
      <c r="G43" s="66">
        <f t="shared" si="23"/>
        <v>0</v>
      </c>
      <c r="H43" s="66">
        <f t="shared" si="24"/>
        <v>-9.820593121246457E-2</v>
      </c>
      <c r="I43" s="66">
        <f t="shared" si="25"/>
        <v>4.7044553733012133</v>
      </c>
      <c r="J43" s="66">
        <f t="shared" si="26"/>
        <v>9.820593121246457E-2</v>
      </c>
      <c r="K43" s="66">
        <f t="shared" si="27"/>
        <v>0</v>
      </c>
      <c r="L43" s="66">
        <f t="shared" si="28"/>
        <v>-9.820593121246457E-2</v>
      </c>
      <c r="M43" s="66">
        <f t="shared" si="29"/>
        <v>4.7044553733012133</v>
      </c>
      <c r="N43" s="66">
        <f t="shared" si="30"/>
        <v>9.820593121246457E-2</v>
      </c>
      <c r="O43" s="67">
        <f t="shared" si="31"/>
        <v>9.6444049253073226E-3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0.21558569579211095</v>
      </c>
      <c r="Z43" s="68">
        <f t="shared" si="38"/>
        <v>0.21558569579211095</v>
      </c>
      <c r="AA43" s="66">
        <f t="shared" si="36"/>
        <v>4.7044553733012133</v>
      </c>
      <c r="AB43" s="68">
        <f t="shared" si="39"/>
        <v>0.21777786328627879</v>
      </c>
    </row>
    <row r="44" spans="1:32">
      <c r="A44">
        <v>41.59</v>
      </c>
      <c r="B44">
        <v>5.317780496205418</v>
      </c>
      <c r="D44" s="66">
        <f t="shared" si="20"/>
        <v>5.0182470003057897</v>
      </c>
      <c r="E44" s="66">
        <f t="shared" si="21"/>
        <v>4.9129662906441327</v>
      </c>
      <c r="F44" s="66">
        <f t="shared" si="22"/>
        <v>0.10528070966165703</v>
      </c>
      <c r="G44" s="66">
        <f t="shared" si="23"/>
        <v>0</v>
      </c>
      <c r="H44" s="66">
        <f t="shared" si="24"/>
        <v>-0.10528070966165703</v>
      </c>
      <c r="I44" s="66">
        <f t="shared" si="25"/>
        <v>4.9129662906441327</v>
      </c>
      <c r="J44" s="66">
        <f t="shared" si="26"/>
        <v>0.10528070966165703</v>
      </c>
      <c r="K44" s="66">
        <f t="shared" si="27"/>
        <v>0</v>
      </c>
      <c r="L44" s="66">
        <f t="shared" si="28"/>
        <v>-0.10528070966165703</v>
      </c>
      <c r="M44" s="66">
        <f t="shared" si="29"/>
        <v>4.9129662906441327</v>
      </c>
      <c r="N44" s="66">
        <f t="shared" si="30"/>
        <v>0.10528070966165703</v>
      </c>
      <c r="O44" s="67">
        <f t="shared" si="31"/>
        <v>1.1084027826862125E-2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0.21558569579211184</v>
      </c>
      <c r="Z44" s="68">
        <f t="shared" si="38"/>
        <v>0.21558569579211184</v>
      </c>
      <c r="AA44" s="66">
        <f t="shared" si="36"/>
        <v>4.9129662906441327</v>
      </c>
      <c r="AB44" s="68">
        <f t="shared" si="39"/>
        <v>0.20851091734291938</v>
      </c>
    </row>
    <row r="45" spans="1:32">
      <c r="A45">
        <v>44.98</v>
      </c>
      <c r="B45">
        <v>5.485458259599282</v>
      </c>
      <c r="D45" s="66">
        <f t="shared" si="20"/>
        <v>5.1859247636996537</v>
      </c>
      <c r="E45" s="66">
        <f t="shared" si="21"/>
        <v>5.0831819179360318</v>
      </c>
      <c r="F45" s="66">
        <f t="shared" si="22"/>
        <v>0.10274284576362192</v>
      </c>
      <c r="G45" s="66">
        <f t="shared" si="23"/>
        <v>0</v>
      </c>
      <c r="H45" s="66">
        <f t="shared" si="24"/>
        <v>-0.10274284576362192</v>
      </c>
      <c r="I45" s="66">
        <f t="shared" si="25"/>
        <v>5.0831819179360318</v>
      </c>
      <c r="J45" s="66">
        <f t="shared" si="26"/>
        <v>0.10274284576362192</v>
      </c>
      <c r="K45" s="66">
        <f t="shared" si="27"/>
        <v>0</v>
      </c>
      <c r="L45" s="66">
        <f t="shared" si="28"/>
        <v>-0.10274284576362192</v>
      </c>
      <c r="M45" s="66">
        <f t="shared" si="29"/>
        <v>5.0831819179360318</v>
      </c>
      <c r="N45" s="66">
        <f t="shared" si="30"/>
        <v>0.10274284576362192</v>
      </c>
      <c r="O45" s="67">
        <f t="shared" si="31"/>
        <v>1.0556092355607402E-2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2.3682983876217303E-4</v>
      </c>
      <c r="X45" s="65">
        <f t="shared" si="35"/>
        <v>2.3682983876217305</v>
      </c>
      <c r="Y45" s="68">
        <f t="shared" si="37"/>
        <v>0.16767776339386398</v>
      </c>
      <c r="Z45" s="68">
        <f t="shared" si="38"/>
        <v>0.16767776339386398</v>
      </c>
      <c r="AA45" s="66">
        <f t="shared" si="36"/>
        <v>5.0831819179360318</v>
      </c>
      <c r="AB45" s="68">
        <f t="shared" si="39"/>
        <v>0.1702156272918991</v>
      </c>
    </row>
    <row r="46" spans="1:32">
      <c r="A46">
        <v>49.16</v>
      </c>
      <c r="B46">
        <v>5.6531360229931469</v>
      </c>
      <c r="D46" s="66">
        <f t="shared" si="20"/>
        <v>5.3536025270935186</v>
      </c>
      <c r="E46" s="66">
        <f t="shared" si="21"/>
        <v>5.2650474499682733</v>
      </c>
      <c r="F46" s="66">
        <f t="shared" si="22"/>
        <v>8.8555077125245241E-2</v>
      </c>
      <c r="G46" s="66">
        <f t="shared" si="23"/>
        <v>0</v>
      </c>
      <c r="H46" s="66">
        <f t="shared" si="24"/>
        <v>-8.8555077125245241E-2</v>
      </c>
      <c r="I46" s="66">
        <f t="shared" si="25"/>
        <v>5.2650474499682733</v>
      </c>
      <c r="J46" s="66">
        <f t="shared" si="26"/>
        <v>8.8555077125245241E-2</v>
      </c>
      <c r="K46" s="66">
        <f t="shared" si="27"/>
        <v>0</v>
      </c>
      <c r="L46" s="66">
        <f t="shared" si="28"/>
        <v>-8.8555077125245241E-2</v>
      </c>
      <c r="M46" s="66">
        <f t="shared" si="29"/>
        <v>5.2650474499682733</v>
      </c>
      <c r="N46" s="66">
        <f t="shared" si="30"/>
        <v>8.8555077125245241E-2</v>
      </c>
      <c r="O46" s="67">
        <f t="shared" si="31"/>
        <v>7.8420016846581335E-3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2.1669255792356679E-4</v>
      </c>
      <c r="X46" s="65">
        <f t="shared" si="35"/>
        <v>2.1669255792356679</v>
      </c>
      <c r="Y46" s="68">
        <f t="shared" si="37"/>
        <v>0.16767776339386486</v>
      </c>
      <c r="Z46" s="68">
        <f t="shared" si="38"/>
        <v>0.16767776339386486</v>
      </c>
      <c r="AA46" s="66">
        <f t="shared" si="36"/>
        <v>5.2650474499682733</v>
      </c>
      <c r="AB46" s="68">
        <f t="shared" si="39"/>
        <v>0.18186553203224154</v>
      </c>
    </row>
    <row r="47" spans="1:32">
      <c r="A47">
        <v>53.97</v>
      </c>
      <c r="B47">
        <v>5.7729058539887648</v>
      </c>
      <c r="D47" s="66">
        <f t="shared" si="20"/>
        <v>5.4733723580891365</v>
      </c>
      <c r="E47" s="66">
        <f t="shared" si="21"/>
        <v>5.4443192929234838</v>
      </c>
      <c r="F47" s="66">
        <f t="shared" si="22"/>
        <v>0</v>
      </c>
      <c r="G47" s="66">
        <f t="shared" si="23"/>
        <v>0</v>
      </c>
      <c r="H47" s="66">
        <f t="shared" si="24"/>
        <v>0</v>
      </c>
      <c r="I47" s="66">
        <f t="shared" si="25"/>
        <v>5.4443192929234838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5.4443192929234838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1.9738013984662856E-4</v>
      </c>
      <c r="X47" s="65">
        <f t="shared" si="35"/>
        <v>1.9738013984662857</v>
      </c>
      <c r="Y47" s="68">
        <f t="shared" si="37"/>
        <v>0.11976983099561789</v>
      </c>
      <c r="Z47" s="68">
        <f t="shared" si="38"/>
        <v>0.11976983099561789</v>
      </c>
      <c r="AA47" s="66">
        <f t="shared" si="36"/>
        <v>5.4443192929234838</v>
      </c>
      <c r="AB47" s="68">
        <f t="shared" si="39"/>
        <v>0.17927184295521048</v>
      </c>
    </row>
    <row r="48" spans="1:32">
      <c r="A48">
        <v>58.1</v>
      </c>
      <c r="B48">
        <v>5.9405836173826287</v>
      </c>
      <c r="D48" s="66">
        <f t="shared" si="20"/>
        <v>5.6410501214830004</v>
      </c>
      <c r="E48" s="66">
        <f t="shared" si="21"/>
        <v>5.5780606145824283</v>
      </c>
      <c r="F48" s="66">
        <f t="shared" si="22"/>
        <v>6.2989506900572145E-2</v>
      </c>
      <c r="G48" s="66">
        <f t="shared" si="23"/>
        <v>0</v>
      </c>
      <c r="H48" s="66">
        <f t="shared" si="24"/>
        <v>-6.2989506900572145E-2</v>
      </c>
      <c r="I48" s="66">
        <f t="shared" si="25"/>
        <v>5.5780606145824283</v>
      </c>
      <c r="J48" s="66">
        <f t="shared" si="26"/>
        <v>6.2989506900572145E-2</v>
      </c>
      <c r="K48" s="66">
        <f t="shared" si="27"/>
        <v>0</v>
      </c>
      <c r="L48" s="66">
        <f t="shared" si="28"/>
        <v>-6.2989506900572145E-2</v>
      </c>
      <c r="M48" s="66">
        <f t="shared" si="29"/>
        <v>5.5780606145824283</v>
      </c>
      <c r="N48" s="66">
        <f t="shared" si="30"/>
        <v>6.2989506900572145E-2</v>
      </c>
      <c r="O48" s="67">
        <f t="shared" si="31"/>
        <v>3.9676779795772259E-3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1.8334950339969953E-4</v>
      </c>
      <c r="X48" s="65">
        <f t="shared" si="35"/>
        <v>1.8334950339969953</v>
      </c>
      <c r="Y48" s="68">
        <f t="shared" si="37"/>
        <v>0.16767776339386398</v>
      </c>
      <c r="Z48" s="68">
        <f t="shared" si="38"/>
        <v>0.16767776339386398</v>
      </c>
      <c r="AA48" s="66">
        <f t="shared" si="36"/>
        <v>5.5780606145824283</v>
      </c>
      <c r="AB48" s="68">
        <f t="shared" si="39"/>
        <v>0.13374132165894448</v>
      </c>
    </row>
    <row r="49" spans="1:28">
      <c r="A49">
        <v>63.78</v>
      </c>
      <c r="B49">
        <v>6.0603534483782466</v>
      </c>
      <c r="D49" s="66">
        <f t="shared" si="20"/>
        <v>5.7608199524786183</v>
      </c>
      <c r="E49" s="66">
        <f t="shared" si="21"/>
        <v>5.7380618309925318</v>
      </c>
      <c r="F49" s="66">
        <f t="shared" si="22"/>
        <v>0</v>
      </c>
      <c r="G49" s="66">
        <f t="shared" si="23"/>
        <v>0</v>
      </c>
      <c r="H49" s="66">
        <f t="shared" si="24"/>
        <v>0</v>
      </c>
      <c r="I49" s="66">
        <f t="shared" si="25"/>
        <v>5.7380618309925318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5.7380618309925318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1.6702110610728352E-4</v>
      </c>
      <c r="X49" s="65">
        <f t="shared" si="35"/>
        <v>1.6702110610728351</v>
      </c>
      <c r="Y49" s="68">
        <f t="shared" si="37"/>
        <v>0.11976983099561789</v>
      </c>
      <c r="Z49" s="68">
        <f t="shared" si="38"/>
        <v>0.11976983099561789</v>
      </c>
      <c r="AA49" s="66">
        <f t="shared" si="36"/>
        <v>5.7380618309925318</v>
      </c>
      <c r="AB49" s="68">
        <f t="shared" si="39"/>
        <v>0.16000121641010345</v>
      </c>
    </row>
    <row r="50" spans="1:28">
      <c r="A50">
        <v>70.23</v>
      </c>
      <c r="B50">
        <v>6.2040772455729876</v>
      </c>
      <c r="D50" s="66">
        <f t="shared" si="20"/>
        <v>5.9045437496733593</v>
      </c>
      <c r="E50" s="66">
        <f t="shared" si="21"/>
        <v>5.8933920998336999</v>
      </c>
      <c r="F50" s="66">
        <f t="shared" si="22"/>
        <v>0</v>
      </c>
      <c r="G50" s="66">
        <f t="shared" si="23"/>
        <v>0</v>
      </c>
      <c r="H50" s="66">
        <f t="shared" si="24"/>
        <v>0</v>
      </c>
      <c r="I50" s="66">
        <f t="shared" si="25"/>
        <v>5.8933920998336999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5.8933920998336999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1.5168170507649925E-4</v>
      </c>
      <c r="X50" s="65">
        <f t="shared" si="35"/>
        <v>1.5168170507649925</v>
      </c>
      <c r="Y50" s="68">
        <f t="shared" si="37"/>
        <v>0.14372379719474093</v>
      </c>
      <c r="Z50" s="68">
        <f t="shared" si="38"/>
        <v>0.14372379719474093</v>
      </c>
      <c r="AA50" s="66">
        <f t="shared" si="36"/>
        <v>5.8933920998336999</v>
      </c>
      <c r="AB50" s="68">
        <f t="shared" si="39"/>
        <v>0.15533026884116818</v>
      </c>
    </row>
    <row r="51" spans="1:28">
      <c r="A51">
        <v>77.27</v>
      </c>
      <c r="B51">
        <v>6.2998931103694815</v>
      </c>
      <c r="D51" s="66">
        <f t="shared" si="20"/>
        <v>6.0003596144698532</v>
      </c>
      <c r="E51" s="66">
        <f t="shared" si="21"/>
        <v>6.0382892109019535</v>
      </c>
      <c r="F51" s="66">
        <f t="shared" si="22"/>
        <v>0</v>
      </c>
      <c r="G51" s="66">
        <f t="shared" si="23"/>
        <v>0</v>
      </c>
      <c r="H51" s="66">
        <f t="shared" si="24"/>
        <v>0</v>
      </c>
      <c r="I51" s="66">
        <f t="shared" si="25"/>
        <v>6.0382892109019535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6.0382892109019535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1.3786212174870637E-4</v>
      </c>
      <c r="X51" s="65">
        <f t="shared" si="35"/>
        <v>1.3786212174870638</v>
      </c>
      <c r="Y51" s="68">
        <f t="shared" si="37"/>
        <v>9.5815864796493955E-2</v>
      </c>
      <c r="Z51" s="68">
        <f t="shared" si="38"/>
        <v>9.5815864796493955E-2</v>
      </c>
      <c r="AA51" s="66">
        <f t="shared" si="36"/>
        <v>6.0382892109019535</v>
      </c>
      <c r="AB51" s="68">
        <f t="shared" si="39"/>
        <v>0.14489711106825354</v>
      </c>
    </row>
    <row r="52" spans="1:28">
      <c r="A52">
        <v>84.5</v>
      </c>
      <c r="B52">
        <v>6.4196629413650994</v>
      </c>
      <c r="D52" s="66">
        <f t="shared" si="20"/>
        <v>6.1201294454654711</v>
      </c>
      <c r="E52" s="66">
        <f t="shared" si="21"/>
        <v>6.1663748568822161</v>
      </c>
      <c r="F52" s="66">
        <f t="shared" si="22"/>
        <v>0</v>
      </c>
      <c r="G52" s="66">
        <f t="shared" si="23"/>
        <v>0</v>
      </c>
      <c r="H52" s="66">
        <f t="shared" si="24"/>
        <v>0</v>
      </c>
      <c r="I52" s="66">
        <f t="shared" si="25"/>
        <v>6.1663748568822161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6.1663748568822161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1.2606634494109517E-4</v>
      </c>
      <c r="X52" s="65">
        <f t="shared" si="35"/>
        <v>1.2606634494109517</v>
      </c>
      <c r="Y52" s="68">
        <f t="shared" si="37"/>
        <v>0.11976983099561789</v>
      </c>
      <c r="Z52" s="68">
        <f t="shared" si="38"/>
        <v>0.11976983099561789</v>
      </c>
      <c r="AA52" s="66">
        <f t="shared" si="36"/>
        <v>6.1663748568822161</v>
      </c>
      <c r="AB52" s="68">
        <f t="shared" si="39"/>
        <v>0.12808564598026262</v>
      </c>
    </row>
    <row r="53" spans="1:28">
      <c r="A53">
        <v>91.92</v>
      </c>
      <c r="B53">
        <v>6.5394327723607173</v>
      </c>
      <c r="D53" s="66">
        <f t="shared" si="20"/>
        <v>6.239899276461089</v>
      </c>
      <c r="E53" s="66">
        <f t="shared" si="21"/>
        <v>6.2807115877641486</v>
      </c>
      <c r="F53" s="66">
        <f t="shared" si="22"/>
        <v>0</v>
      </c>
      <c r="G53" s="66">
        <f t="shared" si="23"/>
        <v>0</v>
      </c>
      <c r="H53" s="66">
        <f t="shared" si="24"/>
        <v>0</v>
      </c>
      <c r="I53" s="66">
        <f t="shared" si="25"/>
        <v>6.2807115877641486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6.2807115877641486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1.1588997114363079E-4</v>
      </c>
      <c r="X53" s="65">
        <f t="shared" si="35"/>
        <v>1.158899711436308</v>
      </c>
      <c r="Y53" s="68">
        <f t="shared" si="37"/>
        <v>0.11976983099561789</v>
      </c>
      <c r="Z53" s="68">
        <f t="shared" si="38"/>
        <v>0.11976983099561789</v>
      </c>
      <c r="AA53" s="66">
        <f t="shared" si="36"/>
        <v>6.2807115877641486</v>
      </c>
      <c r="AB53" s="68">
        <f t="shared" si="39"/>
        <v>0.11433673088193252</v>
      </c>
    </row>
    <row r="54" spans="1:28">
      <c r="A54">
        <v>101.24</v>
      </c>
      <c r="B54">
        <v>6.6112946709580882</v>
      </c>
      <c r="D54" s="66">
        <f t="shared" si="20"/>
        <v>6.3117611750584599</v>
      </c>
      <c r="E54" s="66">
        <f t="shared" si="21"/>
        <v>6.4050612290912277</v>
      </c>
      <c r="F54" s="66">
        <f t="shared" si="22"/>
        <v>-9.3300054032767754E-2</v>
      </c>
      <c r="G54" s="66">
        <f t="shared" si="23"/>
        <v>0</v>
      </c>
      <c r="H54" s="66">
        <f t="shared" si="24"/>
        <v>9.3300054032767754E-2</v>
      </c>
      <c r="I54" s="66">
        <f t="shared" si="25"/>
        <v>6.4050612290912277</v>
      </c>
      <c r="J54" s="66">
        <f t="shared" si="26"/>
        <v>-9.3300054032767754E-2</v>
      </c>
      <c r="K54" s="66">
        <f t="shared" si="27"/>
        <v>0</v>
      </c>
      <c r="L54" s="66">
        <f t="shared" si="28"/>
        <v>9.3300054032767754E-2</v>
      </c>
      <c r="M54" s="66">
        <f t="shared" si="29"/>
        <v>6.4050612290912277</v>
      </c>
      <c r="N54" s="66">
        <f t="shared" si="30"/>
        <v>-9.3300054032767754E-2</v>
      </c>
      <c r="O54" s="67">
        <f t="shared" si="31"/>
        <v>8.7049000825173816E-3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1.052213171426565E-4</v>
      </c>
      <c r="X54" s="65">
        <f t="shared" si="35"/>
        <v>1.052213171426565</v>
      </c>
      <c r="Y54" s="68">
        <f t="shared" si="37"/>
        <v>7.186189859737091E-2</v>
      </c>
      <c r="Z54" s="68">
        <f t="shared" si="38"/>
        <v>7.186189859737091E-2</v>
      </c>
      <c r="AA54" s="66">
        <f t="shared" si="36"/>
        <v>6.4050612290912277</v>
      </c>
      <c r="AB54" s="68">
        <f t="shared" si="39"/>
        <v>0.12434964132707904</v>
      </c>
    </row>
    <row r="55" spans="1:28">
      <c r="A55">
        <v>110.26</v>
      </c>
      <c r="B55">
        <v>6.7310645019537043</v>
      </c>
      <c r="D55" s="66">
        <f t="shared" si="20"/>
        <v>6.431531006054076</v>
      </c>
      <c r="E55" s="66">
        <f t="shared" si="21"/>
        <v>6.5093060711035911</v>
      </c>
      <c r="F55" s="66">
        <f t="shared" si="22"/>
        <v>-7.7775065049515035E-2</v>
      </c>
      <c r="G55" s="66">
        <f t="shared" si="23"/>
        <v>0</v>
      </c>
      <c r="H55" s="66">
        <f t="shared" si="24"/>
        <v>7.7775065049515035E-2</v>
      </c>
      <c r="I55" s="66">
        <f t="shared" si="25"/>
        <v>6.5093060711035911</v>
      </c>
      <c r="J55" s="66">
        <f t="shared" si="26"/>
        <v>-7.7775065049515035E-2</v>
      </c>
      <c r="K55" s="66">
        <f t="shared" si="27"/>
        <v>0</v>
      </c>
      <c r="L55" s="66">
        <f t="shared" si="28"/>
        <v>7.7775065049515035E-2</v>
      </c>
      <c r="M55" s="66">
        <f t="shared" si="29"/>
        <v>6.5093060711035911</v>
      </c>
      <c r="N55" s="66">
        <f t="shared" si="30"/>
        <v>-7.7775065049515035E-2</v>
      </c>
      <c r="O55" s="67">
        <f t="shared" si="31"/>
        <v>6.0489607434562956E-3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9.6613514851465095E-5</v>
      </c>
      <c r="X55" s="65">
        <f t="shared" si="35"/>
        <v>0.96613514851465099</v>
      </c>
      <c r="Y55" s="68">
        <f t="shared" si="37"/>
        <v>0.11976983099561611</v>
      </c>
      <c r="Z55" s="68">
        <f t="shared" si="38"/>
        <v>0.11976983099561611</v>
      </c>
      <c r="AA55" s="66">
        <f t="shared" si="36"/>
        <v>6.5093060711035911</v>
      </c>
      <c r="AB55" s="68">
        <f t="shared" si="39"/>
        <v>0.10424484201236339</v>
      </c>
    </row>
    <row r="56" spans="1:28">
      <c r="A56">
        <v>121.5</v>
      </c>
      <c r="B56">
        <v>6.8029264005510761</v>
      </c>
      <c r="D56" s="66">
        <f t="shared" si="20"/>
        <v>6.5033929046514478</v>
      </c>
      <c r="E56" s="66">
        <f t="shared" si="21"/>
        <v>6.6219092634142118</v>
      </c>
      <c r="F56" s="66">
        <f t="shared" si="22"/>
        <v>-0.11851635876276401</v>
      </c>
      <c r="G56" s="66">
        <f t="shared" si="23"/>
        <v>0</v>
      </c>
      <c r="H56" s="66">
        <f t="shared" si="24"/>
        <v>0.11851635876276401</v>
      </c>
      <c r="I56" s="66">
        <f t="shared" si="25"/>
        <v>6.6219092634142118</v>
      </c>
      <c r="J56" s="66">
        <f t="shared" si="26"/>
        <v>-0.11851635876276401</v>
      </c>
      <c r="K56" s="66">
        <f t="shared" si="27"/>
        <v>0</v>
      </c>
      <c r="L56" s="66">
        <f t="shared" si="28"/>
        <v>0.11851635876276401</v>
      </c>
      <c r="M56" s="66">
        <f t="shared" si="29"/>
        <v>6.6219092634142118</v>
      </c>
      <c r="N56" s="66">
        <f t="shared" si="30"/>
        <v>-0.11851635876276401</v>
      </c>
      <c r="O56" s="67">
        <f t="shared" si="31"/>
        <v>1.4046127294384189E-2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8.7675770761502409E-5</v>
      </c>
      <c r="X56" s="65">
        <f t="shared" si="35"/>
        <v>0.87675770761502414</v>
      </c>
      <c r="Y56" s="68">
        <f t="shared" si="37"/>
        <v>7.1861898597371798E-2</v>
      </c>
      <c r="Z56" s="68">
        <f t="shared" si="38"/>
        <v>7.1861898597371798E-2</v>
      </c>
      <c r="AA56" s="66">
        <f t="shared" si="36"/>
        <v>6.6219092634142118</v>
      </c>
      <c r="AB56" s="68">
        <f t="shared" si="39"/>
        <v>0.11260319231062077</v>
      </c>
    </row>
    <row r="57" spans="1:28">
      <c r="A57">
        <v>132.38999999999999</v>
      </c>
      <c r="B57">
        <v>6.8987422653475701</v>
      </c>
      <c r="D57" s="66">
        <f t="shared" si="20"/>
        <v>6.5992087694479418</v>
      </c>
      <c r="E57" s="66">
        <f t="shared" si="21"/>
        <v>6.7165623657297848</v>
      </c>
      <c r="F57" s="66">
        <f t="shared" si="22"/>
        <v>-0.11735359628184305</v>
      </c>
      <c r="G57" s="66">
        <f t="shared" si="23"/>
        <v>0</v>
      </c>
      <c r="H57" s="66">
        <f t="shared" si="24"/>
        <v>0.11735359628184305</v>
      </c>
      <c r="I57" s="66">
        <f t="shared" si="25"/>
        <v>6.7165623657297848</v>
      </c>
      <c r="J57" s="66">
        <f t="shared" si="26"/>
        <v>-0.11735359628184305</v>
      </c>
      <c r="K57" s="66">
        <f t="shared" si="27"/>
        <v>0</v>
      </c>
      <c r="L57" s="66">
        <f t="shared" si="28"/>
        <v>0.11735359628184305</v>
      </c>
      <c r="M57" s="66">
        <f t="shared" si="29"/>
        <v>6.7165623657297848</v>
      </c>
      <c r="N57" s="66">
        <f t="shared" si="30"/>
        <v>-0.11735359628184305</v>
      </c>
      <c r="O57" s="67">
        <f t="shared" si="31"/>
        <v>1.3771866560281808E-2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8.0463827687306773E-5</v>
      </c>
      <c r="X57" s="65">
        <f t="shared" si="35"/>
        <v>0.80463827687306777</v>
      </c>
      <c r="Y57" s="68">
        <f t="shared" si="37"/>
        <v>9.5815864796493955E-2</v>
      </c>
      <c r="Z57" s="68">
        <f t="shared" si="38"/>
        <v>9.5815864796493955E-2</v>
      </c>
      <c r="AA57" s="66">
        <f t="shared" si="36"/>
        <v>6.7165623657297848</v>
      </c>
      <c r="AB57" s="68">
        <f t="shared" si="39"/>
        <v>9.4653102315573001E-2</v>
      </c>
    </row>
    <row r="58" spans="1:28">
      <c r="A58">
        <v>144.41999999999999</v>
      </c>
      <c r="B58">
        <v>6.9945581301440631</v>
      </c>
      <c r="D58" s="66">
        <f t="shared" si="20"/>
        <v>6.6950246342444348</v>
      </c>
      <c r="E58" s="66">
        <f t="shared" si="21"/>
        <v>6.8080860738733131</v>
      </c>
      <c r="F58" s="66">
        <f t="shared" si="22"/>
        <v>-0.11306143962887827</v>
      </c>
      <c r="G58" s="66">
        <f t="shared" si="23"/>
        <v>0</v>
      </c>
      <c r="H58" s="66">
        <f t="shared" si="24"/>
        <v>0.11306143962887827</v>
      </c>
      <c r="I58" s="66">
        <f t="shared" si="25"/>
        <v>6.8080860738733131</v>
      </c>
      <c r="J58" s="66">
        <f t="shared" si="26"/>
        <v>-0.11306143962887827</v>
      </c>
      <c r="K58" s="66">
        <f t="shared" si="27"/>
        <v>0</v>
      </c>
      <c r="L58" s="66">
        <f t="shared" si="28"/>
        <v>0.11306143962887827</v>
      </c>
      <c r="M58" s="66">
        <f t="shared" si="29"/>
        <v>6.8080860738733131</v>
      </c>
      <c r="N58" s="66">
        <f t="shared" si="30"/>
        <v>-0.11306143962887827</v>
      </c>
      <c r="O58" s="67">
        <f t="shared" si="31"/>
        <v>1.2782889130954486E-2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7.3761294471143488E-5</v>
      </c>
      <c r="X58" s="65">
        <f t="shared" si="35"/>
        <v>0.7376129447114349</v>
      </c>
      <c r="Y58" s="68">
        <f t="shared" si="37"/>
        <v>9.5815864796493067E-2</v>
      </c>
      <c r="Z58" s="68">
        <f t="shared" si="38"/>
        <v>9.5815864796493067E-2</v>
      </c>
      <c r="AA58" s="66">
        <f t="shared" si="36"/>
        <v>6.8080860738733131</v>
      </c>
      <c r="AB58" s="68">
        <f t="shared" si="39"/>
        <v>9.1523708143528282E-2</v>
      </c>
    </row>
    <row r="59" spans="1:28">
      <c r="A59">
        <v>159.24</v>
      </c>
      <c r="B59">
        <v>7.090373994940558</v>
      </c>
      <c r="D59" s="66">
        <f t="shared" si="20"/>
        <v>6.7908404990409297</v>
      </c>
      <c r="E59" s="66">
        <f t="shared" si="21"/>
        <v>6.9059814713180145</v>
      </c>
      <c r="F59" s="66">
        <f t="shared" si="22"/>
        <v>-0.11514097227708486</v>
      </c>
      <c r="G59" s="66">
        <f t="shared" si="23"/>
        <v>0</v>
      </c>
      <c r="H59" s="66">
        <f t="shared" si="24"/>
        <v>0.11514097227708486</v>
      </c>
      <c r="I59" s="66">
        <f t="shared" si="25"/>
        <v>6.9059814713180145</v>
      </c>
      <c r="J59" s="66">
        <f t="shared" si="26"/>
        <v>-0.11514097227708486</v>
      </c>
      <c r="K59" s="66">
        <f t="shared" si="27"/>
        <v>0</v>
      </c>
      <c r="L59" s="66">
        <f t="shared" si="28"/>
        <v>0.11514097227708486</v>
      </c>
      <c r="M59" s="66">
        <f t="shared" si="29"/>
        <v>6.9059814713180145</v>
      </c>
      <c r="N59" s="66">
        <f t="shared" si="30"/>
        <v>-0.11514097227708486</v>
      </c>
      <c r="O59" s="67">
        <f t="shared" si="31"/>
        <v>1.3257443496912425E-2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6.6896547020362605E-5</v>
      </c>
      <c r="X59" s="65">
        <f t="shared" si="35"/>
        <v>0.66896547020362607</v>
      </c>
      <c r="Y59" s="68">
        <f t="shared" si="37"/>
        <v>9.5815864796494843E-2</v>
      </c>
      <c r="Z59" s="68">
        <f t="shared" si="38"/>
        <v>9.5815864796494843E-2</v>
      </c>
      <c r="AA59" s="66">
        <f t="shared" si="36"/>
        <v>6.9059814713180145</v>
      </c>
      <c r="AB59" s="68">
        <f t="shared" si="39"/>
        <v>9.7895397444701437E-2</v>
      </c>
    </row>
    <row r="60" spans="1:28">
      <c r="A60">
        <v>172.31</v>
      </c>
      <c r="B60">
        <v>7.1622358935379289</v>
      </c>
      <c r="D60" s="66">
        <f t="shared" si="20"/>
        <v>6.8627023976383006</v>
      </c>
      <c r="E60" s="66">
        <f t="shared" si="21"/>
        <v>6.9814939845241657</v>
      </c>
      <c r="F60" s="66">
        <f t="shared" si="22"/>
        <v>-0.11879158688586511</v>
      </c>
      <c r="G60" s="66">
        <f t="shared" si="23"/>
        <v>0</v>
      </c>
      <c r="H60" s="66">
        <f t="shared" si="24"/>
        <v>0.11879158688586511</v>
      </c>
      <c r="I60" s="66">
        <f t="shared" si="25"/>
        <v>6.9814939845241657</v>
      </c>
      <c r="J60" s="66">
        <f t="shared" si="26"/>
        <v>-0.11879158688586511</v>
      </c>
      <c r="K60" s="66">
        <f t="shared" si="27"/>
        <v>0</v>
      </c>
      <c r="L60" s="66">
        <f t="shared" si="28"/>
        <v>0.11879158688586511</v>
      </c>
      <c r="M60" s="66">
        <f t="shared" si="29"/>
        <v>6.9814939845241657</v>
      </c>
      <c r="N60" s="66">
        <f t="shared" si="30"/>
        <v>-0.11879158688586511</v>
      </c>
      <c r="O60" s="67">
        <f t="shared" si="31"/>
        <v>1.4111441114862039E-2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6.1822332699916098E-5</v>
      </c>
      <c r="X60" s="65">
        <f t="shared" si="35"/>
        <v>0.61822332699916094</v>
      </c>
      <c r="Y60" s="68">
        <f t="shared" si="37"/>
        <v>7.186189859737091E-2</v>
      </c>
      <c r="Z60" s="68">
        <f t="shared" si="38"/>
        <v>7.186189859737091E-2</v>
      </c>
      <c r="AA60" s="66">
        <f t="shared" si="36"/>
        <v>6.9814939845241657</v>
      </c>
      <c r="AB60" s="68">
        <f t="shared" si="39"/>
        <v>7.5512513206151155E-2</v>
      </c>
    </row>
    <row r="61" spans="1:28">
      <c r="A61">
        <v>189.38</v>
      </c>
      <c r="B61">
        <v>7.2580517583344228</v>
      </c>
      <c r="D61" s="66">
        <f t="shared" si="20"/>
        <v>6.9585182624347945</v>
      </c>
      <c r="E61" s="66">
        <f t="shared" si="21"/>
        <v>7.0680315135464467</v>
      </c>
      <c r="F61" s="66">
        <f t="shared" si="22"/>
        <v>-0.10951325111165211</v>
      </c>
      <c r="G61" s="66">
        <f t="shared" si="23"/>
        <v>0</v>
      </c>
      <c r="H61" s="66">
        <f t="shared" si="24"/>
        <v>0.10951325111165211</v>
      </c>
      <c r="I61" s="66">
        <f t="shared" si="25"/>
        <v>7.0680315135464467</v>
      </c>
      <c r="J61" s="66">
        <f t="shared" si="26"/>
        <v>-0.10951325111165211</v>
      </c>
      <c r="K61" s="66">
        <f t="shared" si="27"/>
        <v>0</v>
      </c>
      <c r="L61" s="66">
        <f t="shared" si="28"/>
        <v>0.10951325111165211</v>
      </c>
      <c r="M61" s="66">
        <f t="shared" si="29"/>
        <v>7.0680315135464467</v>
      </c>
      <c r="N61" s="66">
        <f t="shared" si="30"/>
        <v>-0.10951325111165211</v>
      </c>
      <c r="O61" s="67">
        <f t="shared" si="31"/>
        <v>1.1993152169043772E-2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5.6249900451592267E-5</v>
      </c>
      <c r="X61" s="65">
        <f t="shared" si="35"/>
        <v>0.56249900451592272</v>
      </c>
      <c r="Y61" s="68">
        <f t="shared" si="37"/>
        <v>9.5815864796493955E-2</v>
      </c>
      <c r="Z61" s="68">
        <f t="shared" si="38"/>
        <v>9.5815864796493955E-2</v>
      </c>
      <c r="AA61" s="66">
        <f t="shared" si="36"/>
        <v>7.0680315135464467</v>
      </c>
      <c r="AB61" s="68">
        <f t="shared" si="39"/>
        <v>8.6537529022280957E-2</v>
      </c>
    </row>
    <row r="62" spans="1:28">
      <c r="A62">
        <v>206.74</v>
      </c>
      <c r="B62">
        <v>7.3538676231309168</v>
      </c>
      <c r="D62" s="66">
        <f t="shared" si="20"/>
        <v>7.0543341272312885</v>
      </c>
      <c r="E62" s="66">
        <f t="shared" si="21"/>
        <v>7.1448238405161195</v>
      </c>
      <c r="F62" s="66">
        <f t="shared" si="22"/>
        <v>-9.0489713284831019E-2</v>
      </c>
      <c r="G62" s="66">
        <f t="shared" si="23"/>
        <v>0</v>
      </c>
      <c r="H62" s="66">
        <f t="shared" si="24"/>
        <v>9.0489713284831019E-2</v>
      </c>
      <c r="I62" s="66">
        <f t="shared" si="25"/>
        <v>7.1448238405161195</v>
      </c>
      <c r="J62" s="66">
        <f t="shared" si="26"/>
        <v>-9.0489713284831019E-2</v>
      </c>
      <c r="K62" s="66">
        <f t="shared" si="27"/>
        <v>0</v>
      </c>
      <c r="L62" s="66">
        <f t="shared" si="28"/>
        <v>9.0489713284831019E-2</v>
      </c>
      <c r="M62" s="66">
        <f t="shared" si="29"/>
        <v>7.1448238405161195</v>
      </c>
      <c r="N62" s="66">
        <f t="shared" si="30"/>
        <v>-9.0489713284831019E-2</v>
      </c>
      <c r="O62" s="67">
        <f t="shared" si="31"/>
        <v>8.1883882103709234E-3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5.1526584828879471E-5</v>
      </c>
      <c r="X62" s="65">
        <f t="shared" si="35"/>
        <v>0.51526584828879474</v>
      </c>
      <c r="Y62" s="68">
        <f t="shared" si="37"/>
        <v>9.5815864796493955E-2</v>
      </c>
      <c r="Z62" s="68">
        <f t="shared" si="38"/>
        <v>9.5815864796493955E-2</v>
      </c>
      <c r="AA62" s="66">
        <f t="shared" si="36"/>
        <v>7.1448238405161195</v>
      </c>
      <c r="AB62" s="68">
        <f t="shared" si="39"/>
        <v>7.6792326969672864E-2</v>
      </c>
    </row>
    <row r="63" spans="1:28">
      <c r="A63">
        <v>227.52</v>
      </c>
      <c r="B63">
        <v>7.4496834879274099</v>
      </c>
      <c r="D63" s="66">
        <f t="shared" si="20"/>
        <v>7.1501499920277816</v>
      </c>
      <c r="E63" s="66">
        <f t="shared" si="21"/>
        <v>7.2250219624912368</v>
      </c>
      <c r="F63" s="66">
        <f t="shared" si="22"/>
        <v>-7.4871970463455284E-2</v>
      </c>
      <c r="G63" s="66">
        <f t="shared" si="23"/>
        <v>0</v>
      </c>
      <c r="H63" s="66">
        <f t="shared" si="24"/>
        <v>7.4871970463455284E-2</v>
      </c>
      <c r="I63" s="66">
        <f t="shared" si="25"/>
        <v>7.2250219624912368</v>
      </c>
      <c r="J63" s="66">
        <f t="shared" si="26"/>
        <v>-7.4871970463455284E-2</v>
      </c>
      <c r="K63" s="66">
        <f t="shared" si="27"/>
        <v>0</v>
      </c>
      <c r="L63" s="66">
        <f t="shared" si="28"/>
        <v>7.4871970463455284E-2</v>
      </c>
      <c r="M63" s="66">
        <f t="shared" si="29"/>
        <v>7.2250219624912368</v>
      </c>
      <c r="N63" s="66">
        <f t="shared" si="30"/>
        <v>-7.4871970463455284E-2</v>
      </c>
      <c r="O63" s="67">
        <f t="shared" si="31"/>
        <v>5.6058119610805203E-3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4.6820526316466865E-5</v>
      </c>
      <c r="X63" s="65">
        <f t="shared" si="35"/>
        <v>0.46820526316466865</v>
      </c>
      <c r="Y63" s="68">
        <f t="shared" si="37"/>
        <v>9.5815864796493067E-2</v>
      </c>
      <c r="Z63" s="68">
        <f t="shared" si="38"/>
        <v>9.5815864796493067E-2</v>
      </c>
      <c r="AA63" s="66">
        <f t="shared" si="36"/>
        <v>7.2250219624912368</v>
      </c>
      <c r="AB63" s="68">
        <f t="shared" si="39"/>
        <v>8.0198121975117331E-2</v>
      </c>
    </row>
    <row r="64" spans="1:28">
      <c r="A64">
        <v>249.04</v>
      </c>
      <c r="B64">
        <v>7.4975914203256586</v>
      </c>
      <c r="D64" s="66">
        <f t="shared" si="20"/>
        <v>7.1980579244260303</v>
      </c>
      <c r="E64" s="66">
        <f t="shared" si="21"/>
        <v>7.2974133939064671</v>
      </c>
      <c r="F64" s="66">
        <f t="shared" si="22"/>
        <v>-9.9355469480436831E-2</v>
      </c>
      <c r="G64" s="66">
        <f t="shared" si="23"/>
        <v>0</v>
      </c>
      <c r="H64" s="66">
        <f t="shared" si="24"/>
        <v>9.9355469480436831E-2</v>
      </c>
      <c r="I64" s="66">
        <f t="shared" si="25"/>
        <v>7.2974133939064671</v>
      </c>
      <c r="J64" s="66">
        <f t="shared" si="26"/>
        <v>-9.9355469480436831E-2</v>
      </c>
      <c r="K64" s="66">
        <f t="shared" si="27"/>
        <v>0</v>
      </c>
      <c r="L64" s="66">
        <f t="shared" si="28"/>
        <v>9.9355469480436831E-2</v>
      </c>
      <c r="M64" s="66">
        <f t="shared" si="29"/>
        <v>7.2974133939064671</v>
      </c>
      <c r="N64" s="66">
        <f t="shared" si="30"/>
        <v>-9.9355469480436831E-2</v>
      </c>
      <c r="O64" s="67">
        <f t="shared" si="31"/>
        <v>9.8715093156780138E-3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4.2774679358828071E-5</v>
      </c>
      <c r="X64" s="65">
        <f t="shared" si="35"/>
        <v>0.42774679358828072</v>
      </c>
      <c r="Y64" s="68">
        <f t="shared" si="37"/>
        <v>4.7907932398248754E-2</v>
      </c>
      <c r="Z64" s="68">
        <f t="shared" si="38"/>
        <v>4.7907932398248754E-2</v>
      </c>
      <c r="AA64" s="66">
        <f t="shared" si="36"/>
        <v>7.2974133939064671</v>
      </c>
      <c r="AB64" s="68">
        <f t="shared" si="39"/>
        <v>7.2391431415230301E-2</v>
      </c>
    </row>
    <row r="65" spans="1:28">
      <c r="A65">
        <v>272.32</v>
      </c>
      <c r="B65">
        <v>7.5454993527239038</v>
      </c>
      <c r="D65" s="66">
        <f t="shared" si="20"/>
        <v>7.2459658568242755</v>
      </c>
      <c r="E65" s="66">
        <f t="shared" si="21"/>
        <v>7.3660531529613342</v>
      </c>
      <c r="F65" s="66">
        <f t="shared" si="22"/>
        <v>-0.12008729613705871</v>
      </c>
      <c r="G65" s="66">
        <f t="shared" si="23"/>
        <v>0</v>
      </c>
      <c r="H65" s="66">
        <f t="shared" si="24"/>
        <v>0.12008729613705871</v>
      </c>
      <c r="I65" s="66">
        <f t="shared" si="25"/>
        <v>7.3660531529613342</v>
      </c>
      <c r="J65" s="66">
        <f t="shared" si="26"/>
        <v>-0.12008729613705871</v>
      </c>
      <c r="K65" s="66">
        <f t="shared" si="27"/>
        <v>0</v>
      </c>
      <c r="L65" s="66">
        <f t="shared" si="28"/>
        <v>0.12008729613705871</v>
      </c>
      <c r="M65" s="66">
        <f t="shared" si="29"/>
        <v>7.3660531529613342</v>
      </c>
      <c r="N65" s="66">
        <f t="shared" si="30"/>
        <v>-0.12008729613705871</v>
      </c>
      <c r="O65" s="67">
        <f t="shared" si="31"/>
        <v>1.4420958693509634E-2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3.9117972045837775E-5</v>
      </c>
      <c r="X65" s="65">
        <f t="shared" si="35"/>
        <v>0.39117972045837773</v>
      </c>
      <c r="Y65" s="68">
        <f t="shared" si="37"/>
        <v>4.7907932398245201E-2</v>
      </c>
      <c r="Z65" s="68">
        <f t="shared" si="38"/>
        <v>4.7907932398245201E-2</v>
      </c>
      <c r="AA65" s="66">
        <f t="shared" si="36"/>
        <v>7.3660531529613342</v>
      </c>
      <c r="AB65" s="68">
        <f t="shared" si="39"/>
        <v>6.8639759054867078E-2</v>
      </c>
    </row>
    <row r="66" spans="1:28">
      <c r="A66">
        <v>299.58999999999997</v>
      </c>
      <c r="B66">
        <v>7.6173612513212756</v>
      </c>
      <c r="D66" s="66">
        <f t="shared" si="20"/>
        <v>7.3178277554216473</v>
      </c>
      <c r="E66" s="66">
        <f t="shared" si="21"/>
        <v>7.4363228068448741</v>
      </c>
      <c r="F66" s="66">
        <f t="shared" si="22"/>
        <v>-0.1184950514232268</v>
      </c>
      <c r="G66" s="66">
        <f t="shared" si="23"/>
        <v>0</v>
      </c>
      <c r="H66" s="66">
        <f t="shared" si="24"/>
        <v>0.1184950514232268</v>
      </c>
      <c r="I66" s="66">
        <f t="shared" si="25"/>
        <v>7.4363228068448741</v>
      </c>
      <c r="J66" s="66">
        <f t="shared" si="26"/>
        <v>-0.1184950514232268</v>
      </c>
      <c r="K66" s="66">
        <f t="shared" si="27"/>
        <v>0</v>
      </c>
      <c r="L66" s="66">
        <f t="shared" si="28"/>
        <v>0.1184950514232268</v>
      </c>
      <c r="M66" s="66">
        <f t="shared" si="29"/>
        <v>7.4363228068448741</v>
      </c>
      <c r="N66" s="66">
        <f t="shared" si="30"/>
        <v>-0.1184950514232268</v>
      </c>
      <c r="O66" s="67">
        <f t="shared" si="31"/>
        <v>1.4041077211793165E-2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3.5557282110626335E-5</v>
      </c>
      <c r="X66" s="65">
        <f t="shared" si="35"/>
        <v>0.35557282110626337</v>
      </c>
      <c r="Y66" s="68">
        <f t="shared" si="37"/>
        <v>7.1861898597371798E-2</v>
      </c>
      <c r="Z66" s="68">
        <f t="shared" si="38"/>
        <v>7.1861898597371798E-2</v>
      </c>
      <c r="AA66" s="66">
        <f t="shared" si="36"/>
        <v>7.4363228068448741</v>
      </c>
      <c r="AB66" s="68">
        <f t="shared" si="39"/>
        <v>7.0269653883539895E-2</v>
      </c>
    </row>
    <row r="67" spans="1:28">
      <c r="A67">
        <v>326.64</v>
      </c>
      <c r="B67">
        <v>7.6892231499186448</v>
      </c>
      <c r="D67" s="66">
        <f t="shared" si="20"/>
        <v>7.3896896540190165</v>
      </c>
      <c r="E67" s="66">
        <f t="shared" si="21"/>
        <v>7.4974244788498492</v>
      </c>
      <c r="F67" s="66">
        <f t="shared" si="22"/>
        <v>-0.10773482483083274</v>
      </c>
      <c r="G67" s="66">
        <f t="shared" si="23"/>
        <v>0</v>
      </c>
      <c r="H67" s="66">
        <f t="shared" si="24"/>
        <v>0.10773482483083274</v>
      </c>
      <c r="I67" s="66">
        <f t="shared" si="25"/>
        <v>7.4974244788498492</v>
      </c>
      <c r="J67" s="66">
        <f t="shared" si="26"/>
        <v>-0.10773482483083274</v>
      </c>
      <c r="K67" s="66">
        <f t="shared" si="27"/>
        <v>0</v>
      </c>
      <c r="L67" s="66">
        <f t="shared" si="28"/>
        <v>0.10773482483083274</v>
      </c>
      <c r="M67" s="66">
        <f t="shared" si="29"/>
        <v>7.4974244788498492</v>
      </c>
      <c r="N67" s="66">
        <f t="shared" si="30"/>
        <v>-0.10773482483083274</v>
      </c>
      <c r="O67" s="67">
        <f t="shared" si="31"/>
        <v>1.1606792481330215E-2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3.2612681078626452E-5</v>
      </c>
      <c r="X67" s="65">
        <f t="shared" si="35"/>
        <v>0.32612681078626454</v>
      </c>
      <c r="Y67" s="68">
        <f t="shared" si="37"/>
        <v>7.1861898597369134E-2</v>
      </c>
      <c r="Z67" s="68">
        <f t="shared" si="38"/>
        <v>7.1861898597369134E-2</v>
      </c>
      <c r="AA67" s="66">
        <f t="shared" si="36"/>
        <v>7.4974244788498492</v>
      </c>
      <c r="AB67" s="68">
        <f t="shared" si="39"/>
        <v>6.1101672004975072E-2</v>
      </c>
    </row>
    <row r="68" spans="1:28">
      <c r="A68">
        <v>357.25</v>
      </c>
      <c r="B68">
        <v>7.7610850485160139</v>
      </c>
      <c r="D68" s="66">
        <f t="shared" si="20"/>
        <v>7.4615515526163856</v>
      </c>
      <c r="E68" s="66">
        <f t="shared" si="21"/>
        <v>7.5583347461775299</v>
      </c>
      <c r="F68" s="66">
        <f t="shared" si="22"/>
        <v>-9.6783193561144287E-2</v>
      </c>
      <c r="G68" s="66">
        <f t="shared" si="23"/>
        <v>0</v>
      </c>
      <c r="H68" s="66">
        <f t="shared" si="24"/>
        <v>9.6783193561144287E-2</v>
      </c>
      <c r="I68" s="66">
        <f t="shared" si="25"/>
        <v>7.5583347461775299</v>
      </c>
      <c r="J68" s="66">
        <f t="shared" si="26"/>
        <v>-9.6783193561144287E-2</v>
      </c>
      <c r="K68" s="66">
        <f t="shared" si="27"/>
        <v>0</v>
      </c>
      <c r="L68" s="66">
        <f t="shared" si="28"/>
        <v>9.6783193561144287E-2</v>
      </c>
      <c r="M68" s="66">
        <f t="shared" si="29"/>
        <v>7.5583347461775299</v>
      </c>
      <c r="N68" s="66">
        <f t="shared" si="30"/>
        <v>-9.6783193561144287E-2</v>
      </c>
      <c r="O68" s="67">
        <f t="shared" si="31"/>
        <v>9.3669865558939202E-3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2.9818351707550854E-5</v>
      </c>
      <c r="X68" s="65">
        <f t="shared" si="35"/>
        <v>0.29818351707550855</v>
      </c>
      <c r="Y68" s="68">
        <f t="shared" si="37"/>
        <v>7.1861898597369134E-2</v>
      </c>
      <c r="Z68" s="68">
        <f t="shared" si="38"/>
        <v>7.1861898597369134E-2</v>
      </c>
      <c r="AA68" s="66">
        <f t="shared" si="36"/>
        <v>7.5583347461775299</v>
      </c>
      <c r="AB68" s="68">
        <f t="shared" si="39"/>
        <v>6.0910267327680678E-2</v>
      </c>
    </row>
    <row r="69" spans="1:28">
      <c r="A69">
        <v>390.84</v>
      </c>
      <c r="B69">
        <v>7.8329469471133866</v>
      </c>
      <c r="D69" s="66">
        <f t="shared" si="20"/>
        <v>7.5334134512137583</v>
      </c>
      <c r="E69" s="66">
        <f t="shared" si="21"/>
        <v>7.6171149456372946</v>
      </c>
      <c r="F69" s="66">
        <f t="shared" si="22"/>
        <v>-8.370149442353636E-2</v>
      </c>
      <c r="G69" s="66">
        <f t="shared" si="23"/>
        <v>0</v>
      </c>
      <c r="H69" s="66">
        <f t="shared" si="24"/>
        <v>8.370149442353636E-2</v>
      </c>
      <c r="I69" s="66">
        <f t="shared" si="25"/>
        <v>7.6171149456372946</v>
      </c>
      <c r="J69" s="66">
        <f t="shared" si="26"/>
        <v>-8.370149442353636E-2</v>
      </c>
      <c r="K69" s="66">
        <f t="shared" si="27"/>
        <v>0</v>
      </c>
      <c r="L69" s="66">
        <f t="shared" si="28"/>
        <v>8.370149442353636E-2</v>
      </c>
      <c r="M69" s="66">
        <f t="shared" si="29"/>
        <v>7.6171149456372946</v>
      </c>
      <c r="N69" s="66">
        <f t="shared" si="30"/>
        <v>-8.370149442353636E-2</v>
      </c>
      <c r="O69" s="67">
        <f t="shared" si="31"/>
        <v>7.0059401687332882E-3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2.72556702167704E-5</v>
      </c>
      <c r="X69" s="65">
        <f t="shared" si="35"/>
        <v>0.272556702167704</v>
      </c>
      <c r="Y69" s="68">
        <f t="shared" si="37"/>
        <v>7.1861898597372686E-2</v>
      </c>
      <c r="Z69" s="68">
        <f t="shared" si="38"/>
        <v>7.1861898597372686E-2</v>
      </c>
      <c r="AA69" s="66">
        <f t="shared" si="36"/>
        <v>7.6171149456372946</v>
      </c>
      <c r="AB69" s="68">
        <f t="shared" si="39"/>
        <v>5.8780199459764759E-2</v>
      </c>
    </row>
    <row r="70" spans="1:28">
      <c r="A70">
        <v>427.44</v>
      </c>
      <c r="B70">
        <v>7.9048088457107575</v>
      </c>
      <c r="D70" s="66">
        <f t="shared" si="20"/>
        <v>7.6052753498111292</v>
      </c>
      <c r="E70" s="66">
        <f t="shared" si="21"/>
        <v>7.6734818343893778</v>
      </c>
      <c r="F70" s="66">
        <f t="shared" si="22"/>
        <v>-6.8206484578248627E-2</v>
      </c>
      <c r="G70" s="66">
        <f t="shared" si="23"/>
        <v>0</v>
      </c>
      <c r="H70" s="66">
        <f t="shared" si="24"/>
        <v>6.8206484578248627E-2</v>
      </c>
      <c r="I70" s="66">
        <f t="shared" si="25"/>
        <v>7.6734818343893778</v>
      </c>
      <c r="J70" s="66">
        <f t="shared" si="26"/>
        <v>-6.8206484578248627E-2</v>
      </c>
      <c r="K70" s="66">
        <f t="shared" si="27"/>
        <v>0</v>
      </c>
      <c r="L70" s="66">
        <f t="shared" si="28"/>
        <v>6.8206484578248627E-2</v>
      </c>
      <c r="M70" s="66">
        <f t="shared" si="29"/>
        <v>7.6734818343893778</v>
      </c>
      <c r="N70" s="66">
        <f t="shared" si="30"/>
        <v>-6.8206484578248627E-2</v>
      </c>
      <c r="O70" s="67">
        <f t="shared" si="31"/>
        <v>4.6521245385228675E-3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2.4921874760253E-5</v>
      </c>
      <c r="X70" s="65">
        <f t="shared" si="35"/>
        <v>0.24921874760253002</v>
      </c>
      <c r="Y70" s="68">
        <f t="shared" si="37"/>
        <v>7.186189859737091E-2</v>
      </c>
      <c r="Z70" s="68">
        <f t="shared" si="38"/>
        <v>7.186189859737091E-2</v>
      </c>
      <c r="AA70" s="66">
        <f t="shared" si="36"/>
        <v>7.6734818343893778</v>
      </c>
      <c r="AB70" s="68">
        <f t="shared" si="39"/>
        <v>5.6366888752083177E-2</v>
      </c>
    </row>
    <row r="71" spans="1:28">
      <c r="A71">
        <v>467.37</v>
      </c>
      <c r="B71">
        <v>8.0006247105072514</v>
      </c>
      <c r="D71" s="66">
        <f t="shared" si="20"/>
        <v>7.7010912146076231</v>
      </c>
      <c r="E71" s="66">
        <f t="shared" si="21"/>
        <v>7.7276608652380272</v>
      </c>
      <c r="F71" s="66">
        <f t="shared" si="22"/>
        <v>0</v>
      </c>
      <c r="G71" s="66">
        <f t="shared" si="23"/>
        <v>0</v>
      </c>
      <c r="H71" s="66">
        <f t="shared" si="24"/>
        <v>0</v>
      </c>
      <c r="I71" s="66">
        <f t="shared" si="25"/>
        <v>7.7276608652380272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7.7276608652380272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2.2792661376473764E-5</v>
      </c>
      <c r="X71" s="65">
        <f t="shared" si="35"/>
        <v>0.22792661376473763</v>
      </c>
      <c r="Y71" s="68">
        <f t="shared" si="37"/>
        <v>9.5815864796493955E-2</v>
      </c>
      <c r="Z71" s="68">
        <f t="shared" si="38"/>
        <v>9.5815864796493955E-2</v>
      </c>
      <c r="AA71" s="66">
        <f t="shared" si="36"/>
        <v>7.7276608652380272</v>
      </c>
      <c r="AB71" s="68">
        <f t="shared" si="39"/>
        <v>5.417903084864939E-2</v>
      </c>
    </row>
    <row r="72" spans="1:28">
      <c r="A72">
        <v>511.85</v>
      </c>
      <c r="B72">
        <v>8.0964405753037436</v>
      </c>
      <c r="D72" s="66">
        <f t="shared" ref="D72:D103" si="40">IF(B72-$D$4&gt;0.05,B72-$D$4,IF(A72="","",0))</f>
        <v>7.7969070794041153</v>
      </c>
      <c r="E72" s="66">
        <f t="shared" ref="E72:E103" si="41">IF(D72="","",IF(A72&lt;$F$4+0.01,0,10^(((-0.434*$E$4)/(LOG(A72)-LOG($F$4)))+LOG($G$4))))</f>
        <v>7.7808154598750265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0</v>
      </c>
      <c r="H72" s="66">
        <f t="shared" ref="H72:H103" si="44">IF(G72="","",IF(ABS(G72-F72)&lt;0.05,0,G72-F72))</f>
        <v>0</v>
      </c>
      <c r="I72" s="66">
        <f t="shared" ref="I72:I103" si="45">IF(G72="","",E72+G72)</f>
        <v>7.7808154598750265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7.7808154598750265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2.0811968638316974E-5</v>
      </c>
      <c r="X72" s="65">
        <f t="shared" ref="X72:X103" si="55">IF(D72="","",IF(W72=" "," ",W72*10000))</f>
        <v>0.20811968638316974</v>
      </c>
      <c r="Y72" s="68">
        <f t="shared" si="37"/>
        <v>9.5815864796492178E-2</v>
      </c>
      <c r="Z72" s="68">
        <f t="shared" si="38"/>
        <v>9.5815864796492178E-2</v>
      </c>
      <c r="AA72" s="66">
        <f t="shared" ref="AA72:AA103" si="56">(IF(M72="",(IF(I72="",E72,I72)),M72 ))</f>
        <v>7.7808154598750265</v>
      </c>
      <c r="AB72" s="68">
        <f t="shared" si="39"/>
        <v>5.3154594636999342E-2</v>
      </c>
    </row>
    <row r="73" spans="1:28">
      <c r="A73">
        <v>561.61</v>
      </c>
      <c r="B73">
        <v>8.2401643724984854</v>
      </c>
      <c r="D73" s="66">
        <f t="shared" si="40"/>
        <v>7.9406308765988571</v>
      </c>
      <c r="E73" s="66">
        <f t="shared" si="41"/>
        <v>7.833094361437972</v>
      </c>
      <c r="F73" s="66">
        <f t="shared" si="42"/>
        <v>0.10753651516088514</v>
      </c>
      <c r="G73" s="66">
        <f t="shared" si="43"/>
        <v>0</v>
      </c>
      <c r="H73" s="66">
        <f t="shared" si="44"/>
        <v>-0.10753651516088514</v>
      </c>
      <c r="I73" s="66">
        <f t="shared" si="45"/>
        <v>7.833094361437972</v>
      </c>
      <c r="J73" s="66">
        <f t="shared" si="46"/>
        <v>0.10753651516088514</v>
      </c>
      <c r="K73" s="66">
        <f t="shared" si="47"/>
        <v>0</v>
      </c>
      <c r="L73" s="66">
        <f t="shared" si="48"/>
        <v>-0.10753651516088514</v>
      </c>
      <c r="M73" s="66">
        <f t="shared" si="49"/>
        <v>7.833094361437972</v>
      </c>
      <c r="N73" s="66">
        <f t="shared" si="50"/>
        <v>0.10753651516088514</v>
      </c>
      <c r="O73" s="67">
        <f t="shared" si="51"/>
        <v>1.156410209294728E-2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1.8967978040851378E-5</v>
      </c>
      <c r="X73" s="65">
        <f t="shared" si="55"/>
        <v>0.18967978040851377</v>
      </c>
      <c r="Y73" s="68">
        <f t="shared" ref="Y73:Y104" si="57">IF(B73-B72&lt;0.0001,0.0001,B73-B72)</f>
        <v>0.14372379719474182</v>
      </c>
      <c r="Z73" s="68">
        <f t="shared" ref="Z73:Z104" si="58">IF(D73-D72&lt;0.0001,0.0001,D73-D72)</f>
        <v>0.14372379719474182</v>
      </c>
      <c r="AA73" s="66">
        <f t="shared" si="56"/>
        <v>7.833094361437972</v>
      </c>
      <c r="AB73" s="68">
        <f t="shared" ref="AB73:AB104" si="59">IF(AA73-AA72&lt;0.0001,0.0001,AA73-AA72)</f>
        <v>5.2278901562945457E-2</v>
      </c>
    </row>
    <row r="74" spans="1:28">
      <c r="A74">
        <v>612.33000000000004</v>
      </c>
      <c r="B74">
        <v>8.3599342034941024</v>
      </c>
      <c r="D74" s="66">
        <f t="shared" si="40"/>
        <v>8.060400707594475</v>
      </c>
      <c r="E74" s="66">
        <f t="shared" si="41"/>
        <v>7.8801206898037437</v>
      </c>
      <c r="F74" s="66">
        <f t="shared" si="42"/>
        <v>0.18028001779073133</v>
      </c>
      <c r="G74" s="66">
        <f t="shared" si="43"/>
        <v>1.2268481163247523E-11</v>
      </c>
      <c r="H74" s="66">
        <f t="shared" si="44"/>
        <v>-0.18028001777846284</v>
      </c>
      <c r="I74" s="66">
        <f t="shared" si="45"/>
        <v>7.8801206898160121</v>
      </c>
      <c r="J74" s="66">
        <f t="shared" si="46"/>
        <v>0.18028001777846292</v>
      </c>
      <c r="K74" s="66">
        <f t="shared" si="47"/>
        <v>0</v>
      </c>
      <c r="L74" s="66">
        <f t="shared" si="48"/>
        <v>-0.18028001777846292</v>
      </c>
      <c r="M74" s="66">
        <f t="shared" si="49"/>
        <v>7.8801206898160121</v>
      </c>
      <c r="N74" s="66">
        <f t="shared" si="50"/>
        <v>0.18028001777846292</v>
      </c>
      <c r="O74" s="67">
        <f t="shared" si="51"/>
        <v>3.2500884810202905E-2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1.7396838547062111E-5</v>
      </c>
      <c r="X74" s="65">
        <f t="shared" si="55"/>
        <v>0.1739683854706211</v>
      </c>
      <c r="Y74" s="68">
        <f t="shared" si="57"/>
        <v>0.119769830995617</v>
      </c>
      <c r="Z74" s="68">
        <f t="shared" si="58"/>
        <v>0.11976983099561789</v>
      </c>
      <c r="AA74" s="66">
        <f t="shared" si="56"/>
        <v>7.8801206898160121</v>
      </c>
      <c r="AB74" s="68">
        <f t="shared" si="59"/>
        <v>4.7026328378040105E-2</v>
      </c>
    </row>
    <row r="75" spans="1:28">
      <c r="A75">
        <v>671.98</v>
      </c>
      <c r="B75">
        <v>8.4797040344897212</v>
      </c>
      <c r="D75" s="66">
        <f t="shared" si="40"/>
        <v>8.1801705385900938</v>
      </c>
      <c r="E75" s="66">
        <f t="shared" si="41"/>
        <v>7.9289477735107745</v>
      </c>
      <c r="F75" s="66">
        <f t="shared" si="42"/>
        <v>0.25122276507931929</v>
      </c>
      <c r="G75" s="66">
        <f t="shared" si="43"/>
        <v>1.3492244311089767E-2</v>
      </c>
      <c r="H75" s="66">
        <f t="shared" si="44"/>
        <v>-0.23773052076822951</v>
      </c>
      <c r="I75" s="66">
        <f t="shared" si="45"/>
        <v>7.9424400178218644</v>
      </c>
      <c r="J75" s="66">
        <f t="shared" si="46"/>
        <v>0.23773052076822943</v>
      </c>
      <c r="K75" s="66">
        <f t="shared" si="47"/>
        <v>0</v>
      </c>
      <c r="L75" s="66">
        <f t="shared" si="48"/>
        <v>-0.23773052076822943</v>
      </c>
      <c r="M75" s="66">
        <f t="shared" si="49"/>
        <v>7.9424400178218644</v>
      </c>
      <c r="N75" s="66">
        <f t="shared" si="50"/>
        <v>0.23773052076822943</v>
      </c>
      <c r="O75" s="67">
        <f t="shared" si="51"/>
        <v>5.6515800504733565E-2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1.5852564283940805E-5</v>
      </c>
      <c r="X75" s="65">
        <f t="shared" si="55"/>
        <v>0.15852564283940807</v>
      </c>
      <c r="Y75" s="68">
        <f t="shared" si="57"/>
        <v>0.11976983099561878</v>
      </c>
      <c r="Z75" s="68">
        <f t="shared" si="58"/>
        <v>0.11976983099561878</v>
      </c>
      <c r="AA75" s="66">
        <f t="shared" si="56"/>
        <v>7.9424400178218644</v>
      </c>
      <c r="AB75" s="68">
        <f t="shared" si="59"/>
        <v>6.231932800585227E-2</v>
      </c>
    </row>
    <row r="76" spans="1:28">
      <c r="A76">
        <v>734.02</v>
      </c>
      <c r="B76">
        <v>8.6234278316844613</v>
      </c>
      <c r="D76" s="66">
        <f t="shared" si="40"/>
        <v>8.3238943357848338</v>
      </c>
      <c r="E76" s="66">
        <f t="shared" si="41"/>
        <v>7.9737540067776269</v>
      </c>
      <c r="F76" s="66">
        <f t="shared" si="42"/>
        <v>0.35014032900720693</v>
      </c>
      <c r="G76" s="66">
        <f t="shared" si="43"/>
        <v>0.13077011209590711</v>
      </c>
      <c r="H76" s="66">
        <f t="shared" si="44"/>
        <v>-0.21937021691129982</v>
      </c>
      <c r="I76" s="66">
        <f t="shared" si="45"/>
        <v>8.1045241188735346</v>
      </c>
      <c r="J76" s="66">
        <f t="shared" si="46"/>
        <v>0.21937021691129921</v>
      </c>
      <c r="K76" s="66">
        <f t="shared" si="47"/>
        <v>0</v>
      </c>
      <c r="L76" s="66">
        <f t="shared" si="48"/>
        <v>-0.21937021691129921</v>
      </c>
      <c r="M76" s="66">
        <f t="shared" si="49"/>
        <v>8.1045241188735346</v>
      </c>
      <c r="N76" s="66">
        <f t="shared" si="50"/>
        <v>0.21937021691129921</v>
      </c>
      <c r="O76" s="67">
        <f t="shared" si="51"/>
        <v>4.8123292067710467E-2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1.4512691953247246E-5</v>
      </c>
      <c r="X76" s="65">
        <f t="shared" si="55"/>
        <v>0.14512691953247248</v>
      </c>
      <c r="Y76" s="68">
        <f t="shared" si="57"/>
        <v>0.14372379719474004</v>
      </c>
      <c r="Z76" s="68">
        <f t="shared" si="58"/>
        <v>0.14372379719474004</v>
      </c>
      <c r="AA76" s="66">
        <f t="shared" si="56"/>
        <v>8.1045241188735346</v>
      </c>
      <c r="AB76" s="68">
        <f t="shared" si="59"/>
        <v>0.16208410105167026</v>
      </c>
    </row>
    <row r="77" spans="1:28">
      <c r="A77">
        <v>802.88</v>
      </c>
      <c r="B77">
        <v>8.7671516288792031</v>
      </c>
      <c r="D77" s="66">
        <f t="shared" si="40"/>
        <v>8.4676181329795757</v>
      </c>
      <c r="E77" s="66">
        <f t="shared" si="41"/>
        <v>8.0177550901309811</v>
      </c>
      <c r="F77" s="66">
        <f t="shared" si="42"/>
        <v>0.44986304284859457</v>
      </c>
      <c r="G77" s="66">
        <f t="shared" si="43"/>
        <v>0.32562744606830674</v>
      </c>
      <c r="H77" s="66">
        <f t="shared" si="44"/>
        <v>-0.12423559678028784</v>
      </c>
      <c r="I77" s="66">
        <f t="shared" si="45"/>
        <v>8.3433825361992877</v>
      </c>
      <c r="J77" s="66">
        <f t="shared" si="46"/>
        <v>0.12423559678028795</v>
      </c>
      <c r="K77" s="66">
        <f t="shared" si="47"/>
        <v>0</v>
      </c>
      <c r="L77" s="66">
        <f t="shared" si="48"/>
        <v>-0.12423559678028795</v>
      </c>
      <c r="M77" s="66">
        <f t="shared" si="49"/>
        <v>8.3433825361992877</v>
      </c>
      <c r="N77" s="66">
        <f t="shared" si="50"/>
        <v>0.12423559678028795</v>
      </c>
      <c r="O77" s="67">
        <f t="shared" si="51"/>
        <v>1.5434483507354293E-2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1.326799290992744E-5</v>
      </c>
      <c r="X77" s="65">
        <f t="shared" si="55"/>
        <v>0.1326799290992744</v>
      </c>
      <c r="Y77" s="68">
        <f t="shared" si="57"/>
        <v>0.14372379719474182</v>
      </c>
      <c r="Z77" s="68">
        <f t="shared" si="58"/>
        <v>0.14372379719474182</v>
      </c>
      <c r="AA77" s="66">
        <f t="shared" si="56"/>
        <v>8.3433825361992877</v>
      </c>
      <c r="AB77" s="68">
        <f t="shared" si="59"/>
        <v>0.23885841732575308</v>
      </c>
    </row>
    <row r="78" spans="1:28">
      <c r="A78">
        <v>881.1</v>
      </c>
      <c r="B78">
        <v>8.9108754260739431</v>
      </c>
      <c r="D78" s="66">
        <f t="shared" si="40"/>
        <v>8.6113419301743157</v>
      </c>
      <c r="E78" s="66">
        <f t="shared" si="41"/>
        <v>8.0618601665205105</v>
      </c>
      <c r="F78" s="66">
        <f t="shared" si="42"/>
        <v>0.54948176365380519</v>
      </c>
      <c r="G78" s="66">
        <f t="shared" si="43"/>
        <v>0.53685034752431615</v>
      </c>
      <c r="H78" s="66">
        <f t="shared" si="44"/>
        <v>0</v>
      </c>
      <c r="I78" s="66">
        <f t="shared" si="45"/>
        <v>8.5987105140448268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8.5987105140448268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1.2090121606540168E-5</v>
      </c>
      <c r="X78" s="65">
        <f t="shared" si="55"/>
        <v>0.12090121606540169</v>
      </c>
      <c r="Y78" s="68">
        <f t="shared" si="57"/>
        <v>0.14372379719474004</v>
      </c>
      <c r="Z78" s="68">
        <f t="shared" si="58"/>
        <v>0.14372379719474004</v>
      </c>
      <c r="AA78" s="66">
        <f t="shared" si="56"/>
        <v>8.5987105140448268</v>
      </c>
      <c r="AB78" s="68">
        <f t="shared" si="59"/>
        <v>0.25532797784553907</v>
      </c>
    </row>
    <row r="79" spans="1:28">
      <c r="A79">
        <v>960.82</v>
      </c>
      <c r="B79">
        <v>9.0306452570695619</v>
      </c>
      <c r="D79" s="66">
        <f t="shared" si="40"/>
        <v>8.7311117611699345</v>
      </c>
      <c r="E79" s="66">
        <f t="shared" si="41"/>
        <v>8.101632123303645</v>
      </c>
      <c r="F79" s="66">
        <f t="shared" si="42"/>
        <v>0.62947963786628947</v>
      </c>
      <c r="G79" s="66">
        <f t="shared" si="43"/>
        <v>0.71699365631029555</v>
      </c>
      <c r="H79" s="66">
        <f t="shared" si="44"/>
        <v>8.7514018444006081E-2</v>
      </c>
      <c r="I79" s="66">
        <f t="shared" si="45"/>
        <v>8.8186257796139405</v>
      </c>
      <c r="J79" s="66">
        <f t="shared" si="46"/>
        <v>-8.751401844400597E-2</v>
      </c>
      <c r="K79" s="66">
        <f t="shared" si="47"/>
        <v>0</v>
      </c>
      <c r="L79" s="66">
        <f t="shared" si="48"/>
        <v>8.751401844400597E-2</v>
      </c>
      <c r="M79" s="66">
        <f t="shared" si="49"/>
        <v>8.8186257796139405</v>
      </c>
      <c r="N79" s="66">
        <f t="shared" si="50"/>
        <v>-8.751401844400597E-2</v>
      </c>
      <c r="O79" s="67">
        <f t="shared" si="51"/>
        <v>7.6587034242178173E-3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1.1086994595785415E-5</v>
      </c>
      <c r="X79" s="65">
        <f t="shared" si="55"/>
        <v>0.11086994595785415</v>
      </c>
      <c r="Y79" s="68">
        <f t="shared" si="57"/>
        <v>0.11976983099561878</v>
      </c>
      <c r="Z79" s="68">
        <f t="shared" si="58"/>
        <v>0.11976983099561878</v>
      </c>
      <c r="AA79" s="66">
        <f t="shared" si="56"/>
        <v>8.8186257796139405</v>
      </c>
      <c r="AB79" s="68">
        <f t="shared" si="59"/>
        <v>0.21991526556911367</v>
      </c>
    </row>
    <row r="80" spans="1:28">
      <c r="A80">
        <v>1046.68</v>
      </c>
      <c r="B80">
        <v>9.1743690542643037</v>
      </c>
      <c r="D80" s="66">
        <f t="shared" si="40"/>
        <v>8.8748355583646763</v>
      </c>
      <c r="E80" s="66">
        <f t="shared" si="41"/>
        <v>8.139740295127579</v>
      </c>
      <c r="F80" s="66">
        <f t="shared" si="42"/>
        <v>0.73509526323709729</v>
      </c>
      <c r="G80" s="66">
        <f t="shared" si="43"/>
        <v>0.87393638564059339</v>
      </c>
      <c r="H80" s="66">
        <f t="shared" si="44"/>
        <v>0.13884112240349611</v>
      </c>
      <c r="I80" s="66">
        <f t="shared" si="45"/>
        <v>9.0136766807681727</v>
      </c>
      <c r="J80" s="66">
        <f t="shared" si="46"/>
        <v>-0.13884112240349644</v>
      </c>
      <c r="K80" s="66">
        <f t="shared" si="47"/>
        <v>0</v>
      </c>
      <c r="L80" s="66">
        <f t="shared" si="48"/>
        <v>0.13884112240349644</v>
      </c>
      <c r="M80" s="66">
        <f t="shared" si="49"/>
        <v>9.0136766807681727</v>
      </c>
      <c r="N80" s="66">
        <f t="shared" si="50"/>
        <v>-0.13884112240349644</v>
      </c>
      <c r="O80" s="67">
        <f t="shared" si="51"/>
        <v>1.9276857270262682E-2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1.0177519535600702E-5</v>
      </c>
      <c r="X80" s="65">
        <f t="shared" si="55"/>
        <v>0.10177519535600701</v>
      </c>
      <c r="Y80" s="68">
        <f t="shared" si="57"/>
        <v>0.14372379719474182</v>
      </c>
      <c r="Z80" s="68">
        <f t="shared" si="58"/>
        <v>0.14372379719474182</v>
      </c>
      <c r="AA80" s="66">
        <f t="shared" si="56"/>
        <v>9.0136766807681727</v>
      </c>
      <c r="AB80" s="68">
        <f t="shared" si="59"/>
        <v>0.19505090115423229</v>
      </c>
    </row>
    <row r="81" spans="1:28">
      <c r="A81">
        <v>1147.8599999999999</v>
      </c>
      <c r="B81">
        <v>9.318092851459042</v>
      </c>
      <c r="D81" s="66">
        <f t="shared" si="40"/>
        <v>9.0185593555594146</v>
      </c>
      <c r="E81" s="66">
        <f t="shared" si="41"/>
        <v>8.1795563730313106</v>
      </c>
      <c r="F81" s="66">
        <f t="shared" si="42"/>
        <v>0.83900298252810401</v>
      </c>
      <c r="G81" s="66">
        <f t="shared" si="43"/>
        <v>1.0206372085908464</v>
      </c>
      <c r="H81" s="66">
        <f t="shared" si="44"/>
        <v>0.18163422606274238</v>
      </c>
      <c r="I81" s="66">
        <f t="shared" si="45"/>
        <v>9.2001935816221572</v>
      </c>
      <c r="J81" s="66">
        <f t="shared" si="46"/>
        <v>-0.1816342260627426</v>
      </c>
      <c r="K81" s="66">
        <f t="shared" si="47"/>
        <v>0</v>
      </c>
      <c r="L81" s="66">
        <f t="shared" si="48"/>
        <v>0.1816342260627426</v>
      </c>
      <c r="M81" s="66">
        <f t="shared" si="49"/>
        <v>9.2001935816221572</v>
      </c>
      <c r="N81" s="66">
        <f t="shared" si="50"/>
        <v>-0.1816342260627426</v>
      </c>
      <c r="O81" s="67">
        <f t="shared" si="51"/>
        <v>3.2990992077411484E-2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9.2804054044243582E-6</v>
      </c>
      <c r="X81" s="65">
        <f t="shared" si="55"/>
        <v>9.2804054044243578E-2</v>
      </c>
      <c r="Y81" s="68">
        <f t="shared" si="57"/>
        <v>0.14372379719473827</v>
      </c>
      <c r="Z81" s="68">
        <f t="shared" si="58"/>
        <v>0.14372379719473827</v>
      </c>
      <c r="AA81" s="66">
        <f t="shared" si="56"/>
        <v>9.2001935816221572</v>
      </c>
      <c r="AB81" s="68">
        <f t="shared" si="59"/>
        <v>0.18651690085398442</v>
      </c>
    </row>
    <row r="82" spans="1:28">
      <c r="A82">
        <v>1257.48</v>
      </c>
      <c r="B82">
        <v>9.4618166486537838</v>
      </c>
      <c r="D82" s="66">
        <f t="shared" si="40"/>
        <v>9.1622831527541564</v>
      </c>
      <c r="E82" s="66">
        <f t="shared" si="41"/>
        <v>8.2176783564642868</v>
      </c>
      <c r="F82" s="66">
        <f t="shared" si="42"/>
        <v>0.9446047962898696</v>
      </c>
      <c r="G82" s="66">
        <f t="shared" si="43"/>
        <v>1.1456099176839947</v>
      </c>
      <c r="H82" s="66">
        <f t="shared" si="44"/>
        <v>0.20100512139412507</v>
      </c>
      <c r="I82" s="66">
        <f t="shared" si="45"/>
        <v>9.3632882741482817</v>
      </c>
      <c r="J82" s="66">
        <f t="shared" si="46"/>
        <v>-0.2010051213941253</v>
      </c>
      <c r="K82" s="66">
        <f t="shared" si="47"/>
        <v>0</v>
      </c>
      <c r="L82" s="66">
        <f t="shared" si="48"/>
        <v>0.2010051213941253</v>
      </c>
      <c r="M82" s="66">
        <f t="shared" si="49"/>
        <v>9.3632882741482817</v>
      </c>
      <c r="N82" s="66">
        <f t="shared" si="50"/>
        <v>-0.2010051213941253</v>
      </c>
      <c r="O82" s="67">
        <f t="shared" si="51"/>
        <v>4.0403058826667046E-2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8.4713921076458814E-6</v>
      </c>
      <c r="X82" s="65">
        <f t="shared" si="55"/>
        <v>8.4713921076458809E-2</v>
      </c>
      <c r="Y82" s="68">
        <f t="shared" si="57"/>
        <v>0.14372379719474182</v>
      </c>
      <c r="Z82" s="68">
        <f t="shared" si="58"/>
        <v>0.14372379719474182</v>
      </c>
      <c r="AA82" s="66">
        <f t="shared" si="56"/>
        <v>9.3632882741482817</v>
      </c>
      <c r="AB82" s="68">
        <f t="shared" si="59"/>
        <v>0.16309469252612452</v>
      </c>
    </row>
    <row r="83" spans="1:28" ht="15" customHeight="1">
      <c r="A83">
        <v>1377.71</v>
      </c>
      <c r="B83">
        <v>9.6055404458485238</v>
      </c>
      <c r="D83" s="66">
        <f t="shared" si="40"/>
        <v>9.3060069499488964</v>
      </c>
      <c r="E83" s="66">
        <f t="shared" si="41"/>
        <v>8.2546705160810383</v>
      </c>
      <c r="F83" s="66">
        <f t="shared" si="42"/>
        <v>1.0513364338678581</v>
      </c>
      <c r="G83" s="66">
        <f t="shared" si="43"/>
        <v>1.2539290880923493</v>
      </c>
      <c r="H83" s="66">
        <f t="shared" si="44"/>
        <v>0.20259265422449113</v>
      </c>
      <c r="I83" s="66">
        <f t="shared" si="45"/>
        <v>9.5085996041733871</v>
      </c>
      <c r="J83" s="66">
        <f t="shared" si="46"/>
        <v>-0.20259265422449069</v>
      </c>
      <c r="K83" s="66">
        <f t="shared" si="47"/>
        <v>0</v>
      </c>
      <c r="L83" s="66">
        <f t="shared" si="48"/>
        <v>0.20259265422449069</v>
      </c>
      <c r="M83" s="66">
        <f t="shared" si="49"/>
        <v>9.5085996041733871</v>
      </c>
      <c r="N83" s="66">
        <f t="shared" si="50"/>
        <v>-0.20259265422449069</v>
      </c>
      <c r="O83" s="67">
        <f t="shared" si="51"/>
        <v>4.1043783545724043E-2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7.7321106383219563E-6</v>
      </c>
      <c r="X83" s="65">
        <f t="shared" si="55"/>
        <v>7.7321106383219568E-2</v>
      </c>
      <c r="Y83" s="68">
        <f t="shared" si="57"/>
        <v>0.14372379719474004</v>
      </c>
      <c r="Z83" s="68">
        <f t="shared" si="58"/>
        <v>0.14372379719474004</v>
      </c>
      <c r="AA83" s="66">
        <f t="shared" si="56"/>
        <v>9.5085996041733871</v>
      </c>
      <c r="AB83" s="68">
        <f t="shared" si="59"/>
        <v>0.14531133002510543</v>
      </c>
    </row>
    <row r="84" spans="1:28">
      <c r="A84">
        <v>1509.28</v>
      </c>
      <c r="B84">
        <v>9.7253102768441426</v>
      </c>
      <c r="D84" s="66">
        <f t="shared" si="40"/>
        <v>9.4257767809445152</v>
      </c>
      <c r="E84" s="66">
        <f t="shared" si="41"/>
        <v>8.2905023877311468</v>
      </c>
      <c r="F84" s="66">
        <f t="shared" si="42"/>
        <v>1.1352743932133684</v>
      </c>
      <c r="G84" s="66">
        <f t="shared" si="43"/>
        <v>1.3481456345465557</v>
      </c>
      <c r="H84" s="66">
        <f t="shared" si="44"/>
        <v>0.21287124133318724</v>
      </c>
      <c r="I84" s="66">
        <f t="shared" si="45"/>
        <v>9.6386480222777031</v>
      </c>
      <c r="J84" s="66">
        <f t="shared" si="46"/>
        <v>-0.21287124133318791</v>
      </c>
      <c r="K84" s="66">
        <f t="shared" si="47"/>
        <v>0</v>
      </c>
      <c r="L84" s="66">
        <f t="shared" si="48"/>
        <v>0.21287124133318791</v>
      </c>
      <c r="M84" s="66">
        <f t="shared" si="49"/>
        <v>9.6386480222777031</v>
      </c>
      <c r="N84" s="66">
        <f t="shared" si="50"/>
        <v>-0.21287124133318791</v>
      </c>
      <c r="O84" s="67">
        <f t="shared" si="51"/>
        <v>4.531416538673233E-2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7.0580714960262794E-6</v>
      </c>
      <c r="X84" s="65">
        <f t="shared" si="55"/>
        <v>7.0580714960262789E-2</v>
      </c>
      <c r="Y84" s="68">
        <f t="shared" si="57"/>
        <v>0.11976983099561878</v>
      </c>
      <c r="Z84" s="68">
        <f t="shared" si="58"/>
        <v>0.11976983099561878</v>
      </c>
      <c r="AA84" s="66">
        <f t="shared" si="56"/>
        <v>9.6386480222777031</v>
      </c>
      <c r="AB84" s="68">
        <f t="shared" si="59"/>
        <v>0.130048418104316</v>
      </c>
    </row>
    <row r="85" spans="1:28">
      <c r="A85">
        <v>1647.93</v>
      </c>
      <c r="B85">
        <v>9.8690340740388827</v>
      </c>
      <c r="D85" s="66">
        <f t="shared" si="40"/>
        <v>9.5695005781392553</v>
      </c>
      <c r="E85" s="66">
        <f t="shared" si="41"/>
        <v>8.324017759893426</v>
      </c>
      <c r="F85" s="66">
        <f t="shared" si="42"/>
        <v>1.2454828182458293</v>
      </c>
      <c r="G85" s="66">
        <f t="shared" si="43"/>
        <v>1.4278975931895619</v>
      </c>
      <c r="H85" s="66">
        <f t="shared" si="44"/>
        <v>0.18241477494373259</v>
      </c>
      <c r="I85" s="66">
        <f t="shared" si="45"/>
        <v>9.7519153530829872</v>
      </c>
      <c r="J85" s="66">
        <f t="shared" si="46"/>
        <v>-0.18241477494373193</v>
      </c>
      <c r="K85" s="66">
        <f t="shared" si="47"/>
        <v>0</v>
      </c>
      <c r="L85" s="66">
        <f t="shared" si="48"/>
        <v>0.18241477494373193</v>
      </c>
      <c r="M85" s="66">
        <f t="shared" si="49"/>
        <v>9.7519153530829872</v>
      </c>
      <c r="N85" s="66">
        <f t="shared" si="50"/>
        <v>-0.18241477494373193</v>
      </c>
      <c r="O85" s="67">
        <f t="shared" si="51"/>
        <v>3.3275150117772372E-2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6.4642346140446152E-6</v>
      </c>
      <c r="X85" s="65">
        <f t="shared" si="55"/>
        <v>6.4642346140446158E-2</v>
      </c>
      <c r="Y85" s="68">
        <f t="shared" si="57"/>
        <v>0.14372379719474004</v>
      </c>
      <c r="Z85" s="68">
        <f t="shared" si="58"/>
        <v>0.14372379719474004</v>
      </c>
      <c r="AA85" s="66">
        <f t="shared" si="56"/>
        <v>9.7519153530829872</v>
      </c>
      <c r="AB85" s="68">
        <f t="shared" si="59"/>
        <v>0.11326733080528406</v>
      </c>
    </row>
    <row r="86" spans="1:28">
      <c r="A86">
        <v>1809.69</v>
      </c>
      <c r="B86">
        <v>10.012757871233624</v>
      </c>
      <c r="D86" s="66">
        <f t="shared" si="40"/>
        <v>9.7132243753339971</v>
      </c>
      <c r="E86" s="66">
        <f t="shared" si="41"/>
        <v>8.358681035647205</v>
      </c>
      <c r="F86" s="66">
        <f t="shared" si="42"/>
        <v>1.3545433396867921</v>
      </c>
      <c r="G86" s="66">
        <f t="shared" si="43"/>
        <v>1.5028992734713278</v>
      </c>
      <c r="H86" s="66">
        <f t="shared" si="44"/>
        <v>0.14835593378453571</v>
      </c>
      <c r="I86" s="66">
        <f t="shared" si="45"/>
        <v>9.8615803091185334</v>
      </c>
      <c r="J86" s="66">
        <f t="shared" si="46"/>
        <v>-0.14835593378453638</v>
      </c>
      <c r="K86" s="66">
        <f t="shared" si="47"/>
        <v>0</v>
      </c>
      <c r="L86" s="66">
        <f t="shared" si="48"/>
        <v>0.14835593378453638</v>
      </c>
      <c r="M86" s="66">
        <f t="shared" si="49"/>
        <v>9.8615803091185334</v>
      </c>
      <c r="N86" s="66">
        <f t="shared" si="50"/>
        <v>-0.14835593378453638</v>
      </c>
      <c r="O86" s="67">
        <f t="shared" si="51"/>
        <v>2.2009483089081742E-2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5.8864259334596213E-6</v>
      </c>
      <c r="X86" s="65">
        <f t="shared" si="55"/>
        <v>5.8864259334596214E-2</v>
      </c>
      <c r="Y86" s="68">
        <f t="shared" si="57"/>
        <v>0.14372379719474182</v>
      </c>
      <c r="Z86" s="68">
        <f t="shared" si="58"/>
        <v>0.14372379719474182</v>
      </c>
      <c r="AA86" s="66">
        <f t="shared" si="56"/>
        <v>9.8615803091185334</v>
      </c>
      <c r="AB86" s="68">
        <f t="shared" si="59"/>
        <v>0.10966495603554627</v>
      </c>
    </row>
    <row r="87" spans="1:28">
      <c r="A87">
        <v>1979.5</v>
      </c>
      <c r="B87">
        <v>10.132527702229241</v>
      </c>
      <c r="D87" s="66">
        <f t="shared" si="40"/>
        <v>9.8329942063296141</v>
      </c>
      <c r="E87" s="66">
        <f t="shared" si="41"/>
        <v>8.3909163309131074</v>
      </c>
      <c r="F87" s="66">
        <f t="shared" si="42"/>
        <v>1.4420778754165067</v>
      </c>
      <c r="G87" s="66">
        <f t="shared" si="43"/>
        <v>1.5666198534056288</v>
      </c>
      <c r="H87" s="66">
        <f t="shared" si="44"/>
        <v>0.12454197798912214</v>
      </c>
      <c r="I87" s="66">
        <f t="shared" si="45"/>
        <v>9.9575361843187356</v>
      </c>
      <c r="J87" s="66">
        <f t="shared" si="46"/>
        <v>-0.12454197798912148</v>
      </c>
      <c r="K87" s="66">
        <f t="shared" si="47"/>
        <v>0</v>
      </c>
      <c r="L87" s="66">
        <f t="shared" si="48"/>
        <v>0.12454197798912148</v>
      </c>
      <c r="M87" s="66">
        <f t="shared" si="49"/>
        <v>9.9575361843187356</v>
      </c>
      <c r="N87" s="66">
        <f t="shared" si="50"/>
        <v>-0.12454197798912148</v>
      </c>
      <c r="O87" s="67">
        <f t="shared" si="51"/>
        <v>1.5510704281442819E-2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5.3814630702311402E-6</v>
      </c>
      <c r="X87" s="65">
        <f t="shared" si="55"/>
        <v>5.3814630702311399E-2</v>
      </c>
      <c r="Y87" s="68">
        <f t="shared" si="57"/>
        <v>0.119769830995617</v>
      </c>
      <c r="Z87" s="68">
        <f t="shared" si="58"/>
        <v>0.119769830995617</v>
      </c>
      <c r="AA87" s="66">
        <f t="shared" si="56"/>
        <v>9.9575361843187356</v>
      </c>
      <c r="AB87" s="68">
        <f t="shared" si="59"/>
        <v>9.5955875200202101E-2</v>
      </c>
    </row>
    <row r="88" spans="1:28">
      <c r="A88">
        <v>2158.13</v>
      </c>
      <c r="B88">
        <v>10.252297533224858</v>
      </c>
      <c r="D88" s="66">
        <f t="shared" si="40"/>
        <v>9.9527640373252311</v>
      </c>
      <c r="E88" s="66">
        <f t="shared" si="41"/>
        <v>8.4211118006402188</v>
      </c>
      <c r="F88" s="66">
        <f t="shared" si="42"/>
        <v>1.5316522366850123</v>
      </c>
      <c r="G88" s="66">
        <f t="shared" si="43"/>
        <v>1.6216304270941495</v>
      </c>
      <c r="H88" s="66">
        <f t="shared" si="44"/>
        <v>8.9978190409137238E-2</v>
      </c>
      <c r="I88" s="66">
        <f t="shared" si="45"/>
        <v>10.042742227734369</v>
      </c>
      <c r="J88" s="66">
        <f t="shared" si="46"/>
        <v>-8.9978190409137682E-2</v>
      </c>
      <c r="K88" s="66">
        <f t="shared" si="47"/>
        <v>0</v>
      </c>
      <c r="L88" s="66">
        <f t="shared" si="48"/>
        <v>8.9978190409137682E-2</v>
      </c>
      <c r="M88" s="66">
        <f t="shared" si="49"/>
        <v>10.042742227734369</v>
      </c>
      <c r="N88" s="66">
        <f t="shared" si="50"/>
        <v>-8.9978190409137682E-2</v>
      </c>
      <c r="O88" s="67">
        <f t="shared" si="51"/>
        <v>8.0960747493030363E-3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4.936035432305997E-6</v>
      </c>
      <c r="X88" s="65">
        <f t="shared" si="55"/>
        <v>4.936035432305997E-2</v>
      </c>
      <c r="Y88" s="68">
        <f t="shared" si="57"/>
        <v>0.119769830995617</v>
      </c>
      <c r="Z88" s="68">
        <f t="shared" si="58"/>
        <v>0.119769830995617</v>
      </c>
      <c r="AA88" s="66">
        <f t="shared" si="56"/>
        <v>10.042742227734369</v>
      </c>
      <c r="AB88" s="68">
        <f t="shared" si="59"/>
        <v>8.5206043415633204E-2</v>
      </c>
    </row>
    <row r="89" spans="1:28">
      <c r="A89">
        <v>2369.5300000000002</v>
      </c>
      <c r="B89">
        <v>10.372067364220477</v>
      </c>
      <c r="D89" s="66">
        <f t="shared" si="40"/>
        <v>10.07253386832085</v>
      </c>
      <c r="E89" s="66">
        <f t="shared" si="41"/>
        <v>8.4528642169634995</v>
      </c>
      <c r="F89" s="66">
        <f t="shared" si="42"/>
        <v>1.6196696513573503</v>
      </c>
      <c r="G89" s="66">
        <f t="shared" si="43"/>
        <v>1.6751188845399729</v>
      </c>
      <c r="H89" s="66">
        <f t="shared" si="44"/>
        <v>5.5449233182622626E-2</v>
      </c>
      <c r="I89" s="66">
        <f t="shared" si="45"/>
        <v>10.127983101503473</v>
      </c>
      <c r="J89" s="66">
        <f t="shared" si="46"/>
        <v>-5.5449233182622848E-2</v>
      </c>
      <c r="K89" s="66">
        <f t="shared" si="47"/>
        <v>0</v>
      </c>
      <c r="L89" s="66">
        <f t="shared" si="48"/>
        <v>5.5449233182622848E-2</v>
      </c>
      <c r="M89" s="66">
        <f t="shared" si="49"/>
        <v>10.127983101503473</v>
      </c>
      <c r="N89" s="66">
        <f t="shared" si="50"/>
        <v>-5.5449233182622848E-2</v>
      </c>
      <c r="O89" s="67">
        <f t="shared" si="51"/>
        <v>3.0746174605408827E-3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4.4956620711797456E-6</v>
      </c>
      <c r="X89" s="65">
        <f t="shared" si="55"/>
        <v>4.4956620711797457E-2</v>
      </c>
      <c r="Y89" s="68">
        <f t="shared" si="57"/>
        <v>0.11976983099561878</v>
      </c>
      <c r="Z89" s="68">
        <f t="shared" si="58"/>
        <v>0.11976983099561878</v>
      </c>
      <c r="AA89" s="66">
        <f t="shared" si="56"/>
        <v>10.127983101503473</v>
      </c>
      <c r="AB89" s="68">
        <f t="shared" si="59"/>
        <v>8.5240873769103942E-2</v>
      </c>
    </row>
    <row r="90" spans="1:28">
      <c r="A90">
        <v>2586.31</v>
      </c>
      <c r="B90">
        <v>10.467883229016973</v>
      </c>
      <c r="D90" s="66">
        <f t="shared" si="40"/>
        <v>10.168349733117346</v>
      </c>
      <c r="E90" s="66">
        <f t="shared" si="41"/>
        <v>8.4817879675075876</v>
      </c>
      <c r="F90" s="66">
        <f t="shared" si="42"/>
        <v>1.686561765609758</v>
      </c>
      <c r="G90" s="66">
        <f t="shared" si="43"/>
        <v>1.7203478776270111</v>
      </c>
      <c r="H90" s="66">
        <f t="shared" si="44"/>
        <v>0</v>
      </c>
      <c r="I90" s="66">
        <f t="shared" si="45"/>
        <v>10.202135845134599</v>
      </c>
      <c r="J90" s="66">
        <f t="shared" si="46"/>
        <v>0</v>
      </c>
      <c r="K90" s="66">
        <f t="shared" si="47"/>
        <v>0</v>
      </c>
      <c r="L90" s="66">
        <f t="shared" si="48"/>
        <v>0</v>
      </c>
      <c r="M90" s="66">
        <f t="shared" si="49"/>
        <v>10.202135845134599</v>
      </c>
      <c r="N90" s="66">
        <f t="shared" si="50"/>
        <v>0</v>
      </c>
      <c r="O90" s="67">
        <f t="shared" si="51"/>
        <v>0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4.118843505814285E-6</v>
      </c>
      <c r="X90" s="65">
        <f t="shared" si="55"/>
        <v>4.1188435058142847E-2</v>
      </c>
      <c r="Y90" s="68">
        <f t="shared" si="57"/>
        <v>9.5815864796495731E-2</v>
      </c>
      <c r="Z90" s="68">
        <f t="shared" si="58"/>
        <v>9.5815864796495731E-2</v>
      </c>
      <c r="AA90" s="66">
        <f t="shared" si="56"/>
        <v>10.202135845134599</v>
      </c>
      <c r="AB90" s="68">
        <f t="shared" si="59"/>
        <v>7.4152743631126228E-2</v>
      </c>
    </row>
    <row r="91" spans="1:28">
      <c r="A91">
        <v>2829.77</v>
      </c>
      <c r="B91">
        <v>10.563699093813465</v>
      </c>
      <c r="D91" s="66">
        <f t="shared" si="40"/>
        <v>10.264165597913838</v>
      </c>
      <c r="E91" s="66">
        <f t="shared" si="41"/>
        <v>8.5107183857233704</v>
      </c>
      <c r="F91" s="66">
        <f t="shared" si="42"/>
        <v>1.7534472121904674</v>
      </c>
      <c r="G91" s="66">
        <f t="shared" si="43"/>
        <v>1.7625810539828315</v>
      </c>
      <c r="H91" s="66">
        <f t="shared" si="44"/>
        <v>0</v>
      </c>
      <c r="I91" s="66">
        <f t="shared" si="45"/>
        <v>10.273299439706202</v>
      </c>
      <c r="J91" s="66">
        <f t="shared" si="46"/>
        <v>0</v>
      </c>
      <c r="K91" s="66">
        <f t="shared" si="47"/>
        <v>0</v>
      </c>
      <c r="L91" s="66">
        <f t="shared" si="48"/>
        <v>0</v>
      </c>
      <c r="M91" s="66">
        <f t="shared" si="49"/>
        <v>10.273299439706202</v>
      </c>
      <c r="N91" s="66">
        <f t="shared" si="50"/>
        <v>0</v>
      </c>
      <c r="O91" s="67">
        <f t="shared" si="51"/>
        <v>0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3.764477730530235E-6</v>
      </c>
      <c r="X91" s="65">
        <f t="shared" si="55"/>
        <v>3.764477730530235E-2</v>
      </c>
      <c r="Y91" s="68">
        <f t="shared" si="57"/>
        <v>9.5815864796492178E-2</v>
      </c>
      <c r="Z91" s="68">
        <f t="shared" si="58"/>
        <v>9.5815864796492178E-2</v>
      </c>
      <c r="AA91" s="66">
        <f t="shared" si="56"/>
        <v>10.273299439706202</v>
      </c>
      <c r="AB91" s="68">
        <f t="shared" si="59"/>
        <v>7.1163594571602928E-2</v>
      </c>
    </row>
    <row r="92" spans="1:28">
      <c r="A92">
        <v>3098.82</v>
      </c>
      <c r="B92">
        <v>10.683468924809084</v>
      </c>
      <c r="D92" s="66">
        <f t="shared" si="40"/>
        <v>10.383935428909457</v>
      </c>
      <c r="E92" s="66">
        <f t="shared" si="41"/>
        <v>8.5391423007729337</v>
      </c>
      <c r="F92" s="66">
        <f t="shared" si="42"/>
        <v>1.8447931281365229</v>
      </c>
      <c r="G92" s="66">
        <f t="shared" si="43"/>
        <v>1.8014169948677587</v>
      </c>
      <c r="H92" s="66">
        <f t="shared" si="44"/>
        <v>0</v>
      </c>
      <c r="I92" s="66">
        <f t="shared" si="45"/>
        <v>10.340559295640693</v>
      </c>
      <c r="J92" s="66">
        <f t="shared" si="46"/>
        <v>0</v>
      </c>
      <c r="K92" s="66">
        <f t="shared" si="47"/>
        <v>0</v>
      </c>
      <c r="L92" s="66">
        <f t="shared" si="48"/>
        <v>0</v>
      </c>
      <c r="M92" s="66">
        <f t="shared" si="49"/>
        <v>10.340559295640693</v>
      </c>
      <c r="N92" s="66">
        <f t="shared" si="50"/>
        <v>0</v>
      </c>
      <c r="O92" s="67">
        <f t="shared" si="51"/>
        <v>0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3.4376330821159481E-6</v>
      </c>
      <c r="X92" s="65">
        <f t="shared" si="55"/>
        <v>3.4376330821159484E-2</v>
      </c>
      <c r="Y92" s="68">
        <f t="shared" si="57"/>
        <v>0.11976983099561878</v>
      </c>
      <c r="Z92" s="68">
        <f t="shared" si="58"/>
        <v>0.11976983099561878</v>
      </c>
      <c r="AA92" s="66">
        <f t="shared" si="56"/>
        <v>10.340559295640693</v>
      </c>
      <c r="AB92" s="68">
        <f t="shared" si="59"/>
        <v>6.7259855934491242E-2</v>
      </c>
    </row>
    <row r="93" spans="1:28">
      <c r="A93">
        <v>3387.39</v>
      </c>
      <c r="B93">
        <v>10.779284789605576</v>
      </c>
      <c r="D93" s="66">
        <f t="shared" si="40"/>
        <v>10.479751293705949</v>
      </c>
      <c r="E93" s="66">
        <f t="shared" si="41"/>
        <v>8.5662722967129525</v>
      </c>
      <c r="F93" s="66">
        <f t="shared" si="42"/>
        <v>1.9134789969929962</v>
      </c>
      <c r="G93" s="66">
        <f t="shared" si="43"/>
        <v>1.8362452154928985</v>
      </c>
      <c r="H93" s="66">
        <f t="shared" si="44"/>
        <v>-7.7233781500097631E-2</v>
      </c>
      <c r="I93" s="66">
        <f t="shared" si="45"/>
        <v>10.402517512205851</v>
      </c>
      <c r="J93" s="66">
        <f t="shared" si="46"/>
        <v>7.7233781500098075E-2</v>
      </c>
      <c r="K93" s="66">
        <f t="shared" si="47"/>
        <v>0</v>
      </c>
      <c r="L93" s="66">
        <f t="shared" si="48"/>
        <v>-7.7233781500098075E-2</v>
      </c>
      <c r="M93" s="66">
        <f t="shared" si="49"/>
        <v>10.402517512205851</v>
      </c>
      <c r="N93" s="66">
        <f t="shared" si="50"/>
        <v>7.7233781500098075E-2</v>
      </c>
      <c r="O93" s="67">
        <f t="shared" si="51"/>
        <v>5.9650570048048919E-3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3.1447828999679819E-6</v>
      </c>
      <c r="X93" s="65">
        <f t="shared" si="55"/>
        <v>3.1447828999679822E-2</v>
      </c>
      <c r="Y93" s="68">
        <f t="shared" si="57"/>
        <v>9.5815864796492178E-2</v>
      </c>
      <c r="Z93" s="68">
        <f t="shared" si="58"/>
        <v>9.5815864796492178E-2</v>
      </c>
      <c r="AA93" s="66">
        <f t="shared" si="56"/>
        <v>10.402517512205851</v>
      </c>
      <c r="AB93" s="68">
        <f t="shared" si="59"/>
        <v>6.1958216565157542E-2</v>
      </c>
    </row>
    <row r="94" spans="1:28">
      <c r="A94">
        <v>3708.53</v>
      </c>
      <c r="B94">
        <v>10.851146688202947</v>
      </c>
      <c r="D94" s="66">
        <f t="shared" si="40"/>
        <v>10.55161319230332</v>
      </c>
      <c r="E94" s="66">
        <f t="shared" si="41"/>
        <v>8.5931537049218942</v>
      </c>
      <c r="F94" s="66">
        <f t="shared" si="42"/>
        <v>1.9584594873814254</v>
      </c>
      <c r="G94" s="66">
        <f t="shared" si="43"/>
        <v>1.8687788848633127</v>
      </c>
      <c r="H94" s="66">
        <f t="shared" si="44"/>
        <v>-8.9680602518112718E-2</v>
      </c>
      <c r="I94" s="66">
        <f t="shared" si="45"/>
        <v>10.461932589785206</v>
      </c>
      <c r="J94" s="66">
        <f t="shared" si="46"/>
        <v>8.9680602518113162E-2</v>
      </c>
      <c r="K94" s="66">
        <f t="shared" si="47"/>
        <v>0</v>
      </c>
      <c r="L94" s="66">
        <f t="shared" si="48"/>
        <v>-8.9680602518113162E-2</v>
      </c>
      <c r="M94" s="66">
        <f t="shared" si="49"/>
        <v>10.461932589785206</v>
      </c>
      <c r="N94" s="66">
        <f t="shared" si="50"/>
        <v>8.9680602518113162E-2</v>
      </c>
      <c r="O94" s="67">
        <f t="shared" si="51"/>
        <v>8.042610468011805E-3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2.8724605564799374E-6</v>
      </c>
      <c r="X94" s="65">
        <f t="shared" si="55"/>
        <v>2.8724605564799374E-2</v>
      </c>
      <c r="Y94" s="68">
        <f t="shared" si="57"/>
        <v>7.186189859737091E-2</v>
      </c>
      <c r="Z94" s="68">
        <f t="shared" si="58"/>
        <v>7.186189859737091E-2</v>
      </c>
      <c r="AA94" s="66">
        <f t="shared" si="56"/>
        <v>10.461932589785206</v>
      </c>
      <c r="AB94" s="68">
        <f t="shared" si="59"/>
        <v>5.9415077579355824E-2</v>
      </c>
    </row>
    <row r="95" spans="1:28">
      <c r="A95">
        <v>4058.42</v>
      </c>
      <c r="B95">
        <v>10.946962552999443</v>
      </c>
      <c r="D95" s="66">
        <f t="shared" si="40"/>
        <v>10.647429057099815</v>
      </c>
      <c r="E95" s="66">
        <f t="shared" si="41"/>
        <v>8.6192204709629632</v>
      </c>
      <c r="F95" s="66">
        <f t="shared" si="42"/>
        <v>2.0282085861368522</v>
      </c>
      <c r="G95" s="66">
        <f t="shared" si="43"/>
        <v>1.898599600954477</v>
      </c>
      <c r="H95" s="66">
        <f t="shared" si="44"/>
        <v>-0.12960898518237518</v>
      </c>
      <c r="I95" s="66">
        <f t="shared" si="45"/>
        <v>10.51782007191744</v>
      </c>
      <c r="J95" s="66">
        <f t="shared" si="46"/>
        <v>0.12960898518237585</v>
      </c>
      <c r="K95" s="66">
        <f t="shared" si="47"/>
        <v>0</v>
      </c>
      <c r="L95" s="66">
        <f t="shared" si="48"/>
        <v>-0.12960898518237585</v>
      </c>
      <c r="M95" s="66">
        <f t="shared" si="49"/>
        <v>10.51782007191744</v>
      </c>
      <c r="N95" s="66">
        <f t="shared" si="50"/>
        <v>0.12960898518237585</v>
      </c>
      <c r="O95" s="67">
        <f t="shared" si="51"/>
        <v>1.6798489040005322E-2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2.6248160977726661E-6</v>
      </c>
      <c r="X95" s="65">
        <f t="shared" si="55"/>
        <v>2.624816097772666E-2</v>
      </c>
      <c r="Y95" s="68">
        <f t="shared" si="57"/>
        <v>9.5815864796495731E-2</v>
      </c>
      <c r="Z95" s="68">
        <f t="shared" si="58"/>
        <v>9.5815864796495731E-2</v>
      </c>
      <c r="AA95" s="66">
        <f t="shared" si="56"/>
        <v>10.51782007191744</v>
      </c>
      <c r="AB95" s="68">
        <f t="shared" si="59"/>
        <v>5.5887482132233046E-2</v>
      </c>
    </row>
    <row r="96" spans="1:28">
      <c r="A96">
        <v>4435.82</v>
      </c>
      <c r="B96">
        <v>11.042778417795937</v>
      </c>
      <c r="D96" s="66">
        <f t="shared" si="40"/>
        <v>10.743244921896309</v>
      </c>
      <c r="E96" s="66">
        <f t="shared" si="41"/>
        <v>8.6442795140261453</v>
      </c>
      <c r="F96" s="66">
        <f t="shared" si="42"/>
        <v>2.0989654078701641</v>
      </c>
      <c r="G96" s="66">
        <f t="shared" si="43"/>
        <v>1.9257872398711413</v>
      </c>
      <c r="H96" s="66">
        <f t="shared" si="44"/>
        <v>-0.17317816799902275</v>
      </c>
      <c r="I96" s="66">
        <f t="shared" si="45"/>
        <v>10.570066753897287</v>
      </c>
      <c r="J96" s="66">
        <f t="shared" si="46"/>
        <v>0.17317816799902275</v>
      </c>
      <c r="K96" s="66">
        <f t="shared" si="47"/>
        <v>0</v>
      </c>
      <c r="L96" s="66">
        <f t="shared" si="48"/>
        <v>-0.17317816799902275</v>
      </c>
      <c r="M96" s="66">
        <f t="shared" si="49"/>
        <v>10.570066753897287</v>
      </c>
      <c r="N96" s="66">
        <f t="shared" si="50"/>
        <v>0.17317816799902275</v>
      </c>
      <c r="O96" s="67">
        <f t="shared" si="51"/>
        <v>2.9990677871497746E-2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2.4014964871258397E-6</v>
      </c>
      <c r="X96" s="65">
        <f t="shared" si="55"/>
        <v>2.4014964871258399E-2</v>
      </c>
      <c r="Y96" s="68">
        <f t="shared" si="57"/>
        <v>9.5815864796493955E-2</v>
      </c>
      <c r="Z96" s="68">
        <f t="shared" si="58"/>
        <v>9.5815864796493955E-2</v>
      </c>
      <c r="AA96" s="66">
        <f t="shared" si="56"/>
        <v>10.570066753897287</v>
      </c>
      <c r="AB96" s="68">
        <f t="shared" si="59"/>
        <v>5.2246681979847054E-2</v>
      </c>
    </row>
    <row r="97" spans="1:28">
      <c r="A97">
        <v>4843.9399999999996</v>
      </c>
      <c r="B97">
        <v>11.114640316393306</v>
      </c>
      <c r="D97" s="66">
        <f t="shared" si="40"/>
        <v>10.815106820493678</v>
      </c>
      <c r="E97" s="66">
        <f t="shared" si="41"/>
        <v>8.6684725616662579</v>
      </c>
      <c r="F97" s="66">
        <f t="shared" si="42"/>
        <v>2.1466342588274205</v>
      </c>
      <c r="G97" s="66">
        <f t="shared" si="43"/>
        <v>1.9507585102817271</v>
      </c>
      <c r="H97" s="66">
        <f t="shared" si="44"/>
        <v>-0.19587574854569345</v>
      </c>
      <c r="I97" s="66">
        <f t="shared" si="45"/>
        <v>10.619231071947985</v>
      </c>
      <c r="J97" s="66">
        <f t="shared" si="46"/>
        <v>0.1958757485456939</v>
      </c>
      <c r="K97" s="66">
        <f t="shared" si="47"/>
        <v>0</v>
      </c>
      <c r="L97" s="66">
        <f t="shared" si="48"/>
        <v>-0.1958757485456939</v>
      </c>
      <c r="M97" s="66">
        <f t="shared" si="49"/>
        <v>10.619231071947985</v>
      </c>
      <c r="N97" s="66">
        <f t="shared" si="50"/>
        <v>0.1958757485456939</v>
      </c>
      <c r="O97" s="67">
        <f t="shared" si="51"/>
        <v>3.8367308868335906E-2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2.1991614568971836E-6</v>
      </c>
      <c r="X97" s="65">
        <f t="shared" si="55"/>
        <v>2.1991614568971838E-2</v>
      </c>
      <c r="Y97" s="68">
        <f t="shared" si="57"/>
        <v>7.1861898597369134E-2</v>
      </c>
      <c r="Z97" s="68">
        <f t="shared" si="58"/>
        <v>7.1861898597369134E-2</v>
      </c>
      <c r="AA97" s="66">
        <f t="shared" si="56"/>
        <v>10.619231071947985</v>
      </c>
      <c r="AB97" s="68">
        <f t="shared" si="59"/>
        <v>4.9164318050697986E-2</v>
      </c>
    </row>
    <row r="98" spans="1:28">
      <c r="A98">
        <v>5305.59</v>
      </c>
      <c r="B98">
        <v>11.186502214990677</v>
      </c>
      <c r="D98" s="66">
        <f t="shared" si="40"/>
        <v>10.886968719091049</v>
      </c>
      <c r="E98" s="66">
        <f t="shared" si="41"/>
        <v>8.6928782055050835</v>
      </c>
      <c r="F98" s="66">
        <f t="shared" si="42"/>
        <v>2.1940905135859659</v>
      </c>
      <c r="G98" s="66">
        <f t="shared" si="43"/>
        <v>1.974766658086514</v>
      </c>
      <c r="H98" s="66">
        <f t="shared" si="44"/>
        <v>-0.21932385549945188</v>
      </c>
      <c r="I98" s="66">
        <f t="shared" si="45"/>
        <v>10.667644863591597</v>
      </c>
      <c r="J98" s="66">
        <f t="shared" si="46"/>
        <v>0.21932385549945188</v>
      </c>
      <c r="K98" s="66">
        <f t="shared" si="47"/>
        <v>0</v>
      </c>
      <c r="L98" s="66">
        <f t="shared" si="48"/>
        <v>-0.21932385549945188</v>
      </c>
      <c r="M98" s="66">
        <f t="shared" si="49"/>
        <v>10.667644863591597</v>
      </c>
      <c r="N98" s="66">
        <f t="shared" si="50"/>
        <v>0.21932385549945188</v>
      </c>
      <c r="O98" s="67">
        <f t="shared" si="51"/>
        <v>4.810295359114445E-2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2.0078080189993084E-6</v>
      </c>
      <c r="X98" s="65">
        <f t="shared" si="55"/>
        <v>2.0078080189993085E-2</v>
      </c>
      <c r="Y98" s="68">
        <f t="shared" si="57"/>
        <v>7.186189859737091E-2</v>
      </c>
      <c r="Z98" s="68">
        <f t="shared" si="58"/>
        <v>7.186189859737091E-2</v>
      </c>
      <c r="AA98" s="66">
        <f t="shared" si="56"/>
        <v>10.667644863591597</v>
      </c>
      <c r="AB98" s="68">
        <f t="shared" si="59"/>
        <v>4.8413791643612925E-2</v>
      </c>
    </row>
    <row r="99" spans="1:28">
      <c r="A99">
        <v>5803.41</v>
      </c>
      <c r="B99">
        <v>11.258364113588048</v>
      </c>
      <c r="D99" s="66">
        <f t="shared" si="40"/>
        <v>10.95883061768842</v>
      </c>
      <c r="E99" s="66">
        <f t="shared" si="41"/>
        <v>8.7163316921147107</v>
      </c>
      <c r="F99" s="66">
        <f t="shared" si="42"/>
        <v>2.2424989255737096</v>
      </c>
      <c r="G99" s="66">
        <f t="shared" si="43"/>
        <v>1.9967937170029173</v>
      </c>
      <c r="H99" s="66">
        <f t="shared" si="44"/>
        <v>-0.24570520857079226</v>
      </c>
      <c r="I99" s="66">
        <f t="shared" si="45"/>
        <v>10.713125409117628</v>
      </c>
      <c r="J99" s="66">
        <f t="shared" si="46"/>
        <v>0.24570520857079181</v>
      </c>
      <c r="K99" s="66">
        <f t="shared" si="47"/>
        <v>0</v>
      </c>
      <c r="L99" s="66">
        <f t="shared" si="48"/>
        <v>-0.24570520857079181</v>
      </c>
      <c r="M99" s="66">
        <f t="shared" si="49"/>
        <v>10.713125409117628</v>
      </c>
      <c r="N99" s="66">
        <f t="shared" si="50"/>
        <v>0.24570520857079181</v>
      </c>
      <c r="O99" s="67">
        <f t="shared" si="51"/>
        <v>6.0371049518816305E-2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1.8355770396236944E-6</v>
      </c>
      <c r="X99" s="65">
        <f t="shared" si="55"/>
        <v>1.8355770396236943E-2</v>
      </c>
      <c r="Y99" s="68">
        <f t="shared" si="57"/>
        <v>7.186189859737091E-2</v>
      </c>
      <c r="Z99" s="68">
        <f t="shared" si="58"/>
        <v>7.186189859737091E-2</v>
      </c>
      <c r="AA99" s="66">
        <f t="shared" si="56"/>
        <v>10.713125409117628</v>
      </c>
      <c r="AB99" s="68">
        <f t="shared" si="59"/>
        <v>4.548054552603098E-2</v>
      </c>
    </row>
    <row r="100" spans="1:28">
      <c r="A100">
        <v>6352.47</v>
      </c>
      <c r="B100">
        <v>11.306272045986294</v>
      </c>
      <c r="D100" s="66">
        <f t="shared" si="40"/>
        <v>11.006738550086666</v>
      </c>
      <c r="E100" s="66">
        <f t="shared" si="41"/>
        <v>8.7393998407170557</v>
      </c>
      <c r="F100" s="66">
        <f t="shared" si="42"/>
        <v>2.2673387093696107</v>
      </c>
      <c r="G100" s="66">
        <f t="shared" si="43"/>
        <v>2.0175246883019557</v>
      </c>
      <c r="H100" s="66">
        <f t="shared" si="44"/>
        <v>-0.24981402106765493</v>
      </c>
      <c r="I100" s="66">
        <f t="shared" si="45"/>
        <v>10.756924529019011</v>
      </c>
      <c r="J100" s="66">
        <f t="shared" si="46"/>
        <v>0.24981402106765493</v>
      </c>
      <c r="K100" s="66">
        <f t="shared" si="47"/>
        <v>0</v>
      </c>
      <c r="L100" s="66">
        <f t="shared" si="48"/>
        <v>-0.24981402106765493</v>
      </c>
      <c r="M100" s="66">
        <f t="shared" si="49"/>
        <v>10.756924529019011</v>
      </c>
      <c r="N100" s="66">
        <f t="shared" si="50"/>
        <v>0.24981402106765493</v>
      </c>
      <c r="O100" s="67">
        <f t="shared" si="51"/>
        <v>6.2407045121990745E-2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1.6769234876390668E-6</v>
      </c>
      <c r="X100" s="65">
        <f t="shared" si="55"/>
        <v>1.6769234876390669E-2</v>
      </c>
      <c r="Y100" s="68">
        <f t="shared" si="57"/>
        <v>4.7907932398246089E-2</v>
      </c>
      <c r="Z100" s="68">
        <f t="shared" si="58"/>
        <v>4.7907932398246089E-2</v>
      </c>
      <c r="AA100" s="66">
        <f t="shared" si="56"/>
        <v>10.756924529019011</v>
      </c>
      <c r="AB100" s="68">
        <f t="shared" si="59"/>
        <v>4.3799119901382966E-2</v>
      </c>
    </row>
    <row r="101" spans="1:28">
      <c r="A101">
        <v>6942.65</v>
      </c>
      <c r="B101">
        <v>11.35417997838454</v>
      </c>
      <c r="D101" s="66">
        <f t="shared" si="40"/>
        <v>11.054646482484912</v>
      </c>
      <c r="E101" s="66">
        <f t="shared" si="41"/>
        <v>8.7615308644016832</v>
      </c>
      <c r="F101" s="66">
        <f t="shared" si="42"/>
        <v>2.2931156180832293</v>
      </c>
      <c r="G101" s="66">
        <f t="shared" si="43"/>
        <v>2.036596108560313</v>
      </c>
      <c r="H101" s="66">
        <f t="shared" si="44"/>
        <v>-0.25651950952291624</v>
      </c>
      <c r="I101" s="66">
        <f t="shared" si="45"/>
        <v>10.798126972961995</v>
      </c>
      <c r="J101" s="66">
        <f t="shared" si="46"/>
        <v>0.25651950952291713</v>
      </c>
      <c r="K101" s="66">
        <f t="shared" si="47"/>
        <v>0</v>
      </c>
      <c r="L101" s="66">
        <f t="shared" si="48"/>
        <v>-0.25651950952291713</v>
      </c>
      <c r="M101" s="66">
        <f t="shared" si="49"/>
        <v>10.798126972961995</v>
      </c>
      <c r="N101" s="66">
        <f t="shared" si="50"/>
        <v>0.25651950952291713</v>
      </c>
      <c r="O101" s="67">
        <f t="shared" si="51"/>
        <v>6.5802258765877975E-2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1.5343717669078151E-6</v>
      </c>
      <c r="X101" s="65">
        <f t="shared" si="55"/>
        <v>1.5343717669078152E-2</v>
      </c>
      <c r="Y101" s="68">
        <f t="shared" si="57"/>
        <v>4.7907932398246089E-2</v>
      </c>
      <c r="Z101" s="68">
        <f t="shared" si="58"/>
        <v>4.7907932398246089E-2</v>
      </c>
      <c r="AA101" s="66">
        <f t="shared" si="56"/>
        <v>10.798126972961995</v>
      </c>
      <c r="AB101" s="68">
        <f t="shared" si="59"/>
        <v>4.1202443942983891E-2</v>
      </c>
    </row>
    <row r="102" spans="1:28">
      <c r="A102">
        <v>7604.09</v>
      </c>
      <c r="B102">
        <v>11.378133944583665</v>
      </c>
      <c r="D102" s="66">
        <f t="shared" si="40"/>
        <v>11.078600448684037</v>
      </c>
      <c r="E102" s="66">
        <f t="shared" si="41"/>
        <v>8.7836657781980811</v>
      </c>
      <c r="F102" s="66">
        <f t="shared" si="42"/>
        <v>2.2949346704859561</v>
      </c>
      <c r="G102" s="66">
        <f t="shared" si="43"/>
        <v>2.054917545320242</v>
      </c>
      <c r="H102" s="66">
        <f t="shared" si="44"/>
        <v>-0.24001712516571416</v>
      </c>
      <c r="I102" s="66">
        <f t="shared" si="45"/>
        <v>10.838583323518323</v>
      </c>
      <c r="J102" s="66">
        <f t="shared" si="46"/>
        <v>0.24001712516571416</v>
      </c>
      <c r="K102" s="66">
        <f t="shared" si="47"/>
        <v>0</v>
      </c>
      <c r="L102" s="66">
        <f t="shared" si="48"/>
        <v>-0.24001712516571416</v>
      </c>
      <c r="M102" s="66">
        <f t="shared" si="49"/>
        <v>10.838583323518323</v>
      </c>
      <c r="N102" s="66">
        <f t="shared" si="50"/>
        <v>0.24001712516571416</v>
      </c>
      <c r="O102" s="67">
        <f t="shared" si="51"/>
        <v>5.7608220372814101E-2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1.4009047956458357E-6</v>
      </c>
      <c r="X102" s="65">
        <f t="shared" si="55"/>
        <v>1.4009047956458357E-2</v>
      </c>
      <c r="Y102" s="68">
        <f t="shared" si="57"/>
        <v>2.3953966199124821E-2</v>
      </c>
      <c r="Z102" s="68">
        <f t="shared" si="58"/>
        <v>2.3953966199124821E-2</v>
      </c>
      <c r="AA102" s="66">
        <f t="shared" si="56"/>
        <v>10.838583323518323</v>
      </c>
      <c r="AB102" s="68">
        <f t="shared" si="59"/>
        <v>4.0456350556327791E-2</v>
      </c>
    </row>
    <row r="103" spans="1:28">
      <c r="A103">
        <v>8313.32</v>
      </c>
      <c r="B103">
        <v>11.426041876981911</v>
      </c>
      <c r="D103" s="66">
        <f t="shared" si="40"/>
        <v>11.126508381082283</v>
      </c>
      <c r="E103" s="66">
        <f t="shared" si="41"/>
        <v>8.804848724411114</v>
      </c>
      <c r="F103" s="66">
        <f t="shared" si="42"/>
        <v>2.3216596566711694</v>
      </c>
      <c r="G103" s="66">
        <f t="shared" si="43"/>
        <v>2.0717853679056741</v>
      </c>
      <c r="H103" s="66">
        <f t="shared" si="44"/>
        <v>-0.24987428876549522</v>
      </c>
      <c r="I103" s="66">
        <f t="shared" si="45"/>
        <v>10.876634092316788</v>
      </c>
      <c r="J103" s="66">
        <f t="shared" si="46"/>
        <v>0.24987428876549522</v>
      </c>
      <c r="K103" s="66">
        <f t="shared" si="47"/>
        <v>0</v>
      </c>
      <c r="L103" s="66">
        <f t="shared" si="48"/>
        <v>-0.24987428876549522</v>
      </c>
      <c r="M103" s="66">
        <f t="shared" si="49"/>
        <v>10.876634092316788</v>
      </c>
      <c r="N103" s="66">
        <f t="shared" si="50"/>
        <v>0.24987428876549522</v>
      </c>
      <c r="O103" s="67">
        <f t="shared" si="51"/>
        <v>6.2437160186062095E-2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1.281390124225044E-6</v>
      </c>
      <c r="X103" s="65">
        <f t="shared" si="55"/>
        <v>1.2813901242250441E-2</v>
      </c>
      <c r="Y103" s="68">
        <f t="shared" si="57"/>
        <v>4.7907932398246089E-2</v>
      </c>
      <c r="Z103" s="68">
        <f t="shared" si="58"/>
        <v>4.7907932398246089E-2</v>
      </c>
      <c r="AA103" s="66">
        <f t="shared" si="56"/>
        <v>10.876634092316788</v>
      </c>
      <c r="AB103" s="68">
        <f t="shared" si="59"/>
        <v>3.8050768798465029E-2</v>
      </c>
    </row>
    <row r="104" spans="1:28">
      <c r="A104">
        <v>9093.68</v>
      </c>
      <c r="B104">
        <v>11.426041876981911</v>
      </c>
      <c r="D104" s="66">
        <f t="shared" ref="D104:D125" si="60">IF(B104-$D$4&gt;0.05,B104-$D$4,IF(A104="","",0))</f>
        <v>11.126508381082283</v>
      </c>
      <c r="E104" s="66">
        <f t="shared" ref="E104:E125" si="61">IF(D104="","",IF(A104&lt;$F$4+0.01,0,10^(((-0.434*$E$4)/(LOG(A104)-LOG($F$4)))+LOG($G$4))))</f>
        <v>8.8256729157658373</v>
      </c>
      <c r="F104" s="66">
        <f t="shared" ref="F104:F125" si="62">IF(E104="","",IF(ABS(D104-E104)&lt;0.05,0,D104-E104))</f>
        <v>2.300835465316446</v>
      </c>
      <c r="G104" s="66">
        <f t="shared" ref="G104:G125" si="63">IF(OR(D104="",$H$4=""),"",IF(A104&lt;$I$4,0,10^(((-0.434*$H$4)/(LOG(A104)-LOG($I$4)))+LOG($J$4))))</f>
        <v>2.0877674891993747</v>
      </c>
      <c r="H104" s="66">
        <f t="shared" ref="H104:H125" si="64">IF(G104="","",IF(ABS(G104-F104)&lt;0.05,0,G104-F104))</f>
        <v>-0.21306797611707129</v>
      </c>
      <c r="I104" s="66">
        <f t="shared" ref="I104:I125" si="65">IF(G104="","",E104+G104)</f>
        <v>10.913440404965211</v>
      </c>
      <c r="J104" s="66">
        <f t="shared" ref="J104:J125" si="66">IF(I104="","",IF(ABS(D104-I104)&lt;0.05,0,D104-I104))</f>
        <v>0.21306797611707218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-0.21306797611707218</v>
      </c>
      <c r="M104" s="66">
        <f t="shared" ref="M104:M125" si="69">IF(L104="","",E104+G104+K104)</f>
        <v>10.913440404965211</v>
      </c>
      <c r="N104" s="66">
        <f t="shared" ref="N104:N125" si="70">IF(M104="","",IF(ABS(D104-M104)&lt;0.05,0,D104-M104))</f>
        <v>0.21306797611707218</v>
      </c>
      <c r="O104" s="67">
        <f t="shared" ref="O104:O125" si="71">IF($H$4="",IF(A104="","",F104^2),IF(N104="","",N104^2))</f>
        <v>4.5397962446625237E-2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1.1714296244779388E-6</v>
      </c>
      <c r="X104" s="65">
        <f t="shared" ref="X104:X125" si="75">IF(D104="","",IF(W104=" "," ",W104*10000))</f>
        <v>1.1714296244779389E-2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10.913440404965211</v>
      </c>
      <c r="AB104" s="68">
        <f t="shared" si="59"/>
        <v>3.6806312648423045E-2</v>
      </c>
    </row>
    <row r="105" spans="1:28">
      <c r="A105">
        <v>9954.33</v>
      </c>
      <c r="B105">
        <v>11.449995843181036</v>
      </c>
      <c r="D105" s="66">
        <f t="shared" si="60"/>
        <v>11.150462347281408</v>
      </c>
      <c r="E105" s="66">
        <f t="shared" si="61"/>
        <v>8.8461819614300801</v>
      </c>
      <c r="F105" s="66">
        <f t="shared" si="62"/>
        <v>2.3042803858513281</v>
      </c>
      <c r="G105" s="66">
        <f t="shared" si="63"/>
        <v>2.1029566486816953</v>
      </c>
      <c r="H105" s="66">
        <f t="shared" si="64"/>
        <v>-0.20132373716963281</v>
      </c>
      <c r="I105" s="66">
        <f t="shared" si="65"/>
        <v>10.949138610111776</v>
      </c>
      <c r="J105" s="66">
        <f t="shared" si="66"/>
        <v>0.20132373716963237</v>
      </c>
      <c r="K105" s="66">
        <f t="shared" si="67"/>
        <v>0</v>
      </c>
      <c r="L105" s="66">
        <f t="shared" si="68"/>
        <v>-0.20132373716963237</v>
      </c>
      <c r="M105" s="66">
        <f t="shared" si="69"/>
        <v>10.949138610111776</v>
      </c>
      <c r="N105" s="66">
        <f t="shared" si="70"/>
        <v>0.20132373716963237</v>
      </c>
      <c r="O105" s="67">
        <f t="shared" si="71"/>
        <v>4.0531247147947209E-2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1.0701479805795612E-6</v>
      </c>
      <c r="X105" s="65">
        <f t="shared" si="75"/>
        <v>1.0701479805795612E-2</v>
      </c>
      <c r="Y105" s="68">
        <f t="shared" ref="Y105:Y125" si="77">IF(B105-B104&lt;0.0001,0.0001,B105-B104)</f>
        <v>2.3953966199124821E-2</v>
      </c>
      <c r="Z105" s="68">
        <f t="shared" ref="Z105:Z125" si="78">IF(D105-D104&lt;0.0001,0.0001,D105-D104)</f>
        <v>2.3953966199124821E-2</v>
      </c>
      <c r="AA105" s="66">
        <f t="shared" si="76"/>
        <v>10.949138610111776</v>
      </c>
      <c r="AB105" s="68">
        <f t="shared" ref="AB105:AB125" si="79">IF(AA105-AA104&lt;0.0001,0.0001,AA105-AA104)</f>
        <v>3.5698205146564632E-2</v>
      </c>
    </row>
    <row r="106" spans="1:28">
      <c r="A106">
        <v>10894.32</v>
      </c>
      <c r="B106">
        <v>11.449995843181036</v>
      </c>
      <c r="D106" s="66">
        <f t="shared" si="60"/>
        <v>11.150462347281408</v>
      </c>
      <c r="E106" s="66">
        <f t="shared" si="61"/>
        <v>8.8661835441142482</v>
      </c>
      <c r="F106" s="66">
        <f t="shared" si="62"/>
        <v>2.2842788031671599</v>
      </c>
      <c r="G106" s="66">
        <f t="shared" si="63"/>
        <v>2.1172697994622451</v>
      </c>
      <c r="H106" s="66">
        <f t="shared" si="64"/>
        <v>-0.16700900370491478</v>
      </c>
      <c r="I106" s="66">
        <f t="shared" si="65"/>
        <v>10.983453343576493</v>
      </c>
      <c r="J106" s="66">
        <f t="shared" si="66"/>
        <v>0.16700900370491567</v>
      </c>
      <c r="K106" s="66">
        <f t="shared" si="67"/>
        <v>0</v>
      </c>
      <c r="L106" s="66">
        <f t="shared" si="68"/>
        <v>-0.16700900370491567</v>
      </c>
      <c r="M106" s="66">
        <f t="shared" si="69"/>
        <v>10.983453343576493</v>
      </c>
      <c r="N106" s="66">
        <f t="shared" si="70"/>
        <v>0.16700900370491567</v>
      </c>
      <c r="O106" s="67">
        <f t="shared" si="71"/>
        <v>2.7892007318508535E-2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9.7781285546252946E-7</v>
      </c>
      <c r="X106" s="65">
        <f t="shared" si="75"/>
        <v>9.7781285546252941E-3</v>
      </c>
      <c r="Y106" s="68">
        <f t="shared" si="77"/>
        <v>1E-4</v>
      </c>
      <c r="Z106" s="68">
        <f t="shared" si="78"/>
        <v>1E-4</v>
      </c>
      <c r="AA106" s="66">
        <f t="shared" si="76"/>
        <v>10.983453343576493</v>
      </c>
      <c r="AB106" s="68">
        <f t="shared" si="79"/>
        <v>3.4314733464716696E-2</v>
      </c>
    </row>
    <row r="107" spans="1:28">
      <c r="A107">
        <v>11893.86</v>
      </c>
      <c r="B107">
        <v>11.449995843181036</v>
      </c>
      <c r="D107" s="66">
        <f t="shared" si="60"/>
        <v>11.150462347281408</v>
      </c>
      <c r="E107" s="66">
        <f t="shared" si="61"/>
        <v>8.8852118393167565</v>
      </c>
      <c r="F107" s="66">
        <f t="shared" si="62"/>
        <v>2.2652505079646517</v>
      </c>
      <c r="G107" s="66">
        <f t="shared" si="63"/>
        <v>2.1304501567695495</v>
      </c>
      <c r="H107" s="66">
        <f t="shared" si="64"/>
        <v>-0.13480035119510214</v>
      </c>
      <c r="I107" s="66">
        <f t="shared" si="65"/>
        <v>11.015661996086306</v>
      </c>
      <c r="J107" s="66">
        <f t="shared" si="66"/>
        <v>0.1348003511951017</v>
      </c>
      <c r="K107" s="66">
        <f t="shared" si="67"/>
        <v>0</v>
      </c>
      <c r="L107" s="66">
        <f t="shared" si="68"/>
        <v>-0.1348003511951017</v>
      </c>
      <c r="M107" s="66">
        <f t="shared" si="69"/>
        <v>11.015661996086306</v>
      </c>
      <c r="N107" s="66">
        <f t="shared" si="70"/>
        <v>0.1348003511951017</v>
      </c>
      <c r="O107" s="67">
        <f t="shared" si="71"/>
        <v>1.8171134682322756E-2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8.9563910686039206E-7</v>
      </c>
      <c r="X107" s="65">
        <f t="shared" si="75"/>
        <v>8.9563910686039205E-3</v>
      </c>
      <c r="Y107" s="68">
        <f t="shared" si="77"/>
        <v>1E-4</v>
      </c>
      <c r="Z107" s="68">
        <f t="shared" si="78"/>
        <v>1E-4</v>
      </c>
      <c r="AA107" s="66">
        <f t="shared" si="76"/>
        <v>11.015661996086306</v>
      </c>
      <c r="AB107" s="68">
        <f t="shared" si="79"/>
        <v>3.2208652509813973E-2</v>
      </c>
    </row>
    <row r="108" spans="1:28">
      <c r="A108">
        <v>12993.97</v>
      </c>
      <c r="B108">
        <v>11.449995843181036</v>
      </c>
      <c r="D108" s="66">
        <f t="shared" si="60"/>
        <v>11.150462347281408</v>
      </c>
      <c r="E108" s="66">
        <f t="shared" si="61"/>
        <v>8.9039734712200538</v>
      </c>
      <c r="F108" s="66">
        <f t="shared" si="62"/>
        <v>2.2464888760613544</v>
      </c>
      <c r="G108" s="66">
        <f t="shared" si="63"/>
        <v>2.1430485276255862</v>
      </c>
      <c r="H108" s="66">
        <f t="shared" si="64"/>
        <v>-0.10344034843576821</v>
      </c>
      <c r="I108" s="66">
        <f t="shared" si="65"/>
        <v>11.04702199884564</v>
      </c>
      <c r="J108" s="66">
        <f t="shared" si="66"/>
        <v>0.10344034843576821</v>
      </c>
      <c r="K108" s="66">
        <f t="shared" si="67"/>
        <v>0</v>
      </c>
      <c r="L108" s="66">
        <f t="shared" si="68"/>
        <v>-0.10344034843576821</v>
      </c>
      <c r="M108" s="66">
        <f t="shared" si="69"/>
        <v>11.04702199884564</v>
      </c>
      <c r="N108" s="66">
        <f t="shared" si="70"/>
        <v>0.10344034843576821</v>
      </c>
      <c r="O108" s="67">
        <f t="shared" si="71"/>
        <v>1.0699905684513136E-2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8.1981150853223019E-7</v>
      </c>
      <c r="X108" s="65">
        <f t="shared" si="75"/>
        <v>8.1981150853223019E-3</v>
      </c>
      <c r="Y108" s="68">
        <f t="shared" si="77"/>
        <v>1E-4</v>
      </c>
      <c r="Z108" s="68">
        <f t="shared" si="78"/>
        <v>1E-4</v>
      </c>
      <c r="AA108" s="66">
        <f t="shared" si="76"/>
        <v>11.04702199884564</v>
      </c>
      <c r="AB108" s="68">
        <f t="shared" si="79"/>
        <v>3.1360002759333483E-2</v>
      </c>
    </row>
    <row r="109" spans="1:28">
      <c r="A109">
        <v>14295.13</v>
      </c>
      <c r="B109">
        <v>11.449995843181036</v>
      </c>
      <c r="D109" s="66">
        <f t="shared" si="60"/>
        <v>11.150462347281408</v>
      </c>
      <c r="E109" s="66">
        <f t="shared" si="61"/>
        <v>8.9237620794538728</v>
      </c>
      <c r="F109" s="66">
        <f t="shared" si="62"/>
        <v>2.2267002678275354</v>
      </c>
      <c r="G109" s="66">
        <f t="shared" si="63"/>
        <v>2.1559284506864569</v>
      </c>
      <c r="H109" s="66">
        <f t="shared" si="64"/>
        <v>-7.0771817141078497E-2</v>
      </c>
      <c r="I109" s="66">
        <f t="shared" si="65"/>
        <v>11.079690530140329</v>
      </c>
      <c r="J109" s="66">
        <f t="shared" si="66"/>
        <v>7.0771817141078941E-2</v>
      </c>
      <c r="K109" s="66">
        <f t="shared" si="67"/>
        <v>0</v>
      </c>
      <c r="L109" s="66">
        <f t="shared" si="68"/>
        <v>-7.0771817141078941E-2</v>
      </c>
      <c r="M109" s="66">
        <f t="shared" si="69"/>
        <v>11.079690530140329</v>
      </c>
      <c r="N109" s="66">
        <f t="shared" si="70"/>
        <v>7.0771817141078941E-2</v>
      </c>
      <c r="O109" s="67">
        <f t="shared" si="71"/>
        <v>5.0086501014503151E-3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7.451912747573854E-7</v>
      </c>
      <c r="X109" s="65">
        <f t="shared" si="75"/>
        <v>7.4519127475738542E-3</v>
      </c>
      <c r="Y109" s="68">
        <f t="shared" si="77"/>
        <v>1E-4</v>
      </c>
      <c r="Z109" s="68">
        <f t="shared" si="78"/>
        <v>1E-4</v>
      </c>
      <c r="AA109" s="66">
        <f t="shared" si="76"/>
        <v>11.079690530140329</v>
      </c>
      <c r="AB109" s="68">
        <f t="shared" si="79"/>
        <v>3.2668531294689274E-2</v>
      </c>
    </row>
    <row r="110" spans="1:28">
      <c r="A110">
        <v>15593.32</v>
      </c>
      <c r="B110">
        <v>11.449995843181036</v>
      </c>
      <c r="D110" s="66">
        <f t="shared" si="60"/>
        <v>11.150462347281408</v>
      </c>
      <c r="E110" s="66">
        <f t="shared" si="61"/>
        <v>8.9413916923363779</v>
      </c>
      <c r="F110" s="66">
        <f t="shared" si="62"/>
        <v>2.2090706549450303</v>
      </c>
      <c r="G110" s="66">
        <f t="shared" si="63"/>
        <v>2.1670656933735453</v>
      </c>
      <c r="H110" s="66">
        <f t="shared" si="64"/>
        <v>0</v>
      </c>
      <c r="I110" s="66">
        <f t="shared" si="65"/>
        <v>11.108457385709922</v>
      </c>
      <c r="J110" s="66">
        <f t="shared" si="66"/>
        <v>0</v>
      </c>
      <c r="K110" s="66">
        <f t="shared" si="67"/>
        <v>0</v>
      </c>
      <c r="L110" s="66">
        <f t="shared" si="68"/>
        <v>0</v>
      </c>
      <c r="M110" s="66">
        <f t="shared" si="69"/>
        <v>11.108457385709922</v>
      </c>
      <c r="N110" s="66">
        <f t="shared" si="70"/>
        <v>0</v>
      </c>
      <c r="O110" s="67">
        <f t="shared" si="71"/>
        <v>0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6.8315189757681766E-7</v>
      </c>
      <c r="X110" s="65">
        <f t="shared" si="75"/>
        <v>6.8315189757681763E-3</v>
      </c>
      <c r="Y110" s="68">
        <f t="shared" si="77"/>
        <v>1E-4</v>
      </c>
      <c r="Z110" s="68">
        <f t="shared" si="78"/>
        <v>1E-4</v>
      </c>
      <c r="AA110" s="66">
        <f t="shared" si="76"/>
        <v>11.108457385709922</v>
      </c>
      <c r="AB110" s="68">
        <f t="shared" si="79"/>
        <v>2.8766855569593019E-2</v>
      </c>
    </row>
    <row r="111" spans="1:28">
      <c r="A111">
        <v>17092.599999999999</v>
      </c>
      <c r="B111">
        <v>11.449995843181036</v>
      </c>
      <c r="D111" s="66">
        <f t="shared" si="60"/>
        <v>11.150462347281408</v>
      </c>
      <c r="E111" s="66">
        <f t="shared" si="61"/>
        <v>8.959615870586342</v>
      </c>
      <c r="F111" s="66">
        <f t="shared" si="62"/>
        <v>2.1908464766950662</v>
      </c>
      <c r="G111" s="66">
        <f t="shared" si="63"/>
        <v>2.178258580508996</v>
      </c>
      <c r="H111" s="66">
        <f t="shared" si="64"/>
        <v>0</v>
      </c>
      <c r="I111" s="66">
        <f t="shared" si="65"/>
        <v>11.137874451095339</v>
      </c>
      <c r="J111" s="66">
        <f t="shared" si="66"/>
        <v>0</v>
      </c>
      <c r="K111" s="66">
        <f t="shared" si="67"/>
        <v>0</v>
      </c>
      <c r="L111" s="66">
        <f t="shared" si="68"/>
        <v>0</v>
      </c>
      <c r="M111" s="66">
        <f t="shared" si="69"/>
        <v>11.137874451095339</v>
      </c>
      <c r="N111" s="66">
        <f t="shared" si="70"/>
        <v>0</v>
      </c>
      <c r="O111" s="67">
        <f t="shared" si="71"/>
        <v>0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6.2322912532455815E-7</v>
      </c>
      <c r="X111" s="65">
        <f t="shared" si="75"/>
        <v>6.2322912532455817E-3</v>
      </c>
      <c r="Y111" s="68">
        <f t="shared" si="77"/>
        <v>1E-4</v>
      </c>
      <c r="Z111" s="68">
        <f t="shared" si="78"/>
        <v>1E-4</v>
      </c>
      <c r="AA111" s="66">
        <f t="shared" si="76"/>
        <v>11.137874451095339</v>
      </c>
      <c r="AB111" s="68">
        <f t="shared" si="79"/>
        <v>2.9417065385416663E-2</v>
      </c>
    </row>
    <row r="112" spans="1:28">
      <c r="A112">
        <v>18694.64</v>
      </c>
      <c r="B112">
        <v>11.449995843181036</v>
      </c>
      <c r="D112" s="66">
        <f t="shared" si="60"/>
        <v>11.150462347281408</v>
      </c>
      <c r="E112" s="66">
        <f t="shared" si="61"/>
        <v>8.9770220006597228</v>
      </c>
      <c r="F112" s="66">
        <f t="shared" si="62"/>
        <v>2.1734403466216854</v>
      </c>
      <c r="G112" s="66">
        <f t="shared" si="63"/>
        <v>2.1886576060613034</v>
      </c>
      <c r="H112" s="66">
        <f t="shared" si="64"/>
        <v>0</v>
      </c>
      <c r="I112" s="66">
        <f t="shared" si="65"/>
        <v>11.165679606721026</v>
      </c>
      <c r="J112" s="66">
        <f t="shared" si="66"/>
        <v>0</v>
      </c>
      <c r="K112" s="66">
        <f t="shared" si="67"/>
        <v>0</v>
      </c>
      <c r="L112" s="66">
        <f t="shared" si="68"/>
        <v>0</v>
      </c>
      <c r="M112" s="66">
        <f t="shared" si="69"/>
        <v>11.165679606721026</v>
      </c>
      <c r="N112" s="66">
        <f t="shared" si="70"/>
        <v>0</v>
      </c>
      <c r="O112" s="67">
        <f t="shared" si="71"/>
        <v>0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5.6982141124528442E-7</v>
      </c>
      <c r="X112" s="65">
        <f t="shared" si="75"/>
        <v>5.698214112452844E-3</v>
      </c>
      <c r="Y112" s="68">
        <f t="shared" si="77"/>
        <v>1E-4</v>
      </c>
      <c r="Z112" s="68">
        <f t="shared" si="78"/>
        <v>1E-4</v>
      </c>
      <c r="AA112" s="66">
        <f t="shared" si="76"/>
        <v>11.165679606721026</v>
      </c>
      <c r="AB112" s="68">
        <f t="shared" si="79"/>
        <v>2.7805155625687306E-2</v>
      </c>
    </row>
    <row r="113" spans="1:28">
      <c r="A113">
        <v>20393.71</v>
      </c>
      <c r="B113">
        <v>11.449995843181036</v>
      </c>
      <c r="D113" s="66">
        <f t="shared" si="60"/>
        <v>11.150462347281408</v>
      </c>
      <c r="E113" s="66">
        <f t="shared" si="61"/>
        <v>8.9935756270563001</v>
      </c>
      <c r="F113" s="66">
        <f t="shared" si="62"/>
        <v>2.1568867202251081</v>
      </c>
      <c r="G113" s="66">
        <f t="shared" si="63"/>
        <v>2.1982934777766623</v>
      </c>
      <c r="H113" s="66">
        <f t="shared" si="64"/>
        <v>0</v>
      </c>
      <c r="I113" s="66">
        <f t="shared" si="65"/>
        <v>11.191869104832962</v>
      </c>
      <c r="J113" s="66">
        <f t="shared" si="66"/>
        <v>0</v>
      </c>
      <c r="K113" s="66">
        <f t="shared" si="67"/>
        <v>0</v>
      </c>
      <c r="L113" s="66">
        <f t="shared" si="68"/>
        <v>0</v>
      </c>
      <c r="M113" s="66">
        <f t="shared" si="69"/>
        <v>11.191869104832962</v>
      </c>
      <c r="N113" s="66">
        <f t="shared" si="70"/>
        <v>0</v>
      </c>
      <c r="O113" s="67">
        <f t="shared" si="71"/>
        <v>0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5.22347633045804E-7</v>
      </c>
      <c r="X113" s="65">
        <f t="shared" si="75"/>
        <v>5.2234763304580397E-3</v>
      </c>
      <c r="Y113" s="68">
        <f t="shared" si="77"/>
        <v>1E-4</v>
      </c>
      <c r="Z113" s="68">
        <f t="shared" si="78"/>
        <v>1E-4</v>
      </c>
      <c r="AA113" s="66">
        <f t="shared" si="76"/>
        <v>11.191869104832962</v>
      </c>
      <c r="AB113" s="68">
        <f t="shared" si="79"/>
        <v>2.618949811193616E-2</v>
      </c>
    </row>
    <row r="114" spans="1:28">
      <c r="A114">
        <v>22294.84</v>
      </c>
      <c r="B114">
        <v>11.449995843181036</v>
      </c>
      <c r="D114" s="66">
        <f t="shared" si="60"/>
        <v>11.150462347281408</v>
      </c>
      <c r="E114" s="66">
        <f t="shared" si="61"/>
        <v>9.010192459763168</v>
      </c>
      <c r="F114" s="66">
        <f t="shared" si="62"/>
        <v>2.1402698875182402</v>
      </c>
      <c r="G114" s="66">
        <f t="shared" si="63"/>
        <v>2.2077265765749212</v>
      </c>
      <c r="H114" s="66">
        <f t="shared" si="64"/>
        <v>6.7456689056681007E-2</v>
      </c>
      <c r="I114" s="66">
        <f t="shared" si="65"/>
        <v>11.217919036338088</v>
      </c>
      <c r="J114" s="66">
        <f t="shared" si="66"/>
        <v>-6.7456689056680119E-2</v>
      </c>
      <c r="K114" s="66">
        <f t="shared" si="67"/>
        <v>0</v>
      </c>
      <c r="L114" s="66">
        <f t="shared" si="68"/>
        <v>6.7456689056680119E-2</v>
      </c>
      <c r="M114" s="66">
        <f t="shared" si="69"/>
        <v>11.217919036338088</v>
      </c>
      <c r="N114" s="66">
        <f t="shared" si="70"/>
        <v>-6.7456689056680119E-2</v>
      </c>
      <c r="O114" s="67">
        <f t="shared" si="71"/>
        <v>4.5504048984896274E-3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4.7780590251029121E-7</v>
      </c>
      <c r="X114" s="65">
        <f t="shared" si="75"/>
        <v>4.7780590251029122E-3</v>
      </c>
      <c r="Y114" s="68">
        <f t="shared" si="77"/>
        <v>1E-4</v>
      </c>
      <c r="Z114" s="68">
        <f t="shared" si="78"/>
        <v>1E-4</v>
      </c>
      <c r="AA114" s="66">
        <f t="shared" si="76"/>
        <v>11.217919036338088</v>
      </c>
      <c r="AB114" s="68">
        <f t="shared" si="79"/>
        <v>2.6049931505125912E-2</v>
      </c>
    </row>
    <row r="115" spans="1:28">
      <c r="A115">
        <v>24396.959999999999</v>
      </c>
      <c r="B115">
        <v>11.449995843181036</v>
      </c>
      <c r="D115" s="66">
        <f t="shared" si="60"/>
        <v>11.150462347281408</v>
      </c>
      <c r="E115" s="66">
        <f t="shared" si="61"/>
        <v>9.026647930318946</v>
      </c>
      <c r="F115" s="66">
        <f t="shared" si="62"/>
        <v>2.1238144169624622</v>
      </c>
      <c r="G115" s="66">
        <f t="shared" si="63"/>
        <v>2.2168401274709408</v>
      </c>
      <c r="H115" s="66">
        <f t="shared" si="64"/>
        <v>9.3025710508478632E-2</v>
      </c>
      <c r="I115" s="66">
        <f t="shared" si="65"/>
        <v>11.243488057789886</v>
      </c>
      <c r="J115" s="66">
        <f t="shared" si="66"/>
        <v>-9.3025710508477744E-2</v>
      </c>
      <c r="K115" s="66">
        <f t="shared" si="67"/>
        <v>0</v>
      </c>
      <c r="L115" s="66">
        <f t="shared" si="68"/>
        <v>9.3025710508477744E-2</v>
      </c>
      <c r="M115" s="66">
        <f t="shared" si="69"/>
        <v>11.243488057789886</v>
      </c>
      <c r="N115" s="66">
        <f t="shared" si="70"/>
        <v>-9.3025710508477744E-2</v>
      </c>
      <c r="O115" s="67">
        <f t="shared" si="71"/>
        <v>8.6537828156071066E-3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4.3663661978879921E-7</v>
      </c>
      <c r="X115" s="65">
        <f t="shared" si="75"/>
        <v>4.3663661978879924E-3</v>
      </c>
      <c r="Y115" s="68">
        <f t="shared" si="77"/>
        <v>1E-4</v>
      </c>
      <c r="Z115" s="68">
        <f t="shared" si="78"/>
        <v>1E-4</v>
      </c>
      <c r="AA115" s="66">
        <f t="shared" si="76"/>
        <v>11.243488057789886</v>
      </c>
      <c r="AB115" s="68">
        <f t="shared" si="79"/>
        <v>2.5569021451797624E-2</v>
      </c>
    </row>
    <row r="116" spans="1:28">
      <c r="A116">
        <v>26696.61</v>
      </c>
      <c r="B116">
        <v>11.449995843181036</v>
      </c>
      <c r="D116" s="66">
        <f t="shared" si="60"/>
        <v>11.150462347281408</v>
      </c>
      <c r="E116" s="66">
        <f t="shared" si="61"/>
        <v>9.0427644703453769</v>
      </c>
      <c r="F116" s="66">
        <f t="shared" si="62"/>
        <v>2.1076978769360313</v>
      </c>
      <c r="G116" s="66">
        <f t="shared" si="63"/>
        <v>2.2255539229052923</v>
      </c>
      <c r="H116" s="66">
        <f t="shared" si="64"/>
        <v>0.11785604596926103</v>
      </c>
      <c r="I116" s="66">
        <f t="shared" si="65"/>
        <v>11.26831839325067</v>
      </c>
      <c r="J116" s="66">
        <f t="shared" si="66"/>
        <v>-0.11785604596926191</v>
      </c>
      <c r="K116" s="66">
        <f t="shared" si="67"/>
        <v>0</v>
      </c>
      <c r="L116" s="66">
        <f t="shared" si="68"/>
        <v>0.11785604596926191</v>
      </c>
      <c r="M116" s="66">
        <f t="shared" si="69"/>
        <v>11.26831839325067</v>
      </c>
      <c r="N116" s="66">
        <f t="shared" si="70"/>
        <v>-0.11785604596926191</v>
      </c>
      <c r="O116" s="67">
        <f t="shared" si="71"/>
        <v>1.3890047571508777E-2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3.9902467569936938E-7</v>
      </c>
      <c r="X116" s="65">
        <f t="shared" si="75"/>
        <v>3.9902467569936937E-3</v>
      </c>
      <c r="Y116" s="68">
        <f t="shared" si="77"/>
        <v>1E-4</v>
      </c>
      <c r="Z116" s="68">
        <f t="shared" si="78"/>
        <v>1E-4</v>
      </c>
      <c r="AA116" s="66">
        <f t="shared" si="76"/>
        <v>11.26831839325067</v>
      </c>
      <c r="AB116" s="68">
        <f t="shared" si="79"/>
        <v>2.483033546078417E-2</v>
      </c>
    </row>
    <row r="117" spans="1:28">
      <c r="A117">
        <v>29298.06</v>
      </c>
      <c r="B117">
        <v>11.449995843181036</v>
      </c>
      <c r="D117" s="66">
        <f t="shared" si="60"/>
        <v>11.150462347281408</v>
      </c>
      <c r="E117" s="66">
        <f t="shared" si="61"/>
        <v>9.0590610939424003</v>
      </c>
      <c r="F117" s="66">
        <f t="shared" si="62"/>
        <v>2.0914012533390078</v>
      </c>
      <c r="G117" s="66">
        <f t="shared" si="63"/>
        <v>2.2341591787727744</v>
      </c>
      <c r="H117" s="66">
        <f t="shared" si="64"/>
        <v>0.14275792543376653</v>
      </c>
      <c r="I117" s="66">
        <f t="shared" si="65"/>
        <v>11.293220272715175</v>
      </c>
      <c r="J117" s="66">
        <f t="shared" si="66"/>
        <v>-0.14275792543376653</v>
      </c>
      <c r="K117" s="66">
        <f t="shared" si="67"/>
        <v>0</v>
      </c>
      <c r="L117" s="66">
        <f t="shared" si="68"/>
        <v>0.14275792543376653</v>
      </c>
      <c r="M117" s="66">
        <f t="shared" si="69"/>
        <v>11.293220272715175</v>
      </c>
      <c r="N117" s="66">
        <f t="shared" si="70"/>
        <v>-0.14275792543376653</v>
      </c>
      <c r="O117" s="67">
        <f t="shared" si="71"/>
        <v>2.0379825274152844E-2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3.6359424984188515E-7</v>
      </c>
      <c r="X117" s="65">
        <f t="shared" si="75"/>
        <v>3.6359424984188514E-3</v>
      </c>
      <c r="Y117" s="68">
        <f t="shared" si="77"/>
        <v>1E-4</v>
      </c>
      <c r="Z117" s="68">
        <f t="shared" si="78"/>
        <v>1E-4</v>
      </c>
      <c r="AA117" s="66">
        <f t="shared" si="76"/>
        <v>11.293220272715175</v>
      </c>
      <c r="AB117" s="68">
        <f t="shared" si="79"/>
        <v>2.4901879464504617E-2</v>
      </c>
    </row>
    <row r="118" spans="1:28">
      <c r="A118">
        <v>31997.79</v>
      </c>
      <c r="B118">
        <v>11.449995843181036</v>
      </c>
      <c r="D118" s="66">
        <f t="shared" si="60"/>
        <v>11.150462347281408</v>
      </c>
      <c r="E118" s="66">
        <f t="shared" si="61"/>
        <v>9.0742002610579355</v>
      </c>
      <c r="F118" s="66">
        <f t="shared" si="62"/>
        <v>2.0762620862234726</v>
      </c>
      <c r="G118" s="66">
        <f t="shared" si="63"/>
        <v>2.241973987449672</v>
      </c>
      <c r="H118" s="66">
        <f t="shared" si="64"/>
        <v>0.16571190122619939</v>
      </c>
      <c r="I118" s="66">
        <f t="shared" si="65"/>
        <v>11.316174248507608</v>
      </c>
      <c r="J118" s="66">
        <f t="shared" si="66"/>
        <v>-0.16571190122619939</v>
      </c>
      <c r="K118" s="66">
        <f t="shared" si="67"/>
        <v>0</v>
      </c>
      <c r="L118" s="66">
        <f t="shared" si="68"/>
        <v>0.16571190122619939</v>
      </c>
      <c r="M118" s="66">
        <f t="shared" si="69"/>
        <v>11.316174248507608</v>
      </c>
      <c r="N118" s="66">
        <f t="shared" si="70"/>
        <v>-0.16571190122619939</v>
      </c>
      <c r="O118" s="67">
        <f t="shared" si="71"/>
        <v>2.7460434208001663E-2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3.3291693418584664E-7</v>
      </c>
      <c r="X118" s="65">
        <f t="shared" si="75"/>
        <v>3.3291693418584663E-3</v>
      </c>
      <c r="Y118" s="68">
        <f t="shared" si="77"/>
        <v>1E-4</v>
      </c>
      <c r="Z118" s="68">
        <f t="shared" si="78"/>
        <v>1E-4</v>
      </c>
      <c r="AA118" s="66">
        <f t="shared" si="76"/>
        <v>11.316174248507608</v>
      </c>
      <c r="AB118" s="68">
        <f t="shared" si="79"/>
        <v>2.2953975792432857E-2</v>
      </c>
    </row>
    <row r="119" spans="1:28">
      <c r="A119">
        <v>34992.050000000003</v>
      </c>
      <c r="B119">
        <v>11.449995843181036</v>
      </c>
      <c r="D119" s="66">
        <f t="shared" si="60"/>
        <v>11.150462347281408</v>
      </c>
      <c r="E119" s="66">
        <f t="shared" si="61"/>
        <v>9.0892654556227868</v>
      </c>
      <c r="F119" s="66">
        <f t="shared" si="62"/>
        <v>2.0611968916586214</v>
      </c>
      <c r="G119" s="66">
        <f t="shared" si="63"/>
        <v>2.2495847996856573</v>
      </c>
      <c r="H119" s="66">
        <f t="shared" si="64"/>
        <v>0.18838790802703587</v>
      </c>
      <c r="I119" s="66">
        <f t="shared" si="65"/>
        <v>11.338850255308444</v>
      </c>
      <c r="J119" s="66">
        <f t="shared" si="66"/>
        <v>-0.18838790802703542</v>
      </c>
      <c r="K119" s="66">
        <f t="shared" si="67"/>
        <v>0</v>
      </c>
      <c r="L119" s="66">
        <f t="shared" si="68"/>
        <v>0.18838790802703542</v>
      </c>
      <c r="M119" s="66">
        <f t="shared" si="69"/>
        <v>11.338850255308444</v>
      </c>
      <c r="N119" s="66">
        <f t="shared" si="70"/>
        <v>-0.18838790802703542</v>
      </c>
      <c r="O119" s="67">
        <f t="shared" si="71"/>
        <v>3.5490003890802757E-2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3.0442932459008668E-7</v>
      </c>
      <c r="X119" s="65">
        <f t="shared" si="75"/>
        <v>3.0442932459008669E-3</v>
      </c>
      <c r="Y119" s="68">
        <f t="shared" si="77"/>
        <v>1E-4</v>
      </c>
      <c r="Z119" s="68">
        <f t="shared" si="78"/>
        <v>1E-4</v>
      </c>
      <c r="AA119" s="66">
        <f t="shared" si="76"/>
        <v>11.338850255308444</v>
      </c>
      <c r="AB119" s="68">
        <f t="shared" si="79"/>
        <v>2.2676006800836035E-2</v>
      </c>
    </row>
    <row r="120" spans="1:28">
      <c r="A120">
        <v>38298.870000000003</v>
      </c>
      <c r="B120">
        <v>11.449995843181036</v>
      </c>
      <c r="D120" s="66">
        <f t="shared" si="60"/>
        <v>11.150462347281408</v>
      </c>
      <c r="E120" s="66">
        <f t="shared" si="61"/>
        <v>9.1041766828344475</v>
      </c>
      <c r="F120" s="66">
        <f t="shared" si="62"/>
        <v>2.0462856644469607</v>
      </c>
      <c r="G120" s="66">
        <f t="shared" si="63"/>
        <v>2.2569600517191848</v>
      </c>
      <c r="H120" s="66">
        <f t="shared" si="64"/>
        <v>0.2106743872722241</v>
      </c>
      <c r="I120" s="66">
        <f t="shared" si="65"/>
        <v>11.361136734553632</v>
      </c>
      <c r="J120" s="66">
        <f t="shared" si="66"/>
        <v>-0.2106743872722241</v>
      </c>
      <c r="K120" s="66">
        <f t="shared" si="67"/>
        <v>0</v>
      </c>
      <c r="L120" s="66">
        <f t="shared" si="68"/>
        <v>0.2106743872722241</v>
      </c>
      <c r="M120" s="66">
        <f t="shared" si="69"/>
        <v>11.361136734553632</v>
      </c>
      <c r="N120" s="66">
        <f t="shared" si="70"/>
        <v>-0.2106743872722241</v>
      </c>
      <c r="O120" s="67">
        <f t="shared" si="71"/>
        <v>4.4383697452527057E-2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2.7814413708609529E-7</v>
      </c>
      <c r="X120" s="65">
        <f t="shared" si="75"/>
        <v>2.781441370860953E-3</v>
      </c>
      <c r="Y120" s="68">
        <f t="shared" si="77"/>
        <v>1E-4</v>
      </c>
      <c r="Z120" s="68">
        <f t="shared" si="78"/>
        <v>1E-4</v>
      </c>
      <c r="AA120" s="66">
        <f t="shared" si="76"/>
        <v>11.361136734553632</v>
      </c>
      <c r="AB120" s="68">
        <f t="shared" si="79"/>
        <v>2.2286479245188673E-2</v>
      </c>
    </row>
    <row r="121" spans="1:28">
      <c r="A121">
        <v>41897.43</v>
      </c>
      <c r="B121">
        <v>11.449995843181036</v>
      </c>
      <c r="D121" s="66">
        <f t="shared" si="60"/>
        <v>11.150462347281408</v>
      </c>
      <c r="E121" s="66">
        <f t="shared" si="61"/>
        <v>9.1187193319771183</v>
      </c>
      <c r="F121" s="66">
        <f t="shared" si="62"/>
        <v>2.0317430153042899</v>
      </c>
      <c r="G121" s="66">
        <f t="shared" si="63"/>
        <v>2.2640064344559856</v>
      </c>
      <c r="H121" s="66">
        <f t="shared" si="64"/>
        <v>0.23226341915169568</v>
      </c>
      <c r="I121" s="66">
        <f t="shared" si="65"/>
        <v>11.382725766433104</v>
      </c>
      <c r="J121" s="66">
        <f t="shared" si="66"/>
        <v>-0.23226341915169613</v>
      </c>
      <c r="K121" s="66">
        <f t="shared" si="67"/>
        <v>0</v>
      </c>
      <c r="L121" s="66">
        <f t="shared" si="68"/>
        <v>0.23226341915169613</v>
      </c>
      <c r="M121" s="66">
        <f t="shared" si="69"/>
        <v>11.382725766433104</v>
      </c>
      <c r="N121" s="66">
        <f t="shared" si="70"/>
        <v>-0.23226341915169613</v>
      </c>
      <c r="O121" s="67">
        <f t="shared" si="71"/>
        <v>5.3946295876036485E-2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2.5425440528267584E-7</v>
      </c>
      <c r="X121" s="65">
        <f t="shared" si="75"/>
        <v>2.5425440528267585E-3</v>
      </c>
      <c r="Y121" s="68">
        <f t="shared" si="77"/>
        <v>1E-4</v>
      </c>
      <c r="Z121" s="68">
        <f t="shared" si="78"/>
        <v>1E-4</v>
      </c>
      <c r="AA121" s="66">
        <f t="shared" si="76"/>
        <v>11.382725766433104</v>
      </c>
      <c r="AB121" s="68">
        <f t="shared" si="79"/>
        <v>2.1589031879472032E-2</v>
      </c>
    </row>
    <row r="122" spans="1:28">
      <c r="A122">
        <v>45800.5</v>
      </c>
      <c r="B122">
        <v>11.449995843181036</v>
      </c>
      <c r="D122" s="66">
        <f t="shared" si="60"/>
        <v>11.150462347281408</v>
      </c>
      <c r="E122" s="66">
        <f t="shared" si="61"/>
        <v>9.1328687682808063</v>
      </c>
      <c r="F122" s="66">
        <f t="shared" si="62"/>
        <v>2.0175935790006019</v>
      </c>
      <c r="G122" s="66">
        <f t="shared" si="63"/>
        <v>2.2707275037001726</v>
      </c>
      <c r="H122" s="66">
        <f t="shared" si="64"/>
        <v>0.25313392469957074</v>
      </c>
      <c r="I122" s="66">
        <f t="shared" si="65"/>
        <v>11.403596271980978</v>
      </c>
      <c r="J122" s="66">
        <f t="shared" si="66"/>
        <v>-0.2531339246995703</v>
      </c>
      <c r="K122" s="66">
        <f t="shared" si="67"/>
        <v>0</v>
      </c>
      <c r="L122" s="66">
        <f t="shared" si="68"/>
        <v>0.2531339246995703</v>
      </c>
      <c r="M122" s="66">
        <f t="shared" si="69"/>
        <v>11.403596271980978</v>
      </c>
      <c r="N122" s="66">
        <f t="shared" si="70"/>
        <v>-0.2531339246995703</v>
      </c>
      <c r="O122" s="67">
        <f t="shared" si="71"/>
        <v>6.4076783833807729E-2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2.3258711471539705E-7</v>
      </c>
      <c r="X122" s="65">
        <f t="shared" si="75"/>
        <v>2.3258711471539706E-3</v>
      </c>
      <c r="Y122" s="68">
        <f t="shared" si="77"/>
        <v>1E-4</v>
      </c>
      <c r="Z122" s="68">
        <f t="shared" si="78"/>
        <v>1E-4</v>
      </c>
      <c r="AA122" s="66">
        <f t="shared" si="76"/>
        <v>11.403596271980978</v>
      </c>
      <c r="AB122" s="68">
        <f t="shared" si="79"/>
        <v>2.0870505547874174E-2</v>
      </c>
    </row>
    <row r="123" spans="1:28">
      <c r="A123">
        <v>50097.91</v>
      </c>
      <c r="B123">
        <v>11.449995843181036</v>
      </c>
      <c r="D123" s="66">
        <f t="shared" si="60"/>
        <v>11.150462347281408</v>
      </c>
      <c r="E123" s="66">
        <f t="shared" si="61"/>
        <v>9.1468473757929871</v>
      </c>
      <c r="F123" s="66">
        <f t="shared" si="62"/>
        <v>2.003614971488421</v>
      </c>
      <c r="G123" s="66">
        <f t="shared" si="63"/>
        <v>2.2772406442807149</v>
      </c>
      <c r="H123" s="66">
        <f t="shared" si="64"/>
        <v>0.27362567279229388</v>
      </c>
      <c r="I123" s="66">
        <f t="shared" si="65"/>
        <v>11.424088020073702</v>
      </c>
      <c r="J123" s="66">
        <f t="shared" si="66"/>
        <v>-0.27362567279229388</v>
      </c>
      <c r="K123" s="66">
        <f t="shared" si="67"/>
        <v>0</v>
      </c>
      <c r="L123" s="66">
        <f t="shared" si="68"/>
        <v>0.27362567279229388</v>
      </c>
      <c r="M123" s="66">
        <f t="shared" si="69"/>
        <v>11.424088020073702</v>
      </c>
      <c r="N123" s="66">
        <f t="shared" si="70"/>
        <v>-0.27362567279229388</v>
      </c>
      <c r="O123" s="67">
        <f t="shared" si="71"/>
        <v>7.4871008811035478E-2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2.1263573964507782E-7</v>
      </c>
      <c r="X123" s="65">
        <f t="shared" si="75"/>
        <v>2.1263573964507782E-3</v>
      </c>
      <c r="Y123" s="68">
        <f t="shared" si="77"/>
        <v>1E-4</v>
      </c>
      <c r="Z123" s="68">
        <f t="shared" si="78"/>
        <v>1E-4</v>
      </c>
      <c r="AA123" s="66">
        <f t="shared" si="76"/>
        <v>11.424088020073702</v>
      </c>
      <c r="AB123" s="68">
        <f t="shared" si="79"/>
        <v>2.0491748092723583E-2</v>
      </c>
    </row>
    <row r="124" spans="1:28">
      <c r="A124">
        <v>54799.18</v>
      </c>
      <c r="B124">
        <v>11.449995843181036</v>
      </c>
      <c r="D124" s="66">
        <f t="shared" si="60"/>
        <v>11.150462347281408</v>
      </c>
      <c r="E124" s="66">
        <f t="shared" si="61"/>
        <v>9.160566027352484</v>
      </c>
      <c r="F124" s="66">
        <f t="shared" si="62"/>
        <v>1.9898963199289241</v>
      </c>
      <c r="G124" s="66">
        <f t="shared" si="63"/>
        <v>2.2835135716539523</v>
      </c>
      <c r="H124" s="66">
        <f t="shared" si="64"/>
        <v>0.29361725172502817</v>
      </c>
      <c r="I124" s="66">
        <f t="shared" si="65"/>
        <v>11.444079599006436</v>
      </c>
      <c r="J124" s="66">
        <f t="shared" si="66"/>
        <v>-0.29361725172502773</v>
      </c>
      <c r="K124" s="66">
        <f t="shared" si="67"/>
        <v>0</v>
      </c>
      <c r="L124" s="66">
        <f t="shared" si="68"/>
        <v>0.29361725172502773</v>
      </c>
      <c r="M124" s="66">
        <f t="shared" si="69"/>
        <v>11.444079599006436</v>
      </c>
      <c r="N124" s="66">
        <f t="shared" si="70"/>
        <v>-0.29361725172502773</v>
      </c>
      <c r="O124" s="67">
        <f t="shared" si="71"/>
        <v>8.6211090510558294E-2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1.9439353193829803E-7</v>
      </c>
      <c r="X124" s="65">
        <f t="shared" si="75"/>
        <v>1.9439353193829803E-3</v>
      </c>
      <c r="Y124" s="68">
        <f t="shared" si="77"/>
        <v>1E-4</v>
      </c>
      <c r="Z124" s="68">
        <f t="shared" si="78"/>
        <v>1E-4</v>
      </c>
      <c r="AA124" s="66">
        <f t="shared" si="76"/>
        <v>11.444079599006436</v>
      </c>
      <c r="AB124" s="68">
        <f t="shared" si="79"/>
        <v>1.9991578932733844E-2</v>
      </c>
    </row>
    <row r="125" spans="1:28">
      <c r="A125">
        <v>60000.59</v>
      </c>
      <c r="B125">
        <v>11.449995843181036</v>
      </c>
      <c r="D125" s="66">
        <f t="shared" si="60"/>
        <v>11.150462347281408</v>
      </c>
      <c r="E125" s="66">
        <f t="shared" si="61"/>
        <v>9.1741763652734551</v>
      </c>
      <c r="F125" s="66">
        <f t="shared" si="62"/>
        <v>1.976285982007953</v>
      </c>
      <c r="G125" s="66">
        <f t="shared" si="63"/>
        <v>2.2896235867548178</v>
      </c>
      <c r="H125" s="66">
        <f t="shared" si="64"/>
        <v>0.31333760474686478</v>
      </c>
      <c r="I125" s="66">
        <f t="shared" si="65"/>
        <v>11.463799952028273</v>
      </c>
      <c r="J125" s="66">
        <f t="shared" si="66"/>
        <v>-0.31333760474686478</v>
      </c>
      <c r="K125" s="66">
        <f t="shared" si="67"/>
        <v>0</v>
      </c>
      <c r="L125" s="66">
        <f t="shared" si="68"/>
        <v>0.31333760474686478</v>
      </c>
      <c r="M125" s="66">
        <f t="shared" si="69"/>
        <v>11.463799952028273</v>
      </c>
      <c r="N125" s="66">
        <f t="shared" si="70"/>
        <v>-0.31333760474686478</v>
      </c>
      <c r="O125" s="67">
        <f t="shared" si="71"/>
        <v>9.8180454548502466E-2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1.7754168996542441E-7</v>
      </c>
      <c r="X125" s="65">
        <f t="shared" si="75"/>
        <v>1.775416899654244E-3</v>
      </c>
      <c r="Y125" s="68">
        <f t="shared" si="77"/>
        <v>1E-4</v>
      </c>
      <c r="Z125" s="68">
        <f t="shared" si="78"/>
        <v>1E-4</v>
      </c>
      <c r="AA125" s="66">
        <f t="shared" si="76"/>
        <v>11.463799952028273</v>
      </c>
      <c r="AB125" s="68">
        <f t="shared" si="79"/>
        <v>1.9720353021837056E-2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2.3953966199123509E-2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2.3953966199123509E-2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4.7907932398247019E-2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4.7907932398247019E-2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7.1861898597370508E-2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7.1861898597370508E-2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7.1861898597370508E-2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</v>
      </c>
      <c r="J233" s="9">
        <f t="shared" si="91"/>
        <v>3.37</v>
      </c>
      <c r="K233" s="9">
        <f t="shared" si="83"/>
        <v>0.1</v>
      </c>
      <c r="L233" s="9">
        <f t="shared" si="84"/>
        <v>3.37</v>
      </c>
    </row>
    <row r="234" spans="1:12">
      <c r="A234" s="66">
        <f t="shared" si="85"/>
        <v>9.5815864796494038E-2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</v>
      </c>
      <c r="J234" s="9">
        <f t="shared" si="91"/>
        <v>3.68</v>
      </c>
      <c r="K234" s="9">
        <f t="shared" si="83"/>
        <v>0.1</v>
      </c>
      <c r="L234" s="9">
        <f t="shared" si="84"/>
        <v>3.68</v>
      </c>
    </row>
    <row r="235" spans="1:12">
      <c r="A235" s="66">
        <f t="shared" si="85"/>
        <v>9.5815864796494038E-2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</v>
      </c>
      <c r="J235" s="9">
        <f t="shared" si="91"/>
        <v>4.04</v>
      </c>
      <c r="K235" s="9">
        <f t="shared" si="83"/>
        <v>0.1</v>
      </c>
      <c r="L235" s="9">
        <f t="shared" si="84"/>
        <v>4.04</v>
      </c>
    </row>
    <row r="236" spans="1:12">
      <c r="A236" s="66">
        <f t="shared" si="85"/>
        <v>0.11976983099561751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0.1</v>
      </c>
      <c r="J236" s="9">
        <f t="shared" si="91"/>
        <v>4.41</v>
      </c>
      <c r="K236" s="9">
        <f t="shared" si="83"/>
        <v>0.1</v>
      </c>
      <c r="L236" s="9">
        <f t="shared" si="84"/>
        <v>4.41</v>
      </c>
    </row>
    <row r="237" spans="1:12">
      <c r="A237" s="66">
        <f t="shared" si="85"/>
        <v>0.14372379719474102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0.1</v>
      </c>
      <c r="J237" s="9">
        <f t="shared" si="91"/>
        <v>4.82</v>
      </c>
      <c r="K237" s="9">
        <f t="shared" si="83"/>
        <v>0.1</v>
      </c>
      <c r="L237" s="9">
        <f t="shared" si="84"/>
        <v>4.82</v>
      </c>
    </row>
    <row r="238" spans="1:12">
      <c r="A238" s="66">
        <f t="shared" si="85"/>
        <v>0.16767776339386453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0.1</v>
      </c>
      <c r="J238" s="9">
        <f t="shared" si="91"/>
        <v>5.27</v>
      </c>
      <c r="K238" s="9">
        <f t="shared" si="83"/>
        <v>0.1</v>
      </c>
      <c r="L238" s="9">
        <f t="shared" si="84"/>
        <v>5.27</v>
      </c>
    </row>
    <row r="239" spans="1:12">
      <c r="A239" s="66">
        <f t="shared" si="85"/>
        <v>0.19163172959298808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0.1</v>
      </c>
      <c r="J239" s="9">
        <f t="shared" si="91"/>
        <v>5.77</v>
      </c>
      <c r="K239" s="9">
        <f t="shared" si="83"/>
        <v>0.1</v>
      </c>
      <c r="L239" s="9">
        <f t="shared" si="84"/>
        <v>5.77</v>
      </c>
    </row>
    <row r="240" spans="1:12">
      <c r="A240" s="66">
        <f t="shared" si="85"/>
        <v>0.21558569579211156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0.1</v>
      </c>
      <c r="J240" s="9">
        <f t="shared" si="91"/>
        <v>6.31</v>
      </c>
      <c r="K240" s="9">
        <f t="shared" si="83"/>
        <v>0.1</v>
      </c>
      <c r="L240" s="9">
        <f t="shared" si="84"/>
        <v>6.31</v>
      </c>
    </row>
    <row r="241" spans="1:19">
      <c r="A241" s="66">
        <f t="shared" si="85"/>
        <v>0.23953966199123503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0.1</v>
      </c>
      <c r="J241" s="9">
        <f t="shared" si="91"/>
        <v>6.9</v>
      </c>
      <c r="K241" s="9">
        <f t="shared" si="83"/>
        <v>0.1</v>
      </c>
      <c r="L241" s="9">
        <f t="shared" si="84"/>
        <v>6.9</v>
      </c>
    </row>
    <row r="242" spans="1:19">
      <c r="A242" s="66">
        <f t="shared" si="85"/>
        <v>0.28744759438948203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0.1</v>
      </c>
      <c r="J242" s="9">
        <f t="shared" si="91"/>
        <v>7.55</v>
      </c>
      <c r="K242" s="9">
        <f t="shared" si="83"/>
        <v>0.1</v>
      </c>
      <c r="L242" s="9">
        <f t="shared" si="84"/>
        <v>7.55</v>
      </c>
    </row>
    <row r="243" spans="1:19">
      <c r="A243" s="66">
        <f t="shared" si="85"/>
        <v>0.33535552678772906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0.1</v>
      </c>
      <c r="J243" s="9">
        <f t="shared" si="91"/>
        <v>8.26</v>
      </c>
      <c r="K243" s="9">
        <f t="shared" si="83"/>
        <v>0.1</v>
      </c>
      <c r="L243" s="9">
        <f t="shared" si="84"/>
        <v>8.26</v>
      </c>
    </row>
    <row r="244" spans="1:19">
      <c r="A244" s="66">
        <f t="shared" si="85"/>
        <v>0.43117139158422313</v>
      </c>
      <c r="B244" s="9">
        <f t="shared" si="86"/>
        <v>9.0399999999999991</v>
      </c>
      <c r="C244" s="65">
        <f t="shared" si="80"/>
        <v>0.13163789568459489</v>
      </c>
      <c r="D244" s="9">
        <f t="shared" si="87"/>
        <v>9.0399999999999991</v>
      </c>
      <c r="E244" s="66">
        <f t="shared" si="81"/>
        <v>4.2441506724584695E-3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4.2441506724584695E-3</v>
      </c>
      <c r="J244" s="9">
        <f t="shared" si="91"/>
        <v>9.0399999999999991</v>
      </c>
      <c r="K244" s="9">
        <f t="shared" si="83"/>
        <v>4.2441506724584695E-3</v>
      </c>
      <c r="L244" s="9">
        <f t="shared" si="84"/>
        <v>9.0399999999999991</v>
      </c>
    </row>
    <row r="245" spans="1:19">
      <c r="A245" s="66">
        <f t="shared" si="85"/>
        <v>0.52698725638071708</v>
      </c>
      <c r="B245" s="9">
        <f t="shared" si="86"/>
        <v>9.8800000000000008</v>
      </c>
      <c r="C245" s="65">
        <f t="shared" si="80"/>
        <v>0.22745376048108884</v>
      </c>
      <c r="D245" s="9">
        <f t="shared" si="87"/>
        <v>9.8800000000000008</v>
      </c>
      <c r="E245" s="66">
        <f t="shared" si="81"/>
        <v>6.4542785040931305E-2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6.4542785040931305E-2</v>
      </c>
      <c r="J245" s="9">
        <f t="shared" si="91"/>
        <v>9.8800000000000008</v>
      </c>
      <c r="K245" s="9">
        <f t="shared" si="83"/>
        <v>6.4542785040931305E-2</v>
      </c>
      <c r="L245" s="9">
        <f t="shared" si="84"/>
        <v>9.8800000000000008</v>
      </c>
    </row>
    <row r="246" spans="1:19">
      <c r="A246" s="66">
        <f t="shared" si="85"/>
        <v>0.74257295217282859</v>
      </c>
      <c r="B246" s="9">
        <f t="shared" si="86"/>
        <v>10.79</v>
      </c>
      <c r="C246" s="65">
        <f t="shared" si="80"/>
        <v>0.44303945627320035</v>
      </c>
      <c r="D246" s="9">
        <f t="shared" si="87"/>
        <v>10.79</v>
      </c>
      <c r="E246" s="66">
        <f t="shared" si="81"/>
        <v>0.23887506636286535</v>
      </c>
      <c r="F246" s="9">
        <f t="shared" si="88"/>
        <v>10.79</v>
      </c>
      <c r="G246" s="68">
        <f t="shared" si="82"/>
        <v>0.1</v>
      </c>
      <c r="H246" s="9">
        <f t="shared" si="89"/>
        <v>10.79</v>
      </c>
      <c r="I246" s="66">
        <f t="shared" si="90"/>
        <v>0.23887506636286535</v>
      </c>
      <c r="J246" s="9">
        <f t="shared" si="91"/>
        <v>10.79</v>
      </c>
      <c r="K246" s="9">
        <f t="shared" si="83"/>
        <v>0.23887506636286535</v>
      </c>
      <c r="L246" s="9">
        <f t="shared" si="84"/>
        <v>10.79</v>
      </c>
    </row>
    <row r="247" spans="1:19">
      <c r="A247" s="66">
        <f t="shared" si="85"/>
        <v>0.91025071556669335</v>
      </c>
      <c r="B247" s="9">
        <f t="shared" si="86"/>
        <v>11.79</v>
      </c>
      <c r="C247" s="65">
        <f t="shared" si="80"/>
        <v>0.61071721966706516</v>
      </c>
      <c r="D247" s="9">
        <f t="shared" si="87"/>
        <v>11.79</v>
      </c>
      <c r="E247" s="66">
        <f t="shared" si="81"/>
        <v>0.52007396655975235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0.52007396655975235</v>
      </c>
      <c r="J247" s="9">
        <f t="shared" si="91"/>
        <v>11.79</v>
      </c>
      <c r="K247" s="9">
        <f t="shared" si="83"/>
        <v>0.52007396655975235</v>
      </c>
      <c r="L247" s="9">
        <f t="shared" si="84"/>
        <v>11.79</v>
      </c>
    </row>
    <row r="248" spans="1:19">
      <c r="A248" s="66">
        <f t="shared" si="85"/>
        <v>1.1497903775579281</v>
      </c>
      <c r="B248" s="9">
        <f t="shared" si="86"/>
        <v>12.89</v>
      </c>
      <c r="C248" s="65">
        <f t="shared" si="80"/>
        <v>0.85025688165829982</v>
      </c>
      <c r="D248" s="9">
        <f t="shared" si="87"/>
        <v>12.89</v>
      </c>
      <c r="E248" s="66">
        <f t="shared" si="81"/>
        <v>0.87122819139324581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0.87122819139324581</v>
      </c>
      <c r="J248" s="9">
        <f t="shared" si="91"/>
        <v>12.89</v>
      </c>
      <c r="K248" s="9">
        <f t="shared" si="83"/>
        <v>0.87122819139324581</v>
      </c>
      <c r="L248" s="9">
        <f t="shared" si="84"/>
        <v>12.89</v>
      </c>
    </row>
    <row r="249" spans="1:19">
      <c r="A249" s="66">
        <f t="shared" si="85"/>
        <v>1.4611919381465339</v>
      </c>
      <c r="B249" s="9">
        <f t="shared" si="86"/>
        <v>14.2</v>
      </c>
      <c r="C249" s="65">
        <f t="shared" si="80"/>
        <v>1.1616584422469056</v>
      </c>
      <c r="D249" s="9">
        <f t="shared" si="87"/>
        <v>14.2</v>
      </c>
      <c r="E249" s="66">
        <f t="shared" si="81"/>
        <v>1.2885746041417905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1.2885746041417905</v>
      </c>
      <c r="J249" s="9">
        <f t="shared" si="91"/>
        <v>14.2</v>
      </c>
      <c r="K249" s="9">
        <f t="shared" si="83"/>
        <v>1.2885746041417905</v>
      </c>
      <c r="L249" s="9">
        <f t="shared" si="84"/>
        <v>14.2</v>
      </c>
    </row>
    <row r="250" spans="1:19">
      <c r="A250" s="66">
        <f t="shared" si="85"/>
        <v>1.8684093635316332</v>
      </c>
      <c r="B250" s="9">
        <f t="shared" si="86"/>
        <v>15.5</v>
      </c>
      <c r="C250" s="65">
        <f t="shared" si="80"/>
        <v>1.5688758676320049</v>
      </c>
      <c r="D250" s="9">
        <f t="shared" si="87"/>
        <v>15.5</v>
      </c>
      <c r="E250" s="66">
        <f t="shared" si="81"/>
        <v>1.673987815107876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1.673987815107876</v>
      </c>
      <c r="J250" s="9">
        <f t="shared" si="91"/>
        <v>15.5</v>
      </c>
      <c r="K250" s="9">
        <f t="shared" si="83"/>
        <v>1.673987815107876</v>
      </c>
      <c r="L250" s="9">
        <f t="shared" si="84"/>
        <v>15.5</v>
      </c>
    </row>
    <row r="251" spans="1:19" ht="24">
      <c r="A251" s="66">
        <f t="shared" si="85"/>
        <v>2.2516728227176097</v>
      </c>
      <c r="B251" s="9">
        <f t="shared" si="86"/>
        <v>16.89</v>
      </c>
      <c r="C251" s="65">
        <f t="shared" si="80"/>
        <v>1.9521393268179814</v>
      </c>
      <c r="D251" s="9">
        <f t="shared" si="87"/>
        <v>16.89</v>
      </c>
      <c r="E251" s="66">
        <f t="shared" si="81"/>
        <v>2.0452771147825679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2.0452771147825679</v>
      </c>
      <c r="J251" s="9">
        <f t="shared" si="91"/>
        <v>16.89</v>
      </c>
      <c r="K251" s="9">
        <f t="shared" si="83"/>
        <v>2.0452771147825679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2.6349362819035855</v>
      </c>
      <c r="B252" s="9">
        <f t="shared" si="86"/>
        <v>18.5</v>
      </c>
      <c r="C252" s="65">
        <f t="shared" si="80"/>
        <v>2.3354027860039572</v>
      </c>
      <c r="D252" s="9">
        <f t="shared" si="87"/>
        <v>18.5</v>
      </c>
      <c r="E252" s="66">
        <f t="shared" si="81"/>
        <v>2.4238084986001249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2.4238084986001249</v>
      </c>
      <c r="J252" s="9">
        <f t="shared" si="91"/>
        <v>18.5</v>
      </c>
      <c r="K252" s="9">
        <f t="shared" si="83"/>
        <v>2.4238084986001249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0.75615235872808129</v>
      </c>
    </row>
    <row r="253" spans="1:19">
      <c r="A253" s="66">
        <f t="shared" si="85"/>
        <v>3.0421537072886853</v>
      </c>
      <c r="B253" s="9">
        <f t="shared" si="86"/>
        <v>20.3</v>
      </c>
      <c r="C253" s="65">
        <f t="shared" si="80"/>
        <v>2.742620211389057</v>
      </c>
      <c r="D253" s="9">
        <f t="shared" si="87"/>
        <v>20.3</v>
      </c>
      <c r="E253" s="66">
        <f t="shared" si="81"/>
        <v>2.7894986345787256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2.7894986345787256</v>
      </c>
      <c r="J253" s="9">
        <f t="shared" si="91"/>
        <v>20.3</v>
      </c>
      <c r="K253" s="9">
        <f t="shared" si="83"/>
        <v>2.7894986345787256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7.5615235872808135</v>
      </c>
    </row>
    <row r="254" spans="1:19">
      <c r="A254" s="66">
        <f t="shared" si="85"/>
        <v>3.4254171664746611</v>
      </c>
      <c r="B254" s="9">
        <f t="shared" si="86"/>
        <v>22.2</v>
      </c>
      <c r="C254" s="65">
        <f t="shared" si="80"/>
        <v>3.1258836705750328</v>
      </c>
      <c r="D254" s="9">
        <f t="shared" si="87"/>
        <v>22.2</v>
      </c>
      <c r="E254" s="66">
        <f t="shared" si="81"/>
        <v>3.1207987734788429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3.1207987734788429</v>
      </c>
      <c r="J254" s="9">
        <f t="shared" si="91"/>
        <v>22.2</v>
      </c>
      <c r="K254" s="9">
        <f t="shared" si="83"/>
        <v>3.1207987734788429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75.615235872808128</v>
      </c>
    </row>
    <row r="255" spans="1:19">
      <c r="A255" s="66">
        <f t="shared" si="85"/>
        <v>3.7607726932623895</v>
      </c>
      <c r="B255" s="9">
        <f t="shared" si="86"/>
        <v>24.3</v>
      </c>
      <c r="C255" s="65">
        <f t="shared" si="80"/>
        <v>3.4612391973627612</v>
      </c>
      <c r="D255" s="9">
        <f t="shared" si="87"/>
        <v>24.3</v>
      </c>
      <c r="E255" s="66">
        <f t="shared" si="81"/>
        <v>3.4342978331379324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3.4342978331379324</v>
      </c>
      <c r="J255" s="9">
        <f t="shared" si="91"/>
        <v>24.3</v>
      </c>
      <c r="K255" s="9">
        <f t="shared" si="83"/>
        <v>3.4342978331379324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756.15235872808125</v>
      </c>
    </row>
    <row r="256" spans="1:19">
      <c r="A256" s="66">
        <f t="shared" si="85"/>
        <v>4.0721742538509966</v>
      </c>
      <c r="B256" s="9">
        <f t="shared" si="86"/>
        <v>26.6</v>
      </c>
      <c r="C256" s="65">
        <f t="shared" si="80"/>
        <v>3.7726407579513683</v>
      </c>
      <c r="D256" s="9">
        <f t="shared" si="87"/>
        <v>26.6</v>
      </c>
      <c r="E256" s="66">
        <f t="shared" si="81"/>
        <v>3.7273165529737895</v>
      </c>
      <c r="F256" s="9">
        <f t="shared" si="88"/>
        <v>26.6</v>
      </c>
      <c r="G256" s="68">
        <f t="shared" si="82"/>
        <v>0.1</v>
      </c>
      <c r="H256" s="9">
        <f t="shared" si="89"/>
        <v>26.6</v>
      </c>
      <c r="I256" s="66">
        <f t="shared" si="90"/>
        <v>3.7273165529737895</v>
      </c>
      <c r="J256" s="9">
        <f t="shared" si="91"/>
        <v>26.6</v>
      </c>
      <c r="K256" s="9">
        <f t="shared" si="83"/>
        <v>3.7273165529737895</v>
      </c>
      <c r="L256" s="9">
        <f t="shared" si="84"/>
        <v>26.6</v>
      </c>
    </row>
    <row r="257" spans="1:19">
      <c r="A257" s="66">
        <f t="shared" si="85"/>
        <v>4.3596218482404785</v>
      </c>
      <c r="B257" s="9">
        <f t="shared" si="86"/>
        <v>28.99</v>
      </c>
      <c r="C257" s="65">
        <f t="shared" ref="C257:C288" si="92">IF(D40&lt;0.0001,0.1,IF(D40="",0.001,D40))</f>
        <v>4.0600883523408502</v>
      </c>
      <c r="D257" s="9">
        <f t="shared" si="87"/>
        <v>28.99</v>
      </c>
      <c r="E257" s="66">
        <f t="shared" ref="E257:E288" si="93">IF(E40&lt;0.0001,0.1,IF(E40="",E256,E40))</f>
        <v>3.9878963282063378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3.9878963282063378</v>
      </c>
      <c r="J257" s="9">
        <f t="shared" si="91"/>
        <v>28.99</v>
      </c>
      <c r="K257" s="9">
        <f t="shared" ref="K257:K288" si="95">IF(M40&lt;0.0001,0.1,IF(M40="",0.0001,M40))</f>
        <v>3.9878963282063378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4.6231154764308373</v>
      </c>
      <c r="B258" s="9">
        <f t="shared" ref="B258:B289" si="98">IF(A41="",B257,A41)</f>
        <v>31.79</v>
      </c>
      <c r="C258" s="65">
        <f t="shared" si="92"/>
        <v>4.323581980531209</v>
      </c>
      <c r="D258" s="9">
        <f t="shared" ref="D258:D289" si="99">IF(A41="",B257,A41)</f>
        <v>31.79</v>
      </c>
      <c r="E258" s="66">
        <f t="shared" si="93"/>
        <v>4.248705719351987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4.248705719351987</v>
      </c>
      <c r="J258" s="9">
        <f t="shared" ref="J258:J289" si="103">IF(A41="",B257,A41)</f>
        <v>31.79</v>
      </c>
      <c r="K258" s="9">
        <f t="shared" si="95"/>
        <v>4.248705719351987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4.8866091046211952</v>
      </c>
      <c r="B259" s="9">
        <f t="shared" si="98"/>
        <v>34.79</v>
      </c>
      <c r="C259" s="65">
        <f t="shared" si="92"/>
        <v>4.5870756087215669</v>
      </c>
      <c r="D259" s="9">
        <f t="shared" si="99"/>
        <v>34.79</v>
      </c>
      <c r="E259" s="66">
        <f t="shared" si="93"/>
        <v>4.4866775100149345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4.4866775100149345</v>
      </c>
      <c r="J259" s="9">
        <f t="shared" si="103"/>
        <v>34.79</v>
      </c>
      <c r="K259" s="9">
        <f t="shared" si="95"/>
        <v>4.4866775100149345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5.1021948004133062</v>
      </c>
      <c r="B260" s="9">
        <f t="shared" si="98"/>
        <v>38</v>
      </c>
      <c r="C260" s="65">
        <f t="shared" si="92"/>
        <v>4.8026613045136779</v>
      </c>
      <c r="D260" s="9">
        <f t="shared" si="99"/>
        <v>38</v>
      </c>
      <c r="E260" s="66">
        <f t="shared" si="93"/>
        <v>4.7044553733012133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4.7044553733012133</v>
      </c>
      <c r="J260" s="9">
        <f t="shared" si="103"/>
        <v>38</v>
      </c>
      <c r="K260" s="9">
        <f t="shared" si="95"/>
        <v>4.7044553733012133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5.317780496205418</v>
      </c>
      <c r="B261" s="9">
        <f t="shared" si="98"/>
        <v>41.59</v>
      </c>
      <c r="C261" s="65">
        <f t="shared" si="92"/>
        <v>5.0182470003057897</v>
      </c>
      <c r="D261" s="9">
        <f t="shared" si="99"/>
        <v>41.59</v>
      </c>
      <c r="E261" s="66">
        <f t="shared" si="93"/>
        <v>4.9129662906441327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4.9129662906441327</v>
      </c>
      <c r="J261" s="9">
        <f t="shared" si="103"/>
        <v>41.59</v>
      </c>
      <c r="K261" s="9">
        <f t="shared" si="95"/>
        <v>4.9129662906441327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5.485458259599282</v>
      </c>
      <c r="B262" s="9">
        <f t="shared" si="98"/>
        <v>44.98</v>
      </c>
      <c r="C262" s="65">
        <f t="shared" si="92"/>
        <v>5.1859247636996537</v>
      </c>
      <c r="D262" s="9">
        <f t="shared" si="99"/>
        <v>44.98</v>
      </c>
      <c r="E262" s="66">
        <f t="shared" si="93"/>
        <v>5.0831819179360318</v>
      </c>
      <c r="F262" s="9">
        <f t="shared" si="100"/>
        <v>44.98</v>
      </c>
      <c r="G262" s="68">
        <f t="shared" si="94"/>
        <v>0.1</v>
      </c>
      <c r="H262" s="9">
        <f t="shared" si="101"/>
        <v>44.98</v>
      </c>
      <c r="I262" s="66">
        <f t="shared" si="102"/>
        <v>5.0831819179360318</v>
      </c>
      <c r="J262" s="9">
        <f t="shared" si="103"/>
        <v>44.98</v>
      </c>
      <c r="K262" s="9">
        <f t="shared" si="95"/>
        <v>5.0831819179360318</v>
      </c>
      <c r="L262" s="9">
        <f t="shared" si="96"/>
        <v>44.98</v>
      </c>
    </row>
    <row r="263" spans="1:19">
      <c r="A263" s="66">
        <f t="shared" si="97"/>
        <v>5.6531360229931469</v>
      </c>
      <c r="B263" s="9">
        <f t="shared" si="98"/>
        <v>49.16</v>
      </c>
      <c r="C263" s="65">
        <f t="shared" si="92"/>
        <v>5.3536025270935186</v>
      </c>
      <c r="D263" s="9">
        <f t="shared" si="99"/>
        <v>49.16</v>
      </c>
      <c r="E263" s="66">
        <f t="shared" si="93"/>
        <v>5.2650474499682733</v>
      </c>
      <c r="F263" s="9">
        <f t="shared" si="100"/>
        <v>49.16</v>
      </c>
      <c r="G263" s="68">
        <f t="shared" si="94"/>
        <v>0.1</v>
      </c>
      <c r="H263" s="9">
        <f t="shared" si="101"/>
        <v>49.16</v>
      </c>
      <c r="I263" s="66">
        <f t="shared" si="102"/>
        <v>5.2650474499682733</v>
      </c>
      <c r="J263" s="9">
        <f t="shared" si="103"/>
        <v>49.16</v>
      </c>
      <c r="K263" s="9">
        <f t="shared" si="95"/>
        <v>5.2650474499682733</v>
      </c>
      <c r="L263" s="9">
        <f t="shared" si="96"/>
        <v>49.16</v>
      </c>
    </row>
    <row r="264" spans="1:19">
      <c r="A264" s="66">
        <f t="shared" si="97"/>
        <v>5.7729058539887648</v>
      </c>
      <c r="B264" s="9">
        <f t="shared" si="98"/>
        <v>53.97</v>
      </c>
      <c r="C264" s="65">
        <f t="shared" si="92"/>
        <v>5.4733723580891365</v>
      </c>
      <c r="D264" s="9">
        <f t="shared" si="99"/>
        <v>53.97</v>
      </c>
      <c r="E264" s="66">
        <f t="shared" si="93"/>
        <v>5.4443192929234838</v>
      </c>
      <c r="F264" s="9">
        <f t="shared" si="100"/>
        <v>53.97</v>
      </c>
      <c r="G264" s="68">
        <f t="shared" si="94"/>
        <v>0.1</v>
      </c>
      <c r="H264" s="9">
        <f t="shared" si="101"/>
        <v>53.97</v>
      </c>
      <c r="I264" s="66">
        <f t="shared" si="102"/>
        <v>5.4443192929234838</v>
      </c>
      <c r="J264" s="9">
        <f t="shared" si="103"/>
        <v>53.97</v>
      </c>
      <c r="K264" s="9">
        <f t="shared" si="95"/>
        <v>5.4443192929234838</v>
      </c>
      <c r="L264" s="9">
        <f t="shared" si="96"/>
        <v>53.97</v>
      </c>
    </row>
    <row r="265" spans="1:19">
      <c r="A265" s="66">
        <f t="shared" si="97"/>
        <v>5.9405836173826287</v>
      </c>
      <c r="B265" s="9">
        <f t="shared" si="98"/>
        <v>58.1</v>
      </c>
      <c r="C265" s="65">
        <f t="shared" si="92"/>
        <v>5.6410501214830004</v>
      </c>
      <c r="D265" s="9">
        <f t="shared" si="99"/>
        <v>58.1</v>
      </c>
      <c r="E265" s="66">
        <f t="shared" si="93"/>
        <v>5.5780606145824283</v>
      </c>
      <c r="F265" s="9">
        <f t="shared" si="100"/>
        <v>58.1</v>
      </c>
      <c r="G265" s="68">
        <f t="shared" si="94"/>
        <v>0.1</v>
      </c>
      <c r="H265" s="9">
        <f t="shared" si="101"/>
        <v>58.1</v>
      </c>
      <c r="I265" s="66">
        <f t="shared" si="102"/>
        <v>5.5780606145824283</v>
      </c>
      <c r="J265" s="9">
        <f t="shared" si="103"/>
        <v>58.1</v>
      </c>
      <c r="K265" s="9">
        <f t="shared" si="95"/>
        <v>5.5780606145824283</v>
      </c>
      <c r="L265" s="9">
        <f t="shared" si="96"/>
        <v>58.1</v>
      </c>
    </row>
    <row r="266" spans="1:19">
      <c r="A266" s="66">
        <f t="shared" si="97"/>
        <v>6.0603534483782466</v>
      </c>
      <c r="B266" s="9">
        <f t="shared" si="98"/>
        <v>63.78</v>
      </c>
      <c r="C266" s="65">
        <f t="shared" si="92"/>
        <v>5.7608199524786183</v>
      </c>
      <c r="D266" s="9">
        <f t="shared" si="99"/>
        <v>63.78</v>
      </c>
      <c r="E266" s="66">
        <f t="shared" si="93"/>
        <v>5.7380618309925318</v>
      </c>
      <c r="F266" s="9">
        <f t="shared" si="100"/>
        <v>63.78</v>
      </c>
      <c r="G266" s="68">
        <f t="shared" si="94"/>
        <v>0.1</v>
      </c>
      <c r="H266" s="9">
        <f t="shared" si="101"/>
        <v>63.78</v>
      </c>
      <c r="I266" s="66">
        <f t="shared" si="102"/>
        <v>5.7380618309925318</v>
      </c>
      <c r="J266" s="9">
        <f t="shared" si="103"/>
        <v>63.78</v>
      </c>
      <c r="K266" s="9">
        <f t="shared" si="95"/>
        <v>5.7380618309925318</v>
      </c>
      <c r="L266" s="9">
        <f t="shared" si="96"/>
        <v>63.78</v>
      </c>
    </row>
    <row r="267" spans="1:19">
      <c r="A267" s="66">
        <f t="shared" si="97"/>
        <v>6.2040772455729876</v>
      </c>
      <c r="B267" s="9">
        <f t="shared" si="98"/>
        <v>70.23</v>
      </c>
      <c r="C267" s="65">
        <f t="shared" si="92"/>
        <v>5.9045437496733593</v>
      </c>
      <c r="D267" s="9">
        <f t="shared" si="99"/>
        <v>70.23</v>
      </c>
      <c r="E267" s="66">
        <f t="shared" si="93"/>
        <v>5.8933920998336999</v>
      </c>
      <c r="F267" s="9">
        <f t="shared" si="100"/>
        <v>70.23</v>
      </c>
      <c r="G267" s="68">
        <f t="shared" si="94"/>
        <v>0.1</v>
      </c>
      <c r="H267" s="9">
        <f t="shared" si="101"/>
        <v>70.23</v>
      </c>
      <c r="I267" s="66">
        <f t="shared" si="102"/>
        <v>5.8933920998336999</v>
      </c>
      <c r="J267" s="9">
        <f t="shared" si="103"/>
        <v>70.23</v>
      </c>
      <c r="K267" s="9">
        <f t="shared" si="95"/>
        <v>5.8933920998336999</v>
      </c>
      <c r="L267" s="9">
        <f t="shared" si="96"/>
        <v>70.23</v>
      </c>
    </row>
    <row r="268" spans="1:19">
      <c r="A268" s="66">
        <f t="shared" si="97"/>
        <v>6.2998931103694815</v>
      </c>
      <c r="B268" s="9">
        <f t="shared" si="98"/>
        <v>77.27</v>
      </c>
      <c r="C268" s="65">
        <f t="shared" si="92"/>
        <v>6.0003596144698532</v>
      </c>
      <c r="D268" s="9">
        <f t="shared" si="99"/>
        <v>77.27</v>
      </c>
      <c r="E268" s="66">
        <f t="shared" si="93"/>
        <v>6.0382892109019535</v>
      </c>
      <c r="F268" s="9">
        <f t="shared" si="100"/>
        <v>77.27</v>
      </c>
      <c r="G268" s="68">
        <f t="shared" si="94"/>
        <v>0.1</v>
      </c>
      <c r="H268" s="9">
        <f t="shared" si="101"/>
        <v>77.27</v>
      </c>
      <c r="I268" s="66">
        <f t="shared" si="102"/>
        <v>6.0382892109019535</v>
      </c>
      <c r="J268" s="9">
        <f t="shared" si="103"/>
        <v>77.27</v>
      </c>
      <c r="K268" s="9">
        <f t="shared" si="95"/>
        <v>6.0382892109019535</v>
      </c>
      <c r="L268" s="9">
        <f t="shared" si="96"/>
        <v>77.27</v>
      </c>
    </row>
    <row r="269" spans="1:19">
      <c r="A269" s="66">
        <f t="shared" si="97"/>
        <v>6.4196629413650994</v>
      </c>
      <c r="B269" s="9">
        <f t="shared" si="98"/>
        <v>84.5</v>
      </c>
      <c r="C269" s="65">
        <f t="shared" si="92"/>
        <v>6.1201294454654711</v>
      </c>
      <c r="D269" s="9">
        <f t="shared" si="99"/>
        <v>84.5</v>
      </c>
      <c r="E269" s="66">
        <f t="shared" si="93"/>
        <v>6.1663748568822161</v>
      </c>
      <c r="F269" s="9">
        <f t="shared" si="100"/>
        <v>84.5</v>
      </c>
      <c r="G269" s="68">
        <f t="shared" si="94"/>
        <v>0.1</v>
      </c>
      <c r="H269" s="9">
        <f t="shared" si="101"/>
        <v>84.5</v>
      </c>
      <c r="I269" s="66">
        <f t="shared" si="102"/>
        <v>6.1663748568822161</v>
      </c>
      <c r="J269" s="9">
        <f t="shared" si="103"/>
        <v>84.5</v>
      </c>
      <c r="K269" s="9">
        <f t="shared" si="95"/>
        <v>6.1663748568822161</v>
      </c>
      <c r="L269" s="9">
        <f t="shared" si="96"/>
        <v>84.5</v>
      </c>
    </row>
    <row r="270" spans="1:19">
      <c r="A270" s="66">
        <f t="shared" si="97"/>
        <v>6.5394327723607173</v>
      </c>
      <c r="B270" s="9">
        <f t="shared" si="98"/>
        <v>91.92</v>
      </c>
      <c r="C270" s="65">
        <f t="shared" si="92"/>
        <v>6.239899276461089</v>
      </c>
      <c r="D270" s="9">
        <f t="shared" si="99"/>
        <v>91.92</v>
      </c>
      <c r="E270" s="66">
        <f t="shared" si="93"/>
        <v>6.2807115877641486</v>
      </c>
      <c r="F270" s="9">
        <f t="shared" si="100"/>
        <v>91.92</v>
      </c>
      <c r="G270" s="68">
        <f t="shared" si="94"/>
        <v>0.1</v>
      </c>
      <c r="H270" s="9">
        <f t="shared" si="101"/>
        <v>91.92</v>
      </c>
      <c r="I270" s="66">
        <f t="shared" si="102"/>
        <v>6.2807115877641486</v>
      </c>
      <c r="J270" s="9">
        <f t="shared" si="103"/>
        <v>91.92</v>
      </c>
      <c r="K270" s="9">
        <f t="shared" si="95"/>
        <v>6.2807115877641486</v>
      </c>
      <c r="L270" s="9">
        <f t="shared" si="96"/>
        <v>91.92</v>
      </c>
    </row>
    <row r="271" spans="1:19">
      <c r="A271" s="66">
        <f t="shared" si="97"/>
        <v>6.6112946709580882</v>
      </c>
      <c r="B271" s="9">
        <f t="shared" si="98"/>
        <v>101.24</v>
      </c>
      <c r="C271" s="65">
        <f t="shared" si="92"/>
        <v>6.3117611750584599</v>
      </c>
      <c r="D271" s="9">
        <f t="shared" si="99"/>
        <v>101.24</v>
      </c>
      <c r="E271" s="66">
        <f t="shared" si="93"/>
        <v>6.4050612290912277</v>
      </c>
      <c r="F271" s="9">
        <f t="shared" si="100"/>
        <v>101.24</v>
      </c>
      <c r="G271" s="68">
        <f t="shared" si="94"/>
        <v>0.1</v>
      </c>
      <c r="H271" s="9">
        <f t="shared" si="101"/>
        <v>101.24</v>
      </c>
      <c r="I271" s="66">
        <f t="shared" si="102"/>
        <v>6.4050612290912277</v>
      </c>
      <c r="J271" s="9">
        <f t="shared" si="103"/>
        <v>101.24</v>
      </c>
      <c r="K271" s="9">
        <f t="shared" si="95"/>
        <v>6.4050612290912277</v>
      </c>
      <c r="L271" s="9">
        <f t="shared" si="96"/>
        <v>101.24</v>
      </c>
    </row>
    <row r="272" spans="1:19">
      <c r="A272" s="66">
        <f t="shared" si="97"/>
        <v>6.7310645019537043</v>
      </c>
      <c r="B272" s="9">
        <f t="shared" si="98"/>
        <v>110.26</v>
      </c>
      <c r="C272" s="65">
        <f t="shared" si="92"/>
        <v>6.431531006054076</v>
      </c>
      <c r="D272" s="9">
        <f t="shared" si="99"/>
        <v>110.26</v>
      </c>
      <c r="E272" s="66">
        <f t="shared" si="93"/>
        <v>6.5093060711035911</v>
      </c>
      <c r="F272" s="9">
        <f t="shared" si="100"/>
        <v>110.26</v>
      </c>
      <c r="G272" s="68">
        <f t="shared" si="94"/>
        <v>0.1</v>
      </c>
      <c r="H272" s="9">
        <f t="shared" si="101"/>
        <v>110.26</v>
      </c>
      <c r="I272" s="66">
        <f t="shared" si="102"/>
        <v>6.5093060711035911</v>
      </c>
      <c r="J272" s="9">
        <f t="shared" si="103"/>
        <v>110.26</v>
      </c>
      <c r="K272" s="9">
        <f t="shared" si="95"/>
        <v>6.5093060711035911</v>
      </c>
      <c r="L272" s="9">
        <f t="shared" si="96"/>
        <v>110.26</v>
      </c>
    </row>
    <row r="273" spans="1:12">
      <c r="A273" s="66">
        <f t="shared" si="97"/>
        <v>6.8029264005510761</v>
      </c>
      <c r="B273" s="9">
        <f t="shared" si="98"/>
        <v>121.5</v>
      </c>
      <c r="C273" s="65">
        <f t="shared" si="92"/>
        <v>6.5033929046514478</v>
      </c>
      <c r="D273" s="9">
        <f t="shared" si="99"/>
        <v>121.5</v>
      </c>
      <c r="E273" s="66">
        <f t="shared" si="93"/>
        <v>6.6219092634142118</v>
      </c>
      <c r="F273" s="9">
        <f t="shared" si="100"/>
        <v>121.5</v>
      </c>
      <c r="G273" s="68">
        <f t="shared" si="94"/>
        <v>0.1</v>
      </c>
      <c r="H273" s="9">
        <f t="shared" si="101"/>
        <v>121.5</v>
      </c>
      <c r="I273" s="66">
        <f t="shared" si="102"/>
        <v>6.6219092634142118</v>
      </c>
      <c r="J273" s="9">
        <f t="shared" si="103"/>
        <v>121.5</v>
      </c>
      <c r="K273" s="9">
        <f t="shared" si="95"/>
        <v>6.6219092634142118</v>
      </c>
      <c r="L273" s="9">
        <f t="shared" si="96"/>
        <v>121.5</v>
      </c>
    </row>
    <row r="274" spans="1:12">
      <c r="A274" s="66">
        <f t="shared" si="97"/>
        <v>6.8987422653475701</v>
      </c>
      <c r="B274" s="9">
        <f t="shared" si="98"/>
        <v>132.38999999999999</v>
      </c>
      <c r="C274" s="65">
        <f t="shared" si="92"/>
        <v>6.5992087694479418</v>
      </c>
      <c r="D274" s="9">
        <f t="shared" si="99"/>
        <v>132.38999999999999</v>
      </c>
      <c r="E274" s="66">
        <f t="shared" si="93"/>
        <v>6.7165623657297848</v>
      </c>
      <c r="F274" s="9">
        <f t="shared" si="100"/>
        <v>132.38999999999999</v>
      </c>
      <c r="G274" s="68">
        <f t="shared" si="94"/>
        <v>0.1</v>
      </c>
      <c r="H274" s="9">
        <f t="shared" si="101"/>
        <v>132.38999999999999</v>
      </c>
      <c r="I274" s="66">
        <f t="shared" si="102"/>
        <v>6.7165623657297848</v>
      </c>
      <c r="J274" s="9">
        <f t="shared" si="103"/>
        <v>132.38999999999999</v>
      </c>
      <c r="K274" s="9">
        <f t="shared" si="95"/>
        <v>6.7165623657297848</v>
      </c>
      <c r="L274" s="9">
        <f t="shared" si="96"/>
        <v>132.38999999999999</v>
      </c>
    </row>
    <row r="275" spans="1:12">
      <c r="A275" s="66">
        <f t="shared" si="97"/>
        <v>6.9945581301440631</v>
      </c>
      <c r="B275" s="9">
        <f t="shared" si="98"/>
        <v>144.41999999999999</v>
      </c>
      <c r="C275" s="65">
        <f t="shared" si="92"/>
        <v>6.6950246342444348</v>
      </c>
      <c r="D275" s="9">
        <f t="shared" si="99"/>
        <v>144.41999999999999</v>
      </c>
      <c r="E275" s="66">
        <f t="shared" si="93"/>
        <v>6.8080860738733131</v>
      </c>
      <c r="F275" s="9">
        <f t="shared" si="100"/>
        <v>144.41999999999999</v>
      </c>
      <c r="G275" s="68">
        <f t="shared" si="94"/>
        <v>0.1</v>
      </c>
      <c r="H275" s="9">
        <f t="shared" si="101"/>
        <v>144.41999999999999</v>
      </c>
      <c r="I275" s="66">
        <f t="shared" si="102"/>
        <v>6.8080860738733131</v>
      </c>
      <c r="J275" s="9">
        <f t="shared" si="103"/>
        <v>144.41999999999999</v>
      </c>
      <c r="K275" s="9">
        <f t="shared" si="95"/>
        <v>6.8080860738733131</v>
      </c>
      <c r="L275" s="9">
        <f t="shared" si="96"/>
        <v>144.41999999999999</v>
      </c>
    </row>
    <row r="276" spans="1:12">
      <c r="A276" s="66">
        <f t="shared" si="97"/>
        <v>7.090373994940558</v>
      </c>
      <c r="B276" s="9">
        <f t="shared" si="98"/>
        <v>159.24</v>
      </c>
      <c r="C276" s="65">
        <f t="shared" si="92"/>
        <v>6.7908404990409297</v>
      </c>
      <c r="D276" s="9">
        <f t="shared" si="99"/>
        <v>159.24</v>
      </c>
      <c r="E276" s="66">
        <f t="shared" si="93"/>
        <v>6.9059814713180145</v>
      </c>
      <c r="F276" s="9">
        <f t="shared" si="100"/>
        <v>159.24</v>
      </c>
      <c r="G276" s="68">
        <f t="shared" si="94"/>
        <v>0.1</v>
      </c>
      <c r="H276" s="9">
        <f t="shared" si="101"/>
        <v>159.24</v>
      </c>
      <c r="I276" s="66">
        <f t="shared" si="102"/>
        <v>6.9059814713180145</v>
      </c>
      <c r="J276" s="9">
        <f t="shared" si="103"/>
        <v>159.24</v>
      </c>
      <c r="K276" s="9">
        <f t="shared" si="95"/>
        <v>6.9059814713180145</v>
      </c>
      <c r="L276" s="9">
        <f t="shared" si="96"/>
        <v>159.24</v>
      </c>
    </row>
    <row r="277" spans="1:12">
      <c r="A277" s="66">
        <f t="shared" si="97"/>
        <v>7.1622358935379289</v>
      </c>
      <c r="B277" s="9">
        <f t="shared" si="98"/>
        <v>172.31</v>
      </c>
      <c r="C277" s="65">
        <f t="shared" si="92"/>
        <v>6.8627023976383006</v>
      </c>
      <c r="D277" s="9">
        <f t="shared" si="99"/>
        <v>172.31</v>
      </c>
      <c r="E277" s="66">
        <f t="shared" si="93"/>
        <v>6.9814939845241657</v>
      </c>
      <c r="F277" s="9">
        <f t="shared" si="100"/>
        <v>172.31</v>
      </c>
      <c r="G277" s="68">
        <f t="shared" si="94"/>
        <v>0.1</v>
      </c>
      <c r="H277" s="9">
        <f t="shared" si="101"/>
        <v>172.31</v>
      </c>
      <c r="I277" s="66">
        <f t="shared" si="102"/>
        <v>6.9814939845241657</v>
      </c>
      <c r="J277" s="9">
        <f t="shared" si="103"/>
        <v>172.31</v>
      </c>
      <c r="K277" s="9">
        <f t="shared" si="95"/>
        <v>6.9814939845241657</v>
      </c>
      <c r="L277" s="9">
        <f t="shared" si="96"/>
        <v>172.31</v>
      </c>
    </row>
    <row r="278" spans="1:12">
      <c r="A278" s="66">
        <f t="shared" si="97"/>
        <v>7.2580517583344228</v>
      </c>
      <c r="B278" s="9">
        <f t="shared" si="98"/>
        <v>189.38</v>
      </c>
      <c r="C278" s="65">
        <f t="shared" si="92"/>
        <v>6.9585182624347945</v>
      </c>
      <c r="D278" s="9">
        <f t="shared" si="99"/>
        <v>189.38</v>
      </c>
      <c r="E278" s="66">
        <f t="shared" si="93"/>
        <v>7.0680315135464467</v>
      </c>
      <c r="F278" s="9">
        <f t="shared" si="100"/>
        <v>189.38</v>
      </c>
      <c r="G278" s="68">
        <f t="shared" si="94"/>
        <v>0.1</v>
      </c>
      <c r="H278" s="9">
        <f t="shared" si="101"/>
        <v>189.38</v>
      </c>
      <c r="I278" s="66">
        <f t="shared" si="102"/>
        <v>7.0680315135464467</v>
      </c>
      <c r="J278" s="9">
        <f t="shared" si="103"/>
        <v>189.38</v>
      </c>
      <c r="K278" s="9">
        <f t="shared" si="95"/>
        <v>7.0680315135464467</v>
      </c>
      <c r="L278" s="9">
        <f t="shared" si="96"/>
        <v>189.38</v>
      </c>
    </row>
    <row r="279" spans="1:12">
      <c r="A279" s="66">
        <f t="shared" si="97"/>
        <v>7.3538676231309168</v>
      </c>
      <c r="B279" s="9">
        <f t="shared" si="98"/>
        <v>206.74</v>
      </c>
      <c r="C279" s="65">
        <f t="shared" si="92"/>
        <v>7.0543341272312885</v>
      </c>
      <c r="D279" s="9">
        <f t="shared" si="99"/>
        <v>206.74</v>
      </c>
      <c r="E279" s="66">
        <f t="shared" si="93"/>
        <v>7.1448238405161195</v>
      </c>
      <c r="F279" s="9">
        <f t="shared" si="100"/>
        <v>206.74</v>
      </c>
      <c r="G279" s="68">
        <f t="shared" si="94"/>
        <v>0.1</v>
      </c>
      <c r="H279" s="9">
        <f t="shared" si="101"/>
        <v>206.74</v>
      </c>
      <c r="I279" s="66">
        <f t="shared" si="102"/>
        <v>7.1448238405161195</v>
      </c>
      <c r="J279" s="9">
        <f t="shared" si="103"/>
        <v>206.74</v>
      </c>
      <c r="K279" s="9">
        <f t="shared" si="95"/>
        <v>7.1448238405161195</v>
      </c>
      <c r="L279" s="9">
        <f t="shared" si="96"/>
        <v>206.74</v>
      </c>
    </row>
    <row r="280" spans="1:12">
      <c r="A280" s="66">
        <f t="shared" si="97"/>
        <v>7.4496834879274099</v>
      </c>
      <c r="B280" s="9">
        <f t="shared" si="98"/>
        <v>227.52</v>
      </c>
      <c r="C280" s="65">
        <f t="shared" si="92"/>
        <v>7.1501499920277816</v>
      </c>
      <c r="D280" s="9">
        <f t="shared" si="99"/>
        <v>227.52</v>
      </c>
      <c r="E280" s="66">
        <f t="shared" si="93"/>
        <v>7.2250219624912368</v>
      </c>
      <c r="F280" s="9">
        <f t="shared" si="100"/>
        <v>227.52</v>
      </c>
      <c r="G280" s="68">
        <f t="shared" si="94"/>
        <v>0.1</v>
      </c>
      <c r="H280" s="9">
        <f t="shared" si="101"/>
        <v>227.52</v>
      </c>
      <c r="I280" s="66">
        <f t="shared" si="102"/>
        <v>7.2250219624912368</v>
      </c>
      <c r="J280" s="9">
        <f t="shared" si="103"/>
        <v>227.52</v>
      </c>
      <c r="K280" s="9">
        <f t="shared" si="95"/>
        <v>7.2250219624912368</v>
      </c>
      <c r="L280" s="9">
        <f t="shared" si="96"/>
        <v>227.52</v>
      </c>
    </row>
    <row r="281" spans="1:12">
      <c r="A281" s="66">
        <f t="shared" si="97"/>
        <v>7.4975914203256586</v>
      </c>
      <c r="B281" s="9">
        <f t="shared" si="98"/>
        <v>249.04</v>
      </c>
      <c r="C281" s="65">
        <f t="shared" si="92"/>
        <v>7.1980579244260303</v>
      </c>
      <c r="D281" s="9">
        <f t="shared" si="99"/>
        <v>249.04</v>
      </c>
      <c r="E281" s="66">
        <f t="shared" si="93"/>
        <v>7.2974133939064671</v>
      </c>
      <c r="F281" s="9">
        <f t="shared" si="100"/>
        <v>249.04</v>
      </c>
      <c r="G281" s="68">
        <f t="shared" si="94"/>
        <v>0.1</v>
      </c>
      <c r="H281" s="9">
        <f t="shared" si="101"/>
        <v>249.04</v>
      </c>
      <c r="I281" s="66">
        <f t="shared" si="102"/>
        <v>7.2974133939064671</v>
      </c>
      <c r="J281" s="9">
        <f t="shared" si="103"/>
        <v>249.04</v>
      </c>
      <c r="K281" s="9">
        <f t="shared" si="95"/>
        <v>7.2974133939064671</v>
      </c>
      <c r="L281" s="9">
        <f t="shared" si="96"/>
        <v>249.04</v>
      </c>
    </row>
    <row r="282" spans="1:12">
      <c r="A282" s="66">
        <f t="shared" si="97"/>
        <v>7.5454993527239038</v>
      </c>
      <c r="B282" s="9">
        <f t="shared" si="98"/>
        <v>272.32</v>
      </c>
      <c r="C282" s="65">
        <f t="shared" si="92"/>
        <v>7.2459658568242755</v>
      </c>
      <c r="D282" s="9">
        <f t="shared" si="99"/>
        <v>272.32</v>
      </c>
      <c r="E282" s="66">
        <f t="shared" si="93"/>
        <v>7.3660531529613342</v>
      </c>
      <c r="F282" s="9">
        <f t="shared" si="100"/>
        <v>272.32</v>
      </c>
      <c r="G282" s="68">
        <f t="shared" si="94"/>
        <v>0.1</v>
      </c>
      <c r="H282" s="9">
        <f t="shared" si="101"/>
        <v>272.32</v>
      </c>
      <c r="I282" s="66">
        <f t="shared" si="102"/>
        <v>7.3660531529613342</v>
      </c>
      <c r="J282" s="9">
        <f t="shared" si="103"/>
        <v>272.32</v>
      </c>
      <c r="K282" s="9">
        <f t="shared" si="95"/>
        <v>7.3660531529613342</v>
      </c>
      <c r="L282" s="9">
        <f t="shared" si="96"/>
        <v>272.32</v>
      </c>
    </row>
    <row r="283" spans="1:12">
      <c r="A283" s="66">
        <f t="shared" si="97"/>
        <v>7.6173612513212756</v>
      </c>
      <c r="B283" s="9">
        <f t="shared" si="98"/>
        <v>299.58999999999997</v>
      </c>
      <c r="C283" s="65">
        <f t="shared" si="92"/>
        <v>7.3178277554216473</v>
      </c>
      <c r="D283" s="9">
        <f t="shared" si="99"/>
        <v>299.58999999999997</v>
      </c>
      <c r="E283" s="66">
        <f t="shared" si="93"/>
        <v>7.4363228068448741</v>
      </c>
      <c r="F283" s="9">
        <f t="shared" si="100"/>
        <v>299.58999999999997</v>
      </c>
      <c r="G283" s="68">
        <f t="shared" si="94"/>
        <v>0.1</v>
      </c>
      <c r="H283" s="9">
        <f t="shared" si="101"/>
        <v>299.58999999999997</v>
      </c>
      <c r="I283" s="66">
        <f t="shared" si="102"/>
        <v>7.4363228068448741</v>
      </c>
      <c r="J283" s="9">
        <f t="shared" si="103"/>
        <v>299.58999999999997</v>
      </c>
      <c r="K283" s="9">
        <f t="shared" si="95"/>
        <v>7.4363228068448741</v>
      </c>
      <c r="L283" s="9">
        <f t="shared" si="96"/>
        <v>299.58999999999997</v>
      </c>
    </row>
    <row r="284" spans="1:12">
      <c r="A284" s="66">
        <f t="shared" si="97"/>
        <v>7.6892231499186448</v>
      </c>
      <c r="B284" s="9">
        <f t="shared" si="98"/>
        <v>326.64</v>
      </c>
      <c r="C284" s="65">
        <f t="shared" si="92"/>
        <v>7.3896896540190165</v>
      </c>
      <c r="D284" s="9">
        <f t="shared" si="99"/>
        <v>326.64</v>
      </c>
      <c r="E284" s="66">
        <f t="shared" si="93"/>
        <v>7.4974244788498492</v>
      </c>
      <c r="F284" s="9">
        <f t="shared" si="100"/>
        <v>326.64</v>
      </c>
      <c r="G284" s="68">
        <f t="shared" si="94"/>
        <v>0.1</v>
      </c>
      <c r="H284" s="9">
        <f t="shared" si="101"/>
        <v>326.64</v>
      </c>
      <c r="I284" s="66">
        <f t="shared" si="102"/>
        <v>7.4974244788498492</v>
      </c>
      <c r="J284" s="9">
        <f t="shared" si="103"/>
        <v>326.64</v>
      </c>
      <c r="K284" s="9">
        <f t="shared" si="95"/>
        <v>7.4974244788498492</v>
      </c>
      <c r="L284" s="9">
        <f t="shared" si="96"/>
        <v>326.64</v>
      </c>
    </row>
    <row r="285" spans="1:12">
      <c r="A285" s="66">
        <f t="shared" si="97"/>
        <v>7.7610850485160139</v>
      </c>
      <c r="B285" s="9">
        <f t="shared" si="98"/>
        <v>357.25</v>
      </c>
      <c r="C285" s="65">
        <f t="shared" si="92"/>
        <v>7.4615515526163856</v>
      </c>
      <c r="D285" s="9">
        <f t="shared" si="99"/>
        <v>357.25</v>
      </c>
      <c r="E285" s="66">
        <f t="shared" si="93"/>
        <v>7.5583347461775299</v>
      </c>
      <c r="F285" s="9">
        <f t="shared" si="100"/>
        <v>357.25</v>
      </c>
      <c r="G285" s="68">
        <f t="shared" si="94"/>
        <v>0.1</v>
      </c>
      <c r="H285" s="9">
        <f t="shared" si="101"/>
        <v>357.25</v>
      </c>
      <c r="I285" s="66">
        <f t="shared" si="102"/>
        <v>7.5583347461775299</v>
      </c>
      <c r="J285" s="9">
        <f t="shared" si="103"/>
        <v>357.25</v>
      </c>
      <c r="K285" s="9">
        <f t="shared" si="95"/>
        <v>7.5583347461775299</v>
      </c>
      <c r="L285" s="9">
        <f t="shared" si="96"/>
        <v>357.25</v>
      </c>
    </row>
    <row r="286" spans="1:12">
      <c r="A286" s="66">
        <f t="shared" si="97"/>
        <v>7.8329469471133866</v>
      </c>
      <c r="B286" s="9">
        <f t="shared" si="98"/>
        <v>390.84</v>
      </c>
      <c r="C286" s="65">
        <f t="shared" si="92"/>
        <v>7.5334134512137583</v>
      </c>
      <c r="D286" s="9">
        <f t="shared" si="99"/>
        <v>390.84</v>
      </c>
      <c r="E286" s="66">
        <f t="shared" si="93"/>
        <v>7.6171149456372946</v>
      </c>
      <c r="F286" s="9">
        <f t="shared" si="100"/>
        <v>390.84</v>
      </c>
      <c r="G286" s="68">
        <f t="shared" si="94"/>
        <v>0.1</v>
      </c>
      <c r="H286" s="9">
        <f t="shared" si="101"/>
        <v>390.84</v>
      </c>
      <c r="I286" s="66">
        <f t="shared" si="102"/>
        <v>7.6171149456372946</v>
      </c>
      <c r="J286" s="9">
        <f t="shared" si="103"/>
        <v>390.84</v>
      </c>
      <c r="K286" s="9">
        <f t="shared" si="95"/>
        <v>7.6171149456372946</v>
      </c>
      <c r="L286" s="9">
        <f t="shared" si="96"/>
        <v>390.84</v>
      </c>
    </row>
    <row r="287" spans="1:12">
      <c r="A287" s="66">
        <f t="shared" si="97"/>
        <v>7.9048088457107575</v>
      </c>
      <c r="B287" s="9">
        <f t="shared" si="98"/>
        <v>427.44</v>
      </c>
      <c r="C287" s="65">
        <f t="shared" si="92"/>
        <v>7.6052753498111292</v>
      </c>
      <c r="D287" s="9">
        <f t="shared" si="99"/>
        <v>427.44</v>
      </c>
      <c r="E287" s="66">
        <f t="shared" si="93"/>
        <v>7.6734818343893778</v>
      </c>
      <c r="F287" s="9">
        <f t="shared" si="100"/>
        <v>427.44</v>
      </c>
      <c r="G287" s="68">
        <f t="shared" si="94"/>
        <v>0.1</v>
      </c>
      <c r="H287" s="9">
        <f t="shared" si="101"/>
        <v>427.44</v>
      </c>
      <c r="I287" s="66">
        <f t="shared" si="102"/>
        <v>7.6734818343893778</v>
      </c>
      <c r="J287" s="9">
        <f t="shared" si="103"/>
        <v>427.44</v>
      </c>
      <c r="K287" s="9">
        <f t="shared" si="95"/>
        <v>7.6734818343893778</v>
      </c>
      <c r="L287" s="9">
        <f t="shared" si="96"/>
        <v>427.44</v>
      </c>
    </row>
    <row r="288" spans="1:12">
      <c r="A288" s="66">
        <f t="shared" si="97"/>
        <v>8.0006247105072514</v>
      </c>
      <c r="B288" s="9">
        <f t="shared" si="98"/>
        <v>467.37</v>
      </c>
      <c r="C288" s="65">
        <f t="shared" si="92"/>
        <v>7.7010912146076231</v>
      </c>
      <c r="D288" s="9">
        <f t="shared" si="99"/>
        <v>467.37</v>
      </c>
      <c r="E288" s="66">
        <f t="shared" si="93"/>
        <v>7.7276608652380272</v>
      </c>
      <c r="F288" s="9">
        <f t="shared" si="100"/>
        <v>467.37</v>
      </c>
      <c r="G288" s="68">
        <f t="shared" si="94"/>
        <v>0.1</v>
      </c>
      <c r="H288" s="9">
        <f t="shared" si="101"/>
        <v>467.37</v>
      </c>
      <c r="I288" s="66">
        <f t="shared" si="102"/>
        <v>7.7276608652380272</v>
      </c>
      <c r="J288" s="9">
        <f t="shared" si="103"/>
        <v>467.37</v>
      </c>
      <c r="K288" s="9">
        <f t="shared" si="95"/>
        <v>7.7276608652380272</v>
      </c>
      <c r="L288" s="9">
        <f t="shared" si="96"/>
        <v>467.37</v>
      </c>
    </row>
    <row r="289" spans="1:12">
      <c r="A289" s="66">
        <f t="shared" si="97"/>
        <v>8.0964405753037436</v>
      </c>
      <c r="B289" s="9">
        <f t="shared" si="98"/>
        <v>511.85</v>
      </c>
      <c r="C289" s="65">
        <f t="shared" ref="C289:C320" si="104">IF(D72&lt;0.0001,0.1,IF(D72="",0.001,D72))</f>
        <v>7.7969070794041153</v>
      </c>
      <c r="D289" s="9">
        <f t="shared" si="99"/>
        <v>511.85</v>
      </c>
      <c r="E289" s="66">
        <f t="shared" ref="E289:E320" si="105">IF(E72&lt;0.0001,0.1,IF(E72="",E288,E72))</f>
        <v>7.7808154598750265</v>
      </c>
      <c r="F289" s="9">
        <f t="shared" si="100"/>
        <v>511.85</v>
      </c>
      <c r="G289" s="68">
        <f t="shared" ref="G289:G320" si="106">IF(G72&lt;0.0001,0.1,IF(G72="",0.0001,G72))</f>
        <v>0.1</v>
      </c>
      <c r="H289" s="9">
        <f t="shared" si="101"/>
        <v>511.85</v>
      </c>
      <c r="I289" s="66">
        <f t="shared" si="102"/>
        <v>7.7808154598750265</v>
      </c>
      <c r="J289" s="9">
        <f t="shared" si="103"/>
        <v>511.85</v>
      </c>
      <c r="K289" s="9">
        <f t="shared" ref="K289:K320" si="107">IF(M72&lt;0.0001,0.1,IF(M72="",0.0001,M72))</f>
        <v>7.7808154598750265</v>
      </c>
      <c r="L289" s="9">
        <f t="shared" ref="L289:L320" si="108">IF(C73="",D289,C73)</f>
        <v>511.85</v>
      </c>
    </row>
    <row r="290" spans="1:12">
      <c r="A290" s="66">
        <f t="shared" ref="A290:A321" si="109">IF(B73="",A289,IF(B73&lt;0.0001,0.1,B73))</f>
        <v>8.2401643724984854</v>
      </c>
      <c r="B290" s="9">
        <f t="shared" ref="B290:B321" si="110">IF(A73="",B289,A73)</f>
        <v>561.61</v>
      </c>
      <c r="C290" s="65">
        <f t="shared" si="104"/>
        <v>7.9406308765988571</v>
      </c>
      <c r="D290" s="9">
        <f t="shared" ref="D290:D321" si="111">IF(A73="",B289,A73)</f>
        <v>561.61</v>
      </c>
      <c r="E290" s="66">
        <f t="shared" si="105"/>
        <v>7.833094361437972</v>
      </c>
      <c r="F290" s="9">
        <f t="shared" ref="F290:F321" si="112">IF(A73="",B289,A73)</f>
        <v>561.61</v>
      </c>
      <c r="G290" s="68">
        <f t="shared" si="106"/>
        <v>0.1</v>
      </c>
      <c r="H290" s="9">
        <f t="shared" ref="H290:H321" si="113">IF(A73="",B289,A73)</f>
        <v>561.61</v>
      </c>
      <c r="I290" s="66">
        <f t="shared" ref="I290:I321" si="114">IF(I73&lt;0.0001,0.1,IF(I73="",I289,I73))</f>
        <v>7.833094361437972</v>
      </c>
      <c r="J290" s="9">
        <f t="shared" ref="J290:J321" si="115">IF(A73="",B289,A73)</f>
        <v>561.61</v>
      </c>
      <c r="K290" s="9">
        <f t="shared" si="107"/>
        <v>7.833094361437972</v>
      </c>
      <c r="L290" s="9">
        <f t="shared" si="108"/>
        <v>561.61</v>
      </c>
    </row>
    <row r="291" spans="1:12">
      <c r="A291" s="66">
        <f t="shared" si="109"/>
        <v>8.3599342034941024</v>
      </c>
      <c r="B291" s="9">
        <f t="shared" si="110"/>
        <v>612.33000000000004</v>
      </c>
      <c r="C291" s="65">
        <f t="shared" si="104"/>
        <v>8.060400707594475</v>
      </c>
      <c r="D291" s="9">
        <f t="shared" si="111"/>
        <v>612.33000000000004</v>
      </c>
      <c r="E291" s="66">
        <f t="shared" si="105"/>
        <v>7.8801206898037437</v>
      </c>
      <c r="F291" s="9">
        <f t="shared" si="112"/>
        <v>612.33000000000004</v>
      </c>
      <c r="G291" s="68">
        <f t="shared" si="106"/>
        <v>0.1</v>
      </c>
      <c r="H291" s="9">
        <f t="shared" si="113"/>
        <v>612.33000000000004</v>
      </c>
      <c r="I291" s="66">
        <f t="shared" si="114"/>
        <v>7.8801206898160121</v>
      </c>
      <c r="J291" s="9">
        <f t="shared" si="115"/>
        <v>612.33000000000004</v>
      </c>
      <c r="K291" s="9">
        <f t="shared" si="107"/>
        <v>7.8801206898160121</v>
      </c>
      <c r="L291" s="9">
        <f t="shared" si="108"/>
        <v>612.33000000000004</v>
      </c>
    </row>
    <row r="292" spans="1:12">
      <c r="A292" s="66">
        <f t="shared" si="109"/>
        <v>8.4797040344897212</v>
      </c>
      <c r="B292" s="9">
        <f t="shared" si="110"/>
        <v>671.98</v>
      </c>
      <c r="C292" s="65">
        <f t="shared" si="104"/>
        <v>8.1801705385900938</v>
      </c>
      <c r="D292" s="9">
        <f t="shared" si="111"/>
        <v>671.98</v>
      </c>
      <c r="E292" s="66">
        <f t="shared" si="105"/>
        <v>7.9289477735107745</v>
      </c>
      <c r="F292" s="9">
        <f t="shared" si="112"/>
        <v>671.98</v>
      </c>
      <c r="G292" s="68">
        <f t="shared" si="106"/>
        <v>1.3492244311089767E-2</v>
      </c>
      <c r="H292" s="9">
        <f t="shared" si="113"/>
        <v>671.98</v>
      </c>
      <c r="I292" s="66">
        <f t="shared" si="114"/>
        <v>7.9424400178218644</v>
      </c>
      <c r="J292" s="9">
        <f t="shared" si="115"/>
        <v>671.98</v>
      </c>
      <c r="K292" s="9">
        <f t="shared" si="107"/>
        <v>7.9424400178218644</v>
      </c>
      <c r="L292" s="9">
        <f t="shared" si="108"/>
        <v>671.98</v>
      </c>
    </row>
    <row r="293" spans="1:12">
      <c r="A293" s="66">
        <f t="shared" si="109"/>
        <v>8.6234278316844613</v>
      </c>
      <c r="B293" s="9">
        <f t="shared" si="110"/>
        <v>734.02</v>
      </c>
      <c r="C293" s="65">
        <f t="shared" si="104"/>
        <v>8.3238943357848338</v>
      </c>
      <c r="D293" s="9">
        <f t="shared" si="111"/>
        <v>734.02</v>
      </c>
      <c r="E293" s="66">
        <f t="shared" si="105"/>
        <v>7.9737540067776269</v>
      </c>
      <c r="F293" s="9">
        <f t="shared" si="112"/>
        <v>734.02</v>
      </c>
      <c r="G293" s="68">
        <f t="shared" si="106"/>
        <v>0.13077011209590711</v>
      </c>
      <c r="H293" s="9">
        <f t="shared" si="113"/>
        <v>734.02</v>
      </c>
      <c r="I293" s="66">
        <f t="shared" si="114"/>
        <v>8.1045241188735346</v>
      </c>
      <c r="J293" s="9">
        <f t="shared" si="115"/>
        <v>734.02</v>
      </c>
      <c r="K293" s="9">
        <f t="shared" si="107"/>
        <v>8.1045241188735346</v>
      </c>
      <c r="L293" s="9">
        <f t="shared" si="108"/>
        <v>734.02</v>
      </c>
    </row>
    <row r="294" spans="1:12">
      <c r="A294" s="66">
        <f t="shared" si="109"/>
        <v>8.7671516288792031</v>
      </c>
      <c r="B294" s="9">
        <f t="shared" si="110"/>
        <v>802.88</v>
      </c>
      <c r="C294" s="65">
        <f t="shared" si="104"/>
        <v>8.4676181329795757</v>
      </c>
      <c r="D294" s="9">
        <f t="shared" si="111"/>
        <v>802.88</v>
      </c>
      <c r="E294" s="66">
        <f t="shared" si="105"/>
        <v>8.0177550901309811</v>
      </c>
      <c r="F294" s="9">
        <f t="shared" si="112"/>
        <v>802.88</v>
      </c>
      <c r="G294" s="68">
        <f t="shared" si="106"/>
        <v>0.32562744606830674</v>
      </c>
      <c r="H294" s="9">
        <f t="shared" si="113"/>
        <v>802.88</v>
      </c>
      <c r="I294" s="66">
        <f t="shared" si="114"/>
        <v>8.3433825361992877</v>
      </c>
      <c r="J294" s="9">
        <f t="shared" si="115"/>
        <v>802.88</v>
      </c>
      <c r="K294" s="9">
        <f t="shared" si="107"/>
        <v>8.3433825361992877</v>
      </c>
      <c r="L294" s="9">
        <f t="shared" si="108"/>
        <v>802.88</v>
      </c>
    </row>
    <row r="295" spans="1:12">
      <c r="A295" s="66">
        <f t="shared" si="109"/>
        <v>8.9108754260739431</v>
      </c>
      <c r="B295" s="9">
        <f t="shared" si="110"/>
        <v>881.1</v>
      </c>
      <c r="C295" s="65">
        <f t="shared" si="104"/>
        <v>8.6113419301743157</v>
      </c>
      <c r="D295" s="9">
        <f t="shared" si="111"/>
        <v>881.1</v>
      </c>
      <c r="E295" s="66">
        <f t="shared" si="105"/>
        <v>8.0618601665205105</v>
      </c>
      <c r="F295" s="9">
        <f t="shared" si="112"/>
        <v>881.1</v>
      </c>
      <c r="G295" s="68">
        <f t="shared" si="106"/>
        <v>0.53685034752431615</v>
      </c>
      <c r="H295" s="9">
        <f t="shared" si="113"/>
        <v>881.1</v>
      </c>
      <c r="I295" s="66">
        <f t="shared" si="114"/>
        <v>8.5987105140448268</v>
      </c>
      <c r="J295" s="9">
        <f t="shared" si="115"/>
        <v>881.1</v>
      </c>
      <c r="K295" s="9">
        <f t="shared" si="107"/>
        <v>8.5987105140448268</v>
      </c>
      <c r="L295" s="9">
        <f t="shared" si="108"/>
        <v>881.1</v>
      </c>
    </row>
    <row r="296" spans="1:12">
      <c r="A296" s="66">
        <f t="shared" si="109"/>
        <v>9.0306452570695619</v>
      </c>
      <c r="B296" s="9">
        <f t="shared" si="110"/>
        <v>960.82</v>
      </c>
      <c r="C296" s="65">
        <f t="shared" si="104"/>
        <v>8.7311117611699345</v>
      </c>
      <c r="D296" s="9">
        <f t="shared" si="111"/>
        <v>960.82</v>
      </c>
      <c r="E296" s="66">
        <f t="shared" si="105"/>
        <v>8.101632123303645</v>
      </c>
      <c r="F296" s="9">
        <f t="shared" si="112"/>
        <v>960.82</v>
      </c>
      <c r="G296" s="68">
        <f t="shared" si="106"/>
        <v>0.71699365631029555</v>
      </c>
      <c r="H296" s="9">
        <f t="shared" si="113"/>
        <v>960.82</v>
      </c>
      <c r="I296" s="66">
        <f t="shared" si="114"/>
        <v>8.8186257796139405</v>
      </c>
      <c r="J296" s="9">
        <f t="shared" si="115"/>
        <v>960.82</v>
      </c>
      <c r="K296" s="9">
        <f t="shared" si="107"/>
        <v>8.8186257796139405</v>
      </c>
      <c r="L296" s="9">
        <f t="shared" si="108"/>
        <v>960.82</v>
      </c>
    </row>
    <row r="297" spans="1:12">
      <c r="A297" s="66">
        <f t="shared" si="109"/>
        <v>9.1743690542643037</v>
      </c>
      <c r="B297" s="9">
        <f t="shared" si="110"/>
        <v>1046.68</v>
      </c>
      <c r="C297" s="65">
        <f t="shared" si="104"/>
        <v>8.8748355583646763</v>
      </c>
      <c r="D297" s="9">
        <f t="shared" si="111"/>
        <v>1046.68</v>
      </c>
      <c r="E297" s="66">
        <f t="shared" si="105"/>
        <v>8.139740295127579</v>
      </c>
      <c r="F297" s="9">
        <f t="shared" si="112"/>
        <v>1046.68</v>
      </c>
      <c r="G297" s="68">
        <f t="shared" si="106"/>
        <v>0.87393638564059339</v>
      </c>
      <c r="H297" s="9">
        <f t="shared" si="113"/>
        <v>1046.68</v>
      </c>
      <c r="I297" s="66">
        <f t="shared" si="114"/>
        <v>9.0136766807681727</v>
      </c>
      <c r="J297" s="9">
        <f t="shared" si="115"/>
        <v>1046.68</v>
      </c>
      <c r="K297" s="9">
        <f t="shared" si="107"/>
        <v>9.0136766807681727</v>
      </c>
      <c r="L297" s="9">
        <f t="shared" si="108"/>
        <v>1046.68</v>
      </c>
    </row>
    <row r="298" spans="1:12">
      <c r="A298" s="66">
        <f t="shared" si="109"/>
        <v>9.318092851459042</v>
      </c>
      <c r="B298" s="9">
        <f t="shared" si="110"/>
        <v>1147.8599999999999</v>
      </c>
      <c r="C298" s="65">
        <f t="shared" si="104"/>
        <v>9.0185593555594146</v>
      </c>
      <c r="D298" s="9">
        <f t="shared" si="111"/>
        <v>1147.8599999999999</v>
      </c>
      <c r="E298" s="66">
        <f t="shared" si="105"/>
        <v>8.1795563730313106</v>
      </c>
      <c r="F298" s="9">
        <f t="shared" si="112"/>
        <v>1147.8599999999999</v>
      </c>
      <c r="G298" s="68">
        <f t="shared" si="106"/>
        <v>1.0206372085908464</v>
      </c>
      <c r="H298" s="9">
        <f t="shared" si="113"/>
        <v>1147.8599999999999</v>
      </c>
      <c r="I298" s="66">
        <f t="shared" si="114"/>
        <v>9.2001935816221572</v>
      </c>
      <c r="J298" s="9">
        <f t="shared" si="115"/>
        <v>1147.8599999999999</v>
      </c>
      <c r="K298" s="9">
        <f t="shared" si="107"/>
        <v>9.2001935816221572</v>
      </c>
      <c r="L298" s="9">
        <f t="shared" si="108"/>
        <v>1147.8599999999999</v>
      </c>
    </row>
    <row r="299" spans="1:12">
      <c r="A299" s="66">
        <f t="shared" si="109"/>
        <v>9.4618166486537838</v>
      </c>
      <c r="B299" s="9">
        <f t="shared" si="110"/>
        <v>1257.48</v>
      </c>
      <c r="C299" s="65">
        <f t="shared" si="104"/>
        <v>9.1622831527541564</v>
      </c>
      <c r="D299" s="9">
        <f t="shared" si="111"/>
        <v>1257.48</v>
      </c>
      <c r="E299" s="66">
        <f t="shared" si="105"/>
        <v>8.2176783564642868</v>
      </c>
      <c r="F299" s="9">
        <f t="shared" si="112"/>
        <v>1257.48</v>
      </c>
      <c r="G299" s="68">
        <f t="shared" si="106"/>
        <v>1.1456099176839947</v>
      </c>
      <c r="H299" s="9">
        <f t="shared" si="113"/>
        <v>1257.48</v>
      </c>
      <c r="I299" s="66">
        <f t="shared" si="114"/>
        <v>9.3632882741482817</v>
      </c>
      <c r="J299" s="9">
        <f t="shared" si="115"/>
        <v>1257.48</v>
      </c>
      <c r="K299" s="9">
        <f t="shared" si="107"/>
        <v>9.3632882741482817</v>
      </c>
      <c r="L299" s="9">
        <f t="shared" si="108"/>
        <v>1257.48</v>
      </c>
    </row>
    <row r="300" spans="1:12">
      <c r="A300" s="66">
        <f t="shared" si="109"/>
        <v>9.6055404458485238</v>
      </c>
      <c r="B300" s="9">
        <f t="shared" si="110"/>
        <v>1377.71</v>
      </c>
      <c r="C300" s="65">
        <f t="shared" si="104"/>
        <v>9.3060069499488964</v>
      </c>
      <c r="D300" s="9">
        <f t="shared" si="111"/>
        <v>1377.71</v>
      </c>
      <c r="E300" s="66">
        <f t="shared" si="105"/>
        <v>8.2546705160810383</v>
      </c>
      <c r="F300" s="9">
        <f t="shared" si="112"/>
        <v>1377.71</v>
      </c>
      <c r="G300" s="68">
        <f t="shared" si="106"/>
        <v>1.2539290880923493</v>
      </c>
      <c r="H300" s="9">
        <f t="shared" si="113"/>
        <v>1377.71</v>
      </c>
      <c r="I300" s="66">
        <f t="shared" si="114"/>
        <v>9.5085996041733871</v>
      </c>
      <c r="J300" s="9">
        <f t="shared" si="115"/>
        <v>1377.71</v>
      </c>
      <c r="K300" s="9">
        <f t="shared" si="107"/>
        <v>9.5085996041733871</v>
      </c>
      <c r="L300" s="9">
        <f t="shared" si="108"/>
        <v>1377.71</v>
      </c>
    </row>
    <row r="301" spans="1:12">
      <c r="A301" s="66">
        <f t="shared" si="109"/>
        <v>9.7253102768441426</v>
      </c>
      <c r="B301" s="9">
        <f t="shared" si="110"/>
        <v>1509.28</v>
      </c>
      <c r="C301" s="65">
        <f t="shared" si="104"/>
        <v>9.4257767809445152</v>
      </c>
      <c r="D301" s="9">
        <f t="shared" si="111"/>
        <v>1509.28</v>
      </c>
      <c r="E301" s="66">
        <f t="shared" si="105"/>
        <v>8.2905023877311468</v>
      </c>
      <c r="F301" s="9">
        <f t="shared" si="112"/>
        <v>1509.28</v>
      </c>
      <c r="G301" s="68">
        <f t="shared" si="106"/>
        <v>1.3481456345465557</v>
      </c>
      <c r="H301" s="9">
        <f t="shared" si="113"/>
        <v>1509.28</v>
      </c>
      <c r="I301" s="66">
        <f t="shared" si="114"/>
        <v>9.6386480222777031</v>
      </c>
      <c r="J301" s="9">
        <f t="shared" si="115"/>
        <v>1509.28</v>
      </c>
      <c r="K301" s="9">
        <f t="shared" si="107"/>
        <v>9.6386480222777031</v>
      </c>
      <c r="L301" s="9">
        <f t="shared" si="108"/>
        <v>1509.28</v>
      </c>
    </row>
    <row r="302" spans="1:12">
      <c r="A302" s="66">
        <f t="shared" si="109"/>
        <v>9.8690340740388827</v>
      </c>
      <c r="B302" s="9">
        <f t="shared" si="110"/>
        <v>1647.93</v>
      </c>
      <c r="C302" s="65">
        <f t="shared" si="104"/>
        <v>9.5695005781392553</v>
      </c>
      <c r="D302" s="9">
        <f t="shared" si="111"/>
        <v>1647.93</v>
      </c>
      <c r="E302" s="66">
        <f t="shared" si="105"/>
        <v>8.324017759893426</v>
      </c>
      <c r="F302" s="9">
        <f t="shared" si="112"/>
        <v>1647.93</v>
      </c>
      <c r="G302" s="68">
        <f t="shared" si="106"/>
        <v>1.4278975931895619</v>
      </c>
      <c r="H302" s="9">
        <f t="shared" si="113"/>
        <v>1647.93</v>
      </c>
      <c r="I302" s="66">
        <f t="shared" si="114"/>
        <v>9.7519153530829872</v>
      </c>
      <c r="J302" s="9">
        <f t="shared" si="115"/>
        <v>1647.93</v>
      </c>
      <c r="K302" s="9">
        <f t="shared" si="107"/>
        <v>9.7519153530829872</v>
      </c>
      <c r="L302" s="9">
        <f t="shared" si="108"/>
        <v>1647.93</v>
      </c>
    </row>
    <row r="303" spans="1:12">
      <c r="A303" s="66">
        <f t="shared" si="109"/>
        <v>10.012757871233624</v>
      </c>
      <c r="B303" s="9">
        <f t="shared" si="110"/>
        <v>1809.69</v>
      </c>
      <c r="C303" s="65">
        <f t="shared" si="104"/>
        <v>9.7132243753339971</v>
      </c>
      <c r="D303" s="9">
        <f t="shared" si="111"/>
        <v>1809.69</v>
      </c>
      <c r="E303" s="66">
        <f t="shared" si="105"/>
        <v>8.358681035647205</v>
      </c>
      <c r="F303" s="9">
        <f t="shared" si="112"/>
        <v>1809.69</v>
      </c>
      <c r="G303" s="68">
        <f t="shared" si="106"/>
        <v>1.5028992734713278</v>
      </c>
      <c r="H303" s="9">
        <f t="shared" si="113"/>
        <v>1809.69</v>
      </c>
      <c r="I303" s="66">
        <f t="shared" si="114"/>
        <v>9.8615803091185334</v>
      </c>
      <c r="J303" s="9">
        <f t="shared" si="115"/>
        <v>1809.69</v>
      </c>
      <c r="K303" s="9">
        <f t="shared" si="107"/>
        <v>9.8615803091185334</v>
      </c>
      <c r="L303" s="9">
        <f t="shared" si="108"/>
        <v>1809.69</v>
      </c>
    </row>
    <row r="304" spans="1:12">
      <c r="A304" s="66">
        <f t="shared" si="109"/>
        <v>10.132527702229241</v>
      </c>
      <c r="B304" s="9">
        <f t="shared" si="110"/>
        <v>1979.5</v>
      </c>
      <c r="C304" s="65">
        <f t="shared" si="104"/>
        <v>9.8329942063296141</v>
      </c>
      <c r="D304" s="9">
        <f t="shared" si="111"/>
        <v>1979.5</v>
      </c>
      <c r="E304" s="66">
        <f t="shared" si="105"/>
        <v>8.3909163309131074</v>
      </c>
      <c r="F304" s="9">
        <f t="shared" si="112"/>
        <v>1979.5</v>
      </c>
      <c r="G304" s="68">
        <f t="shared" si="106"/>
        <v>1.5666198534056288</v>
      </c>
      <c r="H304" s="9">
        <f t="shared" si="113"/>
        <v>1979.5</v>
      </c>
      <c r="I304" s="66">
        <f t="shared" si="114"/>
        <v>9.9575361843187356</v>
      </c>
      <c r="J304" s="9">
        <f t="shared" si="115"/>
        <v>1979.5</v>
      </c>
      <c r="K304" s="9">
        <f t="shared" si="107"/>
        <v>9.9575361843187356</v>
      </c>
      <c r="L304" s="9">
        <f t="shared" si="108"/>
        <v>1979.5</v>
      </c>
    </row>
    <row r="305" spans="1:12">
      <c r="A305" s="66">
        <f t="shared" si="109"/>
        <v>10.252297533224858</v>
      </c>
      <c r="B305" s="9">
        <f t="shared" si="110"/>
        <v>2158.13</v>
      </c>
      <c r="C305" s="65">
        <f t="shared" si="104"/>
        <v>9.9527640373252311</v>
      </c>
      <c r="D305" s="9">
        <f t="shared" si="111"/>
        <v>2158.13</v>
      </c>
      <c r="E305" s="66">
        <f t="shared" si="105"/>
        <v>8.4211118006402188</v>
      </c>
      <c r="F305" s="9">
        <f t="shared" si="112"/>
        <v>2158.13</v>
      </c>
      <c r="G305" s="68">
        <f t="shared" si="106"/>
        <v>1.6216304270941495</v>
      </c>
      <c r="H305" s="9">
        <f t="shared" si="113"/>
        <v>2158.13</v>
      </c>
      <c r="I305" s="66">
        <f t="shared" si="114"/>
        <v>10.042742227734369</v>
      </c>
      <c r="J305" s="9">
        <f t="shared" si="115"/>
        <v>2158.13</v>
      </c>
      <c r="K305" s="9">
        <f t="shared" si="107"/>
        <v>10.042742227734369</v>
      </c>
      <c r="L305" s="9">
        <f t="shared" si="108"/>
        <v>2158.13</v>
      </c>
    </row>
    <row r="306" spans="1:12">
      <c r="A306" s="66">
        <f t="shared" si="109"/>
        <v>10.372067364220477</v>
      </c>
      <c r="B306" s="9">
        <f t="shared" si="110"/>
        <v>2369.5300000000002</v>
      </c>
      <c r="C306" s="65">
        <f t="shared" si="104"/>
        <v>10.07253386832085</v>
      </c>
      <c r="D306" s="9">
        <f t="shared" si="111"/>
        <v>2369.5300000000002</v>
      </c>
      <c r="E306" s="66">
        <f t="shared" si="105"/>
        <v>8.4528642169634995</v>
      </c>
      <c r="F306" s="9">
        <f t="shared" si="112"/>
        <v>2369.5300000000002</v>
      </c>
      <c r="G306" s="68">
        <f t="shared" si="106"/>
        <v>1.6751188845399729</v>
      </c>
      <c r="H306" s="9">
        <f t="shared" si="113"/>
        <v>2369.5300000000002</v>
      </c>
      <c r="I306" s="66">
        <f t="shared" si="114"/>
        <v>10.127983101503473</v>
      </c>
      <c r="J306" s="9">
        <f t="shared" si="115"/>
        <v>2369.5300000000002</v>
      </c>
      <c r="K306" s="9">
        <f t="shared" si="107"/>
        <v>10.127983101503473</v>
      </c>
      <c r="L306" s="9">
        <f t="shared" si="108"/>
        <v>2369.5300000000002</v>
      </c>
    </row>
    <row r="307" spans="1:12">
      <c r="A307" s="66">
        <f t="shared" si="109"/>
        <v>10.467883229016973</v>
      </c>
      <c r="B307" s="9">
        <f t="shared" si="110"/>
        <v>2586.31</v>
      </c>
      <c r="C307" s="65">
        <f t="shared" si="104"/>
        <v>10.168349733117346</v>
      </c>
      <c r="D307" s="9">
        <f t="shared" si="111"/>
        <v>2586.31</v>
      </c>
      <c r="E307" s="66">
        <f t="shared" si="105"/>
        <v>8.4817879675075876</v>
      </c>
      <c r="F307" s="9">
        <f t="shared" si="112"/>
        <v>2586.31</v>
      </c>
      <c r="G307" s="68">
        <f t="shared" si="106"/>
        <v>1.7203478776270111</v>
      </c>
      <c r="H307" s="9">
        <f t="shared" si="113"/>
        <v>2586.31</v>
      </c>
      <c r="I307" s="66">
        <f t="shared" si="114"/>
        <v>10.202135845134599</v>
      </c>
      <c r="J307" s="9">
        <f t="shared" si="115"/>
        <v>2586.31</v>
      </c>
      <c r="K307" s="9">
        <f t="shared" si="107"/>
        <v>10.202135845134599</v>
      </c>
      <c r="L307" s="9">
        <f t="shared" si="108"/>
        <v>2586.31</v>
      </c>
    </row>
    <row r="308" spans="1:12">
      <c r="A308" s="66">
        <f t="shared" si="109"/>
        <v>10.563699093813465</v>
      </c>
      <c r="B308" s="9">
        <f t="shared" si="110"/>
        <v>2829.77</v>
      </c>
      <c r="C308" s="65">
        <f t="shared" si="104"/>
        <v>10.264165597913838</v>
      </c>
      <c r="D308" s="9">
        <f t="shared" si="111"/>
        <v>2829.77</v>
      </c>
      <c r="E308" s="66">
        <f t="shared" si="105"/>
        <v>8.5107183857233704</v>
      </c>
      <c r="F308" s="9">
        <f t="shared" si="112"/>
        <v>2829.77</v>
      </c>
      <c r="G308" s="68">
        <f t="shared" si="106"/>
        <v>1.7625810539828315</v>
      </c>
      <c r="H308" s="9">
        <f t="shared" si="113"/>
        <v>2829.77</v>
      </c>
      <c r="I308" s="66">
        <f t="shared" si="114"/>
        <v>10.273299439706202</v>
      </c>
      <c r="J308" s="9">
        <f t="shared" si="115"/>
        <v>2829.77</v>
      </c>
      <c r="K308" s="9">
        <f t="shared" si="107"/>
        <v>10.273299439706202</v>
      </c>
      <c r="L308" s="9">
        <f t="shared" si="108"/>
        <v>2829.77</v>
      </c>
    </row>
    <row r="309" spans="1:12">
      <c r="A309" s="66">
        <f t="shared" si="109"/>
        <v>10.683468924809084</v>
      </c>
      <c r="B309" s="9">
        <f t="shared" si="110"/>
        <v>3098.82</v>
      </c>
      <c r="C309" s="65">
        <f t="shared" si="104"/>
        <v>10.383935428909457</v>
      </c>
      <c r="D309" s="9">
        <f t="shared" si="111"/>
        <v>3098.82</v>
      </c>
      <c r="E309" s="66">
        <f t="shared" si="105"/>
        <v>8.5391423007729337</v>
      </c>
      <c r="F309" s="9">
        <f t="shared" si="112"/>
        <v>3098.82</v>
      </c>
      <c r="G309" s="68">
        <f t="shared" si="106"/>
        <v>1.8014169948677587</v>
      </c>
      <c r="H309" s="9">
        <f t="shared" si="113"/>
        <v>3098.82</v>
      </c>
      <c r="I309" s="66">
        <f t="shared" si="114"/>
        <v>10.340559295640693</v>
      </c>
      <c r="J309" s="9">
        <f t="shared" si="115"/>
        <v>3098.82</v>
      </c>
      <c r="K309" s="9">
        <f t="shared" si="107"/>
        <v>10.340559295640693</v>
      </c>
      <c r="L309" s="9">
        <f t="shared" si="108"/>
        <v>3098.82</v>
      </c>
    </row>
    <row r="310" spans="1:12">
      <c r="A310" s="66">
        <f t="shared" si="109"/>
        <v>10.779284789605576</v>
      </c>
      <c r="B310" s="9">
        <f t="shared" si="110"/>
        <v>3387.39</v>
      </c>
      <c r="C310" s="65">
        <f t="shared" si="104"/>
        <v>10.479751293705949</v>
      </c>
      <c r="D310" s="9">
        <f t="shared" si="111"/>
        <v>3387.39</v>
      </c>
      <c r="E310" s="66">
        <f t="shared" si="105"/>
        <v>8.5662722967129525</v>
      </c>
      <c r="F310" s="9">
        <f t="shared" si="112"/>
        <v>3387.39</v>
      </c>
      <c r="G310" s="68">
        <f t="shared" si="106"/>
        <v>1.8362452154928985</v>
      </c>
      <c r="H310" s="9">
        <f t="shared" si="113"/>
        <v>3387.39</v>
      </c>
      <c r="I310" s="66">
        <f t="shared" si="114"/>
        <v>10.402517512205851</v>
      </c>
      <c r="J310" s="9">
        <f t="shared" si="115"/>
        <v>3387.39</v>
      </c>
      <c r="K310" s="9">
        <f t="shared" si="107"/>
        <v>10.402517512205851</v>
      </c>
      <c r="L310" s="9">
        <f t="shared" si="108"/>
        <v>3387.39</v>
      </c>
    </row>
    <row r="311" spans="1:12">
      <c r="A311" s="66">
        <f t="shared" si="109"/>
        <v>10.851146688202947</v>
      </c>
      <c r="B311" s="9">
        <f t="shared" si="110"/>
        <v>3708.53</v>
      </c>
      <c r="C311" s="65">
        <f t="shared" si="104"/>
        <v>10.55161319230332</v>
      </c>
      <c r="D311" s="9">
        <f t="shared" si="111"/>
        <v>3708.53</v>
      </c>
      <c r="E311" s="66">
        <f t="shared" si="105"/>
        <v>8.5931537049218942</v>
      </c>
      <c r="F311" s="9">
        <f t="shared" si="112"/>
        <v>3708.53</v>
      </c>
      <c r="G311" s="68">
        <f t="shared" si="106"/>
        <v>1.8687788848633127</v>
      </c>
      <c r="H311" s="9">
        <f t="shared" si="113"/>
        <v>3708.53</v>
      </c>
      <c r="I311" s="66">
        <f t="shared" si="114"/>
        <v>10.461932589785206</v>
      </c>
      <c r="J311" s="9">
        <f t="shared" si="115"/>
        <v>3708.53</v>
      </c>
      <c r="K311" s="9">
        <f t="shared" si="107"/>
        <v>10.461932589785206</v>
      </c>
      <c r="L311" s="9">
        <f t="shared" si="108"/>
        <v>3708.53</v>
      </c>
    </row>
    <row r="312" spans="1:12">
      <c r="A312" s="66">
        <f t="shared" si="109"/>
        <v>10.946962552999443</v>
      </c>
      <c r="B312" s="9">
        <f t="shared" si="110"/>
        <v>4058.42</v>
      </c>
      <c r="C312" s="65">
        <f t="shared" si="104"/>
        <v>10.647429057099815</v>
      </c>
      <c r="D312" s="9">
        <f t="shared" si="111"/>
        <v>4058.42</v>
      </c>
      <c r="E312" s="66">
        <f t="shared" si="105"/>
        <v>8.6192204709629632</v>
      </c>
      <c r="F312" s="9">
        <f t="shared" si="112"/>
        <v>4058.42</v>
      </c>
      <c r="G312" s="68">
        <f t="shared" si="106"/>
        <v>1.898599600954477</v>
      </c>
      <c r="H312" s="9">
        <f t="shared" si="113"/>
        <v>4058.42</v>
      </c>
      <c r="I312" s="66">
        <f t="shared" si="114"/>
        <v>10.51782007191744</v>
      </c>
      <c r="J312" s="9">
        <f t="shared" si="115"/>
        <v>4058.42</v>
      </c>
      <c r="K312" s="9">
        <f t="shared" si="107"/>
        <v>10.51782007191744</v>
      </c>
      <c r="L312" s="9">
        <f t="shared" si="108"/>
        <v>4058.42</v>
      </c>
    </row>
    <row r="313" spans="1:12">
      <c r="A313" s="66">
        <f t="shared" si="109"/>
        <v>11.042778417795937</v>
      </c>
      <c r="B313" s="9">
        <f t="shared" si="110"/>
        <v>4435.82</v>
      </c>
      <c r="C313" s="65">
        <f t="shared" si="104"/>
        <v>10.743244921896309</v>
      </c>
      <c r="D313" s="9">
        <f t="shared" si="111"/>
        <v>4435.82</v>
      </c>
      <c r="E313" s="66">
        <f t="shared" si="105"/>
        <v>8.6442795140261453</v>
      </c>
      <c r="F313" s="9">
        <f t="shared" si="112"/>
        <v>4435.82</v>
      </c>
      <c r="G313" s="68">
        <f t="shared" si="106"/>
        <v>1.9257872398711413</v>
      </c>
      <c r="H313" s="9">
        <f t="shared" si="113"/>
        <v>4435.82</v>
      </c>
      <c r="I313" s="66">
        <f t="shared" si="114"/>
        <v>10.570066753897287</v>
      </c>
      <c r="J313" s="9">
        <f t="shared" si="115"/>
        <v>4435.82</v>
      </c>
      <c r="K313" s="9">
        <f t="shared" si="107"/>
        <v>10.570066753897287</v>
      </c>
      <c r="L313" s="9">
        <f t="shared" si="108"/>
        <v>4435.82</v>
      </c>
    </row>
    <row r="314" spans="1:12">
      <c r="A314" s="66">
        <f t="shared" si="109"/>
        <v>11.114640316393306</v>
      </c>
      <c r="B314" s="9">
        <f t="shared" si="110"/>
        <v>4843.9399999999996</v>
      </c>
      <c r="C314" s="65">
        <f t="shared" si="104"/>
        <v>10.815106820493678</v>
      </c>
      <c r="D314" s="9">
        <f t="shared" si="111"/>
        <v>4843.9399999999996</v>
      </c>
      <c r="E314" s="66">
        <f t="shared" si="105"/>
        <v>8.6684725616662579</v>
      </c>
      <c r="F314" s="9">
        <f t="shared" si="112"/>
        <v>4843.9399999999996</v>
      </c>
      <c r="G314" s="68">
        <f t="shared" si="106"/>
        <v>1.9507585102817271</v>
      </c>
      <c r="H314" s="9">
        <f t="shared" si="113"/>
        <v>4843.9399999999996</v>
      </c>
      <c r="I314" s="66">
        <f t="shared" si="114"/>
        <v>10.619231071947985</v>
      </c>
      <c r="J314" s="9">
        <f t="shared" si="115"/>
        <v>4843.9399999999996</v>
      </c>
      <c r="K314" s="9">
        <f t="shared" si="107"/>
        <v>10.619231071947985</v>
      </c>
      <c r="L314" s="9">
        <f t="shared" si="108"/>
        <v>4843.9399999999996</v>
      </c>
    </row>
    <row r="315" spans="1:12">
      <c r="A315" s="66">
        <f t="shared" si="109"/>
        <v>11.186502214990677</v>
      </c>
      <c r="B315" s="9">
        <f t="shared" si="110"/>
        <v>5305.59</v>
      </c>
      <c r="C315" s="65">
        <f t="shared" si="104"/>
        <v>10.886968719091049</v>
      </c>
      <c r="D315" s="9">
        <f t="shared" si="111"/>
        <v>5305.59</v>
      </c>
      <c r="E315" s="66">
        <f t="shared" si="105"/>
        <v>8.6928782055050835</v>
      </c>
      <c r="F315" s="9">
        <f t="shared" si="112"/>
        <v>5305.59</v>
      </c>
      <c r="G315" s="68">
        <f t="shared" si="106"/>
        <v>1.974766658086514</v>
      </c>
      <c r="H315" s="9">
        <f t="shared" si="113"/>
        <v>5305.59</v>
      </c>
      <c r="I315" s="66">
        <f t="shared" si="114"/>
        <v>10.667644863591597</v>
      </c>
      <c r="J315" s="9">
        <f t="shared" si="115"/>
        <v>5305.59</v>
      </c>
      <c r="K315" s="9">
        <f t="shared" si="107"/>
        <v>10.667644863591597</v>
      </c>
      <c r="L315" s="9">
        <f t="shared" si="108"/>
        <v>5305.59</v>
      </c>
    </row>
    <row r="316" spans="1:12">
      <c r="A316" s="66">
        <f t="shared" si="109"/>
        <v>11.258364113588048</v>
      </c>
      <c r="B316" s="9">
        <f t="shared" si="110"/>
        <v>5803.41</v>
      </c>
      <c r="C316" s="65">
        <f t="shared" si="104"/>
        <v>10.95883061768842</v>
      </c>
      <c r="D316" s="9">
        <f t="shared" si="111"/>
        <v>5803.41</v>
      </c>
      <c r="E316" s="66">
        <f t="shared" si="105"/>
        <v>8.7163316921147107</v>
      </c>
      <c r="F316" s="9">
        <f t="shared" si="112"/>
        <v>5803.41</v>
      </c>
      <c r="G316" s="68">
        <f t="shared" si="106"/>
        <v>1.9967937170029173</v>
      </c>
      <c r="H316" s="9">
        <f t="shared" si="113"/>
        <v>5803.41</v>
      </c>
      <c r="I316" s="66">
        <f t="shared" si="114"/>
        <v>10.713125409117628</v>
      </c>
      <c r="J316" s="9">
        <f t="shared" si="115"/>
        <v>5803.41</v>
      </c>
      <c r="K316" s="9">
        <f t="shared" si="107"/>
        <v>10.713125409117628</v>
      </c>
      <c r="L316" s="9">
        <f t="shared" si="108"/>
        <v>5803.41</v>
      </c>
    </row>
    <row r="317" spans="1:12">
      <c r="A317" s="66">
        <f t="shared" si="109"/>
        <v>11.306272045986294</v>
      </c>
      <c r="B317" s="9">
        <f t="shared" si="110"/>
        <v>6352.47</v>
      </c>
      <c r="C317" s="65">
        <f t="shared" si="104"/>
        <v>11.006738550086666</v>
      </c>
      <c r="D317" s="9">
        <f t="shared" si="111"/>
        <v>6352.47</v>
      </c>
      <c r="E317" s="66">
        <f t="shared" si="105"/>
        <v>8.7393998407170557</v>
      </c>
      <c r="F317" s="9">
        <f t="shared" si="112"/>
        <v>6352.47</v>
      </c>
      <c r="G317" s="68">
        <f t="shared" si="106"/>
        <v>2.0175246883019557</v>
      </c>
      <c r="H317" s="9">
        <f t="shared" si="113"/>
        <v>6352.47</v>
      </c>
      <c r="I317" s="66">
        <f t="shared" si="114"/>
        <v>10.756924529019011</v>
      </c>
      <c r="J317" s="9">
        <f t="shared" si="115"/>
        <v>6352.47</v>
      </c>
      <c r="K317" s="9">
        <f t="shared" si="107"/>
        <v>10.756924529019011</v>
      </c>
      <c r="L317" s="9">
        <f t="shared" si="108"/>
        <v>6352.47</v>
      </c>
    </row>
    <row r="318" spans="1:12">
      <c r="A318" s="66">
        <f t="shared" si="109"/>
        <v>11.35417997838454</v>
      </c>
      <c r="B318" s="9">
        <f t="shared" si="110"/>
        <v>6942.65</v>
      </c>
      <c r="C318" s="65">
        <f t="shared" si="104"/>
        <v>11.054646482484912</v>
      </c>
      <c r="D318" s="9">
        <f t="shared" si="111"/>
        <v>6942.65</v>
      </c>
      <c r="E318" s="66">
        <f t="shared" si="105"/>
        <v>8.7615308644016832</v>
      </c>
      <c r="F318" s="9">
        <f t="shared" si="112"/>
        <v>6942.65</v>
      </c>
      <c r="G318" s="68">
        <f t="shared" si="106"/>
        <v>2.036596108560313</v>
      </c>
      <c r="H318" s="9">
        <f t="shared" si="113"/>
        <v>6942.65</v>
      </c>
      <c r="I318" s="66">
        <f t="shared" si="114"/>
        <v>10.798126972961995</v>
      </c>
      <c r="J318" s="9">
        <f t="shared" si="115"/>
        <v>6942.65</v>
      </c>
      <c r="K318" s="9">
        <f t="shared" si="107"/>
        <v>10.798126972961995</v>
      </c>
      <c r="L318" s="9">
        <f t="shared" si="108"/>
        <v>6942.65</v>
      </c>
    </row>
    <row r="319" spans="1:12">
      <c r="A319" s="66">
        <f t="shared" si="109"/>
        <v>11.378133944583665</v>
      </c>
      <c r="B319" s="9">
        <f t="shared" si="110"/>
        <v>7604.09</v>
      </c>
      <c r="C319" s="65">
        <f t="shared" si="104"/>
        <v>11.078600448684037</v>
      </c>
      <c r="D319" s="9">
        <f t="shared" si="111"/>
        <v>7604.09</v>
      </c>
      <c r="E319" s="66">
        <f t="shared" si="105"/>
        <v>8.7836657781980811</v>
      </c>
      <c r="F319" s="9">
        <f t="shared" si="112"/>
        <v>7604.09</v>
      </c>
      <c r="G319" s="68">
        <f t="shared" si="106"/>
        <v>2.054917545320242</v>
      </c>
      <c r="H319" s="9">
        <f t="shared" si="113"/>
        <v>7604.09</v>
      </c>
      <c r="I319" s="66">
        <f t="shared" si="114"/>
        <v>10.838583323518323</v>
      </c>
      <c r="J319" s="9">
        <f t="shared" si="115"/>
        <v>7604.09</v>
      </c>
      <c r="K319" s="9">
        <f t="shared" si="107"/>
        <v>10.838583323518323</v>
      </c>
      <c r="L319" s="9">
        <f t="shared" si="108"/>
        <v>7604.09</v>
      </c>
    </row>
    <row r="320" spans="1:12">
      <c r="A320" s="66">
        <f t="shared" si="109"/>
        <v>11.426041876981911</v>
      </c>
      <c r="B320" s="9">
        <f t="shared" si="110"/>
        <v>8313.32</v>
      </c>
      <c r="C320" s="65">
        <f t="shared" si="104"/>
        <v>11.126508381082283</v>
      </c>
      <c r="D320" s="9">
        <f t="shared" si="111"/>
        <v>8313.32</v>
      </c>
      <c r="E320" s="66">
        <f t="shared" si="105"/>
        <v>8.804848724411114</v>
      </c>
      <c r="F320" s="9">
        <f t="shared" si="112"/>
        <v>8313.32</v>
      </c>
      <c r="G320" s="68">
        <f t="shared" si="106"/>
        <v>2.0717853679056741</v>
      </c>
      <c r="H320" s="9">
        <f t="shared" si="113"/>
        <v>8313.32</v>
      </c>
      <c r="I320" s="66">
        <f t="shared" si="114"/>
        <v>10.876634092316788</v>
      </c>
      <c r="J320" s="9">
        <f t="shared" si="115"/>
        <v>8313.32</v>
      </c>
      <c r="K320" s="9">
        <f t="shared" si="107"/>
        <v>10.876634092316788</v>
      </c>
      <c r="L320" s="9">
        <f t="shared" si="108"/>
        <v>8313.32</v>
      </c>
    </row>
    <row r="321" spans="1:12">
      <c r="A321" s="66">
        <f t="shared" si="109"/>
        <v>11.426041876981911</v>
      </c>
      <c r="B321" s="9">
        <f t="shared" si="110"/>
        <v>9093.68</v>
      </c>
      <c r="C321" s="65">
        <f t="shared" ref="C321:C342" si="116">IF(D104&lt;0.0001,0.1,IF(D104="",0.001,D104))</f>
        <v>11.126508381082283</v>
      </c>
      <c r="D321" s="9">
        <f t="shared" si="111"/>
        <v>9093.68</v>
      </c>
      <c r="E321" s="66">
        <f t="shared" ref="E321:E342" si="117">IF(E104&lt;0.0001,0.1,IF(E104="",E320,E104))</f>
        <v>8.8256729157658373</v>
      </c>
      <c r="F321" s="9">
        <f t="shared" si="112"/>
        <v>9093.68</v>
      </c>
      <c r="G321" s="68">
        <f t="shared" ref="G321:G342" si="118">IF(G104&lt;0.0001,0.1,IF(G104="",0.0001,G104))</f>
        <v>2.0877674891993747</v>
      </c>
      <c r="H321" s="9">
        <f t="shared" si="113"/>
        <v>9093.68</v>
      </c>
      <c r="I321" s="66">
        <f t="shared" si="114"/>
        <v>10.913440404965211</v>
      </c>
      <c r="J321" s="9">
        <f t="shared" si="115"/>
        <v>9093.68</v>
      </c>
      <c r="K321" s="9">
        <f t="shared" ref="K321:K342" si="119">IF(M104&lt;0.0001,0.1,IF(M104="",0.0001,M104))</f>
        <v>10.913440404965211</v>
      </c>
      <c r="L321" s="9">
        <f t="shared" ref="L321:L342" si="120">IF(C105="",D321,C105)</f>
        <v>9093.68</v>
      </c>
    </row>
    <row r="322" spans="1:12">
      <c r="A322" s="66">
        <f t="shared" ref="A322:A342" si="121">IF(B105="",A321,IF(B105&lt;0.0001,0.1,B105))</f>
        <v>11.449995843181036</v>
      </c>
      <c r="B322" s="9">
        <f t="shared" ref="B322:B342" si="122">IF(A105="",B321,A105)</f>
        <v>9954.33</v>
      </c>
      <c r="C322" s="65">
        <f t="shared" si="116"/>
        <v>11.150462347281408</v>
      </c>
      <c r="D322" s="9">
        <f t="shared" ref="D322:D342" si="123">IF(A105="",B321,A105)</f>
        <v>9954.33</v>
      </c>
      <c r="E322" s="66">
        <f t="shared" si="117"/>
        <v>8.8461819614300801</v>
      </c>
      <c r="F322" s="9">
        <f t="shared" ref="F322:F342" si="124">IF(A105="",B321,A105)</f>
        <v>9954.33</v>
      </c>
      <c r="G322" s="68">
        <f t="shared" si="118"/>
        <v>2.1029566486816953</v>
      </c>
      <c r="H322" s="9">
        <f t="shared" ref="H322:H342" si="125">IF(A105="",B321,A105)</f>
        <v>9954.33</v>
      </c>
      <c r="I322" s="66">
        <f t="shared" ref="I322:I342" si="126">IF(I105&lt;0.0001,0.1,IF(I105="",I321,I105))</f>
        <v>10.949138610111776</v>
      </c>
      <c r="J322" s="9">
        <f t="shared" ref="J322:J342" si="127">IF(A105="",B321,A105)</f>
        <v>9954.33</v>
      </c>
      <c r="K322" s="9">
        <f t="shared" si="119"/>
        <v>10.949138610111776</v>
      </c>
      <c r="L322" s="9">
        <f t="shared" si="120"/>
        <v>9954.33</v>
      </c>
    </row>
    <row r="323" spans="1:12">
      <c r="A323" s="66">
        <f t="shared" si="121"/>
        <v>11.449995843181036</v>
      </c>
      <c r="B323" s="9">
        <f t="shared" si="122"/>
        <v>10894.32</v>
      </c>
      <c r="C323" s="65">
        <f t="shared" si="116"/>
        <v>11.150462347281408</v>
      </c>
      <c r="D323" s="9">
        <f t="shared" si="123"/>
        <v>10894.32</v>
      </c>
      <c r="E323" s="66">
        <f t="shared" si="117"/>
        <v>8.8661835441142482</v>
      </c>
      <c r="F323" s="9">
        <f t="shared" si="124"/>
        <v>10894.32</v>
      </c>
      <c r="G323" s="68">
        <f t="shared" si="118"/>
        <v>2.1172697994622451</v>
      </c>
      <c r="H323" s="9">
        <f t="shared" si="125"/>
        <v>10894.32</v>
      </c>
      <c r="I323" s="66">
        <f t="shared" si="126"/>
        <v>10.983453343576493</v>
      </c>
      <c r="J323" s="9">
        <f t="shared" si="127"/>
        <v>10894.32</v>
      </c>
      <c r="K323" s="9">
        <f t="shared" si="119"/>
        <v>10.983453343576493</v>
      </c>
      <c r="L323" s="9">
        <f t="shared" si="120"/>
        <v>10894.32</v>
      </c>
    </row>
    <row r="324" spans="1:12">
      <c r="A324" s="66">
        <f t="shared" si="121"/>
        <v>11.449995843181036</v>
      </c>
      <c r="B324" s="9">
        <f t="shared" si="122"/>
        <v>11893.86</v>
      </c>
      <c r="C324" s="65">
        <f t="shared" si="116"/>
        <v>11.150462347281408</v>
      </c>
      <c r="D324" s="9">
        <f t="shared" si="123"/>
        <v>11893.86</v>
      </c>
      <c r="E324" s="66">
        <f t="shared" si="117"/>
        <v>8.8852118393167565</v>
      </c>
      <c r="F324" s="9">
        <f t="shared" si="124"/>
        <v>11893.86</v>
      </c>
      <c r="G324" s="68">
        <f t="shared" si="118"/>
        <v>2.1304501567695495</v>
      </c>
      <c r="H324" s="9">
        <f t="shared" si="125"/>
        <v>11893.86</v>
      </c>
      <c r="I324" s="66">
        <f t="shared" si="126"/>
        <v>11.015661996086306</v>
      </c>
      <c r="J324" s="9">
        <f t="shared" si="127"/>
        <v>11893.86</v>
      </c>
      <c r="K324" s="9">
        <f t="shared" si="119"/>
        <v>11.015661996086306</v>
      </c>
      <c r="L324" s="9">
        <f t="shared" si="120"/>
        <v>11893.86</v>
      </c>
    </row>
    <row r="325" spans="1:12">
      <c r="A325" s="66">
        <f t="shared" si="121"/>
        <v>11.449995843181036</v>
      </c>
      <c r="B325" s="9">
        <f t="shared" si="122"/>
        <v>12993.97</v>
      </c>
      <c r="C325" s="65">
        <f t="shared" si="116"/>
        <v>11.150462347281408</v>
      </c>
      <c r="D325" s="9">
        <f t="shared" si="123"/>
        <v>12993.97</v>
      </c>
      <c r="E325" s="66">
        <f t="shared" si="117"/>
        <v>8.9039734712200538</v>
      </c>
      <c r="F325" s="9">
        <f t="shared" si="124"/>
        <v>12993.97</v>
      </c>
      <c r="G325" s="68">
        <f t="shared" si="118"/>
        <v>2.1430485276255862</v>
      </c>
      <c r="H325" s="9">
        <f t="shared" si="125"/>
        <v>12993.97</v>
      </c>
      <c r="I325" s="66">
        <f t="shared" si="126"/>
        <v>11.04702199884564</v>
      </c>
      <c r="J325" s="9">
        <f t="shared" si="127"/>
        <v>12993.97</v>
      </c>
      <c r="K325" s="9">
        <f t="shared" si="119"/>
        <v>11.04702199884564</v>
      </c>
      <c r="L325" s="9">
        <f t="shared" si="120"/>
        <v>12993.97</v>
      </c>
    </row>
    <row r="326" spans="1:12">
      <c r="A326" s="66">
        <f t="shared" si="121"/>
        <v>11.449995843181036</v>
      </c>
      <c r="B326" s="9">
        <f t="shared" si="122"/>
        <v>14295.13</v>
      </c>
      <c r="C326" s="65">
        <f t="shared" si="116"/>
        <v>11.150462347281408</v>
      </c>
      <c r="D326" s="9">
        <f t="shared" si="123"/>
        <v>14295.13</v>
      </c>
      <c r="E326" s="66">
        <f t="shared" si="117"/>
        <v>8.9237620794538728</v>
      </c>
      <c r="F326" s="9">
        <f t="shared" si="124"/>
        <v>14295.13</v>
      </c>
      <c r="G326" s="68">
        <f t="shared" si="118"/>
        <v>2.1559284506864569</v>
      </c>
      <c r="H326" s="9">
        <f t="shared" si="125"/>
        <v>14295.13</v>
      </c>
      <c r="I326" s="66">
        <f t="shared" si="126"/>
        <v>11.079690530140329</v>
      </c>
      <c r="J326" s="9">
        <f t="shared" si="127"/>
        <v>14295.13</v>
      </c>
      <c r="K326" s="9">
        <f t="shared" si="119"/>
        <v>11.079690530140329</v>
      </c>
      <c r="L326" s="9">
        <f t="shared" si="120"/>
        <v>14295.13</v>
      </c>
    </row>
    <row r="327" spans="1:12">
      <c r="A327" s="66">
        <f t="shared" si="121"/>
        <v>11.449995843181036</v>
      </c>
      <c r="B327" s="9">
        <f t="shared" si="122"/>
        <v>15593.32</v>
      </c>
      <c r="C327" s="65">
        <f t="shared" si="116"/>
        <v>11.150462347281408</v>
      </c>
      <c r="D327" s="9">
        <f t="shared" si="123"/>
        <v>15593.32</v>
      </c>
      <c r="E327" s="66">
        <f t="shared" si="117"/>
        <v>8.9413916923363779</v>
      </c>
      <c r="F327" s="9">
        <f t="shared" si="124"/>
        <v>15593.32</v>
      </c>
      <c r="G327" s="68">
        <f t="shared" si="118"/>
        <v>2.1670656933735453</v>
      </c>
      <c r="H327" s="9">
        <f t="shared" si="125"/>
        <v>15593.32</v>
      </c>
      <c r="I327" s="66">
        <f t="shared" si="126"/>
        <v>11.108457385709922</v>
      </c>
      <c r="J327" s="9">
        <f t="shared" si="127"/>
        <v>15593.32</v>
      </c>
      <c r="K327" s="9">
        <f t="shared" si="119"/>
        <v>11.108457385709922</v>
      </c>
      <c r="L327" s="9">
        <f t="shared" si="120"/>
        <v>15593.32</v>
      </c>
    </row>
    <row r="328" spans="1:12">
      <c r="A328" s="66">
        <f t="shared" si="121"/>
        <v>11.449995843181036</v>
      </c>
      <c r="B328" s="9">
        <f t="shared" si="122"/>
        <v>17092.599999999999</v>
      </c>
      <c r="C328" s="65">
        <f t="shared" si="116"/>
        <v>11.150462347281408</v>
      </c>
      <c r="D328" s="9">
        <f t="shared" si="123"/>
        <v>17092.599999999999</v>
      </c>
      <c r="E328" s="66">
        <f t="shared" si="117"/>
        <v>8.959615870586342</v>
      </c>
      <c r="F328" s="9">
        <f t="shared" si="124"/>
        <v>17092.599999999999</v>
      </c>
      <c r="G328" s="68">
        <f t="shared" si="118"/>
        <v>2.178258580508996</v>
      </c>
      <c r="H328" s="9">
        <f t="shared" si="125"/>
        <v>17092.599999999999</v>
      </c>
      <c r="I328" s="66">
        <f t="shared" si="126"/>
        <v>11.137874451095339</v>
      </c>
      <c r="J328" s="9">
        <f t="shared" si="127"/>
        <v>17092.599999999999</v>
      </c>
      <c r="K328" s="9">
        <f t="shared" si="119"/>
        <v>11.137874451095339</v>
      </c>
      <c r="L328" s="9">
        <f t="shared" si="120"/>
        <v>17092.599999999999</v>
      </c>
    </row>
    <row r="329" spans="1:12">
      <c r="A329" s="66">
        <f t="shared" si="121"/>
        <v>11.449995843181036</v>
      </c>
      <c r="B329" s="9">
        <f t="shared" si="122"/>
        <v>18694.64</v>
      </c>
      <c r="C329" s="65">
        <f t="shared" si="116"/>
        <v>11.150462347281408</v>
      </c>
      <c r="D329" s="9">
        <f t="shared" si="123"/>
        <v>18694.64</v>
      </c>
      <c r="E329" s="66">
        <f t="shared" si="117"/>
        <v>8.9770220006597228</v>
      </c>
      <c r="F329" s="9">
        <f t="shared" si="124"/>
        <v>18694.64</v>
      </c>
      <c r="G329" s="68">
        <f t="shared" si="118"/>
        <v>2.1886576060613034</v>
      </c>
      <c r="H329" s="9">
        <f t="shared" si="125"/>
        <v>18694.64</v>
      </c>
      <c r="I329" s="66">
        <f t="shared" si="126"/>
        <v>11.165679606721026</v>
      </c>
      <c r="J329" s="9">
        <f t="shared" si="127"/>
        <v>18694.64</v>
      </c>
      <c r="K329" s="9">
        <f t="shared" si="119"/>
        <v>11.165679606721026</v>
      </c>
      <c r="L329" s="9">
        <f t="shared" si="120"/>
        <v>18694.64</v>
      </c>
    </row>
    <row r="330" spans="1:12">
      <c r="A330" s="66">
        <f t="shared" si="121"/>
        <v>11.449995843181036</v>
      </c>
      <c r="B330" s="9">
        <f t="shared" si="122"/>
        <v>20393.71</v>
      </c>
      <c r="C330" s="65">
        <f t="shared" si="116"/>
        <v>11.150462347281408</v>
      </c>
      <c r="D330" s="9">
        <f t="shared" si="123"/>
        <v>20393.71</v>
      </c>
      <c r="E330" s="66">
        <f t="shared" si="117"/>
        <v>8.9935756270563001</v>
      </c>
      <c r="F330" s="9">
        <f t="shared" si="124"/>
        <v>20393.71</v>
      </c>
      <c r="G330" s="68">
        <f t="shared" si="118"/>
        <v>2.1982934777766623</v>
      </c>
      <c r="H330" s="9">
        <f t="shared" si="125"/>
        <v>20393.71</v>
      </c>
      <c r="I330" s="66">
        <f t="shared" si="126"/>
        <v>11.191869104832962</v>
      </c>
      <c r="J330" s="9">
        <f t="shared" si="127"/>
        <v>20393.71</v>
      </c>
      <c r="K330" s="9">
        <f t="shared" si="119"/>
        <v>11.191869104832962</v>
      </c>
      <c r="L330" s="9">
        <f t="shared" si="120"/>
        <v>20393.71</v>
      </c>
    </row>
    <row r="331" spans="1:12">
      <c r="A331" s="66">
        <f t="shared" si="121"/>
        <v>11.449995843181036</v>
      </c>
      <c r="B331" s="9">
        <f t="shared" si="122"/>
        <v>22294.84</v>
      </c>
      <c r="C331" s="65">
        <f t="shared" si="116"/>
        <v>11.150462347281408</v>
      </c>
      <c r="D331" s="9">
        <f t="shared" si="123"/>
        <v>22294.84</v>
      </c>
      <c r="E331" s="66">
        <f t="shared" si="117"/>
        <v>9.010192459763168</v>
      </c>
      <c r="F331" s="9">
        <f t="shared" si="124"/>
        <v>22294.84</v>
      </c>
      <c r="G331" s="68">
        <f t="shared" si="118"/>
        <v>2.2077265765749212</v>
      </c>
      <c r="H331" s="9">
        <f t="shared" si="125"/>
        <v>22294.84</v>
      </c>
      <c r="I331" s="66">
        <f t="shared" si="126"/>
        <v>11.217919036338088</v>
      </c>
      <c r="J331" s="9">
        <f t="shared" si="127"/>
        <v>22294.84</v>
      </c>
      <c r="K331" s="9">
        <f t="shared" si="119"/>
        <v>11.217919036338088</v>
      </c>
      <c r="L331" s="9">
        <f t="shared" si="120"/>
        <v>22294.84</v>
      </c>
    </row>
    <row r="332" spans="1:12">
      <c r="A332" s="66">
        <f t="shared" si="121"/>
        <v>11.449995843181036</v>
      </c>
      <c r="B332" s="9">
        <f t="shared" si="122"/>
        <v>24396.959999999999</v>
      </c>
      <c r="C332" s="65">
        <f t="shared" si="116"/>
        <v>11.150462347281408</v>
      </c>
      <c r="D332" s="9">
        <f t="shared" si="123"/>
        <v>24396.959999999999</v>
      </c>
      <c r="E332" s="66">
        <f t="shared" si="117"/>
        <v>9.026647930318946</v>
      </c>
      <c r="F332" s="9">
        <f t="shared" si="124"/>
        <v>24396.959999999999</v>
      </c>
      <c r="G332" s="68">
        <f t="shared" si="118"/>
        <v>2.2168401274709408</v>
      </c>
      <c r="H332" s="9">
        <f t="shared" si="125"/>
        <v>24396.959999999999</v>
      </c>
      <c r="I332" s="66">
        <f t="shared" si="126"/>
        <v>11.243488057789886</v>
      </c>
      <c r="J332" s="9">
        <f t="shared" si="127"/>
        <v>24396.959999999999</v>
      </c>
      <c r="K332" s="9">
        <f t="shared" si="119"/>
        <v>11.243488057789886</v>
      </c>
      <c r="L332" s="9">
        <f t="shared" si="120"/>
        <v>24396.959999999999</v>
      </c>
    </row>
    <row r="333" spans="1:12">
      <c r="A333" s="66">
        <f t="shared" si="121"/>
        <v>11.449995843181036</v>
      </c>
      <c r="B333" s="9">
        <f t="shared" si="122"/>
        <v>26696.61</v>
      </c>
      <c r="C333" s="65">
        <f t="shared" si="116"/>
        <v>11.150462347281408</v>
      </c>
      <c r="D333" s="9">
        <f t="shared" si="123"/>
        <v>26696.61</v>
      </c>
      <c r="E333" s="66">
        <f t="shared" si="117"/>
        <v>9.0427644703453769</v>
      </c>
      <c r="F333" s="9">
        <f t="shared" si="124"/>
        <v>26696.61</v>
      </c>
      <c r="G333" s="68">
        <f t="shared" si="118"/>
        <v>2.2255539229052923</v>
      </c>
      <c r="H333" s="9">
        <f t="shared" si="125"/>
        <v>26696.61</v>
      </c>
      <c r="I333" s="66">
        <f t="shared" si="126"/>
        <v>11.26831839325067</v>
      </c>
      <c r="J333" s="9">
        <f t="shared" si="127"/>
        <v>26696.61</v>
      </c>
      <c r="K333" s="9">
        <f t="shared" si="119"/>
        <v>11.26831839325067</v>
      </c>
      <c r="L333" s="9">
        <f t="shared" si="120"/>
        <v>26696.61</v>
      </c>
    </row>
    <row r="334" spans="1:12">
      <c r="A334" s="66">
        <f t="shared" si="121"/>
        <v>11.449995843181036</v>
      </c>
      <c r="B334" s="9">
        <f t="shared" si="122"/>
        <v>29298.06</v>
      </c>
      <c r="C334" s="65">
        <f t="shared" si="116"/>
        <v>11.150462347281408</v>
      </c>
      <c r="D334" s="9">
        <f t="shared" si="123"/>
        <v>29298.06</v>
      </c>
      <c r="E334" s="66">
        <f t="shared" si="117"/>
        <v>9.0590610939424003</v>
      </c>
      <c r="F334" s="9">
        <f t="shared" si="124"/>
        <v>29298.06</v>
      </c>
      <c r="G334" s="68">
        <f t="shared" si="118"/>
        <v>2.2341591787727744</v>
      </c>
      <c r="H334" s="9">
        <f t="shared" si="125"/>
        <v>29298.06</v>
      </c>
      <c r="I334" s="66">
        <f t="shared" si="126"/>
        <v>11.293220272715175</v>
      </c>
      <c r="J334" s="9">
        <f t="shared" si="127"/>
        <v>29298.06</v>
      </c>
      <c r="K334" s="9">
        <f t="shared" si="119"/>
        <v>11.293220272715175</v>
      </c>
      <c r="L334" s="9">
        <f t="shared" si="120"/>
        <v>29298.06</v>
      </c>
    </row>
    <row r="335" spans="1:12">
      <c r="A335" s="66">
        <f t="shared" si="121"/>
        <v>11.449995843181036</v>
      </c>
      <c r="B335" s="9">
        <f t="shared" si="122"/>
        <v>31997.79</v>
      </c>
      <c r="C335" s="65">
        <f t="shared" si="116"/>
        <v>11.150462347281408</v>
      </c>
      <c r="D335" s="9">
        <f t="shared" si="123"/>
        <v>31997.79</v>
      </c>
      <c r="E335" s="66">
        <f t="shared" si="117"/>
        <v>9.0742002610579355</v>
      </c>
      <c r="F335" s="9">
        <f t="shared" si="124"/>
        <v>31997.79</v>
      </c>
      <c r="G335" s="68">
        <f t="shared" si="118"/>
        <v>2.241973987449672</v>
      </c>
      <c r="H335" s="9">
        <f t="shared" si="125"/>
        <v>31997.79</v>
      </c>
      <c r="I335" s="66">
        <f t="shared" si="126"/>
        <v>11.316174248507608</v>
      </c>
      <c r="J335" s="9">
        <f t="shared" si="127"/>
        <v>31997.79</v>
      </c>
      <c r="K335" s="9">
        <f t="shared" si="119"/>
        <v>11.316174248507608</v>
      </c>
      <c r="L335" s="9">
        <f t="shared" si="120"/>
        <v>31997.79</v>
      </c>
    </row>
    <row r="336" spans="1:12">
      <c r="A336" s="66">
        <f t="shared" si="121"/>
        <v>11.449995843181036</v>
      </c>
      <c r="B336" s="9">
        <f t="shared" si="122"/>
        <v>34992.050000000003</v>
      </c>
      <c r="C336" s="65">
        <f t="shared" si="116"/>
        <v>11.150462347281408</v>
      </c>
      <c r="D336" s="9">
        <f t="shared" si="123"/>
        <v>34992.050000000003</v>
      </c>
      <c r="E336" s="66">
        <f t="shared" si="117"/>
        <v>9.0892654556227868</v>
      </c>
      <c r="F336" s="9">
        <f t="shared" si="124"/>
        <v>34992.050000000003</v>
      </c>
      <c r="G336" s="68">
        <f t="shared" si="118"/>
        <v>2.2495847996856573</v>
      </c>
      <c r="H336" s="9">
        <f t="shared" si="125"/>
        <v>34992.050000000003</v>
      </c>
      <c r="I336" s="66">
        <f t="shared" si="126"/>
        <v>11.338850255308444</v>
      </c>
      <c r="J336" s="9">
        <f t="shared" si="127"/>
        <v>34992.050000000003</v>
      </c>
      <c r="K336" s="9">
        <f t="shared" si="119"/>
        <v>11.338850255308444</v>
      </c>
      <c r="L336" s="9">
        <f t="shared" si="120"/>
        <v>34992.050000000003</v>
      </c>
    </row>
    <row r="337" spans="1:12">
      <c r="A337" s="66">
        <f t="shared" si="121"/>
        <v>11.449995843181036</v>
      </c>
      <c r="B337" s="9">
        <f t="shared" si="122"/>
        <v>38298.870000000003</v>
      </c>
      <c r="C337" s="65">
        <f t="shared" si="116"/>
        <v>11.150462347281408</v>
      </c>
      <c r="D337" s="9">
        <f t="shared" si="123"/>
        <v>38298.870000000003</v>
      </c>
      <c r="E337" s="66">
        <f t="shared" si="117"/>
        <v>9.1041766828344475</v>
      </c>
      <c r="F337" s="9">
        <f t="shared" si="124"/>
        <v>38298.870000000003</v>
      </c>
      <c r="G337" s="68">
        <f t="shared" si="118"/>
        <v>2.2569600517191848</v>
      </c>
      <c r="H337" s="9">
        <f t="shared" si="125"/>
        <v>38298.870000000003</v>
      </c>
      <c r="I337" s="66">
        <f t="shared" si="126"/>
        <v>11.361136734553632</v>
      </c>
      <c r="J337" s="9">
        <f t="shared" si="127"/>
        <v>38298.870000000003</v>
      </c>
      <c r="K337" s="9">
        <f t="shared" si="119"/>
        <v>11.361136734553632</v>
      </c>
      <c r="L337" s="9">
        <f t="shared" si="120"/>
        <v>38298.870000000003</v>
      </c>
    </row>
    <row r="338" spans="1:12">
      <c r="A338" s="66">
        <f t="shared" si="121"/>
        <v>11.449995843181036</v>
      </c>
      <c r="B338" s="9">
        <f t="shared" si="122"/>
        <v>41897.43</v>
      </c>
      <c r="C338" s="65">
        <f t="shared" si="116"/>
        <v>11.150462347281408</v>
      </c>
      <c r="D338" s="9">
        <f t="shared" si="123"/>
        <v>41897.43</v>
      </c>
      <c r="E338" s="66">
        <f t="shared" si="117"/>
        <v>9.1187193319771183</v>
      </c>
      <c r="F338" s="9">
        <f t="shared" si="124"/>
        <v>41897.43</v>
      </c>
      <c r="G338" s="68">
        <f t="shared" si="118"/>
        <v>2.2640064344559856</v>
      </c>
      <c r="H338" s="9">
        <f t="shared" si="125"/>
        <v>41897.43</v>
      </c>
      <c r="I338" s="66">
        <f t="shared" si="126"/>
        <v>11.382725766433104</v>
      </c>
      <c r="J338" s="9">
        <f t="shared" si="127"/>
        <v>41897.43</v>
      </c>
      <c r="K338" s="9">
        <f t="shared" si="119"/>
        <v>11.382725766433104</v>
      </c>
      <c r="L338" s="9">
        <f t="shared" si="120"/>
        <v>41897.43</v>
      </c>
    </row>
    <row r="339" spans="1:12">
      <c r="A339" s="66">
        <f t="shared" si="121"/>
        <v>11.449995843181036</v>
      </c>
      <c r="B339" s="9">
        <f t="shared" si="122"/>
        <v>45800.5</v>
      </c>
      <c r="C339" s="65">
        <f t="shared" si="116"/>
        <v>11.150462347281408</v>
      </c>
      <c r="D339" s="9">
        <f t="shared" si="123"/>
        <v>45800.5</v>
      </c>
      <c r="E339" s="66">
        <f t="shared" si="117"/>
        <v>9.1328687682808063</v>
      </c>
      <c r="F339" s="9">
        <f t="shared" si="124"/>
        <v>45800.5</v>
      </c>
      <c r="G339" s="68">
        <f t="shared" si="118"/>
        <v>2.2707275037001726</v>
      </c>
      <c r="H339" s="9">
        <f t="shared" si="125"/>
        <v>45800.5</v>
      </c>
      <c r="I339" s="66">
        <f t="shared" si="126"/>
        <v>11.403596271980978</v>
      </c>
      <c r="J339" s="9">
        <f t="shared" si="127"/>
        <v>45800.5</v>
      </c>
      <c r="K339" s="9">
        <f t="shared" si="119"/>
        <v>11.403596271980978</v>
      </c>
      <c r="L339" s="9">
        <f t="shared" si="120"/>
        <v>45800.5</v>
      </c>
    </row>
    <row r="340" spans="1:12">
      <c r="A340" s="66">
        <f t="shared" si="121"/>
        <v>11.449995843181036</v>
      </c>
      <c r="B340" s="9">
        <f t="shared" si="122"/>
        <v>50097.91</v>
      </c>
      <c r="C340" s="65">
        <f t="shared" si="116"/>
        <v>11.150462347281408</v>
      </c>
      <c r="D340" s="9">
        <f t="shared" si="123"/>
        <v>50097.91</v>
      </c>
      <c r="E340" s="66">
        <f t="shared" si="117"/>
        <v>9.1468473757929871</v>
      </c>
      <c r="F340" s="9">
        <f t="shared" si="124"/>
        <v>50097.91</v>
      </c>
      <c r="G340" s="68">
        <f t="shared" si="118"/>
        <v>2.2772406442807149</v>
      </c>
      <c r="H340" s="9">
        <f t="shared" si="125"/>
        <v>50097.91</v>
      </c>
      <c r="I340" s="66">
        <f t="shared" si="126"/>
        <v>11.424088020073702</v>
      </c>
      <c r="J340" s="9">
        <f t="shared" si="127"/>
        <v>50097.91</v>
      </c>
      <c r="K340" s="9">
        <f t="shared" si="119"/>
        <v>11.424088020073702</v>
      </c>
      <c r="L340" s="9">
        <f t="shared" si="120"/>
        <v>50097.91</v>
      </c>
    </row>
    <row r="341" spans="1:12">
      <c r="A341" s="66">
        <f t="shared" si="121"/>
        <v>11.449995843181036</v>
      </c>
      <c r="B341" s="9">
        <f t="shared" si="122"/>
        <v>54799.18</v>
      </c>
      <c r="C341" s="65">
        <f t="shared" si="116"/>
        <v>11.150462347281408</v>
      </c>
      <c r="D341" s="9">
        <f t="shared" si="123"/>
        <v>54799.18</v>
      </c>
      <c r="E341" s="66">
        <f t="shared" si="117"/>
        <v>9.160566027352484</v>
      </c>
      <c r="F341" s="9">
        <f t="shared" si="124"/>
        <v>54799.18</v>
      </c>
      <c r="G341" s="68">
        <f t="shared" si="118"/>
        <v>2.2835135716539523</v>
      </c>
      <c r="H341" s="9">
        <f t="shared" si="125"/>
        <v>54799.18</v>
      </c>
      <c r="I341" s="66">
        <f t="shared" si="126"/>
        <v>11.444079599006436</v>
      </c>
      <c r="J341" s="9">
        <f t="shared" si="127"/>
        <v>54799.18</v>
      </c>
      <c r="K341" s="9">
        <f t="shared" si="119"/>
        <v>11.444079599006436</v>
      </c>
      <c r="L341" s="9">
        <f t="shared" si="120"/>
        <v>54799.18</v>
      </c>
    </row>
    <row r="342" spans="1:12">
      <c r="A342" s="66">
        <f t="shared" si="121"/>
        <v>11.449995843181036</v>
      </c>
      <c r="B342" s="9">
        <f t="shared" si="122"/>
        <v>60000.59</v>
      </c>
      <c r="C342" s="65">
        <f t="shared" si="116"/>
        <v>11.150462347281408</v>
      </c>
      <c r="D342" s="9">
        <f t="shared" si="123"/>
        <v>60000.59</v>
      </c>
      <c r="E342" s="66">
        <f t="shared" si="117"/>
        <v>9.1741763652734551</v>
      </c>
      <c r="F342" s="9">
        <f t="shared" si="124"/>
        <v>60000.59</v>
      </c>
      <c r="G342" s="68">
        <f t="shared" si="118"/>
        <v>2.2896235867548178</v>
      </c>
      <c r="H342" s="9">
        <f t="shared" si="125"/>
        <v>60000.59</v>
      </c>
      <c r="I342" s="66">
        <f t="shared" si="126"/>
        <v>11.463799952028273</v>
      </c>
      <c r="J342" s="9">
        <f t="shared" si="127"/>
        <v>60000.59</v>
      </c>
      <c r="K342" s="9">
        <f t="shared" si="119"/>
        <v>11.463799952028273</v>
      </c>
      <c r="L342" s="9">
        <f t="shared" si="120"/>
        <v>60000.59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K346"/>
  <sheetViews>
    <sheetView zoomScale="81" zoomScaleNormal="81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832031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0.18</v>
      </c>
      <c r="AK2" s="21">
        <f>L4</f>
        <v>340</v>
      </c>
    </row>
    <row r="3" spans="1:37" ht="18" thickBot="1">
      <c r="A3" s="22" t="s">
        <v>7</v>
      </c>
      <c r="B3" s="23" t="s">
        <v>75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108</v>
      </c>
      <c r="D4" s="34">
        <v>0.24922649606906866</v>
      </c>
      <c r="E4" s="35">
        <v>0.76468066408060509</v>
      </c>
      <c r="F4" s="34">
        <v>2.8276388230842957</v>
      </c>
      <c r="G4" s="34">
        <v>17.406535986843892</v>
      </c>
      <c r="H4" s="36">
        <v>0.12909760452408958</v>
      </c>
      <c r="I4" s="37">
        <v>249.33175657265113</v>
      </c>
      <c r="J4" s="34">
        <v>5.445563209343403</v>
      </c>
      <c r="K4" s="36">
        <v>0.18</v>
      </c>
      <c r="L4" s="34">
        <v>340</v>
      </c>
      <c r="M4" s="34">
        <v>5</v>
      </c>
      <c r="N4" s="5"/>
      <c r="O4" s="38">
        <f>$G$4+$J$4+$M$4</f>
        <v>27.852099196187297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21</v>
      </c>
      <c r="C5" s="80" t="s">
        <v>109</v>
      </c>
      <c r="D5" s="43">
        <v>5.27</v>
      </c>
      <c r="E5" s="44"/>
      <c r="F5" s="44" t="s">
        <v>17</v>
      </c>
      <c r="G5" s="45">
        <f>3.8068*($E$4^-1.334)*(($G$4/$F$4)^2)</f>
        <v>206.33572517230587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5.27</v>
      </c>
      <c r="Y5" s="10">
        <f>IF(D8="","",(-2*$T$4*COS($V$4*PI()/180))/(D5*69035))</f>
        <v>2.0213673904217349E-3</v>
      </c>
    </row>
    <row r="6" spans="1:37" ht="18" thickTop="1" thickBot="1">
      <c r="A6" s="53" t="s">
        <v>20</v>
      </c>
      <c r="B6" s="23">
        <v>87.8</v>
      </c>
      <c r="C6" s="54" t="s">
        <v>18</v>
      </c>
      <c r="E6" s="35"/>
      <c r="F6" s="34"/>
      <c r="G6" s="34"/>
      <c r="H6" s="36"/>
      <c r="I6" s="37"/>
      <c r="J6" s="34"/>
      <c r="P6" s="55">
        <f>AVERAGE(O42:O125)</f>
        <v>10.931547285001644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20.213673904217348</v>
      </c>
    </row>
    <row r="7" spans="1:37" ht="18" thickTop="1" thickBot="1">
      <c r="A7" s="59" t="s">
        <v>22</v>
      </c>
      <c r="B7" s="60" t="s">
        <v>23</v>
      </c>
      <c r="C7" s="55">
        <f>AVERAGE(O8:O41)</f>
        <v>5.0013300216585559E-2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4.3486476910357862E-2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4.3486476910357862E-2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6990.7ft; SDGM-313</v>
      </c>
    </row>
    <row r="10" spans="1:37">
      <c r="A10">
        <v>1.96</v>
      </c>
      <c r="B10">
        <v>6.5229715365536775E-2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2.1743238455178913E-2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0.10871619227589464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4.3486476910357869E-2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BCGI</v>
      </c>
    </row>
    <row r="12" spans="1:37">
      <c r="A12">
        <v>2.36</v>
      </c>
      <c r="B12">
        <v>0.17394590764143145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6.5229715365536803E-2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0.21743238455178929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4.3486476910357841E-2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21</v>
      </c>
    </row>
    <row r="14" spans="1:37">
      <c r="A14">
        <v>2.82</v>
      </c>
      <c r="B14">
        <v>0.304405338372505</v>
      </c>
      <c r="D14" s="66">
        <f t="shared" si="0"/>
        <v>5.5178842303436337E-2</v>
      </c>
      <c r="E14" s="66">
        <f t="shared" si="1"/>
        <v>0</v>
      </c>
      <c r="F14" s="66">
        <f t="shared" si="2"/>
        <v>5.5178842303436337E-2</v>
      </c>
      <c r="G14" s="66">
        <f t="shared" si="3"/>
        <v>0</v>
      </c>
      <c r="H14" s="66">
        <f t="shared" si="4"/>
        <v>-5.5178842303436337E-2</v>
      </c>
      <c r="I14" s="66">
        <f t="shared" si="5"/>
        <v>0</v>
      </c>
      <c r="J14" s="66">
        <f t="shared" si="6"/>
        <v>5.5178842303436337E-2</v>
      </c>
      <c r="K14" s="66">
        <f t="shared" si="7"/>
        <v>0</v>
      </c>
      <c r="L14" s="66">
        <f t="shared" si="8"/>
        <v>-5.5178842303436337E-2</v>
      </c>
      <c r="M14" s="66">
        <f t="shared" si="9"/>
        <v>0</v>
      </c>
      <c r="N14" s="66">
        <f t="shared" si="10"/>
        <v>5.5178842303436337E-2</v>
      </c>
      <c r="O14" s="67">
        <f t="shared" si="11"/>
        <v>3.0447046379474957E-3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8.6972953820715709E-2</v>
      </c>
      <c r="Z14" s="68">
        <f t="shared" si="18"/>
        <v>5.5178842303436337E-2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0.41312153064839968</v>
      </c>
      <c r="D15" s="66">
        <f t="shared" si="0"/>
        <v>0.16389503457933102</v>
      </c>
      <c r="E15" s="66">
        <f t="shared" si="1"/>
        <v>2.0037517118789223E-8</v>
      </c>
      <c r="F15" s="66">
        <f t="shared" si="2"/>
        <v>0.1638950145418139</v>
      </c>
      <c r="G15" s="66">
        <f t="shared" si="3"/>
        <v>0</v>
      </c>
      <c r="H15" s="66">
        <f t="shared" si="4"/>
        <v>-0.1638950145418139</v>
      </c>
      <c r="I15" s="66">
        <f t="shared" si="5"/>
        <v>2.0037517118789223E-8</v>
      </c>
      <c r="J15" s="66">
        <f t="shared" si="6"/>
        <v>0.1638950145418139</v>
      </c>
      <c r="K15" s="66">
        <f t="shared" si="7"/>
        <v>0</v>
      </c>
      <c r="L15" s="66">
        <f t="shared" si="8"/>
        <v>-0.1638950145418139</v>
      </c>
      <c r="M15" s="66">
        <f t="shared" si="9"/>
        <v>2.0037517118789223E-8</v>
      </c>
      <c r="N15" s="66">
        <f t="shared" si="10"/>
        <v>0.1638950145418139</v>
      </c>
      <c r="O15" s="67">
        <f t="shared" si="11"/>
        <v>2.6861575791661391E-2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0.10871619227589469</v>
      </c>
      <c r="Z15" s="68">
        <f t="shared" si="18"/>
        <v>0.10871619227589469</v>
      </c>
      <c r="AA15" s="66">
        <f t="shared" si="16"/>
        <v>2.0037517118789223E-8</v>
      </c>
      <c r="AB15" s="68">
        <f t="shared" si="19"/>
        <v>1E-4</v>
      </c>
      <c r="AC15" s="70">
        <f>O4</f>
        <v>27.852099196187297</v>
      </c>
    </row>
    <row r="16" spans="1:37">
      <c r="A16">
        <v>3.37</v>
      </c>
      <c r="B16">
        <v>0.52183772292429442</v>
      </c>
      <c r="D16" s="66">
        <f t="shared" si="0"/>
        <v>0.27261122685522576</v>
      </c>
      <c r="E16" s="66">
        <f t="shared" si="1"/>
        <v>7.6875054659174161E-4</v>
      </c>
      <c r="F16" s="66">
        <f t="shared" si="2"/>
        <v>0.27184247630863401</v>
      </c>
      <c r="G16" s="66">
        <f t="shared" si="3"/>
        <v>0</v>
      </c>
      <c r="H16" s="66">
        <f t="shared" si="4"/>
        <v>-0.27184247630863401</v>
      </c>
      <c r="I16" s="66">
        <f t="shared" si="5"/>
        <v>7.6875054659174161E-4</v>
      </c>
      <c r="J16" s="66">
        <f t="shared" si="6"/>
        <v>0.27184247630863401</v>
      </c>
      <c r="K16" s="66">
        <f t="shared" si="7"/>
        <v>0</v>
      </c>
      <c r="L16" s="66">
        <f t="shared" si="8"/>
        <v>-0.27184247630863401</v>
      </c>
      <c r="M16" s="66">
        <f t="shared" si="9"/>
        <v>7.6875054659174161E-4</v>
      </c>
      <c r="N16" s="66">
        <f t="shared" si="10"/>
        <v>0.27184247630863401</v>
      </c>
      <c r="O16" s="67">
        <f t="shared" si="11"/>
        <v>7.3898331925610239E-2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0.10871619227589474</v>
      </c>
      <c r="Z16" s="68">
        <f t="shared" si="18"/>
        <v>0.10871619227589474</v>
      </c>
      <c r="AA16" s="66">
        <f t="shared" si="16"/>
        <v>7.6875054659174161E-4</v>
      </c>
      <c r="AB16" s="68">
        <f t="shared" si="19"/>
        <v>7.6873050907462286E-4</v>
      </c>
      <c r="AC16" s="11" t="s">
        <v>46</v>
      </c>
    </row>
    <row r="17" spans="1:29">
      <c r="A17">
        <v>3.68</v>
      </c>
      <c r="B17">
        <v>0.69578363056572579</v>
      </c>
      <c r="D17" s="66">
        <f t="shared" si="0"/>
        <v>0.44655713449665713</v>
      </c>
      <c r="E17" s="66">
        <f t="shared" si="1"/>
        <v>2.1894952274557129E-2</v>
      </c>
      <c r="F17" s="66">
        <f t="shared" si="2"/>
        <v>0.4246621822221</v>
      </c>
      <c r="G17" s="66">
        <f t="shared" si="3"/>
        <v>0</v>
      </c>
      <c r="H17" s="66">
        <f t="shared" si="4"/>
        <v>-0.4246621822221</v>
      </c>
      <c r="I17" s="66">
        <f t="shared" si="5"/>
        <v>2.1894952274557129E-2</v>
      </c>
      <c r="J17" s="66">
        <f t="shared" si="6"/>
        <v>0.4246621822221</v>
      </c>
      <c r="K17" s="66">
        <f t="shared" si="7"/>
        <v>0</v>
      </c>
      <c r="L17" s="66">
        <f t="shared" si="8"/>
        <v>-0.4246621822221</v>
      </c>
      <c r="M17" s="66">
        <f t="shared" si="9"/>
        <v>2.1894952274557129E-2</v>
      </c>
      <c r="N17" s="66">
        <f t="shared" si="10"/>
        <v>0.4246621822221</v>
      </c>
      <c r="O17" s="67">
        <f t="shared" si="11"/>
        <v>0.18033796900963606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0.17394590764143136</v>
      </c>
      <c r="Z17" s="68">
        <f t="shared" si="18"/>
        <v>0.17394590764143136</v>
      </c>
      <c r="AA17" s="66">
        <f t="shared" si="16"/>
        <v>2.1894952274557129E-2</v>
      </c>
      <c r="AB17" s="68">
        <f t="shared" si="19"/>
        <v>2.1126201727965387E-2</v>
      </c>
      <c r="AC17" s="11">
        <f>B6</f>
        <v>87.8</v>
      </c>
    </row>
    <row r="18" spans="1:29">
      <c r="A18">
        <v>4.04</v>
      </c>
      <c r="B18">
        <v>0.89147277666233615</v>
      </c>
      <c r="D18" s="66">
        <f t="shared" si="0"/>
        <v>0.64224628059326749</v>
      </c>
      <c r="E18" s="66">
        <f t="shared" si="1"/>
        <v>0.12560828239865113</v>
      </c>
      <c r="F18" s="66">
        <f t="shared" si="2"/>
        <v>0.51663799819461631</v>
      </c>
      <c r="G18" s="66">
        <f t="shared" si="3"/>
        <v>0</v>
      </c>
      <c r="H18" s="66">
        <f t="shared" si="4"/>
        <v>-0.51663799819461631</v>
      </c>
      <c r="I18" s="66">
        <f t="shared" si="5"/>
        <v>0.12560828239865113</v>
      </c>
      <c r="J18" s="66">
        <f t="shared" si="6"/>
        <v>0.51663799819461631</v>
      </c>
      <c r="K18" s="66">
        <f t="shared" si="7"/>
        <v>0</v>
      </c>
      <c r="L18" s="66">
        <f t="shared" si="8"/>
        <v>-0.51663799819461631</v>
      </c>
      <c r="M18" s="66">
        <f t="shared" si="9"/>
        <v>0.12560828239865113</v>
      </c>
      <c r="N18" s="66">
        <f t="shared" si="10"/>
        <v>0.51663799819461631</v>
      </c>
      <c r="O18" s="67">
        <f t="shared" si="11"/>
        <v>0.26691482117854037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0.19568914609661037</v>
      </c>
      <c r="Z18" s="68">
        <f t="shared" si="18"/>
        <v>0.19568914609661037</v>
      </c>
      <c r="AA18" s="66">
        <f t="shared" si="16"/>
        <v>0.12560828239865113</v>
      </c>
      <c r="AB18" s="68">
        <f t="shared" si="19"/>
        <v>0.10371333012409401</v>
      </c>
      <c r="AC18" s="11" t="s">
        <v>47</v>
      </c>
    </row>
    <row r="19" spans="1:29">
      <c r="A19">
        <v>4.41</v>
      </c>
      <c r="B19">
        <v>1.1089051612141254</v>
      </c>
      <c r="D19" s="66">
        <f t="shared" si="0"/>
        <v>0.85967866514505675</v>
      </c>
      <c r="E19" s="66">
        <f t="shared" si="1"/>
        <v>0.33212527295506755</v>
      </c>
      <c r="F19" s="66">
        <f t="shared" si="2"/>
        <v>0.5275533921899892</v>
      </c>
      <c r="G19" s="66">
        <f t="shared" si="3"/>
        <v>0</v>
      </c>
      <c r="H19" s="66">
        <f t="shared" si="4"/>
        <v>-0.5275533921899892</v>
      </c>
      <c r="I19" s="66">
        <f t="shared" si="5"/>
        <v>0.33212527295506755</v>
      </c>
      <c r="J19" s="66">
        <f t="shared" si="6"/>
        <v>0.5275533921899892</v>
      </c>
      <c r="K19" s="66">
        <f t="shared" si="7"/>
        <v>0</v>
      </c>
      <c r="L19" s="66">
        <f t="shared" si="8"/>
        <v>-0.5275533921899892</v>
      </c>
      <c r="M19" s="66">
        <f t="shared" si="9"/>
        <v>0.33212527295506755</v>
      </c>
      <c r="N19" s="66">
        <f t="shared" si="10"/>
        <v>0.5275533921899892</v>
      </c>
      <c r="O19" s="67">
        <f t="shared" si="11"/>
        <v>0.27831258161116457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0.21743238455178926</v>
      </c>
      <c r="Z19" s="68">
        <f t="shared" si="18"/>
        <v>0.21743238455178926</v>
      </c>
      <c r="AA19" s="66">
        <f t="shared" si="16"/>
        <v>0.33212527295506755</v>
      </c>
      <c r="AB19" s="68">
        <f t="shared" si="19"/>
        <v>0.20651699055641642</v>
      </c>
      <c r="AC19" s="71">
        <f>G5</f>
        <v>206.33572517230587</v>
      </c>
    </row>
    <row r="20" spans="1:29">
      <c r="A20">
        <v>4.82</v>
      </c>
      <c r="B20">
        <v>1.3480807842210938</v>
      </c>
      <c r="D20" s="66">
        <f t="shared" si="0"/>
        <v>1.0988542881520251</v>
      </c>
      <c r="E20" s="66">
        <f t="shared" si="1"/>
        <v>0.64254635476858024</v>
      </c>
      <c r="F20" s="66">
        <f t="shared" si="2"/>
        <v>0.45630793338344489</v>
      </c>
      <c r="G20" s="66">
        <f t="shared" si="3"/>
        <v>0</v>
      </c>
      <c r="H20" s="66">
        <f t="shared" si="4"/>
        <v>-0.45630793338344489</v>
      </c>
      <c r="I20" s="66">
        <f t="shared" si="5"/>
        <v>0.64254635476858024</v>
      </c>
      <c r="J20" s="66">
        <f t="shared" si="6"/>
        <v>0.45630793338344489</v>
      </c>
      <c r="K20" s="66">
        <f t="shared" si="7"/>
        <v>0</v>
      </c>
      <c r="L20" s="66">
        <f t="shared" si="8"/>
        <v>-0.45630793338344489</v>
      </c>
      <c r="M20" s="66">
        <f t="shared" si="9"/>
        <v>0.64254635476858024</v>
      </c>
      <c r="N20" s="66">
        <f t="shared" si="10"/>
        <v>0.45630793338344489</v>
      </c>
      <c r="O20" s="67">
        <f t="shared" si="11"/>
        <v>0.20821693006867037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0.23917562300696837</v>
      </c>
      <c r="Z20" s="68">
        <f t="shared" si="18"/>
        <v>0.23917562300696837</v>
      </c>
      <c r="AA20" s="66">
        <f t="shared" si="16"/>
        <v>0.64254635476858024</v>
      </c>
      <c r="AB20" s="68">
        <f t="shared" si="19"/>
        <v>0.31042108181351269</v>
      </c>
      <c r="AC20" s="11" t="s">
        <v>48</v>
      </c>
    </row>
    <row r="21" spans="1:29">
      <c r="A21">
        <v>5.27</v>
      </c>
      <c r="B21">
        <v>1.5872564072280622</v>
      </c>
      <c r="D21" s="66">
        <f t="shared" si="0"/>
        <v>1.3380299111589935</v>
      </c>
      <c r="E21" s="66">
        <f t="shared" si="1"/>
        <v>1.031138014319755</v>
      </c>
      <c r="F21" s="66">
        <f t="shared" si="2"/>
        <v>0.30689189683923845</v>
      </c>
      <c r="G21" s="66">
        <f t="shared" si="3"/>
        <v>0</v>
      </c>
      <c r="H21" s="66">
        <f t="shared" si="4"/>
        <v>-0.30689189683923845</v>
      </c>
      <c r="I21" s="66">
        <f t="shared" si="5"/>
        <v>1.031138014319755</v>
      </c>
      <c r="J21" s="66">
        <f t="shared" si="6"/>
        <v>0.30689189683923845</v>
      </c>
      <c r="K21" s="66">
        <f t="shared" si="7"/>
        <v>0</v>
      </c>
      <c r="L21" s="66">
        <f t="shared" si="8"/>
        <v>-0.30689189683923845</v>
      </c>
      <c r="M21" s="66">
        <f t="shared" si="9"/>
        <v>1.031138014319755</v>
      </c>
      <c r="N21" s="66">
        <f t="shared" si="10"/>
        <v>0.30689189683923845</v>
      </c>
      <c r="O21" s="67">
        <f t="shared" si="11"/>
        <v>9.4182636345585782E-2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0.23917562300696837</v>
      </c>
      <c r="Z21" s="68">
        <f t="shared" si="18"/>
        <v>0.23917562300696837</v>
      </c>
      <c r="AA21" s="66">
        <f t="shared" si="16"/>
        <v>1.031138014319755</v>
      </c>
      <c r="AB21" s="68">
        <f t="shared" si="19"/>
        <v>0.38859165955117481</v>
      </c>
      <c r="AC21" s="11" t="s">
        <v>49</v>
      </c>
    </row>
    <row r="22" spans="1:29">
      <c r="A22">
        <v>5.77</v>
      </c>
      <c r="B22">
        <v>1.8481752686902089</v>
      </c>
      <c r="D22" s="66">
        <f t="shared" si="0"/>
        <v>1.5989487726211402</v>
      </c>
      <c r="E22" s="66">
        <f t="shared" si="1"/>
        <v>1.4767326266917147</v>
      </c>
      <c r="F22" s="66">
        <f t="shared" si="2"/>
        <v>0.12221614592942553</v>
      </c>
      <c r="G22" s="66">
        <f t="shared" si="3"/>
        <v>0</v>
      </c>
      <c r="H22" s="66">
        <f t="shared" si="4"/>
        <v>-0.12221614592942553</v>
      </c>
      <c r="I22" s="66">
        <f t="shared" si="5"/>
        <v>1.4767326266917147</v>
      </c>
      <c r="J22" s="66">
        <f t="shared" si="6"/>
        <v>0.12221614592942553</v>
      </c>
      <c r="K22" s="66">
        <f t="shared" si="7"/>
        <v>0</v>
      </c>
      <c r="L22" s="66">
        <f t="shared" si="8"/>
        <v>-0.12221614592942553</v>
      </c>
      <c r="M22" s="66">
        <f t="shared" si="9"/>
        <v>1.4767326266917147</v>
      </c>
      <c r="N22" s="66">
        <f t="shared" si="10"/>
        <v>0.12221614592942553</v>
      </c>
      <c r="O22" s="67">
        <f t="shared" si="11"/>
        <v>1.4936786325842638E-2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0.26091886146214671</v>
      </c>
      <c r="Z22" s="68">
        <f t="shared" si="18"/>
        <v>0.26091886146214671</v>
      </c>
      <c r="AA22" s="66">
        <f t="shared" si="16"/>
        <v>1.4767326266917147</v>
      </c>
      <c r="AB22" s="68">
        <f t="shared" si="19"/>
        <v>0.44559461237195963</v>
      </c>
      <c r="AC22" s="70">
        <f>E4</f>
        <v>0.76468066408060509</v>
      </c>
    </row>
    <row r="23" spans="1:29">
      <c r="A23">
        <v>6.31</v>
      </c>
      <c r="B23">
        <v>2.1308373686075353</v>
      </c>
      <c r="D23" s="66">
        <f t="shared" si="0"/>
        <v>1.8816108725384666</v>
      </c>
      <c r="E23" s="66">
        <f t="shared" si="1"/>
        <v>1.9440842929608682</v>
      </c>
      <c r="F23" s="66">
        <f t="shared" si="2"/>
        <v>-6.247342042240156E-2</v>
      </c>
      <c r="G23" s="66">
        <f t="shared" si="3"/>
        <v>0</v>
      </c>
      <c r="H23" s="66">
        <f t="shared" si="4"/>
        <v>6.247342042240156E-2</v>
      </c>
      <c r="I23" s="66">
        <f t="shared" si="5"/>
        <v>1.9440842929608682</v>
      </c>
      <c r="J23" s="66">
        <f t="shared" si="6"/>
        <v>-6.247342042240156E-2</v>
      </c>
      <c r="K23" s="66">
        <f t="shared" si="7"/>
        <v>0</v>
      </c>
      <c r="L23" s="66">
        <f t="shared" si="8"/>
        <v>6.247342042240156E-2</v>
      </c>
      <c r="M23" s="66">
        <f t="shared" si="9"/>
        <v>1.9440842929608682</v>
      </c>
      <c r="N23" s="66">
        <f t="shared" si="10"/>
        <v>-6.247342042240156E-2</v>
      </c>
      <c r="O23" s="67">
        <f t="shared" si="11"/>
        <v>3.9029282592741403E-3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0.28266209991732638</v>
      </c>
      <c r="Z23" s="68">
        <f t="shared" si="18"/>
        <v>0.28266209991732638</v>
      </c>
      <c r="AA23" s="66">
        <f t="shared" si="16"/>
        <v>1.9440842929608682</v>
      </c>
      <c r="AB23" s="68">
        <f t="shared" si="19"/>
        <v>0.46735166626915348</v>
      </c>
      <c r="AC23" s="11" t="s">
        <v>50</v>
      </c>
    </row>
    <row r="24" spans="1:29">
      <c r="A24">
        <v>6.9</v>
      </c>
      <c r="B24">
        <v>2.478729183890398</v>
      </c>
      <c r="D24" s="66">
        <f t="shared" si="0"/>
        <v>2.2295026878213293</v>
      </c>
      <c r="E24" s="66">
        <f t="shared" si="1"/>
        <v>2.421611976946811</v>
      </c>
      <c r="F24" s="66">
        <f t="shared" si="2"/>
        <v>-0.19210928912548164</v>
      </c>
      <c r="G24" s="66">
        <f t="shared" si="3"/>
        <v>0</v>
      </c>
      <c r="H24" s="66">
        <f t="shared" si="4"/>
        <v>0.19210928912548164</v>
      </c>
      <c r="I24" s="66">
        <f t="shared" si="5"/>
        <v>2.421611976946811</v>
      </c>
      <c r="J24" s="66">
        <f t="shared" si="6"/>
        <v>-0.19210928912548164</v>
      </c>
      <c r="K24" s="66">
        <f t="shared" si="7"/>
        <v>0</v>
      </c>
      <c r="L24" s="66">
        <f t="shared" si="8"/>
        <v>0.19210928912548164</v>
      </c>
      <c r="M24" s="66">
        <f t="shared" si="9"/>
        <v>2.421611976946811</v>
      </c>
      <c r="N24" s="66">
        <f t="shared" si="10"/>
        <v>-0.19210928912548164</v>
      </c>
      <c r="O24" s="67">
        <f t="shared" si="11"/>
        <v>3.6905978968297899E-2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0.34789181528286273</v>
      </c>
      <c r="Z24" s="68">
        <f t="shared" si="18"/>
        <v>0.34789181528286273</v>
      </c>
      <c r="AA24" s="66">
        <f t="shared" si="16"/>
        <v>2.421611976946811</v>
      </c>
      <c r="AB24" s="68">
        <f t="shared" si="19"/>
        <v>0.47752768398594281</v>
      </c>
      <c r="AC24" s="70">
        <f>F4</f>
        <v>2.8276388230842957</v>
      </c>
    </row>
    <row r="25" spans="1:29">
      <c r="A25">
        <v>7.55</v>
      </c>
      <c r="B25">
        <v>2.8701074760836187</v>
      </c>
      <c r="D25" s="66">
        <f t="shared" si="0"/>
        <v>2.6208809800145501</v>
      </c>
      <c r="E25" s="66">
        <f t="shared" si="1"/>
        <v>2.9015280415271127</v>
      </c>
      <c r="F25" s="66">
        <f t="shared" si="2"/>
        <v>-0.28064706151256269</v>
      </c>
      <c r="G25" s="66">
        <f t="shared" si="3"/>
        <v>0</v>
      </c>
      <c r="H25" s="66">
        <f t="shared" si="4"/>
        <v>0.28064706151256269</v>
      </c>
      <c r="I25" s="66">
        <f t="shared" si="5"/>
        <v>2.9015280415271127</v>
      </c>
      <c r="J25" s="66">
        <f t="shared" si="6"/>
        <v>-0.28064706151256269</v>
      </c>
      <c r="K25" s="66">
        <f t="shared" si="7"/>
        <v>0</v>
      </c>
      <c r="L25" s="66">
        <f t="shared" si="8"/>
        <v>0.28064706151256269</v>
      </c>
      <c r="M25" s="66">
        <f t="shared" si="9"/>
        <v>2.9015280415271127</v>
      </c>
      <c r="N25" s="66">
        <f t="shared" si="10"/>
        <v>-0.28064706151256269</v>
      </c>
      <c r="O25" s="67">
        <f t="shared" si="11"/>
        <v>7.8762773135636149E-2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0.39137829219322073</v>
      </c>
      <c r="Z25" s="68">
        <f t="shared" si="18"/>
        <v>0.39137829219322073</v>
      </c>
      <c r="AA25" s="66">
        <f t="shared" si="16"/>
        <v>2.9015280415271127</v>
      </c>
      <c r="AB25" s="68">
        <f t="shared" si="19"/>
        <v>0.47991606458030178</v>
      </c>
      <c r="AC25" s="11" t="s">
        <v>51</v>
      </c>
    </row>
    <row r="26" spans="1:29">
      <c r="A26">
        <v>8.26</v>
      </c>
      <c r="B26">
        <v>3.2614857682768394</v>
      </c>
      <c r="D26" s="66">
        <f t="shared" si="0"/>
        <v>3.0122592722077708</v>
      </c>
      <c r="E26" s="66">
        <f t="shared" si="1"/>
        <v>3.3718086726301286</v>
      </c>
      <c r="F26" s="66">
        <f t="shared" si="2"/>
        <v>-0.35954940042235783</v>
      </c>
      <c r="G26" s="66">
        <f t="shared" si="3"/>
        <v>0</v>
      </c>
      <c r="H26" s="66">
        <f t="shared" si="4"/>
        <v>0.35954940042235783</v>
      </c>
      <c r="I26" s="66">
        <f t="shared" si="5"/>
        <v>3.3718086726301286</v>
      </c>
      <c r="J26" s="66">
        <f t="shared" si="6"/>
        <v>-0.35954940042235783</v>
      </c>
      <c r="K26" s="66">
        <f t="shared" si="7"/>
        <v>0</v>
      </c>
      <c r="L26" s="66">
        <f t="shared" si="8"/>
        <v>0.35954940042235783</v>
      </c>
      <c r="M26" s="66">
        <f t="shared" si="9"/>
        <v>3.3718086726301286</v>
      </c>
      <c r="N26" s="66">
        <f t="shared" si="10"/>
        <v>-0.35954940042235783</v>
      </c>
      <c r="O26" s="67">
        <f t="shared" si="11"/>
        <v>0.129275771344077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0.39137829219322073</v>
      </c>
      <c r="Z26" s="68">
        <f t="shared" si="18"/>
        <v>0.39137829219322073</v>
      </c>
      <c r="AA26" s="66">
        <f t="shared" si="16"/>
        <v>3.3718086726301286</v>
      </c>
      <c r="AB26" s="68">
        <f t="shared" si="19"/>
        <v>0.47028063110301588</v>
      </c>
      <c r="AC26" s="70">
        <f>G4</f>
        <v>17.406535986843892</v>
      </c>
    </row>
    <row r="27" spans="1:29">
      <c r="A27">
        <v>9.0399999999999991</v>
      </c>
      <c r="B27">
        <v>3.7180937758355967</v>
      </c>
      <c r="D27" s="66">
        <f t="shared" si="0"/>
        <v>3.4688672797665281</v>
      </c>
      <c r="E27" s="66">
        <f t="shared" si="1"/>
        <v>3.8300864980570122</v>
      </c>
      <c r="F27" s="66">
        <f t="shared" si="2"/>
        <v>-0.36121921829048409</v>
      </c>
      <c r="G27" s="66">
        <f t="shared" si="3"/>
        <v>0</v>
      </c>
      <c r="H27" s="66">
        <f t="shared" si="4"/>
        <v>0.36121921829048409</v>
      </c>
      <c r="I27" s="66">
        <f t="shared" si="5"/>
        <v>3.8300864980570122</v>
      </c>
      <c r="J27" s="66">
        <f t="shared" si="6"/>
        <v>-0.36121921829048409</v>
      </c>
      <c r="K27" s="66">
        <f t="shared" si="7"/>
        <v>0</v>
      </c>
      <c r="L27" s="66">
        <f t="shared" si="8"/>
        <v>0.36121921829048409</v>
      </c>
      <c r="M27" s="66">
        <f t="shared" si="9"/>
        <v>3.8300864980570122</v>
      </c>
      <c r="N27" s="66">
        <f t="shared" si="10"/>
        <v>-0.36121921829048409</v>
      </c>
      <c r="O27" s="67">
        <f t="shared" si="11"/>
        <v>0.1304793236623884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0.4566080075587573</v>
      </c>
      <c r="Z27" s="68">
        <f t="shared" si="18"/>
        <v>0.4566080075587573</v>
      </c>
      <c r="AA27" s="66">
        <f t="shared" si="16"/>
        <v>3.8300864980570122</v>
      </c>
      <c r="AB27" s="68">
        <f t="shared" si="19"/>
        <v>0.45827782542688356</v>
      </c>
      <c r="AC27" s="11" t="s">
        <v>52</v>
      </c>
    </row>
    <row r="28" spans="1:29">
      <c r="A28">
        <v>9.8800000000000008</v>
      </c>
      <c r="B28">
        <v>4.3486476910357856</v>
      </c>
      <c r="D28" s="66">
        <f t="shared" si="0"/>
        <v>4.099421194966717</v>
      </c>
      <c r="E28" s="66">
        <f t="shared" si="1"/>
        <v>4.2648691841348008</v>
      </c>
      <c r="F28" s="66">
        <f t="shared" si="2"/>
        <v>-0.16544798916808379</v>
      </c>
      <c r="G28" s="66">
        <f t="shared" si="3"/>
        <v>0</v>
      </c>
      <c r="H28" s="66">
        <f t="shared" si="4"/>
        <v>0.16544798916808379</v>
      </c>
      <c r="I28" s="66">
        <f t="shared" si="5"/>
        <v>4.2648691841348008</v>
      </c>
      <c r="J28" s="66">
        <f t="shared" si="6"/>
        <v>-0.16544798916808379</v>
      </c>
      <c r="K28" s="66">
        <f t="shared" si="7"/>
        <v>0</v>
      </c>
      <c r="L28" s="66">
        <f t="shared" si="8"/>
        <v>0.16544798916808379</v>
      </c>
      <c r="M28" s="66">
        <f t="shared" si="9"/>
        <v>4.2648691841348008</v>
      </c>
      <c r="N28" s="66">
        <f t="shared" si="10"/>
        <v>-0.16544798916808379</v>
      </c>
      <c r="O28" s="67">
        <f t="shared" si="11"/>
        <v>2.737303711976237E-2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0.63055391520018889</v>
      </c>
      <c r="Z28" s="68">
        <f t="shared" si="18"/>
        <v>0.63055391520018889</v>
      </c>
      <c r="AA28" s="66">
        <f t="shared" si="16"/>
        <v>4.2648691841348008</v>
      </c>
      <c r="AB28" s="68">
        <f t="shared" si="19"/>
        <v>0.43478268607778858</v>
      </c>
      <c r="AC28" s="70">
        <f>D4</f>
        <v>0.24922649606906866</v>
      </c>
    </row>
    <row r="29" spans="1:29">
      <c r="A29">
        <v>10.79</v>
      </c>
      <c r="B29">
        <v>4.8269989370497228</v>
      </c>
      <c r="D29" s="66">
        <f t="shared" si="0"/>
        <v>4.5777724409806542</v>
      </c>
      <c r="E29" s="66">
        <f t="shared" si="1"/>
        <v>4.6783417500976556</v>
      </c>
      <c r="F29" s="66">
        <f t="shared" si="2"/>
        <v>-0.10056930911700146</v>
      </c>
      <c r="G29" s="66">
        <f t="shared" si="3"/>
        <v>0</v>
      </c>
      <c r="H29" s="66">
        <f t="shared" si="4"/>
        <v>0.10056930911700146</v>
      </c>
      <c r="I29" s="66">
        <f t="shared" si="5"/>
        <v>4.6783417500976556</v>
      </c>
      <c r="J29" s="66">
        <f t="shared" si="6"/>
        <v>-0.10056930911700146</v>
      </c>
      <c r="K29" s="66">
        <f t="shared" si="7"/>
        <v>0</v>
      </c>
      <c r="L29" s="66">
        <f t="shared" si="8"/>
        <v>0.10056930911700146</v>
      </c>
      <c r="M29" s="66">
        <f t="shared" si="9"/>
        <v>4.6783417500976556</v>
      </c>
      <c r="N29" s="66">
        <f t="shared" si="10"/>
        <v>-0.10056930911700146</v>
      </c>
      <c r="O29" s="67">
        <f t="shared" si="11"/>
        <v>1.0114185936270993E-2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0.47835124601393719</v>
      </c>
      <c r="Z29" s="68">
        <f t="shared" si="18"/>
        <v>0.47835124601393719</v>
      </c>
      <c r="AA29" s="66">
        <f t="shared" si="16"/>
        <v>4.6783417500976556</v>
      </c>
      <c r="AB29" s="68">
        <f t="shared" si="19"/>
        <v>0.41347256596285487</v>
      </c>
      <c r="AC29" s="11" t="s">
        <v>53</v>
      </c>
    </row>
    <row r="30" spans="1:29">
      <c r="A30">
        <v>11.79</v>
      </c>
      <c r="B30">
        <v>5.283606944608481</v>
      </c>
      <c r="D30" s="66">
        <f t="shared" si="0"/>
        <v>5.0343804485394124</v>
      </c>
      <c r="E30" s="66">
        <f t="shared" si="1"/>
        <v>5.0759047599177176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5.0759047599177176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5.0759047599177176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0.45660800755875819</v>
      </c>
      <c r="Z30" s="68">
        <f t="shared" si="18"/>
        <v>0.45660800755875819</v>
      </c>
      <c r="AA30" s="66">
        <f t="shared" si="16"/>
        <v>5.0759047599177176</v>
      </c>
      <c r="AB30" s="68">
        <f t="shared" si="19"/>
        <v>0.39756300982006199</v>
      </c>
      <c r="AC30" s="11" t="s">
        <v>54</v>
      </c>
    </row>
    <row r="31" spans="1:29">
      <c r="A31">
        <v>12.89</v>
      </c>
      <c r="B31">
        <v>5.6749852368017013</v>
      </c>
      <c r="D31" s="66">
        <f t="shared" si="0"/>
        <v>5.4257587407326326</v>
      </c>
      <c r="E31" s="66">
        <f t="shared" si="1"/>
        <v>5.4573666610796696</v>
      </c>
      <c r="F31" s="66">
        <f t="shared" si="2"/>
        <v>0</v>
      </c>
      <c r="G31" s="66">
        <f t="shared" si="3"/>
        <v>0</v>
      </c>
      <c r="H31" s="66">
        <f t="shared" si="4"/>
        <v>0</v>
      </c>
      <c r="I31" s="66">
        <f t="shared" si="5"/>
        <v>5.4573666610796696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5.4573666610796696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0.39137829219322029</v>
      </c>
      <c r="Z31" s="68">
        <f t="shared" si="18"/>
        <v>0.39137829219322029</v>
      </c>
      <c r="AA31" s="66">
        <f t="shared" si="16"/>
        <v>5.4573666610796696</v>
      </c>
      <c r="AB31" s="68">
        <f t="shared" si="19"/>
        <v>0.381461901161952</v>
      </c>
      <c r="AC31" s="70">
        <f>H4</f>
        <v>0.12909760452408958</v>
      </c>
    </row>
    <row r="32" spans="1:29">
      <c r="A32">
        <v>14.2</v>
      </c>
      <c r="B32">
        <v>6.0228770520845636</v>
      </c>
      <c r="D32" s="66">
        <f t="shared" si="0"/>
        <v>5.7736505560154949</v>
      </c>
      <c r="E32" s="66">
        <f t="shared" si="1"/>
        <v>5.8505281398635125</v>
      </c>
      <c r="F32" s="66">
        <f t="shared" si="2"/>
        <v>-7.6877583848017572E-2</v>
      </c>
      <c r="G32" s="66">
        <f t="shared" si="3"/>
        <v>0</v>
      </c>
      <c r="H32" s="66">
        <f t="shared" si="4"/>
        <v>7.6877583848017572E-2</v>
      </c>
      <c r="I32" s="66">
        <f t="shared" si="5"/>
        <v>5.8505281398635125</v>
      </c>
      <c r="J32" s="66">
        <f t="shared" si="6"/>
        <v>-7.6877583848017572E-2</v>
      </c>
      <c r="K32" s="66">
        <f t="shared" si="7"/>
        <v>0</v>
      </c>
      <c r="L32" s="66">
        <f t="shared" si="8"/>
        <v>7.6877583848017572E-2</v>
      </c>
      <c r="M32" s="66">
        <f t="shared" si="9"/>
        <v>5.8505281398635125</v>
      </c>
      <c r="N32" s="66">
        <f t="shared" si="10"/>
        <v>-7.6877583848017572E-2</v>
      </c>
      <c r="O32" s="67">
        <f t="shared" si="11"/>
        <v>5.9101628983089724E-3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0.34789181528286228</v>
      </c>
      <c r="Z32" s="68">
        <f t="shared" si="18"/>
        <v>0.34789181528286228</v>
      </c>
      <c r="AA32" s="66">
        <f t="shared" si="16"/>
        <v>5.8505281398635125</v>
      </c>
      <c r="AB32" s="68">
        <f t="shared" si="19"/>
        <v>0.39316147878384289</v>
      </c>
      <c r="AC32" s="11" t="s">
        <v>55</v>
      </c>
    </row>
    <row r="33" spans="1:32">
      <c r="A33">
        <v>15.49</v>
      </c>
      <c r="B33">
        <v>6.3272823904570688</v>
      </c>
      <c r="D33" s="66">
        <f t="shared" si="0"/>
        <v>6.0780558943880001</v>
      </c>
      <c r="E33" s="66">
        <f t="shared" si="1"/>
        <v>6.1859174488000912</v>
      </c>
      <c r="F33" s="66">
        <f t="shared" si="2"/>
        <v>-0.10786155441209111</v>
      </c>
      <c r="G33" s="66">
        <f t="shared" si="3"/>
        <v>0</v>
      </c>
      <c r="H33" s="66">
        <f t="shared" si="4"/>
        <v>0.10786155441209111</v>
      </c>
      <c r="I33" s="66">
        <f t="shared" si="5"/>
        <v>6.1859174488000912</v>
      </c>
      <c r="J33" s="66">
        <f t="shared" si="6"/>
        <v>-0.10786155441209111</v>
      </c>
      <c r="K33" s="66">
        <f t="shared" si="7"/>
        <v>0</v>
      </c>
      <c r="L33" s="66">
        <f t="shared" si="8"/>
        <v>0.10786155441209111</v>
      </c>
      <c r="M33" s="66">
        <f t="shared" si="9"/>
        <v>6.1859174488000912</v>
      </c>
      <c r="N33" s="66">
        <f t="shared" si="10"/>
        <v>-0.10786155441209111</v>
      </c>
      <c r="O33" s="67">
        <f t="shared" si="11"/>
        <v>1.1634114920192491E-2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6.8770859570836305E-4</v>
      </c>
      <c r="X33" s="65">
        <f t="shared" si="15"/>
        <v>6.8770859570836302</v>
      </c>
      <c r="Y33" s="68">
        <f t="shared" si="17"/>
        <v>0.30440533837250516</v>
      </c>
      <c r="Z33" s="68">
        <f t="shared" si="18"/>
        <v>0.30440533837250516</v>
      </c>
      <c r="AA33" s="66">
        <f t="shared" si="16"/>
        <v>6.1859174488000912</v>
      </c>
      <c r="AB33" s="68">
        <f t="shared" si="19"/>
        <v>0.3353893089365787</v>
      </c>
      <c r="AC33" s="70">
        <f>I4</f>
        <v>249.33175657265113</v>
      </c>
    </row>
    <row r="34" spans="1:32">
      <c r="A34">
        <v>16.89</v>
      </c>
      <c r="B34">
        <v>6.6751742057399328</v>
      </c>
      <c r="D34" s="66">
        <f t="shared" si="0"/>
        <v>6.4259477096708641</v>
      </c>
      <c r="E34" s="66">
        <f t="shared" si="1"/>
        <v>6.5036379231799861</v>
      </c>
      <c r="F34" s="66">
        <f t="shared" si="2"/>
        <v>-7.7690213509121975E-2</v>
      </c>
      <c r="G34" s="66">
        <f t="shared" si="3"/>
        <v>0</v>
      </c>
      <c r="H34" s="66">
        <f t="shared" si="4"/>
        <v>7.7690213509121975E-2</v>
      </c>
      <c r="I34" s="66">
        <f t="shared" si="5"/>
        <v>6.5036379231799861</v>
      </c>
      <c r="J34" s="66">
        <f t="shared" si="6"/>
        <v>-7.7690213509121975E-2</v>
      </c>
      <c r="K34" s="66">
        <f t="shared" si="7"/>
        <v>0</v>
      </c>
      <c r="L34" s="66">
        <f t="shared" si="8"/>
        <v>7.7690213509121975E-2</v>
      </c>
      <c r="M34" s="66">
        <f t="shared" si="9"/>
        <v>6.5036379231799861</v>
      </c>
      <c r="N34" s="66">
        <f t="shared" si="10"/>
        <v>-7.7690213509121975E-2</v>
      </c>
      <c r="O34" s="67">
        <f t="shared" si="11"/>
        <v>6.0357692750929587E-3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0.34789181528286406</v>
      </c>
      <c r="Z34" s="68">
        <f t="shared" si="18"/>
        <v>0.34789181528286406</v>
      </c>
      <c r="AA34" s="66">
        <f t="shared" si="16"/>
        <v>6.5036379231799861</v>
      </c>
      <c r="AB34" s="68">
        <f t="shared" si="19"/>
        <v>0.31772047437989492</v>
      </c>
      <c r="AC34" s="11" t="s">
        <v>56</v>
      </c>
    </row>
    <row r="35" spans="1:32">
      <c r="A35">
        <v>18.5</v>
      </c>
      <c r="B35">
        <v>7.0230660210227942</v>
      </c>
      <c r="D35" s="66">
        <f t="shared" si="0"/>
        <v>6.7738395249537255</v>
      </c>
      <c r="E35" s="66">
        <f t="shared" si="1"/>
        <v>6.8215246498996303</v>
      </c>
      <c r="F35" s="66">
        <f t="shared" si="2"/>
        <v>0</v>
      </c>
      <c r="G35" s="66">
        <f t="shared" si="3"/>
        <v>0</v>
      </c>
      <c r="H35" s="66">
        <f t="shared" si="4"/>
        <v>0</v>
      </c>
      <c r="I35" s="66">
        <f t="shared" si="5"/>
        <v>6.8215246498996303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6.8215246498996303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0.34789181528286139</v>
      </c>
      <c r="Z35" s="68">
        <f t="shared" si="18"/>
        <v>0.34789181528286139</v>
      </c>
      <c r="AA35" s="66">
        <f t="shared" si="16"/>
        <v>6.8215246498996303</v>
      </c>
      <c r="AB35" s="68">
        <f t="shared" si="19"/>
        <v>0.31788672671964413</v>
      </c>
      <c r="AC35" s="70">
        <f>J4</f>
        <v>5.445563209343403</v>
      </c>
    </row>
    <row r="36" spans="1:32">
      <c r="A36">
        <v>20.3</v>
      </c>
      <c r="B36">
        <v>7.3274713593952985</v>
      </c>
      <c r="D36" s="66">
        <f t="shared" si="0"/>
        <v>7.0782448633262298</v>
      </c>
      <c r="E36" s="66">
        <f t="shared" si="1"/>
        <v>7.1292650787653642</v>
      </c>
      <c r="F36" s="66">
        <f t="shared" si="2"/>
        <v>-5.1020215439134375E-2</v>
      </c>
      <c r="G36" s="66">
        <f t="shared" si="3"/>
        <v>0</v>
      </c>
      <c r="H36" s="66">
        <f t="shared" si="4"/>
        <v>5.1020215439134375E-2</v>
      </c>
      <c r="I36" s="66">
        <f t="shared" si="5"/>
        <v>7.1292650787653642</v>
      </c>
      <c r="J36" s="66">
        <f t="shared" si="6"/>
        <v>-5.1020215439134375E-2</v>
      </c>
      <c r="K36" s="66">
        <f t="shared" si="7"/>
        <v>0</v>
      </c>
      <c r="L36" s="66">
        <f t="shared" si="8"/>
        <v>5.1020215439134375E-2</v>
      </c>
      <c r="M36" s="66">
        <f t="shared" si="9"/>
        <v>7.1292650787653642</v>
      </c>
      <c r="N36" s="66">
        <f t="shared" si="10"/>
        <v>-5.1020215439134375E-2</v>
      </c>
      <c r="O36" s="67">
        <f t="shared" si="11"/>
        <v>2.6030623834556858E-3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0.30440533837250427</v>
      </c>
      <c r="Z36" s="68">
        <f t="shared" si="18"/>
        <v>0.30440533837250427</v>
      </c>
      <c r="AA36" s="66">
        <f t="shared" si="16"/>
        <v>7.1292650787653642</v>
      </c>
      <c r="AB36" s="68">
        <f t="shared" si="19"/>
        <v>0.30774042886573394</v>
      </c>
      <c r="AC36" s="11" t="s">
        <v>57</v>
      </c>
    </row>
    <row r="37" spans="1:32">
      <c r="A37">
        <v>22.2</v>
      </c>
      <c r="B37">
        <v>7.5666469824022666</v>
      </c>
      <c r="D37" s="66">
        <f t="shared" si="0"/>
        <v>7.317420486333198</v>
      </c>
      <c r="E37" s="66">
        <f t="shared" si="1"/>
        <v>7.4110016060559119</v>
      </c>
      <c r="F37" s="66">
        <f t="shared" si="2"/>
        <v>-9.3581119722713879E-2</v>
      </c>
      <c r="G37" s="66">
        <f t="shared" si="3"/>
        <v>0</v>
      </c>
      <c r="H37" s="66">
        <f t="shared" si="4"/>
        <v>9.3581119722713879E-2</v>
      </c>
      <c r="I37" s="66">
        <f t="shared" si="5"/>
        <v>7.4110016060559119</v>
      </c>
      <c r="J37" s="66">
        <f t="shared" si="6"/>
        <v>-9.3581119722713879E-2</v>
      </c>
      <c r="K37" s="66">
        <f t="shared" si="7"/>
        <v>0</v>
      </c>
      <c r="L37" s="66">
        <f t="shared" si="8"/>
        <v>9.3581119722713879E-2</v>
      </c>
      <c r="M37" s="66">
        <f t="shared" si="9"/>
        <v>7.4110016060559119</v>
      </c>
      <c r="N37" s="66">
        <f t="shared" si="10"/>
        <v>-9.3581119722713879E-2</v>
      </c>
      <c r="O37" s="67">
        <f t="shared" si="11"/>
        <v>8.7574259685569093E-3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0.23917562300696815</v>
      </c>
      <c r="Z37" s="68">
        <f t="shared" si="18"/>
        <v>0.23917562300696815</v>
      </c>
      <c r="AA37" s="66">
        <f t="shared" si="16"/>
        <v>7.4110016060559119</v>
      </c>
      <c r="AB37" s="68">
        <f t="shared" si="19"/>
        <v>0.28173652729054766</v>
      </c>
      <c r="AC37" s="11" t="s">
        <v>58</v>
      </c>
    </row>
    <row r="38" spans="1:32">
      <c r="A38">
        <v>24.3</v>
      </c>
      <c r="B38">
        <v>7.8058226054092348</v>
      </c>
      <c r="D38" s="66">
        <f t="shared" si="0"/>
        <v>7.5565961093401661</v>
      </c>
      <c r="E38" s="66">
        <f t="shared" si="1"/>
        <v>7.6817293013631316</v>
      </c>
      <c r="F38" s="66">
        <f t="shared" si="2"/>
        <v>-0.12513319202296547</v>
      </c>
      <c r="G38" s="66">
        <f t="shared" si="3"/>
        <v>0</v>
      </c>
      <c r="H38" s="66">
        <f t="shared" si="4"/>
        <v>0.12513319202296547</v>
      </c>
      <c r="I38" s="66">
        <f t="shared" si="5"/>
        <v>7.6817293013631316</v>
      </c>
      <c r="J38" s="66">
        <f t="shared" si="6"/>
        <v>-0.12513319202296547</v>
      </c>
      <c r="K38" s="66">
        <f t="shared" si="7"/>
        <v>0</v>
      </c>
      <c r="L38" s="66">
        <f t="shared" si="8"/>
        <v>0.12513319202296547</v>
      </c>
      <c r="M38" s="66">
        <f t="shared" si="9"/>
        <v>7.6817293013631316</v>
      </c>
      <c r="N38" s="66">
        <f t="shared" si="10"/>
        <v>-0.12513319202296547</v>
      </c>
      <c r="O38" s="67">
        <f t="shared" si="11"/>
        <v>1.5658315745856348E-2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0.23917562300696815</v>
      </c>
      <c r="Z38" s="68">
        <f t="shared" si="18"/>
        <v>0.23917562300696815</v>
      </c>
      <c r="AA38" s="66">
        <f t="shared" si="16"/>
        <v>7.6817293013631316</v>
      </c>
      <c r="AB38" s="68">
        <f t="shared" si="19"/>
        <v>0.27072769530721974</v>
      </c>
      <c r="AC38" s="70">
        <f>K4</f>
        <v>0.18</v>
      </c>
      <c r="AD38" s="65"/>
      <c r="AF38" s="65"/>
    </row>
    <row r="39" spans="1:32">
      <c r="A39">
        <v>26.59</v>
      </c>
      <c r="B39">
        <v>8.0449982284162012</v>
      </c>
      <c r="D39" s="66">
        <f t="shared" si="0"/>
        <v>7.7957717323471325</v>
      </c>
      <c r="E39" s="66">
        <f t="shared" si="1"/>
        <v>7.9384358234897707</v>
      </c>
      <c r="F39" s="66">
        <f t="shared" si="2"/>
        <v>-0.14266409114263823</v>
      </c>
      <c r="G39" s="66">
        <f t="shared" si="3"/>
        <v>0</v>
      </c>
      <c r="H39" s="66">
        <f t="shared" si="4"/>
        <v>0.14266409114263823</v>
      </c>
      <c r="I39" s="66">
        <f t="shared" si="5"/>
        <v>7.9384358234897707</v>
      </c>
      <c r="J39" s="66">
        <f t="shared" si="6"/>
        <v>-0.14266409114263823</v>
      </c>
      <c r="K39" s="66">
        <f t="shared" si="7"/>
        <v>0</v>
      </c>
      <c r="L39" s="66">
        <f t="shared" si="8"/>
        <v>0.14266409114263823</v>
      </c>
      <c r="M39" s="66">
        <f t="shared" si="9"/>
        <v>7.9384358234897707</v>
      </c>
      <c r="N39" s="66">
        <f t="shared" si="10"/>
        <v>-0.14266409114263823</v>
      </c>
      <c r="O39" s="67">
        <f t="shared" si="11"/>
        <v>2.0353042901554989E-2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0.23917562300696638</v>
      </c>
      <c r="Z39" s="68">
        <f t="shared" si="18"/>
        <v>0.23917562300696638</v>
      </c>
      <c r="AA39" s="66">
        <f t="shared" si="16"/>
        <v>7.9384358234897707</v>
      </c>
      <c r="AB39" s="68">
        <f t="shared" si="19"/>
        <v>0.25670652212663914</v>
      </c>
      <c r="AC39" s="11" t="s">
        <v>59</v>
      </c>
      <c r="AD39" s="65"/>
      <c r="AF39" s="65"/>
    </row>
    <row r="40" spans="1:32">
      <c r="A40">
        <v>28.99</v>
      </c>
      <c r="B40">
        <v>8.2406873745128131</v>
      </c>
      <c r="D40" s="66">
        <f t="shared" ref="D40:D71" si="20">IF(B40-$D$4&gt;0.05,B40-$D$4,IF(A40="","",0))</f>
        <v>7.9914608784437444</v>
      </c>
      <c r="E40" s="66">
        <f t="shared" ref="E40:E71" si="21">IF(D40="","",IF(A40&lt;$F$4+0.01,0,10^(((-0.434*$E$4)/(LOG(A40)-LOG($F$4)))+LOG($G$4))))</f>
        <v>8.1732492942761379</v>
      </c>
      <c r="F40" s="66">
        <f t="shared" ref="F40:F71" si="22">IF(E40="","",IF(ABS(D40-E40)&lt;0.05,0,D40-E40))</f>
        <v>-0.18178841583239347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0.18178841583239347</v>
      </c>
      <c r="I40" s="66">
        <f t="shared" ref="I40:I71" si="25">IF(G40="","",E40+G40)</f>
        <v>8.1732492942761379</v>
      </c>
      <c r="J40" s="66">
        <f t="shared" ref="J40:J71" si="26">IF(I40="","",IF(ABS(D40-I40)&lt;0.05,0,D40-I40))</f>
        <v>-0.18178841583239347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0.18178841583239347</v>
      </c>
      <c r="M40" s="66">
        <f t="shared" ref="M40:M71" si="29">IF(L40="","",E40+G40+K40)</f>
        <v>8.1732492942761379</v>
      </c>
      <c r="N40" s="66">
        <f t="shared" ref="N40:N71" si="30">IF(M40="","",IF(ABS(D40-M40)&lt;0.05,0,D40-M40))</f>
        <v>-0.18178841583239347</v>
      </c>
      <c r="O40" s="67">
        <f t="shared" ref="O40:O71" si="31">IF($H$4="",IF(A40="","",F40^2),IF(N40="","",N40^2))</f>
        <v>3.3047028130851204E-2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0.19568914609661192</v>
      </c>
      <c r="Z40" s="68">
        <f t="shared" si="18"/>
        <v>0.19568914609661192</v>
      </c>
      <c r="AA40" s="66">
        <f t="shared" ref="AA40:AA71" si="36">(IF(M40="",(IF(I40="",E40,I40)),M40 ))</f>
        <v>8.1732492942761379</v>
      </c>
      <c r="AB40" s="68">
        <f t="shared" si="19"/>
        <v>0.23481347078636716</v>
      </c>
      <c r="AC40" s="70">
        <f>L4</f>
        <v>340</v>
      </c>
      <c r="AD40" s="65"/>
      <c r="AF40" s="65"/>
    </row>
    <row r="41" spans="1:32">
      <c r="A41">
        <v>31.79</v>
      </c>
      <c r="B41">
        <v>8.4798629975197795</v>
      </c>
      <c r="D41" s="66">
        <f t="shared" si="20"/>
        <v>8.2306365014507108</v>
      </c>
      <c r="E41" s="66">
        <f t="shared" si="21"/>
        <v>8.412110879310708</v>
      </c>
      <c r="F41" s="66">
        <f t="shared" si="22"/>
        <v>-0.1814743778599972</v>
      </c>
      <c r="G41" s="66">
        <f t="shared" si="23"/>
        <v>0</v>
      </c>
      <c r="H41" s="66">
        <f t="shared" si="24"/>
        <v>0.1814743778599972</v>
      </c>
      <c r="I41" s="66">
        <f t="shared" si="25"/>
        <v>8.412110879310708</v>
      </c>
      <c r="J41" s="66">
        <f t="shared" si="26"/>
        <v>-0.1814743778599972</v>
      </c>
      <c r="K41" s="66">
        <f t="shared" si="27"/>
        <v>0</v>
      </c>
      <c r="L41" s="66">
        <f t="shared" si="28"/>
        <v>0.1814743778599972</v>
      </c>
      <c r="M41" s="66">
        <f t="shared" si="29"/>
        <v>8.412110879310708</v>
      </c>
      <c r="N41" s="66">
        <f t="shared" si="30"/>
        <v>-0.1814743778599972</v>
      </c>
      <c r="O41" s="67">
        <f t="shared" si="31"/>
        <v>3.2932949819673041E-2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0.23917562300696638</v>
      </c>
      <c r="Z41" s="68">
        <f t="shared" ref="Z41:Z72" si="38">IF(D41-D40&lt;0.0001,0.0001,D41-D40)</f>
        <v>0.23917562300696638</v>
      </c>
      <c r="AA41" s="66">
        <f t="shared" si="36"/>
        <v>8.412110879310708</v>
      </c>
      <c r="AB41" s="68">
        <f t="shared" ref="AB41:AB72" si="39">IF(AA41-AA40&lt;0.0001,0.0001,AA41-AA40)</f>
        <v>0.23886158503457011</v>
      </c>
      <c r="AC41" s="11" t="s">
        <v>60</v>
      </c>
      <c r="AD41" s="65"/>
      <c r="AF41" s="65"/>
    </row>
    <row r="42" spans="1:32">
      <c r="A42">
        <v>34.79</v>
      </c>
      <c r="B42">
        <v>8.6972953820715677</v>
      </c>
      <c r="D42" s="66">
        <f t="shared" si="20"/>
        <v>8.4480688860024991</v>
      </c>
      <c r="E42" s="66">
        <f t="shared" si="21"/>
        <v>8.6347881688650858</v>
      </c>
      <c r="F42" s="66">
        <f t="shared" si="22"/>
        <v>-0.18671928286258677</v>
      </c>
      <c r="G42" s="66">
        <f t="shared" si="23"/>
        <v>0</v>
      </c>
      <c r="H42" s="66">
        <f t="shared" si="24"/>
        <v>0.18671928286258677</v>
      </c>
      <c r="I42" s="66">
        <f t="shared" si="25"/>
        <v>8.6347881688650858</v>
      </c>
      <c r="J42" s="66">
        <f t="shared" si="26"/>
        <v>-0.18671928286258677</v>
      </c>
      <c r="K42" s="66">
        <f t="shared" si="27"/>
        <v>0</v>
      </c>
      <c r="L42" s="66">
        <f t="shared" si="28"/>
        <v>0.18671928286258677</v>
      </c>
      <c r="M42" s="66">
        <f t="shared" si="29"/>
        <v>8.6347881688650858</v>
      </c>
      <c r="N42" s="66">
        <f t="shared" si="30"/>
        <v>-0.18671928286258677</v>
      </c>
      <c r="O42" s="67">
        <f t="shared" si="31"/>
        <v>3.4864090592718687E-2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0.21743238455178826</v>
      </c>
      <c r="Z42" s="68">
        <f t="shared" si="38"/>
        <v>0.21743238455178826</v>
      </c>
      <c r="AA42" s="66">
        <f t="shared" si="36"/>
        <v>8.6347881688650858</v>
      </c>
      <c r="AB42" s="68">
        <f t="shared" si="39"/>
        <v>0.22267728955437782</v>
      </c>
      <c r="AC42" s="70">
        <f>M4</f>
        <v>5</v>
      </c>
      <c r="AD42" s="65"/>
      <c r="AF42" s="65"/>
    </row>
    <row r="43" spans="1:32">
      <c r="A43">
        <v>38</v>
      </c>
      <c r="B43">
        <v>8.8616742647927218</v>
      </c>
      <c r="D43" s="66">
        <f t="shared" si="20"/>
        <v>8.6124477687236531</v>
      </c>
      <c r="E43" s="66">
        <f t="shared" si="21"/>
        <v>8.8428832284498231</v>
      </c>
      <c r="F43" s="66">
        <f t="shared" si="22"/>
        <v>-0.23043545972616997</v>
      </c>
      <c r="G43" s="66">
        <f t="shared" si="23"/>
        <v>0</v>
      </c>
      <c r="H43" s="66">
        <f t="shared" si="24"/>
        <v>0.23043545972616997</v>
      </c>
      <c r="I43" s="66">
        <f t="shared" si="25"/>
        <v>8.8428832284498231</v>
      </c>
      <c r="J43" s="66">
        <f t="shared" si="26"/>
        <v>-0.23043545972616997</v>
      </c>
      <c r="K43" s="66">
        <f t="shared" si="27"/>
        <v>0</v>
      </c>
      <c r="L43" s="66">
        <f t="shared" si="28"/>
        <v>0.23043545972616997</v>
      </c>
      <c r="M43" s="66">
        <f t="shared" si="29"/>
        <v>8.8428832284498231</v>
      </c>
      <c r="N43" s="66">
        <f t="shared" si="30"/>
        <v>-0.23043545972616997</v>
      </c>
      <c r="O43" s="67">
        <f t="shared" si="31"/>
        <v>5.31005010992113E-2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0.16437888272115408</v>
      </c>
      <c r="Z43" s="68">
        <f t="shared" si="38"/>
        <v>0.16437888272115408</v>
      </c>
      <c r="AA43" s="66">
        <f t="shared" si="36"/>
        <v>8.8428832284498231</v>
      </c>
      <c r="AB43" s="68">
        <f t="shared" si="39"/>
        <v>0.20809505958473729</v>
      </c>
    </row>
    <row r="44" spans="1:32">
      <c r="A44">
        <v>41.59</v>
      </c>
      <c r="B44">
        <v>9.0077888272115239</v>
      </c>
      <c r="D44" s="66">
        <f t="shared" si="20"/>
        <v>8.7585623311424552</v>
      </c>
      <c r="E44" s="66">
        <f t="shared" si="21"/>
        <v>9.0462796297958299</v>
      </c>
      <c r="F44" s="66">
        <f t="shared" si="22"/>
        <v>-0.2877172986533747</v>
      </c>
      <c r="G44" s="66">
        <f t="shared" si="23"/>
        <v>0</v>
      </c>
      <c r="H44" s="66">
        <f t="shared" si="24"/>
        <v>0.2877172986533747</v>
      </c>
      <c r="I44" s="66">
        <f t="shared" si="25"/>
        <v>9.0462796297958299</v>
      </c>
      <c r="J44" s="66">
        <f t="shared" si="26"/>
        <v>-0.2877172986533747</v>
      </c>
      <c r="K44" s="66">
        <f t="shared" si="27"/>
        <v>0</v>
      </c>
      <c r="L44" s="66">
        <f t="shared" si="28"/>
        <v>0.2877172986533747</v>
      </c>
      <c r="M44" s="66">
        <f t="shared" si="29"/>
        <v>9.0462796297958299</v>
      </c>
      <c r="N44" s="66">
        <f t="shared" si="30"/>
        <v>-0.2877172986533747</v>
      </c>
      <c r="O44" s="67">
        <f t="shared" si="31"/>
        <v>8.2781243944395205E-2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0.14611456241880205</v>
      </c>
      <c r="Z44" s="68">
        <f t="shared" si="38"/>
        <v>0.14611456241880205</v>
      </c>
      <c r="AA44" s="66">
        <f t="shared" si="36"/>
        <v>9.0462796297958299</v>
      </c>
      <c r="AB44" s="68">
        <f t="shared" si="39"/>
        <v>0.20339640134600678</v>
      </c>
    </row>
    <row r="45" spans="1:32">
      <c r="A45">
        <v>44.25</v>
      </c>
      <c r="B45">
        <v>9.1480327152474281</v>
      </c>
      <c r="D45" s="66">
        <f t="shared" si="20"/>
        <v>8.8988062191783595</v>
      </c>
      <c r="E45" s="66">
        <f t="shared" si="21"/>
        <v>9.1807247099807388</v>
      </c>
      <c r="F45" s="66">
        <f t="shared" si="22"/>
        <v>-0.2819184908023793</v>
      </c>
      <c r="G45" s="66">
        <f t="shared" si="23"/>
        <v>0</v>
      </c>
      <c r="H45" s="66">
        <f t="shared" si="24"/>
        <v>0.2819184908023793</v>
      </c>
      <c r="I45" s="66">
        <f t="shared" si="25"/>
        <v>9.1807247099807388</v>
      </c>
      <c r="J45" s="66">
        <f t="shared" si="26"/>
        <v>-0.2819184908023793</v>
      </c>
      <c r="K45" s="66">
        <f t="shared" si="27"/>
        <v>0</v>
      </c>
      <c r="L45" s="66">
        <f t="shared" si="28"/>
        <v>0.2819184908023793</v>
      </c>
      <c r="M45" s="66">
        <f t="shared" si="29"/>
        <v>9.1807247099807388</v>
      </c>
      <c r="N45" s="66">
        <f t="shared" si="30"/>
        <v>-0.2819184908023793</v>
      </c>
      <c r="O45" s="67">
        <f t="shared" si="31"/>
        <v>7.9478035456291216E-2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2.4073686209090492E-4</v>
      </c>
      <c r="X45" s="65">
        <f t="shared" si="35"/>
        <v>2.407368620909049</v>
      </c>
      <c r="Y45" s="68">
        <f t="shared" si="37"/>
        <v>0.14024388803590426</v>
      </c>
      <c r="Z45" s="68">
        <f t="shared" si="38"/>
        <v>0.14024388803590426</v>
      </c>
      <c r="AA45" s="66">
        <f t="shared" si="36"/>
        <v>9.1807247099807388</v>
      </c>
      <c r="AB45" s="68">
        <f t="shared" si="39"/>
        <v>0.13444508018490886</v>
      </c>
    </row>
    <row r="46" spans="1:32">
      <c r="A46">
        <v>48.61</v>
      </c>
      <c r="B46">
        <v>9.2882766032833306</v>
      </c>
      <c r="D46" s="66">
        <f t="shared" si="20"/>
        <v>9.0390501072142619</v>
      </c>
      <c r="E46" s="66">
        <f t="shared" si="21"/>
        <v>9.3768332187385912</v>
      </c>
      <c r="F46" s="66">
        <f t="shared" si="22"/>
        <v>-0.33778311152432927</v>
      </c>
      <c r="G46" s="66">
        <f t="shared" si="23"/>
        <v>0</v>
      </c>
      <c r="H46" s="66">
        <f t="shared" si="24"/>
        <v>0.33778311152432927</v>
      </c>
      <c r="I46" s="66">
        <f t="shared" si="25"/>
        <v>9.3768332187385912</v>
      </c>
      <c r="J46" s="66">
        <f t="shared" si="26"/>
        <v>-0.33778311152432927</v>
      </c>
      <c r="K46" s="66">
        <f t="shared" si="27"/>
        <v>0</v>
      </c>
      <c r="L46" s="66">
        <f t="shared" si="28"/>
        <v>0.33778311152432927</v>
      </c>
      <c r="M46" s="66">
        <f t="shared" si="29"/>
        <v>9.3768332187385912</v>
      </c>
      <c r="N46" s="66">
        <f t="shared" si="30"/>
        <v>-0.33778311152432927</v>
      </c>
      <c r="O46" s="67">
        <f t="shared" si="31"/>
        <v>0.11409743043105747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2.1914433547670319E-4</v>
      </c>
      <c r="X46" s="65">
        <f t="shared" si="35"/>
        <v>2.1914433547670318</v>
      </c>
      <c r="Y46" s="68">
        <f t="shared" si="37"/>
        <v>0.14024388803590249</v>
      </c>
      <c r="Z46" s="68">
        <f t="shared" si="38"/>
        <v>0.14024388803590249</v>
      </c>
      <c r="AA46" s="66">
        <f t="shared" si="36"/>
        <v>9.3768332187385912</v>
      </c>
      <c r="AB46" s="68">
        <f t="shared" si="39"/>
        <v>0.19610850875785246</v>
      </c>
    </row>
    <row r="47" spans="1:32">
      <c r="A47">
        <v>53.59</v>
      </c>
      <c r="B47">
        <v>9.4518944726585534</v>
      </c>
      <c r="D47" s="66">
        <f t="shared" si="20"/>
        <v>9.2026679765894848</v>
      </c>
      <c r="E47" s="66">
        <f t="shared" si="21"/>
        <v>9.5711235836944635</v>
      </c>
      <c r="F47" s="66">
        <f t="shared" si="22"/>
        <v>-0.36845560710497871</v>
      </c>
      <c r="G47" s="66">
        <f t="shared" si="23"/>
        <v>0</v>
      </c>
      <c r="H47" s="66">
        <f t="shared" si="24"/>
        <v>0.36845560710497871</v>
      </c>
      <c r="I47" s="66">
        <f t="shared" si="25"/>
        <v>9.5711235836944635</v>
      </c>
      <c r="J47" s="66">
        <f t="shared" si="26"/>
        <v>-0.36845560710497871</v>
      </c>
      <c r="K47" s="66">
        <f t="shared" si="27"/>
        <v>0</v>
      </c>
      <c r="L47" s="66">
        <f t="shared" si="28"/>
        <v>0.36845560710497871</v>
      </c>
      <c r="M47" s="66">
        <f t="shared" si="29"/>
        <v>9.5711235836944635</v>
      </c>
      <c r="N47" s="66">
        <f t="shared" si="30"/>
        <v>-0.36845560710497871</v>
      </c>
      <c r="O47" s="67">
        <f t="shared" si="31"/>
        <v>0.13575953440709843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1.9877973777799107E-4</v>
      </c>
      <c r="X47" s="65">
        <f t="shared" si="35"/>
        <v>1.9877973777799107</v>
      </c>
      <c r="Y47" s="68">
        <f t="shared" si="37"/>
        <v>0.16361786937522282</v>
      </c>
      <c r="Z47" s="68">
        <f t="shared" si="38"/>
        <v>0.16361786937522282</v>
      </c>
      <c r="AA47" s="66">
        <f t="shared" si="36"/>
        <v>9.5711235836944635</v>
      </c>
      <c r="AB47" s="68">
        <f t="shared" si="39"/>
        <v>0.19429036495587226</v>
      </c>
    </row>
    <row r="48" spans="1:32">
      <c r="A48">
        <v>57.77</v>
      </c>
      <c r="B48">
        <v>9.5687643793551427</v>
      </c>
      <c r="D48" s="66">
        <f t="shared" si="20"/>
        <v>9.319537883286074</v>
      </c>
      <c r="E48" s="66">
        <f t="shared" si="21"/>
        <v>9.7146964080534293</v>
      </c>
      <c r="F48" s="66">
        <f t="shared" si="22"/>
        <v>-0.39515852476735525</v>
      </c>
      <c r="G48" s="66">
        <f t="shared" si="23"/>
        <v>0</v>
      </c>
      <c r="H48" s="66">
        <f t="shared" si="24"/>
        <v>0.39515852476735525</v>
      </c>
      <c r="I48" s="66">
        <f t="shared" si="25"/>
        <v>9.7146964080534293</v>
      </c>
      <c r="J48" s="66">
        <f t="shared" si="26"/>
        <v>-0.39515852476735525</v>
      </c>
      <c r="K48" s="66">
        <f t="shared" si="27"/>
        <v>0</v>
      </c>
      <c r="L48" s="66">
        <f t="shared" si="28"/>
        <v>0.39515852476735525</v>
      </c>
      <c r="M48" s="66">
        <f t="shared" si="29"/>
        <v>9.7146964080534293</v>
      </c>
      <c r="N48" s="66">
        <f t="shared" si="30"/>
        <v>-0.39515852476735525</v>
      </c>
      <c r="O48" s="67">
        <f t="shared" si="31"/>
        <v>0.15615025969631252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1.8439685212952298E-4</v>
      </c>
      <c r="X48" s="65">
        <f t="shared" si="35"/>
        <v>1.8439685212952297</v>
      </c>
      <c r="Y48" s="68">
        <f t="shared" si="37"/>
        <v>0.11686990669658925</v>
      </c>
      <c r="Z48" s="68">
        <f t="shared" si="38"/>
        <v>0.11686990669658925</v>
      </c>
      <c r="AA48" s="66">
        <f t="shared" si="36"/>
        <v>9.7146964080534293</v>
      </c>
      <c r="AB48" s="68">
        <f t="shared" si="39"/>
        <v>0.14357282435896579</v>
      </c>
    </row>
    <row r="49" spans="1:28">
      <c r="A49">
        <v>63.7</v>
      </c>
      <c r="B49">
        <v>9.7090082673910452</v>
      </c>
      <c r="D49" s="66">
        <f t="shared" si="20"/>
        <v>9.4597817713219765</v>
      </c>
      <c r="E49" s="66">
        <f t="shared" si="21"/>
        <v>9.8940743621282845</v>
      </c>
      <c r="F49" s="66">
        <f t="shared" si="22"/>
        <v>-0.434292590806308</v>
      </c>
      <c r="G49" s="66">
        <f t="shared" si="23"/>
        <v>0</v>
      </c>
      <c r="H49" s="66">
        <f t="shared" si="24"/>
        <v>0.434292590806308</v>
      </c>
      <c r="I49" s="66">
        <f t="shared" si="25"/>
        <v>9.8940743621282845</v>
      </c>
      <c r="J49" s="66">
        <f t="shared" si="26"/>
        <v>-0.434292590806308</v>
      </c>
      <c r="K49" s="66">
        <f t="shared" si="27"/>
        <v>0</v>
      </c>
      <c r="L49" s="66">
        <f t="shared" si="28"/>
        <v>0.434292590806308</v>
      </c>
      <c r="M49" s="66">
        <f t="shared" si="29"/>
        <v>9.8940743621282845</v>
      </c>
      <c r="N49" s="66">
        <f t="shared" si="30"/>
        <v>-0.434292590806308</v>
      </c>
      <c r="O49" s="67">
        <f t="shared" si="31"/>
        <v>0.18861005442925527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1.6723086573818747E-4</v>
      </c>
      <c r="X49" s="65">
        <f t="shared" si="35"/>
        <v>1.6723086573818748</v>
      </c>
      <c r="Y49" s="68">
        <f t="shared" si="37"/>
        <v>0.14024388803590249</v>
      </c>
      <c r="Z49" s="68">
        <f t="shared" si="38"/>
        <v>0.14024388803590249</v>
      </c>
      <c r="AA49" s="66">
        <f t="shared" si="36"/>
        <v>9.8940743621282845</v>
      </c>
      <c r="AB49" s="68">
        <f t="shared" si="39"/>
        <v>0.17937795407485524</v>
      </c>
    </row>
    <row r="50" spans="1:28">
      <c r="A50">
        <v>69.819999999999993</v>
      </c>
      <c r="B50">
        <v>9.8492521554269512</v>
      </c>
      <c r="D50" s="66">
        <f t="shared" si="20"/>
        <v>9.6000256593578825</v>
      </c>
      <c r="E50" s="66">
        <f t="shared" si="21"/>
        <v>10.055279780457196</v>
      </c>
      <c r="F50" s="66">
        <f t="shared" si="22"/>
        <v>-0.45525412109931374</v>
      </c>
      <c r="G50" s="66">
        <f t="shared" si="23"/>
        <v>0</v>
      </c>
      <c r="H50" s="66">
        <f t="shared" si="24"/>
        <v>0.45525412109931374</v>
      </c>
      <c r="I50" s="66">
        <f t="shared" si="25"/>
        <v>10.055279780457196</v>
      </c>
      <c r="J50" s="66">
        <f t="shared" si="26"/>
        <v>-0.45525412109931374</v>
      </c>
      <c r="K50" s="66">
        <f t="shared" si="27"/>
        <v>0</v>
      </c>
      <c r="L50" s="66">
        <f t="shared" si="28"/>
        <v>0.45525412109931374</v>
      </c>
      <c r="M50" s="66">
        <f t="shared" si="29"/>
        <v>10.055279780457196</v>
      </c>
      <c r="N50" s="66">
        <f t="shared" si="30"/>
        <v>-0.45525412109931374</v>
      </c>
      <c r="O50" s="67">
        <f t="shared" si="31"/>
        <v>0.20725631477790862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1.5257241689376318E-4</v>
      </c>
      <c r="X50" s="65">
        <f t="shared" si="35"/>
        <v>1.5257241689376317</v>
      </c>
      <c r="Y50" s="68">
        <f t="shared" si="37"/>
        <v>0.14024388803590604</v>
      </c>
      <c r="Z50" s="68">
        <f t="shared" si="38"/>
        <v>0.14024388803590604</v>
      </c>
      <c r="AA50" s="66">
        <f t="shared" si="36"/>
        <v>10.055279780457196</v>
      </c>
      <c r="AB50" s="68">
        <f t="shared" si="39"/>
        <v>0.16120541832891178</v>
      </c>
    </row>
    <row r="51" spans="1:28">
      <c r="A51">
        <v>76.319999999999993</v>
      </c>
      <c r="B51">
        <v>9.9894960434628537</v>
      </c>
      <c r="D51" s="66">
        <f t="shared" si="20"/>
        <v>9.740269547393785</v>
      </c>
      <c r="E51" s="66">
        <f t="shared" si="21"/>
        <v>10.205431431975006</v>
      </c>
      <c r="F51" s="66">
        <f t="shared" si="22"/>
        <v>-0.46516188458122087</v>
      </c>
      <c r="G51" s="66">
        <f t="shared" si="23"/>
        <v>0</v>
      </c>
      <c r="H51" s="66">
        <f t="shared" si="24"/>
        <v>0.46516188458122087</v>
      </c>
      <c r="I51" s="66">
        <f t="shared" si="25"/>
        <v>10.205431431975006</v>
      </c>
      <c r="J51" s="66">
        <f t="shared" si="26"/>
        <v>-0.46516188458122087</v>
      </c>
      <c r="K51" s="66">
        <f t="shared" si="27"/>
        <v>0</v>
      </c>
      <c r="L51" s="66">
        <f t="shared" si="28"/>
        <v>0.46516188458122087</v>
      </c>
      <c r="M51" s="66">
        <f t="shared" si="29"/>
        <v>10.205431431975006</v>
      </c>
      <c r="N51" s="66">
        <f t="shared" si="30"/>
        <v>-0.46516188458122087</v>
      </c>
      <c r="O51" s="67">
        <f t="shared" si="31"/>
        <v>0.21637557886715306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1.3957817279248617E-4</v>
      </c>
      <c r="X51" s="65">
        <f t="shared" si="35"/>
        <v>1.3957817279248617</v>
      </c>
      <c r="Y51" s="68">
        <f t="shared" si="37"/>
        <v>0.14024388803590249</v>
      </c>
      <c r="Z51" s="68">
        <f t="shared" si="38"/>
        <v>0.14024388803590249</v>
      </c>
      <c r="AA51" s="66">
        <f t="shared" si="36"/>
        <v>10.205431431975006</v>
      </c>
      <c r="AB51" s="68">
        <f t="shared" si="39"/>
        <v>0.15015165151780963</v>
      </c>
    </row>
    <row r="52" spans="1:28">
      <c r="A52">
        <v>84.13</v>
      </c>
      <c r="B52">
        <v>10.129739931498758</v>
      </c>
      <c r="D52" s="66">
        <f t="shared" si="20"/>
        <v>9.8805134354296893</v>
      </c>
      <c r="E52" s="66">
        <f t="shared" si="21"/>
        <v>10.363104156736918</v>
      </c>
      <c r="F52" s="66">
        <f t="shared" si="22"/>
        <v>-0.48259072130722913</v>
      </c>
      <c r="G52" s="66">
        <f t="shared" si="23"/>
        <v>0</v>
      </c>
      <c r="H52" s="66">
        <f t="shared" si="24"/>
        <v>0.48259072130722913</v>
      </c>
      <c r="I52" s="66">
        <f t="shared" si="25"/>
        <v>10.363104156736918</v>
      </c>
      <c r="J52" s="66">
        <f t="shared" si="26"/>
        <v>-0.48259072130722913</v>
      </c>
      <c r="K52" s="66">
        <f t="shared" si="27"/>
        <v>0</v>
      </c>
      <c r="L52" s="66">
        <f t="shared" si="28"/>
        <v>0.48259072130722913</v>
      </c>
      <c r="M52" s="66">
        <f t="shared" si="29"/>
        <v>10.363104156736918</v>
      </c>
      <c r="N52" s="66">
        <f t="shared" si="30"/>
        <v>-0.48259072130722913</v>
      </c>
      <c r="O52" s="67">
        <f t="shared" si="31"/>
        <v>0.23289380429183171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1.2662077912186547E-4</v>
      </c>
      <c r="X52" s="65">
        <f t="shared" si="35"/>
        <v>1.2662077912186547</v>
      </c>
      <c r="Y52" s="68">
        <f t="shared" si="37"/>
        <v>0.14024388803590426</v>
      </c>
      <c r="Z52" s="68">
        <f t="shared" si="38"/>
        <v>0.14024388803590426</v>
      </c>
      <c r="AA52" s="66">
        <f t="shared" si="36"/>
        <v>10.363104156736918</v>
      </c>
      <c r="AB52" s="68">
        <f t="shared" si="39"/>
        <v>0.15767272476191252</v>
      </c>
    </row>
    <row r="53" spans="1:28">
      <c r="A53">
        <v>91.72</v>
      </c>
      <c r="B53">
        <v>10.269983819534662</v>
      </c>
      <c r="D53" s="66">
        <f t="shared" si="20"/>
        <v>10.020757323465594</v>
      </c>
      <c r="E53" s="66">
        <f t="shared" si="21"/>
        <v>10.497387956335338</v>
      </c>
      <c r="F53" s="66">
        <f t="shared" si="22"/>
        <v>-0.47663063286974428</v>
      </c>
      <c r="G53" s="66">
        <f t="shared" si="23"/>
        <v>0</v>
      </c>
      <c r="H53" s="66">
        <f t="shared" si="24"/>
        <v>0.47663063286974428</v>
      </c>
      <c r="I53" s="66">
        <f t="shared" si="25"/>
        <v>10.497387956335338</v>
      </c>
      <c r="J53" s="66">
        <f t="shared" si="26"/>
        <v>-0.47663063286974428</v>
      </c>
      <c r="K53" s="66">
        <f t="shared" si="27"/>
        <v>0</v>
      </c>
      <c r="L53" s="66">
        <f t="shared" si="28"/>
        <v>0.47663063286974428</v>
      </c>
      <c r="M53" s="66">
        <f t="shared" si="29"/>
        <v>10.497387956335338</v>
      </c>
      <c r="N53" s="66">
        <f t="shared" si="30"/>
        <v>-0.47663063286974428</v>
      </c>
      <c r="O53" s="67">
        <f t="shared" si="31"/>
        <v>0.22717676018981295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1.1614267496208615E-4</v>
      </c>
      <c r="X53" s="65">
        <f t="shared" si="35"/>
        <v>1.1614267496208615</v>
      </c>
      <c r="Y53" s="68">
        <f t="shared" si="37"/>
        <v>0.14024388803590426</v>
      </c>
      <c r="Z53" s="68">
        <f t="shared" si="38"/>
        <v>0.14024388803590426</v>
      </c>
      <c r="AA53" s="66">
        <f t="shared" si="36"/>
        <v>10.497387956335338</v>
      </c>
      <c r="AB53" s="68">
        <f t="shared" si="39"/>
        <v>0.13428379959841941</v>
      </c>
    </row>
    <row r="54" spans="1:28">
      <c r="A54">
        <v>101.39</v>
      </c>
      <c r="B54">
        <v>10.410227707570566</v>
      </c>
      <c r="D54" s="66">
        <f t="shared" si="20"/>
        <v>10.161001211501498</v>
      </c>
      <c r="E54" s="66">
        <f t="shared" si="21"/>
        <v>10.647100525136089</v>
      </c>
      <c r="F54" s="66">
        <f t="shared" si="22"/>
        <v>-0.48609931363459147</v>
      </c>
      <c r="G54" s="66">
        <f t="shared" si="23"/>
        <v>0</v>
      </c>
      <c r="H54" s="66">
        <f t="shared" si="24"/>
        <v>0.48609931363459147</v>
      </c>
      <c r="I54" s="66">
        <f t="shared" si="25"/>
        <v>10.647100525136089</v>
      </c>
      <c r="J54" s="66">
        <f t="shared" si="26"/>
        <v>-0.48609931363459147</v>
      </c>
      <c r="K54" s="66">
        <f t="shared" si="27"/>
        <v>0</v>
      </c>
      <c r="L54" s="66">
        <f t="shared" si="28"/>
        <v>0.48609931363459147</v>
      </c>
      <c r="M54" s="66">
        <f t="shared" si="29"/>
        <v>10.647100525136089</v>
      </c>
      <c r="N54" s="66">
        <f t="shared" si="30"/>
        <v>-0.48609931363459147</v>
      </c>
      <c r="O54" s="67">
        <f t="shared" si="31"/>
        <v>0.23629254271602093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1.0506564895475434E-4</v>
      </c>
      <c r="X54" s="65">
        <f t="shared" si="35"/>
        <v>1.0506564895475434</v>
      </c>
      <c r="Y54" s="68">
        <f t="shared" si="37"/>
        <v>0.14024388803590426</v>
      </c>
      <c r="Z54" s="68">
        <f t="shared" si="38"/>
        <v>0.14024388803590426</v>
      </c>
      <c r="AA54" s="66">
        <f t="shared" si="36"/>
        <v>10.647100525136089</v>
      </c>
      <c r="AB54" s="68">
        <f t="shared" si="39"/>
        <v>0.14971256880075146</v>
      </c>
    </row>
    <row r="55" spans="1:28">
      <c r="A55">
        <v>110.34</v>
      </c>
      <c r="B55">
        <v>10.573845576945788</v>
      </c>
      <c r="D55" s="66">
        <f t="shared" si="20"/>
        <v>10.324619080876719</v>
      </c>
      <c r="E55" s="66">
        <f t="shared" si="21"/>
        <v>10.768616157751946</v>
      </c>
      <c r="F55" s="66">
        <f t="shared" si="22"/>
        <v>-0.44399707687522749</v>
      </c>
      <c r="G55" s="66">
        <f t="shared" si="23"/>
        <v>0</v>
      </c>
      <c r="H55" s="66">
        <f t="shared" si="24"/>
        <v>0.44399707687522749</v>
      </c>
      <c r="I55" s="66">
        <f t="shared" si="25"/>
        <v>10.768616157751946</v>
      </c>
      <c r="J55" s="66">
        <f t="shared" si="26"/>
        <v>-0.44399707687522749</v>
      </c>
      <c r="K55" s="66">
        <f t="shared" si="27"/>
        <v>0</v>
      </c>
      <c r="L55" s="66">
        <f t="shared" si="28"/>
        <v>0.44399707687522749</v>
      </c>
      <c r="M55" s="66">
        <f t="shared" si="29"/>
        <v>10.768616157751946</v>
      </c>
      <c r="N55" s="66">
        <f t="shared" si="30"/>
        <v>-0.44399707687522749</v>
      </c>
      <c r="O55" s="67">
        <f t="shared" si="31"/>
        <v>0.19713340427374668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9.6543466988603793E-5</v>
      </c>
      <c r="X55" s="65">
        <f t="shared" si="35"/>
        <v>0.96543466988603788</v>
      </c>
      <c r="Y55" s="68">
        <f t="shared" si="37"/>
        <v>0.16361786937522105</v>
      </c>
      <c r="Z55" s="68">
        <f t="shared" si="38"/>
        <v>0.16361786937522105</v>
      </c>
      <c r="AA55" s="66">
        <f t="shared" si="36"/>
        <v>10.768616157751946</v>
      </c>
      <c r="AB55" s="68">
        <f t="shared" si="39"/>
        <v>0.12151563261585707</v>
      </c>
    </row>
    <row r="56" spans="1:28">
      <c r="A56">
        <v>121.96</v>
      </c>
      <c r="B56">
        <v>10.73746344632101</v>
      </c>
      <c r="D56" s="66">
        <f t="shared" si="20"/>
        <v>10.488236950251942</v>
      </c>
      <c r="E56" s="66">
        <f t="shared" si="21"/>
        <v>10.907048787802369</v>
      </c>
      <c r="F56" s="66">
        <f t="shared" si="22"/>
        <v>-0.41881183755042706</v>
      </c>
      <c r="G56" s="66">
        <f t="shared" si="23"/>
        <v>0</v>
      </c>
      <c r="H56" s="66">
        <f t="shared" si="24"/>
        <v>0.41881183755042706</v>
      </c>
      <c r="I56" s="66">
        <f t="shared" si="25"/>
        <v>10.907048787802369</v>
      </c>
      <c r="J56" s="66">
        <f t="shared" si="26"/>
        <v>-0.41881183755042706</v>
      </c>
      <c r="K56" s="66">
        <f t="shared" si="27"/>
        <v>0</v>
      </c>
      <c r="L56" s="66">
        <f t="shared" si="28"/>
        <v>0.41881183755042706</v>
      </c>
      <c r="M56" s="66">
        <f t="shared" si="29"/>
        <v>10.907048787802369</v>
      </c>
      <c r="N56" s="66">
        <f t="shared" si="30"/>
        <v>-0.41881183755042706</v>
      </c>
      <c r="O56" s="67">
        <f t="shared" si="31"/>
        <v>0.17540335527236531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8.7345081563812262E-5</v>
      </c>
      <c r="X56" s="65">
        <f t="shared" si="35"/>
        <v>0.87345081563812266</v>
      </c>
      <c r="Y56" s="68">
        <f t="shared" si="37"/>
        <v>0.16361786937522282</v>
      </c>
      <c r="Z56" s="68">
        <f t="shared" si="38"/>
        <v>0.16361786937522282</v>
      </c>
      <c r="AA56" s="66">
        <f t="shared" si="36"/>
        <v>10.907048787802369</v>
      </c>
      <c r="AB56" s="68">
        <f t="shared" si="39"/>
        <v>0.13843263005042239</v>
      </c>
    </row>
    <row r="57" spans="1:28">
      <c r="A57">
        <v>133.06</v>
      </c>
      <c r="B57">
        <v>10.924455297035548</v>
      </c>
      <c r="D57" s="66">
        <f t="shared" si="20"/>
        <v>10.67522880096648</v>
      </c>
      <c r="E57" s="66">
        <f t="shared" si="21"/>
        <v>11.022971071123502</v>
      </c>
      <c r="F57" s="66">
        <f t="shared" si="22"/>
        <v>-0.3477422701570223</v>
      </c>
      <c r="G57" s="66">
        <f t="shared" si="23"/>
        <v>0</v>
      </c>
      <c r="H57" s="66">
        <f t="shared" si="24"/>
        <v>0.3477422701570223</v>
      </c>
      <c r="I57" s="66">
        <f t="shared" si="25"/>
        <v>11.022971071123502</v>
      </c>
      <c r="J57" s="66">
        <f t="shared" si="26"/>
        <v>-0.3477422701570223</v>
      </c>
      <c r="K57" s="66">
        <f t="shared" si="27"/>
        <v>0</v>
      </c>
      <c r="L57" s="66">
        <f t="shared" si="28"/>
        <v>0.3477422701570223</v>
      </c>
      <c r="M57" s="66">
        <f t="shared" si="29"/>
        <v>11.022971071123502</v>
      </c>
      <c r="N57" s="66">
        <f t="shared" si="30"/>
        <v>-0.3477422701570223</v>
      </c>
      <c r="O57" s="67">
        <f t="shared" si="31"/>
        <v>0.12092468645395948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8.0058666372482664E-5</v>
      </c>
      <c r="X57" s="65">
        <f t="shared" si="35"/>
        <v>0.80058666372482667</v>
      </c>
      <c r="Y57" s="68">
        <f t="shared" si="37"/>
        <v>0.18699185071453783</v>
      </c>
      <c r="Z57" s="68">
        <f t="shared" si="38"/>
        <v>0.18699185071453783</v>
      </c>
      <c r="AA57" s="66">
        <f t="shared" si="36"/>
        <v>11.022971071123502</v>
      </c>
      <c r="AB57" s="68">
        <f t="shared" si="39"/>
        <v>0.11592228332113308</v>
      </c>
    </row>
    <row r="58" spans="1:28">
      <c r="A58">
        <v>145.29</v>
      </c>
      <c r="B58">
        <v>11.158195110428723</v>
      </c>
      <c r="D58" s="66">
        <f t="shared" si="20"/>
        <v>10.908968614359654</v>
      </c>
      <c r="E58" s="66">
        <f t="shared" si="21"/>
        <v>11.135958293414902</v>
      </c>
      <c r="F58" s="66">
        <f t="shared" si="22"/>
        <v>-0.22698967905524725</v>
      </c>
      <c r="G58" s="66">
        <f t="shared" si="23"/>
        <v>0</v>
      </c>
      <c r="H58" s="66">
        <f t="shared" si="24"/>
        <v>0.22698967905524725</v>
      </c>
      <c r="I58" s="66">
        <f t="shared" si="25"/>
        <v>11.135958293414902</v>
      </c>
      <c r="J58" s="66">
        <f t="shared" si="26"/>
        <v>-0.22698967905524725</v>
      </c>
      <c r="K58" s="66">
        <f t="shared" si="27"/>
        <v>0</v>
      </c>
      <c r="L58" s="66">
        <f t="shared" si="28"/>
        <v>0.22698967905524725</v>
      </c>
      <c r="M58" s="66">
        <f t="shared" si="29"/>
        <v>11.135958293414902</v>
      </c>
      <c r="N58" s="66">
        <f t="shared" si="30"/>
        <v>-0.22698967905524725</v>
      </c>
      <c r="O58" s="67">
        <f t="shared" si="31"/>
        <v>5.1524314397604153E-2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7.3319610073112681E-5</v>
      </c>
      <c r="X58" s="65">
        <f t="shared" si="35"/>
        <v>0.73319610073112684</v>
      </c>
      <c r="Y58" s="68">
        <f t="shared" si="37"/>
        <v>0.23373981339317496</v>
      </c>
      <c r="Z58" s="68">
        <f t="shared" si="38"/>
        <v>0.23373981339317496</v>
      </c>
      <c r="AA58" s="66">
        <f t="shared" si="36"/>
        <v>11.135958293414902</v>
      </c>
      <c r="AB58" s="68">
        <f t="shared" si="39"/>
        <v>0.1129872222913999</v>
      </c>
    </row>
    <row r="59" spans="1:28">
      <c r="A59">
        <v>157.55000000000001</v>
      </c>
      <c r="B59">
        <v>11.415308905161213</v>
      </c>
      <c r="D59" s="66">
        <f t="shared" si="20"/>
        <v>11.166082409092144</v>
      </c>
      <c r="E59" s="66">
        <f t="shared" si="21"/>
        <v>11.236640540744903</v>
      </c>
      <c r="F59" s="66">
        <f t="shared" si="22"/>
        <v>-7.0558131652758149E-2</v>
      </c>
      <c r="G59" s="66">
        <f t="shared" si="23"/>
        <v>0</v>
      </c>
      <c r="H59" s="66">
        <f t="shared" si="24"/>
        <v>7.0558131652758149E-2</v>
      </c>
      <c r="I59" s="66">
        <f t="shared" si="25"/>
        <v>11.236640540744903</v>
      </c>
      <c r="J59" s="66">
        <f t="shared" si="26"/>
        <v>-7.0558131652758149E-2</v>
      </c>
      <c r="K59" s="66">
        <f t="shared" si="27"/>
        <v>0</v>
      </c>
      <c r="L59" s="66">
        <f t="shared" si="28"/>
        <v>7.0558131652758149E-2</v>
      </c>
      <c r="M59" s="66">
        <f t="shared" si="29"/>
        <v>11.236640540744903</v>
      </c>
      <c r="N59" s="66">
        <f t="shared" si="30"/>
        <v>-7.0558131652758149E-2</v>
      </c>
      <c r="O59" s="67">
        <f t="shared" si="31"/>
        <v>4.9784499423279512E-3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6.761412978433857E-5</v>
      </c>
      <c r="X59" s="65">
        <f t="shared" si="35"/>
        <v>0.67614129784338572</v>
      </c>
      <c r="Y59" s="68">
        <f t="shared" si="37"/>
        <v>0.25711379473248996</v>
      </c>
      <c r="Z59" s="68">
        <f t="shared" si="38"/>
        <v>0.25711379473248996</v>
      </c>
      <c r="AA59" s="66">
        <f t="shared" si="36"/>
        <v>11.236640540744903</v>
      </c>
      <c r="AB59" s="68">
        <f t="shared" si="39"/>
        <v>0.10068224733000086</v>
      </c>
    </row>
    <row r="60" spans="1:28">
      <c r="A60">
        <v>172.97</v>
      </c>
      <c r="B60">
        <v>11.71917066257234</v>
      </c>
      <c r="D60" s="66">
        <f t="shared" si="20"/>
        <v>11.469944166503272</v>
      </c>
      <c r="E60" s="66">
        <f t="shared" si="21"/>
        <v>11.348826910440721</v>
      </c>
      <c r="F60" s="66">
        <f t="shared" si="22"/>
        <v>0.12111725606255064</v>
      </c>
      <c r="G60" s="66">
        <f t="shared" si="23"/>
        <v>0</v>
      </c>
      <c r="H60" s="66">
        <f t="shared" si="24"/>
        <v>-0.12111725606255064</v>
      </c>
      <c r="I60" s="66">
        <f t="shared" si="25"/>
        <v>11.348826910440721</v>
      </c>
      <c r="J60" s="66">
        <f t="shared" si="26"/>
        <v>0.12111725606255064</v>
      </c>
      <c r="K60" s="66">
        <f t="shared" si="27"/>
        <v>0</v>
      </c>
      <c r="L60" s="66">
        <f t="shared" si="28"/>
        <v>-0.12111725606255064</v>
      </c>
      <c r="M60" s="66">
        <f t="shared" si="29"/>
        <v>11.348826910440721</v>
      </c>
      <c r="N60" s="66">
        <f t="shared" si="30"/>
        <v>0.12111725606255064</v>
      </c>
      <c r="O60" s="67">
        <f t="shared" si="31"/>
        <v>1.4669389716121459E-2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6.1586437807264511E-5</v>
      </c>
      <c r="X60" s="65">
        <f t="shared" si="35"/>
        <v>0.61586437807264516</v>
      </c>
      <c r="Y60" s="68">
        <f t="shared" si="37"/>
        <v>0.30386175741112709</v>
      </c>
      <c r="Z60" s="68">
        <f t="shared" si="38"/>
        <v>0.30386175741112709</v>
      </c>
      <c r="AA60" s="66">
        <f t="shared" si="36"/>
        <v>11.348826910440721</v>
      </c>
      <c r="AB60" s="68">
        <f t="shared" si="39"/>
        <v>0.1121863696958183</v>
      </c>
    </row>
    <row r="61" spans="1:28">
      <c r="A61">
        <v>188.34</v>
      </c>
      <c r="B61">
        <v>12.023032419983466</v>
      </c>
      <c r="D61" s="66">
        <f t="shared" si="20"/>
        <v>11.773805923914397</v>
      </c>
      <c r="E61" s="66">
        <f t="shared" si="21"/>
        <v>11.447674655577146</v>
      </c>
      <c r="F61" s="66">
        <f t="shared" si="22"/>
        <v>0.32613126833725126</v>
      </c>
      <c r="G61" s="66">
        <f t="shared" si="23"/>
        <v>0</v>
      </c>
      <c r="H61" s="66">
        <f t="shared" si="24"/>
        <v>-0.32613126833725126</v>
      </c>
      <c r="I61" s="66">
        <f t="shared" si="25"/>
        <v>11.447674655577146</v>
      </c>
      <c r="J61" s="66">
        <f t="shared" si="26"/>
        <v>0.32613126833725126</v>
      </c>
      <c r="K61" s="66">
        <f t="shared" si="27"/>
        <v>0</v>
      </c>
      <c r="L61" s="66">
        <f t="shared" si="28"/>
        <v>-0.32613126833725126</v>
      </c>
      <c r="M61" s="66">
        <f t="shared" si="29"/>
        <v>11.447674655577146</v>
      </c>
      <c r="N61" s="66">
        <f t="shared" si="30"/>
        <v>0.32613126833725126</v>
      </c>
      <c r="O61" s="67">
        <f t="shared" si="31"/>
        <v>0.10636160418726419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5.6560508375929394E-5</v>
      </c>
      <c r="X61" s="65">
        <f t="shared" si="35"/>
        <v>0.56560508375929397</v>
      </c>
      <c r="Y61" s="68">
        <f t="shared" si="37"/>
        <v>0.30386175741112531</v>
      </c>
      <c r="Z61" s="68">
        <f t="shared" si="38"/>
        <v>0.30386175741112531</v>
      </c>
      <c r="AA61" s="66">
        <f t="shared" si="36"/>
        <v>11.447674655577146</v>
      </c>
      <c r="AB61" s="68">
        <f t="shared" si="39"/>
        <v>9.8847745136424692E-2</v>
      </c>
    </row>
    <row r="62" spans="1:28">
      <c r="A62">
        <v>207.3</v>
      </c>
      <c r="B62">
        <v>12.303520196055274</v>
      </c>
      <c r="D62" s="66">
        <f t="shared" si="20"/>
        <v>12.054293699986205</v>
      </c>
      <c r="E62" s="66">
        <f t="shared" si="21"/>
        <v>11.555319215617681</v>
      </c>
      <c r="F62" s="66">
        <f t="shared" si="22"/>
        <v>0.49897448436852443</v>
      </c>
      <c r="G62" s="66">
        <f t="shared" si="23"/>
        <v>0</v>
      </c>
      <c r="H62" s="66">
        <f t="shared" si="24"/>
        <v>-0.49897448436852443</v>
      </c>
      <c r="I62" s="66">
        <f t="shared" si="25"/>
        <v>11.555319215617681</v>
      </c>
      <c r="J62" s="66">
        <f t="shared" si="26"/>
        <v>0.49897448436852443</v>
      </c>
      <c r="K62" s="66">
        <f t="shared" si="27"/>
        <v>0</v>
      </c>
      <c r="L62" s="66">
        <f t="shared" si="28"/>
        <v>-0.49897448436852443</v>
      </c>
      <c r="M62" s="66">
        <f t="shared" si="29"/>
        <v>11.555319215617681</v>
      </c>
      <c r="N62" s="66">
        <f t="shared" si="30"/>
        <v>0.49897448436852443</v>
      </c>
      <c r="O62" s="67">
        <f t="shared" si="31"/>
        <v>0.24897553605083483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5.1387390967306043E-5</v>
      </c>
      <c r="X62" s="65">
        <f t="shared" si="35"/>
        <v>0.51387390967306046</v>
      </c>
      <c r="Y62" s="68">
        <f t="shared" si="37"/>
        <v>0.28048777607180853</v>
      </c>
      <c r="Z62" s="68">
        <f t="shared" si="38"/>
        <v>0.28048777607180853</v>
      </c>
      <c r="AA62" s="66">
        <f t="shared" si="36"/>
        <v>11.555319215617681</v>
      </c>
      <c r="AB62" s="68">
        <f t="shared" si="39"/>
        <v>0.10764456004053535</v>
      </c>
    </row>
    <row r="63" spans="1:28">
      <c r="A63">
        <v>227.57</v>
      </c>
      <c r="B63">
        <v>12.560633990787764</v>
      </c>
      <c r="D63" s="66">
        <f t="shared" si="20"/>
        <v>12.311407494718695</v>
      </c>
      <c r="E63" s="66">
        <f t="shared" si="21"/>
        <v>11.656409992991348</v>
      </c>
      <c r="F63" s="66">
        <f t="shared" si="22"/>
        <v>0.6549975017273475</v>
      </c>
      <c r="G63" s="66">
        <f t="shared" si="23"/>
        <v>0</v>
      </c>
      <c r="H63" s="66">
        <f t="shared" si="24"/>
        <v>-0.6549975017273475</v>
      </c>
      <c r="I63" s="66">
        <f t="shared" si="25"/>
        <v>11.656409992991348</v>
      </c>
      <c r="J63" s="66">
        <f t="shared" si="26"/>
        <v>0.6549975017273475</v>
      </c>
      <c r="K63" s="66">
        <f t="shared" si="27"/>
        <v>0</v>
      </c>
      <c r="L63" s="66">
        <f t="shared" si="28"/>
        <v>-0.6549975017273475</v>
      </c>
      <c r="M63" s="66">
        <f t="shared" si="29"/>
        <v>11.656409992991348</v>
      </c>
      <c r="N63" s="66">
        <f t="shared" si="30"/>
        <v>0.6549975017273475</v>
      </c>
      <c r="O63" s="67">
        <f t="shared" si="31"/>
        <v>0.42902172726906657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4.6810239256152143E-5</v>
      </c>
      <c r="X63" s="65">
        <f t="shared" si="35"/>
        <v>0.46810239256152142</v>
      </c>
      <c r="Y63" s="68">
        <f t="shared" si="37"/>
        <v>0.25711379473248996</v>
      </c>
      <c r="Z63" s="68">
        <f t="shared" si="38"/>
        <v>0.25711379473248996</v>
      </c>
      <c r="AA63" s="66">
        <f t="shared" si="36"/>
        <v>11.656409992991348</v>
      </c>
      <c r="AB63" s="68">
        <f t="shared" si="39"/>
        <v>0.1010907773736669</v>
      </c>
    </row>
    <row r="64" spans="1:28">
      <c r="A64">
        <v>250.44</v>
      </c>
      <c r="B64">
        <v>12.794373804180939</v>
      </c>
      <c r="D64" s="66">
        <f t="shared" si="20"/>
        <v>12.54514730811187</v>
      </c>
      <c r="E64" s="66">
        <f t="shared" si="21"/>
        <v>11.756664908836296</v>
      </c>
      <c r="F64" s="66">
        <f t="shared" si="22"/>
        <v>0.78848239927557451</v>
      </c>
      <c r="G64" s="66">
        <f t="shared" si="23"/>
        <v>4.4360804152734215E-29</v>
      </c>
      <c r="H64" s="66">
        <f t="shared" si="24"/>
        <v>-0.78848239927557451</v>
      </c>
      <c r="I64" s="66">
        <f t="shared" si="25"/>
        <v>11.756664908836296</v>
      </c>
      <c r="J64" s="66">
        <f t="shared" si="26"/>
        <v>0.78848239927557451</v>
      </c>
      <c r="K64" s="66">
        <f t="shared" si="27"/>
        <v>0</v>
      </c>
      <c r="L64" s="66">
        <f t="shared" si="28"/>
        <v>-0.78848239927557451</v>
      </c>
      <c r="M64" s="66">
        <f t="shared" si="29"/>
        <v>11.756664908836296</v>
      </c>
      <c r="N64" s="66">
        <f t="shared" si="30"/>
        <v>0.78848239927557451</v>
      </c>
      <c r="O64" s="67">
        <f t="shared" si="31"/>
        <v>0.62170449396736649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4.2535562000968473E-5</v>
      </c>
      <c r="X64" s="65">
        <f t="shared" si="35"/>
        <v>0.42535562000968474</v>
      </c>
      <c r="Y64" s="68">
        <f t="shared" si="37"/>
        <v>0.23373981339317496</v>
      </c>
      <c r="Z64" s="68">
        <f t="shared" si="38"/>
        <v>0.23373981339317496</v>
      </c>
      <c r="AA64" s="66">
        <f t="shared" si="36"/>
        <v>11.756664908836296</v>
      </c>
      <c r="AB64" s="68">
        <f t="shared" si="39"/>
        <v>0.10025491584494794</v>
      </c>
    </row>
    <row r="65" spans="1:28">
      <c r="A65">
        <v>272.44</v>
      </c>
      <c r="B65">
        <v>13.051487598913431</v>
      </c>
      <c r="D65" s="66">
        <f t="shared" si="20"/>
        <v>12.802261102844362</v>
      </c>
      <c r="E65" s="66">
        <f t="shared" si="21"/>
        <v>11.842013476369601</v>
      </c>
      <c r="F65" s="66">
        <f t="shared" si="22"/>
        <v>0.96024762647476081</v>
      </c>
      <c r="G65" s="66">
        <f t="shared" si="23"/>
        <v>0.1907684128613267</v>
      </c>
      <c r="H65" s="66">
        <f t="shared" si="24"/>
        <v>-0.76947921361343408</v>
      </c>
      <c r="I65" s="66">
        <f t="shared" si="25"/>
        <v>12.032781889230927</v>
      </c>
      <c r="J65" s="66">
        <f t="shared" si="26"/>
        <v>0.76947921361343496</v>
      </c>
      <c r="K65" s="66">
        <f t="shared" si="27"/>
        <v>0</v>
      </c>
      <c r="L65" s="66">
        <f t="shared" si="28"/>
        <v>-0.76947921361343496</v>
      </c>
      <c r="M65" s="66">
        <f t="shared" si="29"/>
        <v>12.032781889230927</v>
      </c>
      <c r="N65" s="66">
        <f t="shared" si="30"/>
        <v>0.76947921361343496</v>
      </c>
      <c r="O65" s="67">
        <f t="shared" si="31"/>
        <v>0.59209826018315026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3.9100741989144559E-5</v>
      </c>
      <c r="X65" s="65">
        <f t="shared" si="35"/>
        <v>0.39100741989144561</v>
      </c>
      <c r="Y65" s="68">
        <f t="shared" si="37"/>
        <v>0.25711379473249174</v>
      </c>
      <c r="Z65" s="68">
        <f t="shared" si="38"/>
        <v>0.25711379473249174</v>
      </c>
      <c r="AA65" s="66">
        <f t="shared" si="36"/>
        <v>12.032781889230927</v>
      </c>
      <c r="AB65" s="68">
        <f t="shared" si="39"/>
        <v>0.27611698039463128</v>
      </c>
    </row>
    <row r="66" spans="1:28">
      <c r="A66">
        <v>300.08</v>
      </c>
      <c r="B66">
        <v>13.355349356324556</v>
      </c>
      <c r="D66" s="66">
        <f t="shared" si="20"/>
        <v>13.106122860255487</v>
      </c>
      <c r="E66" s="66">
        <f t="shared" si="21"/>
        <v>11.936885214683059</v>
      </c>
      <c r="F66" s="66">
        <f t="shared" si="22"/>
        <v>1.1692376455724283</v>
      </c>
      <c r="G66" s="66">
        <f t="shared" si="23"/>
        <v>1.0956897341728278</v>
      </c>
      <c r="H66" s="66">
        <f t="shared" si="24"/>
        <v>-7.3547911399600485E-2</v>
      </c>
      <c r="I66" s="66">
        <f t="shared" si="25"/>
        <v>13.032574948855887</v>
      </c>
      <c r="J66" s="66">
        <f t="shared" si="26"/>
        <v>7.3547911399600707E-2</v>
      </c>
      <c r="K66" s="66">
        <f t="shared" si="27"/>
        <v>0</v>
      </c>
      <c r="L66" s="66">
        <f t="shared" si="28"/>
        <v>-7.3547911399600707E-2</v>
      </c>
      <c r="M66" s="66">
        <f t="shared" si="29"/>
        <v>13.032574948855887</v>
      </c>
      <c r="N66" s="66">
        <f t="shared" si="30"/>
        <v>7.3547911399600707E-2</v>
      </c>
      <c r="O66" s="67">
        <f t="shared" si="31"/>
        <v>5.4092952712435161E-3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3.5499220699555257E-5</v>
      </c>
      <c r="X66" s="65">
        <f t="shared" si="35"/>
        <v>0.35499220699555256</v>
      </c>
      <c r="Y66" s="68">
        <f t="shared" si="37"/>
        <v>0.30386175741112531</v>
      </c>
      <c r="Z66" s="68">
        <f t="shared" si="38"/>
        <v>0.30386175741112531</v>
      </c>
      <c r="AA66" s="66">
        <f t="shared" si="36"/>
        <v>13.032574948855887</v>
      </c>
      <c r="AB66" s="68">
        <f t="shared" si="39"/>
        <v>0.99979305962495957</v>
      </c>
    </row>
    <row r="67" spans="1:28">
      <c r="A67">
        <v>327.37</v>
      </c>
      <c r="B67">
        <v>13.729333057753635</v>
      </c>
      <c r="D67" s="66">
        <f t="shared" si="20"/>
        <v>13.480106561684567</v>
      </c>
      <c r="E67" s="66">
        <f t="shared" si="21"/>
        <v>12.019653244962733</v>
      </c>
      <c r="F67" s="66">
        <f t="shared" si="22"/>
        <v>1.4604533167218339</v>
      </c>
      <c r="G67" s="66">
        <f t="shared" si="23"/>
        <v>1.8292591282092578</v>
      </c>
      <c r="H67" s="66">
        <f t="shared" si="24"/>
        <v>0.36880581148742397</v>
      </c>
      <c r="I67" s="66">
        <f t="shared" si="25"/>
        <v>13.848912373171991</v>
      </c>
      <c r="J67" s="66">
        <f t="shared" si="26"/>
        <v>-0.36880581148742486</v>
      </c>
      <c r="K67" s="66">
        <f t="shared" si="27"/>
        <v>0</v>
      </c>
      <c r="L67" s="66">
        <f t="shared" si="28"/>
        <v>0.36880581148742486</v>
      </c>
      <c r="M67" s="66">
        <f t="shared" si="29"/>
        <v>13.848912373171991</v>
      </c>
      <c r="N67" s="66">
        <f t="shared" si="30"/>
        <v>-0.36880581148742486</v>
      </c>
      <c r="O67" s="67">
        <f t="shared" si="31"/>
        <v>0.13601772658689795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3.2539958296491871E-5</v>
      </c>
      <c r="X67" s="65">
        <f t="shared" si="35"/>
        <v>0.32539958296491872</v>
      </c>
      <c r="Y67" s="68">
        <f t="shared" si="37"/>
        <v>0.37398370142907922</v>
      </c>
      <c r="Z67" s="68">
        <f t="shared" si="38"/>
        <v>0.37398370142907922</v>
      </c>
      <c r="AA67" s="66">
        <f t="shared" si="36"/>
        <v>13.848912373171991</v>
      </c>
      <c r="AB67" s="68">
        <f t="shared" si="39"/>
        <v>0.81633742431610479</v>
      </c>
    </row>
    <row r="68" spans="1:28">
      <c r="A68">
        <v>356.04</v>
      </c>
      <c r="B68">
        <v>14.126690740522029</v>
      </c>
      <c r="D68" s="66">
        <f t="shared" si="20"/>
        <v>13.877464244452961</v>
      </c>
      <c r="E68" s="66">
        <f t="shared" si="21"/>
        <v>12.09717550675202</v>
      </c>
      <c r="F68" s="66">
        <f t="shared" si="22"/>
        <v>1.7802887377009409</v>
      </c>
      <c r="G68" s="66">
        <f t="shared" si="23"/>
        <v>2.3654738075826116</v>
      </c>
      <c r="H68" s="66">
        <f t="shared" si="24"/>
        <v>0.58518506988167074</v>
      </c>
      <c r="I68" s="66">
        <f t="shared" si="25"/>
        <v>14.462649314334632</v>
      </c>
      <c r="J68" s="66">
        <f t="shared" si="26"/>
        <v>-0.58518506988167118</v>
      </c>
      <c r="K68" s="66">
        <f t="shared" si="27"/>
        <v>6.2639430580158485E-4</v>
      </c>
      <c r="L68" s="66">
        <f t="shared" si="28"/>
        <v>0.58581146418747276</v>
      </c>
      <c r="M68" s="66">
        <f t="shared" si="29"/>
        <v>14.463275708640433</v>
      </c>
      <c r="N68" s="66">
        <f t="shared" si="30"/>
        <v>-0.5858114641874721</v>
      </c>
      <c r="O68" s="67">
        <f t="shared" si="31"/>
        <v>0.34317507157346988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2.9919689213353953E-5</v>
      </c>
      <c r="X68" s="65">
        <f t="shared" si="35"/>
        <v>0.2991968921335395</v>
      </c>
      <c r="Y68" s="68">
        <f t="shared" si="37"/>
        <v>0.39735768276839423</v>
      </c>
      <c r="Z68" s="68">
        <f t="shared" si="38"/>
        <v>0.39735768276839423</v>
      </c>
      <c r="AA68" s="66">
        <f t="shared" si="36"/>
        <v>14.463275708640433</v>
      </c>
      <c r="AB68" s="68">
        <f t="shared" si="39"/>
        <v>0.61436333546844146</v>
      </c>
    </row>
    <row r="69" spans="1:28">
      <c r="A69">
        <v>390.58</v>
      </c>
      <c r="B69">
        <v>14.594170367308376</v>
      </c>
      <c r="D69" s="66">
        <f t="shared" si="20"/>
        <v>14.344943871239307</v>
      </c>
      <c r="E69" s="66">
        <f t="shared" si="21"/>
        <v>12.180159701334691</v>
      </c>
      <c r="F69" s="66">
        <f t="shared" si="22"/>
        <v>2.1647841699046158</v>
      </c>
      <c r="G69" s="66">
        <f t="shared" si="23"/>
        <v>2.8094301865515536</v>
      </c>
      <c r="H69" s="66">
        <f t="shared" si="24"/>
        <v>0.64464601664693788</v>
      </c>
      <c r="I69" s="66">
        <f t="shared" si="25"/>
        <v>14.989589887886245</v>
      </c>
      <c r="J69" s="66">
        <f t="shared" si="26"/>
        <v>-0.64464601664693788</v>
      </c>
      <c r="K69" s="66">
        <f t="shared" si="27"/>
        <v>0.25232790921433323</v>
      </c>
      <c r="L69" s="66">
        <f t="shared" si="28"/>
        <v>0.89697392586127112</v>
      </c>
      <c r="M69" s="66">
        <f t="shared" si="29"/>
        <v>15.241917797100578</v>
      </c>
      <c r="N69" s="66">
        <f t="shared" si="30"/>
        <v>-0.89697392586127123</v>
      </c>
      <c r="O69" s="67">
        <f t="shared" si="31"/>
        <v>0.80456222367498131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2.727381368099376E-5</v>
      </c>
      <c r="X69" s="65">
        <f t="shared" si="35"/>
        <v>0.27273813680993758</v>
      </c>
      <c r="Y69" s="68">
        <f t="shared" si="37"/>
        <v>0.46747962678634636</v>
      </c>
      <c r="Z69" s="68">
        <f t="shared" si="38"/>
        <v>0.46747962678634636</v>
      </c>
      <c r="AA69" s="66">
        <f t="shared" si="36"/>
        <v>15.241917797100578</v>
      </c>
      <c r="AB69" s="68">
        <f t="shared" si="39"/>
        <v>0.77864208846014549</v>
      </c>
    </row>
    <row r="70" spans="1:28">
      <c r="A70">
        <v>428.08</v>
      </c>
      <c r="B70">
        <v>15.131771938112676</v>
      </c>
      <c r="D70" s="66">
        <f t="shared" si="20"/>
        <v>14.882545442043607</v>
      </c>
      <c r="E70" s="66">
        <f t="shared" si="21"/>
        <v>12.259840336582434</v>
      </c>
      <c r="F70" s="66">
        <f t="shared" si="22"/>
        <v>2.6227051054611739</v>
      </c>
      <c r="G70" s="66">
        <f t="shared" si="23"/>
        <v>3.143168320779155</v>
      </c>
      <c r="H70" s="66">
        <f t="shared" si="24"/>
        <v>0.52046321531798112</v>
      </c>
      <c r="I70" s="66">
        <f t="shared" si="25"/>
        <v>15.403008657361589</v>
      </c>
      <c r="J70" s="66">
        <f t="shared" si="26"/>
        <v>-0.52046321531798156</v>
      </c>
      <c r="K70" s="66">
        <f t="shared" si="27"/>
        <v>0.82818880264516181</v>
      </c>
      <c r="L70" s="66">
        <f t="shared" si="28"/>
        <v>1.3486520179631434</v>
      </c>
      <c r="M70" s="66">
        <f t="shared" si="29"/>
        <v>16.231197460006751</v>
      </c>
      <c r="N70" s="66">
        <f t="shared" si="30"/>
        <v>-1.3486520179631434</v>
      </c>
      <c r="O70" s="67">
        <f t="shared" si="31"/>
        <v>1.8188622655560589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2.4884615369843353E-5</v>
      </c>
      <c r="X70" s="65">
        <f t="shared" si="35"/>
        <v>0.24884615369843352</v>
      </c>
      <c r="Y70" s="68">
        <f t="shared" si="37"/>
        <v>0.53760157080430027</v>
      </c>
      <c r="Z70" s="68">
        <f t="shared" si="38"/>
        <v>0.53760157080430027</v>
      </c>
      <c r="AA70" s="66">
        <f t="shared" si="36"/>
        <v>16.231197460006751</v>
      </c>
      <c r="AB70" s="68">
        <f t="shared" si="39"/>
        <v>0.98927966290617242</v>
      </c>
    </row>
    <row r="71" spans="1:28">
      <c r="A71">
        <v>468.27</v>
      </c>
      <c r="B71">
        <v>15.622625546238341</v>
      </c>
      <c r="D71" s="66">
        <f t="shared" si="20"/>
        <v>15.373399050169272</v>
      </c>
      <c r="E71" s="66">
        <f t="shared" si="21"/>
        <v>12.335542036245492</v>
      </c>
      <c r="F71" s="66">
        <f t="shared" si="22"/>
        <v>3.0378570139237802</v>
      </c>
      <c r="G71" s="66">
        <f t="shared" si="23"/>
        <v>3.3989879006649599</v>
      </c>
      <c r="H71" s="66">
        <f t="shared" si="24"/>
        <v>0.36113088674117977</v>
      </c>
      <c r="I71" s="66">
        <f t="shared" si="25"/>
        <v>15.734529936910452</v>
      </c>
      <c r="J71" s="66">
        <f t="shared" si="26"/>
        <v>-0.36113088674117932</v>
      </c>
      <c r="K71" s="66">
        <f t="shared" si="27"/>
        <v>1.370963946401065</v>
      </c>
      <c r="L71" s="66">
        <f t="shared" si="28"/>
        <v>1.7320948331422443</v>
      </c>
      <c r="M71" s="66">
        <f t="shared" si="29"/>
        <v>17.105493883311517</v>
      </c>
      <c r="N71" s="66">
        <f t="shared" si="30"/>
        <v>-1.732094833142245</v>
      </c>
      <c r="O71" s="67">
        <f t="shared" si="31"/>
        <v>3.0001525109980616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2.274885460850053E-5</v>
      </c>
      <c r="X71" s="65">
        <f t="shared" si="35"/>
        <v>0.22748854608500529</v>
      </c>
      <c r="Y71" s="68">
        <f t="shared" si="37"/>
        <v>0.49085360812566492</v>
      </c>
      <c r="Z71" s="68">
        <f t="shared" si="38"/>
        <v>0.49085360812566492</v>
      </c>
      <c r="AA71" s="66">
        <f t="shared" si="36"/>
        <v>17.105493883311517</v>
      </c>
      <c r="AB71" s="68">
        <f t="shared" si="39"/>
        <v>0.87429642330476653</v>
      </c>
    </row>
    <row r="72" spans="1:28">
      <c r="A72">
        <v>513.35</v>
      </c>
      <c r="B72">
        <v>16.019983229006733</v>
      </c>
      <c r="D72" s="66">
        <f t="shared" ref="D72:D103" si="40">IF(B72-$D$4&gt;0.05,B72-$D$4,IF(A72="","",0))</f>
        <v>15.770756732937665</v>
      </c>
      <c r="E72" s="66">
        <f t="shared" ref="E72:E103" si="41">IF(D72="","",IF(A72&lt;$F$4+0.01,0,10^(((-0.434*$E$4)/(LOG(A72)-LOG($F$4)))+LOG($G$4))))</f>
        <v>12.410832586773765</v>
      </c>
      <c r="F72" s="66">
        <f t="shared" ref="F72:F103" si="42">IF(E72="","",IF(ABS(D72-E72)&lt;0.05,0,D72-E72))</f>
        <v>3.3599241461639</v>
      </c>
      <c r="G72" s="66">
        <f t="shared" ref="G72:G103" si="43">IF(OR(D72="",$H$4=""),"",IF(A72&lt;$I$4,0,10^(((-0.434*$H$4)/(LOG(A72)-LOG($I$4)))+LOG($J$4))))</f>
        <v>3.6091208966044732</v>
      </c>
      <c r="H72" s="66">
        <f t="shared" ref="H72:H103" si="44">IF(G72="","",IF(ABS(G72-F72)&lt;0.05,0,G72-F72))</f>
        <v>0.24919675044057321</v>
      </c>
      <c r="I72" s="66">
        <f t="shared" ref="I72:I103" si="45">IF(G72="","",E72+G72)</f>
        <v>16.019953483378238</v>
      </c>
      <c r="J72" s="66">
        <f t="shared" ref="J72:J103" si="46">IF(I72="","",IF(ABS(D72-I72)&lt;0.05,0,D72-I72))</f>
        <v>-0.24919675044057321</v>
      </c>
      <c r="K72" s="66">
        <f t="shared" ref="K72:K103" si="47">IF(OR(G72="",$K$4=""),"",IF(A72&lt;$L$4,0,10^(((-0.434*$K$4)/(LOG(A72)-LOG($L$4)))+LOG($M$4))))</f>
        <v>1.8297258844652247</v>
      </c>
      <c r="L72" s="66">
        <f t="shared" ref="L72:L103" si="48">IF(K72="","",IF(ABS(K72-J72)&lt;0.05,0,K72-J72))</f>
        <v>2.0789226349057977</v>
      </c>
      <c r="M72" s="66">
        <f t="shared" ref="M72:M103" si="49">IF(L72="","",E72+G72+K72)</f>
        <v>17.849679367843464</v>
      </c>
      <c r="N72" s="66">
        <f t="shared" ref="N72:N103" si="50">IF(M72="","",IF(ABS(D72-M72)&lt;0.05,0,D72-M72))</f>
        <v>-2.0789226349057994</v>
      </c>
      <c r="O72" s="67">
        <f t="shared" ref="O72:O103" si="51">IF($H$4="",IF(A72="","",F72^2),IF(N72="","",N72^2))</f>
        <v>4.321919321923672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2.0751156418666683E-5</v>
      </c>
      <c r="X72" s="65">
        <f t="shared" ref="X72:X103" si="55">IF(D72="","",IF(W72=" "," ",W72*10000))</f>
        <v>0.20751156418666683</v>
      </c>
      <c r="Y72" s="68">
        <f t="shared" si="37"/>
        <v>0.39735768276839245</v>
      </c>
      <c r="Z72" s="68">
        <f t="shared" si="38"/>
        <v>0.39735768276839245</v>
      </c>
      <c r="AA72" s="66">
        <f t="shared" ref="AA72:AA103" si="56">(IF(M72="",(IF(I72="",E72,I72)),M72 ))</f>
        <v>17.849679367843464</v>
      </c>
      <c r="AB72" s="68">
        <f t="shared" si="39"/>
        <v>0.74418548453194688</v>
      </c>
    </row>
    <row r="73" spans="1:28">
      <c r="A73">
        <v>563.38</v>
      </c>
      <c r="B73">
        <v>16.393966930435809</v>
      </c>
      <c r="D73" s="66">
        <f t="shared" si="40"/>
        <v>16.144740434366739</v>
      </c>
      <c r="E73" s="66">
        <f t="shared" si="41"/>
        <v>12.484793732451974</v>
      </c>
      <c r="F73" s="66">
        <f t="shared" si="42"/>
        <v>3.6599467019147642</v>
      </c>
      <c r="G73" s="66">
        <f t="shared" si="43"/>
        <v>3.7825201661752703</v>
      </c>
      <c r="H73" s="66">
        <f t="shared" si="44"/>
        <v>0.12257346426050608</v>
      </c>
      <c r="I73" s="66">
        <f t="shared" si="45"/>
        <v>16.267313898627243</v>
      </c>
      <c r="J73" s="66">
        <f t="shared" si="46"/>
        <v>-0.12257346426050475</v>
      </c>
      <c r="K73" s="66">
        <f t="shared" si="47"/>
        <v>2.2018220284960854</v>
      </c>
      <c r="L73" s="66">
        <f t="shared" si="48"/>
        <v>2.3243954927565902</v>
      </c>
      <c r="M73" s="66">
        <f t="shared" si="49"/>
        <v>18.469135927123329</v>
      </c>
      <c r="N73" s="66">
        <f t="shared" si="50"/>
        <v>-2.3243954927565902</v>
      </c>
      <c r="O73" s="67">
        <f t="shared" si="51"/>
        <v>5.4028144067471517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1.8908385366045199E-5</v>
      </c>
      <c r="X73" s="65">
        <f t="shared" si="55"/>
        <v>0.18908385366045199</v>
      </c>
      <c r="Y73" s="68">
        <f t="shared" ref="Y73:Y104" si="57">IF(B73-B72&lt;0.0001,0.0001,B73-B72)</f>
        <v>0.37398370142907567</v>
      </c>
      <c r="Z73" s="68">
        <f t="shared" ref="Z73:Z104" si="58">IF(D73-D72&lt;0.0001,0.0001,D73-D72)</f>
        <v>0.37398370142907389</v>
      </c>
      <c r="AA73" s="66">
        <f t="shared" si="56"/>
        <v>18.469135927123329</v>
      </c>
      <c r="AB73" s="68">
        <f t="shared" ref="AB73:AB104" si="59">IF(AA73-AA72&lt;0.0001,0.0001,AA73-AA72)</f>
        <v>0.61945655927986465</v>
      </c>
    </row>
    <row r="74" spans="1:28">
      <c r="A74">
        <v>614.15</v>
      </c>
      <c r="B74">
        <v>16.721202669186251</v>
      </c>
      <c r="D74" s="66">
        <f t="shared" si="40"/>
        <v>16.471976173117184</v>
      </c>
      <c r="E74" s="66">
        <f t="shared" si="41"/>
        <v>12.551505469197124</v>
      </c>
      <c r="F74" s="66">
        <f t="shared" si="42"/>
        <v>3.9204707039200599</v>
      </c>
      <c r="G74" s="66">
        <f t="shared" si="43"/>
        <v>3.9167840165387084</v>
      </c>
      <c r="H74" s="66">
        <f t="shared" si="44"/>
        <v>0</v>
      </c>
      <c r="I74" s="66">
        <f t="shared" si="45"/>
        <v>16.468289485735834</v>
      </c>
      <c r="J74" s="66">
        <f t="shared" si="46"/>
        <v>0</v>
      </c>
      <c r="K74" s="66">
        <f t="shared" si="47"/>
        <v>2.4817561823325143</v>
      </c>
      <c r="L74" s="66">
        <f t="shared" si="48"/>
        <v>2.4817561823325143</v>
      </c>
      <c r="M74" s="66">
        <f t="shared" si="49"/>
        <v>18.950045668068348</v>
      </c>
      <c r="N74" s="66">
        <f t="shared" si="50"/>
        <v>-2.4780694949511641</v>
      </c>
      <c r="O74" s="67">
        <f t="shared" si="51"/>
        <v>6.1408284218075178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1.7345283965680279E-5</v>
      </c>
      <c r="X74" s="65">
        <f t="shared" si="55"/>
        <v>0.1734528396568028</v>
      </c>
      <c r="Y74" s="68">
        <f t="shared" si="57"/>
        <v>0.3272357387504421</v>
      </c>
      <c r="Z74" s="68">
        <f t="shared" si="58"/>
        <v>0.32723573875044565</v>
      </c>
      <c r="AA74" s="66">
        <f t="shared" si="56"/>
        <v>18.950045668068348</v>
      </c>
      <c r="AB74" s="68">
        <f t="shared" si="59"/>
        <v>0.48090974094501959</v>
      </c>
    </row>
    <row r="75" spans="1:28">
      <c r="A75">
        <v>668.41</v>
      </c>
      <c r="B75">
        <v>17.001690445258063</v>
      </c>
      <c r="D75" s="66">
        <f t="shared" si="40"/>
        <v>16.752463949188993</v>
      </c>
      <c r="E75" s="66">
        <f t="shared" si="41"/>
        <v>12.615245977945031</v>
      </c>
      <c r="F75" s="66">
        <f t="shared" si="42"/>
        <v>4.1372179712439614</v>
      </c>
      <c r="G75" s="66">
        <f t="shared" si="43"/>
        <v>4.02917867055851</v>
      </c>
      <c r="H75" s="66">
        <f t="shared" si="44"/>
        <v>-0.10803930068545142</v>
      </c>
      <c r="I75" s="66">
        <f t="shared" si="45"/>
        <v>16.644424648503541</v>
      </c>
      <c r="J75" s="66">
        <f t="shared" si="46"/>
        <v>0.10803930068545142</v>
      </c>
      <c r="K75" s="66">
        <f t="shared" si="47"/>
        <v>2.7093249757130837</v>
      </c>
      <c r="L75" s="66">
        <f t="shared" si="48"/>
        <v>2.6012856750276323</v>
      </c>
      <c r="M75" s="66">
        <f t="shared" si="49"/>
        <v>19.353749624216626</v>
      </c>
      <c r="N75" s="66">
        <f t="shared" si="50"/>
        <v>-2.6012856750276327</v>
      </c>
      <c r="O75" s="67">
        <f t="shared" si="51"/>
        <v>6.7666871631039669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1.5937233356057724E-5</v>
      </c>
      <c r="X75" s="65">
        <f t="shared" si="55"/>
        <v>0.15937233356057723</v>
      </c>
      <c r="Y75" s="68">
        <f t="shared" si="57"/>
        <v>0.28048777607181208</v>
      </c>
      <c r="Z75" s="68">
        <f t="shared" si="58"/>
        <v>0.28048777607180853</v>
      </c>
      <c r="AA75" s="66">
        <f t="shared" si="56"/>
        <v>19.353749624216626</v>
      </c>
      <c r="AB75" s="68">
        <f t="shared" si="59"/>
        <v>0.40370395614827714</v>
      </c>
    </row>
    <row r="76" spans="1:28">
      <c r="A76">
        <v>732.8</v>
      </c>
      <c r="B76">
        <v>17.235430258651238</v>
      </c>
      <c r="D76" s="66">
        <f t="shared" si="40"/>
        <v>16.986203762582171</v>
      </c>
      <c r="E76" s="66">
        <f t="shared" si="41"/>
        <v>12.682637426101163</v>
      </c>
      <c r="F76" s="66">
        <f t="shared" si="42"/>
        <v>4.3035663364810084</v>
      </c>
      <c r="G76" s="66">
        <f t="shared" si="43"/>
        <v>4.1340643707800435</v>
      </c>
      <c r="H76" s="66">
        <f t="shared" si="44"/>
        <v>-0.16950196570096487</v>
      </c>
      <c r="I76" s="66">
        <f t="shared" si="45"/>
        <v>16.816701796881205</v>
      </c>
      <c r="J76" s="66">
        <f t="shared" si="46"/>
        <v>0.16950196570096665</v>
      </c>
      <c r="K76" s="66">
        <f t="shared" si="47"/>
        <v>2.9156253782902759</v>
      </c>
      <c r="L76" s="66">
        <f t="shared" si="48"/>
        <v>2.7461234125893093</v>
      </c>
      <c r="M76" s="66">
        <f t="shared" si="49"/>
        <v>19.732327175171481</v>
      </c>
      <c r="N76" s="66">
        <f t="shared" si="50"/>
        <v>-2.7461234125893093</v>
      </c>
      <c r="O76" s="67">
        <f t="shared" si="51"/>
        <v>7.5411937971711538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1.4536853367252377E-5</v>
      </c>
      <c r="X76" s="65">
        <f t="shared" si="55"/>
        <v>0.14536853367252378</v>
      </c>
      <c r="Y76" s="68">
        <f t="shared" si="57"/>
        <v>0.23373981339317496</v>
      </c>
      <c r="Z76" s="68">
        <f t="shared" si="58"/>
        <v>0.23373981339317851</v>
      </c>
      <c r="AA76" s="66">
        <f t="shared" si="56"/>
        <v>19.732327175171481</v>
      </c>
      <c r="AB76" s="68">
        <f t="shared" si="59"/>
        <v>0.37857755095485501</v>
      </c>
    </row>
    <row r="77" spans="1:28">
      <c r="A77">
        <v>801.94</v>
      </c>
      <c r="B77">
        <v>17.469170072044413</v>
      </c>
      <c r="D77" s="66">
        <f t="shared" si="40"/>
        <v>17.219943575975343</v>
      </c>
      <c r="E77" s="66">
        <f t="shared" si="41"/>
        <v>12.746904732020889</v>
      </c>
      <c r="F77" s="66">
        <f t="shared" si="42"/>
        <v>4.4730388439544537</v>
      </c>
      <c r="G77" s="66">
        <f t="shared" si="43"/>
        <v>4.2229171506797876</v>
      </c>
      <c r="H77" s="66">
        <f t="shared" si="44"/>
        <v>-0.25012169327466616</v>
      </c>
      <c r="I77" s="66">
        <f t="shared" si="45"/>
        <v>16.969821882700678</v>
      </c>
      <c r="J77" s="66">
        <f t="shared" si="46"/>
        <v>0.25012169327466438</v>
      </c>
      <c r="K77" s="66">
        <f t="shared" si="47"/>
        <v>3.0856281626179847</v>
      </c>
      <c r="L77" s="66">
        <f t="shared" si="48"/>
        <v>2.8355064693433203</v>
      </c>
      <c r="M77" s="66">
        <f t="shared" si="49"/>
        <v>20.055450045318665</v>
      </c>
      <c r="N77" s="66">
        <f t="shared" si="50"/>
        <v>-2.8355064693433221</v>
      </c>
      <c r="O77" s="67">
        <f t="shared" si="51"/>
        <v>8.0400969376878315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1.328354508756583E-5</v>
      </c>
      <c r="X77" s="65">
        <f t="shared" si="55"/>
        <v>0.13283545087565829</v>
      </c>
      <c r="Y77" s="68">
        <f t="shared" si="57"/>
        <v>0.23373981339317496</v>
      </c>
      <c r="Z77" s="68">
        <f t="shared" si="58"/>
        <v>0.2337398133931714</v>
      </c>
      <c r="AA77" s="66">
        <f t="shared" si="56"/>
        <v>20.055450045318665</v>
      </c>
      <c r="AB77" s="68">
        <f t="shared" si="59"/>
        <v>0.32312287014718422</v>
      </c>
    </row>
    <row r="78" spans="1:28">
      <c r="A78">
        <v>880.04</v>
      </c>
      <c r="B78">
        <v>17.679535904098266</v>
      </c>
      <c r="D78" s="66">
        <f t="shared" si="40"/>
        <v>17.430309408029196</v>
      </c>
      <c r="E78" s="66">
        <f t="shared" si="41"/>
        <v>12.811360137788991</v>
      </c>
      <c r="F78" s="66">
        <f t="shared" si="42"/>
        <v>4.6189492702402042</v>
      </c>
      <c r="G78" s="66">
        <f t="shared" si="43"/>
        <v>4.3027875411516376</v>
      </c>
      <c r="H78" s="66">
        <f t="shared" si="44"/>
        <v>-0.31616172908856655</v>
      </c>
      <c r="I78" s="66">
        <f t="shared" si="45"/>
        <v>17.114147678940629</v>
      </c>
      <c r="J78" s="66">
        <f t="shared" si="46"/>
        <v>0.31616172908856655</v>
      </c>
      <c r="K78" s="66">
        <f t="shared" si="47"/>
        <v>3.2346569021142537</v>
      </c>
      <c r="L78" s="66">
        <f t="shared" si="48"/>
        <v>2.9184951730256872</v>
      </c>
      <c r="M78" s="66">
        <f t="shared" si="49"/>
        <v>20.348804581054882</v>
      </c>
      <c r="N78" s="66">
        <f t="shared" si="50"/>
        <v>-2.9184951730256863</v>
      </c>
      <c r="O78" s="67">
        <f t="shared" si="51"/>
        <v>8.5176140749742313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1.2104684045637179E-5</v>
      </c>
      <c r="X78" s="65">
        <f t="shared" si="55"/>
        <v>0.12104684045637179</v>
      </c>
      <c r="Y78" s="68">
        <f t="shared" si="57"/>
        <v>0.21036583205385284</v>
      </c>
      <c r="Z78" s="68">
        <f t="shared" si="58"/>
        <v>0.21036583205385284</v>
      </c>
      <c r="AA78" s="66">
        <f t="shared" si="56"/>
        <v>20.348804581054882</v>
      </c>
      <c r="AB78" s="68">
        <f t="shared" si="59"/>
        <v>0.29335453573621706</v>
      </c>
    </row>
    <row r="79" spans="1:28">
      <c r="A79">
        <v>961.37</v>
      </c>
      <c r="B79">
        <v>17.866527754812807</v>
      </c>
      <c r="D79" s="66">
        <f t="shared" si="40"/>
        <v>17.617301258743737</v>
      </c>
      <c r="E79" s="66">
        <f t="shared" si="41"/>
        <v>12.871047109045048</v>
      </c>
      <c r="F79" s="66">
        <f t="shared" si="42"/>
        <v>4.7462541496986894</v>
      </c>
      <c r="G79" s="66">
        <f t="shared" si="43"/>
        <v>4.3696806189617066</v>
      </c>
      <c r="H79" s="66">
        <f t="shared" si="44"/>
        <v>-0.37657353073698285</v>
      </c>
      <c r="I79" s="66">
        <f t="shared" si="45"/>
        <v>17.240727728006753</v>
      </c>
      <c r="J79" s="66">
        <f t="shared" si="46"/>
        <v>0.37657353073698374</v>
      </c>
      <c r="K79" s="66">
        <f t="shared" si="47"/>
        <v>3.3567027470419992</v>
      </c>
      <c r="L79" s="66">
        <f t="shared" si="48"/>
        <v>2.9801292163050155</v>
      </c>
      <c r="M79" s="66">
        <f t="shared" si="49"/>
        <v>20.597430475048753</v>
      </c>
      <c r="N79" s="66">
        <f t="shared" si="50"/>
        <v>-2.9801292163050164</v>
      </c>
      <c r="O79" s="67">
        <f t="shared" si="51"/>
        <v>8.8811701458747514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1.108065172360542E-5</v>
      </c>
      <c r="X79" s="65">
        <f t="shared" si="55"/>
        <v>0.1108065172360542</v>
      </c>
      <c r="Y79" s="68">
        <f t="shared" si="57"/>
        <v>0.18699185071454139</v>
      </c>
      <c r="Z79" s="68">
        <f t="shared" si="58"/>
        <v>0.18699185071454139</v>
      </c>
      <c r="AA79" s="66">
        <f t="shared" si="56"/>
        <v>20.597430475048753</v>
      </c>
      <c r="AB79" s="68">
        <f t="shared" si="59"/>
        <v>0.24862589399387147</v>
      </c>
    </row>
    <row r="80" spans="1:28">
      <c r="A80">
        <v>1046.5999999999999</v>
      </c>
      <c r="B80">
        <v>18.030145624188027</v>
      </c>
      <c r="D80" s="66">
        <f t="shared" si="40"/>
        <v>17.78091912811896</v>
      </c>
      <c r="E80" s="66">
        <f t="shared" si="41"/>
        <v>12.926974464623459</v>
      </c>
      <c r="F80" s="66">
        <f t="shared" si="42"/>
        <v>4.8539446634955006</v>
      </c>
      <c r="G80" s="66">
        <f t="shared" si="43"/>
        <v>4.4270058221610133</v>
      </c>
      <c r="H80" s="66">
        <f t="shared" si="44"/>
        <v>-0.42693884133448723</v>
      </c>
      <c r="I80" s="66">
        <f t="shared" si="45"/>
        <v>17.353980286784473</v>
      </c>
      <c r="J80" s="66">
        <f t="shared" si="46"/>
        <v>0.42693884133448634</v>
      </c>
      <c r="K80" s="66">
        <f t="shared" si="47"/>
        <v>3.4592900828968696</v>
      </c>
      <c r="L80" s="66">
        <f t="shared" si="48"/>
        <v>3.0323512415623832</v>
      </c>
      <c r="M80" s="66">
        <f t="shared" si="49"/>
        <v>20.813270369681344</v>
      </c>
      <c r="N80" s="66">
        <f t="shared" si="50"/>
        <v>-3.0323512415623846</v>
      </c>
      <c r="O80" s="67">
        <f t="shared" si="51"/>
        <v>9.195154052204936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1.0178297484733941E-5</v>
      </c>
      <c r="X80" s="65">
        <f t="shared" si="55"/>
        <v>0.10178297484733941</v>
      </c>
      <c r="Y80" s="68">
        <f t="shared" si="57"/>
        <v>0.16361786937521927</v>
      </c>
      <c r="Z80" s="68">
        <f t="shared" si="58"/>
        <v>0.16361786937522282</v>
      </c>
      <c r="AA80" s="66">
        <f t="shared" si="56"/>
        <v>20.813270369681344</v>
      </c>
      <c r="AB80" s="68">
        <f t="shared" si="59"/>
        <v>0.21583989463259101</v>
      </c>
    </row>
    <row r="81" spans="1:28">
      <c r="A81">
        <v>1148.72</v>
      </c>
      <c r="B81">
        <v>18.19376349356325</v>
      </c>
      <c r="D81" s="66">
        <f t="shared" si="40"/>
        <v>17.944536997494183</v>
      </c>
      <c r="E81" s="66">
        <f t="shared" si="41"/>
        <v>12.986723439338173</v>
      </c>
      <c r="F81" s="66">
        <f t="shared" si="42"/>
        <v>4.9578135581560101</v>
      </c>
      <c r="G81" s="66">
        <f t="shared" si="43"/>
        <v>4.4832306644584241</v>
      </c>
      <c r="H81" s="66">
        <f t="shared" si="44"/>
        <v>-0.47458289369758599</v>
      </c>
      <c r="I81" s="66">
        <f t="shared" si="45"/>
        <v>17.469954103796596</v>
      </c>
      <c r="J81" s="66">
        <f t="shared" si="46"/>
        <v>0.47458289369758688</v>
      </c>
      <c r="K81" s="66">
        <f t="shared" si="47"/>
        <v>3.5581250413751095</v>
      </c>
      <c r="L81" s="66">
        <f t="shared" si="48"/>
        <v>3.0835421476775227</v>
      </c>
      <c r="M81" s="66">
        <f t="shared" si="49"/>
        <v>21.028079145171706</v>
      </c>
      <c r="N81" s="66">
        <f t="shared" si="50"/>
        <v>-3.0835421476775231</v>
      </c>
      <c r="O81" s="67">
        <f t="shared" si="51"/>
        <v>9.5082321765037126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9.2734575418923173E-6</v>
      </c>
      <c r="X81" s="65">
        <f t="shared" si="55"/>
        <v>9.2734575418923174E-2</v>
      </c>
      <c r="Y81" s="68">
        <f t="shared" si="57"/>
        <v>0.16361786937522282</v>
      </c>
      <c r="Z81" s="68">
        <f t="shared" si="58"/>
        <v>0.16361786937522282</v>
      </c>
      <c r="AA81" s="66">
        <f t="shared" si="56"/>
        <v>21.028079145171706</v>
      </c>
      <c r="AB81" s="68">
        <f t="shared" si="59"/>
        <v>0.21480877549036137</v>
      </c>
    </row>
    <row r="82" spans="1:28">
      <c r="A82">
        <v>1259.67</v>
      </c>
      <c r="B82">
        <v>18.334007381599157</v>
      </c>
      <c r="D82" s="66">
        <f t="shared" si="40"/>
        <v>18.084780885530087</v>
      </c>
      <c r="E82" s="66">
        <f t="shared" si="41"/>
        <v>13.044357021233735</v>
      </c>
      <c r="F82" s="66">
        <f t="shared" si="42"/>
        <v>5.0404238642963524</v>
      </c>
      <c r="G82" s="66">
        <f t="shared" si="43"/>
        <v>4.5331296909148273</v>
      </c>
      <c r="H82" s="66">
        <f t="shared" si="44"/>
        <v>-0.50729417338152505</v>
      </c>
      <c r="I82" s="66">
        <f t="shared" si="45"/>
        <v>17.577486712148563</v>
      </c>
      <c r="J82" s="66">
        <f t="shared" si="46"/>
        <v>0.50729417338152416</v>
      </c>
      <c r="K82" s="66">
        <f t="shared" si="47"/>
        <v>3.644373569915563</v>
      </c>
      <c r="L82" s="66">
        <f t="shared" si="48"/>
        <v>3.1370793965340389</v>
      </c>
      <c r="M82" s="66">
        <f t="shared" si="49"/>
        <v>21.221860282064124</v>
      </c>
      <c r="N82" s="66">
        <f t="shared" si="50"/>
        <v>-3.1370793965340376</v>
      </c>
      <c r="O82" s="67">
        <f t="shared" si="51"/>
        <v>9.8412671401583616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8.4566641640449824E-6</v>
      </c>
      <c r="X82" s="65">
        <f t="shared" si="55"/>
        <v>8.456664164044983E-2</v>
      </c>
      <c r="Y82" s="68">
        <f t="shared" si="57"/>
        <v>0.14024388803590782</v>
      </c>
      <c r="Z82" s="68">
        <f t="shared" si="58"/>
        <v>0.14024388803590426</v>
      </c>
      <c r="AA82" s="66">
        <f t="shared" si="56"/>
        <v>21.221860282064124</v>
      </c>
      <c r="AB82" s="68">
        <f t="shared" si="59"/>
        <v>0.19378113689241871</v>
      </c>
    </row>
    <row r="83" spans="1:28" ht="15" customHeight="1">
      <c r="A83">
        <v>1377.14</v>
      </c>
      <c r="B83">
        <v>18.450877288295743</v>
      </c>
      <c r="D83" s="66">
        <f t="shared" si="40"/>
        <v>18.201650792226673</v>
      </c>
      <c r="E83" s="66">
        <f t="shared" si="41"/>
        <v>13.098688222048809</v>
      </c>
      <c r="F83" s="66">
        <f t="shared" si="42"/>
        <v>5.1029625701778638</v>
      </c>
      <c r="G83" s="66">
        <f t="shared" si="43"/>
        <v>4.5767088131184339</v>
      </c>
      <c r="H83" s="66">
        <f t="shared" si="44"/>
        <v>-0.52625375705942989</v>
      </c>
      <c r="I83" s="66">
        <f t="shared" si="45"/>
        <v>17.675397035167244</v>
      </c>
      <c r="J83" s="66">
        <f t="shared" si="46"/>
        <v>0.52625375705942901</v>
      </c>
      <c r="K83" s="66">
        <f t="shared" si="47"/>
        <v>3.7185809258291416</v>
      </c>
      <c r="L83" s="66">
        <f t="shared" si="48"/>
        <v>3.1923271687697126</v>
      </c>
      <c r="M83" s="66">
        <f t="shared" si="49"/>
        <v>21.393977960996384</v>
      </c>
      <c r="N83" s="66">
        <f t="shared" si="50"/>
        <v>-3.1923271687697117</v>
      </c>
      <c r="O83" s="67">
        <f t="shared" si="51"/>
        <v>10.190952752465243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7.7353109687631922E-6</v>
      </c>
      <c r="X83" s="65">
        <f t="shared" si="55"/>
        <v>7.7353109687631927E-2</v>
      </c>
      <c r="Y83" s="68">
        <f t="shared" si="57"/>
        <v>0.1168699066965857</v>
      </c>
      <c r="Z83" s="68">
        <f t="shared" si="58"/>
        <v>0.1168699066965857</v>
      </c>
      <c r="AA83" s="66">
        <f t="shared" si="56"/>
        <v>21.393977960996384</v>
      </c>
      <c r="AB83" s="68">
        <f t="shared" si="59"/>
        <v>0.17211767893225982</v>
      </c>
    </row>
    <row r="84" spans="1:28">
      <c r="A84">
        <v>1508.06</v>
      </c>
      <c r="B84">
        <v>18.567747194992329</v>
      </c>
      <c r="D84" s="66">
        <f t="shared" si="40"/>
        <v>18.318520698923258</v>
      </c>
      <c r="E84" s="66">
        <f t="shared" si="41"/>
        <v>13.152665107355045</v>
      </c>
      <c r="F84" s="66">
        <f t="shared" si="42"/>
        <v>5.1658555915682136</v>
      </c>
      <c r="G84" s="66">
        <f t="shared" si="43"/>
        <v>4.6170266254342005</v>
      </c>
      <c r="H84" s="66">
        <f t="shared" si="44"/>
        <v>-0.54882896613401311</v>
      </c>
      <c r="I84" s="66">
        <f t="shared" si="45"/>
        <v>17.769691732789244</v>
      </c>
      <c r="J84" s="66">
        <f t="shared" si="46"/>
        <v>0.548828966134014</v>
      </c>
      <c r="K84" s="66">
        <f t="shared" si="47"/>
        <v>3.7863160751373082</v>
      </c>
      <c r="L84" s="66">
        <f t="shared" si="48"/>
        <v>3.2374871090032942</v>
      </c>
      <c r="M84" s="66">
        <f t="shared" si="49"/>
        <v>21.556007807926552</v>
      </c>
      <c r="N84" s="66">
        <f t="shared" si="50"/>
        <v>-3.2374871090032933</v>
      </c>
      <c r="O84" s="67">
        <f t="shared" si="51"/>
        <v>10.481322780962502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7.063781379734588E-6</v>
      </c>
      <c r="X84" s="65">
        <f t="shared" si="55"/>
        <v>7.0637813797345878E-2</v>
      </c>
      <c r="Y84" s="68">
        <f t="shared" si="57"/>
        <v>0.1168699066965857</v>
      </c>
      <c r="Z84" s="68">
        <f t="shared" si="58"/>
        <v>0.1168699066965857</v>
      </c>
      <c r="AA84" s="66">
        <f t="shared" si="56"/>
        <v>21.556007807926552</v>
      </c>
      <c r="AB84" s="68">
        <f t="shared" si="59"/>
        <v>0.16202984693016731</v>
      </c>
    </row>
    <row r="85" spans="1:28">
      <c r="A85">
        <v>1648.44</v>
      </c>
      <c r="B85">
        <v>18.661243120349596</v>
      </c>
      <c r="D85" s="66">
        <f t="shared" si="40"/>
        <v>18.412016624280525</v>
      </c>
      <c r="E85" s="66">
        <f t="shared" si="41"/>
        <v>13.204279280544062</v>
      </c>
      <c r="F85" s="66">
        <f t="shared" si="42"/>
        <v>5.2077373437364631</v>
      </c>
      <c r="G85" s="66">
        <f t="shared" si="43"/>
        <v>4.6530760707672654</v>
      </c>
      <c r="H85" s="66">
        <f t="shared" si="44"/>
        <v>-0.55466127296919776</v>
      </c>
      <c r="I85" s="66">
        <f t="shared" si="45"/>
        <v>17.857355351311327</v>
      </c>
      <c r="J85" s="66">
        <f t="shared" si="46"/>
        <v>0.55466127296919865</v>
      </c>
      <c r="K85" s="66">
        <f t="shared" si="47"/>
        <v>3.8461396961394141</v>
      </c>
      <c r="L85" s="66">
        <f t="shared" si="48"/>
        <v>3.2914784231702154</v>
      </c>
      <c r="M85" s="66">
        <f t="shared" si="49"/>
        <v>21.70349504745074</v>
      </c>
      <c r="N85" s="66">
        <f t="shared" si="50"/>
        <v>-3.291478423170215</v>
      </c>
      <c r="O85" s="67">
        <f t="shared" si="51"/>
        <v>10.833830210195085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6.4622346870511166E-6</v>
      </c>
      <c r="X85" s="65">
        <f t="shared" si="55"/>
        <v>6.462234687051116E-2</v>
      </c>
      <c r="Y85" s="68">
        <f t="shared" si="57"/>
        <v>9.349592535726714E-2</v>
      </c>
      <c r="Z85" s="68">
        <f t="shared" si="58"/>
        <v>9.349592535726714E-2</v>
      </c>
      <c r="AA85" s="66">
        <f t="shared" si="56"/>
        <v>21.70349504745074</v>
      </c>
      <c r="AB85" s="68">
        <f t="shared" si="59"/>
        <v>0.14748723952418885</v>
      </c>
    </row>
    <row r="86" spans="1:28">
      <c r="A86">
        <v>1808.88</v>
      </c>
      <c r="B86">
        <v>18.75473904570687</v>
      </c>
      <c r="D86" s="66">
        <f t="shared" si="40"/>
        <v>18.5055125496378</v>
      </c>
      <c r="E86" s="66">
        <f t="shared" si="41"/>
        <v>13.256830145416458</v>
      </c>
      <c r="F86" s="66">
        <f t="shared" si="42"/>
        <v>5.2486824042213414</v>
      </c>
      <c r="G86" s="66">
        <f t="shared" si="43"/>
        <v>4.6875013016832385</v>
      </c>
      <c r="H86" s="66">
        <f t="shared" si="44"/>
        <v>-0.56118110253810283</v>
      </c>
      <c r="I86" s="66">
        <f t="shared" si="45"/>
        <v>17.944331447099696</v>
      </c>
      <c r="J86" s="66">
        <f t="shared" si="46"/>
        <v>0.56118110253810372</v>
      </c>
      <c r="K86" s="66">
        <f t="shared" si="47"/>
        <v>3.9026216284200754</v>
      </c>
      <c r="L86" s="66">
        <f t="shared" si="48"/>
        <v>3.3414405258819717</v>
      </c>
      <c r="M86" s="66">
        <f t="shared" si="49"/>
        <v>21.846953075519771</v>
      </c>
      <c r="N86" s="66">
        <f t="shared" si="50"/>
        <v>-3.3414405258819713</v>
      </c>
      <c r="O86" s="67">
        <f t="shared" si="51"/>
        <v>11.165224788006384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5.8890618214157606E-6</v>
      </c>
      <c r="X86" s="65">
        <f t="shared" si="55"/>
        <v>5.8890618214157607E-2</v>
      </c>
      <c r="Y86" s="68">
        <f t="shared" si="57"/>
        <v>9.3495925357274245E-2</v>
      </c>
      <c r="Z86" s="68">
        <f t="shared" si="58"/>
        <v>9.3495925357274245E-2</v>
      </c>
      <c r="AA86" s="66">
        <f t="shared" si="56"/>
        <v>21.846953075519771</v>
      </c>
      <c r="AB86" s="68">
        <f t="shared" si="59"/>
        <v>0.14345802806903052</v>
      </c>
    </row>
    <row r="87" spans="1:28">
      <c r="A87">
        <v>1976.44</v>
      </c>
      <c r="B87">
        <v>18.824860989724819</v>
      </c>
      <c r="D87" s="66">
        <f t="shared" si="40"/>
        <v>18.575634493655748</v>
      </c>
      <c r="E87" s="66">
        <f t="shared" si="41"/>
        <v>13.305752352310334</v>
      </c>
      <c r="F87" s="66">
        <f t="shared" si="42"/>
        <v>5.2698821413454144</v>
      </c>
      <c r="G87" s="66">
        <f t="shared" si="43"/>
        <v>4.7176658001540428</v>
      </c>
      <c r="H87" s="66">
        <f t="shared" si="44"/>
        <v>-0.55221634119137164</v>
      </c>
      <c r="I87" s="66">
        <f t="shared" si="45"/>
        <v>18.023418152464377</v>
      </c>
      <c r="J87" s="66">
        <f t="shared" si="46"/>
        <v>0.55221634119137164</v>
      </c>
      <c r="K87" s="66">
        <f t="shared" si="47"/>
        <v>3.9515986908063749</v>
      </c>
      <c r="L87" s="66">
        <f t="shared" si="48"/>
        <v>3.3993823496150033</v>
      </c>
      <c r="M87" s="66">
        <f t="shared" si="49"/>
        <v>21.975016843270751</v>
      </c>
      <c r="N87" s="66">
        <f t="shared" si="50"/>
        <v>-3.3993823496150029</v>
      </c>
      <c r="O87" s="67">
        <f t="shared" si="51"/>
        <v>11.555800358874018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5.3897948571788374E-6</v>
      </c>
      <c r="X87" s="65">
        <f t="shared" si="55"/>
        <v>5.3897948571788375E-2</v>
      </c>
      <c r="Y87" s="68">
        <f t="shared" si="57"/>
        <v>7.0121944017948579E-2</v>
      </c>
      <c r="Z87" s="68">
        <f t="shared" si="58"/>
        <v>7.0121944017948579E-2</v>
      </c>
      <c r="AA87" s="66">
        <f t="shared" si="56"/>
        <v>21.975016843270751</v>
      </c>
      <c r="AB87" s="68">
        <f t="shared" si="59"/>
        <v>0.12806376775098016</v>
      </c>
    </row>
    <row r="88" spans="1:28">
      <c r="A88">
        <v>2158.94</v>
      </c>
      <c r="B88">
        <v>18.894982933742774</v>
      </c>
      <c r="D88" s="66">
        <f t="shared" si="40"/>
        <v>18.645756437673704</v>
      </c>
      <c r="E88" s="66">
        <f t="shared" si="41"/>
        <v>13.353398578626246</v>
      </c>
      <c r="F88" s="66">
        <f t="shared" si="42"/>
        <v>5.292357859047458</v>
      </c>
      <c r="G88" s="66">
        <f t="shared" si="43"/>
        <v>4.7454440662526602</v>
      </c>
      <c r="H88" s="66">
        <f t="shared" si="44"/>
        <v>-0.54691379279479779</v>
      </c>
      <c r="I88" s="66">
        <f t="shared" si="45"/>
        <v>18.098842644878907</v>
      </c>
      <c r="J88" s="66">
        <f t="shared" si="46"/>
        <v>0.5469137927947969</v>
      </c>
      <c r="K88" s="66">
        <f t="shared" si="47"/>
        <v>3.9962802736954215</v>
      </c>
      <c r="L88" s="66">
        <f t="shared" si="48"/>
        <v>3.4493664809006246</v>
      </c>
      <c r="M88" s="66">
        <f t="shared" si="49"/>
        <v>22.095122918574329</v>
      </c>
      <c r="N88" s="66">
        <f t="shared" si="50"/>
        <v>-3.4493664809006255</v>
      </c>
      <c r="O88" s="67">
        <f t="shared" si="51"/>
        <v>11.898129119560766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4.9341835102052588E-6</v>
      </c>
      <c r="X88" s="65">
        <f t="shared" si="55"/>
        <v>4.9341835102052589E-2</v>
      </c>
      <c r="Y88" s="68">
        <f t="shared" si="57"/>
        <v>7.0121944017955684E-2</v>
      </c>
      <c r="Z88" s="68">
        <f t="shared" si="58"/>
        <v>7.0121944017955684E-2</v>
      </c>
      <c r="AA88" s="66">
        <f t="shared" si="56"/>
        <v>22.095122918574329</v>
      </c>
      <c r="AB88" s="68">
        <f t="shared" si="59"/>
        <v>0.12010607530357831</v>
      </c>
    </row>
    <row r="89" spans="1:28">
      <c r="A89">
        <v>2368.0300000000002</v>
      </c>
      <c r="B89">
        <v>18.965104877760727</v>
      </c>
      <c r="D89" s="66">
        <f t="shared" si="40"/>
        <v>18.71587838169166</v>
      </c>
      <c r="E89" s="66">
        <f t="shared" si="41"/>
        <v>13.402103949229158</v>
      </c>
      <c r="F89" s="66">
        <f t="shared" si="42"/>
        <v>5.3137744324625018</v>
      </c>
      <c r="G89" s="66">
        <f t="shared" si="43"/>
        <v>4.7723382085016581</v>
      </c>
      <c r="H89" s="66">
        <f t="shared" si="44"/>
        <v>-0.54143622396084368</v>
      </c>
      <c r="I89" s="66">
        <f t="shared" si="45"/>
        <v>18.174442157730816</v>
      </c>
      <c r="J89" s="66">
        <f t="shared" si="46"/>
        <v>0.54143622396084368</v>
      </c>
      <c r="K89" s="66">
        <f t="shared" si="47"/>
        <v>4.0391583723001281</v>
      </c>
      <c r="L89" s="66">
        <f t="shared" si="48"/>
        <v>3.4977221483392844</v>
      </c>
      <c r="M89" s="66">
        <f t="shared" si="49"/>
        <v>22.213600530030945</v>
      </c>
      <c r="N89" s="66">
        <f t="shared" si="50"/>
        <v>-3.4977221483392853</v>
      </c>
      <c r="O89" s="67">
        <f t="shared" si="51"/>
        <v>12.234060226983186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4.4985097940155074E-6</v>
      </c>
      <c r="X89" s="65">
        <f t="shared" si="55"/>
        <v>4.4985097940155074E-2</v>
      </c>
      <c r="Y89" s="68">
        <f t="shared" si="57"/>
        <v>7.0121944017952131E-2</v>
      </c>
      <c r="Z89" s="68">
        <f t="shared" si="58"/>
        <v>7.0121944017955684E-2</v>
      </c>
      <c r="AA89" s="66">
        <f t="shared" si="56"/>
        <v>22.213600530030945</v>
      </c>
      <c r="AB89" s="68">
        <f t="shared" si="59"/>
        <v>0.11847761145661551</v>
      </c>
    </row>
    <row r="90" spans="1:28">
      <c r="A90">
        <v>2586.5100000000002</v>
      </c>
      <c r="B90">
        <v>19.01185284043936</v>
      </c>
      <c r="D90" s="66">
        <f t="shared" si="40"/>
        <v>18.76262634437029</v>
      </c>
      <c r="E90" s="66">
        <f t="shared" si="41"/>
        <v>13.44752880214161</v>
      </c>
      <c r="F90" s="66">
        <f t="shared" si="42"/>
        <v>5.3150975422286795</v>
      </c>
      <c r="G90" s="66">
        <f t="shared" si="43"/>
        <v>4.7961563937293654</v>
      </c>
      <c r="H90" s="66">
        <f t="shared" si="44"/>
        <v>-0.51894114849931405</v>
      </c>
      <c r="I90" s="66">
        <f t="shared" si="45"/>
        <v>18.243685195870974</v>
      </c>
      <c r="J90" s="66">
        <f t="shared" si="46"/>
        <v>0.51894114849931583</v>
      </c>
      <c r="K90" s="66">
        <f t="shared" si="47"/>
        <v>4.0768216395935974</v>
      </c>
      <c r="L90" s="66">
        <f t="shared" si="48"/>
        <v>3.5578804910942816</v>
      </c>
      <c r="M90" s="66">
        <f t="shared" si="49"/>
        <v>22.32050683546457</v>
      </c>
      <c r="N90" s="66">
        <f t="shared" si="50"/>
        <v>-3.5578804910942807</v>
      </c>
      <c r="O90" s="67">
        <f t="shared" si="51"/>
        <v>12.65851358890928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4.1185250192431271E-6</v>
      </c>
      <c r="X90" s="65">
        <f t="shared" si="55"/>
        <v>4.1185250192431272E-2</v>
      </c>
      <c r="Y90" s="68">
        <f t="shared" si="57"/>
        <v>4.674796267863357E-2</v>
      </c>
      <c r="Z90" s="68">
        <f t="shared" si="58"/>
        <v>4.6747962678630017E-2</v>
      </c>
      <c r="AA90" s="66">
        <f t="shared" si="56"/>
        <v>22.32050683546457</v>
      </c>
      <c r="AB90" s="68">
        <f t="shared" si="59"/>
        <v>0.10690630543362545</v>
      </c>
    </row>
    <row r="91" spans="1:28">
      <c r="A91">
        <v>2829.89</v>
      </c>
      <c r="B91">
        <v>19.058600803117997</v>
      </c>
      <c r="D91" s="66">
        <f t="shared" si="40"/>
        <v>18.809374307048927</v>
      </c>
      <c r="E91" s="66">
        <f t="shared" si="41"/>
        <v>13.492775445777534</v>
      </c>
      <c r="F91" s="66">
        <f t="shared" si="42"/>
        <v>5.3165988612713928</v>
      </c>
      <c r="G91" s="66">
        <f t="shared" si="43"/>
        <v>4.8187561321300967</v>
      </c>
      <c r="H91" s="66">
        <f t="shared" si="44"/>
        <v>-0.49784272914129613</v>
      </c>
      <c r="I91" s="66">
        <f t="shared" si="45"/>
        <v>18.31153157790763</v>
      </c>
      <c r="J91" s="66">
        <f t="shared" si="46"/>
        <v>0.49784272914129701</v>
      </c>
      <c r="K91" s="66">
        <f t="shared" si="47"/>
        <v>4.1122904131894744</v>
      </c>
      <c r="L91" s="66">
        <f t="shared" si="48"/>
        <v>3.6144476840481774</v>
      </c>
      <c r="M91" s="66">
        <f t="shared" si="49"/>
        <v>22.423821991097103</v>
      </c>
      <c r="N91" s="66">
        <f t="shared" si="50"/>
        <v>-3.6144476840481765</v>
      </c>
      <c r="O91" s="67">
        <f t="shared" si="51"/>
        <v>13.064232060721228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3.7643180998281003E-6</v>
      </c>
      <c r="X91" s="65">
        <f t="shared" si="55"/>
        <v>3.7643180998281005E-2</v>
      </c>
      <c r="Y91" s="68">
        <f t="shared" si="57"/>
        <v>4.6747962678637123E-2</v>
      </c>
      <c r="Z91" s="68">
        <f t="shared" si="58"/>
        <v>4.6747962678637123E-2</v>
      </c>
      <c r="AA91" s="66">
        <f t="shared" si="56"/>
        <v>22.423821991097103</v>
      </c>
      <c r="AB91" s="68">
        <f t="shared" si="59"/>
        <v>0.10331515563253291</v>
      </c>
    </row>
    <row r="92" spans="1:28">
      <c r="A92">
        <v>3097.26</v>
      </c>
      <c r="B92">
        <v>19.105348765796634</v>
      </c>
      <c r="D92" s="66">
        <f t="shared" si="40"/>
        <v>18.856122269727564</v>
      </c>
      <c r="E92" s="66">
        <f t="shared" si="41"/>
        <v>13.537176696926679</v>
      </c>
      <c r="F92" s="66">
        <f t="shared" si="42"/>
        <v>5.3189455728008852</v>
      </c>
      <c r="G92" s="66">
        <f t="shared" si="43"/>
        <v>4.8399173378811478</v>
      </c>
      <c r="H92" s="66">
        <f t="shared" si="44"/>
        <v>-0.47902823491973745</v>
      </c>
      <c r="I92" s="66">
        <f t="shared" si="45"/>
        <v>18.377094034807826</v>
      </c>
      <c r="J92" s="66">
        <f t="shared" si="46"/>
        <v>0.47902823491973834</v>
      </c>
      <c r="K92" s="66">
        <f t="shared" si="47"/>
        <v>4.1452668477560515</v>
      </c>
      <c r="L92" s="66">
        <f t="shared" si="48"/>
        <v>3.6662386128363131</v>
      </c>
      <c r="M92" s="66">
        <f t="shared" si="49"/>
        <v>22.522360882563877</v>
      </c>
      <c r="N92" s="66">
        <f t="shared" si="50"/>
        <v>-3.6662386128363131</v>
      </c>
      <c r="O92" s="67">
        <f t="shared" si="51"/>
        <v>13.441305566251934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3.4393645181620339E-6</v>
      </c>
      <c r="X92" s="65">
        <f t="shared" si="55"/>
        <v>3.4393645181620337E-2</v>
      </c>
      <c r="Y92" s="68">
        <f t="shared" si="57"/>
        <v>4.6747962678637123E-2</v>
      </c>
      <c r="Z92" s="68">
        <f t="shared" si="58"/>
        <v>4.6747962678637123E-2</v>
      </c>
      <c r="AA92" s="66">
        <f t="shared" si="56"/>
        <v>22.522360882563877</v>
      </c>
      <c r="AB92" s="68">
        <f t="shared" si="59"/>
        <v>9.8538891466773748E-2</v>
      </c>
    </row>
    <row r="93" spans="1:28">
      <c r="A93">
        <v>3386.39</v>
      </c>
      <c r="B93">
        <v>19.152096728475268</v>
      </c>
      <c r="D93" s="66">
        <f t="shared" si="40"/>
        <v>18.902870232406201</v>
      </c>
      <c r="E93" s="66">
        <f t="shared" si="41"/>
        <v>13.580096191790156</v>
      </c>
      <c r="F93" s="66">
        <f t="shared" si="42"/>
        <v>5.3227740406160446</v>
      </c>
      <c r="G93" s="66">
        <f t="shared" si="43"/>
        <v>4.8594788611290669</v>
      </c>
      <c r="H93" s="66">
        <f t="shared" si="44"/>
        <v>-0.46329517948697774</v>
      </c>
      <c r="I93" s="66">
        <f t="shared" si="45"/>
        <v>18.439575052919224</v>
      </c>
      <c r="J93" s="66">
        <f t="shared" si="46"/>
        <v>0.46329517948697685</v>
      </c>
      <c r="K93" s="66">
        <f t="shared" si="47"/>
        <v>4.1755499779875258</v>
      </c>
      <c r="L93" s="66">
        <f t="shared" si="48"/>
        <v>3.712254798500549</v>
      </c>
      <c r="M93" s="66">
        <f t="shared" si="49"/>
        <v>22.61512503090675</v>
      </c>
      <c r="N93" s="66">
        <f t="shared" si="50"/>
        <v>-3.712254798500549</v>
      </c>
      <c r="O93" s="67">
        <f t="shared" si="51"/>
        <v>13.780835688990351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3.1457115534603346E-6</v>
      </c>
      <c r="X93" s="65">
        <f t="shared" si="55"/>
        <v>3.1457115534603348E-2</v>
      </c>
      <c r="Y93" s="68">
        <f t="shared" si="57"/>
        <v>4.674796267863357E-2</v>
      </c>
      <c r="Z93" s="68">
        <f t="shared" si="58"/>
        <v>4.6747962678637123E-2</v>
      </c>
      <c r="AA93" s="66">
        <f t="shared" si="56"/>
        <v>22.61512503090675</v>
      </c>
      <c r="AB93" s="68">
        <f t="shared" si="59"/>
        <v>9.2764148342872943E-2</v>
      </c>
    </row>
    <row r="94" spans="1:28">
      <c r="A94">
        <v>3706.82</v>
      </c>
      <c r="B94">
        <v>19.175470709814586</v>
      </c>
      <c r="D94" s="66">
        <f t="shared" si="40"/>
        <v>18.92624421374552</v>
      </c>
      <c r="E94" s="66">
        <f t="shared" si="41"/>
        <v>13.622620548381631</v>
      </c>
      <c r="F94" s="66">
        <f t="shared" si="42"/>
        <v>5.3036236653638884</v>
      </c>
      <c r="G94" s="66">
        <f t="shared" si="43"/>
        <v>4.8780490888881838</v>
      </c>
      <c r="H94" s="66">
        <f t="shared" si="44"/>
        <v>-0.42557457647570462</v>
      </c>
      <c r="I94" s="66">
        <f t="shared" si="45"/>
        <v>18.500669637269816</v>
      </c>
      <c r="J94" s="66">
        <f t="shared" si="46"/>
        <v>0.42557457647570374</v>
      </c>
      <c r="K94" s="66">
        <f t="shared" si="47"/>
        <v>4.2041214883499389</v>
      </c>
      <c r="L94" s="66">
        <f t="shared" si="48"/>
        <v>3.7785469118742352</v>
      </c>
      <c r="M94" s="66">
        <f t="shared" si="49"/>
        <v>22.704791125619757</v>
      </c>
      <c r="N94" s="66">
        <f t="shared" si="50"/>
        <v>-3.778546911874237</v>
      </c>
      <c r="O94" s="67">
        <f t="shared" si="51"/>
        <v>14.277416765234333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2.8737856565796403E-6</v>
      </c>
      <c r="X94" s="65">
        <f t="shared" si="55"/>
        <v>2.8737856565796402E-2</v>
      </c>
      <c r="Y94" s="68">
        <f t="shared" si="57"/>
        <v>2.3373981339318561E-2</v>
      </c>
      <c r="Z94" s="68">
        <f t="shared" si="58"/>
        <v>2.3373981339318561E-2</v>
      </c>
      <c r="AA94" s="66">
        <f t="shared" si="56"/>
        <v>22.704791125619757</v>
      </c>
      <c r="AB94" s="68">
        <f t="shared" si="59"/>
        <v>8.9666094713006572E-2</v>
      </c>
    </row>
    <row r="95" spans="1:28">
      <c r="A95">
        <v>4056.72</v>
      </c>
      <c r="B95">
        <v>19.198844691153901</v>
      </c>
      <c r="D95" s="66">
        <f t="shared" si="40"/>
        <v>18.949618195084831</v>
      </c>
      <c r="E95" s="66">
        <f t="shared" si="41"/>
        <v>13.664119967779641</v>
      </c>
      <c r="F95" s="66">
        <f t="shared" si="42"/>
        <v>5.2854982273051903</v>
      </c>
      <c r="G95" s="66">
        <f t="shared" si="43"/>
        <v>4.8954406415848126</v>
      </c>
      <c r="H95" s="66">
        <f t="shared" si="44"/>
        <v>-0.39005758572037763</v>
      </c>
      <c r="I95" s="66">
        <f t="shared" si="45"/>
        <v>18.559560609364453</v>
      </c>
      <c r="J95" s="66">
        <f t="shared" si="46"/>
        <v>0.39005758572037763</v>
      </c>
      <c r="K95" s="66">
        <f t="shared" si="47"/>
        <v>4.2307241870321324</v>
      </c>
      <c r="L95" s="66">
        <f t="shared" si="48"/>
        <v>3.8406666013117547</v>
      </c>
      <c r="M95" s="66">
        <f t="shared" si="49"/>
        <v>22.790284796396584</v>
      </c>
      <c r="N95" s="66">
        <f t="shared" si="50"/>
        <v>-3.840666601311753</v>
      </c>
      <c r="O95" s="67">
        <f t="shared" si="51"/>
        <v>14.750719942431571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2.6259160473295034E-6</v>
      </c>
      <c r="X95" s="65">
        <f t="shared" si="55"/>
        <v>2.6259160473295035E-2</v>
      </c>
      <c r="Y95" s="68">
        <f t="shared" si="57"/>
        <v>2.3373981339315009E-2</v>
      </c>
      <c r="Z95" s="68">
        <f t="shared" si="58"/>
        <v>2.3373981339311456E-2</v>
      </c>
      <c r="AA95" s="66">
        <f t="shared" si="56"/>
        <v>22.790284796396584</v>
      </c>
      <c r="AB95" s="68">
        <f t="shared" si="59"/>
        <v>8.5493670776827457E-2</v>
      </c>
    </row>
    <row r="96" spans="1:28">
      <c r="A96">
        <v>4432.3</v>
      </c>
      <c r="B96">
        <v>19.22221867249322</v>
      </c>
      <c r="D96" s="66">
        <f t="shared" si="40"/>
        <v>18.97299217642415</v>
      </c>
      <c r="E96" s="66">
        <f t="shared" si="41"/>
        <v>13.703986062057242</v>
      </c>
      <c r="F96" s="66">
        <f t="shared" si="42"/>
        <v>5.269006114366908</v>
      </c>
      <c r="G96" s="66">
        <f t="shared" si="43"/>
        <v>4.9115072726223215</v>
      </c>
      <c r="H96" s="66">
        <f t="shared" si="44"/>
        <v>-0.35749884174458657</v>
      </c>
      <c r="I96" s="66">
        <f t="shared" si="45"/>
        <v>18.615493334679563</v>
      </c>
      <c r="J96" s="66">
        <f t="shared" si="46"/>
        <v>0.35749884174458657</v>
      </c>
      <c r="K96" s="66">
        <f t="shared" si="47"/>
        <v>4.2551675245509957</v>
      </c>
      <c r="L96" s="66">
        <f t="shared" si="48"/>
        <v>3.8976686828064091</v>
      </c>
      <c r="M96" s="66">
        <f t="shared" si="49"/>
        <v>22.870660859230558</v>
      </c>
      <c r="N96" s="66">
        <f t="shared" si="50"/>
        <v>-3.8976686828064082</v>
      </c>
      <c r="O96" s="67">
        <f t="shared" si="51"/>
        <v>15.191821160929841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2.4034036837584418E-6</v>
      </c>
      <c r="X96" s="65">
        <f t="shared" si="55"/>
        <v>2.4034036837584417E-2</v>
      </c>
      <c r="Y96" s="68">
        <f t="shared" si="57"/>
        <v>2.3373981339318561E-2</v>
      </c>
      <c r="Z96" s="68">
        <f t="shared" si="58"/>
        <v>2.3373981339318561E-2</v>
      </c>
      <c r="AA96" s="66">
        <f t="shared" si="56"/>
        <v>22.870660859230558</v>
      </c>
      <c r="AB96" s="68">
        <f t="shared" si="59"/>
        <v>8.0376062833973805E-2</v>
      </c>
    </row>
    <row r="97" spans="1:28">
      <c r="A97">
        <v>4842.83</v>
      </c>
      <c r="B97">
        <v>19.245592653832535</v>
      </c>
      <c r="D97" s="66">
        <f t="shared" si="40"/>
        <v>18.996366157763468</v>
      </c>
      <c r="E97" s="66">
        <f t="shared" si="41"/>
        <v>13.743032218700888</v>
      </c>
      <c r="F97" s="66">
        <f t="shared" si="42"/>
        <v>5.2533339390625802</v>
      </c>
      <c r="G97" s="66">
        <f t="shared" si="43"/>
        <v>4.9266689823059666</v>
      </c>
      <c r="H97" s="66">
        <f t="shared" si="44"/>
        <v>-0.32666495675661356</v>
      </c>
      <c r="I97" s="66">
        <f t="shared" si="45"/>
        <v>18.669701201006855</v>
      </c>
      <c r="J97" s="66">
        <f t="shared" si="46"/>
        <v>0.32666495675661267</v>
      </c>
      <c r="K97" s="66">
        <f t="shared" si="47"/>
        <v>4.2781179070715991</v>
      </c>
      <c r="L97" s="66">
        <f t="shared" si="48"/>
        <v>3.9514529503149864</v>
      </c>
      <c r="M97" s="66">
        <f t="shared" si="49"/>
        <v>22.947819108078455</v>
      </c>
      <c r="N97" s="66">
        <f t="shared" si="50"/>
        <v>-3.9514529503149873</v>
      </c>
      <c r="O97" s="67">
        <f t="shared" si="51"/>
        <v>15.613980418553018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2.1996655153128527E-6</v>
      </c>
      <c r="X97" s="65">
        <f t="shared" si="55"/>
        <v>2.1996655153128528E-2</v>
      </c>
      <c r="Y97" s="68">
        <f t="shared" si="57"/>
        <v>2.3373981339315009E-2</v>
      </c>
      <c r="Z97" s="68">
        <f t="shared" si="58"/>
        <v>2.3373981339318561E-2</v>
      </c>
      <c r="AA97" s="66">
        <f t="shared" si="56"/>
        <v>22.947819108078455</v>
      </c>
      <c r="AB97" s="68">
        <f t="shared" si="59"/>
        <v>7.7158248847897681E-2</v>
      </c>
    </row>
    <row r="98" spans="1:28">
      <c r="A98">
        <v>5304.56</v>
      </c>
      <c r="B98">
        <v>19.267335892287715</v>
      </c>
      <c r="D98" s="66">
        <f t="shared" si="40"/>
        <v>19.018109396218648</v>
      </c>
      <c r="E98" s="66">
        <f t="shared" si="41"/>
        <v>13.782329634845423</v>
      </c>
      <c r="F98" s="66">
        <f t="shared" si="42"/>
        <v>5.2357797613732249</v>
      </c>
      <c r="G98" s="66">
        <f t="shared" si="43"/>
        <v>4.9413850716536123</v>
      </c>
      <c r="H98" s="66">
        <f t="shared" si="44"/>
        <v>-0.29439468971961258</v>
      </c>
      <c r="I98" s="66">
        <f t="shared" si="45"/>
        <v>18.723714706499035</v>
      </c>
      <c r="J98" s="66">
        <f t="shared" si="46"/>
        <v>0.29439468971961347</v>
      </c>
      <c r="K98" s="66">
        <f t="shared" si="47"/>
        <v>4.3002863983830357</v>
      </c>
      <c r="L98" s="66">
        <f t="shared" si="48"/>
        <v>4.0058917086634223</v>
      </c>
      <c r="M98" s="66">
        <f t="shared" si="49"/>
        <v>23.024001104882071</v>
      </c>
      <c r="N98" s="66">
        <f t="shared" si="50"/>
        <v>-4.0058917086634231</v>
      </c>
      <c r="O98" s="67">
        <f t="shared" si="51"/>
        <v>16.047168381538359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2.0081978802242867E-6</v>
      </c>
      <c r="X98" s="65">
        <f t="shared" si="55"/>
        <v>2.0081978802242866E-2</v>
      </c>
      <c r="Y98" s="68">
        <f t="shared" si="57"/>
        <v>2.1743238455179892E-2</v>
      </c>
      <c r="Z98" s="68">
        <f t="shared" si="58"/>
        <v>2.1743238455179892E-2</v>
      </c>
      <c r="AA98" s="66">
        <f t="shared" si="56"/>
        <v>23.024001104882071</v>
      </c>
      <c r="AB98" s="68">
        <f t="shared" si="59"/>
        <v>7.6181996803615704E-2</v>
      </c>
    </row>
    <row r="99" spans="1:28">
      <c r="A99">
        <v>5803.74</v>
      </c>
      <c r="B99">
        <v>19.289079130742895</v>
      </c>
      <c r="D99" s="66">
        <f t="shared" si="40"/>
        <v>19.039852634673828</v>
      </c>
      <c r="E99" s="66">
        <f t="shared" si="41"/>
        <v>13.82032399044987</v>
      </c>
      <c r="F99" s="66">
        <f t="shared" si="42"/>
        <v>5.2195286442239581</v>
      </c>
      <c r="G99" s="66">
        <f t="shared" si="43"/>
        <v>4.9551219868460077</v>
      </c>
      <c r="H99" s="66">
        <f t="shared" si="44"/>
        <v>-0.26440665737795044</v>
      </c>
      <c r="I99" s="66">
        <f t="shared" si="45"/>
        <v>18.775445977295877</v>
      </c>
      <c r="J99" s="66">
        <f t="shared" si="46"/>
        <v>0.26440665737795044</v>
      </c>
      <c r="K99" s="66">
        <f t="shared" si="47"/>
        <v>4.320884914070926</v>
      </c>
      <c r="L99" s="66">
        <f t="shared" si="48"/>
        <v>4.0564782566929756</v>
      </c>
      <c r="M99" s="66">
        <f t="shared" si="49"/>
        <v>23.096330891366804</v>
      </c>
      <c r="N99" s="66">
        <f t="shared" si="50"/>
        <v>-4.0564782566929765</v>
      </c>
      <c r="O99" s="67">
        <f t="shared" si="51"/>
        <v>16.455015847022889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1.8354726689208241E-6</v>
      </c>
      <c r="X99" s="65">
        <f t="shared" si="55"/>
        <v>1.8354726689208241E-2</v>
      </c>
      <c r="Y99" s="68">
        <f t="shared" si="57"/>
        <v>2.1743238455179892E-2</v>
      </c>
      <c r="Z99" s="68">
        <f t="shared" si="58"/>
        <v>2.1743238455179892E-2</v>
      </c>
      <c r="AA99" s="66">
        <f t="shared" si="56"/>
        <v>23.096330891366804</v>
      </c>
      <c r="AB99" s="68">
        <f t="shared" si="59"/>
        <v>7.2329786484733205E-2</v>
      </c>
    </row>
    <row r="100" spans="1:28">
      <c r="A100">
        <v>6356.01</v>
      </c>
      <c r="B100">
        <v>19.289079130742895</v>
      </c>
      <c r="D100" s="66">
        <f t="shared" si="40"/>
        <v>19.039852634673828</v>
      </c>
      <c r="E100" s="66">
        <f t="shared" si="41"/>
        <v>13.857927930905644</v>
      </c>
      <c r="F100" s="66">
        <f t="shared" si="42"/>
        <v>5.1819247037681837</v>
      </c>
      <c r="G100" s="66">
        <f t="shared" si="43"/>
        <v>4.9682662406183562</v>
      </c>
      <c r="H100" s="66">
        <f t="shared" si="44"/>
        <v>-0.2136584631498275</v>
      </c>
      <c r="I100" s="66">
        <f t="shared" si="45"/>
        <v>18.826194171524001</v>
      </c>
      <c r="J100" s="66">
        <f t="shared" si="46"/>
        <v>0.21365846314982662</v>
      </c>
      <c r="K100" s="66">
        <f t="shared" si="47"/>
        <v>4.3405093395840479</v>
      </c>
      <c r="L100" s="66">
        <f t="shared" si="48"/>
        <v>4.1268508764342213</v>
      </c>
      <c r="M100" s="66">
        <f t="shared" si="49"/>
        <v>23.16670351110805</v>
      </c>
      <c r="N100" s="66">
        <f t="shared" si="50"/>
        <v>-4.1268508764342222</v>
      </c>
      <c r="O100" s="67">
        <f t="shared" si="51"/>
        <v>17.030898156325907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1.675989519765158E-6</v>
      </c>
      <c r="X100" s="65">
        <f t="shared" si="55"/>
        <v>1.6759895197651579E-2</v>
      </c>
      <c r="Y100" s="68">
        <f t="shared" si="57"/>
        <v>1E-4</v>
      </c>
      <c r="Z100" s="68">
        <f t="shared" si="58"/>
        <v>1E-4</v>
      </c>
      <c r="AA100" s="66">
        <f t="shared" si="56"/>
        <v>23.16670351110805</v>
      </c>
      <c r="AB100" s="68">
        <f t="shared" si="59"/>
        <v>7.0372619741245757E-2</v>
      </c>
    </row>
    <row r="101" spans="1:28">
      <c r="A101">
        <v>6943.7</v>
      </c>
      <c r="B101">
        <v>19.289079130742895</v>
      </c>
      <c r="D101" s="66">
        <f t="shared" si="40"/>
        <v>19.039852634673828</v>
      </c>
      <c r="E101" s="66">
        <f t="shared" si="41"/>
        <v>13.89376677980948</v>
      </c>
      <c r="F101" s="66">
        <f t="shared" si="42"/>
        <v>5.1460858548643476</v>
      </c>
      <c r="G101" s="66">
        <f t="shared" si="43"/>
        <v>4.9803956218507484</v>
      </c>
      <c r="H101" s="66">
        <f t="shared" si="44"/>
        <v>-0.1656902330135992</v>
      </c>
      <c r="I101" s="66">
        <f t="shared" si="45"/>
        <v>18.874162401660229</v>
      </c>
      <c r="J101" s="66">
        <f t="shared" si="46"/>
        <v>0.1656902330135992</v>
      </c>
      <c r="K101" s="66">
        <f t="shared" si="47"/>
        <v>4.3585448171061039</v>
      </c>
      <c r="L101" s="66">
        <f t="shared" si="48"/>
        <v>4.1928545840925047</v>
      </c>
      <c r="M101" s="66">
        <f t="shared" si="49"/>
        <v>23.232707218766333</v>
      </c>
      <c r="N101" s="66">
        <f t="shared" si="50"/>
        <v>-4.1928545840925047</v>
      </c>
      <c r="O101" s="67">
        <f t="shared" si="51"/>
        <v>17.58002956334553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1.5341397450239127E-6</v>
      </c>
      <c r="X101" s="65">
        <f t="shared" si="55"/>
        <v>1.5341397450239127E-2</v>
      </c>
      <c r="Y101" s="68">
        <f t="shared" si="57"/>
        <v>1E-4</v>
      </c>
      <c r="Z101" s="68">
        <f t="shared" si="58"/>
        <v>1E-4</v>
      </c>
      <c r="AA101" s="66">
        <f t="shared" si="56"/>
        <v>23.232707218766333</v>
      </c>
      <c r="AB101" s="68">
        <f t="shared" si="59"/>
        <v>6.6003707658282451E-2</v>
      </c>
    </row>
    <row r="102" spans="1:28">
      <c r="A102">
        <v>7606.39</v>
      </c>
      <c r="B102">
        <v>19.289079130742895</v>
      </c>
      <c r="D102" s="66">
        <f t="shared" si="40"/>
        <v>19.039852634673828</v>
      </c>
      <c r="E102" s="66">
        <f t="shared" si="41"/>
        <v>13.929961571019499</v>
      </c>
      <c r="F102" s="66">
        <f t="shared" si="42"/>
        <v>5.1098910636543291</v>
      </c>
      <c r="G102" s="66">
        <f t="shared" si="43"/>
        <v>4.9922697375823306</v>
      </c>
      <c r="H102" s="66">
        <f t="shared" si="44"/>
        <v>-0.11762132607199849</v>
      </c>
      <c r="I102" s="66">
        <f t="shared" si="45"/>
        <v>18.92223130860183</v>
      </c>
      <c r="J102" s="66">
        <f t="shared" si="46"/>
        <v>0.1176213260719976</v>
      </c>
      <c r="K102" s="66">
        <f t="shared" si="47"/>
        <v>4.37613248437063</v>
      </c>
      <c r="L102" s="66">
        <f t="shared" si="48"/>
        <v>4.2585111582986324</v>
      </c>
      <c r="M102" s="66">
        <f t="shared" si="49"/>
        <v>23.298363792972459</v>
      </c>
      <c r="N102" s="66">
        <f t="shared" si="50"/>
        <v>-4.2585111582986315</v>
      </c>
      <c r="O102" s="67">
        <f t="shared" si="51"/>
        <v>18.134917285353954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1.400481193775568E-6</v>
      </c>
      <c r="X102" s="65">
        <f t="shared" si="55"/>
        <v>1.4004811937755679E-2</v>
      </c>
      <c r="Y102" s="68">
        <f t="shared" si="57"/>
        <v>1E-4</v>
      </c>
      <c r="Z102" s="68">
        <f t="shared" si="58"/>
        <v>1E-4</v>
      </c>
      <c r="AA102" s="66">
        <f t="shared" si="56"/>
        <v>23.298363792972459</v>
      </c>
      <c r="AB102" s="68">
        <f t="shared" si="59"/>
        <v>6.5656574206126805E-2</v>
      </c>
    </row>
    <row r="103" spans="1:28">
      <c r="A103">
        <v>8316.85</v>
      </c>
      <c r="B103">
        <v>19.289079130742895</v>
      </c>
      <c r="D103" s="66">
        <f t="shared" si="40"/>
        <v>19.039852634673828</v>
      </c>
      <c r="E103" s="66">
        <f t="shared" si="41"/>
        <v>13.964705449562429</v>
      </c>
      <c r="F103" s="66">
        <f t="shared" si="42"/>
        <v>5.0751471851113994</v>
      </c>
      <c r="G103" s="66">
        <f t="shared" si="43"/>
        <v>5.0033285969312598</v>
      </c>
      <c r="H103" s="66">
        <f t="shared" si="44"/>
        <v>-7.1818588180139642E-2</v>
      </c>
      <c r="I103" s="66">
        <f t="shared" si="45"/>
        <v>18.968034046493688</v>
      </c>
      <c r="J103" s="66">
        <f t="shared" si="46"/>
        <v>7.1818588180139642E-2</v>
      </c>
      <c r="K103" s="66">
        <f t="shared" si="47"/>
        <v>4.3924521443177227</v>
      </c>
      <c r="L103" s="66">
        <f t="shared" si="48"/>
        <v>4.320633556137583</v>
      </c>
      <c r="M103" s="66">
        <f t="shared" si="49"/>
        <v>23.360486190811411</v>
      </c>
      <c r="N103" s="66">
        <f t="shared" si="50"/>
        <v>-4.320633556137583</v>
      </c>
      <c r="O103" s="67">
        <f t="shared" si="51"/>
        <v>18.667874326422098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1.2808462515883468E-6</v>
      </c>
      <c r="X103" s="65">
        <f t="shared" si="55"/>
        <v>1.2808462515883468E-2</v>
      </c>
      <c r="Y103" s="68">
        <f t="shared" si="57"/>
        <v>1E-4</v>
      </c>
      <c r="Z103" s="68">
        <f t="shared" si="58"/>
        <v>1E-4</v>
      </c>
      <c r="AA103" s="66">
        <f t="shared" si="56"/>
        <v>23.360486190811411</v>
      </c>
      <c r="AB103" s="68">
        <f t="shared" si="59"/>
        <v>6.2122397838951571E-2</v>
      </c>
    </row>
    <row r="104" spans="1:28">
      <c r="A104">
        <v>9097.43</v>
      </c>
      <c r="B104">
        <v>19.289079130742895</v>
      </c>
      <c r="D104" s="66">
        <f t="shared" ref="D104:D125" si="60">IF(B104-$D$4&gt;0.05,B104-$D$4,IF(A104="","",0))</f>
        <v>19.039852634673828</v>
      </c>
      <c r="E104" s="66">
        <f t="shared" ref="E104:E125" si="61">IF(D104="","",IF(A104&lt;$F$4+0.01,0,10^(((-0.434*$E$4)/(LOG(A104)-LOG($F$4)))+LOG($G$4))))</f>
        <v>13.998920959561907</v>
      </c>
      <c r="F104" s="66">
        <f t="shared" ref="F104:F125" si="62">IF(E104="","",IF(ABS(D104-E104)&lt;0.05,0,D104-E104))</f>
        <v>5.0409316751119206</v>
      </c>
      <c r="G104" s="66">
        <f t="shared" ref="G104:G125" si="63">IF(OR(D104="",$H$4=""),"",IF(A104&lt;$I$4,0,10^(((-0.434*$H$4)/(LOG(A104)-LOG($I$4)))+LOG($J$4))))</f>
        <v>5.0139086261002879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19.012829585662196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4.4080108296518139</v>
      </c>
      <c r="L104" s="66">
        <f t="shared" ref="L104:L125" si="68">IF(K104="","",IF(ABS(K104-J104)&lt;0.05,0,K104-J104))</f>
        <v>4.4080108296518139</v>
      </c>
      <c r="M104" s="66">
        <f t="shared" ref="M104:M125" si="69">IF(L104="","",E104+G104+K104)</f>
        <v>23.420840415314011</v>
      </c>
      <c r="N104" s="66">
        <f t="shared" ref="N104:N125" si="70">IF(M104="","",IF(ABS(D104-M104)&lt;0.05,0,D104-M104))</f>
        <v>-4.3809877806401829</v>
      </c>
      <c r="O104" s="67">
        <f t="shared" ref="O104:O125" si="71">IF($H$4="",IF(A104="","",F104^2),IF(N104="","",N104^2))</f>
        <v>19.193053934118595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1.1709467561193153E-6</v>
      </c>
      <c r="X104" s="65">
        <f t="shared" ref="X104:X125" si="75">IF(D104="","",IF(W104=" "," ",W104*10000))</f>
        <v>1.1709467561193152E-2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23.420840415314011</v>
      </c>
      <c r="AB104" s="68">
        <f t="shared" si="59"/>
        <v>6.0354224502599862E-2</v>
      </c>
    </row>
    <row r="105" spans="1:28">
      <c r="A105">
        <v>9956.36</v>
      </c>
      <c r="B105">
        <v>19.289079130742895</v>
      </c>
      <c r="D105" s="66">
        <f t="shared" si="60"/>
        <v>19.039852634673828</v>
      </c>
      <c r="E105" s="66">
        <f t="shared" si="61"/>
        <v>14.032655076999713</v>
      </c>
      <c r="F105" s="66">
        <f t="shared" si="62"/>
        <v>5.0071975576741146</v>
      </c>
      <c r="G105" s="66">
        <f t="shared" si="63"/>
        <v>5.0240506546217221</v>
      </c>
      <c r="H105" s="66">
        <f t="shared" si="64"/>
        <v>0</v>
      </c>
      <c r="I105" s="66">
        <f t="shared" si="65"/>
        <v>19.056705731621435</v>
      </c>
      <c r="J105" s="66">
        <f t="shared" si="66"/>
        <v>0</v>
      </c>
      <c r="K105" s="66">
        <f t="shared" si="67"/>
        <v>4.4228756979285455</v>
      </c>
      <c r="L105" s="66">
        <f t="shared" si="68"/>
        <v>4.4228756979285455</v>
      </c>
      <c r="M105" s="66">
        <f t="shared" si="69"/>
        <v>23.479581429549981</v>
      </c>
      <c r="N105" s="66">
        <f t="shared" si="70"/>
        <v>-4.439728794876153</v>
      </c>
      <c r="O105" s="67">
        <f t="shared" si="71"/>
        <v>19.711191772052459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1.0699297883486076E-6</v>
      </c>
      <c r="X105" s="65">
        <f t="shared" si="75"/>
        <v>1.0699297883486076E-2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23.479581429549981</v>
      </c>
      <c r="AB105" s="68">
        <f t="shared" ref="AB105:AB125" si="79">IF(AA105-AA104&lt;0.0001,0.0001,AA105-AA104)</f>
        <v>5.8741014235970113E-2</v>
      </c>
    </row>
    <row r="106" spans="1:28">
      <c r="A106">
        <v>10897.04</v>
      </c>
      <c r="B106">
        <v>19.289079130742895</v>
      </c>
      <c r="D106" s="66">
        <f t="shared" si="60"/>
        <v>19.039852634673828</v>
      </c>
      <c r="E106" s="66">
        <f t="shared" si="61"/>
        <v>14.06575243346489</v>
      </c>
      <c r="F106" s="66">
        <f t="shared" si="62"/>
        <v>4.9741002012089375</v>
      </c>
      <c r="G106" s="66">
        <f t="shared" si="63"/>
        <v>5.0337335802450278</v>
      </c>
      <c r="H106" s="66">
        <f t="shared" si="64"/>
        <v>5.9633379036090339E-2</v>
      </c>
      <c r="I106" s="66">
        <f t="shared" si="65"/>
        <v>19.099486013709917</v>
      </c>
      <c r="J106" s="66">
        <f t="shared" si="66"/>
        <v>-5.9633379036089451E-2</v>
      </c>
      <c r="K106" s="66">
        <f t="shared" si="67"/>
        <v>4.4370224430078471</v>
      </c>
      <c r="L106" s="66">
        <f t="shared" si="68"/>
        <v>4.4966558220439365</v>
      </c>
      <c r="M106" s="66">
        <f t="shared" si="69"/>
        <v>23.536508456717765</v>
      </c>
      <c r="N106" s="66">
        <f t="shared" si="70"/>
        <v>-4.4966558220439374</v>
      </c>
      <c r="O106" s="67">
        <f t="shared" si="71"/>
        <v>20.219913581921638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9.7756878450685162E-7</v>
      </c>
      <c r="X106" s="65">
        <f t="shared" si="75"/>
        <v>9.7756878450685168E-3</v>
      </c>
      <c r="Y106" s="68">
        <f t="shared" si="77"/>
        <v>1E-4</v>
      </c>
      <c r="Z106" s="68">
        <f t="shared" si="78"/>
        <v>1E-4</v>
      </c>
      <c r="AA106" s="66">
        <f t="shared" si="76"/>
        <v>23.536508456717765</v>
      </c>
      <c r="AB106" s="68">
        <f t="shared" si="79"/>
        <v>5.6927027167784416E-2</v>
      </c>
    </row>
    <row r="107" spans="1:28">
      <c r="A107">
        <v>11896.61</v>
      </c>
      <c r="B107">
        <v>19.289079130742895</v>
      </c>
      <c r="D107" s="66">
        <f t="shared" si="60"/>
        <v>19.039852634673828</v>
      </c>
      <c r="E107" s="66">
        <f t="shared" si="61"/>
        <v>14.097312879333591</v>
      </c>
      <c r="F107" s="66">
        <f t="shared" si="62"/>
        <v>4.9425397553402366</v>
      </c>
      <c r="G107" s="66">
        <f t="shared" si="63"/>
        <v>5.0427296006992997</v>
      </c>
      <c r="H107" s="66">
        <f t="shared" si="64"/>
        <v>0.10018984535906306</v>
      </c>
      <c r="I107" s="66">
        <f t="shared" si="65"/>
        <v>19.140042480032889</v>
      </c>
      <c r="J107" s="66">
        <f t="shared" si="66"/>
        <v>-0.10018984535906128</v>
      </c>
      <c r="K107" s="66">
        <f t="shared" si="67"/>
        <v>4.4501261706979873</v>
      </c>
      <c r="L107" s="66">
        <f t="shared" si="68"/>
        <v>4.5503160160570486</v>
      </c>
      <c r="M107" s="66">
        <f t="shared" si="69"/>
        <v>23.590168650730877</v>
      </c>
      <c r="N107" s="66">
        <f t="shared" si="70"/>
        <v>-4.5503160160570495</v>
      </c>
      <c r="O107" s="67">
        <f t="shared" si="71"/>
        <v>20.705375845985298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8.954320724578298E-7</v>
      </c>
      <c r="X107" s="65">
        <f t="shared" si="75"/>
        <v>8.9543207245782984E-3</v>
      </c>
      <c r="Y107" s="68">
        <f t="shared" si="77"/>
        <v>1E-4</v>
      </c>
      <c r="Z107" s="68">
        <f t="shared" si="78"/>
        <v>1E-4</v>
      </c>
      <c r="AA107" s="66">
        <f t="shared" si="76"/>
        <v>23.590168650730877</v>
      </c>
      <c r="AB107" s="68">
        <f t="shared" si="79"/>
        <v>5.3660194013112061E-2</v>
      </c>
    </row>
    <row r="108" spans="1:28">
      <c r="A108">
        <v>12995.8</v>
      </c>
      <c r="B108">
        <v>19.289079130742895</v>
      </c>
      <c r="D108" s="66">
        <f t="shared" si="60"/>
        <v>19.039852634673828</v>
      </c>
      <c r="E108" s="66">
        <f t="shared" si="61"/>
        <v>14.128498402531784</v>
      </c>
      <c r="F108" s="66">
        <f t="shared" si="62"/>
        <v>4.9113542321420436</v>
      </c>
      <c r="G108" s="66">
        <f t="shared" si="63"/>
        <v>5.0513998036560936</v>
      </c>
      <c r="H108" s="66">
        <f t="shared" si="64"/>
        <v>0.14004557151405006</v>
      </c>
      <c r="I108" s="66">
        <f t="shared" si="65"/>
        <v>19.179898206187879</v>
      </c>
      <c r="J108" s="66">
        <f t="shared" si="66"/>
        <v>-0.14004557151405095</v>
      </c>
      <c r="K108" s="66">
        <f t="shared" si="67"/>
        <v>4.4627194720311527</v>
      </c>
      <c r="L108" s="66">
        <f t="shared" si="68"/>
        <v>4.6027650435452037</v>
      </c>
      <c r="M108" s="66">
        <f t="shared" si="69"/>
        <v>23.642617678219032</v>
      </c>
      <c r="N108" s="66">
        <f t="shared" si="70"/>
        <v>-4.6027650435452045</v>
      </c>
      <c r="O108" s="67">
        <f t="shared" si="71"/>
        <v>21.18544604608169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8.1969606700030333E-7</v>
      </c>
      <c r="X108" s="65">
        <f t="shared" si="75"/>
        <v>8.1969606700030336E-3</v>
      </c>
      <c r="Y108" s="68">
        <f t="shared" si="77"/>
        <v>1E-4</v>
      </c>
      <c r="Z108" s="68">
        <f t="shared" si="78"/>
        <v>1E-4</v>
      </c>
      <c r="AA108" s="66">
        <f t="shared" si="76"/>
        <v>23.642617678219032</v>
      </c>
      <c r="AB108" s="68">
        <f t="shared" si="79"/>
        <v>5.2449027488155053E-2</v>
      </c>
    </row>
    <row r="109" spans="1:28">
      <c r="A109">
        <v>14296.87</v>
      </c>
      <c r="B109">
        <v>19.289079130742895</v>
      </c>
      <c r="D109" s="66">
        <f t="shared" si="60"/>
        <v>19.039852634673828</v>
      </c>
      <c r="E109" s="66">
        <f t="shared" si="61"/>
        <v>14.161518166824679</v>
      </c>
      <c r="F109" s="66">
        <f t="shared" si="62"/>
        <v>4.8783344678491485</v>
      </c>
      <c r="G109" s="66">
        <f t="shared" si="63"/>
        <v>5.0603515563489392</v>
      </c>
      <c r="H109" s="66">
        <f t="shared" si="64"/>
        <v>0.1820170884997907</v>
      </c>
      <c r="I109" s="66">
        <f t="shared" si="65"/>
        <v>19.221869723173619</v>
      </c>
      <c r="J109" s="66">
        <f t="shared" si="66"/>
        <v>-0.1820170884997907</v>
      </c>
      <c r="K109" s="66">
        <f t="shared" si="67"/>
        <v>4.4756849354680135</v>
      </c>
      <c r="L109" s="66">
        <f t="shared" si="68"/>
        <v>4.6577020239678042</v>
      </c>
      <c r="M109" s="66">
        <f t="shared" si="69"/>
        <v>23.697554658641632</v>
      </c>
      <c r="N109" s="66">
        <f t="shared" si="70"/>
        <v>-4.6577020239678042</v>
      </c>
      <c r="O109" s="67">
        <f t="shared" si="71"/>
        <v>21.694188144073781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7.4510058128265432E-7</v>
      </c>
      <c r="X109" s="65">
        <f t="shared" si="75"/>
        <v>7.4510058128265432E-3</v>
      </c>
      <c r="Y109" s="68">
        <f t="shared" si="77"/>
        <v>1E-4</v>
      </c>
      <c r="Z109" s="68">
        <f t="shared" si="78"/>
        <v>1E-4</v>
      </c>
      <c r="AA109" s="66">
        <f t="shared" si="76"/>
        <v>23.697554658641632</v>
      </c>
      <c r="AB109" s="68">
        <f t="shared" si="79"/>
        <v>5.4936980422599646E-2</v>
      </c>
    </row>
    <row r="110" spans="1:28">
      <c r="A110">
        <v>15595.78</v>
      </c>
      <c r="B110">
        <v>19.289079130742895</v>
      </c>
      <c r="D110" s="66">
        <f t="shared" si="60"/>
        <v>19.039852634673828</v>
      </c>
      <c r="E110" s="66">
        <f t="shared" si="61"/>
        <v>14.19104012809958</v>
      </c>
      <c r="F110" s="66">
        <f t="shared" si="62"/>
        <v>4.848812506574248</v>
      </c>
      <c r="G110" s="66">
        <f t="shared" si="63"/>
        <v>5.0681632759101536</v>
      </c>
      <c r="H110" s="66">
        <f t="shared" si="64"/>
        <v>0.21935076933590558</v>
      </c>
      <c r="I110" s="66">
        <f t="shared" si="65"/>
        <v>19.259203404009732</v>
      </c>
      <c r="J110" s="66">
        <f t="shared" si="66"/>
        <v>-0.21935076933590381</v>
      </c>
      <c r="K110" s="66">
        <f t="shared" si="67"/>
        <v>4.4869687703516545</v>
      </c>
      <c r="L110" s="66">
        <f t="shared" si="68"/>
        <v>4.7063195396875583</v>
      </c>
      <c r="M110" s="66">
        <f t="shared" si="69"/>
        <v>23.746172174361387</v>
      </c>
      <c r="N110" s="66">
        <f t="shared" si="70"/>
        <v>-4.7063195396875592</v>
      </c>
      <c r="O110" s="67">
        <f t="shared" si="71"/>
        <v>22.149443609644919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6.8304414062794829E-7</v>
      </c>
      <c r="X110" s="65">
        <f t="shared" si="75"/>
        <v>6.8304414062794827E-3</v>
      </c>
      <c r="Y110" s="68">
        <f t="shared" si="77"/>
        <v>1E-4</v>
      </c>
      <c r="Z110" s="68">
        <f t="shared" si="78"/>
        <v>1E-4</v>
      </c>
      <c r="AA110" s="66">
        <f t="shared" si="76"/>
        <v>23.746172174361387</v>
      </c>
      <c r="AB110" s="68">
        <f t="shared" si="79"/>
        <v>4.8617515719755033E-2</v>
      </c>
    </row>
    <row r="111" spans="1:28">
      <c r="A111">
        <v>17096.21</v>
      </c>
      <c r="B111">
        <v>19.289079130742895</v>
      </c>
      <c r="D111" s="66">
        <f t="shared" si="60"/>
        <v>19.039852634673828</v>
      </c>
      <c r="E111" s="66">
        <f t="shared" si="61"/>
        <v>14.221648826702067</v>
      </c>
      <c r="F111" s="66">
        <f t="shared" si="62"/>
        <v>4.8182038079717611</v>
      </c>
      <c r="G111" s="66">
        <f t="shared" si="63"/>
        <v>5.0760781421844605</v>
      </c>
      <c r="H111" s="66">
        <f t="shared" si="64"/>
        <v>0.25787433421269945</v>
      </c>
      <c r="I111" s="66">
        <f t="shared" si="65"/>
        <v>19.297726968886529</v>
      </c>
      <c r="J111" s="66">
        <f t="shared" si="66"/>
        <v>-0.25787433421270123</v>
      </c>
      <c r="K111" s="66">
        <f t="shared" si="67"/>
        <v>4.4983727571663401</v>
      </c>
      <c r="L111" s="66">
        <f t="shared" si="68"/>
        <v>4.7562470913790413</v>
      </c>
      <c r="M111" s="66">
        <f t="shared" si="69"/>
        <v>23.796099726052869</v>
      </c>
      <c r="N111" s="66">
        <f t="shared" si="70"/>
        <v>-4.7562470913790413</v>
      </c>
      <c r="O111" s="67">
        <f t="shared" si="71"/>
        <v>22.62188639425159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6.2309752556400179E-7</v>
      </c>
      <c r="X111" s="65">
        <f t="shared" si="75"/>
        <v>6.2309752556400175E-3</v>
      </c>
      <c r="Y111" s="68">
        <f t="shared" si="77"/>
        <v>1E-4</v>
      </c>
      <c r="Z111" s="68">
        <f t="shared" si="78"/>
        <v>1E-4</v>
      </c>
      <c r="AA111" s="66">
        <f t="shared" si="76"/>
        <v>23.796099726052869</v>
      </c>
      <c r="AB111" s="68">
        <f t="shared" si="79"/>
        <v>4.9927551691482108E-2</v>
      </c>
    </row>
    <row r="112" spans="1:28">
      <c r="A112">
        <v>18696.64</v>
      </c>
      <c r="B112">
        <v>19.289079130742895</v>
      </c>
      <c r="D112" s="66">
        <f t="shared" si="60"/>
        <v>19.039852634673828</v>
      </c>
      <c r="E112" s="66">
        <f t="shared" si="61"/>
        <v>14.250914803937915</v>
      </c>
      <c r="F112" s="66">
        <f t="shared" si="62"/>
        <v>4.7889378307359127</v>
      </c>
      <c r="G112" s="66">
        <f t="shared" si="63"/>
        <v>5.0834761189041924</v>
      </c>
      <c r="H112" s="66">
        <f t="shared" si="64"/>
        <v>0.29453828816827965</v>
      </c>
      <c r="I112" s="66">
        <f t="shared" si="65"/>
        <v>19.334390922842108</v>
      </c>
      <c r="J112" s="66">
        <f t="shared" si="66"/>
        <v>-0.29453828816827965</v>
      </c>
      <c r="K112" s="66">
        <f t="shared" si="67"/>
        <v>4.5090058223066993</v>
      </c>
      <c r="L112" s="66">
        <f t="shared" si="68"/>
        <v>4.803544110474979</v>
      </c>
      <c r="M112" s="66">
        <f t="shared" si="69"/>
        <v>23.843396745148809</v>
      </c>
      <c r="N112" s="66">
        <f t="shared" si="70"/>
        <v>-4.8035441104749808</v>
      </c>
      <c r="O112" s="67">
        <f t="shared" si="71"/>
        <v>23.074036021278875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5.6976045682660331E-7</v>
      </c>
      <c r="X112" s="65">
        <f t="shared" si="75"/>
        <v>5.6976045682660334E-3</v>
      </c>
      <c r="Y112" s="68">
        <f t="shared" si="77"/>
        <v>1E-4</v>
      </c>
      <c r="Z112" s="68">
        <f t="shared" si="78"/>
        <v>1E-4</v>
      </c>
      <c r="AA112" s="66">
        <f t="shared" si="76"/>
        <v>23.843396745148809</v>
      </c>
      <c r="AB112" s="68">
        <f t="shared" si="79"/>
        <v>4.7297019095939419E-2</v>
      </c>
    </row>
    <row r="113" spans="1:28">
      <c r="A113">
        <v>20397.59</v>
      </c>
      <c r="B113">
        <v>19.289079130742895</v>
      </c>
      <c r="D113" s="66">
        <f t="shared" si="60"/>
        <v>19.039852634673828</v>
      </c>
      <c r="E113" s="66">
        <f t="shared" si="61"/>
        <v>14.278881417782737</v>
      </c>
      <c r="F113" s="66">
        <f t="shared" si="62"/>
        <v>4.7609712168910914</v>
      </c>
      <c r="G113" s="66">
        <f t="shared" si="63"/>
        <v>5.0903956933999588</v>
      </c>
      <c r="H113" s="66">
        <f t="shared" si="64"/>
        <v>0.32942447650886741</v>
      </c>
      <c r="I113" s="66">
        <f t="shared" si="65"/>
        <v>19.369277111182697</v>
      </c>
      <c r="J113" s="66">
        <f t="shared" si="66"/>
        <v>-0.32942447650886919</v>
      </c>
      <c r="K113" s="66">
        <f t="shared" si="67"/>
        <v>4.5189284602525897</v>
      </c>
      <c r="L113" s="66">
        <f t="shared" si="68"/>
        <v>4.8483529367614588</v>
      </c>
      <c r="M113" s="66">
        <f t="shared" si="69"/>
        <v>23.888205571435286</v>
      </c>
      <c r="N113" s="66">
        <f t="shared" si="70"/>
        <v>-4.848352936761458</v>
      </c>
      <c r="O113" s="67">
        <f t="shared" si="71"/>
        <v>23.506526199403453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5.2224827283627832E-7</v>
      </c>
      <c r="X113" s="65">
        <f t="shared" si="75"/>
        <v>5.2224827283627829E-3</v>
      </c>
      <c r="Y113" s="68">
        <f t="shared" si="77"/>
        <v>1E-4</v>
      </c>
      <c r="Z113" s="68">
        <f t="shared" si="78"/>
        <v>1E-4</v>
      </c>
      <c r="AA113" s="66">
        <f t="shared" si="76"/>
        <v>23.888205571435286</v>
      </c>
      <c r="AB113" s="68">
        <f t="shared" si="79"/>
        <v>4.4808826286477199E-2</v>
      </c>
    </row>
    <row r="114" spans="1:28">
      <c r="A114">
        <v>22295.73</v>
      </c>
      <c r="B114">
        <v>19.289079130742895</v>
      </c>
      <c r="D114" s="66">
        <f t="shared" si="60"/>
        <v>19.039852634673828</v>
      </c>
      <c r="E114" s="66">
        <f t="shared" si="61"/>
        <v>14.306954349887404</v>
      </c>
      <c r="F114" s="66">
        <f t="shared" si="62"/>
        <v>4.7328982847864243</v>
      </c>
      <c r="G114" s="66">
        <f t="shared" si="63"/>
        <v>5.0971988152045489</v>
      </c>
      <c r="H114" s="66">
        <f t="shared" si="64"/>
        <v>0.3643005304181246</v>
      </c>
      <c r="I114" s="66">
        <f t="shared" si="65"/>
        <v>19.404153165091952</v>
      </c>
      <c r="J114" s="66">
        <f t="shared" si="66"/>
        <v>-0.36430053041812371</v>
      </c>
      <c r="K114" s="66">
        <f t="shared" si="67"/>
        <v>4.5286626573216306</v>
      </c>
      <c r="L114" s="66">
        <f t="shared" si="68"/>
        <v>4.8929631877397544</v>
      </c>
      <c r="M114" s="66">
        <f t="shared" si="69"/>
        <v>23.932815822413581</v>
      </c>
      <c r="N114" s="66">
        <f t="shared" si="70"/>
        <v>-4.8929631877397526</v>
      </c>
      <c r="O114" s="67">
        <f t="shared" si="71"/>
        <v>23.941088756576363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4.777868294746368E-7</v>
      </c>
      <c r="X114" s="65">
        <f t="shared" si="75"/>
        <v>4.7778682947463682E-3</v>
      </c>
      <c r="Y114" s="68">
        <f t="shared" si="77"/>
        <v>1E-4</v>
      </c>
      <c r="Z114" s="68">
        <f t="shared" si="78"/>
        <v>1E-4</v>
      </c>
      <c r="AA114" s="66">
        <f t="shared" si="76"/>
        <v>23.932815822413581</v>
      </c>
      <c r="AB114" s="68">
        <f t="shared" si="79"/>
        <v>4.461025097829463E-2</v>
      </c>
    </row>
    <row r="115" spans="1:28">
      <c r="A115">
        <v>24396.19</v>
      </c>
      <c r="B115">
        <v>19.289079130742895</v>
      </c>
      <c r="D115" s="66">
        <f t="shared" si="60"/>
        <v>19.039852634673828</v>
      </c>
      <c r="E115" s="66">
        <f t="shared" si="61"/>
        <v>14.334853072015221</v>
      </c>
      <c r="F115" s="66">
        <f t="shared" si="62"/>
        <v>4.7049995626586067</v>
      </c>
      <c r="G115" s="66">
        <f t="shared" si="63"/>
        <v>5.1038223437763985</v>
      </c>
      <c r="H115" s="66">
        <f t="shared" si="64"/>
        <v>0.39882278111779179</v>
      </c>
      <c r="I115" s="66">
        <f t="shared" si="65"/>
        <v>19.438675415791622</v>
      </c>
      <c r="J115" s="66">
        <f t="shared" si="66"/>
        <v>-0.39882278111779357</v>
      </c>
      <c r="K115" s="66">
        <f t="shared" si="67"/>
        <v>4.5381195064782816</v>
      </c>
      <c r="L115" s="66">
        <f t="shared" si="68"/>
        <v>4.9369422875960751</v>
      </c>
      <c r="M115" s="66">
        <f t="shared" si="69"/>
        <v>23.976794922269903</v>
      </c>
      <c r="N115" s="66">
        <f t="shared" si="70"/>
        <v>-4.9369422875960751</v>
      </c>
      <c r="O115" s="67">
        <f t="shared" si="71"/>
        <v>24.373399151054368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4.3665040104715301E-7</v>
      </c>
      <c r="X115" s="65">
        <f t="shared" si="75"/>
        <v>4.3665040104715301E-3</v>
      </c>
      <c r="Y115" s="68">
        <f t="shared" si="77"/>
        <v>1E-4</v>
      </c>
      <c r="Z115" s="68">
        <f t="shared" si="78"/>
        <v>1E-4</v>
      </c>
      <c r="AA115" s="66">
        <f t="shared" si="76"/>
        <v>23.976794922269903</v>
      </c>
      <c r="AB115" s="68">
        <f t="shared" si="79"/>
        <v>4.3979099856322534E-2</v>
      </c>
    </row>
    <row r="116" spans="1:28">
      <c r="A116">
        <v>26698.76</v>
      </c>
      <c r="B116">
        <v>19.289079130742895</v>
      </c>
      <c r="D116" s="66">
        <f t="shared" si="60"/>
        <v>19.039852634673828</v>
      </c>
      <c r="E116" s="66">
        <f t="shared" si="61"/>
        <v>14.362303515981559</v>
      </c>
      <c r="F116" s="66">
        <f t="shared" si="62"/>
        <v>4.6775491186922693</v>
      </c>
      <c r="G116" s="66">
        <f t="shared" si="63"/>
        <v>5.1102097947355514</v>
      </c>
      <c r="H116" s="66">
        <f t="shared" si="64"/>
        <v>0.43266067604328207</v>
      </c>
      <c r="I116" s="66">
        <f t="shared" si="65"/>
        <v>19.472513310717112</v>
      </c>
      <c r="J116" s="66">
        <f t="shared" si="66"/>
        <v>-0.43266067604328384</v>
      </c>
      <c r="K116" s="66">
        <f t="shared" si="67"/>
        <v>4.5472202970100595</v>
      </c>
      <c r="L116" s="66">
        <f t="shared" si="68"/>
        <v>4.9798809730533433</v>
      </c>
      <c r="M116" s="66">
        <f t="shared" si="69"/>
        <v>24.019733607727172</v>
      </c>
      <c r="N116" s="66">
        <f t="shared" si="70"/>
        <v>-4.9798809730533442</v>
      </c>
      <c r="O116" s="67">
        <f t="shared" si="71"/>
        <v>24.799214505778721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3.9899254300658697E-7</v>
      </c>
      <c r="X116" s="65">
        <f t="shared" si="75"/>
        <v>3.9899254300658693E-3</v>
      </c>
      <c r="Y116" s="68">
        <f t="shared" si="77"/>
        <v>1E-4</v>
      </c>
      <c r="Z116" s="68">
        <f t="shared" si="78"/>
        <v>1E-4</v>
      </c>
      <c r="AA116" s="66">
        <f t="shared" si="76"/>
        <v>24.019733607727172</v>
      </c>
      <c r="AB116" s="68">
        <f t="shared" si="79"/>
        <v>4.2938685457269088E-2</v>
      </c>
    </row>
    <row r="117" spans="1:28">
      <c r="A117">
        <v>29300.35</v>
      </c>
      <c r="B117">
        <v>19.289079130742895</v>
      </c>
      <c r="D117" s="66">
        <f t="shared" si="60"/>
        <v>19.039852634673828</v>
      </c>
      <c r="E117" s="66">
        <f t="shared" si="61"/>
        <v>14.390096533786227</v>
      </c>
      <c r="F117" s="66">
        <f t="shared" si="62"/>
        <v>4.6497561008876005</v>
      </c>
      <c r="G117" s="66">
        <f t="shared" si="63"/>
        <v>5.1165498247903143</v>
      </c>
      <c r="H117" s="66">
        <f t="shared" si="64"/>
        <v>0.46679372390271379</v>
      </c>
      <c r="I117" s="66">
        <f t="shared" si="65"/>
        <v>19.506646358576543</v>
      </c>
      <c r="J117" s="66">
        <f t="shared" si="66"/>
        <v>-0.46679372390271467</v>
      </c>
      <c r="K117" s="66">
        <f t="shared" si="67"/>
        <v>4.5562351253894997</v>
      </c>
      <c r="L117" s="66">
        <f t="shared" si="68"/>
        <v>5.0230288492922144</v>
      </c>
      <c r="M117" s="66">
        <f t="shared" si="69"/>
        <v>24.062881483966041</v>
      </c>
      <c r="N117" s="66">
        <f t="shared" si="70"/>
        <v>-5.0230288492922135</v>
      </c>
      <c r="O117" s="67">
        <f t="shared" si="71"/>
        <v>25.23081882082186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3.6356583274679458E-7</v>
      </c>
      <c r="X117" s="65">
        <f t="shared" si="75"/>
        <v>3.6356583274679459E-3</v>
      </c>
      <c r="Y117" s="68">
        <f t="shared" si="77"/>
        <v>1E-4</v>
      </c>
      <c r="Z117" s="68">
        <f t="shared" si="78"/>
        <v>1E-4</v>
      </c>
      <c r="AA117" s="66">
        <f t="shared" si="76"/>
        <v>24.062881483966041</v>
      </c>
      <c r="AB117" s="68">
        <f t="shared" si="79"/>
        <v>4.3147876238869287E-2</v>
      </c>
    </row>
    <row r="118" spans="1:28">
      <c r="A118">
        <v>31998.880000000001</v>
      </c>
      <c r="B118">
        <v>19.289079130742895</v>
      </c>
      <c r="D118" s="66">
        <f t="shared" si="60"/>
        <v>19.039852634673828</v>
      </c>
      <c r="E118" s="66">
        <f t="shared" si="61"/>
        <v>14.415967925880151</v>
      </c>
      <c r="F118" s="66">
        <f t="shared" si="62"/>
        <v>4.6238847087936765</v>
      </c>
      <c r="G118" s="66">
        <f t="shared" si="63"/>
        <v>5.1223398337656061</v>
      </c>
      <c r="H118" s="66">
        <f t="shared" si="64"/>
        <v>0.49845512497192956</v>
      </c>
      <c r="I118" s="66">
        <f t="shared" si="65"/>
        <v>19.538307759645757</v>
      </c>
      <c r="J118" s="66">
        <f t="shared" si="66"/>
        <v>-0.49845512497192956</v>
      </c>
      <c r="K118" s="66">
        <f t="shared" si="67"/>
        <v>4.5644519097915541</v>
      </c>
      <c r="L118" s="66">
        <f t="shared" si="68"/>
        <v>5.0629070347634837</v>
      </c>
      <c r="M118" s="66">
        <f t="shared" si="69"/>
        <v>24.102759669437312</v>
      </c>
      <c r="N118" s="66">
        <f t="shared" si="70"/>
        <v>-5.0629070347634837</v>
      </c>
      <c r="O118" s="67">
        <f t="shared" si="71"/>
        <v>25.63302764265757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3.3290559380586263E-7</v>
      </c>
      <c r="X118" s="65">
        <f t="shared" si="75"/>
        <v>3.3290559380586265E-3</v>
      </c>
      <c r="Y118" s="68">
        <f t="shared" si="77"/>
        <v>1E-4</v>
      </c>
      <c r="Z118" s="68">
        <f t="shared" si="78"/>
        <v>1E-4</v>
      </c>
      <c r="AA118" s="66">
        <f t="shared" si="76"/>
        <v>24.102759669437312</v>
      </c>
      <c r="AB118" s="68">
        <f t="shared" si="79"/>
        <v>3.98781854712702E-2</v>
      </c>
    </row>
    <row r="119" spans="1:28">
      <c r="A119">
        <v>34982.68</v>
      </c>
      <c r="B119">
        <v>19.289079130742895</v>
      </c>
      <c r="D119" s="66">
        <f t="shared" si="60"/>
        <v>19.039852634673828</v>
      </c>
      <c r="E119" s="66">
        <f t="shared" si="61"/>
        <v>14.441701434931222</v>
      </c>
      <c r="F119" s="66">
        <f t="shared" si="62"/>
        <v>4.5981511997426061</v>
      </c>
      <c r="G119" s="66">
        <f t="shared" si="63"/>
        <v>5.1279951435247</v>
      </c>
      <c r="H119" s="66">
        <f t="shared" si="64"/>
        <v>0.52984394378209387</v>
      </c>
      <c r="I119" s="66">
        <f t="shared" si="65"/>
        <v>19.569696578455922</v>
      </c>
      <c r="J119" s="66">
        <f t="shared" si="66"/>
        <v>-0.52984394378209387</v>
      </c>
      <c r="K119" s="66">
        <f t="shared" si="67"/>
        <v>4.5724628502882947</v>
      </c>
      <c r="L119" s="66">
        <f t="shared" si="68"/>
        <v>5.1023067940703886</v>
      </c>
      <c r="M119" s="66">
        <f t="shared" si="69"/>
        <v>24.142159428744215</v>
      </c>
      <c r="N119" s="66">
        <f t="shared" si="70"/>
        <v>-5.1023067940703868</v>
      </c>
      <c r="O119" s="67">
        <f t="shared" si="71"/>
        <v>26.033534620816827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3.0451086502013401E-7</v>
      </c>
      <c r="X119" s="65">
        <f t="shared" si="75"/>
        <v>3.0451086502013402E-3</v>
      </c>
      <c r="Y119" s="68">
        <f t="shared" si="77"/>
        <v>1E-4</v>
      </c>
      <c r="Z119" s="68">
        <f t="shared" si="78"/>
        <v>1E-4</v>
      </c>
      <c r="AA119" s="66">
        <f t="shared" si="76"/>
        <v>24.142159428744215</v>
      </c>
      <c r="AB119" s="68">
        <f t="shared" si="79"/>
        <v>3.9399759306903093E-2</v>
      </c>
    </row>
    <row r="120" spans="1:28">
      <c r="A120">
        <v>38298.49</v>
      </c>
      <c r="B120">
        <v>19.289079130742895</v>
      </c>
      <c r="D120" s="66">
        <f t="shared" si="60"/>
        <v>19.039852634673828</v>
      </c>
      <c r="E120" s="66">
        <f t="shared" si="61"/>
        <v>14.467392498298375</v>
      </c>
      <c r="F120" s="66">
        <f t="shared" si="62"/>
        <v>4.5724601363754527</v>
      </c>
      <c r="G120" s="66">
        <f t="shared" si="63"/>
        <v>5.1335405883401517</v>
      </c>
      <c r="H120" s="66">
        <f t="shared" si="64"/>
        <v>0.56108045196469902</v>
      </c>
      <c r="I120" s="66">
        <f t="shared" si="65"/>
        <v>19.600933086638527</v>
      </c>
      <c r="J120" s="66">
        <f t="shared" si="66"/>
        <v>-0.56108045196469902</v>
      </c>
      <c r="K120" s="66">
        <f t="shared" si="67"/>
        <v>4.5803040994635857</v>
      </c>
      <c r="L120" s="66">
        <f t="shared" si="68"/>
        <v>5.1413845514282848</v>
      </c>
      <c r="M120" s="66">
        <f t="shared" si="69"/>
        <v>24.181237186102113</v>
      </c>
      <c r="N120" s="66">
        <f t="shared" si="70"/>
        <v>-5.1413845514282848</v>
      </c>
      <c r="O120" s="67">
        <f t="shared" si="71"/>
        <v>26.433835105665423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2.7814689684952439E-7</v>
      </c>
      <c r="X120" s="65">
        <f t="shared" si="75"/>
        <v>2.7814689684952441E-3</v>
      </c>
      <c r="Y120" s="68">
        <f t="shared" si="77"/>
        <v>1E-4</v>
      </c>
      <c r="Z120" s="68">
        <f t="shared" si="78"/>
        <v>1E-4</v>
      </c>
      <c r="AA120" s="66">
        <f t="shared" si="76"/>
        <v>24.181237186102113</v>
      </c>
      <c r="AB120" s="68">
        <f t="shared" si="79"/>
        <v>3.907775735789798E-2</v>
      </c>
    </row>
    <row r="121" spans="1:28">
      <c r="A121">
        <v>41898.46</v>
      </c>
      <c r="B121">
        <v>19.289079130742895</v>
      </c>
      <c r="D121" s="66">
        <f t="shared" si="60"/>
        <v>19.039852634673828</v>
      </c>
      <c r="E121" s="66">
        <f t="shared" si="61"/>
        <v>14.49244478196465</v>
      </c>
      <c r="F121" s="66">
        <f t="shared" si="62"/>
        <v>4.5474078527091777</v>
      </c>
      <c r="G121" s="66">
        <f t="shared" si="63"/>
        <v>5.1388539582934722</v>
      </c>
      <c r="H121" s="66">
        <f t="shared" si="64"/>
        <v>0.59144610558429456</v>
      </c>
      <c r="I121" s="66">
        <f t="shared" si="65"/>
        <v>19.631298740258124</v>
      </c>
      <c r="J121" s="66">
        <f t="shared" si="66"/>
        <v>-0.59144610558429633</v>
      </c>
      <c r="K121" s="66">
        <f t="shared" si="67"/>
        <v>4.5878041593000081</v>
      </c>
      <c r="L121" s="66">
        <f t="shared" si="68"/>
        <v>5.1792502648843044</v>
      </c>
      <c r="M121" s="66">
        <f t="shared" si="69"/>
        <v>24.219102899558131</v>
      </c>
      <c r="N121" s="66">
        <f t="shared" si="70"/>
        <v>-5.1792502648843026</v>
      </c>
      <c r="O121" s="67">
        <f t="shared" si="71"/>
        <v>26.824633306304118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2.5424815488498962E-7</v>
      </c>
      <c r="X121" s="65">
        <f t="shared" si="75"/>
        <v>2.5424815488498962E-3</v>
      </c>
      <c r="Y121" s="68">
        <f t="shared" si="77"/>
        <v>1E-4</v>
      </c>
      <c r="Z121" s="68">
        <f t="shared" si="78"/>
        <v>1E-4</v>
      </c>
      <c r="AA121" s="66">
        <f t="shared" si="76"/>
        <v>24.219102899558131</v>
      </c>
      <c r="AB121" s="68">
        <f t="shared" si="79"/>
        <v>3.7865713456017858E-2</v>
      </c>
    </row>
    <row r="122" spans="1:28">
      <c r="A122">
        <v>45798.82</v>
      </c>
      <c r="B122">
        <v>19.289079130742895</v>
      </c>
      <c r="D122" s="66">
        <f t="shared" si="60"/>
        <v>19.039852634673828</v>
      </c>
      <c r="E122" s="66">
        <f t="shared" si="61"/>
        <v>14.51684940294558</v>
      </c>
      <c r="F122" s="66">
        <f t="shared" si="62"/>
        <v>4.5230032317282483</v>
      </c>
      <c r="G122" s="66">
        <f t="shared" si="63"/>
        <v>5.1439428251446753</v>
      </c>
      <c r="H122" s="66">
        <f t="shared" si="64"/>
        <v>0.62093959341642702</v>
      </c>
      <c r="I122" s="66">
        <f t="shared" si="65"/>
        <v>19.660792228090255</v>
      </c>
      <c r="J122" s="66">
        <f t="shared" si="66"/>
        <v>-0.62093959341642702</v>
      </c>
      <c r="K122" s="66">
        <f t="shared" si="67"/>
        <v>4.5949753876221555</v>
      </c>
      <c r="L122" s="66">
        <f t="shared" si="68"/>
        <v>5.2159149810385825</v>
      </c>
      <c r="M122" s="66">
        <f t="shared" si="69"/>
        <v>24.255767615712411</v>
      </c>
      <c r="N122" s="66">
        <f t="shared" si="70"/>
        <v>-5.2159149810385834</v>
      </c>
      <c r="O122" s="67">
        <f t="shared" si="71"/>
        <v>27.205769089422727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2.3259564651496574E-7</v>
      </c>
      <c r="X122" s="65">
        <f t="shared" si="75"/>
        <v>2.3259564651496572E-3</v>
      </c>
      <c r="Y122" s="68">
        <f t="shared" si="77"/>
        <v>1E-4</v>
      </c>
      <c r="Z122" s="68">
        <f t="shared" si="78"/>
        <v>1E-4</v>
      </c>
      <c r="AA122" s="66">
        <f t="shared" si="76"/>
        <v>24.255767615712411</v>
      </c>
      <c r="AB122" s="68">
        <f t="shared" si="79"/>
        <v>3.6664716154280796E-2</v>
      </c>
    </row>
    <row r="123" spans="1:28">
      <c r="A123">
        <v>50100.05</v>
      </c>
      <c r="B123">
        <v>19.289079130742895</v>
      </c>
      <c r="D123" s="66">
        <f t="shared" si="60"/>
        <v>19.039852634673828</v>
      </c>
      <c r="E123" s="66">
        <f t="shared" si="61"/>
        <v>14.541051580659056</v>
      </c>
      <c r="F123" s="66">
        <f t="shared" si="62"/>
        <v>4.4988010540147716</v>
      </c>
      <c r="G123" s="66">
        <f t="shared" si="63"/>
        <v>5.1489066638395835</v>
      </c>
      <c r="H123" s="66">
        <f t="shared" si="64"/>
        <v>0.65010560982481191</v>
      </c>
      <c r="I123" s="66">
        <f t="shared" si="65"/>
        <v>19.689958244498641</v>
      </c>
      <c r="J123" s="66">
        <f t="shared" si="66"/>
        <v>-0.6501056098248128</v>
      </c>
      <c r="K123" s="66">
        <f t="shared" si="67"/>
        <v>4.6019591979718868</v>
      </c>
      <c r="L123" s="66">
        <f t="shared" si="68"/>
        <v>5.2520648077966996</v>
      </c>
      <c r="M123" s="66">
        <f t="shared" si="69"/>
        <v>24.291917442470528</v>
      </c>
      <c r="N123" s="66">
        <f t="shared" si="70"/>
        <v>-5.2520648077966996</v>
      </c>
      <c r="O123" s="67">
        <f t="shared" si="71"/>
        <v>27.584184745296582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2.126266570097743E-7</v>
      </c>
      <c r="X123" s="65">
        <f t="shared" si="75"/>
        <v>2.1262665700977428E-3</v>
      </c>
      <c r="Y123" s="68">
        <f t="shared" si="77"/>
        <v>1E-4</v>
      </c>
      <c r="Z123" s="68">
        <f t="shared" si="78"/>
        <v>1E-4</v>
      </c>
      <c r="AA123" s="66">
        <f t="shared" si="76"/>
        <v>24.291917442470528</v>
      </c>
      <c r="AB123" s="68">
        <f t="shared" si="79"/>
        <v>3.6149826758116177E-2</v>
      </c>
    </row>
    <row r="124" spans="1:28">
      <c r="A124">
        <v>54793.05</v>
      </c>
      <c r="B124">
        <v>19.289079130742895</v>
      </c>
      <c r="D124" s="66">
        <f t="shared" si="60"/>
        <v>19.039852634673828</v>
      </c>
      <c r="E124" s="66">
        <f t="shared" si="61"/>
        <v>14.564794425337313</v>
      </c>
      <c r="F124" s="66">
        <f t="shared" si="62"/>
        <v>4.475058209336515</v>
      </c>
      <c r="G124" s="66">
        <f t="shared" si="63"/>
        <v>5.1536981032862652</v>
      </c>
      <c r="H124" s="66">
        <f t="shared" si="64"/>
        <v>0.67863989394975022</v>
      </c>
      <c r="I124" s="66">
        <f t="shared" si="65"/>
        <v>19.718492528623578</v>
      </c>
      <c r="J124" s="66">
        <f t="shared" si="66"/>
        <v>-0.67863989394975022</v>
      </c>
      <c r="K124" s="66">
        <f t="shared" si="67"/>
        <v>4.6086899560286936</v>
      </c>
      <c r="L124" s="66">
        <f t="shared" si="68"/>
        <v>5.2873298499784438</v>
      </c>
      <c r="M124" s="66">
        <f t="shared" si="69"/>
        <v>24.327182484652273</v>
      </c>
      <c r="N124" s="66">
        <f t="shared" si="70"/>
        <v>-5.2873298499784447</v>
      </c>
      <c r="O124" s="67">
        <f t="shared" si="71"/>
        <v>27.955856942473083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1.9441527981235837E-7</v>
      </c>
      <c r="X124" s="65">
        <f t="shared" si="75"/>
        <v>1.9441527981235837E-3</v>
      </c>
      <c r="Y124" s="68">
        <f t="shared" si="77"/>
        <v>1E-4</v>
      </c>
      <c r="Z124" s="68">
        <f t="shared" si="78"/>
        <v>1E-4</v>
      </c>
      <c r="AA124" s="66">
        <f t="shared" si="76"/>
        <v>24.327182484652273</v>
      </c>
      <c r="AB124" s="68">
        <f t="shared" si="79"/>
        <v>3.5265042181745088E-2</v>
      </c>
    </row>
    <row r="125" spans="1:28">
      <c r="A125">
        <v>59997.18</v>
      </c>
      <c r="B125">
        <v>19.289079130742895</v>
      </c>
      <c r="D125" s="66">
        <f t="shared" si="60"/>
        <v>19.039852634673828</v>
      </c>
      <c r="E125" s="66">
        <f t="shared" si="61"/>
        <v>14.58845668679194</v>
      </c>
      <c r="F125" s="66">
        <f t="shared" si="62"/>
        <v>4.4513959478818883</v>
      </c>
      <c r="G125" s="66">
        <f t="shared" si="63"/>
        <v>5.1583980702957888</v>
      </c>
      <c r="H125" s="66">
        <f t="shared" si="64"/>
        <v>0.70700212241390048</v>
      </c>
      <c r="I125" s="66">
        <f t="shared" si="65"/>
        <v>19.746854757087728</v>
      </c>
      <c r="J125" s="66">
        <f t="shared" si="66"/>
        <v>-0.70700212241390048</v>
      </c>
      <c r="K125" s="66">
        <f t="shared" si="67"/>
        <v>4.6152822190084581</v>
      </c>
      <c r="L125" s="66">
        <f t="shared" si="68"/>
        <v>5.3222843414223586</v>
      </c>
      <c r="M125" s="66">
        <f t="shared" si="69"/>
        <v>24.362136976096188</v>
      </c>
      <c r="N125" s="66">
        <f t="shared" si="70"/>
        <v>-5.3222843414223604</v>
      </c>
      <c r="O125" s="67">
        <f t="shared" si="71"/>
        <v>28.32671061094965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1.7755178072573648E-7</v>
      </c>
      <c r="X125" s="65">
        <f t="shared" si="75"/>
        <v>1.7755178072573648E-3</v>
      </c>
      <c r="Y125" s="68">
        <f t="shared" si="77"/>
        <v>1E-4</v>
      </c>
      <c r="Z125" s="68">
        <f t="shared" si="78"/>
        <v>1E-4</v>
      </c>
      <c r="AA125" s="66">
        <f t="shared" si="76"/>
        <v>24.362136976096188</v>
      </c>
      <c r="AB125" s="68">
        <f t="shared" si="79"/>
        <v>3.4954491443915714E-2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4.3486476910357862E-2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6.5229715365536775E-2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0.10871619227589464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0.17394590764143145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0.21743238455178929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0.304405338372505</v>
      </c>
      <c r="B231" s="9">
        <f t="shared" si="86"/>
        <v>2.82</v>
      </c>
      <c r="C231" s="65">
        <f t="shared" si="80"/>
        <v>5.5178842303436337E-2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0.41312153064839968</v>
      </c>
      <c r="B232" s="9">
        <f t="shared" si="86"/>
        <v>3.08</v>
      </c>
      <c r="C232" s="65">
        <f t="shared" si="80"/>
        <v>0.16389503457933102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0.52183772292429442</v>
      </c>
      <c r="B233" s="9">
        <f t="shared" si="86"/>
        <v>3.37</v>
      </c>
      <c r="C233" s="65">
        <f t="shared" si="80"/>
        <v>0.27261122685522576</v>
      </c>
      <c r="D233" s="9">
        <f t="shared" si="87"/>
        <v>3.37</v>
      </c>
      <c r="E233" s="66">
        <f t="shared" si="81"/>
        <v>7.6875054659174161E-4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7.6875054659174161E-4</v>
      </c>
      <c r="J233" s="9">
        <f t="shared" si="91"/>
        <v>3.37</v>
      </c>
      <c r="K233" s="9">
        <f t="shared" si="83"/>
        <v>7.6875054659174161E-4</v>
      </c>
      <c r="L233" s="9">
        <f t="shared" si="84"/>
        <v>3.37</v>
      </c>
    </row>
    <row r="234" spans="1:12">
      <c r="A234" s="66">
        <f t="shared" si="85"/>
        <v>0.69578363056572579</v>
      </c>
      <c r="B234" s="9">
        <f t="shared" si="86"/>
        <v>3.68</v>
      </c>
      <c r="C234" s="65">
        <f t="shared" si="80"/>
        <v>0.44655713449665713</v>
      </c>
      <c r="D234" s="9">
        <f t="shared" si="87"/>
        <v>3.68</v>
      </c>
      <c r="E234" s="66">
        <f t="shared" si="81"/>
        <v>2.1894952274557129E-2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2.1894952274557129E-2</v>
      </c>
      <c r="J234" s="9">
        <f t="shared" si="91"/>
        <v>3.68</v>
      </c>
      <c r="K234" s="9">
        <f t="shared" si="83"/>
        <v>2.1894952274557129E-2</v>
      </c>
      <c r="L234" s="9">
        <f t="shared" si="84"/>
        <v>3.68</v>
      </c>
    </row>
    <row r="235" spans="1:12">
      <c r="A235" s="66">
        <f t="shared" si="85"/>
        <v>0.89147277666233615</v>
      </c>
      <c r="B235" s="9">
        <f t="shared" si="86"/>
        <v>4.04</v>
      </c>
      <c r="C235" s="65">
        <f t="shared" si="80"/>
        <v>0.64224628059326749</v>
      </c>
      <c r="D235" s="9">
        <f t="shared" si="87"/>
        <v>4.04</v>
      </c>
      <c r="E235" s="66">
        <f t="shared" si="81"/>
        <v>0.12560828239865113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0.12560828239865113</v>
      </c>
      <c r="J235" s="9">
        <f t="shared" si="91"/>
        <v>4.04</v>
      </c>
      <c r="K235" s="9">
        <f t="shared" si="83"/>
        <v>0.12560828239865113</v>
      </c>
      <c r="L235" s="9">
        <f t="shared" si="84"/>
        <v>4.04</v>
      </c>
    </row>
    <row r="236" spans="1:12">
      <c r="A236" s="66">
        <f t="shared" si="85"/>
        <v>1.1089051612141254</v>
      </c>
      <c r="B236" s="9">
        <f t="shared" si="86"/>
        <v>4.41</v>
      </c>
      <c r="C236" s="65">
        <f t="shared" si="80"/>
        <v>0.85967866514505675</v>
      </c>
      <c r="D236" s="9">
        <f t="shared" si="87"/>
        <v>4.41</v>
      </c>
      <c r="E236" s="66">
        <f t="shared" si="81"/>
        <v>0.33212527295506755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0.33212527295506755</v>
      </c>
      <c r="J236" s="9">
        <f t="shared" si="91"/>
        <v>4.41</v>
      </c>
      <c r="K236" s="9">
        <f t="shared" si="83"/>
        <v>0.33212527295506755</v>
      </c>
      <c r="L236" s="9">
        <f t="shared" si="84"/>
        <v>4.41</v>
      </c>
    </row>
    <row r="237" spans="1:12">
      <c r="A237" s="66">
        <f t="shared" si="85"/>
        <v>1.3480807842210938</v>
      </c>
      <c r="B237" s="9">
        <f t="shared" si="86"/>
        <v>4.82</v>
      </c>
      <c r="C237" s="65">
        <f t="shared" si="80"/>
        <v>1.0988542881520251</v>
      </c>
      <c r="D237" s="9">
        <f t="shared" si="87"/>
        <v>4.82</v>
      </c>
      <c r="E237" s="66">
        <f t="shared" si="81"/>
        <v>0.64254635476858024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0.64254635476858024</v>
      </c>
      <c r="J237" s="9">
        <f t="shared" si="91"/>
        <v>4.82</v>
      </c>
      <c r="K237" s="9">
        <f t="shared" si="83"/>
        <v>0.64254635476858024</v>
      </c>
      <c r="L237" s="9">
        <f t="shared" si="84"/>
        <v>4.82</v>
      </c>
    </row>
    <row r="238" spans="1:12">
      <c r="A238" s="66">
        <f t="shared" si="85"/>
        <v>1.5872564072280622</v>
      </c>
      <c r="B238" s="9">
        <f t="shared" si="86"/>
        <v>5.27</v>
      </c>
      <c r="C238" s="65">
        <f t="shared" si="80"/>
        <v>1.3380299111589935</v>
      </c>
      <c r="D238" s="9">
        <f t="shared" si="87"/>
        <v>5.27</v>
      </c>
      <c r="E238" s="66">
        <f t="shared" si="81"/>
        <v>1.031138014319755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1.031138014319755</v>
      </c>
      <c r="J238" s="9">
        <f t="shared" si="91"/>
        <v>5.27</v>
      </c>
      <c r="K238" s="9">
        <f t="shared" si="83"/>
        <v>1.031138014319755</v>
      </c>
      <c r="L238" s="9">
        <f t="shared" si="84"/>
        <v>5.27</v>
      </c>
    </row>
    <row r="239" spans="1:12">
      <c r="A239" s="66">
        <f t="shared" si="85"/>
        <v>1.8481752686902089</v>
      </c>
      <c r="B239" s="9">
        <f t="shared" si="86"/>
        <v>5.77</v>
      </c>
      <c r="C239" s="65">
        <f t="shared" si="80"/>
        <v>1.5989487726211402</v>
      </c>
      <c r="D239" s="9">
        <f t="shared" si="87"/>
        <v>5.77</v>
      </c>
      <c r="E239" s="66">
        <f t="shared" si="81"/>
        <v>1.4767326266917147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1.4767326266917147</v>
      </c>
      <c r="J239" s="9">
        <f t="shared" si="91"/>
        <v>5.77</v>
      </c>
      <c r="K239" s="9">
        <f t="shared" si="83"/>
        <v>1.4767326266917147</v>
      </c>
      <c r="L239" s="9">
        <f t="shared" si="84"/>
        <v>5.77</v>
      </c>
    </row>
    <row r="240" spans="1:12">
      <c r="A240" s="66">
        <f t="shared" si="85"/>
        <v>2.1308373686075353</v>
      </c>
      <c r="B240" s="9">
        <f t="shared" si="86"/>
        <v>6.31</v>
      </c>
      <c r="C240" s="65">
        <f t="shared" si="80"/>
        <v>1.8816108725384666</v>
      </c>
      <c r="D240" s="9">
        <f t="shared" si="87"/>
        <v>6.31</v>
      </c>
      <c r="E240" s="66">
        <f t="shared" si="81"/>
        <v>1.9440842929608682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1.9440842929608682</v>
      </c>
      <c r="J240" s="9">
        <f t="shared" si="91"/>
        <v>6.31</v>
      </c>
      <c r="K240" s="9">
        <f t="shared" si="83"/>
        <v>1.9440842929608682</v>
      </c>
      <c r="L240" s="9">
        <f t="shared" si="84"/>
        <v>6.31</v>
      </c>
    </row>
    <row r="241" spans="1:19">
      <c r="A241" s="66">
        <f t="shared" si="85"/>
        <v>2.478729183890398</v>
      </c>
      <c r="B241" s="9">
        <f t="shared" si="86"/>
        <v>6.9</v>
      </c>
      <c r="C241" s="65">
        <f t="shared" si="80"/>
        <v>2.2295026878213293</v>
      </c>
      <c r="D241" s="9">
        <f t="shared" si="87"/>
        <v>6.9</v>
      </c>
      <c r="E241" s="66">
        <f t="shared" si="81"/>
        <v>2.421611976946811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2.421611976946811</v>
      </c>
      <c r="J241" s="9">
        <f t="shared" si="91"/>
        <v>6.9</v>
      </c>
      <c r="K241" s="9">
        <f t="shared" si="83"/>
        <v>2.421611976946811</v>
      </c>
      <c r="L241" s="9">
        <f t="shared" si="84"/>
        <v>6.9</v>
      </c>
    </row>
    <row r="242" spans="1:19">
      <c r="A242" s="66">
        <f t="shared" si="85"/>
        <v>2.8701074760836187</v>
      </c>
      <c r="B242" s="9">
        <f t="shared" si="86"/>
        <v>7.55</v>
      </c>
      <c r="C242" s="65">
        <f t="shared" si="80"/>
        <v>2.6208809800145501</v>
      </c>
      <c r="D242" s="9">
        <f t="shared" si="87"/>
        <v>7.55</v>
      </c>
      <c r="E242" s="66">
        <f t="shared" si="81"/>
        <v>2.9015280415271127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2.9015280415271127</v>
      </c>
      <c r="J242" s="9">
        <f t="shared" si="91"/>
        <v>7.55</v>
      </c>
      <c r="K242" s="9">
        <f t="shared" si="83"/>
        <v>2.9015280415271127</v>
      </c>
      <c r="L242" s="9">
        <f t="shared" si="84"/>
        <v>7.55</v>
      </c>
    </row>
    <row r="243" spans="1:19">
      <c r="A243" s="66">
        <f t="shared" si="85"/>
        <v>3.2614857682768394</v>
      </c>
      <c r="B243" s="9">
        <f t="shared" si="86"/>
        <v>8.26</v>
      </c>
      <c r="C243" s="65">
        <f t="shared" si="80"/>
        <v>3.0122592722077708</v>
      </c>
      <c r="D243" s="9">
        <f t="shared" si="87"/>
        <v>8.26</v>
      </c>
      <c r="E243" s="66">
        <f t="shared" si="81"/>
        <v>3.3718086726301286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3.3718086726301286</v>
      </c>
      <c r="J243" s="9">
        <f t="shared" si="91"/>
        <v>8.26</v>
      </c>
      <c r="K243" s="9">
        <f t="shared" si="83"/>
        <v>3.3718086726301286</v>
      </c>
      <c r="L243" s="9">
        <f t="shared" si="84"/>
        <v>8.26</v>
      </c>
    </row>
    <row r="244" spans="1:19">
      <c r="A244" s="66">
        <f t="shared" si="85"/>
        <v>3.7180937758355967</v>
      </c>
      <c r="B244" s="9">
        <f t="shared" si="86"/>
        <v>9.0399999999999991</v>
      </c>
      <c r="C244" s="65">
        <f t="shared" si="80"/>
        <v>3.4688672797665281</v>
      </c>
      <c r="D244" s="9">
        <f t="shared" si="87"/>
        <v>9.0399999999999991</v>
      </c>
      <c r="E244" s="66">
        <f t="shared" si="81"/>
        <v>3.8300864980570122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3.8300864980570122</v>
      </c>
      <c r="J244" s="9">
        <f t="shared" si="91"/>
        <v>9.0399999999999991</v>
      </c>
      <c r="K244" s="9">
        <f t="shared" si="83"/>
        <v>3.8300864980570122</v>
      </c>
      <c r="L244" s="9">
        <f t="shared" si="84"/>
        <v>9.0399999999999991</v>
      </c>
    </row>
    <row r="245" spans="1:19">
      <c r="A245" s="66">
        <f t="shared" si="85"/>
        <v>4.3486476910357856</v>
      </c>
      <c r="B245" s="9">
        <f t="shared" si="86"/>
        <v>9.8800000000000008</v>
      </c>
      <c r="C245" s="65">
        <f t="shared" si="80"/>
        <v>4.099421194966717</v>
      </c>
      <c r="D245" s="9">
        <f t="shared" si="87"/>
        <v>9.8800000000000008</v>
      </c>
      <c r="E245" s="66">
        <f t="shared" si="81"/>
        <v>4.2648691841348008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4.2648691841348008</v>
      </c>
      <c r="J245" s="9">
        <f t="shared" si="91"/>
        <v>9.8800000000000008</v>
      </c>
      <c r="K245" s="9">
        <f t="shared" si="83"/>
        <v>4.2648691841348008</v>
      </c>
      <c r="L245" s="9">
        <f t="shared" si="84"/>
        <v>9.8800000000000008</v>
      </c>
    </row>
    <row r="246" spans="1:19">
      <c r="A246" s="66">
        <f t="shared" si="85"/>
        <v>4.8269989370497228</v>
      </c>
      <c r="B246" s="9">
        <f t="shared" si="86"/>
        <v>10.79</v>
      </c>
      <c r="C246" s="65">
        <f t="shared" si="80"/>
        <v>4.5777724409806542</v>
      </c>
      <c r="D246" s="9">
        <f t="shared" si="87"/>
        <v>10.79</v>
      </c>
      <c r="E246" s="66">
        <f t="shared" si="81"/>
        <v>4.6783417500976556</v>
      </c>
      <c r="F246" s="9">
        <f t="shared" si="88"/>
        <v>10.79</v>
      </c>
      <c r="G246" s="68">
        <f t="shared" si="82"/>
        <v>0.1</v>
      </c>
      <c r="H246" s="9">
        <f t="shared" si="89"/>
        <v>10.79</v>
      </c>
      <c r="I246" s="66">
        <f t="shared" si="90"/>
        <v>4.6783417500976556</v>
      </c>
      <c r="J246" s="9">
        <f t="shared" si="91"/>
        <v>10.79</v>
      </c>
      <c r="K246" s="9">
        <f t="shared" si="83"/>
        <v>4.6783417500976556</v>
      </c>
      <c r="L246" s="9">
        <f t="shared" si="84"/>
        <v>10.79</v>
      </c>
    </row>
    <row r="247" spans="1:19">
      <c r="A247" s="66">
        <f t="shared" si="85"/>
        <v>5.283606944608481</v>
      </c>
      <c r="B247" s="9">
        <f t="shared" si="86"/>
        <v>11.79</v>
      </c>
      <c r="C247" s="65">
        <f t="shared" si="80"/>
        <v>5.0343804485394124</v>
      </c>
      <c r="D247" s="9">
        <f t="shared" si="87"/>
        <v>11.79</v>
      </c>
      <c r="E247" s="66">
        <f t="shared" si="81"/>
        <v>5.0759047599177176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5.0759047599177176</v>
      </c>
      <c r="J247" s="9">
        <f t="shared" si="91"/>
        <v>11.79</v>
      </c>
      <c r="K247" s="9">
        <f t="shared" si="83"/>
        <v>5.0759047599177176</v>
      </c>
      <c r="L247" s="9">
        <f t="shared" si="84"/>
        <v>11.79</v>
      </c>
    </row>
    <row r="248" spans="1:19">
      <c r="A248" s="66">
        <f t="shared" si="85"/>
        <v>5.6749852368017013</v>
      </c>
      <c r="B248" s="9">
        <f t="shared" si="86"/>
        <v>12.89</v>
      </c>
      <c r="C248" s="65">
        <f t="shared" si="80"/>
        <v>5.4257587407326326</v>
      </c>
      <c r="D248" s="9">
        <f t="shared" si="87"/>
        <v>12.89</v>
      </c>
      <c r="E248" s="66">
        <f t="shared" si="81"/>
        <v>5.4573666610796696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5.4573666610796696</v>
      </c>
      <c r="J248" s="9">
        <f t="shared" si="91"/>
        <v>12.89</v>
      </c>
      <c r="K248" s="9">
        <f t="shared" si="83"/>
        <v>5.4573666610796696</v>
      </c>
      <c r="L248" s="9">
        <f t="shared" si="84"/>
        <v>12.89</v>
      </c>
    </row>
    <row r="249" spans="1:19">
      <c r="A249" s="66">
        <f t="shared" si="85"/>
        <v>6.0228770520845636</v>
      </c>
      <c r="B249" s="9">
        <f t="shared" si="86"/>
        <v>14.2</v>
      </c>
      <c r="C249" s="65">
        <f t="shared" si="80"/>
        <v>5.7736505560154949</v>
      </c>
      <c r="D249" s="9">
        <f t="shared" si="87"/>
        <v>14.2</v>
      </c>
      <c r="E249" s="66">
        <f t="shared" si="81"/>
        <v>5.8505281398635125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5.8505281398635125</v>
      </c>
      <c r="J249" s="9">
        <f t="shared" si="91"/>
        <v>14.2</v>
      </c>
      <c r="K249" s="9">
        <f t="shared" si="83"/>
        <v>5.8505281398635125</v>
      </c>
      <c r="L249" s="9">
        <f t="shared" si="84"/>
        <v>14.2</v>
      </c>
    </row>
    <row r="250" spans="1:19">
      <c r="A250" s="66">
        <f t="shared" si="85"/>
        <v>6.3272823904570688</v>
      </c>
      <c r="B250" s="9">
        <f t="shared" si="86"/>
        <v>15.49</v>
      </c>
      <c r="C250" s="65">
        <f t="shared" si="80"/>
        <v>6.0780558943880001</v>
      </c>
      <c r="D250" s="9">
        <f t="shared" si="87"/>
        <v>15.49</v>
      </c>
      <c r="E250" s="66">
        <f t="shared" si="81"/>
        <v>6.1859174488000912</v>
      </c>
      <c r="F250" s="9">
        <f t="shared" si="88"/>
        <v>15.49</v>
      </c>
      <c r="G250" s="68">
        <f t="shared" si="82"/>
        <v>0.1</v>
      </c>
      <c r="H250" s="9">
        <f t="shared" si="89"/>
        <v>15.49</v>
      </c>
      <c r="I250" s="66">
        <f t="shared" si="90"/>
        <v>6.1859174488000912</v>
      </c>
      <c r="J250" s="9">
        <f t="shared" si="91"/>
        <v>15.49</v>
      </c>
      <c r="K250" s="9">
        <f t="shared" si="83"/>
        <v>6.1859174488000912</v>
      </c>
      <c r="L250" s="9">
        <f t="shared" si="84"/>
        <v>15.49</v>
      </c>
    </row>
    <row r="251" spans="1:19" ht="24">
      <c r="A251" s="66">
        <f t="shared" si="85"/>
        <v>6.6751742057399328</v>
      </c>
      <c r="B251" s="9">
        <f t="shared" si="86"/>
        <v>16.89</v>
      </c>
      <c r="C251" s="65">
        <f t="shared" si="80"/>
        <v>6.4259477096708641</v>
      </c>
      <c r="D251" s="9">
        <f t="shared" si="87"/>
        <v>16.89</v>
      </c>
      <c r="E251" s="66">
        <f t="shared" si="81"/>
        <v>6.5036379231799861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6.5036379231799861</v>
      </c>
      <c r="J251" s="9">
        <f t="shared" si="91"/>
        <v>16.89</v>
      </c>
      <c r="K251" s="9">
        <f t="shared" si="83"/>
        <v>6.5036379231799861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7.0230660210227942</v>
      </c>
      <c r="B252" s="9">
        <f t="shared" si="86"/>
        <v>18.5</v>
      </c>
      <c r="C252" s="65">
        <f t="shared" si="80"/>
        <v>6.7738395249537255</v>
      </c>
      <c r="D252" s="9">
        <f t="shared" si="87"/>
        <v>18.5</v>
      </c>
      <c r="E252" s="66">
        <f t="shared" si="81"/>
        <v>6.8215246498996303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6.8215246498996303</v>
      </c>
      <c r="J252" s="9">
        <f t="shared" si="91"/>
        <v>18.5</v>
      </c>
      <c r="K252" s="9">
        <f t="shared" si="83"/>
        <v>6.8215246498996303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0.35903936466551545</v>
      </c>
    </row>
    <row r="253" spans="1:19">
      <c r="A253" s="66">
        <f t="shared" si="85"/>
        <v>7.3274713593952985</v>
      </c>
      <c r="B253" s="9">
        <f t="shared" si="86"/>
        <v>20.3</v>
      </c>
      <c r="C253" s="65">
        <f t="shared" si="80"/>
        <v>7.0782448633262298</v>
      </c>
      <c r="D253" s="9">
        <f t="shared" si="87"/>
        <v>20.3</v>
      </c>
      <c r="E253" s="66">
        <f t="shared" si="81"/>
        <v>7.1292650787653642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7.1292650787653642</v>
      </c>
      <c r="J253" s="9">
        <f t="shared" si="91"/>
        <v>20.3</v>
      </c>
      <c r="K253" s="9">
        <f t="shared" si="83"/>
        <v>7.1292650787653642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3.5903936466551545</v>
      </c>
    </row>
    <row r="254" spans="1:19">
      <c r="A254" s="66">
        <f t="shared" si="85"/>
        <v>7.5666469824022666</v>
      </c>
      <c r="B254" s="9">
        <f t="shared" si="86"/>
        <v>22.2</v>
      </c>
      <c r="C254" s="65">
        <f t="shared" si="80"/>
        <v>7.317420486333198</v>
      </c>
      <c r="D254" s="9">
        <f t="shared" si="87"/>
        <v>22.2</v>
      </c>
      <c r="E254" s="66">
        <f t="shared" si="81"/>
        <v>7.4110016060559119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7.4110016060559119</v>
      </c>
      <c r="J254" s="9">
        <f t="shared" si="91"/>
        <v>22.2</v>
      </c>
      <c r="K254" s="9">
        <f t="shared" si="83"/>
        <v>7.4110016060559119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35.903936466551542</v>
      </c>
    </row>
    <row r="255" spans="1:19">
      <c r="A255" s="66">
        <f t="shared" si="85"/>
        <v>7.8058226054092348</v>
      </c>
      <c r="B255" s="9">
        <f t="shared" si="86"/>
        <v>24.3</v>
      </c>
      <c r="C255" s="65">
        <f t="shared" si="80"/>
        <v>7.5565961093401661</v>
      </c>
      <c r="D255" s="9">
        <f t="shared" si="87"/>
        <v>24.3</v>
      </c>
      <c r="E255" s="66">
        <f t="shared" si="81"/>
        <v>7.6817293013631316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7.6817293013631316</v>
      </c>
      <c r="J255" s="9">
        <f t="shared" si="91"/>
        <v>24.3</v>
      </c>
      <c r="K255" s="9">
        <f t="shared" si="83"/>
        <v>7.6817293013631316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359.03936466551545</v>
      </c>
    </row>
    <row r="256" spans="1:19">
      <c r="A256" s="66">
        <f t="shared" si="85"/>
        <v>8.0449982284162012</v>
      </c>
      <c r="B256" s="9">
        <f t="shared" si="86"/>
        <v>26.59</v>
      </c>
      <c r="C256" s="65">
        <f t="shared" si="80"/>
        <v>7.7957717323471325</v>
      </c>
      <c r="D256" s="9">
        <f t="shared" si="87"/>
        <v>26.59</v>
      </c>
      <c r="E256" s="66">
        <f t="shared" si="81"/>
        <v>7.9384358234897707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7.9384358234897707</v>
      </c>
      <c r="J256" s="9">
        <f t="shared" si="91"/>
        <v>26.59</v>
      </c>
      <c r="K256" s="9">
        <f t="shared" si="83"/>
        <v>7.9384358234897707</v>
      </c>
      <c r="L256" s="9">
        <f t="shared" si="84"/>
        <v>26.59</v>
      </c>
    </row>
    <row r="257" spans="1:19">
      <c r="A257" s="66">
        <f t="shared" si="85"/>
        <v>8.2406873745128131</v>
      </c>
      <c r="B257" s="9">
        <f t="shared" si="86"/>
        <v>28.99</v>
      </c>
      <c r="C257" s="65">
        <f t="shared" ref="C257:C288" si="92">IF(D40&lt;0.0001,0.1,IF(D40="",0.001,D40))</f>
        <v>7.9914608784437444</v>
      </c>
      <c r="D257" s="9">
        <f t="shared" si="87"/>
        <v>28.99</v>
      </c>
      <c r="E257" s="66">
        <f t="shared" ref="E257:E288" si="93">IF(E40&lt;0.0001,0.1,IF(E40="",E256,E40))</f>
        <v>8.1732492942761379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8.1732492942761379</v>
      </c>
      <c r="J257" s="9">
        <f t="shared" si="91"/>
        <v>28.99</v>
      </c>
      <c r="K257" s="9">
        <f t="shared" ref="K257:K288" si="95">IF(M40&lt;0.0001,0.1,IF(M40="",0.0001,M40))</f>
        <v>8.1732492942761379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8.4798629975197795</v>
      </c>
      <c r="B258" s="9">
        <f t="shared" ref="B258:B289" si="98">IF(A41="",B257,A41)</f>
        <v>31.79</v>
      </c>
      <c r="C258" s="65">
        <f t="shared" si="92"/>
        <v>8.2306365014507108</v>
      </c>
      <c r="D258" s="9">
        <f t="shared" ref="D258:D289" si="99">IF(A41="",B257,A41)</f>
        <v>31.79</v>
      </c>
      <c r="E258" s="66">
        <f t="shared" si="93"/>
        <v>8.412110879310708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8.412110879310708</v>
      </c>
      <c r="J258" s="9">
        <f t="shared" ref="J258:J289" si="103">IF(A41="",B257,A41)</f>
        <v>31.79</v>
      </c>
      <c r="K258" s="9">
        <f t="shared" si="95"/>
        <v>8.412110879310708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8.6972953820715677</v>
      </c>
      <c r="B259" s="9">
        <f t="shared" si="98"/>
        <v>34.79</v>
      </c>
      <c r="C259" s="65">
        <f t="shared" si="92"/>
        <v>8.4480688860024991</v>
      </c>
      <c r="D259" s="9">
        <f t="shared" si="99"/>
        <v>34.79</v>
      </c>
      <c r="E259" s="66">
        <f t="shared" si="93"/>
        <v>8.6347881688650858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8.6347881688650858</v>
      </c>
      <c r="J259" s="9">
        <f t="shared" si="103"/>
        <v>34.79</v>
      </c>
      <c r="K259" s="9">
        <f t="shared" si="95"/>
        <v>8.6347881688650858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8.8616742647927218</v>
      </c>
      <c r="B260" s="9">
        <f t="shared" si="98"/>
        <v>38</v>
      </c>
      <c r="C260" s="65">
        <f t="shared" si="92"/>
        <v>8.6124477687236531</v>
      </c>
      <c r="D260" s="9">
        <f t="shared" si="99"/>
        <v>38</v>
      </c>
      <c r="E260" s="66">
        <f t="shared" si="93"/>
        <v>8.8428832284498231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8.8428832284498231</v>
      </c>
      <c r="J260" s="9">
        <f t="shared" si="103"/>
        <v>38</v>
      </c>
      <c r="K260" s="9">
        <f t="shared" si="95"/>
        <v>8.8428832284498231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9.0077888272115239</v>
      </c>
      <c r="B261" s="9">
        <f t="shared" si="98"/>
        <v>41.59</v>
      </c>
      <c r="C261" s="65">
        <f t="shared" si="92"/>
        <v>8.7585623311424552</v>
      </c>
      <c r="D261" s="9">
        <f t="shared" si="99"/>
        <v>41.59</v>
      </c>
      <c r="E261" s="66">
        <f t="shared" si="93"/>
        <v>9.0462796297958299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9.0462796297958299</v>
      </c>
      <c r="J261" s="9">
        <f t="shared" si="103"/>
        <v>41.59</v>
      </c>
      <c r="K261" s="9">
        <f t="shared" si="95"/>
        <v>9.0462796297958299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9.1480327152474281</v>
      </c>
      <c r="B262" s="9">
        <f t="shared" si="98"/>
        <v>44.25</v>
      </c>
      <c r="C262" s="65">
        <f t="shared" si="92"/>
        <v>8.8988062191783595</v>
      </c>
      <c r="D262" s="9">
        <f t="shared" si="99"/>
        <v>44.25</v>
      </c>
      <c r="E262" s="66">
        <f t="shared" si="93"/>
        <v>9.1807247099807388</v>
      </c>
      <c r="F262" s="9">
        <f t="shared" si="100"/>
        <v>44.25</v>
      </c>
      <c r="G262" s="68">
        <f t="shared" si="94"/>
        <v>0.1</v>
      </c>
      <c r="H262" s="9">
        <f t="shared" si="101"/>
        <v>44.25</v>
      </c>
      <c r="I262" s="66">
        <f t="shared" si="102"/>
        <v>9.1807247099807388</v>
      </c>
      <c r="J262" s="9">
        <f t="shared" si="103"/>
        <v>44.25</v>
      </c>
      <c r="K262" s="9">
        <f t="shared" si="95"/>
        <v>9.1807247099807388</v>
      </c>
      <c r="L262" s="9">
        <f t="shared" si="96"/>
        <v>44.25</v>
      </c>
    </row>
    <row r="263" spans="1:19">
      <c r="A263" s="66">
        <f t="shared" si="97"/>
        <v>9.2882766032833306</v>
      </c>
      <c r="B263" s="9">
        <f t="shared" si="98"/>
        <v>48.61</v>
      </c>
      <c r="C263" s="65">
        <f t="shared" si="92"/>
        <v>9.0390501072142619</v>
      </c>
      <c r="D263" s="9">
        <f t="shared" si="99"/>
        <v>48.61</v>
      </c>
      <c r="E263" s="66">
        <f t="shared" si="93"/>
        <v>9.3768332187385912</v>
      </c>
      <c r="F263" s="9">
        <f t="shared" si="100"/>
        <v>48.61</v>
      </c>
      <c r="G263" s="68">
        <f t="shared" si="94"/>
        <v>0.1</v>
      </c>
      <c r="H263" s="9">
        <f t="shared" si="101"/>
        <v>48.61</v>
      </c>
      <c r="I263" s="66">
        <f t="shared" si="102"/>
        <v>9.3768332187385912</v>
      </c>
      <c r="J263" s="9">
        <f t="shared" si="103"/>
        <v>48.61</v>
      </c>
      <c r="K263" s="9">
        <f t="shared" si="95"/>
        <v>9.3768332187385912</v>
      </c>
      <c r="L263" s="9">
        <f t="shared" si="96"/>
        <v>48.61</v>
      </c>
    </row>
    <row r="264" spans="1:19">
      <c r="A264" s="66">
        <f t="shared" si="97"/>
        <v>9.4518944726585534</v>
      </c>
      <c r="B264" s="9">
        <f t="shared" si="98"/>
        <v>53.59</v>
      </c>
      <c r="C264" s="65">
        <f t="shared" si="92"/>
        <v>9.2026679765894848</v>
      </c>
      <c r="D264" s="9">
        <f t="shared" si="99"/>
        <v>53.59</v>
      </c>
      <c r="E264" s="66">
        <f t="shared" si="93"/>
        <v>9.5711235836944635</v>
      </c>
      <c r="F264" s="9">
        <f t="shared" si="100"/>
        <v>53.59</v>
      </c>
      <c r="G264" s="68">
        <f t="shared" si="94"/>
        <v>0.1</v>
      </c>
      <c r="H264" s="9">
        <f t="shared" si="101"/>
        <v>53.59</v>
      </c>
      <c r="I264" s="66">
        <f t="shared" si="102"/>
        <v>9.5711235836944635</v>
      </c>
      <c r="J264" s="9">
        <f t="shared" si="103"/>
        <v>53.59</v>
      </c>
      <c r="K264" s="9">
        <f t="shared" si="95"/>
        <v>9.5711235836944635</v>
      </c>
      <c r="L264" s="9">
        <f t="shared" si="96"/>
        <v>53.59</v>
      </c>
    </row>
    <row r="265" spans="1:19">
      <c r="A265" s="66">
        <f t="shared" si="97"/>
        <v>9.5687643793551427</v>
      </c>
      <c r="B265" s="9">
        <f t="shared" si="98"/>
        <v>57.77</v>
      </c>
      <c r="C265" s="65">
        <f t="shared" si="92"/>
        <v>9.319537883286074</v>
      </c>
      <c r="D265" s="9">
        <f t="shared" si="99"/>
        <v>57.77</v>
      </c>
      <c r="E265" s="66">
        <f t="shared" si="93"/>
        <v>9.7146964080534293</v>
      </c>
      <c r="F265" s="9">
        <f t="shared" si="100"/>
        <v>57.77</v>
      </c>
      <c r="G265" s="68">
        <f t="shared" si="94"/>
        <v>0.1</v>
      </c>
      <c r="H265" s="9">
        <f t="shared" si="101"/>
        <v>57.77</v>
      </c>
      <c r="I265" s="66">
        <f t="shared" si="102"/>
        <v>9.7146964080534293</v>
      </c>
      <c r="J265" s="9">
        <f t="shared" si="103"/>
        <v>57.77</v>
      </c>
      <c r="K265" s="9">
        <f t="shared" si="95"/>
        <v>9.7146964080534293</v>
      </c>
      <c r="L265" s="9">
        <f t="shared" si="96"/>
        <v>57.77</v>
      </c>
    </row>
    <row r="266" spans="1:19">
      <c r="A266" s="66">
        <f t="shared" si="97"/>
        <v>9.7090082673910452</v>
      </c>
      <c r="B266" s="9">
        <f t="shared" si="98"/>
        <v>63.7</v>
      </c>
      <c r="C266" s="65">
        <f t="shared" si="92"/>
        <v>9.4597817713219765</v>
      </c>
      <c r="D266" s="9">
        <f t="shared" si="99"/>
        <v>63.7</v>
      </c>
      <c r="E266" s="66">
        <f t="shared" si="93"/>
        <v>9.8940743621282845</v>
      </c>
      <c r="F266" s="9">
        <f t="shared" si="100"/>
        <v>63.7</v>
      </c>
      <c r="G266" s="68">
        <f t="shared" si="94"/>
        <v>0.1</v>
      </c>
      <c r="H266" s="9">
        <f t="shared" si="101"/>
        <v>63.7</v>
      </c>
      <c r="I266" s="66">
        <f t="shared" si="102"/>
        <v>9.8940743621282845</v>
      </c>
      <c r="J266" s="9">
        <f t="shared" si="103"/>
        <v>63.7</v>
      </c>
      <c r="K266" s="9">
        <f t="shared" si="95"/>
        <v>9.8940743621282845</v>
      </c>
      <c r="L266" s="9">
        <f t="shared" si="96"/>
        <v>63.7</v>
      </c>
    </row>
    <row r="267" spans="1:19">
      <c r="A267" s="66">
        <f t="shared" si="97"/>
        <v>9.8492521554269512</v>
      </c>
      <c r="B267" s="9">
        <f t="shared" si="98"/>
        <v>69.819999999999993</v>
      </c>
      <c r="C267" s="65">
        <f t="shared" si="92"/>
        <v>9.6000256593578825</v>
      </c>
      <c r="D267" s="9">
        <f t="shared" si="99"/>
        <v>69.819999999999993</v>
      </c>
      <c r="E267" s="66">
        <f t="shared" si="93"/>
        <v>10.055279780457196</v>
      </c>
      <c r="F267" s="9">
        <f t="shared" si="100"/>
        <v>69.819999999999993</v>
      </c>
      <c r="G267" s="68">
        <f t="shared" si="94"/>
        <v>0.1</v>
      </c>
      <c r="H267" s="9">
        <f t="shared" si="101"/>
        <v>69.819999999999993</v>
      </c>
      <c r="I267" s="66">
        <f t="shared" si="102"/>
        <v>10.055279780457196</v>
      </c>
      <c r="J267" s="9">
        <f t="shared" si="103"/>
        <v>69.819999999999993</v>
      </c>
      <c r="K267" s="9">
        <f t="shared" si="95"/>
        <v>10.055279780457196</v>
      </c>
      <c r="L267" s="9">
        <f t="shared" si="96"/>
        <v>69.819999999999993</v>
      </c>
    </row>
    <row r="268" spans="1:19">
      <c r="A268" s="66">
        <f t="shared" si="97"/>
        <v>9.9894960434628537</v>
      </c>
      <c r="B268" s="9">
        <f t="shared" si="98"/>
        <v>76.319999999999993</v>
      </c>
      <c r="C268" s="65">
        <f t="shared" si="92"/>
        <v>9.740269547393785</v>
      </c>
      <c r="D268" s="9">
        <f t="shared" si="99"/>
        <v>76.319999999999993</v>
      </c>
      <c r="E268" s="66">
        <f t="shared" si="93"/>
        <v>10.205431431975006</v>
      </c>
      <c r="F268" s="9">
        <f t="shared" si="100"/>
        <v>76.319999999999993</v>
      </c>
      <c r="G268" s="68">
        <f t="shared" si="94"/>
        <v>0.1</v>
      </c>
      <c r="H268" s="9">
        <f t="shared" si="101"/>
        <v>76.319999999999993</v>
      </c>
      <c r="I268" s="66">
        <f t="shared" si="102"/>
        <v>10.205431431975006</v>
      </c>
      <c r="J268" s="9">
        <f t="shared" si="103"/>
        <v>76.319999999999993</v>
      </c>
      <c r="K268" s="9">
        <f t="shared" si="95"/>
        <v>10.205431431975006</v>
      </c>
      <c r="L268" s="9">
        <f t="shared" si="96"/>
        <v>76.319999999999993</v>
      </c>
    </row>
    <row r="269" spans="1:19">
      <c r="A269" s="66">
        <f t="shared" si="97"/>
        <v>10.129739931498758</v>
      </c>
      <c r="B269" s="9">
        <f t="shared" si="98"/>
        <v>84.13</v>
      </c>
      <c r="C269" s="65">
        <f t="shared" si="92"/>
        <v>9.8805134354296893</v>
      </c>
      <c r="D269" s="9">
        <f t="shared" si="99"/>
        <v>84.13</v>
      </c>
      <c r="E269" s="66">
        <f t="shared" si="93"/>
        <v>10.363104156736918</v>
      </c>
      <c r="F269" s="9">
        <f t="shared" si="100"/>
        <v>84.13</v>
      </c>
      <c r="G269" s="68">
        <f t="shared" si="94"/>
        <v>0.1</v>
      </c>
      <c r="H269" s="9">
        <f t="shared" si="101"/>
        <v>84.13</v>
      </c>
      <c r="I269" s="66">
        <f t="shared" si="102"/>
        <v>10.363104156736918</v>
      </c>
      <c r="J269" s="9">
        <f t="shared" si="103"/>
        <v>84.13</v>
      </c>
      <c r="K269" s="9">
        <f t="shared" si="95"/>
        <v>10.363104156736918</v>
      </c>
      <c r="L269" s="9">
        <f t="shared" si="96"/>
        <v>84.13</v>
      </c>
    </row>
    <row r="270" spans="1:19">
      <c r="A270" s="66">
        <f t="shared" si="97"/>
        <v>10.269983819534662</v>
      </c>
      <c r="B270" s="9">
        <f t="shared" si="98"/>
        <v>91.72</v>
      </c>
      <c r="C270" s="65">
        <f t="shared" si="92"/>
        <v>10.020757323465594</v>
      </c>
      <c r="D270" s="9">
        <f t="shared" si="99"/>
        <v>91.72</v>
      </c>
      <c r="E270" s="66">
        <f t="shared" si="93"/>
        <v>10.497387956335338</v>
      </c>
      <c r="F270" s="9">
        <f t="shared" si="100"/>
        <v>91.72</v>
      </c>
      <c r="G270" s="68">
        <f t="shared" si="94"/>
        <v>0.1</v>
      </c>
      <c r="H270" s="9">
        <f t="shared" si="101"/>
        <v>91.72</v>
      </c>
      <c r="I270" s="66">
        <f t="shared" si="102"/>
        <v>10.497387956335338</v>
      </c>
      <c r="J270" s="9">
        <f t="shared" si="103"/>
        <v>91.72</v>
      </c>
      <c r="K270" s="9">
        <f t="shared" si="95"/>
        <v>10.497387956335338</v>
      </c>
      <c r="L270" s="9">
        <f t="shared" si="96"/>
        <v>91.72</v>
      </c>
    </row>
    <row r="271" spans="1:19">
      <c r="A271" s="66">
        <f t="shared" si="97"/>
        <v>10.410227707570566</v>
      </c>
      <c r="B271" s="9">
        <f t="shared" si="98"/>
        <v>101.39</v>
      </c>
      <c r="C271" s="65">
        <f t="shared" si="92"/>
        <v>10.161001211501498</v>
      </c>
      <c r="D271" s="9">
        <f t="shared" si="99"/>
        <v>101.39</v>
      </c>
      <c r="E271" s="66">
        <f t="shared" si="93"/>
        <v>10.647100525136089</v>
      </c>
      <c r="F271" s="9">
        <f t="shared" si="100"/>
        <v>101.39</v>
      </c>
      <c r="G271" s="68">
        <f t="shared" si="94"/>
        <v>0.1</v>
      </c>
      <c r="H271" s="9">
        <f t="shared" si="101"/>
        <v>101.39</v>
      </c>
      <c r="I271" s="66">
        <f t="shared" si="102"/>
        <v>10.647100525136089</v>
      </c>
      <c r="J271" s="9">
        <f t="shared" si="103"/>
        <v>101.39</v>
      </c>
      <c r="K271" s="9">
        <f t="shared" si="95"/>
        <v>10.647100525136089</v>
      </c>
      <c r="L271" s="9">
        <f t="shared" si="96"/>
        <v>101.39</v>
      </c>
    </row>
    <row r="272" spans="1:19">
      <c r="A272" s="66">
        <f t="shared" si="97"/>
        <v>10.573845576945788</v>
      </c>
      <c r="B272" s="9">
        <f t="shared" si="98"/>
        <v>110.34</v>
      </c>
      <c r="C272" s="65">
        <f t="shared" si="92"/>
        <v>10.324619080876719</v>
      </c>
      <c r="D272" s="9">
        <f t="shared" si="99"/>
        <v>110.34</v>
      </c>
      <c r="E272" s="66">
        <f t="shared" si="93"/>
        <v>10.768616157751946</v>
      </c>
      <c r="F272" s="9">
        <f t="shared" si="100"/>
        <v>110.34</v>
      </c>
      <c r="G272" s="68">
        <f t="shared" si="94"/>
        <v>0.1</v>
      </c>
      <c r="H272" s="9">
        <f t="shared" si="101"/>
        <v>110.34</v>
      </c>
      <c r="I272" s="66">
        <f t="shared" si="102"/>
        <v>10.768616157751946</v>
      </c>
      <c r="J272" s="9">
        <f t="shared" si="103"/>
        <v>110.34</v>
      </c>
      <c r="K272" s="9">
        <f t="shared" si="95"/>
        <v>10.768616157751946</v>
      </c>
      <c r="L272" s="9">
        <f t="shared" si="96"/>
        <v>110.34</v>
      </c>
    </row>
    <row r="273" spans="1:12">
      <c r="A273" s="66">
        <f t="shared" si="97"/>
        <v>10.73746344632101</v>
      </c>
      <c r="B273" s="9">
        <f t="shared" si="98"/>
        <v>121.96</v>
      </c>
      <c r="C273" s="65">
        <f t="shared" si="92"/>
        <v>10.488236950251942</v>
      </c>
      <c r="D273" s="9">
        <f t="shared" si="99"/>
        <v>121.96</v>
      </c>
      <c r="E273" s="66">
        <f t="shared" si="93"/>
        <v>10.907048787802369</v>
      </c>
      <c r="F273" s="9">
        <f t="shared" si="100"/>
        <v>121.96</v>
      </c>
      <c r="G273" s="68">
        <f t="shared" si="94"/>
        <v>0.1</v>
      </c>
      <c r="H273" s="9">
        <f t="shared" si="101"/>
        <v>121.96</v>
      </c>
      <c r="I273" s="66">
        <f t="shared" si="102"/>
        <v>10.907048787802369</v>
      </c>
      <c r="J273" s="9">
        <f t="shared" si="103"/>
        <v>121.96</v>
      </c>
      <c r="K273" s="9">
        <f t="shared" si="95"/>
        <v>10.907048787802369</v>
      </c>
      <c r="L273" s="9">
        <f t="shared" si="96"/>
        <v>121.96</v>
      </c>
    </row>
    <row r="274" spans="1:12">
      <c r="A274" s="66">
        <f t="shared" si="97"/>
        <v>10.924455297035548</v>
      </c>
      <c r="B274" s="9">
        <f t="shared" si="98"/>
        <v>133.06</v>
      </c>
      <c r="C274" s="65">
        <f t="shared" si="92"/>
        <v>10.67522880096648</v>
      </c>
      <c r="D274" s="9">
        <f t="shared" si="99"/>
        <v>133.06</v>
      </c>
      <c r="E274" s="66">
        <f t="shared" si="93"/>
        <v>11.022971071123502</v>
      </c>
      <c r="F274" s="9">
        <f t="shared" si="100"/>
        <v>133.06</v>
      </c>
      <c r="G274" s="68">
        <f t="shared" si="94"/>
        <v>0.1</v>
      </c>
      <c r="H274" s="9">
        <f t="shared" si="101"/>
        <v>133.06</v>
      </c>
      <c r="I274" s="66">
        <f t="shared" si="102"/>
        <v>11.022971071123502</v>
      </c>
      <c r="J274" s="9">
        <f t="shared" si="103"/>
        <v>133.06</v>
      </c>
      <c r="K274" s="9">
        <f t="shared" si="95"/>
        <v>11.022971071123502</v>
      </c>
      <c r="L274" s="9">
        <f t="shared" si="96"/>
        <v>133.06</v>
      </c>
    </row>
    <row r="275" spans="1:12">
      <c r="A275" s="66">
        <f t="shared" si="97"/>
        <v>11.158195110428723</v>
      </c>
      <c r="B275" s="9">
        <f t="shared" si="98"/>
        <v>145.29</v>
      </c>
      <c r="C275" s="65">
        <f t="shared" si="92"/>
        <v>10.908968614359654</v>
      </c>
      <c r="D275" s="9">
        <f t="shared" si="99"/>
        <v>145.29</v>
      </c>
      <c r="E275" s="66">
        <f t="shared" si="93"/>
        <v>11.135958293414902</v>
      </c>
      <c r="F275" s="9">
        <f t="shared" si="100"/>
        <v>145.29</v>
      </c>
      <c r="G275" s="68">
        <f t="shared" si="94"/>
        <v>0.1</v>
      </c>
      <c r="H275" s="9">
        <f t="shared" si="101"/>
        <v>145.29</v>
      </c>
      <c r="I275" s="66">
        <f t="shared" si="102"/>
        <v>11.135958293414902</v>
      </c>
      <c r="J275" s="9">
        <f t="shared" si="103"/>
        <v>145.29</v>
      </c>
      <c r="K275" s="9">
        <f t="shared" si="95"/>
        <v>11.135958293414902</v>
      </c>
      <c r="L275" s="9">
        <f t="shared" si="96"/>
        <v>145.29</v>
      </c>
    </row>
    <row r="276" spans="1:12">
      <c r="A276" s="66">
        <f t="shared" si="97"/>
        <v>11.415308905161213</v>
      </c>
      <c r="B276" s="9">
        <f t="shared" si="98"/>
        <v>157.55000000000001</v>
      </c>
      <c r="C276" s="65">
        <f t="shared" si="92"/>
        <v>11.166082409092144</v>
      </c>
      <c r="D276" s="9">
        <f t="shared" si="99"/>
        <v>157.55000000000001</v>
      </c>
      <c r="E276" s="66">
        <f t="shared" si="93"/>
        <v>11.236640540744903</v>
      </c>
      <c r="F276" s="9">
        <f t="shared" si="100"/>
        <v>157.55000000000001</v>
      </c>
      <c r="G276" s="68">
        <f t="shared" si="94"/>
        <v>0.1</v>
      </c>
      <c r="H276" s="9">
        <f t="shared" si="101"/>
        <v>157.55000000000001</v>
      </c>
      <c r="I276" s="66">
        <f t="shared" si="102"/>
        <v>11.236640540744903</v>
      </c>
      <c r="J276" s="9">
        <f t="shared" si="103"/>
        <v>157.55000000000001</v>
      </c>
      <c r="K276" s="9">
        <f t="shared" si="95"/>
        <v>11.236640540744903</v>
      </c>
      <c r="L276" s="9">
        <f t="shared" si="96"/>
        <v>157.55000000000001</v>
      </c>
    </row>
    <row r="277" spans="1:12">
      <c r="A277" s="66">
        <f t="shared" si="97"/>
        <v>11.71917066257234</v>
      </c>
      <c r="B277" s="9">
        <f t="shared" si="98"/>
        <v>172.97</v>
      </c>
      <c r="C277" s="65">
        <f t="shared" si="92"/>
        <v>11.469944166503272</v>
      </c>
      <c r="D277" s="9">
        <f t="shared" si="99"/>
        <v>172.97</v>
      </c>
      <c r="E277" s="66">
        <f t="shared" si="93"/>
        <v>11.348826910440721</v>
      </c>
      <c r="F277" s="9">
        <f t="shared" si="100"/>
        <v>172.97</v>
      </c>
      <c r="G277" s="68">
        <f t="shared" si="94"/>
        <v>0.1</v>
      </c>
      <c r="H277" s="9">
        <f t="shared" si="101"/>
        <v>172.97</v>
      </c>
      <c r="I277" s="66">
        <f t="shared" si="102"/>
        <v>11.348826910440721</v>
      </c>
      <c r="J277" s="9">
        <f t="shared" si="103"/>
        <v>172.97</v>
      </c>
      <c r="K277" s="9">
        <f t="shared" si="95"/>
        <v>11.348826910440721</v>
      </c>
      <c r="L277" s="9">
        <f t="shared" si="96"/>
        <v>172.97</v>
      </c>
    </row>
    <row r="278" spans="1:12">
      <c r="A278" s="66">
        <f t="shared" si="97"/>
        <v>12.023032419983466</v>
      </c>
      <c r="B278" s="9">
        <f t="shared" si="98"/>
        <v>188.34</v>
      </c>
      <c r="C278" s="65">
        <f t="shared" si="92"/>
        <v>11.773805923914397</v>
      </c>
      <c r="D278" s="9">
        <f t="shared" si="99"/>
        <v>188.34</v>
      </c>
      <c r="E278" s="66">
        <f t="shared" si="93"/>
        <v>11.447674655577146</v>
      </c>
      <c r="F278" s="9">
        <f t="shared" si="100"/>
        <v>188.34</v>
      </c>
      <c r="G278" s="68">
        <f t="shared" si="94"/>
        <v>0.1</v>
      </c>
      <c r="H278" s="9">
        <f t="shared" si="101"/>
        <v>188.34</v>
      </c>
      <c r="I278" s="66">
        <f t="shared" si="102"/>
        <v>11.447674655577146</v>
      </c>
      <c r="J278" s="9">
        <f t="shared" si="103"/>
        <v>188.34</v>
      </c>
      <c r="K278" s="9">
        <f t="shared" si="95"/>
        <v>11.447674655577146</v>
      </c>
      <c r="L278" s="9">
        <f t="shared" si="96"/>
        <v>188.34</v>
      </c>
    </row>
    <row r="279" spans="1:12">
      <c r="A279" s="66">
        <f t="shared" si="97"/>
        <v>12.303520196055274</v>
      </c>
      <c r="B279" s="9">
        <f t="shared" si="98"/>
        <v>207.3</v>
      </c>
      <c r="C279" s="65">
        <f t="shared" si="92"/>
        <v>12.054293699986205</v>
      </c>
      <c r="D279" s="9">
        <f t="shared" si="99"/>
        <v>207.3</v>
      </c>
      <c r="E279" s="66">
        <f t="shared" si="93"/>
        <v>11.555319215617681</v>
      </c>
      <c r="F279" s="9">
        <f t="shared" si="100"/>
        <v>207.3</v>
      </c>
      <c r="G279" s="68">
        <f t="shared" si="94"/>
        <v>0.1</v>
      </c>
      <c r="H279" s="9">
        <f t="shared" si="101"/>
        <v>207.3</v>
      </c>
      <c r="I279" s="66">
        <f t="shared" si="102"/>
        <v>11.555319215617681</v>
      </c>
      <c r="J279" s="9">
        <f t="shared" si="103"/>
        <v>207.3</v>
      </c>
      <c r="K279" s="9">
        <f t="shared" si="95"/>
        <v>11.555319215617681</v>
      </c>
      <c r="L279" s="9">
        <f t="shared" si="96"/>
        <v>207.3</v>
      </c>
    </row>
    <row r="280" spans="1:12">
      <c r="A280" s="66">
        <f t="shared" si="97"/>
        <v>12.560633990787764</v>
      </c>
      <c r="B280" s="9">
        <f t="shared" si="98"/>
        <v>227.57</v>
      </c>
      <c r="C280" s="65">
        <f t="shared" si="92"/>
        <v>12.311407494718695</v>
      </c>
      <c r="D280" s="9">
        <f t="shared" si="99"/>
        <v>227.57</v>
      </c>
      <c r="E280" s="66">
        <f t="shared" si="93"/>
        <v>11.656409992991348</v>
      </c>
      <c r="F280" s="9">
        <f t="shared" si="100"/>
        <v>227.57</v>
      </c>
      <c r="G280" s="68">
        <f t="shared" si="94"/>
        <v>0.1</v>
      </c>
      <c r="H280" s="9">
        <f t="shared" si="101"/>
        <v>227.57</v>
      </c>
      <c r="I280" s="66">
        <f t="shared" si="102"/>
        <v>11.656409992991348</v>
      </c>
      <c r="J280" s="9">
        <f t="shared" si="103"/>
        <v>227.57</v>
      </c>
      <c r="K280" s="9">
        <f t="shared" si="95"/>
        <v>11.656409992991348</v>
      </c>
      <c r="L280" s="9">
        <f t="shared" si="96"/>
        <v>227.57</v>
      </c>
    </row>
    <row r="281" spans="1:12">
      <c r="A281" s="66">
        <f t="shared" si="97"/>
        <v>12.794373804180939</v>
      </c>
      <c r="B281" s="9">
        <f t="shared" si="98"/>
        <v>250.44</v>
      </c>
      <c r="C281" s="65">
        <f t="shared" si="92"/>
        <v>12.54514730811187</v>
      </c>
      <c r="D281" s="9">
        <f t="shared" si="99"/>
        <v>250.44</v>
      </c>
      <c r="E281" s="66">
        <f t="shared" si="93"/>
        <v>11.756664908836296</v>
      </c>
      <c r="F281" s="9">
        <f t="shared" si="100"/>
        <v>250.44</v>
      </c>
      <c r="G281" s="68">
        <f t="shared" si="94"/>
        <v>0.1</v>
      </c>
      <c r="H281" s="9">
        <f t="shared" si="101"/>
        <v>250.44</v>
      </c>
      <c r="I281" s="66">
        <f t="shared" si="102"/>
        <v>11.756664908836296</v>
      </c>
      <c r="J281" s="9">
        <f t="shared" si="103"/>
        <v>250.44</v>
      </c>
      <c r="K281" s="9">
        <f t="shared" si="95"/>
        <v>11.756664908836296</v>
      </c>
      <c r="L281" s="9">
        <f t="shared" si="96"/>
        <v>250.44</v>
      </c>
    </row>
    <row r="282" spans="1:12">
      <c r="A282" s="66">
        <f t="shared" si="97"/>
        <v>13.051487598913431</v>
      </c>
      <c r="B282" s="9">
        <f t="shared" si="98"/>
        <v>272.44</v>
      </c>
      <c r="C282" s="65">
        <f t="shared" si="92"/>
        <v>12.802261102844362</v>
      </c>
      <c r="D282" s="9">
        <f t="shared" si="99"/>
        <v>272.44</v>
      </c>
      <c r="E282" s="66">
        <f t="shared" si="93"/>
        <v>11.842013476369601</v>
      </c>
      <c r="F282" s="9">
        <f t="shared" si="100"/>
        <v>272.44</v>
      </c>
      <c r="G282" s="68">
        <f t="shared" si="94"/>
        <v>0.1907684128613267</v>
      </c>
      <c r="H282" s="9">
        <f t="shared" si="101"/>
        <v>272.44</v>
      </c>
      <c r="I282" s="66">
        <f t="shared" si="102"/>
        <v>12.032781889230927</v>
      </c>
      <c r="J282" s="9">
        <f t="shared" si="103"/>
        <v>272.44</v>
      </c>
      <c r="K282" s="9">
        <f t="shared" si="95"/>
        <v>12.032781889230927</v>
      </c>
      <c r="L282" s="9">
        <f t="shared" si="96"/>
        <v>272.44</v>
      </c>
    </row>
    <row r="283" spans="1:12">
      <c r="A283" s="66">
        <f t="shared" si="97"/>
        <v>13.355349356324556</v>
      </c>
      <c r="B283" s="9">
        <f t="shared" si="98"/>
        <v>300.08</v>
      </c>
      <c r="C283" s="65">
        <f t="shared" si="92"/>
        <v>13.106122860255487</v>
      </c>
      <c r="D283" s="9">
        <f t="shared" si="99"/>
        <v>300.08</v>
      </c>
      <c r="E283" s="66">
        <f t="shared" si="93"/>
        <v>11.936885214683059</v>
      </c>
      <c r="F283" s="9">
        <f t="shared" si="100"/>
        <v>300.08</v>
      </c>
      <c r="G283" s="68">
        <f t="shared" si="94"/>
        <v>1.0956897341728278</v>
      </c>
      <c r="H283" s="9">
        <f t="shared" si="101"/>
        <v>300.08</v>
      </c>
      <c r="I283" s="66">
        <f t="shared" si="102"/>
        <v>13.032574948855887</v>
      </c>
      <c r="J283" s="9">
        <f t="shared" si="103"/>
        <v>300.08</v>
      </c>
      <c r="K283" s="9">
        <f t="shared" si="95"/>
        <v>13.032574948855887</v>
      </c>
      <c r="L283" s="9">
        <f t="shared" si="96"/>
        <v>300.08</v>
      </c>
    </row>
    <row r="284" spans="1:12">
      <c r="A284" s="66">
        <f t="shared" si="97"/>
        <v>13.729333057753635</v>
      </c>
      <c r="B284" s="9">
        <f t="shared" si="98"/>
        <v>327.37</v>
      </c>
      <c r="C284" s="65">
        <f t="shared" si="92"/>
        <v>13.480106561684567</v>
      </c>
      <c r="D284" s="9">
        <f t="shared" si="99"/>
        <v>327.37</v>
      </c>
      <c r="E284" s="66">
        <f t="shared" si="93"/>
        <v>12.019653244962733</v>
      </c>
      <c r="F284" s="9">
        <f t="shared" si="100"/>
        <v>327.37</v>
      </c>
      <c r="G284" s="68">
        <f t="shared" si="94"/>
        <v>1.8292591282092578</v>
      </c>
      <c r="H284" s="9">
        <f t="shared" si="101"/>
        <v>327.37</v>
      </c>
      <c r="I284" s="66">
        <f t="shared" si="102"/>
        <v>13.848912373171991</v>
      </c>
      <c r="J284" s="9">
        <f t="shared" si="103"/>
        <v>327.37</v>
      </c>
      <c r="K284" s="9">
        <f t="shared" si="95"/>
        <v>13.848912373171991</v>
      </c>
      <c r="L284" s="9">
        <f t="shared" si="96"/>
        <v>327.37</v>
      </c>
    </row>
    <row r="285" spans="1:12">
      <c r="A285" s="66">
        <f t="shared" si="97"/>
        <v>14.126690740522029</v>
      </c>
      <c r="B285" s="9">
        <f t="shared" si="98"/>
        <v>356.04</v>
      </c>
      <c r="C285" s="65">
        <f t="shared" si="92"/>
        <v>13.877464244452961</v>
      </c>
      <c r="D285" s="9">
        <f t="shared" si="99"/>
        <v>356.04</v>
      </c>
      <c r="E285" s="66">
        <f t="shared" si="93"/>
        <v>12.09717550675202</v>
      </c>
      <c r="F285" s="9">
        <f t="shared" si="100"/>
        <v>356.04</v>
      </c>
      <c r="G285" s="68">
        <f t="shared" si="94"/>
        <v>2.3654738075826116</v>
      </c>
      <c r="H285" s="9">
        <f t="shared" si="101"/>
        <v>356.04</v>
      </c>
      <c r="I285" s="66">
        <f t="shared" si="102"/>
        <v>14.462649314334632</v>
      </c>
      <c r="J285" s="9">
        <f t="shared" si="103"/>
        <v>356.04</v>
      </c>
      <c r="K285" s="9">
        <f t="shared" si="95"/>
        <v>14.463275708640433</v>
      </c>
      <c r="L285" s="9">
        <f t="shared" si="96"/>
        <v>356.04</v>
      </c>
    </row>
    <row r="286" spans="1:12">
      <c r="A286" s="66">
        <f t="shared" si="97"/>
        <v>14.594170367308376</v>
      </c>
      <c r="B286" s="9">
        <f t="shared" si="98"/>
        <v>390.58</v>
      </c>
      <c r="C286" s="65">
        <f t="shared" si="92"/>
        <v>14.344943871239307</v>
      </c>
      <c r="D286" s="9">
        <f t="shared" si="99"/>
        <v>390.58</v>
      </c>
      <c r="E286" s="66">
        <f t="shared" si="93"/>
        <v>12.180159701334691</v>
      </c>
      <c r="F286" s="9">
        <f t="shared" si="100"/>
        <v>390.58</v>
      </c>
      <c r="G286" s="68">
        <f t="shared" si="94"/>
        <v>2.8094301865515536</v>
      </c>
      <c r="H286" s="9">
        <f t="shared" si="101"/>
        <v>390.58</v>
      </c>
      <c r="I286" s="66">
        <f t="shared" si="102"/>
        <v>14.989589887886245</v>
      </c>
      <c r="J286" s="9">
        <f t="shared" si="103"/>
        <v>390.58</v>
      </c>
      <c r="K286" s="9">
        <f t="shared" si="95"/>
        <v>15.241917797100578</v>
      </c>
      <c r="L286" s="9">
        <f t="shared" si="96"/>
        <v>390.58</v>
      </c>
    </row>
    <row r="287" spans="1:12">
      <c r="A287" s="66">
        <f t="shared" si="97"/>
        <v>15.131771938112676</v>
      </c>
      <c r="B287" s="9">
        <f t="shared" si="98"/>
        <v>428.08</v>
      </c>
      <c r="C287" s="65">
        <f t="shared" si="92"/>
        <v>14.882545442043607</v>
      </c>
      <c r="D287" s="9">
        <f t="shared" si="99"/>
        <v>428.08</v>
      </c>
      <c r="E287" s="66">
        <f t="shared" si="93"/>
        <v>12.259840336582434</v>
      </c>
      <c r="F287" s="9">
        <f t="shared" si="100"/>
        <v>428.08</v>
      </c>
      <c r="G287" s="68">
        <f t="shared" si="94"/>
        <v>3.143168320779155</v>
      </c>
      <c r="H287" s="9">
        <f t="shared" si="101"/>
        <v>428.08</v>
      </c>
      <c r="I287" s="66">
        <f t="shared" si="102"/>
        <v>15.403008657361589</v>
      </c>
      <c r="J287" s="9">
        <f t="shared" si="103"/>
        <v>428.08</v>
      </c>
      <c r="K287" s="9">
        <f t="shared" si="95"/>
        <v>16.231197460006751</v>
      </c>
      <c r="L287" s="9">
        <f t="shared" si="96"/>
        <v>428.08</v>
      </c>
    </row>
    <row r="288" spans="1:12">
      <c r="A288" s="66">
        <f t="shared" si="97"/>
        <v>15.622625546238341</v>
      </c>
      <c r="B288" s="9">
        <f t="shared" si="98"/>
        <v>468.27</v>
      </c>
      <c r="C288" s="65">
        <f t="shared" si="92"/>
        <v>15.373399050169272</v>
      </c>
      <c r="D288" s="9">
        <f t="shared" si="99"/>
        <v>468.27</v>
      </c>
      <c r="E288" s="66">
        <f t="shared" si="93"/>
        <v>12.335542036245492</v>
      </c>
      <c r="F288" s="9">
        <f t="shared" si="100"/>
        <v>468.27</v>
      </c>
      <c r="G288" s="68">
        <f t="shared" si="94"/>
        <v>3.3989879006649599</v>
      </c>
      <c r="H288" s="9">
        <f t="shared" si="101"/>
        <v>468.27</v>
      </c>
      <c r="I288" s="66">
        <f t="shared" si="102"/>
        <v>15.734529936910452</v>
      </c>
      <c r="J288" s="9">
        <f t="shared" si="103"/>
        <v>468.27</v>
      </c>
      <c r="K288" s="9">
        <f t="shared" si="95"/>
        <v>17.105493883311517</v>
      </c>
      <c r="L288" s="9">
        <f t="shared" si="96"/>
        <v>468.27</v>
      </c>
    </row>
    <row r="289" spans="1:12">
      <c r="A289" s="66">
        <f t="shared" si="97"/>
        <v>16.019983229006733</v>
      </c>
      <c r="B289" s="9">
        <f t="shared" si="98"/>
        <v>513.35</v>
      </c>
      <c r="C289" s="65">
        <f t="shared" ref="C289:C320" si="104">IF(D72&lt;0.0001,0.1,IF(D72="",0.001,D72))</f>
        <v>15.770756732937665</v>
      </c>
      <c r="D289" s="9">
        <f t="shared" si="99"/>
        <v>513.35</v>
      </c>
      <c r="E289" s="66">
        <f t="shared" ref="E289:E320" si="105">IF(E72&lt;0.0001,0.1,IF(E72="",E288,E72))</f>
        <v>12.410832586773765</v>
      </c>
      <c r="F289" s="9">
        <f t="shared" si="100"/>
        <v>513.35</v>
      </c>
      <c r="G289" s="68">
        <f t="shared" ref="G289:G320" si="106">IF(G72&lt;0.0001,0.1,IF(G72="",0.0001,G72))</f>
        <v>3.6091208966044732</v>
      </c>
      <c r="H289" s="9">
        <f t="shared" si="101"/>
        <v>513.35</v>
      </c>
      <c r="I289" s="66">
        <f t="shared" si="102"/>
        <v>16.019953483378238</v>
      </c>
      <c r="J289" s="9">
        <f t="shared" si="103"/>
        <v>513.35</v>
      </c>
      <c r="K289" s="9">
        <f t="shared" ref="K289:K320" si="107">IF(M72&lt;0.0001,0.1,IF(M72="",0.0001,M72))</f>
        <v>17.849679367843464</v>
      </c>
      <c r="L289" s="9">
        <f t="shared" ref="L289:L320" si="108">IF(C73="",D289,C73)</f>
        <v>513.35</v>
      </c>
    </row>
    <row r="290" spans="1:12">
      <c r="A290" s="66">
        <f t="shared" ref="A290:A321" si="109">IF(B73="",A289,IF(B73&lt;0.0001,0.1,B73))</f>
        <v>16.393966930435809</v>
      </c>
      <c r="B290" s="9">
        <f t="shared" ref="B290:B321" si="110">IF(A73="",B289,A73)</f>
        <v>563.38</v>
      </c>
      <c r="C290" s="65">
        <f t="shared" si="104"/>
        <v>16.144740434366739</v>
      </c>
      <c r="D290" s="9">
        <f t="shared" ref="D290:D321" si="111">IF(A73="",B289,A73)</f>
        <v>563.38</v>
      </c>
      <c r="E290" s="66">
        <f t="shared" si="105"/>
        <v>12.484793732451974</v>
      </c>
      <c r="F290" s="9">
        <f t="shared" ref="F290:F321" si="112">IF(A73="",B289,A73)</f>
        <v>563.38</v>
      </c>
      <c r="G290" s="68">
        <f t="shared" si="106"/>
        <v>3.7825201661752703</v>
      </c>
      <c r="H290" s="9">
        <f t="shared" ref="H290:H321" si="113">IF(A73="",B289,A73)</f>
        <v>563.38</v>
      </c>
      <c r="I290" s="66">
        <f t="shared" ref="I290:I321" si="114">IF(I73&lt;0.0001,0.1,IF(I73="",I289,I73))</f>
        <v>16.267313898627243</v>
      </c>
      <c r="J290" s="9">
        <f t="shared" ref="J290:J321" si="115">IF(A73="",B289,A73)</f>
        <v>563.38</v>
      </c>
      <c r="K290" s="9">
        <f t="shared" si="107"/>
        <v>18.469135927123329</v>
      </c>
      <c r="L290" s="9">
        <f t="shared" si="108"/>
        <v>563.38</v>
      </c>
    </row>
    <row r="291" spans="1:12">
      <c r="A291" s="66">
        <f t="shared" si="109"/>
        <v>16.721202669186251</v>
      </c>
      <c r="B291" s="9">
        <f t="shared" si="110"/>
        <v>614.15</v>
      </c>
      <c r="C291" s="65">
        <f t="shared" si="104"/>
        <v>16.471976173117184</v>
      </c>
      <c r="D291" s="9">
        <f t="shared" si="111"/>
        <v>614.15</v>
      </c>
      <c r="E291" s="66">
        <f t="shared" si="105"/>
        <v>12.551505469197124</v>
      </c>
      <c r="F291" s="9">
        <f t="shared" si="112"/>
        <v>614.15</v>
      </c>
      <c r="G291" s="68">
        <f t="shared" si="106"/>
        <v>3.9167840165387084</v>
      </c>
      <c r="H291" s="9">
        <f t="shared" si="113"/>
        <v>614.15</v>
      </c>
      <c r="I291" s="66">
        <f t="shared" si="114"/>
        <v>16.468289485735834</v>
      </c>
      <c r="J291" s="9">
        <f t="shared" si="115"/>
        <v>614.15</v>
      </c>
      <c r="K291" s="9">
        <f t="shared" si="107"/>
        <v>18.950045668068348</v>
      </c>
      <c r="L291" s="9">
        <f t="shared" si="108"/>
        <v>614.15</v>
      </c>
    </row>
    <row r="292" spans="1:12">
      <c r="A292" s="66">
        <f t="shared" si="109"/>
        <v>17.001690445258063</v>
      </c>
      <c r="B292" s="9">
        <f t="shared" si="110"/>
        <v>668.41</v>
      </c>
      <c r="C292" s="65">
        <f t="shared" si="104"/>
        <v>16.752463949188993</v>
      </c>
      <c r="D292" s="9">
        <f t="shared" si="111"/>
        <v>668.41</v>
      </c>
      <c r="E292" s="66">
        <f t="shared" si="105"/>
        <v>12.615245977945031</v>
      </c>
      <c r="F292" s="9">
        <f t="shared" si="112"/>
        <v>668.41</v>
      </c>
      <c r="G292" s="68">
        <f t="shared" si="106"/>
        <v>4.02917867055851</v>
      </c>
      <c r="H292" s="9">
        <f t="shared" si="113"/>
        <v>668.41</v>
      </c>
      <c r="I292" s="66">
        <f t="shared" si="114"/>
        <v>16.644424648503541</v>
      </c>
      <c r="J292" s="9">
        <f t="shared" si="115"/>
        <v>668.41</v>
      </c>
      <c r="K292" s="9">
        <f t="shared" si="107"/>
        <v>19.353749624216626</v>
      </c>
      <c r="L292" s="9">
        <f t="shared" si="108"/>
        <v>668.41</v>
      </c>
    </row>
    <row r="293" spans="1:12">
      <c r="A293" s="66">
        <f t="shared" si="109"/>
        <v>17.235430258651238</v>
      </c>
      <c r="B293" s="9">
        <f t="shared" si="110"/>
        <v>732.8</v>
      </c>
      <c r="C293" s="65">
        <f t="shared" si="104"/>
        <v>16.986203762582171</v>
      </c>
      <c r="D293" s="9">
        <f t="shared" si="111"/>
        <v>732.8</v>
      </c>
      <c r="E293" s="66">
        <f t="shared" si="105"/>
        <v>12.682637426101163</v>
      </c>
      <c r="F293" s="9">
        <f t="shared" si="112"/>
        <v>732.8</v>
      </c>
      <c r="G293" s="68">
        <f t="shared" si="106"/>
        <v>4.1340643707800435</v>
      </c>
      <c r="H293" s="9">
        <f t="shared" si="113"/>
        <v>732.8</v>
      </c>
      <c r="I293" s="66">
        <f t="shared" si="114"/>
        <v>16.816701796881205</v>
      </c>
      <c r="J293" s="9">
        <f t="shared" si="115"/>
        <v>732.8</v>
      </c>
      <c r="K293" s="9">
        <f t="shared" si="107"/>
        <v>19.732327175171481</v>
      </c>
      <c r="L293" s="9">
        <f t="shared" si="108"/>
        <v>732.8</v>
      </c>
    </row>
    <row r="294" spans="1:12">
      <c r="A294" s="66">
        <f t="shared" si="109"/>
        <v>17.469170072044413</v>
      </c>
      <c r="B294" s="9">
        <f t="shared" si="110"/>
        <v>801.94</v>
      </c>
      <c r="C294" s="65">
        <f t="shared" si="104"/>
        <v>17.219943575975343</v>
      </c>
      <c r="D294" s="9">
        <f t="shared" si="111"/>
        <v>801.94</v>
      </c>
      <c r="E294" s="66">
        <f t="shared" si="105"/>
        <v>12.746904732020889</v>
      </c>
      <c r="F294" s="9">
        <f t="shared" si="112"/>
        <v>801.94</v>
      </c>
      <c r="G294" s="68">
        <f t="shared" si="106"/>
        <v>4.2229171506797876</v>
      </c>
      <c r="H294" s="9">
        <f t="shared" si="113"/>
        <v>801.94</v>
      </c>
      <c r="I294" s="66">
        <f t="shared" si="114"/>
        <v>16.969821882700678</v>
      </c>
      <c r="J294" s="9">
        <f t="shared" si="115"/>
        <v>801.94</v>
      </c>
      <c r="K294" s="9">
        <f t="shared" si="107"/>
        <v>20.055450045318665</v>
      </c>
      <c r="L294" s="9">
        <f t="shared" si="108"/>
        <v>801.94</v>
      </c>
    </row>
    <row r="295" spans="1:12">
      <c r="A295" s="66">
        <f t="shared" si="109"/>
        <v>17.679535904098266</v>
      </c>
      <c r="B295" s="9">
        <f t="shared" si="110"/>
        <v>880.04</v>
      </c>
      <c r="C295" s="65">
        <f t="shared" si="104"/>
        <v>17.430309408029196</v>
      </c>
      <c r="D295" s="9">
        <f t="shared" si="111"/>
        <v>880.04</v>
      </c>
      <c r="E295" s="66">
        <f t="shared" si="105"/>
        <v>12.811360137788991</v>
      </c>
      <c r="F295" s="9">
        <f t="shared" si="112"/>
        <v>880.04</v>
      </c>
      <c r="G295" s="68">
        <f t="shared" si="106"/>
        <v>4.3027875411516376</v>
      </c>
      <c r="H295" s="9">
        <f t="shared" si="113"/>
        <v>880.04</v>
      </c>
      <c r="I295" s="66">
        <f t="shared" si="114"/>
        <v>17.114147678940629</v>
      </c>
      <c r="J295" s="9">
        <f t="shared" si="115"/>
        <v>880.04</v>
      </c>
      <c r="K295" s="9">
        <f t="shared" si="107"/>
        <v>20.348804581054882</v>
      </c>
      <c r="L295" s="9">
        <f t="shared" si="108"/>
        <v>880.04</v>
      </c>
    </row>
    <row r="296" spans="1:12">
      <c r="A296" s="66">
        <f t="shared" si="109"/>
        <v>17.866527754812807</v>
      </c>
      <c r="B296" s="9">
        <f t="shared" si="110"/>
        <v>961.37</v>
      </c>
      <c r="C296" s="65">
        <f t="shared" si="104"/>
        <v>17.617301258743737</v>
      </c>
      <c r="D296" s="9">
        <f t="shared" si="111"/>
        <v>961.37</v>
      </c>
      <c r="E296" s="66">
        <f t="shared" si="105"/>
        <v>12.871047109045048</v>
      </c>
      <c r="F296" s="9">
        <f t="shared" si="112"/>
        <v>961.37</v>
      </c>
      <c r="G296" s="68">
        <f t="shared" si="106"/>
        <v>4.3696806189617066</v>
      </c>
      <c r="H296" s="9">
        <f t="shared" si="113"/>
        <v>961.37</v>
      </c>
      <c r="I296" s="66">
        <f t="shared" si="114"/>
        <v>17.240727728006753</v>
      </c>
      <c r="J296" s="9">
        <f t="shared" si="115"/>
        <v>961.37</v>
      </c>
      <c r="K296" s="9">
        <f t="shared" si="107"/>
        <v>20.597430475048753</v>
      </c>
      <c r="L296" s="9">
        <f t="shared" si="108"/>
        <v>961.37</v>
      </c>
    </row>
    <row r="297" spans="1:12">
      <c r="A297" s="66">
        <f t="shared" si="109"/>
        <v>18.030145624188027</v>
      </c>
      <c r="B297" s="9">
        <f t="shared" si="110"/>
        <v>1046.5999999999999</v>
      </c>
      <c r="C297" s="65">
        <f t="shared" si="104"/>
        <v>17.78091912811896</v>
      </c>
      <c r="D297" s="9">
        <f t="shared" si="111"/>
        <v>1046.5999999999999</v>
      </c>
      <c r="E297" s="66">
        <f t="shared" si="105"/>
        <v>12.926974464623459</v>
      </c>
      <c r="F297" s="9">
        <f t="shared" si="112"/>
        <v>1046.5999999999999</v>
      </c>
      <c r="G297" s="68">
        <f t="shared" si="106"/>
        <v>4.4270058221610133</v>
      </c>
      <c r="H297" s="9">
        <f t="shared" si="113"/>
        <v>1046.5999999999999</v>
      </c>
      <c r="I297" s="66">
        <f t="shared" si="114"/>
        <v>17.353980286784473</v>
      </c>
      <c r="J297" s="9">
        <f t="shared" si="115"/>
        <v>1046.5999999999999</v>
      </c>
      <c r="K297" s="9">
        <f t="shared" si="107"/>
        <v>20.813270369681344</v>
      </c>
      <c r="L297" s="9">
        <f t="shared" si="108"/>
        <v>1046.5999999999999</v>
      </c>
    </row>
    <row r="298" spans="1:12">
      <c r="A298" s="66">
        <f t="shared" si="109"/>
        <v>18.19376349356325</v>
      </c>
      <c r="B298" s="9">
        <f t="shared" si="110"/>
        <v>1148.72</v>
      </c>
      <c r="C298" s="65">
        <f t="shared" si="104"/>
        <v>17.944536997494183</v>
      </c>
      <c r="D298" s="9">
        <f t="shared" si="111"/>
        <v>1148.72</v>
      </c>
      <c r="E298" s="66">
        <f t="shared" si="105"/>
        <v>12.986723439338173</v>
      </c>
      <c r="F298" s="9">
        <f t="shared" si="112"/>
        <v>1148.72</v>
      </c>
      <c r="G298" s="68">
        <f t="shared" si="106"/>
        <v>4.4832306644584241</v>
      </c>
      <c r="H298" s="9">
        <f t="shared" si="113"/>
        <v>1148.72</v>
      </c>
      <c r="I298" s="66">
        <f t="shared" si="114"/>
        <v>17.469954103796596</v>
      </c>
      <c r="J298" s="9">
        <f t="shared" si="115"/>
        <v>1148.72</v>
      </c>
      <c r="K298" s="9">
        <f t="shared" si="107"/>
        <v>21.028079145171706</v>
      </c>
      <c r="L298" s="9">
        <f t="shared" si="108"/>
        <v>1148.72</v>
      </c>
    </row>
    <row r="299" spans="1:12">
      <c r="A299" s="66">
        <f t="shared" si="109"/>
        <v>18.334007381599157</v>
      </c>
      <c r="B299" s="9">
        <f t="shared" si="110"/>
        <v>1259.67</v>
      </c>
      <c r="C299" s="65">
        <f t="shared" si="104"/>
        <v>18.084780885530087</v>
      </c>
      <c r="D299" s="9">
        <f t="shared" si="111"/>
        <v>1259.67</v>
      </c>
      <c r="E299" s="66">
        <f t="shared" si="105"/>
        <v>13.044357021233735</v>
      </c>
      <c r="F299" s="9">
        <f t="shared" si="112"/>
        <v>1259.67</v>
      </c>
      <c r="G299" s="68">
        <f t="shared" si="106"/>
        <v>4.5331296909148273</v>
      </c>
      <c r="H299" s="9">
        <f t="shared" si="113"/>
        <v>1259.67</v>
      </c>
      <c r="I299" s="66">
        <f t="shared" si="114"/>
        <v>17.577486712148563</v>
      </c>
      <c r="J299" s="9">
        <f t="shared" si="115"/>
        <v>1259.67</v>
      </c>
      <c r="K299" s="9">
        <f t="shared" si="107"/>
        <v>21.221860282064124</v>
      </c>
      <c r="L299" s="9">
        <f t="shared" si="108"/>
        <v>1259.67</v>
      </c>
    </row>
    <row r="300" spans="1:12">
      <c r="A300" s="66">
        <f t="shared" si="109"/>
        <v>18.450877288295743</v>
      </c>
      <c r="B300" s="9">
        <f t="shared" si="110"/>
        <v>1377.14</v>
      </c>
      <c r="C300" s="65">
        <f t="shared" si="104"/>
        <v>18.201650792226673</v>
      </c>
      <c r="D300" s="9">
        <f t="shared" si="111"/>
        <v>1377.14</v>
      </c>
      <c r="E300" s="66">
        <f t="shared" si="105"/>
        <v>13.098688222048809</v>
      </c>
      <c r="F300" s="9">
        <f t="shared" si="112"/>
        <v>1377.14</v>
      </c>
      <c r="G300" s="68">
        <f t="shared" si="106"/>
        <v>4.5767088131184339</v>
      </c>
      <c r="H300" s="9">
        <f t="shared" si="113"/>
        <v>1377.14</v>
      </c>
      <c r="I300" s="66">
        <f t="shared" si="114"/>
        <v>17.675397035167244</v>
      </c>
      <c r="J300" s="9">
        <f t="shared" si="115"/>
        <v>1377.14</v>
      </c>
      <c r="K300" s="9">
        <f t="shared" si="107"/>
        <v>21.393977960996384</v>
      </c>
      <c r="L300" s="9">
        <f t="shared" si="108"/>
        <v>1377.14</v>
      </c>
    </row>
    <row r="301" spans="1:12">
      <c r="A301" s="66">
        <f t="shared" si="109"/>
        <v>18.567747194992329</v>
      </c>
      <c r="B301" s="9">
        <f t="shared" si="110"/>
        <v>1508.06</v>
      </c>
      <c r="C301" s="65">
        <f t="shared" si="104"/>
        <v>18.318520698923258</v>
      </c>
      <c r="D301" s="9">
        <f t="shared" si="111"/>
        <v>1508.06</v>
      </c>
      <c r="E301" s="66">
        <f t="shared" si="105"/>
        <v>13.152665107355045</v>
      </c>
      <c r="F301" s="9">
        <f t="shared" si="112"/>
        <v>1508.06</v>
      </c>
      <c r="G301" s="68">
        <f t="shared" si="106"/>
        <v>4.6170266254342005</v>
      </c>
      <c r="H301" s="9">
        <f t="shared" si="113"/>
        <v>1508.06</v>
      </c>
      <c r="I301" s="66">
        <f t="shared" si="114"/>
        <v>17.769691732789244</v>
      </c>
      <c r="J301" s="9">
        <f t="shared" si="115"/>
        <v>1508.06</v>
      </c>
      <c r="K301" s="9">
        <f t="shared" si="107"/>
        <v>21.556007807926552</v>
      </c>
      <c r="L301" s="9">
        <f t="shared" si="108"/>
        <v>1508.06</v>
      </c>
    </row>
    <row r="302" spans="1:12">
      <c r="A302" s="66">
        <f t="shared" si="109"/>
        <v>18.661243120349596</v>
      </c>
      <c r="B302" s="9">
        <f t="shared" si="110"/>
        <v>1648.44</v>
      </c>
      <c r="C302" s="65">
        <f t="shared" si="104"/>
        <v>18.412016624280525</v>
      </c>
      <c r="D302" s="9">
        <f t="shared" si="111"/>
        <v>1648.44</v>
      </c>
      <c r="E302" s="66">
        <f t="shared" si="105"/>
        <v>13.204279280544062</v>
      </c>
      <c r="F302" s="9">
        <f t="shared" si="112"/>
        <v>1648.44</v>
      </c>
      <c r="G302" s="68">
        <f t="shared" si="106"/>
        <v>4.6530760707672654</v>
      </c>
      <c r="H302" s="9">
        <f t="shared" si="113"/>
        <v>1648.44</v>
      </c>
      <c r="I302" s="66">
        <f t="shared" si="114"/>
        <v>17.857355351311327</v>
      </c>
      <c r="J302" s="9">
        <f t="shared" si="115"/>
        <v>1648.44</v>
      </c>
      <c r="K302" s="9">
        <f t="shared" si="107"/>
        <v>21.70349504745074</v>
      </c>
      <c r="L302" s="9">
        <f t="shared" si="108"/>
        <v>1648.44</v>
      </c>
    </row>
    <row r="303" spans="1:12">
      <c r="A303" s="66">
        <f t="shared" si="109"/>
        <v>18.75473904570687</v>
      </c>
      <c r="B303" s="9">
        <f t="shared" si="110"/>
        <v>1808.88</v>
      </c>
      <c r="C303" s="65">
        <f t="shared" si="104"/>
        <v>18.5055125496378</v>
      </c>
      <c r="D303" s="9">
        <f t="shared" si="111"/>
        <v>1808.88</v>
      </c>
      <c r="E303" s="66">
        <f t="shared" si="105"/>
        <v>13.256830145416458</v>
      </c>
      <c r="F303" s="9">
        <f t="shared" si="112"/>
        <v>1808.88</v>
      </c>
      <c r="G303" s="68">
        <f t="shared" si="106"/>
        <v>4.6875013016832385</v>
      </c>
      <c r="H303" s="9">
        <f t="shared" si="113"/>
        <v>1808.88</v>
      </c>
      <c r="I303" s="66">
        <f t="shared" si="114"/>
        <v>17.944331447099696</v>
      </c>
      <c r="J303" s="9">
        <f t="shared" si="115"/>
        <v>1808.88</v>
      </c>
      <c r="K303" s="9">
        <f t="shared" si="107"/>
        <v>21.846953075519771</v>
      </c>
      <c r="L303" s="9">
        <f t="shared" si="108"/>
        <v>1808.88</v>
      </c>
    </row>
    <row r="304" spans="1:12">
      <c r="A304" s="66">
        <f t="shared" si="109"/>
        <v>18.824860989724819</v>
      </c>
      <c r="B304" s="9">
        <f t="shared" si="110"/>
        <v>1976.44</v>
      </c>
      <c r="C304" s="65">
        <f t="shared" si="104"/>
        <v>18.575634493655748</v>
      </c>
      <c r="D304" s="9">
        <f t="shared" si="111"/>
        <v>1976.44</v>
      </c>
      <c r="E304" s="66">
        <f t="shared" si="105"/>
        <v>13.305752352310334</v>
      </c>
      <c r="F304" s="9">
        <f t="shared" si="112"/>
        <v>1976.44</v>
      </c>
      <c r="G304" s="68">
        <f t="shared" si="106"/>
        <v>4.7176658001540428</v>
      </c>
      <c r="H304" s="9">
        <f t="shared" si="113"/>
        <v>1976.44</v>
      </c>
      <c r="I304" s="66">
        <f t="shared" si="114"/>
        <v>18.023418152464377</v>
      </c>
      <c r="J304" s="9">
        <f t="shared" si="115"/>
        <v>1976.44</v>
      </c>
      <c r="K304" s="9">
        <f t="shared" si="107"/>
        <v>21.975016843270751</v>
      </c>
      <c r="L304" s="9">
        <f t="shared" si="108"/>
        <v>1976.44</v>
      </c>
    </row>
    <row r="305" spans="1:12">
      <c r="A305" s="66">
        <f t="shared" si="109"/>
        <v>18.894982933742774</v>
      </c>
      <c r="B305" s="9">
        <f t="shared" si="110"/>
        <v>2158.94</v>
      </c>
      <c r="C305" s="65">
        <f t="shared" si="104"/>
        <v>18.645756437673704</v>
      </c>
      <c r="D305" s="9">
        <f t="shared" si="111"/>
        <v>2158.94</v>
      </c>
      <c r="E305" s="66">
        <f t="shared" si="105"/>
        <v>13.353398578626246</v>
      </c>
      <c r="F305" s="9">
        <f t="shared" si="112"/>
        <v>2158.94</v>
      </c>
      <c r="G305" s="68">
        <f t="shared" si="106"/>
        <v>4.7454440662526602</v>
      </c>
      <c r="H305" s="9">
        <f t="shared" si="113"/>
        <v>2158.94</v>
      </c>
      <c r="I305" s="66">
        <f t="shared" si="114"/>
        <v>18.098842644878907</v>
      </c>
      <c r="J305" s="9">
        <f t="shared" si="115"/>
        <v>2158.94</v>
      </c>
      <c r="K305" s="9">
        <f t="shared" si="107"/>
        <v>22.095122918574329</v>
      </c>
      <c r="L305" s="9">
        <f t="shared" si="108"/>
        <v>2158.94</v>
      </c>
    </row>
    <row r="306" spans="1:12">
      <c r="A306" s="66">
        <f t="shared" si="109"/>
        <v>18.965104877760727</v>
      </c>
      <c r="B306" s="9">
        <f t="shared" si="110"/>
        <v>2368.0300000000002</v>
      </c>
      <c r="C306" s="65">
        <f t="shared" si="104"/>
        <v>18.71587838169166</v>
      </c>
      <c r="D306" s="9">
        <f t="shared" si="111"/>
        <v>2368.0300000000002</v>
      </c>
      <c r="E306" s="66">
        <f t="shared" si="105"/>
        <v>13.402103949229158</v>
      </c>
      <c r="F306" s="9">
        <f t="shared" si="112"/>
        <v>2368.0300000000002</v>
      </c>
      <c r="G306" s="68">
        <f t="shared" si="106"/>
        <v>4.7723382085016581</v>
      </c>
      <c r="H306" s="9">
        <f t="shared" si="113"/>
        <v>2368.0300000000002</v>
      </c>
      <c r="I306" s="66">
        <f t="shared" si="114"/>
        <v>18.174442157730816</v>
      </c>
      <c r="J306" s="9">
        <f t="shared" si="115"/>
        <v>2368.0300000000002</v>
      </c>
      <c r="K306" s="9">
        <f t="shared" si="107"/>
        <v>22.213600530030945</v>
      </c>
      <c r="L306" s="9">
        <f t="shared" si="108"/>
        <v>2368.0300000000002</v>
      </c>
    </row>
    <row r="307" spans="1:12">
      <c r="A307" s="66">
        <f t="shared" si="109"/>
        <v>19.01185284043936</v>
      </c>
      <c r="B307" s="9">
        <f t="shared" si="110"/>
        <v>2586.5100000000002</v>
      </c>
      <c r="C307" s="65">
        <f t="shared" si="104"/>
        <v>18.76262634437029</v>
      </c>
      <c r="D307" s="9">
        <f t="shared" si="111"/>
        <v>2586.5100000000002</v>
      </c>
      <c r="E307" s="66">
        <f t="shared" si="105"/>
        <v>13.44752880214161</v>
      </c>
      <c r="F307" s="9">
        <f t="shared" si="112"/>
        <v>2586.5100000000002</v>
      </c>
      <c r="G307" s="68">
        <f t="shared" si="106"/>
        <v>4.7961563937293654</v>
      </c>
      <c r="H307" s="9">
        <f t="shared" si="113"/>
        <v>2586.5100000000002</v>
      </c>
      <c r="I307" s="66">
        <f t="shared" si="114"/>
        <v>18.243685195870974</v>
      </c>
      <c r="J307" s="9">
        <f t="shared" si="115"/>
        <v>2586.5100000000002</v>
      </c>
      <c r="K307" s="9">
        <f t="shared" si="107"/>
        <v>22.32050683546457</v>
      </c>
      <c r="L307" s="9">
        <f t="shared" si="108"/>
        <v>2586.5100000000002</v>
      </c>
    </row>
    <row r="308" spans="1:12">
      <c r="A308" s="66">
        <f t="shared" si="109"/>
        <v>19.058600803117997</v>
      </c>
      <c r="B308" s="9">
        <f t="shared" si="110"/>
        <v>2829.89</v>
      </c>
      <c r="C308" s="65">
        <f t="shared" si="104"/>
        <v>18.809374307048927</v>
      </c>
      <c r="D308" s="9">
        <f t="shared" si="111"/>
        <v>2829.89</v>
      </c>
      <c r="E308" s="66">
        <f t="shared" si="105"/>
        <v>13.492775445777534</v>
      </c>
      <c r="F308" s="9">
        <f t="shared" si="112"/>
        <v>2829.89</v>
      </c>
      <c r="G308" s="68">
        <f t="shared" si="106"/>
        <v>4.8187561321300967</v>
      </c>
      <c r="H308" s="9">
        <f t="shared" si="113"/>
        <v>2829.89</v>
      </c>
      <c r="I308" s="66">
        <f t="shared" si="114"/>
        <v>18.31153157790763</v>
      </c>
      <c r="J308" s="9">
        <f t="shared" si="115"/>
        <v>2829.89</v>
      </c>
      <c r="K308" s="9">
        <f t="shared" si="107"/>
        <v>22.423821991097103</v>
      </c>
      <c r="L308" s="9">
        <f t="shared" si="108"/>
        <v>2829.89</v>
      </c>
    </row>
    <row r="309" spans="1:12">
      <c r="A309" s="66">
        <f t="shared" si="109"/>
        <v>19.105348765796634</v>
      </c>
      <c r="B309" s="9">
        <f t="shared" si="110"/>
        <v>3097.26</v>
      </c>
      <c r="C309" s="65">
        <f t="shared" si="104"/>
        <v>18.856122269727564</v>
      </c>
      <c r="D309" s="9">
        <f t="shared" si="111"/>
        <v>3097.26</v>
      </c>
      <c r="E309" s="66">
        <f t="shared" si="105"/>
        <v>13.537176696926679</v>
      </c>
      <c r="F309" s="9">
        <f t="shared" si="112"/>
        <v>3097.26</v>
      </c>
      <c r="G309" s="68">
        <f t="shared" si="106"/>
        <v>4.8399173378811478</v>
      </c>
      <c r="H309" s="9">
        <f t="shared" si="113"/>
        <v>3097.26</v>
      </c>
      <c r="I309" s="66">
        <f t="shared" si="114"/>
        <v>18.377094034807826</v>
      </c>
      <c r="J309" s="9">
        <f t="shared" si="115"/>
        <v>3097.26</v>
      </c>
      <c r="K309" s="9">
        <f t="shared" si="107"/>
        <v>22.522360882563877</v>
      </c>
      <c r="L309" s="9">
        <f t="shared" si="108"/>
        <v>3097.26</v>
      </c>
    </row>
    <row r="310" spans="1:12">
      <c r="A310" s="66">
        <f t="shared" si="109"/>
        <v>19.152096728475268</v>
      </c>
      <c r="B310" s="9">
        <f t="shared" si="110"/>
        <v>3386.39</v>
      </c>
      <c r="C310" s="65">
        <f t="shared" si="104"/>
        <v>18.902870232406201</v>
      </c>
      <c r="D310" s="9">
        <f t="shared" si="111"/>
        <v>3386.39</v>
      </c>
      <c r="E310" s="66">
        <f t="shared" si="105"/>
        <v>13.580096191790156</v>
      </c>
      <c r="F310" s="9">
        <f t="shared" si="112"/>
        <v>3386.39</v>
      </c>
      <c r="G310" s="68">
        <f t="shared" si="106"/>
        <v>4.8594788611290669</v>
      </c>
      <c r="H310" s="9">
        <f t="shared" si="113"/>
        <v>3386.39</v>
      </c>
      <c r="I310" s="66">
        <f t="shared" si="114"/>
        <v>18.439575052919224</v>
      </c>
      <c r="J310" s="9">
        <f t="shared" si="115"/>
        <v>3386.39</v>
      </c>
      <c r="K310" s="9">
        <f t="shared" si="107"/>
        <v>22.61512503090675</v>
      </c>
      <c r="L310" s="9">
        <f t="shared" si="108"/>
        <v>3386.39</v>
      </c>
    </row>
    <row r="311" spans="1:12">
      <c r="A311" s="66">
        <f t="shared" si="109"/>
        <v>19.175470709814586</v>
      </c>
      <c r="B311" s="9">
        <f t="shared" si="110"/>
        <v>3706.82</v>
      </c>
      <c r="C311" s="65">
        <f t="shared" si="104"/>
        <v>18.92624421374552</v>
      </c>
      <c r="D311" s="9">
        <f t="shared" si="111"/>
        <v>3706.82</v>
      </c>
      <c r="E311" s="66">
        <f t="shared" si="105"/>
        <v>13.622620548381631</v>
      </c>
      <c r="F311" s="9">
        <f t="shared" si="112"/>
        <v>3706.82</v>
      </c>
      <c r="G311" s="68">
        <f t="shared" si="106"/>
        <v>4.8780490888881838</v>
      </c>
      <c r="H311" s="9">
        <f t="shared" si="113"/>
        <v>3706.82</v>
      </c>
      <c r="I311" s="66">
        <f t="shared" si="114"/>
        <v>18.500669637269816</v>
      </c>
      <c r="J311" s="9">
        <f t="shared" si="115"/>
        <v>3706.82</v>
      </c>
      <c r="K311" s="9">
        <f t="shared" si="107"/>
        <v>22.704791125619757</v>
      </c>
      <c r="L311" s="9">
        <f t="shared" si="108"/>
        <v>3706.82</v>
      </c>
    </row>
    <row r="312" spans="1:12">
      <c r="A312" s="66">
        <f t="shared" si="109"/>
        <v>19.198844691153901</v>
      </c>
      <c r="B312" s="9">
        <f t="shared" si="110"/>
        <v>4056.72</v>
      </c>
      <c r="C312" s="65">
        <f t="shared" si="104"/>
        <v>18.949618195084831</v>
      </c>
      <c r="D312" s="9">
        <f t="shared" si="111"/>
        <v>4056.72</v>
      </c>
      <c r="E312" s="66">
        <f t="shared" si="105"/>
        <v>13.664119967779641</v>
      </c>
      <c r="F312" s="9">
        <f t="shared" si="112"/>
        <v>4056.72</v>
      </c>
      <c r="G312" s="68">
        <f t="shared" si="106"/>
        <v>4.8954406415848126</v>
      </c>
      <c r="H312" s="9">
        <f t="shared" si="113"/>
        <v>4056.72</v>
      </c>
      <c r="I312" s="66">
        <f t="shared" si="114"/>
        <v>18.559560609364453</v>
      </c>
      <c r="J312" s="9">
        <f t="shared" si="115"/>
        <v>4056.72</v>
      </c>
      <c r="K312" s="9">
        <f t="shared" si="107"/>
        <v>22.790284796396584</v>
      </c>
      <c r="L312" s="9">
        <f t="shared" si="108"/>
        <v>4056.72</v>
      </c>
    </row>
    <row r="313" spans="1:12">
      <c r="A313" s="66">
        <f t="shared" si="109"/>
        <v>19.22221867249322</v>
      </c>
      <c r="B313" s="9">
        <f t="shared" si="110"/>
        <v>4432.3</v>
      </c>
      <c r="C313" s="65">
        <f t="shared" si="104"/>
        <v>18.97299217642415</v>
      </c>
      <c r="D313" s="9">
        <f t="shared" si="111"/>
        <v>4432.3</v>
      </c>
      <c r="E313" s="66">
        <f t="shared" si="105"/>
        <v>13.703986062057242</v>
      </c>
      <c r="F313" s="9">
        <f t="shared" si="112"/>
        <v>4432.3</v>
      </c>
      <c r="G313" s="68">
        <f t="shared" si="106"/>
        <v>4.9115072726223215</v>
      </c>
      <c r="H313" s="9">
        <f t="shared" si="113"/>
        <v>4432.3</v>
      </c>
      <c r="I313" s="66">
        <f t="shared" si="114"/>
        <v>18.615493334679563</v>
      </c>
      <c r="J313" s="9">
        <f t="shared" si="115"/>
        <v>4432.3</v>
      </c>
      <c r="K313" s="9">
        <f t="shared" si="107"/>
        <v>22.870660859230558</v>
      </c>
      <c r="L313" s="9">
        <f t="shared" si="108"/>
        <v>4432.3</v>
      </c>
    </row>
    <row r="314" spans="1:12">
      <c r="A314" s="66">
        <f t="shared" si="109"/>
        <v>19.245592653832535</v>
      </c>
      <c r="B314" s="9">
        <f t="shared" si="110"/>
        <v>4842.83</v>
      </c>
      <c r="C314" s="65">
        <f t="shared" si="104"/>
        <v>18.996366157763468</v>
      </c>
      <c r="D314" s="9">
        <f t="shared" si="111"/>
        <v>4842.83</v>
      </c>
      <c r="E314" s="66">
        <f t="shared" si="105"/>
        <v>13.743032218700888</v>
      </c>
      <c r="F314" s="9">
        <f t="shared" si="112"/>
        <v>4842.83</v>
      </c>
      <c r="G314" s="68">
        <f t="shared" si="106"/>
        <v>4.9266689823059666</v>
      </c>
      <c r="H314" s="9">
        <f t="shared" si="113"/>
        <v>4842.83</v>
      </c>
      <c r="I314" s="66">
        <f t="shared" si="114"/>
        <v>18.669701201006855</v>
      </c>
      <c r="J314" s="9">
        <f t="shared" si="115"/>
        <v>4842.83</v>
      </c>
      <c r="K314" s="9">
        <f t="shared" si="107"/>
        <v>22.947819108078455</v>
      </c>
      <c r="L314" s="9">
        <f t="shared" si="108"/>
        <v>4842.83</v>
      </c>
    </row>
    <row r="315" spans="1:12">
      <c r="A315" s="66">
        <f t="shared" si="109"/>
        <v>19.267335892287715</v>
      </c>
      <c r="B315" s="9">
        <f t="shared" si="110"/>
        <v>5304.56</v>
      </c>
      <c r="C315" s="65">
        <f t="shared" si="104"/>
        <v>19.018109396218648</v>
      </c>
      <c r="D315" s="9">
        <f t="shared" si="111"/>
        <v>5304.56</v>
      </c>
      <c r="E315" s="66">
        <f t="shared" si="105"/>
        <v>13.782329634845423</v>
      </c>
      <c r="F315" s="9">
        <f t="shared" si="112"/>
        <v>5304.56</v>
      </c>
      <c r="G315" s="68">
        <f t="shared" si="106"/>
        <v>4.9413850716536123</v>
      </c>
      <c r="H315" s="9">
        <f t="shared" si="113"/>
        <v>5304.56</v>
      </c>
      <c r="I315" s="66">
        <f t="shared" si="114"/>
        <v>18.723714706499035</v>
      </c>
      <c r="J315" s="9">
        <f t="shared" si="115"/>
        <v>5304.56</v>
      </c>
      <c r="K315" s="9">
        <f t="shared" si="107"/>
        <v>23.024001104882071</v>
      </c>
      <c r="L315" s="9">
        <f t="shared" si="108"/>
        <v>5304.56</v>
      </c>
    </row>
    <row r="316" spans="1:12">
      <c r="A316" s="66">
        <f t="shared" si="109"/>
        <v>19.289079130742895</v>
      </c>
      <c r="B316" s="9">
        <f t="shared" si="110"/>
        <v>5803.74</v>
      </c>
      <c r="C316" s="65">
        <f t="shared" si="104"/>
        <v>19.039852634673828</v>
      </c>
      <c r="D316" s="9">
        <f t="shared" si="111"/>
        <v>5803.74</v>
      </c>
      <c r="E316" s="66">
        <f t="shared" si="105"/>
        <v>13.82032399044987</v>
      </c>
      <c r="F316" s="9">
        <f t="shared" si="112"/>
        <v>5803.74</v>
      </c>
      <c r="G316" s="68">
        <f t="shared" si="106"/>
        <v>4.9551219868460077</v>
      </c>
      <c r="H316" s="9">
        <f t="shared" si="113"/>
        <v>5803.74</v>
      </c>
      <c r="I316" s="66">
        <f t="shared" si="114"/>
        <v>18.775445977295877</v>
      </c>
      <c r="J316" s="9">
        <f t="shared" si="115"/>
        <v>5803.74</v>
      </c>
      <c r="K316" s="9">
        <f t="shared" si="107"/>
        <v>23.096330891366804</v>
      </c>
      <c r="L316" s="9">
        <f t="shared" si="108"/>
        <v>5803.74</v>
      </c>
    </row>
    <row r="317" spans="1:12">
      <c r="A317" s="66">
        <f t="shared" si="109"/>
        <v>19.289079130742895</v>
      </c>
      <c r="B317" s="9">
        <f t="shared" si="110"/>
        <v>6356.01</v>
      </c>
      <c r="C317" s="65">
        <f t="shared" si="104"/>
        <v>19.039852634673828</v>
      </c>
      <c r="D317" s="9">
        <f t="shared" si="111"/>
        <v>6356.01</v>
      </c>
      <c r="E317" s="66">
        <f t="shared" si="105"/>
        <v>13.857927930905644</v>
      </c>
      <c r="F317" s="9">
        <f t="shared" si="112"/>
        <v>6356.01</v>
      </c>
      <c r="G317" s="68">
        <f t="shared" si="106"/>
        <v>4.9682662406183562</v>
      </c>
      <c r="H317" s="9">
        <f t="shared" si="113"/>
        <v>6356.01</v>
      </c>
      <c r="I317" s="66">
        <f t="shared" si="114"/>
        <v>18.826194171524001</v>
      </c>
      <c r="J317" s="9">
        <f t="shared" si="115"/>
        <v>6356.01</v>
      </c>
      <c r="K317" s="9">
        <f t="shared" si="107"/>
        <v>23.16670351110805</v>
      </c>
      <c r="L317" s="9">
        <f t="shared" si="108"/>
        <v>6356.01</v>
      </c>
    </row>
    <row r="318" spans="1:12">
      <c r="A318" s="66">
        <f t="shared" si="109"/>
        <v>19.289079130742895</v>
      </c>
      <c r="B318" s="9">
        <f t="shared" si="110"/>
        <v>6943.7</v>
      </c>
      <c r="C318" s="65">
        <f t="shared" si="104"/>
        <v>19.039852634673828</v>
      </c>
      <c r="D318" s="9">
        <f t="shared" si="111"/>
        <v>6943.7</v>
      </c>
      <c r="E318" s="66">
        <f t="shared" si="105"/>
        <v>13.89376677980948</v>
      </c>
      <c r="F318" s="9">
        <f t="shared" si="112"/>
        <v>6943.7</v>
      </c>
      <c r="G318" s="68">
        <f t="shared" si="106"/>
        <v>4.9803956218507484</v>
      </c>
      <c r="H318" s="9">
        <f t="shared" si="113"/>
        <v>6943.7</v>
      </c>
      <c r="I318" s="66">
        <f t="shared" si="114"/>
        <v>18.874162401660229</v>
      </c>
      <c r="J318" s="9">
        <f t="shared" si="115"/>
        <v>6943.7</v>
      </c>
      <c r="K318" s="9">
        <f t="shared" si="107"/>
        <v>23.232707218766333</v>
      </c>
      <c r="L318" s="9">
        <f t="shared" si="108"/>
        <v>6943.7</v>
      </c>
    </row>
    <row r="319" spans="1:12">
      <c r="A319" s="66">
        <f t="shared" si="109"/>
        <v>19.289079130742895</v>
      </c>
      <c r="B319" s="9">
        <f t="shared" si="110"/>
        <v>7606.39</v>
      </c>
      <c r="C319" s="65">
        <f t="shared" si="104"/>
        <v>19.039852634673828</v>
      </c>
      <c r="D319" s="9">
        <f t="shared" si="111"/>
        <v>7606.39</v>
      </c>
      <c r="E319" s="66">
        <f t="shared" si="105"/>
        <v>13.929961571019499</v>
      </c>
      <c r="F319" s="9">
        <f t="shared" si="112"/>
        <v>7606.39</v>
      </c>
      <c r="G319" s="68">
        <f t="shared" si="106"/>
        <v>4.9922697375823306</v>
      </c>
      <c r="H319" s="9">
        <f t="shared" si="113"/>
        <v>7606.39</v>
      </c>
      <c r="I319" s="66">
        <f t="shared" si="114"/>
        <v>18.92223130860183</v>
      </c>
      <c r="J319" s="9">
        <f t="shared" si="115"/>
        <v>7606.39</v>
      </c>
      <c r="K319" s="9">
        <f t="shared" si="107"/>
        <v>23.298363792972459</v>
      </c>
      <c r="L319" s="9">
        <f t="shared" si="108"/>
        <v>7606.39</v>
      </c>
    </row>
    <row r="320" spans="1:12">
      <c r="A320" s="66">
        <f t="shared" si="109"/>
        <v>19.289079130742895</v>
      </c>
      <c r="B320" s="9">
        <f t="shared" si="110"/>
        <v>8316.85</v>
      </c>
      <c r="C320" s="65">
        <f t="shared" si="104"/>
        <v>19.039852634673828</v>
      </c>
      <c r="D320" s="9">
        <f t="shared" si="111"/>
        <v>8316.85</v>
      </c>
      <c r="E320" s="66">
        <f t="shared" si="105"/>
        <v>13.964705449562429</v>
      </c>
      <c r="F320" s="9">
        <f t="shared" si="112"/>
        <v>8316.85</v>
      </c>
      <c r="G320" s="68">
        <f t="shared" si="106"/>
        <v>5.0033285969312598</v>
      </c>
      <c r="H320" s="9">
        <f t="shared" si="113"/>
        <v>8316.85</v>
      </c>
      <c r="I320" s="66">
        <f t="shared" si="114"/>
        <v>18.968034046493688</v>
      </c>
      <c r="J320" s="9">
        <f t="shared" si="115"/>
        <v>8316.85</v>
      </c>
      <c r="K320" s="9">
        <f t="shared" si="107"/>
        <v>23.360486190811411</v>
      </c>
      <c r="L320" s="9">
        <f t="shared" si="108"/>
        <v>8316.85</v>
      </c>
    </row>
    <row r="321" spans="1:12">
      <c r="A321" s="66">
        <f t="shared" si="109"/>
        <v>19.289079130742895</v>
      </c>
      <c r="B321" s="9">
        <f t="shared" si="110"/>
        <v>9097.43</v>
      </c>
      <c r="C321" s="65">
        <f t="shared" ref="C321:C342" si="116">IF(D104&lt;0.0001,0.1,IF(D104="",0.001,D104))</f>
        <v>19.039852634673828</v>
      </c>
      <c r="D321" s="9">
        <f t="shared" si="111"/>
        <v>9097.43</v>
      </c>
      <c r="E321" s="66">
        <f t="shared" ref="E321:E342" si="117">IF(E104&lt;0.0001,0.1,IF(E104="",E320,E104))</f>
        <v>13.998920959561907</v>
      </c>
      <c r="F321" s="9">
        <f t="shared" si="112"/>
        <v>9097.43</v>
      </c>
      <c r="G321" s="68">
        <f t="shared" ref="G321:G342" si="118">IF(G104&lt;0.0001,0.1,IF(G104="",0.0001,G104))</f>
        <v>5.0139086261002879</v>
      </c>
      <c r="H321" s="9">
        <f t="shared" si="113"/>
        <v>9097.43</v>
      </c>
      <c r="I321" s="66">
        <f t="shared" si="114"/>
        <v>19.012829585662196</v>
      </c>
      <c r="J321" s="9">
        <f t="shared" si="115"/>
        <v>9097.43</v>
      </c>
      <c r="K321" s="9">
        <f t="shared" ref="K321:K342" si="119">IF(M104&lt;0.0001,0.1,IF(M104="",0.0001,M104))</f>
        <v>23.420840415314011</v>
      </c>
      <c r="L321" s="9">
        <f t="shared" ref="L321:L342" si="120">IF(C105="",D321,C105)</f>
        <v>9097.43</v>
      </c>
    </row>
    <row r="322" spans="1:12">
      <c r="A322" s="66">
        <f t="shared" ref="A322:A342" si="121">IF(B105="",A321,IF(B105&lt;0.0001,0.1,B105))</f>
        <v>19.289079130742895</v>
      </c>
      <c r="B322" s="9">
        <f t="shared" ref="B322:B342" si="122">IF(A105="",B321,A105)</f>
        <v>9956.36</v>
      </c>
      <c r="C322" s="65">
        <f t="shared" si="116"/>
        <v>19.039852634673828</v>
      </c>
      <c r="D322" s="9">
        <f t="shared" ref="D322:D342" si="123">IF(A105="",B321,A105)</f>
        <v>9956.36</v>
      </c>
      <c r="E322" s="66">
        <f t="shared" si="117"/>
        <v>14.032655076999713</v>
      </c>
      <c r="F322" s="9">
        <f t="shared" ref="F322:F342" si="124">IF(A105="",B321,A105)</f>
        <v>9956.36</v>
      </c>
      <c r="G322" s="68">
        <f t="shared" si="118"/>
        <v>5.0240506546217221</v>
      </c>
      <c r="H322" s="9">
        <f t="shared" ref="H322:H342" si="125">IF(A105="",B321,A105)</f>
        <v>9956.36</v>
      </c>
      <c r="I322" s="66">
        <f t="shared" ref="I322:I342" si="126">IF(I105&lt;0.0001,0.1,IF(I105="",I321,I105))</f>
        <v>19.056705731621435</v>
      </c>
      <c r="J322" s="9">
        <f t="shared" ref="J322:J342" si="127">IF(A105="",B321,A105)</f>
        <v>9956.36</v>
      </c>
      <c r="K322" s="9">
        <f t="shared" si="119"/>
        <v>23.479581429549981</v>
      </c>
      <c r="L322" s="9">
        <f t="shared" si="120"/>
        <v>9956.36</v>
      </c>
    </row>
    <row r="323" spans="1:12">
      <c r="A323" s="66">
        <f t="shared" si="121"/>
        <v>19.289079130742895</v>
      </c>
      <c r="B323" s="9">
        <f t="shared" si="122"/>
        <v>10897.04</v>
      </c>
      <c r="C323" s="65">
        <f t="shared" si="116"/>
        <v>19.039852634673828</v>
      </c>
      <c r="D323" s="9">
        <f t="shared" si="123"/>
        <v>10897.04</v>
      </c>
      <c r="E323" s="66">
        <f t="shared" si="117"/>
        <v>14.06575243346489</v>
      </c>
      <c r="F323" s="9">
        <f t="shared" si="124"/>
        <v>10897.04</v>
      </c>
      <c r="G323" s="68">
        <f t="shared" si="118"/>
        <v>5.0337335802450278</v>
      </c>
      <c r="H323" s="9">
        <f t="shared" si="125"/>
        <v>10897.04</v>
      </c>
      <c r="I323" s="66">
        <f t="shared" si="126"/>
        <v>19.099486013709917</v>
      </c>
      <c r="J323" s="9">
        <f t="shared" si="127"/>
        <v>10897.04</v>
      </c>
      <c r="K323" s="9">
        <f t="shared" si="119"/>
        <v>23.536508456717765</v>
      </c>
      <c r="L323" s="9">
        <f t="shared" si="120"/>
        <v>10897.04</v>
      </c>
    </row>
    <row r="324" spans="1:12">
      <c r="A324" s="66">
        <f t="shared" si="121"/>
        <v>19.289079130742895</v>
      </c>
      <c r="B324" s="9">
        <f t="shared" si="122"/>
        <v>11896.61</v>
      </c>
      <c r="C324" s="65">
        <f t="shared" si="116"/>
        <v>19.039852634673828</v>
      </c>
      <c r="D324" s="9">
        <f t="shared" si="123"/>
        <v>11896.61</v>
      </c>
      <c r="E324" s="66">
        <f t="shared" si="117"/>
        <v>14.097312879333591</v>
      </c>
      <c r="F324" s="9">
        <f t="shared" si="124"/>
        <v>11896.61</v>
      </c>
      <c r="G324" s="68">
        <f t="shared" si="118"/>
        <v>5.0427296006992997</v>
      </c>
      <c r="H324" s="9">
        <f t="shared" si="125"/>
        <v>11896.61</v>
      </c>
      <c r="I324" s="66">
        <f t="shared" si="126"/>
        <v>19.140042480032889</v>
      </c>
      <c r="J324" s="9">
        <f t="shared" si="127"/>
        <v>11896.61</v>
      </c>
      <c r="K324" s="9">
        <f t="shared" si="119"/>
        <v>23.590168650730877</v>
      </c>
      <c r="L324" s="9">
        <f t="shared" si="120"/>
        <v>11896.61</v>
      </c>
    </row>
    <row r="325" spans="1:12">
      <c r="A325" s="66">
        <f t="shared" si="121"/>
        <v>19.289079130742895</v>
      </c>
      <c r="B325" s="9">
        <f t="shared" si="122"/>
        <v>12995.8</v>
      </c>
      <c r="C325" s="65">
        <f t="shared" si="116"/>
        <v>19.039852634673828</v>
      </c>
      <c r="D325" s="9">
        <f t="shared" si="123"/>
        <v>12995.8</v>
      </c>
      <c r="E325" s="66">
        <f t="shared" si="117"/>
        <v>14.128498402531784</v>
      </c>
      <c r="F325" s="9">
        <f t="shared" si="124"/>
        <v>12995.8</v>
      </c>
      <c r="G325" s="68">
        <f t="shared" si="118"/>
        <v>5.0513998036560936</v>
      </c>
      <c r="H325" s="9">
        <f t="shared" si="125"/>
        <v>12995.8</v>
      </c>
      <c r="I325" s="66">
        <f t="shared" si="126"/>
        <v>19.179898206187879</v>
      </c>
      <c r="J325" s="9">
        <f t="shared" si="127"/>
        <v>12995.8</v>
      </c>
      <c r="K325" s="9">
        <f t="shared" si="119"/>
        <v>23.642617678219032</v>
      </c>
      <c r="L325" s="9">
        <f t="shared" si="120"/>
        <v>12995.8</v>
      </c>
    </row>
    <row r="326" spans="1:12">
      <c r="A326" s="66">
        <f t="shared" si="121"/>
        <v>19.289079130742895</v>
      </c>
      <c r="B326" s="9">
        <f t="shared" si="122"/>
        <v>14296.87</v>
      </c>
      <c r="C326" s="65">
        <f t="shared" si="116"/>
        <v>19.039852634673828</v>
      </c>
      <c r="D326" s="9">
        <f t="shared" si="123"/>
        <v>14296.87</v>
      </c>
      <c r="E326" s="66">
        <f t="shared" si="117"/>
        <v>14.161518166824679</v>
      </c>
      <c r="F326" s="9">
        <f t="shared" si="124"/>
        <v>14296.87</v>
      </c>
      <c r="G326" s="68">
        <f t="shared" si="118"/>
        <v>5.0603515563489392</v>
      </c>
      <c r="H326" s="9">
        <f t="shared" si="125"/>
        <v>14296.87</v>
      </c>
      <c r="I326" s="66">
        <f t="shared" si="126"/>
        <v>19.221869723173619</v>
      </c>
      <c r="J326" s="9">
        <f t="shared" si="127"/>
        <v>14296.87</v>
      </c>
      <c r="K326" s="9">
        <f t="shared" si="119"/>
        <v>23.697554658641632</v>
      </c>
      <c r="L326" s="9">
        <f t="shared" si="120"/>
        <v>14296.87</v>
      </c>
    </row>
    <row r="327" spans="1:12">
      <c r="A327" s="66">
        <f t="shared" si="121"/>
        <v>19.289079130742895</v>
      </c>
      <c r="B327" s="9">
        <f t="shared" si="122"/>
        <v>15595.78</v>
      </c>
      <c r="C327" s="65">
        <f t="shared" si="116"/>
        <v>19.039852634673828</v>
      </c>
      <c r="D327" s="9">
        <f t="shared" si="123"/>
        <v>15595.78</v>
      </c>
      <c r="E327" s="66">
        <f t="shared" si="117"/>
        <v>14.19104012809958</v>
      </c>
      <c r="F327" s="9">
        <f t="shared" si="124"/>
        <v>15595.78</v>
      </c>
      <c r="G327" s="68">
        <f t="shared" si="118"/>
        <v>5.0681632759101536</v>
      </c>
      <c r="H327" s="9">
        <f t="shared" si="125"/>
        <v>15595.78</v>
      </c>
      <c r="I327" s="66">
        <f t="shared" si="126"/>
        <v>19.259203404009732</v>
      </c>
      <c r="J327" s="9">
        <f t="shared" si="127"/>
        <v>15595.78</v>
      </c>
      <c r="K327" s="9">
        <f t="shared" si="119"/>
        <v>23.746172174361387</v>
      </c>
      <c r="L327" s="9">
        <f t="shared" si="120"/>
        <v>15595.78</v>
      </c>
    </row>
    <row r="328" spans="1:12">
      <c r="A328" s="66">
        <f t="shared" si="121"/>
        <v>19.289079130742895</v>
      </c>
      <c r="B328" s="9">
        <f t="shared" si="122"/>
        <v>17096.21</v>
      </c>
      <c r="C328" s="65">
        <f t="shared" si="116"/>
        <v>19.039852634673828</v>
      </c>
      <c r="D328" s="9">
        <f t="shared" si="123"/>
        <v>17096.21</v>
      </c>
      <c r="E328" s="66">
        <f t="shared" si="117"/>
        <v>14.221648826702067</v>
      </c>
      <c r="F328" s="9">
        <f t="shared" si="124"/>
        <v>17096.21</v>
      </c>
      <c r="G328" s="68">
        <f t="shared" si="118"/>
        <v>5.0760781421844605</v>
      </c>
      <c r="H328" s="9">
        <f t="shared" si="125"/>
        <v>17096.21</v>
      </c>
      <c r="I328" s="66">
        <f t="shared" si="126"/>
        <v>19.297726968886529</v>
      </c>
      <c r="J328" s="9">
        <f t="shared" si="127"/>
        <v>17096.21</v>
      </c>
      <c r="K328" s="9">
        <f t="shared" si="119"/>
        <v>23.796099726052869</v>
      </c>
      <c r="L328" s="9">
        <f t="shared" si="120"/>
        <v>17096.21</v>
      </c>
    </row>
    <row r="329" spans="1:12">
      <c r="A329" s="66">
        <f t="shared" si="121"/>
        <v>19.289079130742895</v>
      </c>
      <c r="B329" s="9">
        <f t="shared" si="122"/>
        <v>18696.64</v>
      </c>
      <c r="C329" s="65">
        <f t="shared" si="116"/>
        <v>19.039852634673828</v>
      </c>
      <c r="D329" s="9">
        <f t="shared" si="123"/>
        <v>18696.64</v>
      </c>
      <c r="E329" s="66">
        <f t="shared" si="117"/>
        <v>14.250914803937915</v>
      </c>
      <c r="F329" s="9">
        <f t="shared" si="124"/>
        <v>18696.64</v>
      </c>
      <c r="G329" s="68">
        <f t="shared" si="118"/>
        <v>5.0834761189041924</v>
      </c>
      <c r="H329" s="9">
        <f t="shared" si="125"/>
        <v>18696.64</v>
      </c>
      <c r="I329" s="66">
        <f t="shared" si="126"/>
        <v>19.334390922842108</v>
      </c>
      <c r="J329" s="9">
        <f t="shared" si="127"/>
        <v>18696.64</v>
      </c>
      <c r="K329" s="9">
        <f t="shared" si="119"/>
        <v>23.843396745148809</v>
      </c>
      <c r="L329" s="9">
        <f t="shared" si="120"/>
        <v>18696.64</v>
      </c>
    </row>
    <row r="330" spans="1:12">
      <c r="A330" s="66">
        <f t="shared" si="121"/>
        <v>19.289079130742895</v>
      </c>
      <c r="B330" s="9">
        <f t="shared" si="122"/>
        <v>20397.59</v>
      </c>
      <c r="C330" s="65">
        <f t="shared" si="116"/>
        <v>19.039852634673828</v>
      </c>
      <c r="D330" s="9">
        <f t="shared" si="123"/>
        <v>20397.59</v>
      </c>
      <c r="E330" s="66">
        <f t="shared" si="117"/>
        <v>14.278881417782737</v>
      </c>
      <c r="F330" s="9">
        <f t="shared" si="124"/>
        <v>20397.59</v>
      </c>
      <c r="G330" s="68">
        <f t="shared" si="118"/>
        <v>5.0903956933999588</v>
      </c>
      <c r="H330" s="9">
        <f t="shared" si="125"/>
        <v>20397.59</v>
      </c>
      <c r="I330" s="66">
        <f t="shared" si="126"/>
        <v>19.369277111182697</v>
      </c>
      <c r="J330" s="9">
        <f t="shared" si="127"/>
        <v>20397.59</v>
      </c>
      <c r="K330" s="9">
        <f t="shared" si="119"/>
        <v>23.888205571435286</v>
      </c>
      <c r="L330" s="9">
        <f t="shared" si="120"/>
        <v>20397.59</v>
      </c>
    </row>
    <row r="331" spans="1:12">
      <c r="A331" s="66">
        <f t="shared" si="121"/>
        <v>19.289079130742895</v>
      </c>
      <c r="B331" s="9">
        <f t="shared" si="122"/>
        <v>22295.73</v>
      </c>
      <c r="C331" s="65">
        <f t="shared" si="116"/>
        <v>19.039852634673828</v>
      </c>
      <c r="D331" s="9">
        <f t="shared" si="123"/>
        <v>22295.73</v>
      </c>
      <c r="E331" s="66">
        <f t="shared" si="117"/>
        <v>14.306954349887404</v>
      </c>
      <c r="F331" s="9">
        <f t="shared" si="124"/>
        <v>22295.73</v>
      </c>
      <c r="G331" s="68">
        <f t="shared" si="118"/>
        <v>5.0971988152045489</v>
      </c>
      <c r="H331" s="9">
        <f t="shared" si="125"/>
        <v>22295.73</v>
      </c>
      <c r="I331" s="66">
        <f t="shared" si="126"/>
        <v>19.404153165091952</v>
      </c>
      <c r="J331" s="9">
        <f t="shared" si="127"/>
        <v>22295.73</v>
      </c>
      <c r="K331" s="9">
        <f t="shared" si="119"/>
        <v>23.932815822413581</v>
      </c>
      <c r="L331" s="9">
        <f t="shared" si="120"/>
        <v>22295.73</v>
      </c>
    </row>
    <row r="332" spans="1:12">
      <c r="A332" s="66">
        <f t="shared" si="121"/>
        <v>19.289079130742895</v>
      </c>
      <c r="B332" s="9">
        <f t="shared" si="122"/>
        <v>24396.19</v>
      </c>
      <c r="C332" s="65">
        <f t="shared" si="116"/>
        <v>19.039852634673828</v>
      </c>
      <c r="D332" s="9">
        <f t="shared" si="123"/>
        <v>24396.19</v>
      </c>
      <c r="E332" s="66">
        <f t="shared" si="117"/>
        <v>14.334853072015221</v>
      </c>
      <c r="F332" s="9">
        <f t="shared" si="124"/>
        <v>24396.19</v>
      </c>
      <c r="G332" s="68">
        <f t="shared" si="118"/>
        <v>5.1038223437763985</v>
      </c>
      <c r="H332" s="9">
        <f t="shared" si="125"/>
        <v>24396.19</v>
      </c>
      <c r="I332" s="66">
        <f t="shared" si="126"/>
        <v>19.438675415791622</v>
      </c>
      <c r="J332" s="9">
        <f t="shared" si="127"/>
        <v>24396.19</v>
      </c>
      <c r="K332" s="9">
        <f t="shared" si="119"/>
        <v>23.976794922269903</v>
      </c>
      <c r="L332" s="9">
        <f t="shared" si="120"/>
        <v>24396.19</v>
      </c>
    </row>
    <row r="333" spans="1:12">
      <c r="A333" s="66">
        <f t="shared" si="121"/>
        <v>19.289079130742895</v>
      </c>
      <c r="B333" s="9">
        <f t="shared" si="122"/>
        <v>26698.76</v>
      </c>
      <c r="C333" s="65">
        <f t="shared" si="116"/>
        <v>19.039852634673828</v>
      </c>
      <c r="D333" s="9">
        <f t="shared" si="123"/>
        <v>26698.76</v>
      </c>
      <c r="E333" s="66">
        <f t="shared" si="117"/>
        <v>14.362303515981559</v>
      </c>
      <c r="F333" s="9">
        <f t="shared" si="124"/>
        <v>26698.76</v>
      </c>
      <c r="G333" s="68">
        <f t="shared" si="118"/>
        <v>5.1102097947355514</v>
      </c>
      <c r="H333" s="9">
        <f t="shared" si="125"/>
        <v>26698.76</v>
      </c>
      <c r="I333" s="66">
        <f t="shared" si="126"/>
        <v>19.472513310717112</v>
      </c>
      <c r="J333" s="9">
        <f t="shared" si="127"/>
        <v>26698.76</v>
      </c>
      <c r="K333" s="9">
        <f t="shared" si="119"/>
        <v>24.019733607727172</v>
      </c>
      <c r="L333" s="9">
        <f t="shared" si="120"/>
        <v>26698.76</v>
      </c>
    </row>
    <row r="334" spans="1:12">
      <c r="A334" s="66">
        <f t="shared" si="121"/>
        <v>19.289079130742895</v>
      </c>
      <c r="B334" s="9">
        <f t="shared" si="122"/>
        <v>29300.35</v>
      </c>
      <c r="C334" s="65">
        <f t="shared" si="116"/>
        <v>19.039852634673828</v>
      </c>
      <c r="D334" s="9">
        <f t="shared" si="123"/>
        <v>29300.35</v>
      </c>
      <c r="E334" s="66">
        <f t="shared" si="117"/>
        <v>14.390096533786227</v>
      </c>
      <c r="F334" s="9">
        <f t="shared" si="124"/>
        <v>29300.35</v>
      </c>
      <c r="G334" s="68">
        <f t="shared" si="118"/>
        <v>5.1165498247903143</v>
      </c>
      <c r="H334" s="9">
        <f t="shared" si="125"/>
        <v>29300.35</v>
      </c>
      <c r="I334" s="66">
        <f t="shared" si="126"/>
        <v>19.506646358576543</v>
      </c>
      <c r="J334" s="9">
        <f t="shared" si="127"/>
        <v>29300.35</v>
      </c>
      <c r="K334" s="9">
        <f t="shared" si="119"/>
        <v>24.062881483966041</v>
      </c>
      <c r="L334" s="9">
        <f t="shared" si="120"/>
        <v>29300.35</v>
      </c>
    </row>
    <row r="335" spans="1:12">
      <c r="A335" s="66">
        <f t="shared" si="121"/>
        <v>19.289079130742895</v>
      </c>
      <c r="B335" s="9">
        <f t="shared" si="122"/>
        <v>31998.880000000001</v>
      </c>
      <c r="C335" s="65">
        <f t="shared" si="116"/>
        <v>19.039852634673828</v>
      </c>
      <c r="D335" s="9">
        <f t="shared" si="123"/>
        <v>31998.880000000001</v>
      </c>
      <c r="E335" s="66">
        <f t="shared" si="117"/>
        <v>14.415967925880151</v>
      </c>
      <c r="F335" s="9">
        <f t="shared" si="124"/>
        <v>31998.880000000001</v>
      </c>
      <c r="G335" s="68">
        <f t="shared" si="118"/>
        <v>5.1223398337656061</v>
      </c>
      <c r="H335" s="9">
        <f t="shared" si="125"/>
        <v>31998.880000000001</v>
      </c>
      <c r="I335" s="66">
        <f t="shared" si="126"/>
        <v>19.538307759645757</v>
      </c>
      <c r="J335" s="9">
        <f t="shared" si="127"/>
        <v>31998.880000000001</v>
      </c>
      <c r="K335" s="9">
        <f t="shared" si="119"/>
        <v>24.102759669437312</v>
      </c>
      <c r="L335" s="9">
        <f t="shared" si="120"/>
        <v>31998.880000000001</v>
      </c>
    </row>
    <row r="336" spans="1:12">
      <c r="A336" s="66">
        <f t="shared" si="121"/>
        <v>19.289079130742895</v>
      </c>
      <c r="B336" s="9">
        <f t="shared" si="122"/>
        <v>34982.68</v>
      </c>
      <c r="C336" s="65">
        <f t="shared" si="116"/>
        <v>19.039852634673828</v>
      </c>
      <c r="D336" s="9">
        <f t="shared" si="123"/>
        <v>34982.68</v>
      </c>
      <c r="E336" s="66">
        <f t="shared" si="117"/>
        <v>14.441701434931222</v>
      </c>
      <c r="F336" s="9">
        <f t="shared" si="124"/>
        <v>34982.68</v>
      </c>
      <c r="G336" s="68">
        <f t="shared" si="118"/>
        <v>5.1279951435247</v>
      </c>
      <c r="H336" s="9">
        <f t="shared" si="125"/>
        <v>34982.68</v>
      </c>
      <c r="I336" s="66">
        <f t="shared" si="126"/>
        <v>19.569696578455922</v>
      </c>
      <c r="J336" s="9">
        <f t="shared" si="127"/>
        <v>34982.68</v>
      </c>
      <c r="K336" s="9">
        <f t="shared" si="119"/>
        <v>24.142159428744215</v>
      </c>
      <c r="L336" s="9">
        <f t="shared" si="120"/>
        <v>34982.68</v>
      </c>
    </row>
    <row r="337" spans="1:12">
      <c r="A337" s="66">
        <f t="shared" si="121"/>
        <v>19.289079130742895</v>
      </c>
      <c r="B337" s="9">
        <f t="shared" si="122"/>
        <v>38298.49</v>
      </c>
      <c r="C337" s="65">
        <f t="shared" si="116"/>
        <v>19.039852634673828</v>
      </c>
      <c r="D337" s="9">
        <f t="shared" si="123"/>
        <v>38298.49</v>
      </c>
      <c r="E337" s="66">
        <f t="shared" si="117"/>
        <v>14.467392498298375</v>
      </c>
      <c r="F337" s="9">
        <f t="shared" si="124"/>
        <v>38298.49</v>
      </c>
      <c r="G337" s="68">
        <f t="shared" si="118"/>
        <v>5.1335405883401517</v>
      </c>
      <c r="H337" s="9">
        <f t="shared" si="125"/>
        <v>38298.49</v>
      </c>
      <c r="I337" s="66">
        <f t="shared" si="126"/>
        <v>19.600933086638527</v>
      </c>
      <c r="J337" s="9">
        <f t="shared" si="127"/>
        <v>38298.49</v>
      </c>
      <c r="K337" s="9">
        <f t="shared" si="119"/>
        <v>24.181237186102113</v>
      </c>
      <c r="L337" s="9">
        <f t="shared" si="120"/>
        <v>38298.49</v>
      </c>
    </row>
    <row r="338" spans="1:12">
      <c r="A338" s="66">
        <f t="shared" si="121"/>
        <v>19.289079130742895</v>
      </c>
      <c r="B338" s="9">
        <f t="shared" si="122"/>
        <v>41898.46</v>
      </c>
      <c r="C338" s="65">
        <f t="shared" si="116"/>
        <v>19.039852634673828</v>
      </c>
      <c r="D338" s="9">
        <f t="shared" si="123"/>
        <v>41898.46</v>
      </c>
      <c r="E338" s="66">
        <f t="shared" si="117"/>
        <v>14.49244478196465</v>
      </c>
      <c r="F338" s="9">
        <f t="shared" si="124"/>
        <v>41898.46</v>
      </c>
      <c r="G338" s="68">
        <f t="shared" si="118"/>
        <v>5.1388539582934722</v>
      </c>
      <c r="H338" s="9">
        <f t="shared" si="125"/>
        <v>41898.46</v>
      </c>
      <c r="I338" s="66">
        <f t="shared" si="126"/>
        <v>19.631298740258124</v>
      </c>
      <c r="J338" s="9">
        <f t="shared" si="127"/>
        <v>41898.46</v>
      </c>
      <c r="K338" s="9">
        <f t="shared" si="119"/>
        <v>24.219102899558131</v>
      </c>
      <c r="L338" s="9">
        <f t="shared" si="120"/>
        <v>41898.46</v>
      </c>
    </row>
    <row r="339" spans="1:12">
      <c r="A339" s="66">
        <f t="shared" si="121"/>
        <v>19.289079130742895</v>
      </c>
      <c r="B339" s="9">
        <f t="shared" si="122"/>
        <v>45798.82</v>
      </c>
      <c r="C339" s="65">
        <f t="shared" si="116"/>
        <v>19.039852634673828</v>
      </c>
      <c r="D339" s="9">
        <f t="shared" si="123"/>
        <v>45798.82</v>
      </c>
      <c r="E339" s="66">
        <f t="shared" si="117"/>
        <v>14.51684940294558</v>
      </c>
      <c r="F339" s="9">
        <f t="shared" si="124"/>
        <v>45798.82</v>
      </c>
      <c r="G339" s="68">
        <f t="shared" si="118"/>
        <v>5.1439428251446753</v>
      </c>
      <c r="H339" s="9">
        <f t="shared" si="125"/>
        <v>45798.82</v>
      </c>
      <c r="I339" s="66">
        <f t="shared" si="126"/>
        <v>19.660792228090255</v>
      </c>
      <c r="J339" s="9">
        <f t="shared" si="127"/>
        <v>45798.82</v>
      </c>
      <c r="K339" s="9">
        <f t="shared" si="119"/>
        <v>24.255767615712411</v>
      </c>
      <c r="L339" s="9">
        <f t="shared" si="120"/>
        <v>45798.82</v>
      </c>
    </row>
    <row r="340" spans="1:12">
      <c r="A340" s="66">
        <f t="shared" si="121"/>
        <v>19.289079130742895</v>
      </c>
      <c r="B340" s="9">
        <f t="shared" si="122"/>
        <v>50100.05</v>
      </c>
      <c r="C340" s="65">
        <f t="shared" si="116"/>
        <v>19.039852634673828</v>
      </c>
      <c r="D340" s="9">
        <f t="shared" si="123"/>
        <v>50100.05</v>
      </c>
      <c r="E340" s="66">
        <f t="shared" si="117"/>
        <v>14.541051580659056</v>
      </c>
      <c r="F340" s="9">
        <f t="shared" si="124"/>
        <v>50100.05</v>
      </c>
      <c r="G340" s="68">
        <f t="shared" si="118"/>
        <v>5.1489066638395835</v>
      </c>
      <c r="H340" s="9">
        <f t="shared" si="125"/>
        <v>50100.05</v>
      </c>
      <c r="I340" s="66">
        <f t="shared" si="126"/>
        <v>19.689958244498641</v>
      </c>
      <c r="J340" s="9">
        <f t="shared" si="127"/>
        <v>50100.05</v>
      </c>
      <c r="K340" s="9">
        <f t="shared" si="119"/>
        <v>24.291917442470528</v>
      </c>
      <c r="L340" s="9">
        <f t="shared" si="120"/>
        <v>50100.05</v>
      </c>
    </row>
    <row r="341" spans="1:12">
      <c r="A341" s="66">
        <f t="shared" si="121"/>
        <v>19.289079130742895</v>
      </c>
      <c r="B341" s="9">
        <f t="shared" si="122"/>
        <v>54793.05</v>
      </c>
      <c r="C341" s="65">
        <f t="shared" si="116"/>
        <v>19.039852634673828</v>
      </c>
      <c r="D341" s="9">
        <f t="shared" si="123"/>
        <v>54793.05</v>
      </c>
      <c r="E341" s="66">
        <f t="shared" si="117"/>
        <v>14.564794425337313</v>
      </c>
      <c r="F341" s="9">
        <f t="shared" si="124"/>
        <v>54793.05</v>
      </c>
      <c r="G341" s="68">
        <f t="shared" si="118"/>
        <v>5.1536981032862652</v>
      </c>
      <c r="H341" s="9">
        <f t="shared" si="125"/>
        <v>54793.05</v>
      </c>
      <c r="I341" s="66">
        <f t="shared" si="126"/>
        <v>19.718492528623578</v>
      </c>
      <c r="J341" s="9">
        <f t="shared" si="127"/>
        <v>54793.05</v>
      </c>
      <c r="K341" s="9">
        <f t="shared" si="119"/>
        <v>24.327182484652273</v>
      </c>
      <c r="L341" s="9">
        <f t="shared" si="120"/>
        <v>54793.05</v>
      </c>
    </row>
    <row r="342" spans="1:12">
      <c r="A342" s="66">
        <f t="shared" si="121"/>
        <v>19.289079130742895</v>
      </c>
      <c r="B342" s="9">
        <f t="shared" si="122"/>
        <v>59997.18</v>
      </c>
      <c r="C342" s="65">
        <f t="shared" si="116"/>
        <v>19.039852634673828</v>
      </c>
      <c r="D342" s="9">
        <f t="shared" si="123"/>
        <v>59997.18</v>
      </c>
      <c r="E342" s="66">
        <f t="shared" si="117"/>
        <v>14.58845668679194</v>
      </c>
      <c r="F342" s="9">
        <f t="shared" si="124"/>
        <v>59997.18</v>
      </c>
      <c r="G342" s="68">
        <f t="shared" si="118"/>
        <v>5.1583980702957888</v>
      </c>
      <c r="H342" s="9">
        <f t="shared" si="125"/>
        <v>59997.18</v>
      </c>
      <c r="I342" s="66">
        <f t="shared" si="126"/>
        <v>19.746854757087728</v>
      </c>
      <c r="J342" s="9">
        <f t="shared" si="127"/>
        <v>59997.18</v>
      </c>
      <c r="K342" s="9">
        <f t="shared" si="119"/>
        <v>24.362136976096188</v>
      </c>
      <c r="L342" s="9">
        <f t="shared" si="120"/>
        <v>59997.18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346"/>
  <sheetViews>
    <sheetView zoomScale="50" workbookViewId="0">
      <selection activeCell="A41" sqref="A40:A41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332031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0.25</v>
      </c>
      <c r="AK2" s="21">
        <f>L4</f>
        <v>550</v>
      </c>
    </row>
    <row r="3" spans="1:37" ht="18" thickBot="1">
      <c r="A3" s="22" t="s">
        <v>7</v>
      </c>
      <c r="B3" s="23" t="s">
        <v>76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110</v>
      </c>
      <c r="D4" s="34">
        <v>0.10697413102676771</v>
      </c>
      <c r="E4" s="35">
        <v>0.54042094822161013</v>
      </c>
      <c r="F4" s="34">
        <v>2.8253452686156511</v>
      </c>
      <c r="G4" s="34">
        <v>14.830176544967074</v>
      </c>
      <c r="H4" s="36">
        <v>0.26746209110800184</v>
      </c>
      <c r="I4" s="37">
        <v>259.75392970754854</v>
      </c>
      <c r="J4" s="34">
        <v>5.3821536596145219</v>
      </c>
      <c r="K4" s="36">
        <v>0.25</v>
      </c>
      <c r="L4" s="34">
        <v>550</v>
      </c>
      <c r="M4" s="34">
        <v>4.2732609173421965</v>
      </c>
      <c r="N4" s="5"/>
      <c r="O4" s="38">
        <f>$G$4+$J$4+$M$4</f>
        <v>24.485591121923793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18.399999999999999</v>
      </c>
      <c r="C5" s="80" t="s">
        <v>106</v>
      </c>
      <c r="D5" s="43">
        <v>3.37</v>
      </c>
      <c r="E5" s="44"/>
      <c r="F5" s="44" t="s">
        <v>17</v>
      </c>
      <c r="G5" s="45">
        <f>3.8068*($E$4^-1.334)*(($G$4/$F$4)^2)</f>
        <v>238.36633844074331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3.37</v>
      </c>
      <c r="Y5" s="10">
        <f>IF(D8="","",(-2*$T$4*COS($V$4*PI()/180))/(D5*69035))</f>
        <v>3.1610107262678168E-3</v>
      </c>
    </row>
    <row r="6" spans="1:37" ht="18" thickTop="1" thickBot="1">
      <c r="A6" s="53" t="s">
        <v>20</v>
      </c>
      <c r="B6" s="23">
        <v>186</v>
      </c>
      <c r="C6" s="54" t="s">
        <v>18</v>
      </c>
      <c r="E6" s="35"/>
      <c r="F6" s="34"/>
      <c r="G6" s="34"/>
      <c r="H6" s="36"/>
      <c r="I6" s="37"/>
      <c r="J6" s="34"/>
      <c r="P6" s="55">
        <f>AVERAGE(O56:O125)</f>
        <v>7.2553690118630554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31.61010726267817</v>
      </c>
    </row>
    <row r="7" spans="1:37" ht="18" thickTop="1" thickBot="1">
      <c r="A7" s="59" t="s">
        <v>22</v>
      </c>
      <c r="B7" s="60" t="s">
        <v>23</v>
      </c>
      <c r="C7" s="61">
        <f>AVERAGE(O8:O55)</f>
        <v>6.396232139730168E-2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4.4999224315906299E-2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4.4999224315906299E-2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6991.2ft; SDGM-313</v>
      </c>
    </row>
    <row r="10" spans="1:37">
      <c r="A10">
        <v>1.96</v>
      </c>
      <c r="B10">
        <v>4.4999224315906299E-2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6.7498836473859444E-2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2.2499612157953146E-2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BCGI</v>
      </c>
    </row>
    <row r="12" spans="1:37">
      <c r="A12">
        <v>2.36</v>
      </c>
      <c r="B12">
        <v>0.11249806078976574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4.4999224315906292E-2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0.15749728510567204</v>
      </c>
      <c r="D13" s="66">
        <f t="shared" si="0"/>
        <v>5.0523154078904328E-2</v>
      </c>
      <c r="E13" s="66">
        <f t="shared" si="1"/>
        <v>0</v>
      </c>
      <c r="F13" s="66">
        <f t="shared" si="2"/>
        <v>5.0523154078904328E-2</v>
      </c>
      <c r="G13" s="66">
        <f t="shared" si="3"/>
        <v>0</v>
      </c>
      <c r="H13" s="66">
        <f t="shared" si="4"/>
        <v>-5.0523154078904328E-2</v>
      </c>
      <c r="I13" s="66">
        <f t="shared" si="5"/>
        <v>0</v>
      </c>
      <c r="J13" s="66">
        <f t="shared" si="6"/>
        <v>5.0523154078904328E-2</v>
      </c>
      <c r="K13" s="66">
        <f t="shared" si="7"/>
        <v>0</v>
      </c>
      <c r="L13" s="66">
        <f t="shared" si="8"/>
        <v>-5.0523154078904328E-2</v>
      </c>
      <c r="M13" s="66">
        <f t="shared" si="9"/>
        <v>0</v>
      </c>
      <c r="N13" s="66">
        <f t="shared" si="10"/>
        <v>5.0523154078904328E-2</v>
      </c>
      <c r="O13" s="67">
        <f t="shared" si="11"/>
        <v>2.5525890980807073E-3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4.4999224315906305E-2</v>
      </c>
      <c r="Z13" s="68">
        <f t="shared" si="18"/>
        <v>5.0523154078904328E-2</v>
      </c>
      <c r="AA13" s="66">
        <f t="shared" si="16"/>
        <v>0</v>
      </c>
      <c r="AB13" s="68">
        <f t="shared" si="19"/>
        <v>1E-4</v>
      </c>
      <c r="AC13" s="11">
        <f>B5</f>
        <v>18.399999999999999</v>
      </c>
    </row>
    <row r="14" spans="1:37">
      <c r="A14">
        <v>2.82</v>
      </c>
      <c r="B14">
        <v>0.22499612157953147</v>
      </c>
      <c r="D14" s="66">
        <f t="shared" si="0"/>
        <v>0.11802199055276376</v>
      </c>
      <c r="E14" s="66">
        <f t="shared" si="1"/>
        <v>0</v>
      </c>
      <c r="F14" s="66">
        <f t="shared" si="2"/>
        <v>0.11802199055276376</v>
      </c>
      <c r="G14" s="66">
        <f t="shared" si="3"/>
        <v>0</v>
      </c>
      <c r="H14" s="66">
        <f t="shared" si="4"/>
        <v>-0.11802199055276376</v>
      </c>
      <c r="I14" s="66">
        <f t="shared" si="5"/>
        <v>0</v>
      </c>
      <c r="J14" s="66">
        <f t="shared" si="6"/>
        <v>0.11802199055276376</v>
      </c>
      <c r="K14" s="66">
        <f t="shared" si="7"/>
        <v>0</v>
      </c>
      <c r="L14" s="66">
        <f t="shared" si="8"/>
        <v>-0.11802199055276376</v>
      </c>
      <c r="M14" s="66">
        <f t="shared" si="9"/>
        <v>0</v>
      </c>
      <c r="N14" s="66">
        <f t="shared" si="10"/>
        <v>0.11802199055276376</v>
      </c>
      <c r="O14" s="67">
        <f t="shared" si="11"/>
        <v>1.3929190254036657E-2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6.749883647385943E-2</v>
      </c>
      <c r="Z14" s="68">
        <f t="shared" si="18"/>
        <v>6.749883647385943E-2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0.29249495805339093</v>
      </c>
      <c r="D15" s="66">
        <f t="shared" si="0"/>
        <v>0.1855208270266232</v>
      </c>
      <c r="E15" s="66">
        <f t="shared" si="1"/>
        <v>8.1884474186946975E-6</v>
      </c>
      <c r="F15" s="66">
        <f t="shared" si="2"/>
        <v>0.1855126385792045</v>
      </c>
      <c r="G15" s="66">
        <f t="shared" si="3"/>
        <v>0</v>
      </c>
      <c r="H15" s="66">
        <f t="shared" si="4"/>
        <v>-0.1855126385792045</v>
      </c>
      <c r="I15" s="66">
        <f t="shared" si="5"/>
        <v>8.1884474186946975E-6</v>
      </c>
      <c r="J15" s="66">
        <f t="shared" si="6"/>
        <v>0.1855126385792045</v>
      </c>
      <c r="K15" s="66">
        <f t="shared" si="7"/>
        <v>0</v>
      </c>
      <c r="L15" s="66">
        <f t="shared" si="8"/>
        <v>-0.1855126385792045</v>
      </c>
      <c r="M15" s="66">
        <f t="shared" si="9"/>
        <v>8.1884474186946975E-6</v>
      </c>
      <c r="N15" s="66">
        <f t="shared" si="10"/>
        <v>0.1855126385792045</v>
      </c>
      <c r="O15" s="67">
        <f t="shared" si="11"/>
        <v>3.4414939072618556E-2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6.7498836473859458E-2</v>
      </c>
      <c r="Z15" s="68">
        <f t="shared" si="18"/>
        <v>6.7498836473859444E-2</v>
      </c>
      <c r="AA15" s="66">
        <f t="shared" si="16"/>
        <v>8.1884474186946975E-6</v>
      </c>
      <c r="AB15" s="68">
        <f t="shared" si="19"/>
        <v>1E-4</v>
      </c>
      <c r="AC15" s="70">
        <f>O4</f>
        <v>24.485591121923793</v>
      </c>
    </row>
    <row r="16" spans="1:37">
      <c r="A16">
        <v>3.37</v>
      </c>
      <c r="B16">
        <v>0.42749263100110974</v>
      </c>
      <c r="D16" s="66">
        <f t="shared" si="0"/>
        <v>0.32051849997434201</v>
      </c>
      <c r="E16" s="66">
        <f t="shared" si="1"/>
        <v>1.2810510407694523E-2</v>
      </c>
      <c r="F16" s="66">
        <f t="shared" si="2"/>
        <v>0.30770798956664747</v>
      </c>
      <c r="G16" s="66">
        <f t="shared" si="3"/>
        <v>0</v>
      </c>
      <c r="H16" s="66">
        <f t="shared" si="4"/>
        <v>-0.30770798956664747</v>
      </c>
      <c r="I16" s="66">
        <f t="shared" si="5"/>
        <v>1.2810510407694523E-2</v>
      </c>
      <c r="J16" s="66">
        <f t="shared" si="6"/>
        <v>0.30770798956664747</v>
      </c>
      <c r="K16" s="66">
        <f t="shared" si="7"/>
        <v>0</v>
      </c>
      <c r="L16" s="66">
        <f t="shared" si="8"/>
        <v>-0.30770798956664747</v>
      </c>
      <c r="M16" s="66">
        <f t="shared" si="9"/>
        <v>1.2810510407694523E-2</v>
      </c>
      <c r="N16" s="66">
        <f t="shared" si="10"/>
        <v>0.30770798956664747</v>
      </c>
      <c r="O16" s="67">
        <f t="shared" si="11"/>
        <v>9.468420684314803E-2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0.13499767294771881</v>
      </c>
      <c r="Z16" s="68">
        <f t="shared" si="18"/>
        <v>0.13499767294771881</v>
      </c>
      <c r="AA16" s="66">
        <f t="shared" si="16"/>
        <v>1.2810510407694523E-2</v>
      </c>
      <c r="AB16" s="68">
        <f t="shared" si="19"/>
        <v>1.2802321960275828E-2</v>
      </c>
      <c r="AC16" s="11" t="s">
        <v>46</v>
      </c>
    </row>
    <row r="17" spans="1:29">
      <c r="A17">
        <v>3.68</v>
      </c>
      <c r="B17">
        <v>0.58498991610678186</v>
      </c>
      <c r="D17" s="66">
        <f t="shared" si="0"/>
        <v>0.47801578508001413</v>
      </c>
      <c r="E17" s="66">
        <f t="shared" si="1"/>
        <v>0.1341743451294492</v>
      </c>
      <c r="F17" s="66">
        <f t="shared" si="2"/>
        <v>0.34384143995056493</v>
      </c>
      <c r="G17" s="66">
        <f t="shared" si="3"/>
        <v>0</v>
      </c>
      <c r="H17" s="66">
        <f t="shared" si="4"/>
        <v>-0.34384143995056493</v>
      </c>
      <c r="I17" s="66">
        <f t="shared" si="5"/>
        <v>0.1341743451294492</v>
      </c>
      <c r="J17" s="66">
        <f t="shared" si="6"/>
        <v>0.34384143995056493</v>
      </c>
      <c r="K17" s="66">
        <f t="shared" si="7"/>
        <v>0</v>
      </c>
      <c r="L17" s="66">
        <f t="shared" si="8"/>
        <v>-0.34384143995056493</v>
      </c>
      <c r="M17" s="66">
        <f t="shared" si="9"/>
        <v>0.1341743451294492</v>
      </c>
      <c r="N17" s="66">
        <f t="shared" si="10"/>
        <v>0.34384143995056493</v>
      </c>
      <c r="O17" s="67">
        <f t="shared" si="11"/>
        <v>0.11822693582727795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0.15749728510567212</v>
      </c>
      <c r="Z17" s="68">
        <f t="shared" si="18"/>
        <v>0.15749728510567212</v>
      </c>
      <c r="AA17" s="66">
        <f t="shared" si="16"/>
        <v>0.1341743451294492</v>
      </c>
      <c r="AB17" s="68">
        <f t="shared" si="19"/>
        <v>0.12136383472175467</v>
      </c>
      <c r="AC17" s="11">
        <f>B6</f>
        <v>186</v>
      </c>
    </row>
    <row r="18" spans="1:29">
      <c r="A18">
        <v>4.04</v>
      </c>
      <c r="B18">
        <v>0.78748642552836023</v>
      </c>
      <c r="D18" s="66">
        <f t="shared" si="0"/>
        <v>0.68051229450159256</v>
      </c>
      <c r="E18" s="66">
        <f t="shared" si="1"/>
        <v>0.45812753959611002</v>
      </c>
      <c r="F18" s="66">
        <f t="shared" si="2"/>
        <v>0.22238475490548254</v>
      </c>
      <c r="G18" s="66">
        <f t="shared" si="3"/>
        <v>0</v>
      </c>
      <c r="H18" s="66">
        <f t="shared" si="4"/>
        <v>-0.22238475490548254</v>
      </c>
      <c r="I18" s="66">
        <f t="shared" si="5"/>
        <v>0.45812753959611002</v>
      </c>
      <c r="J18" s="66">
        <f t="shared" si="6"/>
        <v>0.22238475490548254</v>
      </c>
      <c r="K18" s="66">
        <f t="shared" si="7"/>
        <v>0</v>
      </c>
      <c r="L18" s="66">
        <f t="shared" si="8"/>
        <v>-0.22238475490548254</v>
      </c>
      <c r="M18" s="66">
        <f t="shared" si="9"/>
        <v>0.45812753959611002</v>
      </c>
      <c r="N18" s="66">
        <f t="shared" si="10"/>
        <v>0.22238475490548254</v>
      </c>
      <c r="O18" s="67">
        <f t="shared" si="11"/>
        <v>4.9454979214371537E-2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0.20249650942157837</v>
      </c>
      <c r="Z18" s="68">
        <f t="shared" si="18"/>
        <v>0.20249650942157843</v>
      </c>
      <c r="AA18" s="66">
        <f t="shared" si="16"/>
        <v>0.45812753959611002</v>
      </c>
      <c r="AB18" s="68">
        <f t="shared" si="19"/>
        <v>0.32395319446666082</v>
      </c>
      <c r="AC18" s="11" t="s">
        <v>47</v>
      </c>
    </row>
    <row r="19" spans="1:29">
      <c r="A19">
        <v>4.41</v>
      </c>
      <c r="B19">
        <v>1.0574817714237978</v>
      </c>
      <c r="D19" s="66">
        <f t="shared" si="0"/>
        <v>0.95050764039703017</v>
      </c>
      <c r="E19" s="66">
        <f t="shared" si="1"/>
        <v>0.90825139437896552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0.90825139437896552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0.90825139437896552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0.26999534589543761</v>
      </c>
      <c r="Z19" s="68">
        <f t="shared" si="18"/>
        <v>0.26999534589543761</v>
      </c>
      <c r="AA19" s="66">
        <f t="shared" si="16"/>
        <v>0.90825139437896552</v>
      </c>
      <c r="AB19" s="68">
        <f t="shared" si="19"/>
        <v>0.45012385478285549</v>
      </c>
      <c r="AC19" s="71">
        <f>G5</f>
        <v>238.36633844074331</v>
      </c>
    </row>
    <row r="20" spans="1:29">
      <c r="A20">
        <v>4.82</v>
      </c>
      <c r="B20">
        <v>1.372476341635142</v>
      </c>
      <c r="D20" s="66">
        <f t="shared" si="0"/>
        <v>1.2655022106083742</v>
      </c>
      <c r="E20" s="66">
        <f t="shared" si="1"/>
        <v>1.4457051116429103</v>
      </c>
      <c r="F20" s="66">
        <f t="shared" si="2"/>
        <v>-0.18020290103453607</v>
      </c>
      <c r="G20" s="66">
        <f t="shared" si="3"/>
        <v>0</v>
      </c>
      <c r="H20" s="66">
        <f t="shared" si="4"/>
        <v>0.18020290103453607</v>
      </c>
      <c r="I20" s="66">
        <f t="shared" si="5"/>
        <v>1.4457051116429103</v>
      </c>
      <c r="J20" s="66">
        <f t="shared" si="6"/>
        <v>-0.18020290103453607</v>
      </c>
      <c r="K20" s="66">
        <f t="shared" si="7"/>
        <v>0</v>
      </c>
      <c r="L20" s="66">
        <f t="shared" si="8"/>
        <v>0.18020290103453607</v>
      </c>
      <c r="M20" s="66">
        <f t="shared" si="9"/>
        <v>1.4457051116429103</v>
      </c>
      <c r="N20" s="66">
        <f t="shared" si="10"/>
        <v>-0.18020290103453607</v>
      </c>
      <c r="O20" s="67">
        <f t="shared" si="11"/>
        <v>3.2473085541262797E-2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0.31499457021134414</v>
      </c>
      <c r="Z20" s="68">
        <f t="shared" si="18"/>
        <v>0.31499457021134403</v>
      </c>
      <c r="AA20" s="66">
        <f t="shared" si="16"/>
        <v>1.4457051116429103</v>
      </c>
      <c r="AB20" s="68">
        <f t="shared" si="19"/>
        <v>0.53745371726394475</v>
      </c>
      <c r="AC20" s="11" t="s">
        <v>48</v>
      </c>
    </row>
    <row r="21" spans="1:29">
      <c r="A21">
        <v>5.27</v>
      </c>
      <c r="B21">
        <v>1.7549697483203452</v>
      </c>
      <c r="D21" s="66">
        <f t="shared" si="0"/>
        <v>1.6479956172935775</v>
      </c>
      <c r="E21" s="66">
        <f t="shared" si="1"/>
        <v>2.0176279028600841</v>
      </c>
      <c r="F21" s="66">
        <f t="shared" si="2"/>
        <v>-0.36963228556650662</v>
      </c>
      <c r="G21" s="66">
        <f t="shared" si="3"/>
        <v>0</v>
      </c>
      <c r="H21" s="66">
        <f t="shared" si="4"/>
        <v>0.36963228556650662</v>
      </c>
      <c r="I21" s="66">
        <f t="shared" si="5"/>
        <v>2.0176279028600841</v>
      </c>
      <c r="J21" s="66">
        <f t="shared" si="6"/>
        <v>-0.36963228556650662</v>
      </c>
      <c r="K21" s="66">
        <f t="shared" si="7"/>
        <v>0</v>
      </c>
      <c r="L21" s="66">
        <f t="shared" si="8"/>
        <v>0.36963228556650662</v>
      </c>
      <c r="M21" s="66">
        <f t="shared" si="9"/>
        <v>2.0176279028600841</v>
      </c>
      <c r="N21" s="66">
        <f t="shared" si="10"/>
        <v>-0.36963228556650662</v>
      </c>
      <c r="O21" s="67">
        <f t="shared" si="11"/>
        <v>0.13662802653311951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0.38249340668520326</v>
      </c>
      <c r="Z21" s="68">
        <f t="shared" si="18"/>
        <v>0.38249340668520326</v>
      </c>
      <c r="AA21" s="66">
        <f t="shared" si="16"/>
        <v>2.0176279028600841</v>
      </c>
      <c r="AB21" s="68">
        <f t="shared" si="19"/>
        <v>0.57192279121717382</v>
      </c>
      <c r="AC21" s="11" t="s">
        <v>49</v>
      </c>
    </row>
    <row r="22" spans="1:29">
      <c r="A22">
        <v>5.77</v>
      </c>
      <c r="B22">
        <v>2.317460052269174</v>
      </c>
      <c r="D22" s="66">
        <f t="shared" si="0"/>
        <v>2.2104859212424062</v>
      </c>
      <c r="E22" s="66">
        <f t="shared" si="1"/>
        <v>2.5990308085968503</v>
      </c>
      <c r="F22" s="66">
        <f t="shared" si="2"/>
        <v>-0.38854488735444415</v>
      </c>
      <c r="G22" s="66">
        <f t="shared" si="3"/>
        <v>0</v>
      </c>
      <c r="H22" s="66">
        <f t="shared" si="4"/>
        <v>0.38854488735444415</v>
      </c>
      <c r="I22" s="66">
        <f t="shared" si="5"/>
        <v>2.5990308085968503</v>
      </c>
      <c r="J22" s="66">
        <f t="shared" si="6"/>
        <v>-0.38854488735444415</v>
      </c>
      <c r="K22" s="66">
        <f t="shared" si="7"/>
        <v>0</v>
      </c>
      <c r="L22" s="66">
        <f t="shared" si="8"/>
        <v>0.38854488735444415</v>
      </c>
      <c r="M22" s="66">
        <f t="shared" si="9"/>
        <v>2.5990308085968503</v>
      </c>
      <c r="N22" s="66">
        <f t="shared" si="10"/>
        <v>-0.38854488735444415</v>
      </c>
      <c r="O22" s="67">
        <f t="shared" si="11"/>
        <v>0.15096712948927768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0.56249030394882871</v>
      </c>
      <c r="Z22" s="68">
        <f t="shared" si="18"/>
        <v>0.56249030394882871</v>
      </c>
      <c r="AA22" s="66">
        <f t="shared" si="16"/>
        <v>2.5990308085968503</v>
      </c>
      <c r="AB22" s="68">
        <f t="shared" si="19"/>
        <v>0.58140290573676623</v>
      </c>
      <c r="AC22" s="70">
        <f>E4</f>
        <v>0.54042094822161013</v>
      </c>
    </row>
    <row r="23" spans="1:29">
      <c r="A23">
        <v>6.31</v>
      </c>
      <c r="B23">
        <v>3.239944150745254</v>
      </c>
      <c r="D23" s="66">
        <f t="shared" si="0"/>
        <v>3.1329700197184862</v>
      </c>
      <c r="E23" s="66">
        <f t="shared" si="1"/>
        <v>3.1551718185816919</v>
      </c>
      <c r="F23" s="66">
        <f t="shared" si="2"/>
        <v>0</v>
      </c>
      <c r="G23" s="66">
        <f t="shared" si="3"/>
        <v>0</v>
      </c>
      <c r="H23" s="66">
        <f t="shared" si="4"/>
        <v>0</v>
      </c>
      <c r="I23" s="66">
        <f t="shared" si="5"/>
        <v>3.1551718185816919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3.1551718185816919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0.92248409847608004</v>
      </c>
      <c r="Z23" s="68">
        <f t="shared" si="18"/>
        <v>0.92248409847608004</v>
      </c>
      <c r="AA23" s="66">
        <f t="shared" si="16"/>
        <v>3.1551718185816919</v>
      </c>
      <c r="AB23" s="68">
        <f t="shared" si="19"/>
        <v>0.55614100998484162</v>
      </c>
      <c r="AC23" s="11" t="s">
        <v>50</v>
      </c>
    </row>
    <row r="24" spans="1:29">
      <c r="A24">
        <v>6.9</v>
      </c>
      <c r="B24">
        <v>3.9374321276418005</v>
      </c>
      <c r="D24" s="66">
        <f t="shared" si="0"/>
        <v>3.8304579966150327</v>
      </c>
      <c r="E24" s="66">
        <f t="shared" si="1"/>
        <v>3.6839022615574919</v>
      </c>
      <c r="F24" s="66">
        <f t="shared" si="2"/>
        <v>0.14655573505754083</v>
      </c>
      <c r="G24" s="66">
        <f t="shared" si="3"/>
        <v>0</v>
      </c>
      <c r="H24" s="66">
        <f t="shared" si="4"/>
        <v>-0.14655573505754083</v>
      </c>
      <c r="I24" s="66">
        <f t="shared" si="5"/>
        <v>3.6839022615574919</v>
      </c>
      <c r="J24" s="66">
        <f t="shared" si="6"/>
        <v>0.14655573505754083</v>
      </c>
      <c r="K24" s="66">
        <f t="shared" si="7"/>
        <v>0</v>
      </c>
      <c r="L24" s="66">
        <f t="shared" si="8"/>
        <v>-0.14655573505754083</v>
      </c>
      <c r="M24" s="66">
        <f t="shared" si="9"/>
        <v>3.6839022615574919</v>
      </c>
      <c r="N24" s="66">
        <f t="shared" si="10"/>
        <v>0.14655573505754083</v>
      </c>
      <c r="O24" s="67">
        <f t="shared" si="11"/>
        <v>2.14785834782561E-2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0.69748797689654651</v>
      </c>
      <c r="Z24" s="68">
        <f t="shared" si="18"/>
        <v>0.69748797689654651</v>
      </c>
      <c r="AA24" s="66">
        <f t="shared" si="16"/>
        <v>3.6839022615574919</v>
      </c>
      <c r="AB24" s="68">
        <f t="shared" si="19"/>
        <v>0.52873044297579996</v>
      </c>
      <c r="AC24" s="70">
        <f>F4</f>
        <v>2.8253452686156511</v>
      </c>
    </row>
    <row r="25" spans="1:29">
      <c r="A25">
        <v>7.55</v>
      </c>
      <c r="B25">
        <v>4.6124204923803953</v>
      </c>
      <c r="D25" s="66">
        <f t="shared" si="0"/>
        <v>4.505446361353628</v>
      </c>
      <c r="E25" s="66">
        <f t="shared" si="1"/>
        <v>4.185098798928637</v>
      </c>
      <c r="F25" s="66">
        <f t="shared" si="2"/>
        <v>0.32034756242499096</v>
      </c>
      <c r="G25" s="66">
        <f t="shared" si="3"/>
        <v>0</v>
      </c>
      <c r="H25" s="66">
        <f t="shared" si="4"/>
        <v>-0.32034756242499096</v>
      </c>
      <c r="I25" s="66">
        <f t="shared" si="5"/>
        <v>4.185098798928637</v>
      </c>
      <c r="J25" s="66">
        <f t="shared" si="6"/>
        <v>0.32034756242499096</v>
      </c>
      <c r="K25" s="66">
        <f t="shared" si="7"/>
        <v>0</v>
      </c>
      <c r="L25" s="66">
        <f t="shared" si="8"/>
        <v>-0.32034756242499096</v>
      </c>
      <c r="M25" s="66">
        <f t="shared" si="9"/>
        <v>4.185098798928637</v>
      </c>
      <c r="N25" s="66">
        <f t="shared" si="10"/>
        <v>0.32034756242499096</v>
      </c>
      <c r="O25" s="67">
        <f t="shared" si="11"/>
        <v>0.10262256075163348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0.6749883647385948</v>
      </c>
      <c r="Z25" s="68">
        <f t="shared" si="18"/>
        <v>0.67498836473859525</v>
      </c>
      <c r="AA25" s="66">
        <f t="shared" si="16"/>
        <v>4.185098798928637</v>
      </c>
      <c r="AB25" s="68">
        <f t="shared" si="19"/>
        <v>0.50119653737114511</v>
      </c>
      <c r="AC25" s="11" t="s">
        <v>51</v>
      </c>
    </row>
    <row r="26" spans="1:29">
      <c r="A26">
        <v>8.26</v>
      </c>
      <c r="B26">
        <v>5.1299115720133175</v>
      </c>
      <c r="D26" s="66">
        <f t="shared" si="0"/>
        <v>5.0229374409865502</v>
      </c>
      <c r="E26" s="66">
        <f t="shared" si="1"/>
        <v>4.6530422908633389</v>
      </c>
      <c r="F26" s="66">
        <f t="shared" si="2"/>
        <v>0.36989515012321128</v>
      </c>
      <c r="G26" s="66">
        <f t="shared" si="3"/>
        <v>0</v>
      </c>
      <c r="H26" s="66">
        <f t="shared" si="4"/>
        <v>-0.36989515012321128</v>
      </c>
      <c r="I26" s="66">
        <f t="shared" si="5"/>
        <v>4.6530422908633389</v>
      </c>
      <c r="J26" s="66">
        <f t="shared" si="6"/>
        <v>0.36989515012321128</v>
      </c>
      <c r="K26" s="66">
        <f t="shared" si="7"/>
        <v>0</v>
      </c>
      <c r="L26" s="66">
        <f t="shared" si="8"/>
        <v>-0.36989515012321128</v>
      </c>
      <c r="M26" s="66">
        <f t="shared" si="9"/>
        <v>4.6530422908633389</v>
      </c>
      <c r="N26" s="66">
        <f t="shared" si="10"/>
        <v>0.36989515012321128</v>
      </c>
      <c r="O26" s="67">
        <f t="shared" si="11"/>
        <v>0.13682242208467302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0.51749107963292218</v>
      </c>
      <c r="Z26" s="68">
        <f t="shared" si="18"/>
        <v>0.51749107963292218</v>
      </c>
      <c r="AA26" s="66">
        <f t="shared" si="16"/>
        <v>4.6530422908633389</v>
      </c>
      <c r="AB26" s="68">
        <f t="shared" si="19"/>
        <v>0.46794349193470186</v>
      </c>
      <c r="AC26" s="70">
        <f>G4</f>
        <v>14.830176544967074</v>
      </c>
    </row>
    <row r="27" spans="1:29">
      <c r="A27">
        <v>9.0399999999999991</v>
      </c>
      <c r="B27">
        <v>5.5799038151723801</v>
      </c>
      <c r="D27" s="66">
        <f t="shared" si="0"/>
        <v>5.4729296841456128</v>
      </c>
      <c r="E27" s="66">
        <f t="shared" si="1"/>
        <v>5.0908986421848841</v>
      </c>
      <c r="F27" s="66">
        <f t="shared" si="2"/>
        <v>0.38203104196072868</v>
      </c>
      <c r="G27" s="66">
        <f t="shared" si="3"/>
        <v>0</v>
      </c>
      <c r="H27" s="66">
        <f t="shared" si="4"/>
        <v>-0.38203104196072868</v>
      </c>
      <c r="I27" s="66">
        <f t="shared" si="5"/>
        <v>5.0908986421848841</v>
      </c>
      <c r="J27" s="66">
        <f t="shared" si="6"/>
        <v>0.38203104196072868</v>
      </c>
      <c r="K27" s="66">
        <f t="shared" si="7"/>
        <v>0</v>
      </c>
      <c r="L27" s="66">
        <f t="shared" si="8"/>
        <v>-0.38203104196072868</v>
      </c>
      <c r="M27" s="66">
        <f t="shared" si="9"/>
        <v>5.0908986421848841</v>
      </c>
      <c r="N27" s="66">
        <f t="shared" si="10"/>
        <v>0.38203104196072868</v>
      </c>
      <c r="O27" s="67">
        <f t="shared" si="11"/>
        <v>0.14594771702160003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0.44999224315906261</v>
      </c>
      <c r="Z27" s="68">
        <f t="shared" si="18"/>
        <v>0.44999224315906261</v>
      </c>
      <c r="AA27" s="66">
        <f t="shared" si="16"/>
        <v>5.0908986421848841</v>
      </c>
      <c r="AB27" s="68">
        <f t="shared" si="19"/>
        <v>0.43785635132154521</v>
      </c>
      <c r="AC27" s="11" t="s">
        <v>52</v>
      </c>
    </row>
    <row r="28" spans="1:29">
      <c r="A28">
        <v>9.8800000000000008</v>
      </c>
      <c r="B28">
        <v>5.9398976096996305</v>
      </c>
      <c r="D28" s="66">
        <f t="shared" si="0"/>
        <v>5.8329234786728632</v>
      </c>
      <c r="E28" s="66">
        <f t="shared" si="1"/>
        <v>5.4922740812147399</v>
      </c>
      <c r="F28" s="66">
        <f t="shared" si="2"/>
        <v>0.34064939745812328</v>
      </c>
      <c r="G28" s="66">
        <f t="shared" si="3"/>
        <v>0</v>
      </c>
      <c r="H28" s="66">
        <f t="shared" si="4"/>
        <v>-0.34064939745812328</v>
      </c>
      <c r="I28" s="66">
        <f t="shared" si="5"/>
        <v>5.4922740812147399</v>
      </c>
      <c r="J28" s="66">
        <f t="shared" si="6"/>
        <v>0.34064939745812328</v>
      </c>
      <c r="K28" s="66">
        <f t="shared" si="7"/>
        <v>0</v>
      </c>
      <c r="L28" s="66">
        <f t="shared" si="8"/>
        <v>-0.34064939745812328</v>
      </c>
      <c r="M28" s="66">
        <f t="shared" si="9"/>
        <v>5.4922740812147399</v>
      </c>
      <c r="N28" s="66">
        <f t="shared" si="10"/>
        <v>0.34064939745812328</v>
      </c>
      <c r="O28" s="67">
        <f t="shared" si="11"/>
        <v>0.11604201198858245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0.35999379452725044</v>
      </c>
      <c r="Z28" s="68">
        <f t="shared" si="18"/>
        <v>0.35999379452725044</v>
      </c>
      <c r="AA28" s="66">
        <f t="shared" si="16"/>
        <v>5.4922740812147399</v>
      </c>
      <c r="AB28" s="68">
        <f t="shared" si="19"/>
        <v>0.40137543902985584</v>
      </c>
      <c r="AC28" s="70">
        <f>D4</f>
        <v>0.10697413102676771</v>
      </c>
    </row>
    <row r="29" spans="1:29">
      <c r="A29">
        <v>10.79</v>
      </c>
      <c r="B29">
        <v>6.3223910163848336</v>
      </c>
      <c r="D29" s="66">
        <f t="shared" si="0"/>
        <v>6.2154168853580662</v>
      </c>
      <c r="E29" s="66">
        <f t="shared" si="1"/>
        <v>5.8629652972339805</v>
      </c>
      <c r="F29" s="66">
        <f t="shared" si="2"/>
        <v>0.35245158812408572</v>
      </c>
      <c r="G29" s="66">
        <f t="shared" si="3"/>
        <v>0</v>
      </c>
      <c r="H29" s="66">
        <f t="shared" si="4"/>
        <v>-0.35245158812408572</v>
      </c>
      <c r="I29" s="66">
        <f t="shared" si="5"/>
        <v>5.8629652972339805</v>
      </c>
      <c r="J29" s="66">
        <f t="shared" si="6"/>
        <v>0.35245158812408572</v>
      </c>
      <c r="K29" s="66">
        <f t="shared" si="7"/>
        <v>0</v>
      </c>
      <c r="L29" s="66">
        <f t="shared" si="8"/>
        <v>-0.35245158812408572</v>
      </c>
      <c r="M29" s="66">
        <f t="shared" si="9"/>
        <v>5.8629652972339805</v>
      </c>
      <c r="N29" s="66">
        <f t="shared" si="10"/>
        <v>0.35245158812408572</v>
      </c>
      <c r="O29" s="67">
        <f t="shared" si="11"/>
        <v>0.12422212197119016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0.38249340668520304</v>
      </c>
      <c r="Z29" s="68">
        <f t="shared" si="18"/>
        <v>0.38249340668520304</v>
      </c>
      <c r="AA29" s="66">
        <f t="shared" si="16"/>
        <v>5.8629652972339805</v>
      </c>
      <c r="AB29" s="68">
        <f t="shared" si="19"/>
        <v>0.3706912160192406</v>
      </c>
      <c r="AC29" s="11" t="s">
        <v>53</v>
      </c>
    </row>
    <row r="30" spans="1:29">
      <c r="A30">
        <v>11.79</v>
      </c>
      <c r="B30">
        <v>6.592386362280271</v>
      </c>
      <c r="D30" s="66">
        <f t="shared" si="0"/>
        <v>6.4854122312535036</v>
      </c>
      <c r="E30" s="66">
        <f t="shared" si="1"/>
        <v>6.2104250022641496</v>
      </c>
      <c r="F30" s="66">
        <f t="shared" si="2"/>
        <v>0.27498722898935402</v>
      </c>
      <c r="G30" s="66">
        <f t="shared" si="3"/>
        <v>0</v>
      </c>
      <c r="H30" s="66">
        <f t="shared" si="4"/>
        <v>-0.27498722898935402</v>
      </c>
      <c r="I30" s="66">
        <f t="shared" si="5"/>
        <v>6.2104250022641496</v>
      </c>
      <c r="J30" s="66">
        <f t="shared" si="6"/>
        <v>0.27498722898935402</v>
      </c>
      <c r="K30" s="66">
        <f t="shared" si="7"/>
        <v>0</v>
      </c>
      <c r="L30" s="66">
        <f t="shared" si="8"/>
        <v>-0.27498722898935402</v>
      </c>
      <c r="M30" s="66">
        <f t="shared" si="9"/>
        <v>6.2104250022641496</v>
      </c>
      <c r="N30" s="66">
        <f t="shared" si="10"/>
        <v>0.27498722898935402</v>
      </c>
      <c r="O30" s="67">
        <f t="shared" si="11"/>
        <v>7.5617976107243426E-2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0.26999534589543739</v>
      </c>
      <c r="Z30" s="68">
        <f t="shared" si="18"/>
        <v>0.26999534589543739</v>
      </c>
      <c r="AA30" s="66">
        <f t="shared" si="16"/>
        <v>6.2104250022641496</v>
      </c>
      <c r="AB30" s="68">
        <f t="shared" si="19"/>
        <v>0.3474597050301691</v>
      </c>
      <c r="AC30" s="11" t="s">
        <v>54</v>
      </c>
    </row>
    <row r="31" spans="1:29">
      <c r="A31">
        <v>12.89</v>
      </c>
      <c r="B31">
        <v>6.8623817081757092</v>
      </c>
      <c r="D31" s="66">
        <f t="shared" si="0"/>
        <v>6.7554075771489419</v>
      </c>
      <c r="E31" s="66">
        <f t="shared" si="1"/>
        <v>6.5363799617590654</v>
      </c>
      <c r="F31" s="66">
        <f t="shared" si="2"/>
        <v>0.21902761538987647</v>
      </c>
      <c r="G31" s="66">
        <f t="shared" si="3"/>
        <v>0</v>
      </c>
      <c r="H31" s="66">
        <f t="shared" si="4"/>
        <v>-0.21902761538987647</v>
      </c>
      <c r="I31" s="66">
        <f t="shared" si="5"/>
        <v>6.5363799617590654</v>
      </c>
      <c r="J31" s="66">
        <f t="shared" si="6"/>
        <v>0.21902761538987647</v>
      </c>
      <c r="K31" s="66">
        <f t="shared" si="7"/>
        <v>0</v>
      </c>
      <c r="L31" s="66">
        <f t="shared" si="8"/>
        <v>-0.21902761538987647</v>
      </c>
      <c r="M31" s="66">
        <f t="shared" si="9"/>
        <v>6.5363799617590654</v>
      </c>
      <c r="N31" s="66">
        <f t="shared" si="10"/>
        <v>0.21902761538987647</v>
      </c>
      <c r="O31" s="67">
        <f t="shared" si="11"/>
        <v>4.7973096303375651E-2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0.26999534589543828</v>
      </c>
      <c r="Z31" s="68">
        <f t="shared" si="18"/>
        <v>0.26999534589543828</v>
      </c>
      <c r="AA31" s="66">
        <f t="shared" si="16"/>
        <v>6.5363799617590654</v>
      </c>
      <c r="AB31" s="68">
        <f t="shared" si="19"/>
        <v>0.32595495949491582</v>
      </c>
      <c r="AC31" s="70">
        <f>H4</f>
        <v>0.26746209110800184</v>
      </c>
    </row>
    <row r="32" spans="1:29">
      <c r="A32">
        <v>14.2</v>
      </c>
      <c r="B32">
        <v>7.109877441913194</v>
      </c>
      <c r="D32" s="66">
        <f t="shared" si="0"/>
        <v>7.0029033108864267</v>
      </c>
      <c r="E32" s="66">
        <f t="shared" si="1"/>
        <v>6.8654144867101135</v>
      </c>
      <c r="F32" s="66">
        <f t="shared" si="2"/>
        <v>0.13748882417631325</v>
      </c>
      <c r="G32" s="66">
        <f t="shared" si="3"/>
        <v>0</v>
      </c>
      <c r="H32" s="66">
        <f t="shared" si="4"/>
        <v>-0.13748882417631325</v>
      </c>
      <c r="I32" s="66">
        <f t="shared" si="5"/>
        <v>6.8654144867101135</v>
      </c>
      <c r="J32" s="66">
        <f t="shared" si="6"/>
        <v>0.13748882417631325</v>
      </c>
      <c r="K32" s="66">
        <f t="shared" si="7"/>
        <v>0</v>
      </c>
      <c r="L32" s="66">
        <f t="shared" si="8"/>
        <v>-0.13748882417631325</v>
      </c>
      <c r="M32" s="66">
        <f t="shared" si="9"/>
        <v>6.8654144867101135</v>
      </c>
      <c r="N32" s="66">
        <f t="shared" si="10"/>
        <v>0.13748882417631325</v>
      </c>
      <c r="O32" s="67">
        <f t="shared" si="11"/>
        <v>1.890317677338518E-2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0.24749573373748479</v>
      </c>
      <c r="Z32" s="68">
        <f t="shared" si="18"/>
        <v>0.24749573373748479</v>
      </c>
      <c r="AA32" s="66">
        <f t="shared" si="16"/>
        <v>6.8654144867101135</v>
      </c>
      <c r="AB32" s="68">
        <f t="shared" si="19"/>
        <v>0.32903452495104801</v>
      </c>
      <c r="AC32" s="11" t="s">
        <v>55</v>
      </c>
    </row>
    <row r="33" spans="1:32">
      <c r="A33">
        <v>15.49</v>
      </c>
      <c r="B33">
        <v>7.3573731756506779</v>
      </c>
      <c r="D33" s="66">
        <f t="shared" si="0"/>
        <v>7.2503990446239106</v>
      </c>
      <c r="E33" s="66">
        <f t="shared" si="1"/>
        <v>7.1410029282041316</v>
      </c>
      <c r="F33" s="66">
        <f t="shared" si="2"/>
        <v>0.10939611641977898</v>
      </c>
      <c r="G33" s="66">
        <f t="shared" si="3"/>
        <v>0</v>
      </c>
      <c r="H33" s="66">
        <f t="shared" si="4"/>
        <v>-0.10939611641977898</v>
      </c>
      <c r="I33" s="66">
        <f t="shared" si="5"/>
        <v>7.1410029282041316</v>
      </c>
      <c r="J33" s="66">
        <f t="shared" si="6"/>
        <v>0.10939611641977898</v>
      </c>
      <c r="K33" s="66">
        <f t="shared" si="7"/>
        <v>0</v>
      </c>
      <c r="L33" s="66">
        <f t="shared" si="8"/>
        <v>-0.10939611641977898</v>
      </c>
      <c r="M33" s="66">
        <f t="shared" si="9"/>
        <v>7.1410029282041316</v>
      </c>
      <c r="N33" s="66">
        <f t="shared" si="10"/>
        <v>0.10939611641977898</v>
      </c>
      <c r="O33" s="67">
        <f t="shared" si="11"/>
        <v>1.1967510287729835E-2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6.8770859570836305E-4</v>
      </c>
      <c r="X33" s="65">
        <f t="shared" si="15"/>
        <v>6.8770859570836302</v>
      </c>
      <c r="Y33" s="68">
        <f t="shared" si="17"/>
        <v>0.2474957337374839</v>
      </c>
      <c r="Z33" s="68">
        <f t="shared" si="18"/>
        <v>0.2474957337374839</v>
      </c>
      <c r="AA33" s="66">
        <f t="shared" si="16"/>
        <v>7.1410029282041316</v>
      </c>
      <c r="AB33" s="68">
        <f t="shared" si="19"/>
        <v>0.27558844149401818</v>
      </c>
      <c r="AC33" s="70">
        <f>I4</f>
        <v>259.75392970754854</v>
      </c>
    </row>
    <row r="34" spans="1:32">
      <c r="A34">
        <v>16.89</v>
      </c>
      <c r="B34">
        <v>7.5598696850722558</v>
      </c>
      <c r="D34" s="66">
        <f t="shared" si="0"/>
        <v>7.4528955540454884</v>
      </c>
      <c r="E34" s="66">
        <f t="shared" si="1"/>
        <v>7.3980593696698396</v>
      </c>
      <c r="F34" s="66">
        <f t="shared" si="2"/>
        <v>5.4836184375648855E-2</v>
      </c>
      <c r="G34" s="66">
        <f t="shared" si="3"/>
        <v>0</v>
      </c>
      <c r="H34" s="66">
        <f t="shared" si="4"/>
        <v>-5.4836184375648855E-2</v>
      </c>
      <c r="I34" s="66">
        <f t="shared" si="5"/>
        <v>7.3980593696698396</v>
      </c>
      <c r="J34" s="66">
        <f t="shared" si="6"/>
        <v>5.4836184375648855E-2</v>
      </c>
      <c r="K34" s="66">
        <f t="shared" si="7"/>
        <v>0</v>
      </c>
      <c r="L34" s="66">
        <f t="shared" si="8"/>
        <v>-5.4836184375648855E-2</v>
      </c>
      <c r="M34" s="66">
        <f t="shared" si="9"/>
        <v>7.3980593696698396</v>
      </c>
      <c r="N34" s="66">
        <f t="shared" si="10"/>
        <v>5.4836184375648855E-2</v>
      </c>
      <c r="O34" s="67">
        <f t="shared" si="11"/>
        <v>3.0070071168801556E-3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0.20249650942157782</v>
      </c>
      <c r="Z34" s="68">
        <f t="shared" si="18"/>
        <v>0.20249650942157782</v>
      </c>
      <c r="AA34" s="66">
        <f t="shared" si="16"/>
        <v>7.3980593696698396</v>
      </c>
      <c r="AB34" s="68">
        <f t="shared" si="19"/>
        <v>0.25705644146570794</v>
      </c>
      <c r="AC34" s="11" t="s">
        <v>56</v>
      </c>
    </row>
    <row r="35" spans="1:32">
      <c r="A35">
        <v>18.5</v>
      </c>
      <c r="B35">
        <v>7.7623661944938345</v>
      </c>
      <c r="D35" s="66">
        <f t="shared" si="0"/>
        <v>7.6553920634670671</v>
      </c>
      <c r="E35" s="66">
        <f t="shared" si="1"/>
        <v>7.6515926722782295</v>
      </c>
      <c r="F35" s="66">
        <f t="shared" si="2"/>
        <v>0</v>
      </c>
      <c r="G35" s="66">
        <f t="shared" si="3"/>
        <v>0</v>
      </c>
      <c r="H35" s="66">
        <f t="shared" si="4"/>
        <v>0</v>
      </c>
      <c r="I35" s="66">
        <f t="shared" si="5"/>
        <v>7.6515926722782295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7.6515926722782295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0.20249650942157871</v>
      </c>
      <c r="Z35" s="68">
        <f t="shared" si="18"/>
        <v>0.20249650942157871</v>
      </c>
      <c r="AA35" s="66">
        <f t="shared" si="16"/>
        <v>7.6515926722782295</v>
      </c>
      <c r="AB35" s="68">
        <f t="shared" si="19"/>
        <v>0.25353330260838991</v>
      </c>
      <c r="AC35" s="70">
        <f>J4</f>
        <v>5.3821536596145219</v>
      </c>
    </row>
    <row r="36" spans="1:32">
      <c r="A36">
        <v>20.3</v>
      </c>
      <c r="B36">
        <v>7.9423630917574597</v>
      </c>
      <c r="D36" s="66">
        <f t="shared" si="0"/>
        <v>7.8353889607306924</v>
      </c>
      <c r="E36" s="66">
        <f t="shared" si="1"/>
        <v>7.8937553898311021</v>
      </c>
      <c r="F36" s="66">
        <f t="shared" si="2"/>
        <v>-5.8366429100409789E-2</v>
      </c>
      <c r="G36" s="66">
        <f t="shared" si="3"/>
        <v>0</v>
      </c>
      <c r="H36" s="66">
        <f t="shared" si="4"/>
        <v>5.8366429100409789E-2</v>
      </c>
      <c r="I36" s="66">
        <f t="shared" si="5"/>
        <v>7.8937553898311021</v>
      </c>
      <c r="J36" s="66">
        <f t="shared" si="6"/>
        <v>-5.8366429100409789E-2</v>
      </c>
      <c r="K36" s="66">
        <f t="shared" si="7"/>
        <v>0</v>
      </c>
      <c r="L36" s="66">
        <f t="shared" si="8"/>
        <v>5.8366429100409789E-2</v>
      </c>
      <c r="M36" s="66">
        <f t="shared" si="9"/>
        <v>7.8937553898311021</v>
      </c>
      <c r="N36" s="66">
        <f t="shared" si="10"/>
        <v>-5.8366429100409789E-2</v>
      </c>
      <c r="O36" s="67">
        <f t="shared" si="11"/>
        <v>3.4066400459331625E-3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0.17999689726362522</v>
      </c>
      <c r="Z36" s="68">
        <f t="shared" si="18"/>
        <v>0.17999689726362522</v>
      </c>
      <c r="AA36" s="66">
        <f t="shared" si="16"/>
        <v>7.8937553898311021</v>
      </c>
      <c r="AB36" s="68">
        <f t="shared" si="19"/>
        <v>0.24216271755287266</v>
      </c>
      <c r="AC36" s="11" t="s">
        <v>57</v>
      </c>
    </row>
    <row r="37" spans="1:32">
      <c r="A37">
        <v>22.2</v>
      </c>
      <c r="B37">
        <v>8.1223599890210849</v>
      </c>
      <c r="D37" s="66">
        <f t="shared" si="0"/>
        <v>8.0153858579943176</v>
      </c>
      <c r="E37" s="66">
        <f t="shared" si="1"/>
        <v>8.1127824535783457</v>
      </c>
      <c r="F37" s="66">
        <f t="shared" si="2"/>
        <v>-9.7396595584028134E-2</v>
      </c>
      <c r="G37" s="66">
        <f t="shared" si="3"/>
        <v>0</v>
      </c>
      <c r="H37" s="66">
        <f t="shared" si="4"/>
        <v>9.7396595584028134E-2</v>
      </c>
      <c r="I37" s="66">
        <f t="shared" si="5"/>
        <v>8.1127824535783457</v>
      </c>
      <c r="J37" s="66">
        <f t="shared" si="6"/>
        <v>-9.7396595584028134E-2</v>
      </c>
      <c r="K37" s="66">
        <f t="shared" si="7"/>
        <v>0</v>
      </c>
      <c r="L37" s="66">
        <f t="shared" si="8"/>
        <v>9.7396595584028134E-2</v>
      </c>
      <c r="M37" s="66">
        <f t="shared" si="9"/>
        <v>8.1127824535783457</v>
      </c>
      <c r="N37" s="66">
        <f t="shared" si="10"/>
        <v>-9.7396595584028134E-2</v>
      </c>
      <c r="O37" s="67">
        <f t="shared" si="11"/>
        <v>9.4860968313587278E-3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0.17999689726362522</v>
      </c>
      <c r="Z37" s="68">
        <f t="shared" si="18"/>
        <v>0.17999689726362522</v>
      </c>
      <c r="AA37" s="66">
        <f t="shared" si="16"/>
        <v>8.1127824535783457</v>
      </c>
      <c r="AB37" s="68">
        <f t="shared" si="19"/>
        <v>0.21902706374724357</v>
      </c>
      <c r="AC37" s="11" t="s">
        <v>58</v>
      </c>
    </row>
    <row r="38" spans="1:32">
      <c r="A38">
        <v>24.3</v>
      </c>
      <c r="B38">
        <v>8.2798572741267584</v>
      </c>
      <c r="D38" s="66">
        <f t="shared" si="0"/>
        <v>8.1728831430999911</v>
      </c>
      <c r="E38" s="66">
        <f t="shared" si="1"/>
        <v>8.3209639239744781</v>
      </c>
      <c r="F38" s="66">
        <f t="shared" si="2"/>
        <v>-0.14808078087448706</v>
      </c>
      <c r="G38" s="66">
        <f t="shared" si="3"/>
        <v>0</v>
      </c>
      <c r="H38" s="66">
        <f t="shared" si="4"/>
        <v>0.14808078087448706</v>
      </c>
      <c r="I38" s="66">
        <f t="shared" si="5"/>
        <v>8.3209639239744781</v>
      </c>
      <c r="J38" s="66">
        <f t="shared" si="6"/>
        <v>-0.14808078087448706</v>
      </c>
      <c r="K38" s="66">
        <f t="shared" si="7"/>
        <v>0</v>
      </c>
      <c r="L38" s="66">
        <f t="shared" si="8"/>
        <v>0.14808078087448706</v>
      </c>
      <c r="M38" s="66">
        <f t="shared" si="9"/>
        <v>8.3209639239744781</v>
      </c>
      <c r="N38" s="66">
        <f t="shared" si="10"/>
        <v>-0.14808078087448706</v>
      </c>
      <c r="O38" s="67">
        <f t="shared" si="11"/>
        <v>2.1927917664397854E-2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0.15749728510567351</v>
      </c>
      <c r="Z38" s="68">
        <f t="shared" si="18"/>
        <v>0.15749728510567351</v>
      </c>
      <c r="AA38" s="66">
        <f t="shared" si="16"/>
        <v>8.3209639239744781</v>
      </c>
      <c r="AB38" s="68">
        <f t="shared" si="19"/>
        <v>0.20818147039613244</v>
      </c>
      <c r="AC38" s="70">
        <f>K4</f>
        <v>0.25</v>
      </c>
      <c r="AD38" s="65"/>
      <c r="AF38" s="65"/>
    </row>
    <row r="39" spans="1:32">
      <c r="A39">
        <v>26.59</v>
      </c>
      <c r="B39">
        <v>8.4373545592324284</v>
      </c>
      <c r="D39" s="66">
        <f t="shared" si="0"/>
        <v>8.330380428205661</v>
      </c>
      <c r="E39" s="66">
        <f t="shared" si="1"/>
        <v>8.5163869306654636</v>
      </c>
      <c r="F39" s="66">
        <f t="shared" si="2"/>
        <v>-0.18600650245980255</v>
      </c>
      <c r="G39" s="66">
        <f t="shared" si="3"/>
        <v>0</v>
      </c>
      <c r="H39" s="66">
        <f t="shared" si="4"/>
        <v>0.18600650245980255</v>
      </c>
      <c r="I39" s="66">
        <f t="shared" si="5"/>
        <v>8.5163869306654636</v>
      </c>
      <c r="J39" s="66">
        <f t="shared" si="6"/>
        <v>-0.18600650245980255</v>
      </c>
      <c r="K39" s="66">
        <f t="shared" si="7"/>
        <v>0</v>
      </c>
      <c r="L39" s="66">
        <f t="shared" si="8"/>
        <v>0.18600650245980255</v>
      </c>
      <c r="M39" s="66">
        <f t="shared" si="9"/>
        <v>8.5163869306654636</v>
      </c>
      <c r="N39" s="66">
        <f t="shared" si="10"/>
        <v>-0.18600650245980255</v>
      </c>
      <c r="O39" s="67">
        <f t="shared" si="11"/>
        <v>3.4598418957328528E-2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0.15749728510566996</v>
      </c>
      <c r="Z39" s="68">
        <f t="shared" si="18"/>
        <v>0.15749728510566996</v>
      </c>
      <c r="AA39" s="66">
        <f t="shared" si="16"/>
        <v>8.5163869306654636</v>
      </c>
      <c r="AB39" s="68">
        <f t="shared" si="19"/>
        <v>0.19542300669098545</v>
      </c>
      <c r="AC39" s="11" t="s">
        <v>59</v>
      </c>
      <c r="AD39" s="65"/>
      <c r="AF39" s="65"/>
    </row>
    <row r="40" spans="1:32">
      <c r="A40">
        <v>28.99</v>
      </c>
      <c r="B40">
        <v>8.5948518443381019</v>
      </c>
      <c r="D40" s="66">
        <f t="shared" ref="D40:D71" si="20">IF(B40-$D$4&gt;0.05,B40-$D$4,IF(A40="","",0))</f>
        <v>8.4878777133113346</v>
      </c>
      <c r="E40" s="66">
        <f t="shared" ref="E40:E71" si="21">IF(D40="","",IF(A40&lt;$F$4+0.01,0,10^(((-0.434*$E$4)/(LOG(A40)-LOG($F$4)))+LOG($G$4))))</f>
        <v>8.6935281569581981</v>
      </c>
      <c r="F40" s="66">
        <f t="shared" ref="F40:F71" si="22">IF(E40="","",IF(ABS(D40-E40)&lt;0.05,0,D40-E40))</f>
        <v>-0.20565044364686358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0.20565044364686358</v>
      </c>
      <c r="I40" s="66">
        <f t="shared" ref="I40:I71" si="25">IF(G40="","",E40+G40)</f>
        <v>8.6935281569581981</v>
      </c>
      <c r="J40" s="66">
        <f t="shared" ref="J40:J71" si="26">IF(I40="","",IF(ABS(D40-I40)&lt;0.05,0,D40-I40))</f>
        <v>-0.20565044364686358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0.20565044364686358</v>
      </c>
      <c r="M40" s="66">
        <f t="shared" ref="M40:M71" si="29">IF(L40="","",E40+G40+K40)</f>
        <v>8.6935281569581981</v>
      </c>
      <c r="N40" s="66">
        <f t="shared" ref="N40:N71" si="30">IF(M40="","",IF(ABS(D40-M40)&lt;0.05,0,D40-M40))</f>
        <v>-0.20565044364686358</v>
      </c>
      <c r="O40" s="67">
        <f t="shared" ref="O40:O71" si="31">IF($H$4="",IF(A40="","",F40^2),IF(N40="","",N40^2))</f>
        <v>4.2292104972151814E-2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0.15749728510567351</v>
      </c>
      <c r="Z40" s="68">
        <f t="shared" si="18"/>
        <v>0.15749728510567351</v>
      </c>
      <c r="AA40" s="66">
        <f t="shared" ref="AA40:AA71" si="36">(IF(M40="",(IF(I40="",E40,I40)),M40 ))</f>
        <v>8.6935281569581981</v>
      </c>
      <c r="AB40" s="68">
        <f t="shared" si="19"/>
        <v>0.17714122629273454</v>
      </c>
      <c r="AC40" s="70">
        <f>L4</f>
        <v>550</v>
      </c>
      <c r="AD40" s="65"/>
      <c r="AF40" s="65"/>
    </row>
    <row r="41" spans="1:32">
      <c r="A41">
        <v>31.79</v>
      </c>
      <c r="B41">
        <v>8.7523491294437719</v>
      </c>
      <c r="D41" s="66">
        <f t="shared" si="20"/>
        <v>8.6453749984170045</v>
      </c>
      <c r="E41" s="66">
        <f t="shared" si="21"/>
        <v>8.8722006485881604</v>
      </c>
      <c r="F41" s="66">
        <f t="shared" si="22"/>
        <v>-0.22682565017115586</v>
      </c>
      <c r="G41" s="66">
        <f t="shared" si="23"/>
        <v>0</v>
      </c>
      <c r="H41" s="66">
        <f t="shared" si="24"/>
        <v>0.22682565017115586</v>
      </c>
      <c r="I41" s="66">
        <f t="shared" si="25"/>
        <v>8.8722006485881604</v>
      </c>
      <c r="J41" s="66">
        <f t="shared" si="26"/>
        <v>-0.22682565017115586</v>
      </c>
      <c r="K41" s="66">
        <f t="shared" si="27"/>
        <v>0</v>
      </c>
      <c r="L41" s="66">
        <f t="shared" si="28"/>
        <v>0.22682565017115586</v>
      </c>
      <c r="M41" s="66">
        <f t="shared" si="29"/>
        <v>8.8722006485881604</v>
      </c>
      <c r="N41" s="66">
        <f t="shared" si="30"/>
        <v>-0.22682565017115586</v>
      </c>
      <c r="O41" s="67">
        <f t="shared" si="31"/>
        <v>5.1449875575567579E-2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0.15749728510566996</v>
      </c>
      <c r="Z41" s="68">
        <f t="shared" ref="Z41:Z72" si="38">IF(D41-D40&lt;0.0001,0.0001,D41-D40)</f>
        <v>0.15749728510566996</v>
      </c>
      <c r="AA41" s="66">
        <f t="shared" si="36"/>
        <v>8.8722006485881604</v>
      </c>
      <c r="AB41" s="68">
        <f t="shared" ref="AB41:AB72" si="39">IF(AA41-AA40&lt;0.0001,0.0001,AA41-AA40)</f>
        <v>0.17867249162996224</v>
      </c>
      <c r="AC41" s="11" t="s">
        <v>60</v>
      </c>
      <c r="AD41" s="65"/>
      <c r="AF41" s="65"/>
    </row>
    <row r="42" spans="1:32">
      <c r="A42">
        <v>34.79</v>
      </c>
      <c r="B42">
        <v>8.8873468023914928</v>
      </c>
      <c r="D42" s="66">
        <f t="shared" si="20"/>
        <v>8.7803726713647254</v>
      </c>
      <c r="E42" s="66">
        <f t="shared" si="21"/>
        <v>9.0374332312335337</v>
      </c>
      <c r="F42" s="66">
        <f t="shared" si="22"/>
        <v>-0.25706055986880827</v>
      </c>
      <c r="G42" s="66">
        <f t="shared" si="23"/>
        <v>0</v>
      </c>
      <c r="H42" s="66">
        <f t="shared" si="24"/>
        <v>0.25706055986880827</v>
      </c>
      <c r="I42" s="66">
        <f t="shared" si="25"/>
        <v>9.0374332312335337</v>
      </c>
      <c r="J42" s="66">
        <f t="shared" si="26"/>
        <v>-0.25706055986880827</v>
      </c>
      <c r="K42" s="66">
        <f t="shared" si="27"/>
        <v>0</v>
      </c>
      <c r="L42" s="66">
        <f t="shared" si="28"/>
        <v>0.25706055986880827</v>
      </c>
      <c r="M42" s="66">
        <f t="shared" si="29"/>
        <v>9.0374332312335337</v>
      </c>
      <c r="N42" s="66">
        <f t="shared" si="30"/>
        <v>-0.25706055986880827</v>
      </c>
      <c r="O42" s="67">
        <f t="shared" si="31"/>
        <v>6.6080131440065165E-2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0.13499767294772091</v>
      </c>
      <c r="Z42" s="68">
        <f t="shared" si="38"/>
        <v>0.13499767294772091</v>
      </c>
      <c r="AA42" s="66">
        <f t="shared" si="36"/>
        <v>9.0374332312335337</v>
      </c>
      <c r="AB42" s="68">
        <f t="shared" si="39"/>
        <v>0.16523258264537333</v>
      </c>
      <c r="AC42" s="70">
        <f>M4</f>
        <v>4.2732609173421965</v>
      </c>
      <c r="AD42" s="65"/>
      <c r="AF42" s="65"/>
    </row>
    <row r="43" spans="1:32">
      <c r="A43">
        <v>38</v>
      </c>
      <c r="B43">
        <v>9.0223444753392119</v>
      </c>
      <c r="D43" s="66">
        <f t="shared" si="20"/>
        <v>8.9153703443124446</v>
      </c>
      <c r="E43" s="66">
        <f t="shared" si="21"/>
        <v>9.1907209079591858</v>
      </c>
      <c r="F43" s="66">
        <f t="shared" si="22"/>
        <v>-0.27535056364674126</v>
      </c>
      <c r="G43" s="66">
        <f t="shared" si="23"/>
        <v>0</v>
      </c>
      <c r="H43" s="66">
        <f t="shared" si="24"/>
        <v>0.27535056364674126</v>
      </c>
      <c r="I43" s="66">
        <f t="shared" si="25"/>
        <v>9.1907209079591858</v>
      </c>
      <c r="J43" s="66">
        <f t="shared" si="26"/>
        <v>-0.27535056364674126</v>
      </c>
      <c r="K43" s="66">
        <f t="shared" si="27"/>
        <v>0</v>
      </c>
      <c r="L43" s="66">
        <f t="shared" si="28"/>
        <v>0.27535056364674126</v>
      </c>
      <c r="M43" s="66">
        <f t="shared" si="29"/>
        <v>9.1907209079591858</v>
      </c>
      <c r="N43" s="66">
        <f t="shared" si="30"/>
        <v>-0.27535056364674126</v>
      </c>
      <c r="O43" s="67">
        <f t="shared" si="31"/>
        <v>7.5817932900578117E-2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0.13499767294771914</v>
      </c>
      <c r="Z43" s="68">
        <f t="shared" si="38"/>
        <v>0.13499767294771914</v>
      </c>
      <c r="AA43" s="66">
        <f t="shared" si="36"/>
        <v>9.1907209079591858</v>
      </c>
      <c r="AB43" s="68">
        <f t="shared" si="39"/>
        <v>0.15328767672565213</v>
      </c>
    </row>
    <row r="44" spans="1:32">
      <c r="A44">
        <v>41.59</v>
      </c>
      <c r="B44">
        <v>9.157342148286931</v>
      </c>
      <c r="D44" s="66">
        <f t="shared" si="20"/>
        <v>9.0503680172601637</v>
      </c>
      <c r="E44" s="66">
        <f t="shared" si="21"/>
        <v>9.3395299462425214</v>
      </c>
      <c r="F44" s="66">
        <f t="shared" si="22"/>
        <v>-0.28916192898235771</v>
      </c>
      <c r="G44" s="66">
        <f t="shared" si="23"/>
        <v>0</v>
      </c>
      <c r="H44" s="66">
        <f t="shared" si="24"/>
        <v>0.28916192898235771</v>
      </c>
      <c r="I44" s="66">
        <f t="shared" si="25"/>
        <v>9.3395299462425214</v>
      </c>
      <c r="J44" s="66">
        <f t="shared" si="26"/>
        <v>-0.28916192898235771</v>
      </c>
      <c r="K44" s="66">
        <f t="shared" si="27"/>
        <v>0</v>
      </c>
      <c r="L44" s="66">
        <f t="shared" si="28"/>
        <v>0.28916192898235771</v>
      </c>
      <c r="M44" s="66">
        <f t="shared" si="29"/>
        <v>9.3395299462425214</v>
      </c>
      <c r="N44" s="66">
        <f t="shared" si="30"/>
        <v>-0.28916192898235771</v>
      </c>
      <c r="O44" s="67">
        <f t="shared" si="31"/>
        <v>8.3614621172798081E-2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0.13499767294771914</v>
      </c>
      <c r="Z44" s="68">
        <f t="shared" si="38"/>
        <v>0.13499767294771914</v>
      </c>
      <c r="AA44" s="66">
        <f t="shared" si="36"/>
        <v>9.3395299462425214</v>
      </c>
      <c r="AB44" s="68">
        <f t="shared" si="39"/>
        <v>0.14880903828333558</v>
      </c>
    </row>
    <row r="45" spans="1:32">
      <c r="A45">
        <v>44.5</v>
      </c>
      <c r="B45">
        <v>9.2619653448214123</v>
      </c>
      <c r="D45" s="66">
        <f t="shared" si="20"/>
        <v>9.154991213794645</v>
      </c>
      <c r="E45" s="66">
        <f t="shared" si="21"/>
        <v>9.4460759808298196</v>
      </c>
      <c r="F45" s="66">
        <f t="shared" si="22"/>
        <v>-0.29108476703517461</v>
      </c>
      <c r="G45" s="66">
        <f t="shared" si="23"/>
        <v>0</v>
      </c>
      <c r="H45" s="66">
        <f t="shared" si="24"/>
        <v>0.29108476703517461</v>
      </c>
      <c r="I45" s="66">
        <f t="shared" si="25"/>
        <v>9.4460759808298196</v>
      </c>
      <c r="J45" s="66">
        <f t="shared" si="26"/>
        <v>-0.29108476703517461</v>
      </c>
      <c r="K45" s="66">
        <f t="shared" si="27"/>
        <v>0</v>
      </c>
      <c r="L45" s="66">
        <f t="shared" si="28"/>
        <v>0.29108476703517461</v>
      </c>
      <c r="M45" s="66">
        <f t="shared" si="29"/>
        <v>9.4460759808298196</v>
      </c>
      <c r="N45" s="66">
        <f t="shared" si="30"/>
        <v>-0.29108476703517461</v>
      </c>
      <c r="O45" s="67">
        <f t="shared" si="31"/>
        <v>8.4730341599921877E-2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2.3938440780949533E-4</v>
      </c>
      <c r="X45" s="65">
        <f t="shared" si="35"/>
        <v>2.3938440780949533</v>
      </c>
      <c r="Y45" s="68">
        <f t="shared" si="37"/>
        <v>0.10462319653448127</v>
      </c>
      <c r="Z45" s="68">
        <f t="shared" si="38"/>
        <v>0.10462319653448127</v>
      </c>
      <c r="AA45" s="66">
        <f t="shared" si="36"/>
        <v>9.4460759808298196</v>
      </c>
      <c r="AB45" s="68">
        <f t="shared" si="39"/>
        <v>0.10654603458729817</v>
      </c>
    </row>
    <row r="46" spans="1:32">
      <c r="A46">
        <v>48.3</v>
      </c>
      <c r="B46">
        <v>9.3665885413558971</v>
      </c>
      <c r="D46" s="66">
        <f t="shared" si="20"/>
        <v>9.2596144103291298</v>
      </c>
      <c r="E46" s="66">
        <f t="shared" si="21"/>
        <v>9.5698684251041559</v>
      </c>
      <c r="F46" s="66">
        <f t="shared" si="22"/>
        <v>-0.31025401477502612</v>
      </c>
      <c r="G46" s="66">
        <f t="shared" si="23"/>
        <v>0</v>
      </c>
      <c r="H46" s="66">
        <f t="shared" si="24"/>
        <v>0.31025401477502612</v>
      </c>
      <c r="I46" s="66">
        <f t="shared" si="25"/>
        <v>9.5698684251041559</v>
      </c>
      <c r="J46" s="66">
        <f t="shared" si="26"/>
        <v>-0.31025401477502612</v>
      </c>
      <c r="K46" s="66">
        <f t="shared" si="27"/>
        <v>0</v>
      </c>
      <c r="L46" s="66">
        <f t="shared" si="28"/>
        <v>0.31025401477502612</v>
      </c>
      <c r="M46" s="66">
        <f t="shared" si="29"/>
        <v>9.5698684251041559</v>
      </c>
      <c r="N46" s="66">
        <f t="shared" si="30"/>
        <v>-0.31025401477502612</v>
      </c>
      <c r="O46" s="67">
        <f t="shared" si="31"/>
        <v>9.6257553684022126E-2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2.2055085191558058E-4</v>
      </c>
      <c r="X46" s="65">
        <f t="shared" si="35"/>
        <v>2.2055085191558059</v>
      </c>
      <c r="Y46" s="68">
        <f t="shared" si="37"/>
        <v>0.10462319653448482</v>
      </c>
      <c r="Z46" s="68">
        <f t="shared" si="38"/>
        <v>0.10462319653448482</v>
      </c>
      <c r="AA46" s="66">
        <f t="shared" si="36"/>
        <v>9.5698684251041559</v>
      </c>
      <c r="AB46" s="68">
        <f t="shared" si="39"/>
        <v>0.12379244427433633</v>
      </c>
    </row>
    <row r="47" spans="1:32">
      <c r="A47">
        <v>51.95</v>
      </c>
      <c r="B47">
        <v>9.4790866021456619</v>
      </c>
      <c r="D47" s="66">
        <f t="shared" si="20"/>
        <v>9.3721124711188946</v>
      </c>
      <c r="E47" s="66">
        <f t="shared" si="21"/>
        <v>9.6753308021254654</v>
      </c>
      <c r="F47" s="66">
        <f t="shared" si="22"/>
        <v>-0.30321833100657081</v>
      </c>
      <c r="G47" s="66">
        <f t="shared" si="23"/>
        <v>0</v>
      </c>
      <c r="H47" s="66">
        <f t="shared" si="24"/>
        <v>0.30321833100657081</v>
      </c>
      <c r="I47" s="66">
        <f t="shared" si="25"/>
        <v>9.6753308021254654</v>
      </c>
      <c r="J47" s="66">
        <f t="shared" si="26"/>
        <v>-0.30321833100657081</v>
      </c>
      <c r="K47" s="66">
        <f t="shared" si="27"/>
        <v>0</v>
      </c>
      <c r="L47" s="66">
        <f t="shared" si="28"/>
        <v>0.30321833100657081</v>
      </c>
      <c r="M47" s="66">
        <f t="shared" si="29"/>
        <v>9.6753308021254654</v>
      </c>
      <c r="N47" s="66">
        <f t="shared" si="30"/>
        <v>-0.30321833100657081</v>
      </c>
      <c r="O47" s="67">
        <f t="shared" si="31"/>
        <v>9.1941356258410337E-2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2.0505497877810477E-4</v>
      </c>
      <c r="X47" s="65">
        <f t="shared" si="35"/>
        <v>2.0505497877810477</v>
      </c>
      <c r="Y47" s="68">
        <f t="shared" si="37"/>
        <v>0.11249806078976476</v>
      </c>
      <c r="Z47" s="68">
        <f t="shared" si="38"/>
        <v>0.11249806078976476</v>
      </c>
      <c r="AA47" s="66">
        <f t="shared" si="36"/>
        <v>9.6753308021254654</v>
      </c>
      <c r="AB47" s="68">
        <f t="shared" si="39"/>
        <v>0.10546237702130945</v>
      </c>
    </row>
    <row r="48" spans="1:32">
      <c r="A48">
        <v>56.83</v>
      </c>
      <c r="B48">
        <v>9.5915846629354284</v>
      </c>
      <c r="D48" s="66">
        <f t="shared" si="20"/>
        <v>9.4846105319086611</v>
      </c>
      <c r="E48" s="66">
        <f t="shared" si="21"/>
        <v>9.7997308295353118</v>
      </c>
      <c r="F48" s="66">
        <f t="shared" si="22"/>
        <v>-0.31512029762665072</v>
      </c>
      <c r="G48" s="66">
        <f t="shared" si="23"/>
        <v>0</v>
      </c>
      <c r="H48" s="66">
        <f t="shared" si="24"/>
        <v>0.31512029762665072</v>
      </c>
      <c r="I48" s="66">
        <f t="shared" si="25"/>
        <v>9.7997308295353118</v>
      </c>
      <c r="J48" s="66">
        <f t="shared" si="26"/>
        <v>-0.31512029762665072</v>
      </c>
      <c r="K48" s="66">
        <f t="shared" si="27"/>
        <v>0</v>
      </c>
      <c r="L48" s="66">
        <f t="shared" si="28"/>
        <v>0.31512029762665072</v>
      </c>
      <c r="M48" s="66">
        <f t="shared" si="29"/>
        <v>9.7997308295353118</v>
      </c>
      <c r="N48" s="66">
        <f t="shared" si="30"/>
        <v>-0.31512029762665072</v>
      </c>
      <c r="O48" s="67">
        <f t="shared" si="31"/>
        <v>9.9300801976308931E-2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1.8744687924551368E-4</v>
      </c>
      <c r="X48" s="65">
        <f t="shared" si="35"/>
        <v>1.8744687924551369</v>
      </c>
      <c r="Y48" s="68">
        <f t="shared" si="37"/>
        <v>0.11249806078976654</v>
      </c>
      <c r="Z48" s="68">
        <f t="shared" si="38"/>
        <v>0.11249806078976654</v>
      </c>
      <c r="AA48" s="66">
        <f t="shared" si="36"/>
        <v>9.7997308295353118</v>
      </c>
      <c r="AB48" s="68">
        <f t="shared" si="39"/>
        <v>0.12440002740984646</v>
      </c>
    </row>
    <row r="49" spans="1:28">
      <c r="A49">
        <v>63.52</v>
      </c>
      <c r="B49">
        <v>9.6962078594699097</v>
      </c>
      <c r="D49" s="66">
        <f t="shared" si="20"/>
        <v>9.5892337284431424</v>
      </c>
      <c r="E49" s="66">
        <f t="shared" si="21"/>
        <v>9.9459743128811819</v>
      </c>
      <c r="F49" s="66">
        <f t="shared" si="22"/>
        <v>-0.35674058443803958</v>
      </c>
      <c r="G49" s="66">
        <f t="shared" si="23"/>
        <v>0</v>
      </c>
      <c r="H49" s="66">
        <f t="shared" si="24"/>
        <v>0.35674058443803958</v>
      </c>
      <c r="I49" s="66">
        <f t="shared" si="25"/>
        <v>9.9459743128811819</v>
      </c>
      <c r="J49" s="66">
        <f t="shared" si="26"/>
        <v>-0.35674058443803958</v>
      </c>
      <c r="K49" s="66">
        <f t="shared" si="27"/>
        <v>0</v>
      </c>
      <c r="L49" s="66">
        <f t="shared" si="28"/>
        <v>0.35674058443803958</v>
      </c>
      <c r="M49" s="66">
        <f t="shared" si="29"/>
        <v>9.9459743128811819</v>
      </c>
      <c r="N49" s="66">
        <f t="shared" si="30"/>
        <v>-0.35674058443803958</v>
      </c>
      <c r="O49" s="67">
        <f t="shared" si="31"/>
        <v>0.12726384458519405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1.677047567305186E-4</v>
      </c>
      <c r="X49" s="65">
        <f t="shared" si="35"/>
        <v>1.6770475673051859</v>
      </c>
      <c r="Y49" s="68">
        <f t="shared" si="37"/>
        <v>0.10462319653448127</v>
      </c>
      <c r="Z49" s="68">
        <f t="shared" si="38"/>
        <v>0.10462319653448127</v>
      </c>
      <c r="AA49" s="66">
        <f t="shared" si="36"/>
        <v>9.9459743128811819</v>
      </c>
      <c r="AB49" s="68">
        <f t="shared" si="39"/>
        <v>0.14624348334587012</v>
      </c>
    </row>
    <row r="50" spans="1:28">
      <c r="A50">
        <v>68.959999999999994</v>
      </c>
      <c r="B50">
        <v>9.800831056004391</v>
      </c>
      <c r="D50" s="66">
        <f t="shared" si="20"/>
        <v>9.6938569249776236</v>
      </c>
      <c r="E50" s="66">
        <f t="shared" si="21"/>
        <v>10.048695296115687</v>
      </c>
      <c r="F50" s="66">
        <f t="shared" si="22"/>
        <v>-0.35483837113806338</v>
      </c>
      <c r="G50" s="66">
        <f t="shared" si="23"/>
        <v>0</v>
      </c>
      <c r="H50" s="66">
        <f t="shared" si="24"/>
        <v>0.35483837113806338</v>
      </c>
      <c r="I50" s="66">
        <f t="shared" si="25"/>
        <v>10.048695296115687</v>
      </c>
      <c r="J50" s="66">
        <f t="shared" si="26"/>
        <v>-0.35483837113806338</v>
      </c>
      <c r="K50" s="66">
        <f t="shared" si="27"/>
        <v>0</v>
      </c>
      <c r="L50" s="66">
        <f t="shared" si="28"/>
        <v>0.35483837113806338</v>
      </c>
      <c r="M50" s="66">
        <f t="shared" si="29"/>
        <v>10.048695296115687</v>
      </c>
      <c r="N50" s="66">
        <f t="shared" si="30"/>
        <v>-0.35483837113806338</v>
      </c>
      <c r="O50" s="67">
        <f t="shared" si="31"/>
        <v>0.12591026963191401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1.5447514715084896E-4</v>
      </c>
      <c r="X50" s="65">
        <f t="shared" si="35"/>
        <v>1.5447514715084896</v>
      </c>
      <c r="Y50" s="68">
        <f t="shared" si="37"/>
        <v>0.10462319653448127</v>
      </c>
      <c r="Z50" s="68">
        <f t="shared" si="38"/>
        <v>0.10462319653448127</v>
      </c>
      <c r="AA50" s="66">
        <f t="shared" si="36"/>
        <v>10.048695296115687</v>
      </c>
      <c r="AB50" s="68">
        <f t="shared" si="39"/>
        <v>0.10272098323450507</v>
      </c>
    </row>
    <row r="51" spans="1:28">
      <c r="A51">
        <v>75.569999999999993</v>
      </c>
      <c r="B51">
        <v>9.905454252538874</v>
      </c>
      <c r="D51" s="66">
        <f t="shared" si="20"/>
        <v>9.7984801215121067</v>
      </c>
      <c r="E51" s="66">
        <f t="shared" si="21"/>
        <v>10.158220641320252</v>
      </c>
      <c r="F51" s="66">
        <f t="shared" si="22"/>
        <v>-0.35974051980814536</v>
      </c>
      <c r="G51" s="66">
        <f t="shared" si="23"/>
        <v>0</v>
      </c>
      <c r="H51" s="66">
        <f t="shared" si="24"/>
        <v>0.35974051980814536</v>
      </c>
      <c r="I51" s="66">
        <f t="shared" si="25"/>
        <v>10.158220641320252</v>
      </c>
      <c r="J51" s="66">
        <f t="shared" si="26"/>
        <v>-0.35974051980814536</v>
      </c>
      <c r="K51" s="66">
        <f t="shared" si="27"/>
        <v>0</v>
      </c>
      <c r="L51" s="66">
        <f t="shared" si="28"/>
        <v>0.35974051980814536</v>
      </c>
      <c r="M51" s="66">
        <f t="shared" si="29"/>
        <v>10.158220641320252</v>
      </c>
      <c r="N51" s="66">
        <f t="shared" si="30"/>
        <v>-0.35974051980814536</v>
      </c>
      <c r="O51" s="67">
        <f t="shared" si="31"/>
        <v>0.12941324159183462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1.4096342659153824E-4</v>
      </c>
      <c r="X51" s="65">
        <f t="shared" si="35"/>
        <v>1.4096342659153824</v>
      </c>
      <c r="Y51" s="68">
        <f t="shared" si="37"/>
        <v>0.10462319653448304</v>
      </c>
      <c r="Z51" s="68">
        <f t="shared" si="38"/>
        <v>0.10462319653448304</v>
      </c>
      <c r="AA51" s="66">
        <f t="shared" si="36"/>
        <v>10.158220641320252</v>
      </c>
      <c r="AB51" s="68">
        <f t="shared" si="39"/>
        <v>0.10952534520456503</v>
      </c>
    </row>
    <row r="52" spans="1:28">
      <c r="A52">
        <v>83.04</v>
      </c>
      <c r="B52">
        <v>10.010077449073357</v>
      </c>
      <c r="D52" s="66">
        <f t="shared" si="20"/>
        <v>9.9031033180465897</v>
      </c>
      <c r="E52" s="66">
        <f t="shared" si="21"/>
        <v>10.265960285409029</v>
      </c>
      <c r="F52" s="66">
        <f t="shared" si="22"/>
        <v>-0.36285696736243978</v>
      </c>
      <c r="G52" s="66">
        <f t="shared" si="23"/>
        <v>0</v>
      </c>
      <c r="H52" s="66">
        <f t="shared" si="24"/>
        <v>0.36285696736243978</v>
      </c>
      <c r="I52" s="66">
        <f t="shared" si="25"/>
        <v>10.265960285409029</v>
      </c>
      <c r="J52" s="66">
        <f t="shared" si="26"/>
        <v>-0.36285696736243978</v>
      </c>
      <c r="K52" s="66">
        <f t="shared" si="27"/>
        <v>0</v>
      </c>
      <c r="L52" s="66">
        <f t="shared" si="28"/>
        <v>0.36285696736243978</v>
      </c>
      <c r="M52" s="66">
        <f t="shared" si="29"/>
        <v>10.265960285409029</v>
      </c>
      <c r="N52" s="66">
        <f t="shared" si="30"/>
        <v>-0.36285696736243978</v>
      </c>
      <c r="O52" s="67">
        <f t="shared" si="31"/>
        <v>0.13166517876346667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1.2828282932951038E-4</v>
      </c>
      <c r="X52" s="65">
        <f t="shared" si="35"/>
        <v>1.2828282932951038</v>
      </c>
      <c r="Y52" s="68">
        <f t="shared" si="37"/>
        <v>0.10462319653448304</v>
      </c>
      <c r="Z52" s="68">
        <f t="shared" si="38"/>
        <v>0.10462319653448304</v>
      </c>
      <c r="AA52" s="66">
        <f t="shared" si="36"/>
        <v>10.265960285409029</v>
      </c>
      <c r="AB52" s="68">
        <f t="shared" si="39"/>
        <v>0.10773964408877745</v>
      </c>
    </row>
    <row r="53" spans="1:28">
      <c r="A53">
        <v>91.84</v>
      </c>
      <c r="B53">
        <v>10.114700645607838</v>
      </c>
      <c r="D53" s="66">
        <f t="shared" si="20"/>
        <v>10.007726514581071</v>
      </c>
      <c r="E53" s="66">
        <f t="shared" si="21"/>
        <v>10.375796016887149</v>
      </c>
      <c r="F53" s="66">
        <f t="shared" si="22"/>
        <v>-0.36806950230607782</v>
      </c>
      <c r="G53" s="66">
        <f t="shared" si="23"/>
        <v>0</v>
      </c>
      <c r="H53" s="66">
        <f t="shared" si="24"/>
        <v>0.36806950230607782</v>
      </c>
      <c r="I53" s="66">
        <f t="shared" si="25"/>
        <v>10.375796016887149</v>
      </c>
      <c r="J53" s="66">
        <f t="shared" si="26"/>
        <v>-0.36806950230607782</v>
      </c>
      <c r="K53" s="66">
        <f t="shared" si="27"/>
        <v>0</v>
      </c>
      <c r="L53" s="66">
        <f t="shared" si="28"/>
        <v>0.36806950230607782</v>
      </c>
      <c r="M53" s="66">
        <f t="shared" si="29"/>
        <v>10.375796016887149</v>
      </c>
      <c r="N53" s="66">
        <f t="shared" si="30"/>
        <v>-0.36806950230607782</v>
      </c>
      <c r="O53" s="67">
        <f t="shared" si="31"/>
        <v>0.13547515852784384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1.1599092059584649E-4</v>
      </c>
      <c r="X53" s="65">
        <f t="shared" si="35"/>
        <v>1.159909205958465</v>
      </c>
      <c r="Y53" s="68">
        <f t="shared" si="37"/>
        <v>0.10462319653448127</v>
      </c>
      <c r="Z53" s="68">
        <f t="shared" si="38"/>
        <v>0.10462319653448127</v>
      </c>
      <c r="AA53" s="66">
        <f t="shared" si="36"/>
        <v>10.375796016887149</v>
      </c>
      <c r="AB53" s="68">
        <f t="shared" si="39"/>
        <v>0.10983573147811931</v>
      </c>
    </row>
    <row r="54" spans="1:28">
      <c r="A54">
        <v>99.64</v>
      </c>
      <c r="B54">
        <v>10.219323842142321</v>
      </c>
      <c r="D54" s="66">
        <f t="shared" si="20"/>
        <v>10.112349711115554</v>
      </c>
      <c r="E54" s="66">
        <f t="shared" si="21"/>
        <v>10.46093496197512</v>
      </c>
      <c r="F54" s="66">
        <f t="shared" si="22"/>
        <v>-0.34858525085956593</v>
      </c>
      <c r="G54" s="66">
        <f t="shared" si="23"/>
        <v>0</v>
      </c>
      <c r="H54" s="66">
        <f t="shared" si="24"/>
        <v>0.34858525085956593</v>
      </c>
      <c r="I54" s="66">
        <f t="shared" si="25"/>
        <v>10.46093496197512</v>
      </c>
      <c r="J54" s="66">
        <f t="shared" si="26"/>
        <v>-0.34858525085956593</v>
      </c>
      <c r="K54" s="66">
        <f t="shared" si="27"/>
        <v>0</v>
      </c>
      <c r="L54" s="66">
        <f t="shared" si="28"/>
        <v>0.34858525085956593</v>
      </c>
      <c r="M54" s="66">
        <f t="shared" si="29"/>
        <v>10.46093496197512</v>
      </c>
      <c r="N54" s="66">
        <f t="shared" si="30"/>
        <v>-0.34858525085956593</v>
      </c>
      <c r="O54" s="67">
        <f t="shared" si="31"/>
        <v>0.12151167711682651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1.0691094086232981E-4</v>
      </c>
      <c r="X54" s="65">
        <f t="shared" si="35"/>
        <v>1.0691094086232982</v>
      </c>
      <c r="Y54" s="68">
        <f t="shared" si="37"/>
        <v>0.10462319653448304</v>
      </c>
      <c r="Z54" s="68">
        <f t="shared" si="38"/>
        <v>0.10462319653448304</v>
      </c>
      <c r="AA54" s="66">
        <f t="shared" si="36"/>
        <v>10.46093496197512</v>
      </c>
      <c r="AB54" s="68">
        <f t="shared" si="39"/>
        <v>8.5138945087971152E-2</v>
      </c>
    </row>
    <row r="55" spans="1:28">
      <c r="A55">
        <v>109.36</v>
      </c>
      <c r="B55">
        <v>10.344871677983701</v>
      </c>
      <c r="D55" s="66">
        <f t="shared" si="20"/>
        <v>10.237897546956933</v>
      </c>
      <c r="E55" s="66">
        <f t="shared" si="21"/>
        <v>10.554303928082245</v>
      </c>
      <c r="F55" s="66">
        <f t="shared" si="22"/>
        <v>-0.3164063811253115</v>
      </c>
      <c r="G55" s="66">
        <f t="shared" si="23"/>
        <v>0</v>
      </c>
      <c r="H55" s="66">
        <f t="shared" si="24"/>
        <v>0.3164063811253115</v>
      </c>
      <c r="I55" s="66">
        <f t="shared" si="25"/>
        <v>10.554303928082245</v>
      </c>
      <c r="J55" s="66">
        <f t="shared" si="26"/>
        <v>-0.3164063811253115</v>
      </c>
      <c r="K55" s="66">
        <f t="shared" si="27"/>
        <v>0</v>
      </c>
      <c r="L55" s="66">
        <f t="shared" si="28"/>
        <v>0.3164063811253115</v>
      </c>
      <c r="M55" s="66">
        <f t="shared" si="29"/>
        <v>10.554303928082245</v>
      </c>
      <c r="N55" s="66">
        <f t="shared" si="30"/>
        <v>-0.3164063811253115</v>
      </c>
      <c r="O55" s="67">
        <f t="shared" si="31"/>
        <v>0.10011299801681588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9.7408615101705776E-5</v>
      </c>
      <c r="X55" s="65">
        <f t="shared" si="35"/>
        <v>0.97408615101705776</v>
      </c>
      <c r="Y55" s="68">
        <f t="shared" si="37"/>
        <v>0.1255478358413793</v>
      </c>
      <c r="Z55" s="68">
        <f t="shared" si="38"/>
        <v>0.1255478358413793</v>
      </c>
      <c r="AA55" s="66">
        <f t="shared" si="36"/>
        <v>10.554303928082245</v>
      </c>
      <c r="AB55" s="68">
        <f t="shared" si="39"/>
        <v>9.3368966107124862E-2</v>
      </c>
    </row>
    <row r="56" spans="1:28">
      <c r="A56">
        <v>119.53</v>
      </c>
      <c r="B56">
        <v>10.449494874518182</v>
      </c>
      <c r="D56" s="66">
        <f t="shared" si="20"/>
        <v>10.342520743491415</v>
      </c>
      <c r="E56" s="66">
        <f t="shared" si="21"/>
        <v>10.639888513030522</v>
      </c>
      <c r="F56" s="66">
        <f t="shared" si="22"/>
        <v>-0.29736776953910748</v>
      </c>
      <c r="G56" s="66">
        <f t="shared" si="23"/>
        <v>0</v>
      </c>
      <c r="H56" s="66">
        <f t="shared" si="24"/>
        <v>0.29736776953910748</v>
      </c>
      <c r="I56" s="66">
        <f t="shared" si="25"/>
        <v>10.639888513030522</v>
      </c>
      <c r="J56" s="66">
        <f t="shared" si="26"/>
        <v>-0.29736776953910748</v>
      </c>
      <c r="K56" s="66">
        <f t="shared" si="27"/>
        <v>0</v>
      </c>
      <c r="L56" s="66">
        <f t="shared" si="28"/>
        <v>0.29736776953910748</v>
      </c>
      <c r="M56" s="66">
        <f t="shared" si="29"/>
        <v>10.639888513030522</v>
      </c>
      <c r="N56" s="66">
        <f t="shared" si="30"/>
        <v>-0.29736776953910748</v>
      </c>
      <c r="O56" s="67">
        <f t="shared" si="31"/>
        <v>8.8427590360663735E-2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8.9120774261880223E-5</v>
      </c>
      <c r="X56" s="65">
        <f t="shared" si="35"/>
        <v>0.8912077426188022</v>
      </c>
      <c r="Y56" s="68">
        <f t="shared" si="37"/>
        <v>0.10462319653448127</v>
      </c>
      <c r="Z56" s="68">
        <f t="shared" si="38"/>
        <v>0.10462319653448127</v>
      </c>
      <c r="AA56" s="66">
        <f t="shared" si="36"/>
        <v>10.639888513030522</v>
      </c>
      <c r="AB56" s="68">
        <f t="shared" si="39"/>
        <v>8.5584584948277254E-2</v>
      </c>
    </row>
    <row r="57" spans="1:28">
      <c r="A57">
        <v>131.47999999999999</v>
      </c>
      <c r="B57">
        <v>10.595967349666457</v>
      </c>
      <c r="D57" s="66">
        <f t="shared" si="20"/>
        <v>10.48899321863969</v>
      </c>
      <c r="E57" s="66">
        <f t="shared" si="21"/>
        <v>10.727915321149402</v>
      </c>
      <c r="F57" s="66">
        <f t="shared" si="22"/>
        <v>-0.23892210250971146</v>
      </c>
      <c r="G57" s="66">
        <f t="shared" si="23"/>
        <v>0</v>
      </c>
      <c r="H57" s="66">
        <f t="shared" si="24"/>
        <v>0.23892210250971146</v>
      </c>
      <c r="I57" s="66">
        <f t="shared" si="25"/>
        <v>10.727915321149402</v>
      </c>
      <c r="J57" s="66">
        <f t="shared" si="26"/>
        <v>-0.23892210250971146</v>
      </c>
      <c r="K57" s="66">
        <f t="shared" si="27"/>
        <v>0</v>
      </c>
      <c r="L57" s="66">
        <f t="shared" si="28"/>
        <v>0.23892210250971146</v>
      </c>
      <c r="M57" s="66">
        <f t="shared" si="29"/>
        <v>10.727915321149402</v>
      </c>
      <c r="N57" s="66">
        <f t="shared" si="30"/>
        <v>-0.23892210250971146</v>
      </c>
      <c r="O57" s="67">
        <f t="shared" si="31"/>
        <v>5.7083771067661077E-2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8.1020734313374992E-5</v>
      </c>
      <c r="X57" s="65">
        <f t="shared" si="35"/>
        <v>0.81020734313374987</v>
      </c>
      <c r="Y57" s="68">
        <f t="shared" si="37"/>
        <v>0.14647247514827555</v>
      </c>
      <c r="Z57" s="68">
        <f t="shared" si="38"/>
        <v>0.14647247514827555</v>
      </c>
      <c r="AA57" s="66">
        <f t="shared" si="36"/>
        <v>10.727915321149402</v>
      </c>
      <c r="AB57" s="68">
        <f t="shared" si="39"/>
        <v>8.8026808118879529E-2</v>
      </c>
    </row>
    <row r="58" spans="1:28">
      <c r="A58">
        <v>143.41999999999999</v>
      </c>
      <c r="B58">
        <v>10.742439824814731</v>
      </c>
      <c r="D58" s="66">
        <f t="shared" si="20"/>
        <v>10.635465693787964</v>
      </c>
      <c r="E58" s="66">
        <f t="shared" si="21"/>
        <v>10.805081161297453</v>
      </c>
      <c r="F58" s="66">
        <f t="shared" si="22"/>
        <v>-0.16961546750948919</v>
      </c>
      <c r="G58" s="66">
        <f t="shared" si="23"/>
        <v>0</v>
      </c>
      <c r="H58" s="66">
        <f t="shared" si="24"/>
        <v>0.16961546750948919</v>
      </c>
      <c r="I58" s="66">
        <f t="shared" si="25"/>
        <v>10.805081161297453</v>
      </c>
      <c r="J58" s="66">
        <f t="shared" si="26"/>
        <v>-0.16961546750948919</v>
      </c>
      <c r="K58" s="66">
        <f t="shared" si="27"/>
        <v>0</v>
      </c>
      <c r="L58" s="66">
        <f t="shared" si="28"/>
        <v>0.16961546750948919</v>
      </c>
      <c r="M58" s="66">
        <f t="shared" si="29"/>
        <v>10.805081161297453</v>
      </c>
      <c r="N58" s="66">
        <f t="shared" si="30"/>
        <v>-0.16961546750948919</v>
      </c>
      <c r="O58" s="67">
        <f t="shared" si="31"/>
        <v>2.8769406818462583E-2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7.4275597179769518E-5</v>
      </c>
      <c r="X58" s="65">
        <f t="shared" si="35"/>
        <v>0.74275597179769515</v>
      </c>
      <c r="Y58" s="68">
        <f t="shared" si="37"/>
        <v>0.14647247514827377</v>
      </c>
      <c r="Z58" s="68">
        <f t="shared" si="38"/>
        <v>0.14647247514827377</v>
      </c>
      <c r="AA58" s="66">
        <f t="shared" si="36"/>
        <v>10.805081161297453</v>
      </c>
      <c r="AB58" s="68">
        <f t="shared" si="39"/>
        <v>7.7165840148051501E-2</v>
      </c>
    </row>
    <row r="59" spans="1:28">
      <c r="A59">
        <v>157.22999999999999</v>
      </c>
      <c r="B59">
        <v>10.930761578576799</v>
      </c>
      <c r="D59" s="66">
        <f t="shared" si="20"/>
        <v>10.823787447550032</v>
      </c>
      <c r="E59" s="66">
        <f t="shared" si="21"/>
        <v>10.883626343803773</v>
      </c>
      <c r="F59" s="66">
        <f t="shared" si="22"/>
        <v>-5.9838896253740614E-2</v>
      </c>
      <c r="G59" s="66">
        <f t="shared" si="23"/>
        <v>0</v>
      </c>
      <c r="H59" s="66">
        <f t="shared" si="24"/>
        <v>5.9838896253740614E-2</v>
      </c>
      <c r="I59" s="66">
        <f t="shared" si="25"/>
        <v>10.883626343803773</v>
      </c>
      <c r="J59" s="66">
        <f t="shared" si="26"/>
        <v>-5.9838896253740614E-2</v>
      </c>
      <c r="K59" s="66">
        <f t="shared" si="27"/>
        <v>0</v>
      </c>
      <c r="L59" s="66">
        <f t="shared" si="28"/>
        <v>5.9838896253740614E-2</v>
      </c>
      <c r="M59" s="66">
        <f t="shared" si="29"/>
        <v>10.883626343803773</v>
      </c>
      <c r="N59" s="66">
        <f t="shared" si="30"/>
        <v>-5.9838896253740614E-2</v>
      </c>
      <c r="O59" s="67">
        <f t="shared" si="31"/>
        <v>3.5806935048659327E-3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6.7751740428178739E-5</v>
      </c>
      <c r="X59" s="65">
        <f t="shared" si="35"/>
        <v>0.67751740428178742</v>
      </c>
      <c r="Y59" s="68">
        <f t="shared" si="37"/>
        <v>0.18832175376206806</v>
      </c>
      <c r="Z59" s="68">
        <f t="shared" si="38"/>
        <v>0.18832175376206806</v>
      </c>
      <c r="AA59" s="66">
        <f t="shared" si="36"/>
        <v>10.883626343803773</v>
      </c>
      <c r="AB59" s="68">
        <f t="shared" si="39"/>
        <v>7.8545182506319478E-2</v>
      </c>
    </row>
    <row r="60" spans="1:28">
      <c r="A60">
        <v>172.29</v>
      </c>
      <c r="B60">
        <v>11.119083332338866</v>
      </c>
      <c r="D60" s="66">
        <f t="shared" si="20"/>
        <v>11.012109201312098</v>
      </c>
      <c r="E60" s="66">
        <f t="shared" si="21"/>
        <v>10.958818462436417</v>
      </c>
      <c r="F60" s="66">
        <f t="shared" si="22"/>
        <v>5.3290738875681143E-2</v>
      </c>
      <c r="G60" s="66">
        <f t="shared" si="23"/>
        <v>0</v>
      </c>
      <c r="H60" s="66">
        <f t="shared" si="24"/>
        <v>-5.3290738875681143E-2</v>
      </c>
      <c r="I60" s="66">
        <f t="shared" si="25"/>
        <v>10.958818462436417</v>
      </c>
      <c r="J60" s="66">
        <f t="shared" si="26"/>
        <v>5.3290738875681143E-2</v>
      </c>
      <c r="K60" s="66">
        <f t="shared" si="27"/>
        <v>0</v>
      </c>
      <c r="L60" s="66">
        <f t="shared" si="28"/>
        <v>-5.3290738875681143E-2</v>
      </c>
      <c r="M60" s="66">
        <f t="shared" si="29"/>
        <v>10.958818462436417</v>
      </c>
      <c r="N60" s="66">
        <f t="shared" si="30"/>
        <v>5.3290738875681143E-2</v>
      </c>
      <c r="O60" s="67">
        <f t="shared" si="31"/>
        <v>2.8399028499160334E-3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6.1829509243267408E-5</v>
      </c>
      <c r="X60" s="65">
        <f t="shared" si="35"/>
        <v>0.61829509243267411</v>
      </c>
      <c r="Y60" s="68">
        <f t="shared" si="37"/>
        <v>0.18832175376206628</v>
      </c>
      <c r="Z60" s="68">
        <f t="shared" si="38"/>
        <v>0.18832175376206628</v>
      </c>
      <c r="AA60" s="66">
        <f t="shared" si="36"/>
        <v>10.958818462436417</v>
      </c>
      <c r="AB60" s="68">
        <f t="shared" si="39"/>
        <v>7.5192118632644522E-2</v>
      </c>
    </row>
    <row r="61" spans="1:28">
      <c r="A61">
        <v>188.95</v>
      </c>
      <c r="B61">
        <v>11.307405086100934</v>
      </c>
      <c r="D61" s="66">
        <f t="shared" si="20"/>
        <v>11.200430955074166</v>
      </c>
      <c r="E61" s="66">
        <f t="shared" si="21"/>
        <v>11.031870783711984</v>
      </c>
      <c r="F61" s="66">
        <f t="shared" si="22"/>
        <v>0.16856017136218249</v>
      </c>
      <c r="G61" s="66">
        <f t="shared" si="23"/>
        <v>0</v>
      </c>
      <c r="H61" s="66">
        <f t="shared" si="24"/>
        <v>-0.16856017136218249</v>
      </c>
      <c r="I61" s="66">
        <f t="shared" si="25"/>
        <v>11.031870783711984</v>
      </c>
      <c r="J61" s="66">
        <f t="shared" si="26"/>
        <v>0.16856017136218249</v>
      </c>
      <c r="K61" s="66">
        <f t="shared" si="27"/>
        <v>0</v>
      </c>
      <c r="L61" s="66">
        <f t="shared" si="28"/>
        <v>-0.16856017136218249</v>
      </c>
      <c r="M61" s="66">
        <f t="shared" si="29"/>
        <v>11.031870783711984</v>
      </c>
      <c r="N61" s="66">
        <f t="shared" si="30"/>
        <v>0.16856017136218249</v>
      </c>
      <c r="O61" s="67">
        <f t="shared" si="31"/>
        <v>2.8412531369648324E-2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5.6377910280616793E-5</v>
      </c>
      <c r="X61" s="65">
        <f t="shared" si="35"/>
        <v>0.56377910280616794</v>
      </c>
      <c r="Y61" s="68">
        <f t="shared" si="37"/>
        <v>0.18832175376206806</v>
      </c>
      <c r="Z61" s="68">
        <f t="shared" si="38"/>
        <v>0.18832175376206806</v>
      </c>
      <c r="AA61" s="66">
        <f t="shared" si="36"/>
        <v>11.031870783711984</v>
      </c>
      <c r="AB61" s="68">
        <f t="shared" si="39"/>
        <v>7.3052321275566712E-2</v>
      </c>
    </row>
    <row r="62" spans="1:28">
      <c r="A62">
        <v>207.9</v>
      </c>
      <c r="B62">
        <v>11.495726839863</v>
      </c>
      <c r="D62" s="66">
        <f t="shared" si="20"/>
        <v>11.388752708836233</v>
      </c>
      <c r="E62" s="66">
        <f t="shared" si="21"/>
        <v>11.104685879932767</v>
      </c>
      <c r="F62" s="66">
        <f t="shared" si="22"/>
        <v>0.28406682890346602</v>
      </c>
      <c r="G62" s="66">
        <f t="shared" si="23"/>
        <v>0</v>
      </c>
      <c r="H62" s="66">
        <f t="shared" si="24"/>
        <v>-0.28406682890346602</v>
      </c>
      <c r="I62" s="66">
        <f t="shared" si="25"/>
        <v>11.104685879932767</v>
      </c>
      <c r="J62" s="66">
        <f t="shared" si="26"/>
        <v>0.28406682890346602</v>
      </c>
      <c r="K62" s="66">
        <f t="shared" si="27"/>
        <v>0</v>
      </c>
      <c r="L62" s="66">
        <f t="shared" si="28"/>
        <v>-0.28406682890346602</v>
      </c>
      <c r="M62" s="66">
        <f t="shared" si="29"/>
        <v>11.104685879932767</v>
      </c>
      <c r="N62" s="66">
        <f t="shared" si="30"/>
        <v>0.28406682890346602</v>
      </c>
      <c r="O62" s="67">
        <f t="shared" si="31"/>
        <v>8.0693963283271039E-2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5.1239086808670239E-5</v>
      </c>
      <c r="X62" s="65">
        <f t="shared" si="35"/>
        <v>0.51239086808670242</v>
      </c>
      <c r="Y62" s="68">
        <f t="shared" si="37"/>
        <v>0.18832175376206628</v>
      </c>
      <c r="Z62" s="68">
        <f t="shared" si="38"/>
        <v>0.18832175376206628</v>
      </c>
      <c r="AA62" s="66">
        <f t="shared" si="36"/>
        <v>11.104685879932767</v>
      </c>
      <c r="AB62" s="68">
        <f t="shared" si="39"/>
        <v>7.2815096220782749E-2</v>
      </c>
    </row>
    <row r="63" spans="1:28">
      <c r="A63">
        <v>227.89</v>
      </c>
      <c r="B63">
        <v>11.663123954318174</v>
      </c>
      <c r="D63" s="66">
        <f t="shared" si="20"/>
        <v>11.556149823291406</v>
      </c>
      <c r="E63" s="66">
        <f t="shared" si="21"/>
        <v>11.17206840031742</v>
      </c>
      <c r="F63" s="66">
        <f t="shared" si="22"/>
        <v>0.38408142297398662</v>
      </c>
      <c r="G63" s="66">
        <f t="shared" si="23"/>
        <v>0</v>
      </c>
      <c r="H63" s="66">
        <f t="shared" si="24"/>
        <v>-0.38408142297398662</v>
      </c>
      <c r="I63" s="66">
        <f t="shared" si="25"/>
        <v>11.17206840031742</v>
      </c>
      <c r="J63" s="66">
        <f t="shared" si="26"/>
        <v>0.38408142297398662</v>
      </c>
      <c r="K63" s="66">
        <f t="shared" si="27"/>
        <v>0</v>
      </c>
      <c r="L63" s="66">
        <f t="shared" si="28"/>
        <v>-0.38408142297398662</v>
      </c>
      <c r="M63" s="66">
        <f t="shared" si="29"/>
        <v>11.17206840031742</v>
      </c>
      <c r="N63" s="66">
        <f t="shared" si="30"/>
        <v>0.38408142297398662</v>
      </c>
      <c r="O63" s="67">
        <f t="shared" si="31"/>
        <v>0.14751853947372243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4.6744508962756345E-5</v>
      </c>
      <c r="X63" s="65">
        <f t="shared" si="35"/>
        <v>0.46744508962756343</v>
      </c>
      <c r="Y63" s="68">
        <f t="shared" si="37"/>
        <v>0.16739711445517358</v>
      </c>
      <c r="Z63" s="68">
        <f t="shared" si="38"/>
        <v>0.16739711445517358</v>
      </c>
      <c r="AA63" s="66">
        <f t="shared" si="36"/>
        <v>11.17206840031742</v>
      </c>
      <c r="AB63" s="68">
        <f t="shared" si="39"/>
        <v>6.7382520384652977E-2</v>
      </c>
    </row>
    <row r="64" spans="1:28">
      <c r="A64">
        <v>250.52</v>
      </c>
      <c r="B64">
        <v>11.809596429466447</v>
      </c>
      <c r="D64" s="66">
        <f t="shared" si="20"/>
        <v>11.70262229843968</v>
      </c>
      <c r="E64" s="66">
        <f t="shared" si="21"/>
        <v>11.23906972057687</v>
      </c>
      <c r="F64" s="66">
        <f t="shared" si="22"/>
        <v>0.46355257786281001</v>
      </c>
      <c r="G64" s="66">
        <f t="shared" si="23"/>
        <v>0</v>
      </c>
      <c r="H64" s="66">
        <f t="shared" si="24"/>
        <v>-0.46355257786281001</v>
      </c>
      <c r="I64" s="66">
        <f t="shared" si="25"/>
        <v>11.23906972057687</v>
      </c>
      <c r="J64" s="66">
        <f t="shared" si="26"/>
        <v>0.46355257786281001</v>
      </c>
      <c r="K64" s="66">
        <f t="shared" si="27"/>
        <v>0</v>
      </c>
      <c r="L64" s="66">
        <f t="shared" si="28"/>
        <v>-0.46355257786281001</v>
      </c>
      <c r="M64" s="66">
        <f t="shared" si="29"/>
        <v>11.23906972057687</v>
      </c>
      <c r="N64" s="66">
        <f t="shared" si="30"/>
        <v>0.46355257786281001</v>
      </c>
      <c r="O64" s="67">
        <f t="shared" si="31"/>
        <v>0.21488099244325654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4.2521978874032187E-5</v>
      </c>
      <c r="X64" s="65">
        <f t="shared" si="35"/>
        <v>0.42521978874032185</v>
      </c>
      <c r="Y64" s="68">
        <f t="shared" si="37"/>
        <v>0.14647247514827377</v>
      </c>
      <c r="Z64" s="68">
        <f t="shared" si="38"/>
        <v>0.14647247514827377</v>
      </c>
      <c r="AA64" s="66">
        <f t="shared" si="36"/>
        <v>11.23906972057687</v>
      </c>
      <c r="AB64" s="68">
        <f t="shared" si="39"/>
        <v>6.7001320259450381E-2</v>
      </c>
    </row>
    <row r="65" spans="1:28">
      <c r="A65">
        <v>274.2</v>
      </c>
      <c r="B65">
        <v>11.935144265307825</v>
      </c>
      <c r="D65" s="66">
        <f t="shared" si="20"/>
        <v>11.828170134281057</v>
      </c>
      <c r="E65" s="66">
        <f t="shared" si="21"/>
        <v>11.300755590413727</v>
      </c>
      <c r="F65" s="66">
        <f t="shared" si="22"/>
        <v>0.52741454386733011</v>
      </c>
      <c r="G65" s="66">
        <f t="shared" si="23"/>
        <v>6.202435014944335E-5</v>
      </c>
      <c r="H65" s="66">
        <f t="shared" si="24"/>
        <v>-0.52735251951718065</v>
      </c>
      <c r="I65" s="66">
        <f t="shared" si="25"/>
        <v>11.300817614763877</v>
      </c>
      <c r="J65" s="66">
        <f t="shared" si="26"/>
        <v>0.52735251951717999</v>
      </c>
      <c r="K65" s="66">
        <f t="shared" si="27"/>
        <v>0</v>
      </c>
      <c r="L65" s="66">
        <f t="shared" si="28"/>
        <v>-0.52735251951717999</v>
      </c>
      <c r="M65" s="66">
        <f t="shared" si="29"/>
        <v>11.300817614763877</v>
      </c>
      <c r="N65" s="66">
        <f t="shared" si="30"/>
        <v>0.52735251951717999</v>
      </c>
      <c r="O65" s="67">
        <f t="shared" si="31"/>
        <v>0.27810067984111769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3.8849767131737935E-5</v>
      </c>
      <c r="X65" s="65">
        <f t="shared" si="35"/>
        <v>0.38849767131737933</v>
      </c>
      <c r="Y65" s="68">
        <f t="shared" si="37"/>
        <v>0.12554783584137752</v>
      </c>
      <c r="Z65" s="68">
        <f t="shared" si="38"/>
        <v>0.12554783584137752</v>
      </c>
      <c r="AA65" s="66">
        <f t="shared" si="36"/>
        <v>11.300817614763877</v>
      </c>
      <c r="AB65" s="68">
        <f t="shared" si="39"/>
        <v>6.1747894187007546E-2</v>
      </c>
    </row>
    <row r="66" spans="1:28">
      <c r="A66">
        <v>296.33999999999997</v>
      </c>
      <c r="B66">
        <v>12.0816167404561</v>
      </c>
      <c r="D66" s="66">
        <f t="shared" si="20"/>
        <v>11.974642609429333</v>
      </c>
      <c r="E66" s="66">
        <f t="shared" si="21"/>
        <v>11.352130552133197</v>
      </c>
      <c r="F66" s="66">
        <f t="shared" si="22"/>
        <v>0.62251205729613623</v>
      </c>
      <c r="G66" s="66">
        <f t="shared" si="23"/>
        <v>5.0420723413693413E-2</v>
      </c>
      <c r="H66" s="66">
        <f t="shared" si="24"/>
        <v>-0.57209133388244282</v>
      </c>
      <c r="I66" s="66">
        <f t="shared" si="25"/>
        <v>11.402551275546891</v>
      </c>
      <c r="J66" s="66">
        <f t="shared" si="26"/>
        <v>0.57209133388244204</v>
      </c>
      <c r="K66" s="66">
        <f t="shared" si="27"/>
        <v>0</v>
      </c>
      <c r="L66" s="66">
        <f t="shared" si="28"/>
        <v>-0.57209133388244204</v>
      </c>
      <c r="M66" s="66">
        <f t="shared" si="29"/>
        <v>11.402551275546891</v>
      </c>
      <c r="N66" s="66">
        <f t="shared" si="30"/>
        <v>0.57209133388244204</v>
      </c>
      <c r="O66" s="67">
        <f t="shared" si="31"/>
        <v>0.3272884943033918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3.5947243529467988E-5</v>
      </c>
      <c r="X66" s="65">
        <f t="shared" si="35"/>
        <v>0.35947243529467987</v>
      </c>
      <c r="Y66" s="68">
        <f t="shared" si="37"/>
        <v>0.14647247514827555</v>
      </c>
      <c r="Z66" s="68">
        <f t="shared" si="38"/>
        <v>0.14647247514827555</v>
      </c>
      <c r="AA66" s="66">
        <f t="shared" si="36"/>
        <v>11.402551275546891</v>
      </c>
      <c r="AB66" s="68">
        <f t="shared" si="39"/>
        <v>0.10173366078301349</v>
      </c>
    </row>
    <row r="67" spans="1:28">
      <c r="A67">
        <v>325.68</v>
      </c>
      <c r="B67">
        <v>12.269938494218168</v>
      </c>
      <c r="D67" s="66">
        <f t="shared" si="20"/>
        <v>12.162964363191401</v>
      </c>
      <c r="E67" s="66">
        <f t="shared" si="21"/>
        <v>11.412626543788797</v>
      </c>
      <c r="F67" s="66">
        <f t="shared" si="22"/>
        <v>0.75033781940260447</v>
      </c>
      <c r="G67" s="66">
        <f t="shared" si="23"/>
        <v>0.35419467024995066</v>
      </c>
      <c r="H67" s="66">
        <f t="shared" si="24"/>
        <v>-0.39614314915265381</v>
      </c>
      <c r="I67" s="66">
        <f t="shared" si="25"/>
        <v>11.766821214038748</v>
      </c>
      <c r="J67" s="66">
        <f t="shared" si="26"/>
        <v>0.39614314915265325</v>
      </c>
      <c r="K67" s="66">
        <f t="shared" si="27"/>
        <v>0</v>
      </c>
      <c r="L67" s="66">
        <f t="shared" si="28"/>
        <v>-0.39614314915265325</v>
      </c>
      <c r="M67" s="66">
        <f t="shared" si="29"/>
        <v>11.766821214038748</v>
      </c>
      <c r="N67" s="66">
        <f t="shared" si="30"/>
        <v>0.39614314915265325</v>
      </c>
      <c r="O67" s="67">
        <f t="shared" si="31"/>
        <v>0.15692939462058128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3.2708812784090343E-5</v>
      </c>
      <c r="X67" s="65">
        <f t="shared" si="35"/>
        <v>0.32708812784090341</v>
      </c>
      <c r="Y67" s="68">
        <f t="shared" si="37"/>
        <v>0.18832175376206806</v>
      </c>
      <c r="Z67" s="68">
        <f t="shared" si="38"/>
        <v>0.18832175376206806</v>
      </c>
      <c r="AA67" s="66">
        <f t="shared" si="36"/>
        <v>11.766821214038748</v>
      </c>
      <c r="AB67" s="68">
        <f t="shared" si="39"/>
        <v>0.36426993849185685</v>
      </c>
    </row>
    <row r="68" spans="1:28">
      <c r="A68">
        <v>356.1</v>
      </c>
      <c r="B68">
        <v>12.479184887287133</v>
      </c>
      <c r="D68" s="66">
        <f t="shared" si="20"/>
        <v>12.372210756260365</v>
      </c>
      <c r="E68" s="66">
        <f t="shared" si="21"/>
        <v>11.467953798987287</v>
      </c>
      <c r="F68" s="66">
        <f t="shared" si="22"/>
        <v>0.90425695727307875</v>
      </c>
      <c r="G68" s="66">
        <f t="shared" si="23"/>
        <v>0.76511782625202485</v>
      </c>
      <c r="H68" s="66">
        <f t="shared" si="24"/>
        <v>-0.13913913102105391</v>
      </c>
      <c r="I68" s="66">
        <f t="shared" si="25"/>
        <v>12.233071625239312</v>
      </c>
      <c r="J68" s="66">
        <f t="shared" si="26"/>
        <v>0.13913913102105369</v>
      </c>
      <c r="K68" s="66">
        <f t="shared" si="27"/>
        <v>0</v>
      </c>
      <c r="L68" s="66">
        <f t="shared" si="28"/>
        <v>-0.13913913102105369</v>
      </c>
      <c r="M68" s="66">
        <f t="shared" si="29"/>
        <v>12.233071625239312</v>
      </c>
      <c r="N68" s="66">
        <f t="shared" si="30"/>
        <v>0.13913913102105369</v>
      </c>
      <c r="O68" s="67">
        <f t="shared" si="31"/>
        <v>1.9359697781293945E-2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2.9914647985179845E-5</v>
      </c>
      <c r="X68" s="65">
        <f t="shared" si="35"/>
        <v>0.29914647985179843</v>
      </c>
      <c r="Y68" s="68">
        <f t="shared" si="37"/>
        <v>0.20924639306896431</v>
      </c>
      <c r="Z68" s="68">
        <f t="shared" si="38"/>
        <v>0.20924639306896431</v>
      </c>
      <c r="AA68" s="66">
        <f t="shared" si="36"/>
        <v>12.233071625239312</v>
      </c>
      <c r="AB68" s="68">
        <f t="shared" si="39"/>
        <v>0.46625041120056387</v>
      </c>
    </row>
    <row r="69" spans="1:28">
      <c r="A69">
        <v>392.36</v>
      </c>
      <c r="B69">
        <v>12.709355919662993</v>
      </c>
      <c r="D69" s="66">
        <f t="shared" si="20"/>
        <v>12.602381788636226</v>
      </c>
      <c r="E69" s="66">
        <f t="shared" si="21"/>
        <v>11.526052763943794</v>
      </c>
      <c r="F69" s="66">
        <f t="shared" si="22"/>
        <v>1.0763290246924324</v>
      </c>
      <c r="G69" s="66">
        <f t="shared" si="23"/>
        <v>1.2103652243364666</v>
      </c>
      <c r="H69" s="66">
        <f t="shared" si="24"/>
        <v>0.13403619964403424</v>
      </c>
      <c r="I69" s="66">
        <f t="shared" si="25"/>
        <v>12.736417988280261</v>
      </c>
      <c r="J69" s="66">
        <f t="shared" si="26"/>
        <v>-0.13403619964403468</v>
      </c>
      <c r="K69" s="66">
        <f t="shared" si="27"/>
        <v>0</v>
      </c>
      <c r="L69" s="66">
        <f t="shared" si="28"/>
        <v>0.13403619964403468</v>
      </c>
      <c r="M69" s="66">
        <f t="shared" si="29"/>
        <v>12.736417988280261</v>
      </c>
      <c r="N69" s="66">
        <f t="shared" si="30"/>
        <v>-0.13403619964403468</v>
      </c>
      <c r="O69" s="67">
        <f t="shared" si="31"/>
        <v>1.7965702815015524E-2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2.7150081933740804E-5</v>
      </c>
      <c r="X69" s="65">
        <f t="shared" si="35"/>
        <v>0.27150081933740805</v>
      </c>
      <c r="Y69" s="68">
        <f t="shared" si="37"/>
        <v>0.23017103237586056</v>
      </c>
      <c r="Z69" s="68">
        <f t="shared" si="38"/>
        <v>0.23017103237586056</v>
      </c>
      <c r="AA69" s="66">
        <f t="shared" si="36"/>
        <v>12.736417988280261</v>
      </c>
      <c r="AB69" s="68">
        <f t="shared" si="39"/>
        <v>0.50334636304094893</v>
      </c>
    </row>
    <row r="70" spans="1:28">
      <c r="A70">
        <v>427.62</v>
      </c>
      <c r="B70">
        <v>12.939526952038857</v>
      </c>
      <c r="D70" s="66">
        <f t="shared" si="20"/>
        <v>12.83255282101209</v>
      </c>
      <c r="E70" s="66">
        <f t="shared" si="21"/>
        <v>11.575966553266401</v>
      </c>
      <c r="F70" s="66">
        <f t="shared" si="22"/>
        <v>1.2565862677456892</v>
      </c>
      <c r="G70" s="66">
        <f t="shared" si="23"/>
        <v>1.5659804030844005</v>
      </c>
      <c r="H70" s="66">
        <f t="shared" si="24"/>
        <v>0.3093941353387113</v>
      </c>
      <c r="I70" s="66">
        <f t="shared" si="25"/>
        <v>13.141946956350802</v>
      </c>
      <c r="J70" s="66">
        <f t="shared" si="26"/>
        <v>-0.30939413533871196</v>
      </c>
      <c r="K70" s="66">
        <f t="shared" si="27"/>
        <v>0</v>
      </c>
      <c r="L70" s="66">
        <f t="shared" si="28"/>
        <v>0.30939413533871196</v>
      </c>
      <c r="M70" s="66">
        <f t="shared" si="29"/>
        <v>13.141946956350802</v>
      </c>
      <c r="N70" s="66">
        <f t="shared" si="30"/>
        <v>-0.30939413533871196</v>
      </c>
      <c r="O70" s="67">
        <f t="shared" si="31"/>
        <v>9.572473098198922E-2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2.4911384283996405E-5</v>
      </c>
      <c r="X70" s="65">
        <f t="shared" si="35"/>
        <v>0.24911384283996404</v>
      </c>
      <c r="Y70" s="68">
        <f t="shared" si="37"/>
        <v>0.23017103237586412</v>
      </c>
      <c r="Z70" s="68">
        <f t="shared" si="38"/>
        <v>0.23017103237586412</v>
      </c>
      <c r="AA70" s="66">
        <f t="shared" si="36"/>
        <v>13.141946956350802</v>
      </c>
      <c r="AB70" s="68">
        <f t="shared" si="39"/>
        <v>0.4055289680705414</v>
      </c>
    </row>
    <row r="71" spans="1:28">
      <c r="A71">
        <v>467.88</v>
      </c>
      <c r="B71">
        <v>13.232471902335405</v>
      </c>
      <c r="D71" s="66">
        <f t="shared" si="20"/>
        <v>13.125497771308638</v>
      </c>
      <c r="E71" s="66">
        <f t="shared" si="21"/>
        <v>11.626576329467644</v>
      </c>
      <c r="F71" s="66">
        <f t="shared" si="22"/>
        <v>1.4989214418409933</v>
      </c>
      <c r="G71" s="66">
        <f t="shared" si="23"/>
        <v>1.8913223111886666</v>
      </c>
      <c r="H71" s="66">
        <f t="shared" si="24"/>
        <v>0.39240086934767326</v>
      </c>
      <c r="I71" s="66">
        <f t="shared" si="25"/>
        <v>13.517898640656311</v>
      </c>
      <c r="J71" s="66">
        <f t="shared" si="26"/>
        <v>-0.39240086934767326</v>
      </c>
      <c r="K71" s="66">
        <f t="shared" si="27"/>
        <v>0</v>
      </c>
      <c r="L71" s="66">
        <f t="shared" si="28"/>
        <v>0.39240086934767326</v>
      </c>
      <c r="M71" s="66">
        <f t="shared" si="29"/>
        <v>13.517898640656311</v>
      </c>
      <c r="N71" s="66">
        <f t="shared" si="30"/>
        <v>-0.39240086934767326</v>
      </c>
      <c r="O71" s="67">
        <f t="shared" si="31"/>
        <v>0.15397844226480975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2.2767816849454011E-5</v>
      </c>
      <c r="X71" s="65">
        <f t="shared" si="35"/>
        <v>0.22767816849454012</v>
      </c>
      <c r="Y71" s="68">
        <f t="shared" si="37"/>
        <v>0.29294495029654755</v>
      </c>
      <c r="Z71" s="68">
        <f t="shared" si="38"/>
        <v>0.29294495029654755</v>
      </c>
      <c r="AA71" s="66">
        <f t="shared" si="36"/>
        <v>13.517898640656311</v>
      </c>
      <c r="AB71" s="68">
        <f t="shared" si="39"/>
        <v>0.37595168430550885</v>
      </c>
    </row>
    <row r="72" spans="1:28">
      <c r="A72">
        <v>510.21</v>
      </c>
      <c r="B72">
        <v>13.525416852631956</v>
      </c>
      <c r="D72" s="66">
        <f t="shared" ref="D72:D103" si="40">IF(B72-$D$4&gt;0.05,B72-$D$4,IF(A72="","",0))</f>
        <v>13.418442721605189</v>
      </c>
      <c r="E72" s="66">
        <f t="shared" ref="E72:E103" si="41">IF(D72="","",IF(A72&lt;$F$4+0.01,0,10^(((-0.434*$E$4)/(LOG(A72)-LOG($F$4)))+LOG($G$4))))</f>
        <v>11.673835556339601</v>
      </c>
      <c r="F72" s="66">
        <f t="shared" ref="F72:F103" si="42">IF(E72="","",IF(ABS(D72-E72)&lt;0.05,0,D72-E72))</f>
        <v>1.7446071652655881</v>
      </c>
      <c r="G72" s="66">
        <f t="shared" ref="G72:G103" si="43">IF(OR(D72="",$H$4=""),"",IF(A72&lt;$I$4,0,10^(((-0.434*$H$4)/(LOG(A72)-LOG($I$4)))+LOG($J$4))))</f>
        <v>2.1628980309526566</v>
      </c>
      <c r="H72" s="66">
        <f t="shared" ref="H72:H103" si="44">IF(G72="","",IF(ABS(G72-F72)&lt;0.05,0,G72-F72))</f>
        <v>0.41829086568706852</v>
      </c>
      <c r="I72" s="66">
        <f t="shared" ref="I72:I103" si="45">IF(G72="","",E72+G72)</f>
        <v>13.836733587292258</v>
      </c>
      <c r="J72" s="66">
        <f t="shared" ref="J72:J103" si="46">IF(I72="","",IF(ABS(D72-I72)&lt;0.05,0,D72-I72))</f>
        <v>-0.41829086568706941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0.41829086568706941</v>
      </c>
      <c r="M72" s="66">
        <f t="shared" ref="M72:M103" si="49">IF(L72="","",E72+G72+K72)</f>
        <v>13.836733587292258</v>
      </c>
      <c r="N72" s="66">
        <f t="shared" ref="N72:N103" si="50">IF(M72="","",IF(ABS(D72-M72)&lt;0.05,0,D72-M72))</f>
        <v>-0.41829086568706941</v>
      </c>
      <c r="O72" s="67">
        <f t="shared" ref="O72:O103" si="51">IF($H$4="",IF(A72="","",F72^2),IF(N72="","",N72^2))</f>
        <v>0.17496724831723795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2.0878865854300272E-5</v>
      </c>
      <c r="X72" s="65">
        <f t="shared" ref="X72:X103" si="55">IF(D72="","",IF(W72=" "," ",W72*10000))</f>
        <v>0.20878865854300271</v>
      </c>
      <c r="Y72" s="68">
        <f t="shared" si="37"/>
        <v>0.2929449502965511</v>
      </c>
      <c r="Z72" s="68">
        <f t="shared" si="38"/>
        <v>0.2929449502965511</v>
      </c>
      <c r="AA72" s="66">
        <f t="shared" ref="AA72:AA103" si="56">(IF(M72="",(IF(I72="",E72,I72)),M72 ))</f>
        <v>13.836733587292258</v>
      </c>
      <c r="AB72" s="68">
        <f t="shared" si="39"/>
        <v>0.31883494663594725</v>
      </c>
    </row>
    <row r="73" spans="1:28">
      <c r="A73">
        <v>562.65</v>
      </c>
      <c r="B73">
        <v>13.839286442235402</v>
      </c>
      <c r="D73" s="66">
        <f t="shared" si="40"/>
        <v>13.732312311208634</v>
      </c>
      <c r="E73" s="66">
        <f t="shared" si="41"/>
        <v>11.725578611161053</v>
      </c>
      <c r="F73" s="66">
        <f t="shared" si="42"/>
        <v>2.0067337000475813</v>
      </c>
      <c r="G73" s="66">
        <f t="shared" si="43"/>
        <v>2.4274537965964305</v>
      </c>
      <c r="H73" s="66">
        <f t="shared" si="44"/>
        <v>0.42072009654884912</v>
      </c>
      <c r="I73" s="66">
        <f t="shared" si="45"/>
        <v>14.153032407757483</v>
      </c>
      <c r="J73" s="66">
        <f t="shared" si="46"/>
        <v>-0.42072009654884823</v>
      </c>
      <c r="K73" s="66">
        <f t="shared" si="47"/>
        <v>4.4067933798330613E-11</v>
      </c>
      <c r="L73" s="66">
        <f t="shared" si="48"/>
        <v>0.42072009659291615</v>
      </c>
      <c r="M73" s="66">
        <f t="shared" si="49"/>
        <v>14.15303240780155</v>
      </c>
      <c r="N73" s="66">
        <f t="shared" si="50"/>
        <v>-0.42072009659291609</v>
      </c>
      <c r="O73" s="67">
        <f t="shared" si="51"/>
        <v>0.17700539967715265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1.8932917706429472E-5</v>
      </c>
      <c r="X73" s="65">
        <f t="shared" si="55"/>
        <v>0.18932917706429472</v>
      </c>
      <c r="Y73" s="68">
        <f t="shared" ref="Y73:Y104" si="57">IF(B73-B72&lt;0.0001,0.0001,B73-B72)</f>
        <v>0.31386958960344558</v>
      </c>
      <c r="Z73" s="68">
        <f t="shared" ref="Z73:Z104" si="58">IF(D73-D72&lt;0.0001,0.0001,D73-D72)</f>
        <v>0.31386958960344558</v>
      </c>
      <c r="AA73" s="66">
        <f t="shared" si="56"/>
        <v>14.15303240780155</v>
      </c>
      <c r="AB73" s="68">
        <f t="shared" ref="AB73:AB104" si="59">IF(AA73-AA72&lt;0.0001,0.0001,AA73-AA72)</f>
        <v>0.31629882050929226</v>
      </c>
    </row>
    <row r="74" spans="1:28">
      <c r="A74">
        <v>610.29</v>
      </c>
      <c r="B74">
        <v>14.132231392531949</v>
      </c>
      <c r="D74" s="66">
        <f t="shared" si="40"/>
        <v>14.025257261505182</v>
      </c>
      <c r="E74" s="66">
        <f t="shared" si="41"/>
        <v>11.767297697003224</v>
      </c>
      <c r="F74" s="66">
        <f t="shared" si="42"/>
        <v>2.2579595645019577</v>
      </c>
      <c r="G74" s="66">
        <f t="shared" si="43"/>
        <v>2.6185091118780668</v>
      </c>
      <c r="H74" s="66">
        <f t="shared" si="44"/>
        <v>0.36054954737610911</v>
      </c>
      <c r="I74" s="66">
        <f t="shared" si="45"/>
        <v>14.385806808881291</v>
      </c>
      <c r="J74" s="66">
        <f t="shared" si="46"/>
        <v>-0.36054954737610956</v>
      </c>
      <c r="K74" s="66">
        <f t="shared" si="47"/>
        <v>1.6939952502188826E-2</v>
      </c>
      <c r="L74" s="66">
        <f t="shared" si="48"/>
        <v>0.37748949987829838</v>
      </c>
      <c r="M74" s="66">
        <f t="shared" si="49"/>
        <v>14.402746761383479</v>
      </c>
      <c r="N74" s="66">
        <f t="shared" si="50"/>
        <v>-0.37748949987829761</v>
      </c>
      <c r="O74" s="67">
        <f t="shared" si="51"/>
        <v>0.14249832251836725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1.7454990492261946E-5</v>
      </c>
      <c r="X74" s="65">
        <f t="shared" si="55"/>
        <v>0.17454990492261946</v>
      </c>
      <c r="Y74" s="68">
        <f t="shared" si="57"/>
        <v>0.29294495029654755</v>
      </c>
      <c r="Z74" s="68">
        <f t="shared" si="58"/>
        <v>0.29294495029654755</v>
      </c>
      <c r="AA74" s="66">
        <f t="shared" si="56"/>
        <v>14.402746761383479</v>
      </c>
      <c r="AB74" s="68">
        <f t="shared" si="59"/>
        <v>0.24971435358192906</v>
      </c>
    </row>
    <row r="75" spans="1:28">
      <c r="A75">
        <v>670.04</v>
      </c>
      <c r="B75">
        <v>14.4251763428285</v>
      </c>
      <c r="D75" s="66">
        <f t="shared" si="40"/>
        <v>14.318202211801733</v>
      </c>
      <c r="E75" s="66">
        <f t="shared" si="41"/>
        <v>11.813884424783319</v>
      </c>
      <c r="F75" s="66">
        <f t="shared" si="42"/>
        <v>2.5043177870184135</v>
      </c>
      <c r="G75" s="66">
        <f t="shared" si="43"/>
        <v>2.8112286346855031</v>
      </c>
      <c r="H75" s="66">
        <f t="shared" si="44"/>
        <v>0.30691084766708965</v>
      </c>
      <c r="I75" s="66">
        <f t="shared" si="45"/>
        <v>14.625113059468823</v>
      </c>
      <c r="J75" s="66">
        <f t="shared" si="46"/>
        <v>-0.30691084766709054</v>
      </c>
      <c r="K75" s="66">
        <f t="shared" si="47"/>
        <v>0.23188720809684321</v>
      </c>
      <c r="L75" s="66">
        <f t="shared" si="48"/>
        <v>0.5387980557639338</v>
      </c>
      <c r="M75" s="66">
        <f t="shared" si="49"/>
        <v>14.857000267565667</v>
      </c>
      <c r="N75" s="66">
        <f t="shared" si="50"/>
        <v>-0.5387980557639338</v>
      </c>
      <c r="O75" s="67">
        <f t="shared" si="51"/>
        <v>0.2903033448949951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1.5898462998511345E-5</v>
      </c>
      <c r="X75" s="65">
        <f t="shared" si="55"/>
        <v>0.15898462998511345</v>
      </c>
      <c r="Y75" s="68">
        <f t="shared" si="57"/>
        <v>0.2929449502965511</v>
      </c>
      <c r="Z75" s="68">
        <f t="shared" si="58"/>
        <v>0.2929449502965511</v>
      </c>
      <c r="AA75" s="66">
        <f t="shared" si="56"/>
        <v>14.857000267565667</v>
      </c>
      <c r="AB75" s="68">
        <f t="shared" si="59"/>
        <v>0.45425350618218729</v>
      </c>
    </row>
    <row r="76" spans="1:28">
      <c r="A76">
        <v>734.7</v>
      </c>
      <c r="B76">
        <v>14.697196653818153</v>
      </c>
      <c r="D76" s="66">
        <f t="shared" si="40"/>
        <v>14.590222522791386</v>
      </c>
      <c r="E76" s="66">
        <f t="shared" si="41"/>
        <v>11.85847228453083</v>
      </c>
      <c r="F76" s="66">
        <f t="shared" si="42"/>
        <v>2.7317502382605561</v>
      </c>
      <c r="G76" s="66">
        <f t="shared" si="43"/>
        <v>2.9777486017537216</v>
      </c>
      <c r="H76" s="66">
        <f t="shared" si="44"/>
        <v>0.24599836349316551</v>
      </c>
      <c r="I76" s="66">
        <f t="shared" si="45"/>
        <v>14.836220886284551</v>
      </c>
      <c r="J76" s="66">
        <f t="shared" si="46"/>
        <v>-0.24599836349316462</v>
      </c>
      <c r="K76" s="66">
        <f t="shared" si="47"/>
        <v>0.58602773239128958</v>
      </c>
      <c r="L76" s="66">
        <f t="shared" si="48"/>
        <v>0.8320260958844542</v>
      </c>
      <c r="M76" s="66">
        <f t="shared" si="49"/>
        <v>15.422248618675841</v>
      </c>
      <c r="N76" s="66">
        <f t="shared" si="50"/>
        <v>-0.83202609588445497</v>
      </c>
      <c r="O76" s="67">
        <f t="shared" si="51"/>
        <v>0.69226742423272825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1.4499259762518773E-5</v>
      </c>
      <c r="X76" s="65">
        <f t="shared" si="55"/>
        <v>0.14499259762518774</v>
      </c>
      <c r="Y76" s="68">
        <f t="shared" si="57"/>
        <v>0.27202031098965307</v>
      </c>
      <c r="Z76" s="68">
        <f t="shared" si="58"/>
        <v>0.27202031098965307</v>
      </c>
      <c r="AA76" s="66">
        <f t="shared" si="56"/>
        <v>15.422248618675841</v>
      </c>
      <c r="AB76" s="68">
        <f t="shared" si="59"/>
        <v>0.56524835111017424</v>
      </c>
    </row>
    <row r="77" spans="1:28">
      <c r="A77">
        <v>801.94</v>
      </c>
      <c r="B77">
        <v>14.948292325500914</v>
      </c>
      <c r="D77" s="66">
        <f t="shared" si="40"/>
        <v>14.841318194474146</v>
      </c>
      <c r="E77" s="66">
        <f t="shared" si="41"/>
        <v>11.899656673804534</v>
      </c>
      <c r="F77" s="66">
        <f t="shared" si="42"/>
        <v>2.9416615206696122</v>
      </c>
      <c r="G77" s="66">
        <f t="shared" si="43"/>
        <v>3.1178681773373338</v>
      </c>
      <c r="H77" s="66">
        <f t="shared" si="44"/>
        <v>0.17620665666772162</v>
      </c>
      <c r="I77" s="66">
        <f t="shared" si="45"/>
        <v>15.017524851141868</v>
      </c>
      <c r="J77" s="66">
        <f t="shared" si="46"/>
        <v>-0.17620665666772162</v>
      </c>
      <c r="K77" s="66">
        <f t="shared" si="47"/>
        <v>0.92956993860719872</v>
      </c>
      <c r="L77" s="66">
        <f t="shared" si="48"/>
        <v>1.1057765952749203</v>
      </c>
      <c r="M77" s="66">
        <f t="shared" si="49"/>
        <v>15.947094789749066</v>
      </c>
      <c r="N77" s="66">
        <f t="shared" si="50"/>
        <v>-1.1057765952749197</v>
      </c>
      <c r="O77" s="67">
        <f t="shared" si="51"/>
        <v>1.2227418786577935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1.328354508756583E-5</v>
      </c>
      <c r="X77" s="65">
        <f t="shared" si="55"/>
        <v>0.13283545087565829</v>
      </c>
      <c r="Y77" s="68">
        <f t="shared" si="57"/>
        <v>0.25109567168276037</v>
      </c>
      <c r="Z77" s="68">
        <f t="shared" si="58"/>
        <v>0.25109567168276037</v>
      </c>
      <c r="AA77" s="66">
        <f t="shared" si="56"/>
        <v>15.947094789749066</v>
      </c>
      <c r="AB77" s="68">
        <f t="shared" si="59"/>
        <v>0.52484617107322507</v>
      </c>
    </row>
    <row r="78" spans="1:28">
      <c r="A78">
        <v>879.36</v>
      </c>
      <c r="B78">
        <v>15.178463357876772</v>
      </c>
      <c r="D78" s="66">
        <f t="shared" si="40"/>
        <v>15.071489226850005</v>
      </c>
      <c r="E78" s="66">
        <f t="shared" si="41"/>
        <v>11.941789479461491</v>
      </c>
      <c r="F78" s="66">
        <f t="shared" si="42"/>
        <v>3.1296997473885142</v>
      </c>
      <c r="G78" s="66">
        <f t="shared" si="43"/>
        <v>3.2491999712127457</v>
      </c>
      <c r="H78" s="66">
        <f t="shared" si="44"/>
        <v>0.11950022382423153</v>
      </c>
      <c r="I78" s="66">
        <f t="shared" si="45"/>
        <v>15.190989450674238</v>
      </c>
      <c r="J78" s="66">
        <f t="shared" si="46"/>
        <v>-0.11950022382423242</v>
      </c>
      <c r="K78" s="66">
        <f t="shared" si="47"/>
        <v>1.2542531889049986</v>
      </c>
      <c r="L78" s="66">
        <f t="shared" si="48"/>
        <v>1.373753412729231</v>
      </c>
      <c r="M78" s="66">
        <f t="shared" si="49"/>
        <v>16.445242639579234</v>
      </c>
      <c r="N78" s="66">
        <f t="shared" si="50"/>
        <v>-1.3737534127292292</v>
      </c>
      <c r="O78" s="67">
        <f t="shared" si="51"/>
        <v>1.8871984389852041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1.2114044472710314E-5</v>
      </c>
      <c r="X78" s="65">
        <f t="shared" si="55"/>
        <v>0.12114044472710314</v>
      </c>
      <c r="Y78" s="68">
        <f t="shared" si="57"/>
        <v>0.23017103237585879</v>
      </c>
      <c r="Z78" s="68">
        <f t="shared" si="58"/>
        <v>0.23017103237585879</v>
      </c>
      <c r="AA78" s="66">
        <f t="shared" si="56"/>
        <v>16.445242639579234</v>
      </c>
      <c r="AB78" s="68">
        <f t="shared" si="59"/>
        <v>0.49814784983016835</v>
      </c>
    </row>
    <row r="79" spans="1:28">
      <c r="A79">
        <v>960.65</v>
      </c>
      <c r="B79">
        <v>15.408634390252631</v>
      </c>
      <c r="D79" s="66">
        <f t="shared" si="40"/>
        <v>15.301660259225864</v>
      </c>
      <c r="E79" s="66">
        <f t="shared" si="41"/>
        <v>11.981091875549103</v>
      </c>
      <c r="F79" s="66">
        <f t="shared" si="42"/>
        <v>3.3205683836767612</v>
      </c>
      <c r="G79" s="66">
        <f t="shared" si="43"/>
        <v>3.3619678325195683</v>
      </c>
      <c r="H79" s="66">
        <f t="shared" si="44"/>
        <v>0</v>
      </c>
      <c r="I79" s="66">
        <f t="shared" si="45"/>
        <v>15.343059708068671</v>
      </c>
      <c r="J79" s="66">
        <f t="shared" si="46"/>
        <v>0</v>
      </c>
      <c r="K79" s="66">
        <f t="shared" si="47"/>
        <v>1.5233059967822715</v>
      </c>
      <c r="L79" s="66">
        <f t="shared" si="48"/>
        <v>1.5233059967822715</v>
      </c>
      <c r="M79" s="66">
        <f t="shared" si="49"/>
        <v>16.866365704850942</v>
      </c>
      <c r="N79" s="66">
        <f t="shared" si="50"/>
        <v>-1.5647054456250782</v>
      </c>
      <c r="O79" s="67">
        <f t="shared" si="51"/>
        <v>2.4483031315687747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1.1088956589311968E-5</v>
      </c>
      <c r="X79" s="65">
        <f t="shared" si="55"/>
        <v>0.11088956589311968</v>
      </c>
      <c r="Y79" s="68">
        <f t="shared" si="57"/>
        <v>0.23017103237585879</v>
      </c>
      <c r="Z79" s="68">
        <f t="shared" si="58"/>
        <v>0.23017103237585879</v>
      </c>
      <c r="AA79" s="66">
        <f t="shared" si="56"/>
        <v>16.866365704850942</v>
      </c>
      <c r="AB79" s="68">
        <f t="shared" si="59"/>
        <v>0.42112306527170773</v>
      </c>
    </row>
    <row r="80" spans="1:28">
      <c r="A80">
        <v>1048.46</v>
      </c>
      <c r="B80">
        <v>15.596956144014701</v>
      </c>
      <c r="D80" s="66">
        <f t="shared" si="40"/>
        <v>15.489982012987934</v>
      </c>
      <c r="E80" s="66">
        <f t="shared" si="41"/>
        <v>12.018938592908491</v>
      </c>
      <c r="F80" s="66">
        <f t="shared" si="42"/>
        <v>3.4710434200794431</v>
      </c>
      <c r="G80" s="66">
        <f t="shared" si="43"/>
        <v>3.4626140837098092</v>
      </c>
      <c r="H80" s="66">
        <f t="shared" si="44"/>
        <v>0</v>
      </c>
      <c r="I80" s="66">
        <f t="shared" si="45"/>
        <v>15.4815526766183</v>
      </c>
      <c r="J80" s="66">
        <f t="shared" si="46"/>
        <v>0</v>
      </c>
      <c r="K80" s="66">
        <f t="shared" si="47"/>
        <v>1.7519473125568157</v>
      </c>
      <c r="L80" s="66">
        <f t="shared" si="48"/>
        <v>1.7519473125568157</v>
      </c>
      <c r="M80" s="66">
        <f t="shared" si="49"/>
        <v>17.233499989175115</v>
      </c>
      <c r="N80" s="66">
        <f t="shared" si="50"/>
        <v>-1.7435179761871815</v>
      </c>
      <c r="O80" s="67">
        <f t="shared" si="51"/>
        <v>3.0398549332878453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1.016024087473298E-5</v>
      </c>
      <c r="X80" s="65">
        <f t="shared" si="55"/>
        <v>0.1016024087473298</v>
      </c>
      <c r="Y80" s="68">
        <f t="shared" si="57"/>
        <v>0.18832175376206983</v>
      </c>
      <c r="Z80" s="68">
        <f t="shared" si="58"/>
        <v>0.18832175376206983</v>
      </c>
      <c r="AA80" s="66">
        <f t="shared" si="56"/>
        <v>17.233499989175115</v>
      </c>
      <c r="AB80" s="68">
        <f t="shared" si="59"/>
        <v>0.36713428432417317</v>
      </c>
    </row>
    <row r="81" spans="1:28">
      <c r="A81">
        <v>1146.6300000000001</v>
      </c>
      <c r="B81">
        <v>15.785277897776769</v>
      </c>
      <c r="D81" s="66">
        <f t="shared" si="40"/>
        <v>15.678303766750002</v>
      </c>
      <c r="E81" s="66">
        <f t="shared" si="41"/>
        <v>12.056643957928884</v>
      </c>
      <c r="F81" s="66">
        <f t="shared" si="42"/>
        <v>3.6216598088211178</v>
      </c>
      <c r="G81" s="66">
        <f t="shared" si="43"/>
        <v>3.5559087589793905</v>
      </c>
      <c r="H81" s="66">
        <f t="shared" si="44"/>
        <v>-6.5751049841727305E-2</v>
      </c>
      <c r="I81" s="66">
        <f t="shared" si="45"/>
        <v>15.612552716908274</v>
      </c>
      <c r="J81" s="66">
        <f t="shared" si="46"/>
        <v>6.5751049841727749E-2</v>
      </c>
      <c r="K81" s="66">
        <f t="shared" si="47"/>
        <v>1.9529837576026943</v>
      </c>
      <c r="L81" s="66">
        <f t="shared" si="48"/>
        <v>1.8872327077609665</v>
      </c>
      <c r="M81" s="66">
        <f t="shared" si="49"/>
        <v>17.565536474510967</v>
      </c>
      <c r="N81" s="66">
        <f t="shared" si="50"/>
        <v>-1.8872327077609654</v>
      </c>
      <c r="O81" s="67">
        <f t="shared" si="51"/>
        <v>3.5616472932427854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9.290360576229945E-6</v>
      </c>
      <c r="X81" s="65">
        <f t="shared" si="55"/>
        <v>9.2903605762299446E-2</v>
      </c>
      <c r="Y81" s="68">
        <f t="shared" si="57"/>
        <v>0.18832175376206806</v>
      </c>
      <c r="Z81" s="68">
        <f t="shared" si="58"/>
        <v>0.18832175376206806</v>
      </c>
      <c r="AA81" s="66">
        <f t="shared" si="56"/>
        <v>17.565536474510967</v>
      </c>
      <c r="AB81" s="68">
        <f t="shared" si="59"/>
        <v>0.33203648533585195</v>
      </c>
    </row>
    <row r="82" spans="1:28">
      <c r="A82">
        <v>1255.57</v>
      </c>
      <c r="B82">
        <v>15.973599651538839</v>
      </c>
      <c r="D82" s="66">
        <f t="shared" si="40"/>
        <v>15.866625520512072</v>
      </c>
      <c r="E82" s="66">
        <f t="shared" si="41"/>
        <v>12.093864073119095</v>
      </c>
      <c r="F82" s="66">
        <f t="shared" si="42"/>
        <v>3.7727614473929769</v>
      </c>
      <c r="G82" s="66">
        <f t="shared" si="43"/>
        <v>3.6418307525792524</v>
      </c>
      <c r="H82" s="66">
        <f t="shared" si="44"/>
        <v>-0.13093069481372455</v>
      </c>
      <c r="I82" s="66">
        <f t="shared" si="45"/>
        <v>15.735694825698348</v>
      </c>
      <c r="J82" s="66">
        <f t="shared" si="46"/>
        <v>0.1309306948137241</v>
      </c>
      <c r="K82" s="66">
        <f t="shared" si="47"/>
        <v>2.1285855525099699</v>
      </c>
      <c r="L82" s="66">
        <f t="shared" si="48"/>
        <v>1.9976548576962458</v>
      </c>
      <c r="M82" s="66">
        <f t="shared" si="49"/>
        <v>17.864280378208317</v>
      </c>
      <c r="N82" s="66">
        <f t="shared" si="50"/>
        <v>-1.9976548576962454</v>
      </c>
      <c r="O82" s="67">
        <f t="shared" si="51"/>
        <v>3.9906249304774066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8.4842789709235988E-6</v>
      </c>
      <c r="X82" s="65">
        <f t="shared" si="55"/>
        <v>8.4842789709235991E-2</v>
      </c>
      <c r="Y82" s="68">
        <f t="shared" si="57"/>
        <v>0.18832175376206983</v>
      </c>
      <c r="Z82" s="68">
        <f t="shared" si="58"/>
        <v>0.18832175376206983</v>
      </c>
      <c r="AA82" s="66">
        <f t="shared" si="56"/>
        <v>17.864280378208317</v>
      </c>
      <c r="AB82" s="68">
        <f t="shared" si="59"/>
        <v>0.29874390369734982</v>
      </c>
    </row>
    <row r="83" spans="1:28" ht="15" customHeight="1">
      <c r="A83">
        <v>1375.68</v>
      </c>
      <c r="B83">
        <v>16.140996765994011</v>
      </c>
      <c r="D83" s="66">
        <f t="shared" si="40"/>
        <v>16.034022634967243</v>
      </c>
      <c r="E83" s="66">
        <f t="shared" si="41"/>
        <v>12.130336958500282</v>
      </c>
      <c r="F83" s="66">
        <f t="shared" si="42"/>
        <v>3.9036856764669619</v>
      </c>
      <c r="G83" s="66">
        <f t="shared" si="43"/>
        <v>3.7206319144679783</v>
      </c>
      <c r="H83" s="66">
        <f t="shared" si="44"/>
        <v>-0.1830537619989836</v>
      </c>
      <c r="I83" s="66">
        <f t="shared" si="45"/>
        <v>15.850968872968259</v>
      </c>
      <c r="J83" s="66">
        <f t="shared" si="46"/>
        <v>0.18305376199898404</v>
      </c>
      <c r="K83" s="66">
        <f t="shared" si="47"/>
        <v>2.2816671538907238</v>
      </c>
      <c r="L83" s="66">
        <f t="shared" si="48"/>
        <v>2.0986133918917398</v>
      </c>
      <c r="M83" s="66">
        <f t="shared" si="49"/>
        <v>18.132636026858982</v>
      </c>
      <c r="N83" s="66">
        <f t="shared" si="50"/>
        <v>-2.0986133918917389</v>
      </c>
      <c r="O83" s="67">
        <f t="shared" si="51"/>
        <v>4.4041781686273493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7.743520402653628E-6</v>
      </c>
      <c r="X83" s="65">
        <f t="shared" si="55"/>
        <v>7.7435204026536281E-2</v>
      </c>
      <c r="Y83" s="68">
        <f t="shared" si="57"/>
        <v>0.1673971144551718</v>
      </c>
      <c r="Z83" s="68">
        <f t="shared" si="58"/>
        <v>0.1673971144551718</v>
      </c>
      <c r="AA83" s="66">
        <f t="shared" si="56"/>
        <v>18.132636026858982</v>
      </c>
      <c r="AB83" s="68">
        <f t="shared" si="59"/>
        <v>0.2683556486506653</v>
      </c>
    </row>
    <row r="84" spans="1:28">
      <c r="A84">
        <v>1509.63</v>
      </c>
      <c r="B84">
        <v>16.287469241142283</v>
      </c>
      <c r="D84" s="66">
        <f t="shared" si="40"/>
        <v>16.180495110115515</v>
      </c>
      <c r="E84" s="66">
        <f t="shared" si="41"/>
        <v>12.166451399488434</v>
      </c>
      <c r="F84" s="66">
        <f t="shared" si="42"/>
        <v>4.0140437106270817</v>
      </c>
      <c r="G84" s="66">
        <f t="shared" si="43"/>
        <v>3.7938672052211597</v>
      </c>
      <c r="H84" s="66">
        <f t="shared" si="44"/>
        <v>-0.22017650540592193</v>
      </c>
      <c r="I84" s="66">
        <f t="shared" si="45"/>
        <v>15.960318604709594</v>
      </c>
      <c r="J84" s="66">
        <f t="shared" si="46"/>
        <v>0.22017650540592193</v>
      </c>
      <c r="K84" s="66">
        <f t="shared" si="47"/>
        <v>2.4172935456818516</v>
      </c>
      <c r="L84" s="66">
        <f t="shared" si="48"/>
        <v>2.1971170402759297</v>
      </c>
      <c r="M84" s="66">
        <f t="shared" si="49"/>
        <v>18.377612150391446</v>
      </c>
      <c r="N84" s="66">
        <f t="shared" si="50"/>
        <v>-2.1971170402759306</v>
      </c>
      <c r="O84" s="67">
        <f t="shared" si="51"/>
        <v>4.8273232886708648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7.0564351182227049E-6</v>
      </c>
      <c r="X84" s="65">
        <f t="shared" si="55"/>
        <v>7.056435118222705E-2</v>
      </c>
      <c r="Y84" s="68">
        <f t="shared" si="57"/>
        <v>0.146472475148272</v>
      </c>
      <c r="Z84" s="68">
        <f t="shared" si="58"/>
        <v>0.146472475148272</v>
      </c>
      <c r="AA84" s="66">
        <f t="shared" si="56"/>
        <v>18.377612150391446</v>
      </c>
      <c r="AB84" s="68">
        <f t="shared" si="59"/>
        <v>0.24497612353246367</v>
      </c>
    </row>
    <row r="85" spans="1:28">
      <c r="A85">
        <v>1646.85</v>
      </c>
      <c r="B85">
        <v>16.433941716290558</v>
      </c>
      <c r="D85" s="66">
        <f t="shared" si="40"/>
        <v>16.326967585263791</v>
      </c>
      <c r="E85" s="66">
        <f t="shared" si="41"/>
        <v>12.199404213192993</v>
      </c>
      <c r="F85" s="66">
        <f t="shared" si="42"/>
        <v>4.1275633720707976</v>
      </c>
      <c r="G85" s="66">
        <f t="shared" si="43"/>
        <v>3.8568818534495097</v>
      </c>
      <c r="H85" s="66">
        <f t="shared" si="44"/>
        <v>-0.27068151862128786</v>
      </c>
      <c r="I85" s="66">
        <f t="shared" si="45"/>
        <v>16.056286066642503</v>
      </c>
      <c r="J85" s="66">
        <f t="shared" si="46"/>
        <v>0.27068151862128786</v>
      </c>
      <c r="K85" s="66">
        <f t="shared" si="47"/>
        <v>2.5290514785065659</v>
      </c>
      <c r="L85" s="66">
        <f t="shared" si="48"/>
        <v>2.258369959885278</v>
      </c>
      <c r="M85" s="66">
        <f t="shared" si="49"/>
        <v>18.58533754514907</v>
      </c>
      <c r="N85" s="66">
        <f t="shared" si="50"/>
        <v>-2.2583699598852789</v>
      </c>
      <c r="O85" s="67">
        <f t="shared" si="51"/>
        <v>5.1002348757122364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6.4684738425008605E-6</v>
      </c>
      <c r="X85" s="65">
        <f t="shared" si="55"/>
        <v>6.4684738425008603E-2</v>
      </c>
      <c r="Y85" s="68">
        <f t="shared" si="57"/>
        <v>0.14647247514827555</v>
      </c>
      <c r="Z85" s="68">
        <f t="shared" si="58"/>
        <v>0.14647247514827555</v>
      </c>
      <c r="AA85" s="66">
        <f t="shared" si="56"/>
        <v>18.58533754514907</v>
      </c>
      <c r="AB85" s="68">
        <f t="shared" si="59"/>
        <v>0.20772539475762386</v>
      </c>
    </row>
    <row r="86" spans="1:28">
      <c r="A86">
        <v>1808.63</v>
      </c>
      <c r="B86">
        <v>16.559489552131936</v>
      </c>
      <c r="D86" s="66">
        <f t="shared" si="40"/>
        <v>16.452515421105169</v>
      </c>
      <c r="E86" s="66">
        <f t="shared" si="41"/>
        <v>12.233999928709515</v>
      </c>
      <c r="F86" s="66">
        <f t="shared" si="42"/>
        <v>4.2185154923956532</v>
      </c>
      <c r="G86" s="66">
        <f t="shared" si="43"/>
        <v>3.9194435924305564</v>
      </c>
      <c r="H86" s="66">
        <f t="shared" si="44"/>
        <v>-0.29907189996509675</v>
      </c>
      <c r="I86" s="66">
        <f t="shared" si="45"/>
        <v>16.153443521140073</v>
      </c>
      <c r="J86" s="66">
        <f t="shared" si="46"/>
        <v>0.29907189996509587</v>
      </c>
      <c r="K86" s="66">
        <f t="shared" si="47"/>
        <v>2.6356609779684153</v>
      </c>
      <c r="L86" s="66">
        <f t="shared" si="48"/>
        <v>2.3365890780033194</v>
      </c>
      <c r="M86" s="66">
        <f t="shared" si="49"/>
        <v>18.78910449910849</v>
      </c>
      <c r="N86" s="66">
        <f t="shared" si="50"/>
        <v>-2.3365890780033212</v>
      </c>
      <c r="O86" s="67">
        <f t="shared" si="51"/>
        <v>5.4596485194444107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5.8898758438832384E-6</v>
      </c>
      <c r="X86" s="65">
        <f t="shared" si="55"/>
        <v>5.8898758438832383E-2</v>
      </c>
      <c r="Y86" s="68">
        <f t="shared" si="57"/>
        <v>0.12554783584137752</v>
      </c>
      <c r="Z86" s="68">
        <f t="shared" si="58"/>
        <v>0.12554783584137752</v>
      </c>
      <c r="AA86" s="66">
        <f t="shared" si="56"/>
        <v>18.78910449910849</v>
      </c>
      <c r="AB86" s="68">
        <f t="shared" si="59"/>
        <v>0.20376695395941979</v>
      </c>
    </row>
    <row r="87" spans="1:28">
      <c r="A87">
        <v>1978.2</v>
      </c>
      <c r="B87">
        <v>16.685037387973317</v>
      </c>
      <c r="D87" s="66">
        <f t="shared" si="40"/>
        <v>16.57806325694655</v>
      </c>
      <c r="E87" s="66">
        <f t="shared" si="41"/>
        <v>12.266248654786981</v>
      </c>
      <c r="F87" s="66">
        <f t="shared" si="42"/>
        <v>4.3118146021595685</v>
      </c>
      <c r="G87" s="66">
        <f t="shared" si="43"/>
        <v>3.9746984664890799</v>
      </c>
      <c r="H87" s="66">
        <f t="shared" si="44"/>
        <v>-0.33711613567048859</v>
      </c>
      <c r="I87" s="66">
        <f t="shared" si="45"/>
        <v>16.240947121276061</v>
      </c>
      <c r="J87" s="66">
        <f t="shared" si="46"/>
        <v>0.33711613567048815</v>
      </c>
      <c r="K87" s="66">
        <f t="shared" si="47"/>
        <v>2.7263590993479867</v>
      </c>
      <c r="L87" s="66">
        <f t="shared" si="48"/>
        <v>2.3892429636774986</v>
      </c>
      <c r="M87" s="66">
        <f t="shared" si="49"/>
        <v>18.967306220624049</v>
      </c>
      <c r="N87" s="66">
        <f t="shared" si="50"/>
        <v>-2.3892429636774999</v>
      </c>
      <c r="O87" s="67">
        <f t="shared" si="51"/>
        <v>5.7084819394824429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5.3849995690640693E-6</v>
      </c>
      <c r="X87" s="65">
        <f t="shared" si="55"/>
        <v>5.3849995690640695E-2</v>
      </c>
      <c r="Y87" s="68">
        <f t="shared" si="57"/>
        <v>0.12554783584138107</v>
      </c>
      <c r="Z87" s="68">
        <f t="shared" si="58"/>
        <v>0.12554783584138107</v>
      </c>
      <c r="AA87" s="66">
        <f t="shared" si="56"/>
        <v>18.967306220624049</v>
      </c>
      <c r="AB87" s="68">
        <f t="shared" si="59"/>
        <v>0.1782017215155598</v>
      </c>
    </row>
    <row r="88" spans="1:28">
      <c r="A88">
        <v>2155.9</v>
      </c>
      <c r="B88">
        <v>16.7896605845078</v>
      </c>
      <c r="D88" s="66">
        <f t="shared" si="40"/>
        <v>16.682686453481033</v>
      </c>
      <c r="E88" s="66">
        <f t="shared" si="41"/>
        <v>12.296460801039283</v>
      </c>
      <c r="F88" s="66">
        <f t="shared" si="42"/>
        <v>4.38622565244175</v>
      </c>
      <c r="G88" s="66">
        <f t="shared" si="43"/>
        <v>4.0239780458958636</v>
      </c>
      <c r="H88" s="66">
        <f t="shared" si="44"/>
        <v>-0.36224760654588639</v>
      </c>
      <c r="I88" s="66">
        <f t="shared" si="45"/>
        <v>16.320438846935147</v>
      </c>
      <c r="J88" s="66">
        <f t="shared" si="46"/>
        <v>0.3622476065458855</v>
      </c>
      <c r="K88" s="66">
        <f t="shared" si="47"/>
        <v>2.8046163667749564</v>
      </c>
      <c r="L88" s="66">
        <f t="shared" si="48"/>
        <v>2.4423687602290709</v>
      </c>
      <c r="M88" s="66">
        <f t="shared" si="49"/>
        <v>19.125055213710105</v>
      </c>
      <c r="N88" s="66">
        <f t="shared" si="50"/>
        <v>-2.4423687602290727</v>
      </c>
      <c r="O88" s="67">
        <f t="shared" si="51"/>
        <v>5.9651651609428971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4.9411411232072649E-6</v>
      </c>
      <c r="X88" s="65">
        <f t="shared" si="55"/>
        <v>4.9411411232072648E-2</v>
      </c>
      <c r="Y88" s="68">
        <f t="shared" si="57"/>
        <v>0.10462319653448304</v>
      </c>
      <c r="Z88" s="68">
        <f t="shared" si="58"/>
        <v>0.10462319653448304</v>
      </c>
      <c r="AA88" s="66">
        <f t="shared" si="56"/>
        <v>19.125055213710105</v>
      </c>
      <c r="AB88" s="68">
        <f t="shared" si="59"/>
        <v>0.15774899308605583</v>
      </c>
    </row>
    <row r="89" spans="1:28">
      <c r="A89">
        <v>2367.5100000000002</v>
      </c>
      <c r="B89">
        <v>16.894283781042276</v>
      </c>
      <c r="D89" s="66">
        <f t="shared" si="40"/>
        <v>16.787309650015509</v>
      </c>
      <c r="E89" s="66">
        <f t="shared" si="41"/>
        <v>12.328549045503124</v>
      </c>
      <c r="F89" s="66">
        <f t="shared" si="42"/>
        <v>4.4587606045123849</v>
      </c>
      <c r="G89" s="66">
        <f t="shared" si="43"/>
        <v>4.0738673489060977</v>
      </c>
      <c r="H89" s="66">
        <f t="shared" si="44"/>
        <v>-0.38489325560628718</v>
      </c>
      <c r="I89" s="66">
        <f t="shared" si="45"/>
        <v>16.402416394409222</v>
      </c>
      <c r="J89" s="66">
        <f t="shared" si="46"/>
        <v>0.38489325560628629</v>
      </c>
      <c r="K89" s="66">
        <f t="shared" si="47"/>
        <v>2.8814071716173397</v>
      </c>
      <c r="L89" s="66">
        <f t="shared" si="48"/>
        <v>2.4965139160110534</v>
      </c>
      <c r="M89" s="66">
        <f t="shared" si="49"/>
        <v>19.283823566026562</v>
      </c>
      <c r="N89" s="66">
        <f t="shared" si="50"/>
        <v>-2.4965139160110539</v>
      </c>
      <c r="O89" s="67">
        <f t="shared" si="51"/>
        <v>6.2325817328368478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4.4994978469035155E-6</v>
      </c>
      <c r="X89" s="65">
        <f t="shared" si="55"/>
        <v>4.4994978469035156E-2</v>
      </c>
      <c r="Y89" s="68">
        <f t="shared" si="57"/>
        <v>0.10462319653447594</v>
      </c>
      <c r="Z89" s="68">
        <f t="shared" si="58"/>
        <v>0.10462319653447594</v>
      </c>
      <c r="AA89" s="66">
        <f t="shared" si="56"/>
        <v>19.283823566026562</v>
      </c>
      <c r="AB89" s="68">
        <f t="shared" si="59"/>
        <v>0.15876835231645714</v>
      </c>
    </row>
    <row r="90" spans="1:28">
      <c r="A90">
        <v>2585.81</v>
      </c>
      <c r="B90">
        <v>16.977982338269864</v>
      </c>
      <c r="D90" s="66">
        <f t="shared" si="40"/>
        <v>16.871008207243097</v>
      </c>
      <c r="E90" s="66">
        <f t="shared" si="41"/>
        <v>12.358043791094644</v>
      </c>
      <c r="F90" s="66">
        <f t="shared" si="42"/>
        <v>4.5129644161484528</v>
      </c>
      <c r="G90" s="66">
        <f t="shared" si="43"/>
        <v>4.1176453798102424</v>
      </c>
      <c r="H90" s="66">
        <f t="shared" si="44"/>
        <v>-0.39531903633821042</v>
      </c>
      <c r="I90" s="66">
        <f t="shared" si="45"/>
        <v>16.475689170904886</v>
      </c>
      <c r="J90" s="66">
        <f t="shared" si="46"/>
        <v>0.3953190363382113</v>
      </c>
      <c r="K90" s="66">
        <f t="shared" si="47"/>
        <v>2.946844782494618</v>
      </c>
      <c r="L90" s="66">
        <f t="shared" si="48"/>
        <v>2.5515257461564067</v>
      </c>
      <c r="M90" s="66">
        <f t="shared" si="49"/>
        <v>19.422533953399505</v>
      </c>
      <c r="N90" s="66">
        <f t="shared" si="50"/>
        <v>-2.5515257461564076</v>
      </c>
      <c r="O90" s="67">
        <f t="shared" si="51"/>
        <v>6.5102836332990126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4.1196399377845023E-6</v>
      </c>
      <c r="X90" s="65">
        <f t="shared" si="55"/>
        <v>4.1196399377845021E-2</v>
      </c>
      <c r="Y90" s="68">
        <f t="shared" si="57"/>
        <v>8.3698557227588566E-2</v>
      </c>
      <c r="Z90" s="68">
        <f t="shared" si="58"/>
        <v>8.3698557227588566E-2</v>
      </c>
      <c r="AA90" s="66">
        <f t="shared" si="56"/>
        <v>19.422533953399505</v>
      </c>
      <c r="AB90" s="68">
        <f t="shared" si="59"/>
        <v>0.13871038737294228</v>
      </c>
    </row>
    <row r="91" spans="1:28">
      <c r="A91">
        <v>2827.72</v>
      </c>
      <c r="B91">
        <v>17.061680895497446</v>
      </c>
      <c r="D91" s="66">
        <f t="shared" si="40"/>
        <v>16.954706764470679</v>
      </c>
      <c r="E91" s="66">
        <f t="shared" si="41"/>
        <v>12.387250824161653</v>
      </c>
      <c r="F91" s="66">
        <f t="shared" si="42"/>
        <v>4.567455940309026</v>
      </c>
      <c r="G91" s="66">
        <f t="shared" si="43"/>
        <v>4.1591600910930948</v>
      </c>
      <c r="H91" s="66">
        <f t="shared" si="44"/>
        <v>-0.40829584921593121</v>
      </c>
      <c r="I91" s="66">
        <f t="shared" si="45"/>
        <v>16.546410915254746</v>
      </c>
      <c r="J91" s="66">
        <f t="shared" si="46"/>
        <v>0.40829584921593209</v>
      </c>
      <c r="K91" s="66">
        <f t="shared" si="47"/>
        <v>3.0072758133031998</v>
      </c>
      <c r="L91" s="66">
        <f t="shared" si="48"/>
        <v>2.5989799640872677</v>
      </c>
      <c r="M91" s="66">
        <f t="shared" si="49"/>
        <v>19.553686728557945</v>
      </c>
      <c r="N91" s="66">
        <f t="shared" si="50"/>
        <v>-2.5989799640872668</v>
      </c>
      <c r="O91" s="67">
        <f t="shared" si="51"/>
        <v>6.7546968537270509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3.7672068477510303E-6</v>
      </c>
      <c r="X91" s="65">
        <f t="shared" si="55"/>
        <v>3.7672068477510305E-2</v>
      </c>
      <c r="Y91" s="68">
        <f t="shared" si="57"/>
        <v>8.369855722758146E-2</v>
      </c>
      <c r="Z91" s="68">
        <f t="shared" si="58"/>
        <v>8.369855722758146E-2</v>
      </c>
      <c r="AA91" s="66">
        <f t="shared" si="56"/>
        <v>19.553686728557945</v>
      </c>
      <c r="AB91" s="68">
        <f t="shared" si="59"/>
        <v>0.1311527751584407</v>
      </c>
    </row>
    <row r="92" spans="1:28">
      <c r="A92">
        <v>3098.21</v>
      </c>
      <c r="B92">
        <v>17.145379452725031</v>
      </c>
      <c r="D92" s="66">
        <f t="shared" si="40"/>
        <v>17.038405321698264</v>
      </c>
      <c r="E92" s="66">
        <f t="shared" si="41"/>
        <v>12.416383497223791</v>
      </c>
      <c r="F92" s="66">
        <f t="shared" si="42"/>
        <v>4.6220218244744729</v>
      </c>
      <c r="G92" s="66">
        <f t="shared" si="43"/>
        <v>4.1988599441868839</v>
      </c>
      <c r="H92" s="66">
        <f t="shared" si="44"/>
        <v>-0.42316188028758894</v>
      </c>
      <c r="I92" s="66">
        <f t="shared" si="45"/>
        <v>16.615243441410676</v>
      </c>
      <c r="J92" s="66">
        <f t="shared" si="46"/>
        <v>0.42316188028758717</v>
      </c>
      <c r="K92" s="66">
        <f t="shared" si="47"/>
        <v>3.0636342244646237</v>
      </c>
      <c r="L92" s="66">
        <f t="shared" si="48"/>
        <v>2.6404723441770366</v>
      </c>
      <c r="M92" s="66">
        <f t="shared" si="49"/>
        <v>19.678877665875302</v>
      </c>
      <c r="N92" s="66">
        <f t="shared" si="50"/>
        <v>-2.6404723441770379</v>
      </c>
      <c r="O92" s="67">
        <f t="shared" si="51"/>
        <v>6.9720942003637818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3.4383099104071521E-6</v>
      </c>
      <c r="X92" s="65">
        <f t="shared" si="55"/>
        <v>3.4383099104071523E-2</v>
      </c>
      <c r="Y92" s="68">
        <f t="shared" si="57"/>
        <v>8.3698557227585013E-2</v>
      </c>
      <c r="Z92" s="68">
        <f t="shared" si="58"/>
        <v>8.3698557227585013E-2</v>
      </c>
      <c r="AA92" s="66">
        <f t="shared" si="56"/>
        <v>19.678877665875302</v>
      </c>
      <c r="AB92" s="68">
        <f t="shared" si="59"/>
        <v>0.12519093731735609</v>
      </c>
    </row>
    <row r="93" spans="1:28">
      <c r="A93">
        <v>3387.8</v>
      </c>
      <c r="B93">
        <v>17.208153370645725</v>
      </c>
      <c r="D93" s="66">
        <f t="shared" si="40"/>
        <v>17.101179239618958</v>
      </c>
      <c r="E93" s="66">
        <f t="shared" si="41"/>
        <v>12.444216554369001</v>
      </c>
      <c r="F93" s="66">
        <f t="shared" si="42"/>
        <v>4.6569626852499564</v>
      </c>
      <c r="G93" s="66">
        <f t="shared" si="43"/>
        <v>4.2352881862612319</v>
      </c>
      <c r="H93" s="66">
        <f t="shared" si="44"/>
        <v>-0.42167449898872444</v>
      </c>
      <c r="I93" s="66">
        <f t="shared" si="45"/>
        <v>16.679504740630232</v>
      </c>
      <c r="J93" s="66">
        <f t="shared" si="46"/>
        <v>0.42167449898872533</v>
      </c>
      <c r="K93" s="66">
        <f t="shared" si="47"/>
        <v>3.1141551419763309</v>
      </c>
      <c r="L93" s="66">
        <f t="shared" si="48"/>
        <v>2.6924806429876056</v>
      </c>
      <c r="M93" s="66">
        <f t="shared" si="49"/>
        <v>19.793659882606562</v>
      </c>
      <c r="N93" s="66">
        <f t="shared" si="50"/>
        <v>-2.6924806429876043</v>
      </c>
      <c r="O93" s="67">
        <f t="shared" si="51"/>
        <v>7.2494520128629425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3.1444023105031414E-6</v>
      </c>
      <c r="X93" s="65">
        <f t="shared" si="55"/>
        <v>3.1444023105031416E-2</v>
      </c>
      <c r="Y93" s="68">
        <f t="shared" si="57"/>
        <v>6.2773917920694089E-2</v>
      </c>
      <c r="Z93" s="68">
        <f t="shared" si="58"/>
        <v>6.2773917920694089E-2</v>
      </c>
      <c r="AA93" s="66">
        <f t="shared" si="56"/>
        <v>19.793659882606562</v>
      </c>
      <c r="AB93" s="68">
        <f t="shared" si="59"/>
        <v>0.11478221673126043</v>
      </c>
    </row>
    <row r="94" spans="1:28">
      <c r="A94">
        <v>3707.31</v>
      </c>
      <c r="B94">
        <v>17.270927288566412</v>
      </c>
      <c r="D94" s="66">
        <f t="shared" si="40"/>
        <v>17.163953157539645</v>
      </c>
      <c r="E94" s="66">
        <f t="shared" si="41"/>
        <v>12.471648366426106</v>
      </c>
      <c r="F94" s="66">
        <f t="shared" si="42"/>
        <v>4.6923047911135392</v>
      </c>
      <c r="G94" s="66">
        <f t="shared" si="43"/>
        <v>4.2698378153384384</v>
      </c>
      <c r="H94" s="66">
        <f t="shared" si="44"/>
        <v>-0.42246697577510073</v>
      </c>
      <c r="I94" s="66">
        <f t="shared" si="45"/>
        <v>16.741486181764543</v>
      </c>
      <c r="J94" s="66">
        <f t="shared" si="46"/>
        <v>0.42246697577510162</v>
      </c>
      <c r="K94" s="66">
        <f t="shared" si="47"/>
        <v>3.1610462713853016</v>
      </c>
      <c r="L94" s="66">
        <f t="shared" si="48"/>
        <v>2.7385792956102</v>
      </c>
      <c r="M94" s="66">
        <f t="shared" si="49"/>
        <v>19.902532453149846</v>
      </c>
      <c r="N94" s="66">
        <f t="shared" si="50"/>
        <v>-2.7385792956102009</v>
      </c>
      <c r="O94" s="67">
        <f t="shared" si="51"/>
        <v>7.4998165583448637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2.8734058245796935E-6</v>
      </c>
      <c r="X94" s="65">
        <f t="shared" si="55"/>
        <v>2.8734058245796935E-2</v>
      </c>
      <c r="Y94" s="68">
        <f t="shared" si="57"/>
        <v>6.2773917920686984E-2</v>
      </c>
      <c r="Z94" s="68">
        <f t="shared" si="58"/>
        <v>6.2773917920686984E-2</v>
      </c>
      <c r="AA94" s="66">
        <f t="shared" si="56"/>
        <v>19.902532453149846</v>
      </c>
      <c r="AB94" s="68">
        <f t="shared" si="59"/>
        <v>0.10887257054328359</v>
      </c>
    </row>
    <row r="95" spans="1:28">
      <c r="A95">
        <v>4056.62</v>
      </c>
      <c r="B95">
        <v>17.312776567180208</v>
      </c>
      <c r="D95" s="66">
        <f t="shared" si="40"/>
        <v>17.205802436153441</v>
      </c>
      <c r="E95" s="66">
        <f t="shared" si="41"/>
        <v>12.498434048845931</v>
      </c>
      <c r="F95" s="66">
        <f t="shared" si="42"/>
        <v>4.7073683873075094</v>
      </c>
      <c r="G95" s="66">
        <f t="shared" si="43"/>
        <v>4.302347428126259</v>
      </c>
      <c r="H95" s="66">
        <f t="shared" si="44"/>
        <v>-0.40502095918125036</v>
      </c>
      <c r="I95" s="66">
        <f t="shared" si="45"/>
        <v>16.80078147697219</v>
      </c>
      <c r="J95" s="66">
        <f t="shared" si="46"/>
        <v>0.40502095918125036</v>
      </c>
      <c r="K95" s="66">
        <f t="shared" si="47"/>
        <v>3.2042827983179056</v>
      </c>
      <c r="L95" s="66">
        <f t="shared" si="48"/>
        <v>2.7992618391366553</v>
      </c>
      <c r="M95" s="66">
        <f t="shared" si="49"/>
        <v>20.005064275290096</v>
      </c>
      <c r="N95" s="66">
        <f t="shared" si="50"/>
        <v>-2.7992618391366548</v>
      </c>
      <c r="O95" s="67">
        <f t="shared" si="51"/>
        <v>7.835866844046727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2.6259807789545344E-6</v>
      </c>
      <c r="X95" s="65">
        <f t="shared" si="55"/>
        <v>2.6259807789545345E-2</v>
      </c>
      <c r="Y95" s="68">
        <f t="shared" si="57"/>
        <v>4.1849278613796059E-2</v>
      </c>
      <c r="Z95" s="68">
        <f t="shared" si="58"/>
        <v>4.1849278613796059E-2</v>
      </c>
      <c r="AA95" s="66">
        <f t="shared" si="56"/>
        <v>20.005064275290096</v>
      </c>
      <c r="AB95" s="68">
        <f t="shared" si="59"/>
        <v>0.10253182214025003</v>
      </c>
    </row>
    <row r="96" spans="1:28">
      <c r="A96">
        <v>4438.0200000000004</v>
      </c>
      <c r="B96">
        <v>17.354625845794004</v>
      </c>
      <c r="D96" s="66">
        <f t="shared" si="40"/>
        <v>17.247651714767237</v>
      </c>
      <c r="E96" s="66">
        <f t="shared" si="41"/>
        <v>12.524566419763056</v>
      </c>
      <c r="F96" s="66">
        <f t="shared" si="42"/>
        <v>4.7230852950041804</v>
      </c>
      <c r="G96" s="66">
        <f t="shared" si="43"/>
        <v>4.332957495808949</v>
      </c>
      <c r="H96" s="66">
        <f t="shared" si="44"/>
        <v>-0.39012779919523144</v>
      </c>
      <c r="I96" s="66">
        <f t="shared" si="45"/>
        <v>16.857523915572006</v>
      </c>
      <c r="J96" s="66">
        <f t="shared" si="46"/>
        <v>0.39012779919523055</v>
      </c>
      <c r="K96" s="66">
        <f t="shared" si="47"/>
        <v>3.2442281939083131</v>
      </c>
      <c r="L96" s="66">
        <f t="shared" si="48"/>
        <v>2.8541003947130825</v>
      </c>
      <c r="M96" s="66">
        <f t="shared" si="49"/>
        <v>20.101752109480319</v>
      </c>
      <c r="N96" s="66">
        <f t="shared" si="50"/>
        <v>-2.8541003947130825</v>
      </c>
      <c r="O96" s="67">
        <f t="shared" si="51"/>
        <v>8.1458890631013734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2.400306025552508E-6</v>
      </c>
      <c r="X96" s="65">
        <f t="shared" si="55"/>
        <v>2.400306025552508E-2</v>
      </c>
      <c r="Y96" s="68">
        <f t="shared" si="57"/>
        <v>4.1849278613796059E-2</v>
      </c>
      <c r="Z96" s="68">
        <f t="shared" si="58"/>
        <v>4.1849278613796059E-2</v>
      </c>
      <c r="AA96" s="66">
        <f t="shared" si="56"/>
        <v>20.101752109480319</v>
      </c>
      <c r="AB96" s="68">
        <f t="shared" si="59"/>
        <v>9.6687834190223754E-2</v>
      </c>
    </row>
    <row r="97" spans="1:28">
      <c r="A97">
        <v>4842.6400000000003</v>
      </c>
      <c r="B97">
        <v>17.375550485100895</v>
      </c>
      <c r="D97" s="66">
        <f t="shared" si="40"/>
        <v>17.268576354074128</v>
      </c>
      <c r="E97" s="66">
        <f t="shared" si="41"/>
        <v>12.549387704388533</v>
      </c>
      <c r="F97" s="66">
        <f t="shared" si="42"/>
        <v>4.719188649685595</v>
      </c>
      <c r="G97" s="66">
        <f t="shared" si="43"/>
        <v>4.3610701662290392</v>
      </c>
      <c r="H97" s="66">
        <f t="shared" si="44"/>
        <v>-0.35811848345655584</v>
      </c>
      <c r="I97" s="66">
        <f t="shared" si="45"/>
        <v>16.91045787061757</v>
      </c>
      <c r="J97" s="66">
        <f t="shared" si="46"/>
        <v>0.35811848345655761</v>
      </c>
      <c r="K97" s="66">
        <f t="shared" si="47"/>
        <v>3.2802768983241859</v>
      </c>
      <c r="L97" s="66">
        <f t="shared" si="48"/>
        <v>2.9221584148676283</v>
      </c>
      <c r="M97" s="66">
        <f t="shared" si="49"/>
        <v>20.190734768941756</v>
      </c>
      <c r="N97" s="66">
        <f t="shared" si="50"/>
        <v>-2.9221584148676278</v>
      </c>
      <c r="O97" s="67">
        <f t="shared" si="51"/>
        <v>8.5390098015816882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2.1997518187440202E-6</v>
      </c>
      <c r="X97" s="65">
        <f t="shared" si="55"/>
        <v>2.1997518187440203E-2</v>
      </c>
      <c r="Y97" s="68">
        <f t="shared" si="57"/>
        <v>2.0924639306890924E-2</v>
      </c>
      <c r="Z97" s="68">
        <f t="shared" si="58"/>
        <v>2.0924639306890924E-2</v>
      </c>
      <c r="AA97" s="66">
        <f t="shared" si="56"/>
        <v>20.190734768941756</v>
      </c>
      <c r="AB97" s="68">
        <f t="shared" si="59"/>
        <v>8.8982659461436242E-2</v>
      </c>
    </row>
    <row r="98" spans="1:28">
      <c r="A98">
        <v>5304.43</v>
      </c>
      <c r="B98">
        <v>17.39647512440779</v>
      </c>
      <c r="D98" s="66">
        <f t="shared" si="40"/>
        <v>17.289500993381022</v>
      </c>
      <c r="E98" s="66">
        <f t="shared" si="41"/>
        <v>12.574736302340524</v>
      </c>
      <c r="F98" s="66">
        <f t="shared" si="42"/>
        <v>4.7147646910404983</v>
      </c>
      <c r="G98" s="66">
        <f t="shared" si="43"/>
        <v>4.3888596721719653</v>
      </c>
      <c r="H98" s="66">
        <f t="shared" si="44"/>
        <v>-0.32590501886853307</v>
      </c>
      <c r="I98" s="66">
        <f t="shared" si="45"/>
        <v>16.96359597451249</v>
      </c>
      <c r="J98" s="66">
        <f t="shared" si="46"/>
        <v>0.32590501886853218</v>
      </c>
      <c r="K98" s="66">
        <f t="shared" si="47"/>
        <v>3.3153249806020835</v>
      </c>
      <c r="L98" s="66">
        <f t="shared" si="48"/>
        <v>2.9894199617335513</v>
      </c>
      <c r="M98" s="66">
        <f t="shared" si="49"/>
        <v>20.278920955114572</v>
      </c>
      <c r="N98" s="66">
        <f t="shared" si="50"/>
        <v>-2.9894199617335495</v>
      </c>
      <c r="O98" s="67">
        <f t="shared" si="51"/>
        <v>8.9366317076110171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2.0082470967705377E-6</v>
      </c>
      <c r="X98" s="65">
        <f t="shared" si="55"/>
        <v>2.0082470967705376E-2</v>
      </c>
      <c r="Y98" s="68">
        <f t="shared" si="57"/>
        <v>2.0924639306894477E-2</v>
      </c>
      <c r="Z98" s="68">
        <f t="shared" si="58"/>
        <v>2.0924639306894477E-2</v>
      </c>
      <c r="AA98" s="66">
        <f t="shared" si="56"/>
        <v>20.278920955114572</v>
      </c>
      <c r="AB98" s="68">
        <f t="shared" si="59"/>
        <v>8.818618617281615E-2</v>
      </c>
    </row>
    <row r="99" spans="1:28">
      <c r="A99">
        <v>5805.71</v>
      </c>
      <c r="B99">
        <v>17.417399763714688</v>
      </c>
      <c r="D99" s="66">
        <f t="shared" si="40"/>
        <v>17.31042563268792</v>
      </c>
      <c r="E99" s="66">
        <f t="shared" si="41"/>
        <v>12.599318255686342</v>
      </c>
      <c r="F99" s="66">
        <f t="shared" si="42"/>
        <v>4.7111073770015786</v>
      </c>
      <c r="G99" s="66">
        <f t="shared" si="43"/>
        <v>4.4149617272581763</v>
      </c>
      <c r="H99" s="66">
        <f t="shared" si="44"/>
        <v>-0.29614564974340229</v>
      </c>
      <c r="I99" s="66">
        <f t="shared" si="45"/>
        <v>17.014279982944519</v>
      </c>
      <c r="J99" s="66">
        <f t="shared" si="46"/>
        <v>0.29614564974340141</v>
      </c>
      <c r="K99" s="66">
        <f t="shared" si="47"/>
        <v>3.3477256212729296</v>
      </c>
      <c r="L99" s="66">
        <f t="shared" si="48"/>
        <v>3.0515799715295282</v>
      </c>
      <c r="M99" s="66">
        <f t="shared" si="49"/>
        <v>20.362005604217448</v>
      </c>
      <c r="N99" s="66">
        <f t="shared" si="50"/>
        <v>-3.0515799715295273</v>
      </c>
      <c r="O99" s="67">
        <f t="shared" si="51"/>
        <v>9.3121403226401505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1.8348498542852712E-6</v>
      </c>
      <c r="X99" s="65">
        <f t="shared" si="55"/>
        <v>1.8348498542852712E-2</v>
      </c>
      <c r="Y99" s="68">
        <f t="shared" si="57"/>
        <v>2.092463930689803E-2</v>
      </c>
      <c r="Z99" s="68">
        <f t="shared" si="58"/>
        <v>2.092463930689803E-2</v>
      </c>
      <c r="AA99" s="66">
        <f t="shared" si="56"/>
        <v>20.362005604217448</v>
      </c>
      <c r="AB99" s="68">
        <f t="shared" si="59"/>
        <v>8.3084649102875829E-2</v>
      </c>
    </row>
    <row r="100" spans="1:28">
      <c r="A100">
        <v>6354.88</v>
      </c>
      <c r="B100">
        <v>17.438324403021582</v>
      </c>
      <c r="D100" s="66">
        <f t="shared" si="40"/>
        <v>17.331350271994815</v>
      </c>
      <c r="E100" s="66">
        <f t="shared" si="41"/>
        <v>12.623392875988184</v>
      </c>
      <c r="F100" s="66">
        <f t="shared" si="42"/>
        <v>4.7079573960066305</v>
      </c>
      <c r="G100" s="66">
        <f t="shared" si="43"/>
        <v>4.4397534505042842</v>
      </c>
      <c r="H100" s="66">
        <f t="shared" si="44"/>
        <v>-0.26820394550234639</v>
      </c>
      <c r="I100" s="66">
        <f t="shared" si="45"/>
        <v>17.063146326492468</v>
      </c>
      <c r="J100" s="66">
        <f t="shared" si="46"/>
        <v>0.26820394550234639</v>
      </c>
      <c r="K100" s="66">
        <f t="shared" si="47"/>
        <v>3.3780437758186004</v>
      </c>
      <c r="L100" s="66">
        <f t="shared" si="48"/>
        <v>3.109839830316254</v>
      </c>
      <c r="M100" s="66">
        <f t="shared" si="49"/>
        <v>20.441190102311069</v>
      </c>
      <c r="N100" s="66">
        <f t="shared" si="50"/>
        <v>-3.109839830316254</v>
      </c>
      <c r="O100" s="67">
        <f t="shared" si="51"/>
        <v>9.6711037702214266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1.6762875376911195E-6</v>
      </c>
      <c r="X100" s="65">
        <f t="shared" si="55"/>
        <v>1.6762875376911197E-2</v>
      </c>
      <c r="Y100" s="68">
        <f t="shared" si="57"/>
        <v>2.0924639306894477E-2</v>
      </c>
      <c r="Z100" s="68">
        <f t="shared" si="58"/>
        <v>2.0924639306894477E-2</v>
      </c>
      <c r="AA100" s="66">
        <f t="shared" si="56"/>
        <v>20.441190102311069</v>
      </c>
      <c r="AB100" s="68">
        <f t="shared" si="59"/>
        <v>7.9184498093621158E-2</v>
      </c>
    </row>
    <row r="101" spans="1:28">
      <c r="A101">
        <v>6946.89</v>
      </c>
      <c r="B101">
        <v>17.45924904232848</v>
      </c>
      <c r="D101" s="66">
        <f t="shared" si="40"/>
        <v>17.352274911301713</v>
      </c>
      <c r="E101" s="66">
        <f t="shared" si="41"/>
        <v>12.646616679836558</v>
      </c>
      <c r="F101" s="66">
        <f t="shared" si="42"/>
        <v>4.7056582314651543</v>
      </c>
      <c r="G101" s="66">
        <f t="shared" si="43"/>
        <v>4.4629769320788917</v>
      </c>
      <c r="H101" s="66">
        <f t="shared" si="44"/>
        <v>-0.24268129938626259</v>
      </c>
      <c r="I101" s="66">
        <f t="shared" si="45"/>
        <v>17.10959361191545</v>
      </c>
      <c r="J101" s="66">
        <f t="shared" si="46"/>
        <v>0.24268129938626259</v>
      </c>
      <c r="K101" s="66">
        <f t="shared" si="47"/>
        <v>3.4060491074689332</v>
      </c>
      <c r="L101" s="66">
        <f t="shared" si="48"/>
        <v>3.1633678080826706</v>
      </c>
      <c r="M101" s="66">
        <f t="shared" si="49"/>
        <v>20.515642719384385</v>
      </c>
      <c r="N101" s="66">
        <f t="shared" si="50"/>
        <v>-3.1633678080826719</v>
      </c>
      <c r="O101" s="67">
        <f t="shared" si="51"/>
        <v>10.006895889213768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1.5334352706783239E-6</v>
      </c>
      <c r="X101" s="65">
        <f t="shared" si="55"/>
        <v>1.5334352706783239E-2</v>
      </c>
      <c r="Y101" s="68">
        <f t="shared" si="57"/>
        <v>2.092463930689803E-2</v>
      </c>
      <c r="Z101" s="68">
        <f t="shared" si="58"/>
        <v>2.092463930689803E-2</v>
      </c>
      <c r="AA101" s="66">
        <f t="shared" si="56"/>
        <v>20.515642719384385</v>
      </c>
      <c r="AB101" s="68">
        <f t="shared" si="59"/>
        <v>7.4452617073315963E-2</v>
      </c>
    </row>
    <row r="102" spans="1:28">
      <c r="A102">
        <v>7606.31</v>
      </c>
      <c r="B102">
        <v>17.481748654486434</v>
      </c>
      <c r="D102" s="66">
        <f t="shared" si="40"/>
        <v>17.374774523459667</v>
      </c>
      <c r="E102" s="66">
        <f t="shared" si="41"/>
        <v>12.669765328158423</v>
      </c>
      <c r="F102" s="66">
        <f t="shared" si="42"/>
        <v>4.7050091953012441</v>
      </c>
      <c r="G102" s="66">
        <f t="shared" si="43"/>
        <v>4.4854773985816587</v>
      </c>
      <c r="H102" s="66">
        <f t="shared" si="44"/>
        <v>-0.21953179671958534</v>
      </c>
      <c r="I102" s="66">
        <f t="shared" si="45"/>
        <v>17.155242726740081</v>
      </c>
      <c r="J102" s="66">
        <f t="shared" si="46"/>
        <v>0.21953179671958623</v>
      </c>
      <c r="K102" s="66">
        <f t="shared" si="47"/>
        <v>3.4328249650239728</v>
      </c>
      <c r="L102" s="66">
        <f t="shared" si="48"/>
        <v>3.2132931683043866</v>
      </c>
      <c r="M102" s="66">
        <f t="shared" si="49"/>
        <v>20.588067691764053</v>
      </c>
      <c r="N102" s="66">
        <f t="shared" si="50"/>
        <v>-3.2132931683043857</v>
      </c>
      <c r="O102" s="67">
        <f t="shared" si="51"/>
        <v>10.325252985471638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1.400495923453362E-6</v>
      </c>
      <c r="X102" s="65">
        <f t="shared" si="55"/>
        <v>1.4004959234533621E-2</v>
      </c>
      <c r="Y102" s="68">
        <f t="shared" si="57"/>
        <v>2.2499612157954374E-2</v>
      </c>
      <c r="Z102" s="68">
        <f t="shared" si="58"/>
        <v>2.2499612157954374E-2</v>
      </c>
      <c r="AA102" s="66">
        <f t="shared" si="56"/>
        <v>20.588067691764053</v>
      </c>
      <c r="AB102" s="68">
        <f t="shared" si="59"/>
        <v>7.2424972379668162E-2</v>
      </c>
    </row>
    <row r="103" spans="1:28">
      <c r="A103">
        <v>8312.84</v>
      </c>
      <c r="B103">
        <v>17.481748654486434</v>
      </c>
      <c r="D103" s="66">
        <f t="shared" si="40"/>
        <v>17.374774523459667</v>
      </c>
      <c r="E103" s="66">
        <f t="shared" si="41"/>
        <v>12.691969051478829</v>
      </c>
      <c r="F103" s="66">
        <f t="shared" si="42"/>
        <v>4.6828054719808385</v>
      </c>
      <c r="G103" s="66">
        <f t="shared" si="43"/>
        <v>4.5064762539286303</v>
      </c>
      <c r="H103" s="66">
        <f t="shared" si="44"/>
        <v>-0.17632921805220825</v>
      </c>
      <c r="I103" s="66">
        <f t="shared" si="45"/>
        <v>17.198445305407461</v>
      </c>
      <c r="J103" s="66">
        <f t="shared" si="46"/>
        <v>0.17632921805220647</v>
      </c>
      <c r="K103" s="66">
        <f t="shared" si="47"/>
        <v>3.4575020458848558</v>
      </c>
      <c r="L103" s="66">
        <f t="shared" si="48"/>
        <v>3.2811728278326493</v>
      </c>
      <c r="M103" s="66">
        <f t="shared" si="49"/>
        <v>20.655947351292316</v>
      </c>
      <c r="N103" s="66">
        <f t="shared" si="50"/>
        <v>-3.2811728278326484</v>
      </c>
      <c r="O103" s="67">
        <f t="shared" si="51"/>
        <v>10.766095126107299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1.2814641142524749E-6</v>
      </c>
      <c r="X103" s="65">
        <f t="shared" si="55"/>
        <v>1.2814641142524749E-2</v>
      </c>
      <c r="Y103" s="68">
        <f t="shared" si="57"/>
        <v>1E-4</v>
      </c>
      <c r="Z103" s="68">
        <f t="shared" si="58"/>
        <v>1E-4</v>
      </c>
      <c r="AA103" s="66">
        <f t="shared" si="56"/>
        <v>20.655947351292316</v>
      </c>
      <c r="AB103" s="68">
        <f t="shared" si="59"/>
        <v>6.7879659528262692E-2</v>
      </c>
    </row>
    <row r="104" spans="1:28">
      <c r="A104">
        <v>9094.68</v>
      </c>
      <c r="B104">
        <v>17.481748654486434</v>
      </c>
      <c r="D104" s="66">
        <f t="shared" ref="D104:D125" si="60">IF(B104-$D$4&gt;0.05,B104-$D$4,IF(A104="","",0))</f>
        <v>17.374774523459667</v>
      </c>
      <c r="E104" s="66">
        <f t="shared" ref="E104:E125" si="61">IF(D104="","",IF(A104&lt;$F$4+0.01,0,10^(((-0.434*$E$4)/(LOG(A104)-LOG($F$4)))+LOG($G$4))))</f>
        <v>12.713980169648524</v>
      </c>
      <c r="F104" s="66">
        <f t="shared" ref="F104:F125" si="62">IF(E104="","",IF(ABS(D104-E104)&lt;0.05,0,D104-E104))</f>
        <v>4.6607943538111432</v>
      </c>
      <c r="G104" s="66">
        <f t="shared" ref="G104:G125" si="63">IF(OR(D104="",$H$4=""),"",IF(A104&lt;$I$4,0,10^(((-0.434*$H$4)/(LOG(A104)-LOG($I$4)))+LOG($J$4))))</f>
        <v>4.5267515057531389</v>
      </c>
      <c r="H104" s="66">
        <f t="shared" ref="H104:H125" si="64">IF(G104="","",IF(ABS(G104-F104)&lt;0.05,0,G104-F104))</f>
        <v>-0.13404284805800426</v>
      </c>
      <c r="I104" s="66">
        <f t="shared" ref="I104:I125" si="65">IF(G104="","",E104+G104)</f>
        <v>17.240731675401662</v>
      </c>
      <c r="J104" s="66">
        <f t="shared" ref="J104:J125" si="66">IF(I104="","",IF(ABS(D104-I104)&lt;0.05,0,D104-I104))</f>
        <v>0.13404284805800515</v>
      </c>
      <c r="K104" s="66">
        <f t="shared" ref="K104:K125" si="67">IF(OR(G104="",$K$4=""),"",IF(A104&lt;$L$4,0,10^(((-0.434*$K$4)/(LOG(A104)-LOG($L$4)))+LOG($M$4))))</f>
        <v>3.481047936113379</v>
      </c>
      <c r="L104" s="66">
        <f t="shared" ref="L104:L125" si="68">IF(K104="","",IF(ABS(K104-J104)&lt;0.05,0,K104-J104))</f>
        <v>3.3470050880553739</v>
      </c>
      <c r="M104" s="66">
        <f t="shared" ref="M104:M125" si="69">IF(L104="","",E104+G104+K104)</f>
        <v>20.721779611515039</v>
      </c>
      <c r="N104" s="66">
        <f t="shared" ref="N104:N125" si="70">IF(M104="","",IF(ABS(D104-M104)&lt;0.05,0,D104-M104))</f>
        <v>-3.3470050880553721</v>
      </c>
      <c r="O104" s="67">
        <f t="shared" ref="O104:O125" si="71">IF($H$4="",IF(A104="","",F104^2),IF(N104="","",N104^2))</f>
        <v>11.20244305946855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1.1713008206470751E-6</v>
      </c>
      <c r="X104" s="65">
        <f t="shared" ref="X104:X125" si="75">IF(D104="","",IF(W104=" "," ",W104*10000))</f>
        <v>1.1713008206470751E-2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20.721779611515039</v>
      </c>
      <c r="AB104" s="68">
        <f t="shared" si="59"/>
        <v>6.5832260222723704E-2</v>
      </c>
    </row>
    <row r="105" spans="1:28">
      <c r="A105">
        <v>9953.2900000000009</v>
      </c>
      <c r="B105">
        <v>17.481748654486434</v>
      </c>
      <c r="D105" s="66">
        <f t="shared" si="60"/>
        <v>17.374774523459667</v>
      </c>
      <c r="E105" s="66">
        <f t="shared" si="61"/>
        <v>12.735620887639552</v>
      </c>
      <c r="F105" s="66">
        <f t="shared" si="62"/>
        <v>4.6391536358201151</v>
      </c>
      <c r="G105" s="66">
        <f t="shared" si="63"/>
        <v>4.5461799502483577</v>
      </c>
      <c r="H105" s="66">
        <f t="shared" si="64"/>
        <v>-9.2973685571757336E-2</v>
      </c>
      <c r="I105" s="66">
        <f t="shared" si="65"/>
        <v>17.281800837887911</v>
      </c>
      <c r="J105" s="66">
        <f t="shared" si="66"/>
        <v>9.2973685571756448E-2</v>
      </c>
      <c r="K105" s="66">
        <f t="shared" si="67"/>
        <v>3.5033557305107408</v>
      </c>
      <c r="L105" s="66">
        <f t="shared" si="68"/>
        <v>3.4103820449389843</v>
      </c>
      <c r="M105" s="66">
        <f t="shared" si="69"/>
        <v>20.785156568398651</v>
      </c>
      <c r="N105" s="66">
        <f t="shared" si="70"/>
        <v>-3.4103820449389843</v>
      </c>
      <c r="O105" s="67">
        <f t="shared" si="71"/>
        <v>11.630705692442209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1.0702597982699731E-6</v>
      </c>
      <c r="X105" s="65">
        <f t="shared" si="75"/>
        <v>1.0702597982699732E-2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20.785156568398651</v>
      </c>
      <c r="AB105" s="68">
        <f t="shared" ref="AB105:AB125" si="79">IF(AA105-AA104&lt;0.0001,0.0001,AA105-AA104)</f>
        <v>6.3376956883612223E-2</v>
      </c>
    </row>
    <row r="106" spans="1:28">
      <c r="A106">
        <v>10893.52</v>
      </c>
      <c r="B106">
        <v>17.481748654486434</v>
      </c>
      <c r="D106" s="66">
        <f t="shared" si="60"/>
        <v>17.374774523459667</v>
      </c>
      <c r="E106" s="66">
        <f t="shared" si="61"/>
        <v>12.75683634467104</v>
      </c>
      <c r="F106" s="66">
        <f t="shared" si="62"/>
        <v>4.6179381787886271</v>
      </c>
      <c r="G106" s="66">
        <f t="shared" si="63"/>
        <v>4.5647579388692607</v>
      </c>
      <c r="H106" s="66">
        <f t="shared" si="64"/>
        <v>-5.3180239919366379E-2</v>
      </c>
      <c r="I106" s="66">
        <f t="shared" si="65"/>
        <v>17.3215942835403</v>
      </c>
      <c r="J106" s="66">
        <f t="shared" si="66"/>
        <v>5.3180239919367267E-2</v>
      </c>
      <c r="K106" s="66">
        <f t="shared" si="67"/>
        <v>3.5244575119313941</v>
      </c>
      <c r="L106" s="66">
        <f t="shared" si="68"/>
        <v>3.4712772720120268</v>
      </c>
      <c r="M106" s="66">
        <f t="shared" si="69"/>
        <v>20.846051795471695</v>
      </c>
      <c r="N106" s="66">
        <f t="shared" si="70"/>
        <v>-3.4712772720120277</v>
      </c>
      <c r="O106" s="67">
        <f t="shared" si="71"/>
        <v>12.049765899187266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9.7788466423364922E-7</v>
      </c>
      <c r="X106" s="65">
        <f t="shared" si="75"/>
        <v>9.778846642336492E-3</v>
      </c>
      <c r="Y106" s="68">
        <f t="shared" si="77"/>
        <v>1E-4</v>
      </c>
      <c r="Z106" s="68">
        <f t="shared" si="78"/>
        <v>1E-4</v>
      </c>
      <c r="AA106" s="66">
        <f t="shared" si="76"/>
        <v>20.846051795471695</v>
      </c>
      <c r="AB106" s="68">
        <f t="shared" si="79"/>
        <v>6.0895227073043401E-2</v>
      </c>
    </row>
    <row r="107" spans="1:28">
      <c r="A107">
        <v>11894.41</v>
      </c>
      <c r="B107">
        <v>17.481748654486434</v>
      </c>
      <c r="D107" s="66">
        <f t="shared" si="60"/>
        <v>17.374774523459667</v>
      </c>
      <c r="E107" s="66">
        <f t="shared" si="61"/>
        <v>12.77708786585614</v>
      </c>
      <c r="F107" s="66">
        <f t="shared" si="62"/>
        <v>4.5976866576035267</v>
      </c>
      <c r="G107" s="66">
        <f t="shared" si="63"/>
        <v>4.5820743434584417</v>
      </c>
      <c r="H107" s="66">
        <f t="shared" si="64"/>
        <v>0</v>
      </c>
      <c r="I107" s="66">
        <f t="shared" si="65"/>
        <v>17.359162209314583</v>
      </c>
      <c r="J107" s="66">
        <f t="shared" si="66"/>
        <v>0</v>
      </c>
      <c r="K107" s="66">
        <f t="shared" si="67"/>
        <v>3.54392725012766</v>
      </c>
      <c r="L107" s="66">
        <f t="shared" si="68"/>
        <v>3.54392725012766</v>
      </c>
      <c r="M107" s="66">
        <f t="shared" si="69"/>
        <v>20.903089459442242</v>
      </c>
      <c r="N107" s="66">
        <f t="shared" si="70"/>
        <v>-3.528314935982575</v>
      </c>
      <c r="O107" s="67">
        <f t="shared" si="71"/>
        <v>12.449006287477722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8.955976923212284E-7</v>
      </c>
      <c r="X107" s="65">
        <f t="shared" si="75"/>
        <v>8.9559769232122836E-3</v>
      </c>
      <c r="Y107" s="68">
        <f t="shared" si="77"/>
        <v>1E-4</v>
      </c>
      <c r="Z107" s="68">
        <f t="shared" si="78"/>
        <v>1E-4</v>
      </c>
      <c r="AA107" s="66">
        <f t="shared" si="76"/>
        <v>20.903089459442242</v>
      </c>
      <c r="AB107" s="68">
        <f t="shared" si="79"/>
        <v>5.7037663970547214E-2</v>
      </c>
    </row>
    <row r="108" spans="1:28">
      <c r="A108">
        <v>12994.17</v>
      </c>
      <c r="B108">
        <v>17.481748654486434</v>
      </c>
      <c r="D108" s="66">
        <f t="shared" si="60"/>
        <v>17.374774523459667</v>
      </c>
      <c r="E108" s="66">
        <f t="shared" si="61"/>
        <v>12.797067359494095</v>
      </c>
      <c r="F108" s="66">
        <f t="shared" si="62"/>
        <v>4.577707163965572</v>
      </c>
      <c r="G108" s="66">
        <f t="shared" si="63"/>
        <v>4.5987722326639471</v>
      </c>
      <c r="H108" s="66">
        <f t="shared" si="64"/>
        <v>0</v>
      </c>
      <c r="I108" s="66">
        <f t="shared" si="65"/>
        <v>17.39583959215804</v>
      </c>
      <c r="J108" s="66">
        <f t="shared" si="66"/>
        <v>0</v>
      </c>
      <c r="K108" s="66">
        <f t="shared" si="67"/>
        <v>3.5625221872621702</v>
      </c>
      <c r="L108" s="66">
        <f t="shared" si="68"/>
        <v>3.5625221872621702</v>
      </c>
      <c r="M108" s="66">
        <f t="shared" si="69"/>
        <v>20.958361779420212</v>
      </c>
      <c r="N108" s="66">
        <f t="shared" si="70"/>
        <v>-3.5835872559605448</v>
      </c>
      <c r="O108" s="67">
        <f t="shared" si="71"/>
        <v>12.842097621082827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8.1979889038873144E-7</v>
      </c>
      <c r="X108" s="65">
        <f t="shared" si="75"/>
        <v>8.1979889038873138E-3</v>
      </c>
      <c r="Y108" s="68">
        <f t="shared" si="77"/>
        <v>1E-4</v>
      </c>
      <c r="Z108" s="68">
        <f t="shared" si="78"/>
        <v>1E-4</v>
      </c>
      <c r="AA108" s="66">
        <f t="shared" si="76"/>
        <v>20.958361779420212</v>
      </c>
      <c r="AB108" s="68">
        <f t="shared" si="79"/>
        <v>5.5272319977969886E-2</v>
      </c>
    </row>
    <row r="109" spans="1:28">
      <c r="A109">
        <v>14293.33</v>
      </c>
      <c r="B109">
        <v>17.481748654486434</v>
      </c>
      <c r="D109" s="66">
        <f t="shared" si="60"/>
        <v>17.374774523459667</v>
      </c>
      <c r="E109" s="66">
        <f t="shared" si="61"/>
        <v>12.818166785181106</v>
      </c>
      <c r="F109" s="66">
        <f t="shared" si="62"/>
        <v>4.5566077382785615</v>
      </c>
      <c r="G109" s="66">
        <f t="shared" si="63"/>
        <v>4.6160040374275351</v>
      </c>
      <c r="H109" s="66">
        <f t="shared" si="64"/>
        <v>5.9396299148973597E-2</v>
      </c>
      <c r="I109" s="66">
        <f t="shared" si="65"/>
        <v>17.434170822608642</v>
      </c>
      <c r="J109" s="66">
        <f t="shared" si="66"/>
        <v>-5.9396299148975373E-2</v>
      </c>
      <c r="K109" s="66">
        <f t="shared" si="67"/>
        <v>3.5815295570589138</v>
      </c>
      <c r="L109" s="66">
        <f t="shared" si="68"/>
        <v>3.6409258562078892</v>
      </c>
      <c r="M109" s="66">
        <f t="shared" si="69"/>
        <v>21.015700379667557</v>
      </c>
      <c r="N109" s="66">
        <f t="shared" si="70"/>
        <v>-3.6409258562078897</v>
      </c>
      <c r="O109" s="67">
        <f t="shared" si="71"/>
        <v>13.256341090403154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7.4528511882972986E-7</v>
      </c>
      <c r="X109" s="65">
        <f t="shared" si="75"/>
        <v>7.4528511882972987E-3</v>
      </c>
      <c r="Y109" s="68">
        <f t="shared" si="77"/>
        <v>1E-4</v>
      </c>
      <c r="Z109" s="68">
        <f t="shared" si="78"/>
        <v>1E-4</v>
      </c>
      <c r="AA109" s="66">
        <f t="shared" si="76"/>
        <v>21.015700379667557</v>
      </c>
      <c r="AB109" s="68">
        <f t="shared" si="79"/>
        <v>5.7338600247344829E-2</v>
      </c>
    </row>
    <row r="110" spans="1:28">
      <c r="A110">
        <v>15593.8</v>
      </c>
      <c r="B110">
        <v>17.481748654486434</v>
      </c>
      <c r="D110" s="66">
        <f t="shared" si="60"/>
        <v>17.374774523459667</v>
      </c>
      <c r="E110" s="66">
        <f t="shared" si="61"/>
        <v>12.837069324194298</v>
      </c>
      <c r="F110" s="66">
        <f t="shared" si="62"/>
        <v>4.5377051992653694</v>
      </c>
      <c r="G110" s="66">
        <f t="shared" si="63"/>
        <v>4.6311023736670114</v>
      </c>
      <c r="H110" s="66">
        <f t="shared" si="64"/>
        <v>9.3397174401641969E-2</v>
      </c>
      <c r="I110" s="66">
        <f t="shared" si="65"/>
        <v>17.468171697861308</v>
      </c>
      <c r="J110" s="66">
        <f t="shared" si="66"/>
        <v>-9.3397174401641081E-2</v>
      </c>
      <c r="K110" s="66">
        <f t="shared" si="67"/>
        <v>3.5980335311356741</v>
      </c>
      <c r="L110" s="66">
        <f t="shared" si="68"/>
        <v>3.6914307055373152</v>
      </c>
      <c r="M110" s="66">
        <f t="shared" si="69"/>
        <v>21.066205228996981</v>
      </c>
      <c r="N110" s="66">
        <f t="shared" si="70"/>
        <v>-3.6914307055373143</v>
      </c>
      <c r="O110" s="67">
        <f t="shared" si="71"/>
        <v>13.626660653783714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6.8313086916098341E-7</v>
      </c>
      <c r="X110" s="65">
        <f t="shared" si="75"/>
        <v>6.831308691609834E-3</v>
      </c>
      <c r="Y110" s="68">
        <f t="shared" si="77"/>
        <v>1E-4</v>
      </c>
      <c r="Z110" s="68">
        <f t="shared" si="78"/>
        <v>1E-4</v>
      </c>
      <c r="AA110" s="66">
        <f t="shared" si="76"/>
        <v>21.066205228996981</v>
      </c>
      <c r="AB110" s="68">
        <f t="shared" si="79"/>
        <v>5.0504849329424673E-2</v>
      </c>
    </row>
    <row r="111" spans="1:28">
      <c r="A111">
        <v>17093.43</v>
      </c>
      <c r="B111">
        <v>17.481748654486434</v>
      </c>
      <c r="D111" s="66">
        <f t="shared" si="60"/>
        <v>17.374774523459667</v>
      </c>
      <c r="E111" s="66">
        <f t="shared" si="61"/>
        <v>12.856620625847125</v>
      </c>
      <c r="F111" s="66">
        <f t="shared" si="62"/>
        <v>4.5181538976125424</v>
      </c>
      <c r="G111" s="66">
        <f t="shared" si="63"/>
        <v>4.6463924138470656</v>
      </c>
      <c r="H111" s="66">
        <f t="shared" si="64"/>
        <v>0.1282385162345232</v>
      </c>
      <c r="I111" s="66">
        <f t="shared" si="65"/>
        <v>17.503013039694189</v>
      </c>
      <c r="J111" s="66">
        <f t="shared" si="66"/>
        <v>-0.12823851623452143</v>
      </c>
      <c r="K111" s="66">
        <f t="shared" si="67"/>
        <v>3.6146059823759318</v>
      </c>
      <c r="L111" s="66">
        <f t="shared" si="68"/>
        <v>3.7428444986104532</v>
      </c>
      <c r="M111" s="66">
        <f t="shared" si="69"/>
        <v>21.117619022070119</v>
      </c>
      <c r="N111" s="66">
        <f t="shared" si="70"/>
        <v>-3.7428444986104523</v>
      </c>
      <c r="O111" s="67">
        <f t="shared" si="71"/>
        <v>14.008884940778529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6.2319886339503205E-7</v>
      </c>
      <c r="X111" s="65">
        <f t="shared" si="75"/>
        <v>6.2319886339503201E-3</v>
      </c>
      <c r="Y111" s="68">
        <f t="shared" si="77"/>
        <v>1E-4</v>
      </c>
      <c r="Z111" s="68">
        <f t="shared" si="78"/>
        <v>1E-4</v>
      </c>
      <c r="AA111" s="66">
        <f t="shared" si="76"/>
        <v>21.117619022070119</v>
      </c>
      <c r="AB111" s="68">
        <f t="shared" si="79"/>
        <v>5.1413793073137981E-2</v>
      </c>
    </row>
    <row r="112" spans="1:28">
      <c r="A112">
        <v>18692.89</v>
      </c>
      <c r="B112">
        <v>17.481748654486434</v>
      </c>
      <c r="D112" s="66">
        <f t="shared" si="60"/>
        <v>17.374774523459667</v>
      </c>
      <c r="E112" s="66">
        <f t="shared" si="61"/>
        <v>12.875302223632755</v>
      </c>
      <c r="F112" s="66">
        <f t="shared" si="62"/>
        <v>4.4994722998269125</v>
      </c>
      <c r="G112" s="66">
        <f t="shared" si="63"/>
        <v>4.6607016082568915</v>
      </c>
      <c r="H112" s="66">
        <f t="shared" si="64"/>
        <v>0.16122930842997896</v>
      </c>
      <c r="I112" s="66">
        <f t="shared" si="65"/>
        <v>17.536003831889644</v>
      </c>
      <c r="J112" s="66">
        <f t="shared" si="66"/>
        <v>-0.16122930842997718</v>
      </c>
      <c r="K112" s="66">
        <f t="shared" si="67"/>
        <v>3.6299882422333827</v>
      </c>
      <c r="L112" s="66">
        <f t="shared" si="68"/>
        <v>3.7912175506633599</v>
      </c>
      <c r="M112" s="66">
        <f t="shared" si="69"/>
        <v>21.165992074123025</v>
      </c>
      <c r="N112" s="66">
        <f t="shared" si="70"/>
        <v>-3.7912175506633581</v>
      </c>
      <c r="O112" s="67">
        <f t="shared" si="71"/>
        <v>14.373330516457871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5.6987475706124329E-7</v>
      </c>
      <c r="X112" s="65">
        <f t="shared" si="75"/>
        <v>5.6987475706124328E-3</v>
      </c>
      <c r="Y112" s="68">
        <f t="shared" si="77"/>
        <v>1E-4</v>
      </c>
      <c r="Z112" s="68">
        <f t="shared" si="78"/>
        <v>1E-4</v>
      </c>
      <c r="AA112" s="66">
        <f t="shared" si="76"/>
        <v>21.165992074123025</v>
      </c>
      <c r="AB112" s="68">
        <f t="shared" si="79"/>
        <v>4.8373052052905763E-2</v>
      </c>
    </row>
    <row r="113" spans="1:28">
      <c r="A113">
        <v>20393.349999999999</v>
      </c>
      <c r="B113">
        <v>17.481748654486434</v>
      </c>
      <c r="D113" s="66">
        <f t="shared" si="60"/>
        <v>17.374774523459667</v>
      </c>
      <c r="E113" s="66">
        <f t="shared" si="61"/>
        <v>12.893150061864416</v>
      </c>
      <c r="F113" s="66">
        <f t="shared" si="62"/>
        <v>4.481624461595251</v>
      </c>
      <c r="G113" s="66">
        <f t="shared" si="63"/>
        <v>4.6741058664571851</v>
      </c>
      <c r="H113" s="66">
        <f t="shared" si="64"/>
        <v>0.1924814048619341</v>
      </c>
      <c r="I113" s="66">
        <f t="shared" si="65"/>
        <v>17.5672559283216</v>
      </c>
      <c r="J113" s="66">
        <f t="shared" si="66"/>
        <v>-0.19248140486193321</v>
      </c>
      <c r="K113" s="66">
        <f t="shared" si="67"/>
        <v>3.6442875073002901</v>
      </c>
      <c r="L113" s="66">
        <f t="shared" si="68"/>
        <v>3.8367689121622233</v>
      </c>
      <c r="M113" s="66">
        <f t="shared" si="69"/>
        <v>21.211543435621891</v>
      </c>
      <c r="N113" s="66">
        <f t="shared" si="70"/>
        <v>-3.8367689121622242</v>
      </c>
      <c r="O113" s="67">
        <f t="shared" si="71"/>
        <v>14.720795685334497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5.2235685395104493E-7</v>
      </c>
      <c r="X113" s="65">
        <f t="shared" si="75"/>
        <v>5.223568539510449E-3</v>
      </c>
      <c r="Y113" s="68">
        <f t="shared" si="77"/>
        <v>1E-4</v>
      </c>
      <c r="Z113" s="68">
        <f t="shared" si="78"/>
        <v>1E-4</v>
      </c>
      <c r="AA113" s="66">
        <f t="shared" si="76"/>
        <v>21.211543435621891</v>
      </c>
      <c r="AB113" s="68">
        <f t="shared" si="79"/>
        <v>4.5551361498866072E-2</v>
      </c>
    </row>
    <row r="114" spans="1:28">
      <c r="A114">
        <v>22294.18</v>
      </c>
      <c r="B114">
        <v>17.481748654486434</v>
      </c>
      <c r="D114" s="66">
        <f t="shared" si="60"/>
        <v>17.374774523459667</v>
      </c>
      <c r="E114" s="66">
        <f t="shared" si="61"/>
        <v>12.911084567717133</v>
      </c>
      <c r="F114" s="66">
        <f t="shared" si="62"/>
        <v>4.4636899557425345</v>
      </c>
      <c r="G114" s="66">
        <f t="shared" si="63"/>
        <v>4.6873205770165933</v>
      </c>
      <c r="H114" s="66">
        <f t="shared" si="64"/>
        <v>0.22363062127405886</v>
      </c>
      <c r="I114" s="66">
        <f t="shared" si="65"/>
        <v>17.598405144733725</v>
      </c>
      <c r="J114" s="66">
        <f t="shared" si="66"/>
        <v>-0.22363062127405797</v>
      </c>
      <c r="K114" s="66">
        <f t="shared" si="67"/>
        <v>3.6582813444315363</v>
      </c>
      <c r="L114" s="66">
        <f t="shared" si="68"/>
        <v>3.8819119657055943</v>
      </c>
      <c r="M114" s="66">
        <f t="shared" si="69"/>
        <v>21.256686489165261</v>
      </c>
      <c r="N114" s="66">
        <f t="shared" si="70"/>
        <v>-3.8819119657055943</v>
      </c>
      <c r="O114" s="67">
        <f t="shared" si="71"/>
        <v>15.069240509488271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4.7782004754256683E-7</v>
      </c>
      <c r="X114" s="65">
        <f t="shared" si="75"/>
        <v>4.7782004754256683E-3</v>
      </c>
      <c r="Y114" s="68">
        <f t="shared" si="77"/>
        <v>1E-4</v>
      </c>
      <c r="Z114" s="68">
        <f t="shared" si="78"/>
        <v>1E-4</v>
      </c>
      <c r="AA114" s="66">
        <f t="shared" si="76"/>
        <v>21.256686489165261</v>
      </c>
      <c r="AB114" s="68">
        <f t="shared" si="79"/>
        <v>4.5143053543370115E-2</v>
      </c>
    </row>
    <row r="115" spans="1:28">
      <c r="A115">
        <v>24396.03</v>
      </c>
      <c r="B115">
        <v>17.481748654486434</v>
      </c>
      <c r="D115" s="66">
        <f t="shared" si="60"/>
        <v>17.374774523459667</v>
      </c>
      <c r="E115" s="66">
        <f t="shared" si="61"/>
        <v>12.928881990367689</v>
      </c>
      <c r="F115" s="66">
        <f t="shared" si="62"/>
        <v>4.4458925330919783</v>
      </c>
      <c r="G115" s="66">
        <f t="shared" si="63"/>
        <v>4.700188983447763</v>
      </c>
      <c r="H115" s="66">
        <f t="shared" si="64"/>
        <v>0.25429645035578474</v>
      </c>
      <c r="I115" s="66">
        <f t="shared" si="65"/>
        <v>17.629070973815452</v>
      </c>
      <c r="J115" s="66">
        <f t="shared" si="66"/>
        <v>-0.25429645035578474</v>
      </c>
      <c r="K115" s="66">
        <f t="shared" si="67"/>
        <v>3.6718109856920034</v>
      </c>
      <c r="L115" s="66">
        <f t="shared" si="68"/>
        <v>3.9261074360477881</v>
      </c>
      <c r="M115" s="66">
        <f t="shared" si="69"/>
        <v>21.300881959507457</v>
      </c>
      <c r="N115" s="66">
        <f t="shared" si="70"/>
        <v>-3.9261074360477899</v>
      </c>
      <c r="O115" s="67">
        <f t="shared" si="71"/>
        <v>15.414319599389751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4.3665326479441708E-7</v>
      </c>
      <c r="X115" s="65">
        <f t="shared" si="75"/>
        <v>4.3665326479441708E-3</v>
      </c>
      <c r="Y115" s="68">
        <f t="shared" si="77"/>
        <v>1E-4</v>
      </c>
      <c r="Z115" s="68">
        <f t="shared" si="78"/>
        <v>1E-4</v>
      </c>
      <c r="AA115" s="66">
        <f t="shared" si="76"/>
        <v>21.300881959507457</v>
      </c>
      <c r="AB115" s="68">
        <f t="shared" si="79"/>
        <v>4.419547034219562E-2</v>
      </c>
    </row>
    <row r="116" spans="1:28">
      <c r="A116">
        <v>26695.81</v>
      </c>
      <c r="B116">
        <v>17.481748654486434</v>
      </c>
      <c r="D116" s="66">
        <f t="shared" si="60"/>
        <v>17.374774523459667</v>
      </c>
      <c r="E116" s="66">
        <f t="shared" si="61"/>
        <v>12.946351241675625</v>
      </c>
      <c r="F116" s="66">
        <f t="shared" si="62"/>
        <v>4.4284232817840419</v>
      </c>
      <c r="G116" s="66">
        <f t="shared" si="63"/>
        <v>4.7125889914566059</v>
      </c>
      <c r="H116" s="66">
        <f t="shared" si="64"/>
        <v>0.28416570967256405</v>
      </c>
      <c r="I116" s="66">
        <f t="shared" si="65"/>
        <v>17.658940233132231</v>
      </c>
      <c r="J116" s="66">
        <f t="shared" si="66"/>
        <v>-0.28416570967256405</v>
      </c>
      <c r="K116" s="66">
        <f t="shared" si="67"/>
        <v>3.6847580863371636</v>
      </c>
      <c r="L116" s="66">
        <f t="shared" si="68"/>
        <v>3.9689237960097277</v>
      </c>
      <c r="M116" s="66">
        <f t="shared" si="69"/>
        <v>21.343698319469397</v>
      </c>
      <c r="N116" s="66">
        <f t="shared" si="70"/>
        <v>-3.9689237960097294</v>
      </c>
      <c r="O116" s="67">
        <f t="shared" si="71"/>
        <v>15.75235609853228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3.9903663337139956E-7</v>
      </c>
      <c r="X116" s="65">
        <f t="shared" si="75"/>
        <v>3.9903663337139952E-3</v>
      </c>
      <c r="Y116" s="68">
        <f t="shared" si="77"/>
        <v>1E-4</v>
      </c>
      <c r="Z116" s="68">
        <f t="shared" si="78"/>
        <v>1E-4</v>
      </c>
      <c r="AA116" s="66">
        <f t="shared" si="76"/>
        <v>21.343698319469397</v>
      </c>
      <c r="AB116" s="68">
        <f t="shared" si="79"/>
        <v>4.2816359961939554E-2</v>
      </c>
    </row>
    <row r="117" spans="1:28">
      <c r="A117">
        <v>29297.24</v>
      </c>
      <c r="B117">
        <v>17.481748654486434</v>
      </c>
      <c r="D117" s="66">
        <f t="shared" si="60"/>
        <v>17.374774523459667</v>
      </c>
      <c r="E117" s="66">
        <f t="shared" si="61"/>
        <v>12.964049959634867</v>
      </c>
      <c r="F117" s="66">
        <f t="shared" si="62"/>
        <v>4.4107245638248003</v>
      </c>
      <c r="G117" s="66">
        <f t="shared" si="63"/>
        <v>4.7249247104859888</v>
      </c>
      <c r="H117" s="66">
        <f t="shared" si="64"/>
        <v>0.31420014666118856</v>
      </c>
      <c r="I117" s="66">
        <f t="shared" si="65"/>
        <v>17.688974670120857</v>
      </c>
      <c r="J117" s="66">
        <f t="shared" si="66"/>
        <v>-0.31420014666118945</v>
      </c>
      <c r="K117" s="66">
        <f t="shared" si="67"/>
        <v>3.6975512075603798</v>
      </c>
      <c r="L117" s="66">
        <f t="shared" si="68"/>
        <v>4.0117513542215697</v>
      </c>
      <c r="M117" s="66">
        <f t="shared" si="69"/>
        <v>21.386525877681237</v>
      </c>
      <c r="N117" s="66">
        <f t="shared" si="70"/>
        <v>-4.0117513542215697</v>
      </c>
      <c r="O117" s="67">
        <f t="shared" si="71"/>
        <v>16.094148928098598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3.6360442647575481E-7</v>
      </c>
      <c r="X117" s="65">
        <f t="shared" si="75"/>
        <v>3.6360442647575481E-3</v>
      </c>
      <c r="Y117" s="68">
        <f t="shared" si="77"/>
        <v>1E-4</v>
      </c>
      <c r="Z117" s="68">
        <f t="shared" si="78"/>
        <v>1E-4</v>
      </c>
      <c r="AA117" s="66">
        <f t="shared" si="76"/>
        <v>21.386525877681237</v>
      </c>
      <c r="AB117" s="68">
        <f t="shared" si="79"/>
        <v>4.2827558211840255E-2</v>
      </c>
    </row>
    <row r="118" spans="1:28">
      <c r="A118">
        <v>31998.04</v>
      </c>
      <c r="B118">
        <v>17.481748654486434</v>
      </c>
      <c r="D118" s="66">
        <f t="shared" si="60"/>
        <v>17.374774523459667</v>
      </c>
      <c r="E118" s="66">
        <f t="shared" si="61"/>
        <v>12.980530014314944</v>
      </c>
      <c r="F118" s="66">
        <f t="shared" si="62"/>
        <v>4.3942445091447233</v>
      </c>
      <c r="G118" s="66">
        <f t="shared" si="63"/>
        <v>4.7362108512612551</v>
      </c>
      <c r="H118" s="66">
        <f t="shared" si="64"/>
        <v>0.34196634211653176</v>
      </c>
      <c r="I118" s="66">
        <f t="shared" si="65"/>
        <v>17.716740865576199</v>
      </c>
      <c r="J118" s="66">
        <f t="shared" si="66"/>
        <v>-0.34196634211653176</v>
      </c>
      <c r="K118" s="66">
        <f t="shared" si="67"/>
        <v>3.7091806618756067</v>
      </c>
      <c r="L118" s="66">
        <f t="shared" si="68"/>
        <v>4.0511470039921385</v>
      </c>
      <c r="M118" s="66">
        <f t="shared" si="69"/>
        <v>21.425921527451806</v>
      </c>
      <c r="N118" s="66">
        <f t="shared" si="70"/>
        <v>-4.0511470039921385</v>
      </c>
      <c r="O118" s="67">
        <f t="shared" si="71"/>
        <v>16.411792047954478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3.3291433311298263E-7</v>
      </c>
      <c r="X118" s="65">
        <f t="shared" si="75"/>
        <v>3.3291433311298264E-3</v>
      </c>
      <c r="Y118" s="68">
        <f t="shared" si="77"/>
        <v>1E-4</v>
      </c>
      <c r="Z118" s="68">
        <f t="shared" si="78"/>
        <v>1E-4</v>
      </c>
      <c r="AA118" s="66">
        <f t="shared" si="76"/>
        <v>21.425921527451806</v>
      </c>
      <c r="AB118" s="68">
        <f t="shared" si="79"/>
        <v>3.9395649770568753E-2</v>
      </c>
    </row>
    <row r="119" spans="1:28">
      <c r="A119">
        <v>34982.269999999997</v>
      </c>
      <c r="B119">
        <v>17.481748654486434</v>
      </c>
      <c r="D119" s="66">
        <f t="shared" si="60"/>
        <v>17.374774523459667</v>
      </c>
      <c r="E119" s="66">
        <f t="shared" si="61"/>
        <v>12.996901326117746</v>
      </c>
      <c r="F119" s="66">
        <f t="shared" si="62"/>
        <v>4.3778731973419216</v>
      </c>
      <c r="G119" s="66">
        <f t="shared" si="63"/>
        <v>4.7472362391999026</v>
      </c>
      <c r="H119" s="66">
        <f t="shared" si="64"/>
        <v>0.36936304185798097</v>
      </c>
      <c r="I119" s="66">
        <f t="shared" si="65"/>
        <v>17.744137565317647</v>
      </c>
      <c r="J119" s="66">
        <f t="shared" si="66"/>
        <v>-0.36936304185798008</v>
      </c>
      <c r="K119" s="66">
        <f t="shared" si="67"/>
        <v>3.7204726985338747</v>
      </c>
      <c r="L119" s="66">
        <f t="shared" si="68"/>
        <v>4.0898357403918553</v>
      </c>
      <c r="M119" s="66">
        <f t="shared" si="69"/>
        <v>21.464610263851522</v>
      </c>
      <c r="N119" s="66">
        <f t="shared" si="70"/>
        <v>-4.0898357403918553</v>
      </c>
      <c r="O119" s="67">
        <f t="shared" si="71"/>
        <v>16.726756383386594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3.0451443395533061E-7</v>
      </c>
      <c r="X119" s="65">
        <f t="shared" si="75"/>
        <v>3.0451443395533061E-3</v>
      </c>
      <c r="Y119" s="68">
        <f t="shared" si="77"/>
        <v>1E-4</v>
      </c>
      <c r="Z119" s="68">
        <f t="shared" si="78"/>
        <v>1E-4</v>
      </c>
      <c r="AA119" s="66">
        <f t="shared" si="76"/>
        <v>21.464610263851522</v>
      </c>
      <c r="AB119" s="68">
        <f t="shared" si="79"/>
        <v>3.8688736399716817E-2</v>
      </c>
    </row>
    <row r="120" spans="1:28">
      <c r="A120">
        <v>38297.43</v>
      </c>
      <c r="B120">
        <v>17.481748654486434</v>
      </c>
      <c r="D120" s="66">
        <f t="shared" si="60"/>
        <v>17.374774523459667</v>
      </c>
      <c r="E120" s="66">
        <f t="shared" si="61"/>
        <v>13.013231587118863</v>
      </c>
      <c r="F120" s="66">
        <f t="shared" si="62"/>
        <v>4.361542936340804</v>
      </c>
      <c r="G120" s="66">
        <f t="shared" si="63"/>
        <v>4.7580535565013546</v>
      </c>
      <c r="H120" s="66">
        <f t="shared" si="64"/>
        <v>0.39651062016055061</v>
      </c>
      <c r="I120" s="66">
        <f t="shared" si="65"/>
        <v>17.771285143620219</v>
      </c>
      <c r="J120" s="66">
        <f t="shared" si="66"/>
        <v>-0.3965106201605515</v>
      </c>
      <c r="K120" s="66">
        <f t="shared" si="67"/>
        <v>3.7314861839684221</v>
      </c>
      <c r="L120" s="66">
        <f t="shared" si="68"/>
        <v>4.1279968041289736</v>
      </c>
      <c r="M120" s="66">
        <f t="shared" si="69"/>
        <v>21.50277132758864</v>
      </c>
      <c r="N120" s="66">
        <f t="shared" si="70"/>
        <v>-4.1279968041289727</v>
      </c>
      <c r="O120" s="67">
        <f t="shared" si="71"/>
        <v>17.040357614899012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2.7815459542644353E-7</v>
      </c>
      <c r="X120" s="65">
        <f t="shared" si="75"/>
        <v>2.7815459542644351E-3</v>
      </c>
      <c r="Y120" s="68">
        <f t="shared" si="77"/>
        <v>1E-4</v>
      </c>
      <c r="Z120" s="68">
        <f t="shared" si="78"/>
        <v>1E-4</v>
      </c>
      <c r="AA120" s="66">
        <f t="shared" si="76"/>
        <v>21.50277132758864</v>
      </c>
      <c r="AB120" s="68">
        <f t="shared" si="79"/>
        <v>3.8161063737117473E-2</v>
      </c>
    </row>
    <row r="121" spans="1:28">
      <c r="A121">
        <v>41897.86</v>
      </c>
      <c r="B121">
        <v>17.481748654486434</v>
      </c>
      <c r="D121" s="66">
        <f t="shared" si="60"/>
        <v>17.374774523459667</v>
      </c>
      <c r="E121" s="66">
        <f t="shared" si="61"/>
        <v>13.029152824298309</v>
      </c>
      <c r="F121" s="66">
        <f t="shared" si="62"/>
        <v>4.3456216991613577</v>
      </c>
      <c r="G121" s="66">
        <f t="shared" si="63"/>
        <v>4.7684306281202513</v>
      </c>
      <c r="H121" s="66">
        <f t="shared" si="64"/>
        <v>0.42280892895889366</v>
      </c>
      <c r="I121" s="66">
        <f t="shared" si="65"/>
        <v>17.797583452418561</v>
      </c>
      <c r="J121" s="66">
        <f t="shared" si="66"/>
        <v>-0.42280892895889366</v>
      </c>
      <c r="K121" s="66">
        <f t="shared" si="67"/>
        <v>3.74199103002907</v>
      </c>
      <c r="L121" s="66">
        <f t="shared" si="68"/>
        <v>4.1647999589879632</v>
      </c>
      <c r="M121" s="66">
        <f t="shared" si="69"/>
        <v>21.53957448244763</v>
      </c>
      <c r="N121" s="66">
        <f t="shared" si="70"/>
        <v>-4.1647999589879632</v>
      </c>
      <c r="O121" s="67">
        <f t="shared" si="71"/>
        <v>17.345558698386139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2.5425179585598269E-7</v>
      </c>
      <c r="X121" s="65">
        <f t="shared" si="75"/>
        <v>2.5425179585598268E-3</v>
      </c>
      <c r="Y121" s="68">
        <f t="shared" si="77"/>
        <v>1E-4</v>
      </c>
      <c r="Z121" s="68">
        <f t="shared" si="78"/>
        <v>1E-4</v>
      </c>
      <c r="AA121" s="66">
        <f t="shared" si="76"/>
        <v>21.53957448244763</v>
      </c>
      <c r="AB121" s="68">
        <f t="shared" si="79"/>
        <v>3.6803154858990439E-2</v>
      </c>
    </row>
    <row r="122" spans="1:28">
      <c r="A122">
        <v>45797.54</v>
      </c>
      <c r="B122">
        <v>17.481748654486434</v>
      </c>
      <c r="D122" s="66">
        <f t="shared" si="60"/>
        <v>17.374774523459667</v>
      </c>
      <c r="E122" s="66">
        <f t="shared" si="61"/>
        <v>13.044650042533194</v>
      </c>
      <c r="F122" s="66">
        <f t="shared" si="62"/>
        <v>4.3301244809264734</v>
      </c>
      <c r="G122" s="66">
        <f t="shared" si="63"/>
        <v>4.7783745661857751</v>
      </c>
      <c r="H122" s="66">
        <f t="shared" si="64"/>
        <v>0.44825008525930166</v>
      </c>
      <c r="I122" s="66">
        <f t="shared" si="65"/>
        <v>17.823024608718967</v>
      </c>
      <c r="J122" s="66">
        <f t="shared" si="66"/>
        <v>-0.44825008525929988</v>
      </c>
      <c r="K122" s="66">
        <f t="shared" si="67"/>
        <v>3.7520023558127464</v>
      </c>
      <c r="L122" s="66">
        <f t="shared" si="68"/>
        <v>4.2002524410720463</v>
      </c>
      <c r="M122" s="66">
        <f t="shared" si="69"/>
        <v>21.575026964531713</v>
      </c>
      <c r="N122" s="66">
        <f t="shared" si="70"/>
        <v>-4.2002524410720454</v>
      </c>
      <c r="O122" s="67">
        <f t="shared" si="71"/>
        <v>17.642120568731677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2.3260214735382169E-7</v>
      </c>
      <c r="X122" s="65">
        <f t="shared" si="75"/>
        <v>2.326021473538217E-3</v>
      </c>
      <c r="Y122" s="68">
        <f t="shared" si="77"/>
        <v>1E-4</v>
      </c>
      <c r="Z122" s="68">
        <f t="shared" si="78"/>
        <v>1E-4</v>
      </c>
      <c r="AA122" s="66">
        <f t="shared" si="76"/>
        <v>21.575026964531713</v>
      </c>
      <c r="AB122" s="68">
        <f t="shared" si="79"/>
        <v>3.5452482084082249E-2</v>
      </c>
    </row>
    <row r="123" spans="1:28">
      <c r="A123">
        <v>50092.87</v>
      </c>
      <c r="B123">
        <v>17.481748654486434</v>
      </c>
      <c r="D123" s="66">
        <f t="shared" si="60"/>
        <v>17.374774523459667</v>
      </c>
      <c r="E123" s="66">
        <f t="shared" si="61"/>
        <v>13.059993978140476</v>
      </c>
      <c r="F123" s="66">
        <f t="shared" si="62"/>
        <v>4.3147805453191914</v>
      </c>
      <c r="G123" s="66">
        <f t="shared" si="63"/>
        <v>4.7880712623559996</v>
      </c>
      <c r="H123" s="66">
        <f t="shared" si="64"/>
        <v>0.47329071703680814</v>
      </c>
      <c r="I123" s="66">
        <f t="shared" si="65"/>
        <v>17.848065240496474</v>
      </c>
      <c r="J123" s="66">
        <f t="shared" si="66"/>
        <v>-0.47329071703680725</v>
      </c>
      <c r="K123" s="66">
        <f t="shared" si="67"/>
        <v>3.7617132815929084</v>
      </c>
      <c r="L123" s="66">
        <f t="shared" si="68"/>
        <v>4.2350039986297157</v>
      </c>
      <c r="M123" s="66">
        <f t="shared" si="69"/>
        <v>21.609778522089382</v>
      </c>
      <c r="N123" s="66">
        <f t="shared" si="70"/>
        <v>-4.2350039986297148</v>
      </c>
      <c r="O123" s="67">
        <f t="shared" si="71"/>
        <v>17.935258868409672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2.1265713359051979E-7</v>
      </c>
      <c r="X123" s="65">
        <f t="shared" si="75"/>
        <v>2.126571335905198E-3</v>
      </c>
      <c r="Y123" s="68">
        <f t="shared" si="77"/>
        <v>1E-4</v>
      </c>
      <c r="Z123" s="68">
        <f t="shared" si="78"/>
        <v>1E-4</v>
      </c>
      <c r="AA123" s="66">
        <f t="shared" si="76"/>
        <v>21.609778522089382</v>
      </c>
      <c r="AB123" s="68">
        <f t="shared" si="79"/>
        <v>3.4751557557669344E-2</v>
      </c>
    </row>
    <row r="124" spans="1:28">
      <c r="A124">
        <v>54797.53</v>
      </c>
      <c r="B124">
        <v>17.481748654486434</v>
      </c>
      <c r="D124" s="66">
        <f t="shared" si="60"/>
        <v>17.374774523459667</v>
      </c>
      <c r="E124" s="66">
        <f t="shared" si="61"/>
        <v>13.075096519018302</v>
      </c>
      <c r="F124" s="66">
        <f t="shared" si="62"/>
        <v>4.2996780044413647</v>
      </c>
      <c r="G124" s="66">
        <f t="shared" si="63"/>
        <v>4.7974739610834645</v>
      </c>
      <c r="H124" s="66">
        <f t="shared" si="64"/>
        <v>0.49779595664209975</v>
      </c>
      <c r="I124" s="66">
        <f t="shared" si="65"/>
        <v>17.872570480101768</v>
      </c>
      <c r="J124" s="66">
        <f t="shared" si="66"/>
        <v>-0.49779595664210063</v>
      </c>
      <c r="K124" s="66">
        <f t="shared" si="67"/>
        <v>3.771081598302803</v>
      </c>
      <c r="L124" s="66">
        <f t="shared" si="68"/>
        <v>4.2688775549449041</v>
      </c>
      <c r="M124" s="66">
        <f t="shared" si="69"/>
        <v>21.643652078404571</v>
      </c>
      <c r="N124" s="66">
        <f t="shared" si="70"/>
        <v>-4.2688775549449041</v>
      </c>
      <c r="O124" s="67">
        <f t="shared" si="71"/>
        <v>18.223315579112381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1.9439938529204771E-7</v>
      </c>
      <c r="X124" s="65">
        <f t="shared" si="75"/>
        <v>1.9439938529204771E-3</v>
      </c>
      <c r="Y124" s="68">
        <f t="shared" si="77"/>
        <v>1E-4</v>
      </c>
      <c r="Z124" s="68">
        <f t="shared" si="78"/>
        <v>1E-4</v>
      </c>
      <c r="AA124" s="66">
        <f t="shared" si="76"/>
        <v>21.643652078404571</v>
      </c>
      <c r="AB124" s="68">
        <f t="shared" si="79"/>
        <v>3.387355631518929E-2</v>
      </c>
    </row>
    <row r="125" spans="1:28">
      <c r="A125">
        <v>59996.08</v>
      </c>
      <c r="B125">
        <v>17.481748654486434</v>
      </c>
      <c r="D125" s="66">
        <f t="shared" si="60"/>
        <v>17.374774523459667</v>
      </c>
      <c r="E125" s="66">
        <f t="shared" si="61"/>
        <v>13.090086183785472</v>
      </c>
      <c r="F125" s="66">
        <f t="shared" si="62"/>
        <v>4.2846883396741955</v>
      </c>
      <c r="G125" s="66">
        <f t="shared" si="63"/>
        <v>4.806670663520805</v>
      </c>
      <c r="H125" s="66">
        <f t="shared" si="64"/>
        <v>0.52198232384660948</v>
      </c>
      <c r="I125" s="66">
        <f t="shared" si="65"/>
        <v>17.896756847306278</v>
      </c>
      <c r="J125" s="66">
        <f t="shared" si="66"/>
        <v>-0.52198232384661125</v>
      </c>
      <c r="K125" s="66">
        <f t="shared" si="67"/>
        <v>3.7801991174293064</v>
      </c>
      <c r="L125" s="66">
        <f t="shared" si="68"/>
        <v>4.3021814412759181</v>
      </c>
      <c r="M125" s="66">
        <f t="shared" si="69"/>
        <v>21.676955964735583</v>
      </c>
      <c r="N125" s="66">
        <f t="shared" si="70"/>
        <v>-4.3021814412759163</v>
      </c>
      <c r="O125" s="67">
        <f t="shared" si="71"/>
        <v>18.508765153658921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1.7755503605439791E-7</v>
      </c>
      <c r="X125" s="65">
        <f t="shared" si="75"/>
        <v>1.7755503605439791E-3</v>
      </c>
      <c r="Y125" s="68">
        <f t="shared" si="77"/>
        <v>1E-4</v>
      </c>
      <c r="Z125" s="68">
        <f t="shared" si="78"/>
        <v>1E-4</v>
      </c>
      <c r="AA125" s="66">
        <f t="shared" si="76"/>
        <v>21.676955964735583</v>
      </c>
      <c r="AB125" s="68">
        <f t="shared" si="79"/>
        <v>3.3303886331012222E-2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4.4999224315906299E-2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4.4999224315906299E-2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6.7498836473859444E-2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0.11249806078976574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0.15749728510567204</v>
      </c>
      <c r="B230" s="9">
        <f t="shared" si="86"/>
        <v>2.58</v>
      </c>
      <c r="C230" s="65">
        <f t="shared" si="80"/>
        <v>5.0523154078904328E-2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0.22499612157953147</v>
      </c>
      <c r="B231" s="9">
        <f t="shared" si="86"/>
        <v>2.82</v>
      </c>
      <c r="C231" s="65">
        <f t="shared" si="80"/>
        <v>0.11802199055276376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0.29249495805339093</v>
      </c>
      <c r="B232" s="9">
        <f t="shared" si="86"/>
        <v>3.08</v>
      </c>
      <c r="C232" s="65">
        <f t="shared" si="80"/>
        <v>0.1855208270266232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0.42749263100110974</v>
      </c>
      <c r="B233" s="9">
        <f t="shared" si="86"/>
        <v>3.37</v>
      </c>
      <c r="C233" s="65">
        <f t="shared" si="80"/>
        <v>0.32051849997434201</v>
      </c>
      <c r="D233" s="9">
        <f t="shared" si="87"/>
        <v>3.37</v>
      </c>
      <c r="E233" s="66">
        <f t="shared" si="81"/>
        <v>1.2810510407694523E-2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1.2810510407694523E-2</v>
      </c>
      <c r="J233" s="9">
        <f t="shared" si="91"/>
        <v>3.37</v>
      </c>
      <c r="K233" s="9">
        <f t="shared" si="83"/>
        <v>1.2810510407694523E-2</v>
      </c>
      <c r="L233" s="9">
        <f t="shared" si="84"/>
        <v>3.37</v>
      </c>
    </row>
    <row r="234" spans="1:12">
      <c r="A234" s="66">
        <f t="shared" si="85"/>
        <v>0.58498991610678186</v>
      </c>
      <c r="B234" s="9">
        <f t="shared" si="86"/>
        <v>3.68</v>
      </c>
      <c r="C234" s="65">
        <f t="shared" si="80"/>
        <v>0.47801578508001413</v>
      </c>
      <c r="D234" s="9">
        <f t="shared" si="87"/>
        <v>3.68</v>
      </c>
      <c r="E234" s="66">
        <f t="shared" si="81"/>
        <v>0.1341743451294492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0.1341743451294492</v>
      </c>
      <c r="J234" s="9">
        <f t="shared" si="91"/>
        <v>3.68</v>
      </c>
      <c r="K234" s="9">
        <f t="shared" si="83"/>
        <v>0.1341743451294492</v>
      </c>
      <c r="L234" s="9">
        <f t="shared" si="84"/>
        <v>3.68</v>
      </c>
    </row>
    <row r="235" spans="1:12">
      <c r="A235" s="66">
        <f t="shared" si="85"/>
        <v>0.78748642552836023</v>
      </c>
      <c r="B235" s="9">
        <f t="shared" si="86"/>
        <v>4.04</v>
      </c>
      <c r="C235" s="65">
        <f t="shared" si="80"/>
        <v>0.68051229450159256</v>
      </c>
      <c r="D235" s="9">
        <f t="shared" si="87"/>
        <v>4.04</v>
      </c>
      <c r="E235" s="66">
        <f t="shared" si="81"/>
        <v>0.45812753959611002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0.45812753959611002</v>
      </c>
      <c r="J235" s="9">
        <f t="shared" si="91"/>
        <v>4.04</v>
      </c>
      <c r="K235" s="9">
        <f t="shared" si="83"/>
        <v>0.45812753959611002</v>
      </c>
      <c r="L235" s="9">
        <f t="shared" si="84"/>
        <v>4.04</v>
      </c>
    </row>
    <row r="236" spans="1:12">
      <c r="A236" s="66">
        <f t="shared" si="85"/>
        <v>1.0574817714237978</v>
      </c>
      <c r="B236" s="9">
        <f t="shared" si="86"/>
        <v>4.41</v>
      </c>
      <c r="C236" s="65">
        <f t="shared" si="80"/>
        <v>0.95050764039703017</v>
      </c>
      <c r="D236" s="9">
        <f t="shared" si="87"/>
        <v>4.41</v>
      </c>
      <c r="E236" s="66">
        <f t="shared" si="81"/>
        <v>0.90825139437896552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0.90825139437896552</v>
      </c>
      <c r="J236" s="9">
        <f t="shared" si="91"/>
        <v>4.41</v>
      </c>
      <c r="K236" s="9">
        <f t="shared" si="83"/>
        <v>0.90825139437896552</v>
      </c>
      <c r="L236" s="9">
        <f t="shared" si="84"/>
        <v>4.41</v>
      </c>
    </row>
    <row r="237" spans="1:12">
      <c r="A237" s="66">
        <f t="shared" si="85"/>
        <v>1.372476341635142</v>
      </c>
      <c r="B237" s="9">
        <f t="shared" si="86"/>
        <v>4.82</v>
      </c>
      <c r="C237" s="65">
        <f t="shared" si="80"/>
        <v>1.2655022106083742</v>
      </c>
      <c r="D237" s="9">
        <f t="shared" si="87"/>
        <v>4.82</v>
      </c>
      <c r="E237" s="66">
        <f t="shared" si="81"/>
        <v>1.4457051116429103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1.4457051116429103</v>
      </c>
      <c r="J237" s="9">
        <f t="shared" si="91"/>
        <v>4.82</v>
      </c>
      <c r="K237" s="9">
        <f t="shared" si="83"/>
        <v>1.4457051116429103</v>
      </c>
      <c r="L237" s="9">
        <f t="shared" si="84"/>
        <v>4.82</v>
      </c>
    </row>
    <row r="238" spans="1:12">
      <c r="A238" s="66">
        <f t="shared" si="85"/>
        <v>1.7549697483203452</v>
      </c>
      <c r="B238" s="9">
        <f t="shared" si="86"/>
        <v>5.27</v>
      </c>
      <c r="C238" s="65">
        <f t="shared" si="80"/>
        <v>1.6479956172935775</v>
      </c>
      <c r="D238" s="9">
        <f t="shared" si="87"/>
        <v>5.27</v>
      </c>
      <c r="E238" s="66">
        <f t="shared" si="81"/>
        <v>2.0176279028600841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2.0176279028600841</v>
      </c>
      <c r="J238" s="9">
        <f t="shared" si="91"/>
        <v>5.27</v>
      </c>
      <c r="K238" s="9">
        <f t="shared" si="83"/>
        <v>2.0176279028600841</v>
      </c>
      <c r="L238" s="9">
        <f t="shared" si="84"/>
        <v>5.27</v>
      </c>
    </row>
    <row r="239" spans="1:12">
      <c r="A239" s="66">
        <f t="shared" si="85"/>
        <v>2.317460052269174</v>
      </c>
      <c r="B239" s="9">
        <f t="shared" si="86"/>
        <v>5.77</v>
      </c>
      <c r="C239" s="65">
        <f t="shared" si="80"/>
        <v>2.2104859212424062</v>
      </c>
      <c r="D239" s="9">
        <f t="shared" si="87"/>
        <v>5.77</v>
      </c>
      <c r="E239" s="66">
        <f t="shared" si="81"/>
        <v>2.5990308085968503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2.5990308085968503</v>
      </c>
      <c r="J239" s="9">
        <f t="shared" si="91"/>
        <v>5.77</v>
      </c>
      <c r="K239" s="9">
        <f t="shared" si="83"/>
        <v>2.5990308085968503</v>
      </c>
      <c r="L239" s="9">
        <f t="shared" si="84"/>
        <v>5.77</v>
      </c>
    </row>
    <row r="240" spans="1:12">
      <c r="A240" s="66">
        <f t="shared" si="85"/>
        <v>3.239944150745254</v>
      </c>
      <c r="B240" s="9">
        <f t="shared" si="86"/>
        <v>6.31</v>
      </c>
      <c r="C240" s="65">
        <f t="shared" si="80"/>
        <v>3.1329700197184862</v>
      </c>
      <c r="D240" s="9">
        <f t="shared" si="87"/>
        <v>6.31</v>
      </c>
      <c r="E240" s="66">
        <f t="shared" si="81"/>
        <v>3.1551718185816919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3.1551718185816919</v>
      </c>
      <c r="J240" s="9">
        <f t="shared" si="91"/>
        <v>6.31</v>
      </c>
      <c r="K240" s="9">
        <f t="shared" si="83"/>
        <v>3.1551718185816919</v>
      </c>
      <c r="L240" s="9">
        <f t="shared" si="84"/>
        <v>6.31</v>
      </c>
    </row>
    <row r="241" spans="1:19">
      <c r="A241" s="66">
        <f t="shared" si="85"/>
        <v>3.9374321276418005</v>
      </c>
      <c r="B241" s="9">
        <f t="shared" si="86"/>
        <v>6.9</v>
      </c>
      <c r="C241" s="65">
        <f t="shared" si="80"/>
        <v>3.8304579966150327</v>
      </c>
      <c r="D241" s="9">
        <f t="shared" si="87"/>
        <v>6.9</v>
      </c>
      <c r="E241" s="66">
        <f t="shared" si="81"/>
        <v>3.6839022615574919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3.6839022615574919</v>
      </c>
      <c r="J241" s="9">
        <f t="shared" si="91"/>
        <v>6.9</v>
      </c>
      <c r="K241" s="9">
        <f t="shared" si="83"/>
        <v>3.6839022615574919</v>
      </c>
      <c r="L241" s="9">
        <f t="shared" si="84"/>
        <v>6.9</v>
      </c>
    </row>
    <row r="242" spans="1:19">
      <c r="A242" s="66">
        <f t="shared" si="85"/>
        <v>4.6124204923803953</v>
      </c>
      <c r="B242" s="9">
        <f t="shared" si="86"/>
        <v>7.55</v>
      </c>
      <c r="C242" s="65">
        <f t="shared" si="80"/>
        <v>4.505446361353628</v>
      </c>
      <c r="D242" s="9">
        <f t="shared" si="87"/>
        <v>7.55</v>
      </c>
      <c r="E242" s="66">
        <f t="shared" si="81"/>
        <v>4.185098798928637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4.185098798928637</v>
      </c>
      <c r="J242" s="9">
        <f t="shared" si="91"/>
        <v>7.55</v>
      </c>
      <c r="K242" s="9">
        <f t="shared" si="83"/>
        <v>4.185098798928637</v>
      </c>
      <c r="L242" s="9">
        <f t="shared" si="84"/>
        <v>7.55</v>
      </c>
    </row>
    <row r="243" spans="1:19">
      <c r="A243" s="66">
        <f t="shared" si="85"/>
        <v>5.1299115720133175</v>
      </c>
      <c r="B243" s="9">
        <f t="shared" si="86"/>
        <v>8.26</v>
      </c>
      <c r="C243" s="65">
        <f t="shared" si="80"/>
        <v>5.0229374409865502</v>
      </c>
      <c r="D243" s="9">
        <f t="shared" si="87"/>
        <v>8.26</v>
      </c>
      <c r="E243" s="66">
        <f t="shared" si="81"/>
        <v>4.6530422908633389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4.6530422908633389</v>
      </c>
      <c r="J243" s="9">
        <f t="shared" si="91"/>
        <v>8.26</v>
      </c>
      <c r="K243" s="9">
        <f t="shared" si="83"/>
        <v>4.6530422908633389</v>
      </c>
      <c r="L243" s="9">
        <f t="shared" si="84"/>
        <v>8.26</v>
      </c>
    </row>
    <row r="244" spans="1:19">
      <c r="A244" s="66">
        <f t="shared" si="85"/>
        <v>5.5799038151723801</v>
      </c>
      <c r="B244" s="9">
        <f t="shared" si="86"/>
        <v>9.0399999999999991</v>
      </c>
      <c r="C244" s="65">
        <f t="shared" si="80"/>
        <v>5.4729296841456128</v>
      </c>
      <c r="D244" s="9">
        <f t="shared" si="87"/>
        <v>9.0399999999999991</v>
      </c>
      <c r="E244" s="66">
        <f t="shared" si="81"/>
        <v>5.0908986421848841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5.0908986421848841</v>
      </c>
      <c r="J244" s="9">
        <f t="shared" si="91"/>
        <v>9.0399999999999991</v>
      </c>
      <c r="K244" s="9">
        <f t="shared" si="83"/>
        <v>5.0908986421848841</v>
      </c>
      <c r="L244" s="9">
        <f t="shared" si="84"/>
        <v>9.0399999999999991</v>
      </c>
    </row>
    <row r="245" spans="1:19">
      <c r="A245" s="66">
        <f t="shared" si="85"/>
        <v>5.9398976096996305</v>
      </c>
      <c r="B245" s="9">
        <f t="shared" si="86"/>
        <v>9.8800000000000008</v>
      </c>
      <c r="C245" s="65">
        <f t="shared" si="80"/>
        <v>5.8329234786728632</v>
      </c>
      <c r="D245" s="9">
        <f t="shared" si="87"/>
        <v>9.8800000000000008</v>
      </c>
      <c r="E245" s="66">
        <f t="shared" si="81"/>
        <v>5.4922740812147399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5.4922740812147399</v>
      </c>
      <c r="J245" s="9">
        <f t="shared" si="91"/>
        <v>9.8800000000000008</v>
      </c>
      <c r="K245" s="9">
        <f t="shared" si="83"/>
        <v>5.4922740812147399</v>
      </c>
      <c r="L245" s="9">
        <f t="shared" si="84"/>
        <v>9.8800000000000008</v>
      </c>
    </row>
    <row r="246" spans="1:19">
      <c r="A246" s="66">
        <f t="shared" si="85"/>
        <v>6.3223910163848336</v>
      </c>
      <c r="B246" s="9">
        <f t="shared" si="86"/>
        <v>10.79</v>
      </c>
      <c r="C246" s="65">
        <f t="shared" si="80"/>
        <v>6.2154168853580662</v>
      </c>
      <c r="D246" s="9">
        <f t="shared" si="87"/>
        <v>10.79</v>
      </c>
      <c r="E246" s="66">
        <f t="shared" si="81"/>
        <v>5.8629652972339805</v>
      </c>
      <c r="F246" s="9">
        <f t="shared" si="88"/>
        <v>10.79</v>
      </c>
      <c r="G246" s="68">
        <f t="shared" si="82"/>
        <v>0.1</v>
      </c>
      <c r="H246" s="9">
        <f t="shared" si="89"/>
        <v>10.79</v>
      </c>
      <c r="I246" s="66">
        <f t="shared" si="90"/>
        <v>5.8629652972339805</v>
      </c>
      <c r="J246" s="9">
        <f t="shared" si="91"/>
        <v>10.79</v>
      </c>
      <c r="K246" s="9">
        <f t="shared" si="83"/>
        <v>5.8629652972339805</v>
      </c>
      <c r="L246" s="9">
        <f t="shared" si="84"/>
        <v>10.79</v>
      </c>
    </row>
    <row r="247" spans="1:19">
      <c r="A247" s="66">
        <f t="shared" si="85"/>
        <v>6.592386362280271</v>
      </c>
      <c r="B247" s="9">
        <f t="shared" si="86"/>
        <v>11.79</v>
      </c>
      <c r="C247" s="65">
        <f t="shared" si="80"/>
        <v>6.4854122312535036</v>
      </c>
      <c r="D247" s="9">
        <f t="shared" si="87"/>
        <v>11.79</v>
      </c>
      <c r="E247" s="66">
        <f t="shared" si="81"/>
        <v>6.2104250022641496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6.2104250022641496</v>
      </c>
      <c r="J247" s="9">
        <f t="shared" si="91"/>
        <v>11.79</v>
      </c>
      <c r="K247" s="9">
        <f t="shared" si="83"/>
        <v>6.2104250022641496</v>
      </c>
      <c r="L247" s="9">
        <f t="shared" si="84"/>
        <v>11.79</v>
      </c>
    </row>
    <row r="248" spans="1:19">
      <c r="A248" s="66">
        <f t="shared" si="85"/>
        <v>6.8623817081757092</v>
      </c>
      <c r="B248" s="9">
        <f t="shared" si="86"/>
        <v>12.89</v>
      </c>
      <c r="C248" s="65">
        <f t="shared" si="80"/>
        <v>6.7554075771489419</v>
      </c>
      <c r="D248" s="9">
        <f t="shared" si="87"/>
        <v>12.89</v>
      </c>
      <c r="E248" s="66">
        <f t="shared" si="81"/>
        <v>6.5363799617590654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6.5363799617590654</v>
      </c>
      <c r="J248" s="9">
        <f t="shared" si="91"/>
        <v>12.89</v>
      </c>
      <c r="K248" s="9">
        <f t="shared" si="83"/>
        <v>6.5363799617590654</v>
      </c>
      <c r="L248" s="9">
        <f t="shared" si="84"/>
        <v>12.89</v>
      </c>
    </row>
    <row r="249" spans="1:19">
      <c r="A249" s="66">
        <f t="shared" si="85"/>
        <v>7.109877441913194</v>
      </c>
      <c r="B249" s="9">
        <f t="shared" si="86"/>
        <v>14.2</v>
      </c>
      <c r="C249" s="65">
        <f t="shared" si="80"/>
        <v>7.0029033108864267</v>
      </c>
      <c r="D249" s="9">
        <f t="shared" si="87"/>
        <v>14.2</v>
      </c>
      <c r="E249" s="66">
        <f t="shared" si="81"/>
        <v>6.8654144867101135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6.8654144867101135</v>
      </c>
      <c r="J249" s="9">
        <f t="shared" si="91"/>
        <v>14.2</v>
      </c>
      <c r="K249" s="9">
        <f t="shared" si="83"/>
        <v>6.8654144867101135</v>
      </c>
      <c r="L249" s="9">
        <f t="shared" si="84"/>
        <v>14.2</v>
      </c>
    </row>
    <row r="250" spans="1:19">
      <c r="A250" s="66">
        <f t="shared" si="85"/>
        <v>7.3573731756506779</v>
      </c>
      <c r="B250" s="9">
        <f t="shared" si="86"/>
        <v>15.49</v>
      </c>
      <c r="C250" s="65">
        <f t="shared" si="80"/>
        <v>7.2503990446239106</v>
      </c>
      <c r="D250" s="9">
        <f t="shared" si="87"/>
        <v>15.49</v>
      </c>
      <c r="E250" s="66">
        <f t="shared" si="81"/>
        <v>7.1410029282041316</v>
      </c>
      <c r="F250" s="9">
        <f t="shared" si="88"/>
        <v>15.49</v>
      </c>
      <c r="G250" s="68">
        <f t="shared" si="82"/>
        <v>0.1</v>
      </c>
      <c r="H250" s="9">
        <f t="shared" si="89"/>
        <v>15.49</v>
      </c>
      <c r="I250" s="66">
        <f t="shared" si="90"/>
        <v>7.1410029282041316</v>
      </c>
      <c r="J250" s="9">
        <f t="shared" si="91"/>
        <v>15.49</v>
      </c>
      <c r="K250" s="9">
        <f t="shared" si="83"/>
        <v>7.1410029282041316</v>
      </c>
      <c r="L250" s="9">
        <f t="shared" si="84"/>
        <v>15.49</v>
      </c>
    </row>
    <row r="251" spans="1:19" ht="24">
      <c r="A251" s="66">
        <f t="shared" si="85"/>
        <v>7.5598696850722558</v>
      </c>
      <c r="B251" s="9">
        <f t="shared" si="86"/>
        <v>16.89</v>
      </c>
      <c r="C251" s="65">
        <f t="shared" si="80"/>
        <v>7.4528955540454884</v>
      </c>
      <c r="D251" s="9">
        <f t="shared" si="87"/>
        <v>16.89</v>
      </c>
      <c r="E251" s="66">
        <f t="shared" si="81"/>
        <v>7.3980593696698396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7.3980593696698396</v>
      </c>
      <c r="J251" s="9">
        <f t="shared" si="91"/>
        <v>16.89</v>
      </c>
      <c r="K251" s="9">
        <f t="shared" si="83"/>
        <v>7.3980593696698396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7.7623661944938345</v>
      </c>
      <c r="B252" s="9">
        <f t="shared" si="86"/>
        <v>18.5</v>
      </c>
      <c r="C252" s="65">
        <f t="shared" si="80"/>
        <v>7.6553920634670671</v>
      </c>
      <c r="D252" s="9">
        <f t="shared" si="87"/>
        <v>18.5</v>
      </c>
      <c r="E252" s="66">
        <f t="shared" si="81"/>
        <v>7.6515926722782295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7.6515926722782295</v>
      </c>
      <c r="J252" s="9">
        <f t="shared" si="91"/>
        <v>18.5</v>
      </c>
      <c r="K252" s="9">
        <f t="shared" si="83"/>
        <v>7.6515926722782295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0.40840345451355053</v>
      </c>
    </row>
    <row r="253" spans="1:19">
      <c r="A253" s="66">
        <f t="shared" si="85"/>
        <v>7.9423630917574597</v>
      </c>
      <c r="B253" s="9">
        <f t="shared" si="86"/>
        <v>20.3</v>
      </c>
      <c r="C253" s="65">
        <f t="shared" si="80"/>
        <v>7.8353889607306924</v>
      </c>
      <c r="D253" s="9">
        <f t="shared" si="87"/>
        <v>20.3</v>
      </c>
      <c r="E253" s="66">
        <f t="shared" si="81"/>
        <v>7.8937553898311021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7.8937553898311021</v>
      </c>
      <c r="J253" s="9">
        <f t="shared" si="91"/>
        <v>20.3</v>
      </c>
      <c r="K253" s="9">
        <f t="shared" si="83"/>
        <v>7.8937553898311021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4.0840345451355047</v>
      </c>
    </row>
    <row r="254" spans="1:19">
      <c r="A254" s="66">
        <f t="shared" si="85"/>
        <v>8.1223599890210849</v>
      </c>
      <c r="B254" s="9">
        <f t="shared" si="86"/>
        <v>22.2</v>
      </c>
      <c r="C254" s="65">
        <f t="shared" si="80"/>
        <v>8.0153858579943176</v>
      </c>
      <c r="D254" s="9">
        <f t="shared" si="87"/>
        <v>22.2</v>
      </c>
      <c r="E254" s="66">
        <f t="shared" si="81"/>
        <v>8.1127824535783457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8.1127824535783457</v>
      </c>
      <c r="J254" s="9">
        <f t="shared" si="91"/>
        <v>22.2</v>
      </c>
      <c r="K254" s="9">
        <f t="shared" si="83"/>
        <v>8.1127824535783457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40.840345451355056</v>
      </c>
    </row>
    <row r="255" spans="1:19">
      <c r="A255" s="66">
        <f t="shared" si="85"/>
        <v>8.2798572741267584</v>
      </c>
      <c r="B255" s="9">
        <f t="shared" si="86"/>
        <v>24.3</v>
      </c>
      <c r="C255" s="65">
        <f t="shared" si="80"/>
        <v>8.1728831430999911</v>
      </c>
      <c r="D255" s="9">
        <f t="shared" si="87"/>
        <v>24.3</v>
      </c>
      <c r="E255" s="66">
        <f t="shared" si="81"/>
        <v>8.3209639239744781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8.3209639239744781</v>
      </c>
      <c r="J255" s="9">
        <f t="shared" si="91"/>
        <v>24.3</v>
      </c>
      <c r="K255" s="9">
        <f t="shared" si="83"/>
        <v>8.3209639239744781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408.40345451355046</v>
      </c>
    </row>
    <row r="256" spans="1:19">
      <c r="A256" s="66">
        <f t="shared" si="85"/>
        <v>8.4373545592324284</v>
      </c>
      <c r="B256" s="9">
        <f t="shared" si="86"/>
        <v>26.59</v>
      </c>
      <c r="C256" s="65">
        <f t="shared" si="80"/>
        <v>8.330380428205661</v>
      </c>
      <c r="D256" s="9">
        <f t="shared" si="87"/>
        <v>26.59</v>
      </c>
      <c r="E256" s="66">
        <f t="shared" si="81"/>
        <v>8.5163869306654636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8.5163869306654636</v>
      </c>
      <c r="J256" s="9">
        <f t="shared" si="91"/>
        <v>26.59</v>
      </c>
      <c r="K256" s="9">
        <f t="shared" si="83"/>
        <v>8.5163869306654636</v>
      </c>
      <c r="L256" s="9">
        <f t="shared" si="84"/>
        <v>26.59</v>
      </c>
    </row>
    <row r="257" spans="1:19">
      <c r="A257" s="66">
        <f t="shared" si="85"/>
        <v>8.5948518443381019</v>
      </c>
      <c r="B257" s="9">
        <f t="shared" si="86"/>
        <v>28.99</v>
      </c>
      <c r="C257" s="65">
        <f t="shared" ref="C257:C288" si="92">IF(D40&lt;0.0001,0.1,IF(D40="",0.001,D40))</f>
        <v>8.4878777133113346</v>
      </c>
      <c r="D257" s="9">
        <f t="shared" si="87"/>
        <v>28.99</v>
      </c>
      <c r="E257" s="66">
        <f t="shared" ref="E257:E288" si="93">IF(E40&lt;0.0001,0.1,IF(E40="",E256,E40))</f>
        <v>8.6935281569581981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8.6935281569581981</v>
      </c>
      <c r="J257" s="9">
        <f t="shared" si="91"/>
        <v>28.99</v>
      </c>
      <c r="K257" s="9">
        <f t="shared" ref="K257:K288" si="95">IF(M40&lt;0.0001,0.1,IF(M40="",0.0001,M40))</f>
        <v>8.6935281569581981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8.7523491294437719</v>
      </c>
      <c r="B258" s="9">
        <f t="shared" ref="B258:B289" si="98">IF(A41="",B257,A41)</f>
        <v>31.79</v>
      </c>
      <c r="C258" s="65">
        <f t="shared" si="92"/>
        <v>8.6453749984170045</v>
      </c>
      <c r="D258" s="9">
        <f t="shared" ref="D258:D289" si="99">IF(A41="",B257,A41)</f>
        <v>31.79</v>
      </c>
      <c r="E258" s="66">
        <f t="shared" si="93"/>
        <v>8.8722006485881604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8.8722006485881604</v>
      </c>
      <c r="J258" s="9">
        <f t="shared" ref="J258:J289" si="103">IF(A41="",B257,A41)</f>
        <v>31.79</v>
      </c>
      <c r="K258" s="9">
        <f t="shared" si="95"/>
        <v>8.8722006485881604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8.8873468023914928</v>
      </c>
      <c r="B259" s="9">
        <f t="shared" si="98"/>
        <v>34.79</v>
      </c>
      <c r="C259" s="65">
        <f t="shared" si="92"/>
        <v>8.7803726713647254</v>
      </c>
      <c r="D259" s="9">
        <f t="shared" si="99"/>
        <v>34.79</v>
      </c>
      <c r="E259" s="66">
        <f t="shared" si="93"/>
        <v>9.0374332312335337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9.0374332312335337</v>
      </c>
      <c r="J259" s="9">
        <f t="shared" si="103"/>
        <v>34.79</v>
      </c>
      <c r="K259" s="9">
        <f t="shared" si="95"/>
        <v>9.0374332312335337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9.0223444753392119</v>
      </c>
      <c r="B260" s="9">
        <f t="shared" si="98"/>
        <v>38</v>
      </c>
      <c r="C260" s="65">
        <f t="shared" si="92"/>
        <v>8.9153703443124446</v>
      </c>
      <c r="D260" s="9">
        <f t="shared" si="99"/>
        <v>38</v>
      </c>
      <c r="E260" s="66">
        <f t="shared" si="93"/>
        <v>9.1907209079591858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9.1907209079591858</v>
      </c>
      <c r="J260" s="9">
        <f t="shared" si="103"/>
        <v>38</v>
      </c>
      <c r="K260" s="9">
        <f t="shared" si="95"/>
        <v>9.1907209079591858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9.157342148286931</v>
      </c>
      <c r="B261" s="9">
        <f t="shared" si="98"/>
        <v>41.59</v>
      </c>
      <c r="C261" s="65">
        <f t="shared" si="92"/>
        <v>9.0503680172601637</v>
      </c>
      <c r="D261" s="9">
        <f t="shared" si="99"/>
        <v>41.59</v>
      </c>
      <c r="E261" s="66">
        <f t="shared" si="93"/>
        <v>9.3395299462425214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9.3395299462425214</v>
      </c>
      <c r="J261" s="9">
        <f t="shared" si="103"/>
        <v>41.59</v>
      </c>
      <c r="K261" s="9">
        <f t="shared" si="95"/>
        <v>9.3395299462425214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9.2619653448214123</v>
      </c>
      <c r="B262" s="9">
        <f t="shared" si="98"/>
        <v>44.5</v>
      </c>
      <c r="C262" s="65">
        <f t="shared" si="92"/>
        <v>9.154991213794645</v>
      </c>
      <c r="D262" s="9">
        <f t="shared" si="99"/>
        <v>44.5</v>
      </c>
      <c r="E262" s="66">
        <f t="shared" si="93"/>
        <v>9.4460759808298196</v>
      </c>
      <c r="F262" s="9">
        <f t="shared" si="100"/>
        <v>44.5</v>
      </c>
      <c r="G262" s="68">
        <f t="shared" si="94"/>
        <v>0.1</v>
      </c>
      <c r="H262" s="9">
        <f t="shared" si="101"/>
        <v>44.5</v>
      </c>
      <c r="I262" s="66">
        <f t="shared" si="102"/>
        <v>9.4460759808298196</v>
      </c>
      <c r="J262" s="9">
        <f t="shared" si="103"/>
        <v>44.5</v>
      </c>
      <c r="K262" s="9">
        <f t="shared" si="95"/>
        <v>9.4460759808298196</v>
      </c>
      <c r="L262" s="9">
        <f t="shared" si="96"/>
        <v>44.5</v>
      </c>
    </row>
    <row r="263" spans="1:19">
      <c r="A263" s="66">
        <f t="shared" si="97"/>
        <v>9.3665885413558971</v>
      </c>
      <c r="B263" s="9">
        <f t="shared" si="98"/>
        <v>48.3</v>
      </c>
      <c r="C263" s="65">
        <f t="shared" si="92"/>
        <v>9.2596144103291298</v>
      </c>
      <c r="D263" s="9">
        <f t="shared" si="99"/>
        <v>48.3</v>
      </c>
      <c r="E263" s="66">
        <f t="shared" si="93"/>
        <v>9.5698684251041559</v>
      </c>
      <c r="F263" s="9">
        <f t="shared" si="100"/>
        <v>48.3</v>
      </c>
      <c r="G263" s="68">
        <f t="shared" si="94"/>
        <v>0.1</v>
      </c>
      <c r="H263" s="9">
        <f t="shared" si="101"/>
        <v>48.3</v>
      </c>
      <c r="I263" s="66">
        <f t="shared" si="102"/>
        <v>9.5698684251041559</v>
      </c>
      <c r="J263" s="9">
        <f t="shared" si="103"/>
        <v>48.3</v>
      </c>
      <c r="K263" s="9">
        <f t="shared" si="95"/>
        <v>9.5698684251041559</v>
      </c>
      <c r="L263" s="9">
        <f t="shared" si="96"/>
        <v>48.3</v>
      </c>
    </row>
    <row r="264" spans="1:19">
      <c r="A264" s="66">
        <f t="shared" si="97"/>
        <v>9.4790866021456619</v>
      </c>
      <c r="B264" s="9">
        <f t="shared" si="98"/>
        <v>51.95</v>
      </c>
      <c r="C264" s="65">
        <f t="shared" si="92"/>
        <v>9.3721124711188946</v>
      </c>
      <c r="D264" s="9">
        <f t="shared" si="99"/>
        <v>51.95</v>
      </c>
      <c r="E264" s="66">
        <f t="shared" si="93"/>
        <v>9.6753308021254654</v>
      </c>
      <c r="F264" s="9">
        <f t="shared" si="100"/>
        <v>51.95</v>
      </c>
      <c r="G264" s="68">
        <f t="shared" si="94"/>
        <v>0.1</v>
      </c>
      <c r="H264" s="9">
        <f t="shared" si="101"/>
        <v>51.95</v>
      </c>
      <c r="I264" s="66">
        <f t="shared" si="102"/>
        <v>9.6753308021254654</v>
      </c>
      <c r="J264" s="9">
        <f t="shared" si="103"/>
        <v>51.95</v>
      </c>
      <c r="K264" s="9">
        <f t="shared" si="95"/>
        <v>9.6753308021254654</v>
      </c>
      <c r="L264" s="9">
        <f t="shared" si="96"/>
        <v>51.95</v>
      </c>
    </row>
    <row r="265" spans="1:19">
      <c r="A265" s="66">
        <f t="shared" si="97"/>
        <v>9.5915846629354284</v>
      </c>
      <c r="B265" s="9">
        <f t="shared" si="98"/>
        <v>56.83</v>
      </c>
      <c r="C265" s="65">
        <f t="shared" si="92"/>
        <v>9.4846105319086611</v>
      </c>
      <c r="D265" s="9">
        <f t="shared" si="99"/>
        <v>56.83</v>
      </c>
      <c r="E265" s="66">
        <f t="shared" si="93"/>
        <v>9.7997308295353118</v>
      </c>
      <c r="F265" s="9">
        <f t="shared" si="100"/>
        <v>56.83</v>
      </c>
      <c r="G265" s="68">
        <f t="shared" si="94"/>
        <v>0.1</v>
      </c>
      <c r="H265" s="9">
        <f t="shared" si="101"/>
        <v>56.83</v>
      </c>
      <c r="I265" s="66">
        <f t="shared" si="102"/>
        <v>9.7997308295353118</v>
      </c>
      <c r="J265" s="9">
        <f t="shared" si="103"/>
        <v>56.83</v>
      </c>
      <c r="K265" s="9">
        <f t="shared" si="95"/>
        <v>9.7997308295353118</v>
      </c>
      <c r="L265" s="9">
        <f t="shared" si="96"/>
        <v>56.83</v>
      </c>
    </row>
    <row r="266" spans="1:19">
      <c r="A266" s="66">
        <f t="shared" si="97"/>
        <v>9.6962078594699097</v>
      </c>
      <c r="B266" s="9">
        <f t="shared" si="98"/>
        <v>63.52</v>
      </c>
      <c r="C266" s="65">
        <f t="shared" si="92"/>
        <v>9.5892337284431424</v>
      </c>
      <c r="D266" s="9">
        <f t="shared" si="99"/>
        <v>63.52</v>
      </c>
      <c r="E266" s="66">
        <f t="shared" si="93"/>
        <v>9.9459743128811819</v>
      </c>
      <c r="F266" s="9">
        <f t="shared" si="100"/>
        <v>63.52</v>
      </c>
      <c r="G266" s="68">
        <f t="shared" si="94"/>
        <v>0.1</v>
      </c>
      <c r="H266" s="9">
        <f t="shared" si="101"/>
        <v>63.52</v>
      </c>
      <c r="I266" s="66">
        <f t="shared" si="102"/>
        <v>9.9459743128811819</v>
      </c>
      <c r="J266" s="9">
        <f t="shared" si="103"/>
        <v>63.52</v>
      </c>
      <c r="K266" s="9">
        <f t="shared" si="95"/>
        <v>9.9459743128811819</v>
      </c>
      <c r="L266" s="9">
        <f t="shared" si="96"/>
        <v>63.52</v>
      </c>
    </row>
    <row r="267" spans="1:19">
      <c r="A267" s="66">
        <f t="shared" si="97"/>
        <v>9.800831056004391</v>
      </c>
      <c r="B267" s="9">
        <f t="shared" si="98"/>
        <v>68.959999999999994</v>
      </c>
      <c r="C267" s="65">
        <f t="shared" si="92"/>
        <v>9.6938569249776236</v>
      </c>
      <c r="D267" s="9">
        <f t="shared" si="99"/>
        <v>68.959999999999994</v>
      </c>
      <c r="E267" s="66">
        <f t="shared" si="93"/>
        <v>10.048695296115687</v>
      </c>
      <c r="F267" s="9">
        <f t="shared" si="100"/>
        <v>68.959999999999994</v>
      </c>
      <c r="G267" s="68">
        <f t="shared" si="94"/>
        <v>0.1</v>
      </c>
      <c r="H267" s="9">
        <f t="shared" si="101"/>
        <v>68.959999999999994</v>
      </c>
      <c r="I267" s="66">
        <f t="shared" si="102"/>
        <v>10.048695296115687</v>
      </c>
      <c r="J267" s="9">
        <f t="shared" si="103"/>
        <v>68.959999999999994</v>
      </c>
      <c r="K267" s="9">
        <f t="shared" si="95"/>
        <v>10.048695296115687</v>
      </c>
      <c r="L267" s="9">
        <f t="shared" si="96"/>
        <v>68.959999999999994</v>
      </c>
    </row>
    <row r="268" spans="1:19">
      <c r="A268" s="66">
        <f t="shared" si="97"/>
        <v>9.905454252538874</v>
      </c>
      <c r="B268" s="9">
        <f t="shared" si="98"/>
        <v>75.569999999999993</v>
      </c>
      <c r="C268" s="65">
        <f t="shared" si="92"/>
        <v>9.7984801215121067</v>
      </c>
      <c r="D268" s="9">
        <f t="shared" si="99"/>
        <v>75.569999999999993</v>
      </c>
      <c r="E268" s="66">
        <f t="shared" si="93"/>
        <v>10.158220641320252</v>
      </c>
      <c r="F268" s="9">
        <f t="shared" si="100"/>
        <v>75.569999999999993</v>
      </c>
      <c r="G268" s="68">
        <f t="shared" si="94"/>
        <v>0.1</v>
      </c>
      <c r="H268" s="9">
        <f t="shared" si="101"/>
        <v>75.569999999999993</v>
      </c>
      <c r="I268" s="66">
        <f t="shared" si="102"/>
        <v>10.158220641320252</v>
      </c>
      <c r="J268" s="9">
        <f t="shared" si="103"/>
        <v>75.569999999999993</v>
      </c>
      <c r="K268" s="9">
        <f t="shared" si="95"/>
        <v>10.158220641320252</v>
      </c>
      <c r="L268" s="9">
        <f t="shared" si="96"/>
        <v>75.569999999999993</v>
      </c>
    </row>
    <row r="269" spans="1:19">
      <c r="A269" s="66">
        <f t="shared" si="97"/>
        <v>10.010077449073357</v>
      </c>
      <c r="B269" s="9">
        <f t="shared" si="98"/>
        <v>83.04</v>
      </c>
      <c r="C269" s="65">
        <f t="shared" si="92"/>
        <v>9.9031033180465897</v>
      </c>
      <c r="D269" s="9">
        <f t="shared" si="99"/>
        <v>83.04</v>
      </c>
      <c r="E269" s="66">
        <f t="shared" si="93"/>
        <v>10.265960285409029</v>
      </c>
      <c r="F269" s="9">
        <f t="shared" si="100"/>
        <v>83.04</v>
      </c>
      <c r="G269" s="68">
        <f t="shared" si="94"/>
        <v>0.1</v>
      </c>
      <c r="H269" s="9">
        <f t="shared" si="101"/>
        <v>83.04</v>
      </c>
      <c r="I269" s="66">
        <f t="shared" si="102"/>
        <v>10.265960285409029</v>
      </c>
      <c r="J269" s="9">
        <f t="shared" si="103"/>
        <v>83.04</v>
      </c>
      <c r="K269" s="9">
        <f t="shared" si="95"/>
        <v>10.265960285409029</v>
      </c>
      <c r="L269" s="9">
        <f t="shared" si="96"/>
        <v>83.04</v>
      </c>
    </row>
    <row r="270" spans="1:19">
      <c r="A270" s="66">
        <f t="shared" si="97"/>
        <v>10.114700645607838</v>
      </c>
      <c r="B270" s="9">
        <f t="shared" si="98"/>
        <v>91.84</v>
      </c>
      <c r="C270" s="65">
        <f t="shared" si="92"/>
        <v>10.007726514581071</v>
      </c>
      <c r="D270" s="9">
        <f t="shared" si="99"/>
        <v>91.84</v>
      </c>
      <c r="E270" s="66">
        <f t="shared" si="93"/>
        <v>10.375796016887149</v>
      </c>
      <c r="F270" s="9">
        <f t="shared" si="100"/>
        <v>91.84</v>
      </c>
      <c r="G270" s="68">
        <f t="shared" si="94"/>
        <v>0.1</v>
      </c>
      <c r="H270" s="9">
        <f t="shared" si="101"/>
        <v>91.84</v>
      </c>
      <c r="I270" s="66">
        <f t="shared" si="102"/>
        <v>10.375796016887149</v>
      </c>
      <c r="J270" s="9">
        <f t="shared" si="103"/>
        <v>91.84</v>
      </c>
      <c r="K270" s="9">
        <f t="shared" si="95"/>
        <v>10.375796016887149</v>
      </c>
      <c r="L270" s="9">
        <f t="shared" si="96"/>
        <v>91.84</v>
      </c>
    </row>
    <row r="271" spans="1:19">
      <c r="A271" s="66">
        <f t="shared" si="97"/>
        <v>10.219323842142321</v>
      </c>
      <c r="B271" s="9">
        <f t="shared" si="98"/>
        <v>99.64</v>
      </c>
      <c r="C271" s="65">
        <f t="shared" si="92"/>
        <v>10.112349711115554</v>
      </c>
      <c r="D271" s="9">
        <f t="shared" si="99"/>
        <v>99.64</v>
      </c>
      <c r="E271" s="66">
        <f t="shared" si="93"/>
        <v>10.46093496197512</v>
      </c>
      <c r="F271" s="9">
        <f t="shared" si="100"/>
        <v>99.64</v>
      </c>
      <c r="G271" s="68">
        <f t="shared" si="94"/>
        <v>0.1</v>
      </c>
      <c r="H271" s="9">
        <f t="shared" si="101"/>
        <v>99.64</v>
      </c>
      <c r="I271" s="66">
        <f t="shared" si="102"/>
        <v>10.46093496197512</v>
      </c>
      <c r="J271" s="9">
        <f t="shared" si="103"/>
        <v>99.64</v>
      </c>
      <c r="K271" s="9">
        <f t="shared" si="95"/>
        <v>10.46093496197512</v>
      </c>
      <c r="L271" s="9">
        <f t="shared" si="96"/>
        <v>99.64</v>
      </c>
    </row>
    <row r="272" spans="1:19">
      <c r="A272" s="66">
        <f t="shared" si="97"/>
        <v>10.344871677983701</v>
      </c>
      <c r="B272" s="9">
        <f t="shared" si="98"/>
        <v>109.36</v>
      </c>
      <c r="C272" s="65">
        <f t="shared" si="92"/>
        <v>10.237897546956933</v>
      </c>
      <c r="D272" s="9">
        <f t="shared" si="99"/>
        <v>109.36</v>
      </c>
      <c r="E272" s="66">
        <f t="shared" si="93"/>
        <v>10.554303928082245</v>
      </c>
      <c r="F272" s="9">
        <f t="shared" si="100"/>
        <v>109.36</v>
      </c>
      <c r="G272" s="68">
        <f t="shared" si="94"/>
        <v>0.1</v>
      </c>
      <c r="H272" s="9">
        <f t="shared" si="101"/>
        <v>109.36</v>
      </c>
      <c r="I272" s="66">
        <f t="shared" si="102"/>
        <v>10.554303928082245</v>
      </c>
      <c r="J272" s="9">
        <f t="shared" si="103"/>
        <v>109.36</v>
      </c>
      <c r="K272" s="9">
        <f t="shared" si="95"/>
        <v>10.554303928082245</v>
      </c>
      <c r="L272" s="9">
        <f t="shared" si="96"/>
        <v>109.36</v>
      </c>
    </row>
    <row r="273" spans="1:12">
      <c r="A273" s="66">
        <f t="shared" si="97"/>
        <v>10.449494874518182</v>
      </c>
      <c r="B273" s="9">
        <f t="shared" si="98"/>
        <v>119.53</v>
      </c>
      <c r="C273" s="65">
        <f t="shared" si="92"/>
        <v>10.342520743491415</v>
      </c>
      <c r="D273" s="9">
        <f t="shared" si="99"/>
        <v>119.53</v>
      </c>
      <c r="E273" s="66">
        <f t="shared" si="93"/>
        <v>10.639888513030522</v>
      </c>
      <c r="F273" s="9">
        <f t="shared" si="100"/>
        <v>119.53</v>
      </c>
      <c r="G273" s="68">
        <f t="shared" si="94"/>
        <v>0.1</v>
      </c>
      <c r="H273" s="9">
        <f t="shared" si="101"/>
        <v>119.53</v>
      </c>
      <c r="I273" s="66">
        <f t="shared" si="102"/>
        <v>10.639888513030522</v>
      </c>
      <c r="J273" s="9">
        <f t="shared" si="103"/>
        <v>119.53</v>
      </c>
      <c r="K273" s="9">
        <f t="shared" si="95"/>
        <v>10.639888513030522</v>
      </c>
      <c r="L273" s="9">
        <f t="shared" si="96"/>
        <v>119.53</v>
      </c>
    </row>
    <row r="274" spans="1:12">
      <c r="A274" s="66">
        <f t="shared" si="97"/>
        <v>10.595967349666457</v>
      </c>
      <c r="B274" s="9">
        <f t="shared" si="98"/>
        <v>131.47999999999999</v>
      </c>
      <c r="C274" s="65">
        <f t="shared" si="92"/>
        <v>10.48899321863969</v>
      </c>
      <c r="D274" s="9">
        <f t="shared" si="99"/>
        <v>131.47999999999999</v>
      </c>
      <c r="E274" s="66">
        <f t="shared" si="93"/>
        <v>10.727915321149402</v>
      </c>
      <c r="F274" s="9">
        <f t="shared" si="100"/>
        <v>131.47999999999999</v>
      </c>
      <c r="G274" s="68">
        <f t="shared" si="94"/>
        <v>0.1</v>
      </c>
      <c r="H274" s="9">
        <f t="shared" si="101"/>
        <v>131.47999999999999</v>
      </c>
      <c r="I274" s="66">
        <f t="shared" si="102"/>
        <v>10.727915321149402</v>
      </c>
      <c r="J274" s="9">
        <f t="shared" si="103"/>
        <v>131.47999999999999</v>
      </c>
      <c r="K274" s="9">
        <f t="shared" si="95"/>
        <v>10.727915321149402</v>
      </c>
      <c r="L274" s="9">
        <f t="shared" si="96"/>
        <v>131.47999999999999</v>
      </c>
    </row>
    <row r="275" spans="1:12">
      <c r="A275" s="66">
        <f t="shared" si="97"/>
        <v>10.742439824814731</v>
      </c>
      <c r="B275" s="9">
        <f t="shared" si="98"/>
        <v>143.41999999999999</v>
      </c>
      <c r="C275" s="65">
        <f t="shared" si="92"/>
        <v>10.635465693787964</v>
      </c>
      <c r="D275" s="9">
        <f t="shared" si="99"/>
        <v>143.41999999999999</v>
      </c>
      <c r="E275" s="66">
        <f t="shared" si="93"/>
        <v>10.805081161297453</v>
      </c>
      <c r="F275" s="9">
        <f t="shared" si="100"/>
        <v>143.41999999999999</v>
      </c>
      <c r="G275" s="68">
        <f t="shared" si="94"/>
        <v>0.1</v>
      </c>
      <c r="H275" s="9">
        <f t="shared" si="101"/>
        <v>143.41999999999999</v>
      </c>
      <c r="I275" s="66">
        <f t="shared" si="102"/>
        <v>10.805081161297453</v>
      </c>
      <c r="J275" s="9">
        <f t="shared" si="103"/>
        <v>143.41999999999999</v>
      </c>
      <c r="K275" s="9">
        <f t="shared" si="95"/>
        <v>10.805081161297453</v>
      </c>
      <c r="L275" s="9">
        <f t="shared" si="96"/>
        <v>143.41999999999999</v>
      </c>
    </row>
    <row r="276" spans="1:12">
      <c r="A276" s="66">
        <f t="shared" si="97"/>
        <v>10.930761578576799</v>
      </c>
      <c r="B276" s="9">
        <f t="shared" si="98"/>
        <v>157.22999999999999</v>
      </c>
      <c r="C276" s="65">
        <f t="shared" si="92"/>
        <v>10.823787447550032</v>
      </c>
      <c r="D276" s="9">
        <f t="shared" si="99"/>
        <v>157.22999999999999</v>
      </c>
      <c r="E276" s="66">
        <f t="shared" si="93"/>
        <v>10.883626343803773</v>
      </c>
      <c r="F276" s="9">
        <f t="shared" si="100"/>
        <v>157.22999999999999</v>
      </c>
      <c r="G276" s="68">
        <f t="shared" si="94"/>
        <v>0.1</v>
      </c>
      <c r="H276" s="9">
        <f t="shared" si="101"/>
        <v>157.22999999999999</v>
      </c>
      <c r="I276" s="66">
        <f t="shared" si="102"/>
        <v>10.883626343803773</v>
      </c>
      <c r="J276" s="9">
        <f t="shared" si="103"/>
        <v>157.22999999999999</v>
      </c>
      <c r="K276" s="9">
        <f t="shared" si="95"/>
        <v>10.883626343803773</v>
      </c>
      <c r="L276" s="9">
        <f t="shared" si="96"/>
        <v>157.22999999999999</v>
      </c>
    </row>
    <row r="277" spans="1:12">
      <c r="A277" s="66">
        <f t="shared" si="97"/>
        <v>11.119083332338866</v>
      </c>
      <c r="B277" s="9">
        <f t="shared" si="98"/>
        <v>172.29</v>
      </c>
      <c r="C277" s="65">
        <f t="shared" si="92"/>
        <v>11.012109201312098</v>
      </c>
      <c r="D277" s="9">
        <f t="shared" si="99"/>
        <v>172.29</v>
      </c>
      <c r="E277" s="66">
        <f t="shared" si="93"/>
        <v>10.958818462436417</v>
      </c>
      <c r="F277" s="9">
        <f t="shared" si="100"/>
        <v>172.29</v>
      </c>
      <c r="G277" s="68">
        <f t="shared" si="94"/>
        <v>0.1</v>
      </c>
      <c r="H277" s="9">
        <f t="shared" si="101"/>
        <v>172.29</v>
      </c>
      <c r="I277" s="66">
        <f t="shared" si="102"/>
        <v>10.958818462436417</v>
      </c>
      <c r="J277" s="9">
        <f t="shared" si="103"/>
        <v>172.29</v>
      </c>
      <c r="K277" s="9">
        <f t="shared" si="95"/>
        <v>10.958818462436417</v>
      </c>
      <c r="L277" s="9">
        <f t="shared" si="96"/>
        <v>172.29</v>
      </c>
    </row>
    <row r="278" spans="1:12">
      <c r="A278" s="66">
        <f t="shared" si="97"/>
        <v>11.307405086100934</v>
      </c>
      <c r="B278" s="9">
        <f t="shared" si="98"/>
        <v>188.95</v>
      </c>
      <c r="C278" s="65">
        <f t="shared" si="92"/>
        <v>11.200430955074166</v>
      </c>
      <c r="D278" s="9">
        <f t="shared" si="99"/>
        <v>188.95</v>
      </c>
      <c r="E278" s="66">
        <f t="shared" si="93"/>
        <v>11.031870783711984</v>
      </c>
      <c r="F278" s="9">
        <f t="shared" si="100"/>
        <v>188.95</v>
      </c>
      <c r="G278" s="68">
        <f t="shared" si="94"/>
        <v>0.1</v>
      </c>
      <c r="H278" s="9">
        <f t="shared" si="101"/>
        <v>188.95</v>
      </c>
      <c r="I278" s="66">
        <f t="shared" si="102"/>
        <v>11.031870783711984</v>
      </c>
      <c r="J278" s="9">
        <f t="shared" si="103"/>
        <v>188.95</v>
      </c>
      <c r="K278" s="9">
        <f t="shared" si="95"/>
        <v>11.031870783711984</v>
      </c>
      <c r="L278" s="9">
        <f t="shared" si="96"/>
        <v>188.95</v>
      </c>
    </row>
    <row r="279" spans="1:12">
      <c r="A279" s="66">
        <f t="shared" si="97"/>
        <v>11.495726839863</v>
      </c>
      <c r="B279" s="9">
        <f t="shared" si="98"/>
        <v>207.9</v>
      </c>
      <c r="C279" s="65">
        <f t="shared" si="92"/>
        <v>11.388752708836233</v>
      </c>
      <c r="D279" s="9">
        <f t="shared" si="99"/>
        <v>207.9</v>
      </c>
      <c r="E279" s="66">
        <f t="shared" si="93"/>
        <v>11.104685879932767</v>
      </c>
      <c r="F279" s="9">
        <f t="shared" si="100"/>
        <v>207.9</v>
      </c>
      <c r="G279" s="68">
        <f t="shared" si="94"/>
        <v>0.1</v>
      </c>
      <c r="H279" s="9">
        <f t="shared" si="101"/>
        <v>207.9</v>
      </c>
      <c r="I279" s="66">
        <f t="shared" si="102"/>
        <v>11.104685879932767</v>
      </c>
      <c r="J279" s="9">
        <f t="shared" si="103"/>
        <v>207.9</v>
      </c>
      <c r="K279" s="9">
        <f t="shared" si="95"/>
        <v>11.104685879932767</v>
      </c>
      <c r="L279" s="9">
        <f t="shared" si="96"/>
        <v>207.9</v>
      </c>
    </row>
    <row r="280" spans="1:12">
      <c r="A280" s="66">
        <f t="shared" si="97"/>
        <v>11.663123954318174</v>
      </c>
      <c r="B280" s="9">
        <f t="shared" si="98"/>
        <v>227.89</v>
      </c>
      <c r="C280" s="65">
        <f t="shared" si="92"/>
        <v>11.556149823291406</v>
      </c>
      <c r="D280" s="9">
        <f t="shared" si="99"/>
        <v>227.89</v>
      </c>
      <c r="E280" s="66">
        <f t="shared" si="93"/>
        <v>11.17206840031742</v>
      </c>
      <c r="F280" s="9">
        <f t="shared" si="100"/>
        <v>227.89</v>
      </c>
      <c r="G280" s="68">
        <f t="shared" si="94"/>
        <v>0.1</v>
      </c>
      <c r="H280" s="9">
        <f t="shared" si="101"/>
        <v>227.89</v>
      </c>
      <c r="I280" s="66">
        <f t="shared" si="102"/>
        <v>11.17206840031742</v>
      </c>
      <c r="J280" s="9">
        <f t="shared" si="103"/>
        <v>227.89</v>
      </c>
      <c r="K280" s="9">
        <f t="shared" si="95"/>
        <v>11.17206840031742</v>
      </c>
      <c r="L280" s="9">
        <f t="shared" si="96"/>
        <v>227.89</v>
      </c>
    </row>
    <row r="281" spans="1:12">
      <c r="A281" s="66">
        <f t="shared" si="97"/>
        <v>11.809596429466447</v>
      </c>
      <c r="B281" s="9">
        <f t="shared" si="98"/>
        <v>250.52</v>
      </c>
      <c r="C281" s="65">
        <f t="shared" si="92"/>
        <v>11.70262229843968</v>
      </c>
      <c r="D281" s="9">
        <f t="shared" si="99"/>
        <v>250.52</v>
      </c>
      <c r="E281" s="66">
        <f t="shared" si="93"/>
        <v>11.23906972057687</v>
      </c>
      <c r="F281" s="9">
        <f t="shared" si="100"/>
        <v>250.52</v>
      </c>
      <c r="G281" s="68">
        <f t="shared" si="94"/>
        <v>0.1</v>
      </c>
      <c r="H281" s="9">
        <f t="shared" si="101"/>
        <v>250.52</v>
      </c>
      <c r="I281" s="66">
        <f t="shared" si="102"/>
        <v>11.23906972057687</v>
      </c>
      <c r="J281" s="9">
        <f t="shared" si="103"/>
        <v>250.52</v>
      </c>
      <c r="K281" s="9">
        <f t="shared" si="95"/>
        <v>11.23906972057687</v>
      </c>
      <c r="L281" s="9">
        <f t="shared" si="96"/>
        <v>250.52</v>
      </c>
    </row>
    <row r="282" spans="1:12">
      <c r="A282" s="66">
        <f t="shared" si="97"/>
        <v>11.935144265307825</v>
      </c>
      <c r="B282" s="9">
        <f t="shared" si="98"/>
        <v>274.2</v>
      </c>
      <c r="C282" s="65">
        <f t="shared" si="92"/>
        <v>11.828170134281057</v>
      </c>
      <c r="D282" s="9">
        <f t="shared" si="99"/>
        <v>274.2</v>
      </c>
      <c r="E282" s="66">
        <f t="shared" si="93"/>
        <v>11.300755590413727</v>
      </c>
      <c r="F282" s="9">
        <f t="shared" si="100"/>
        <v>274.2</v>
      </c>
      <c r="G282" s="68">
        <f t="shared" si="94"/>
        <v>0.1</v>
      </c>
      <c r="H282" s="9">
        <f t="shared" si="101"/>
        <v>274.2</v>
      </c>
      <c r="I282" s="66">
        <f t="shared" si="102"/>
        <v>11.300817614763877</v>
      </c>
      <c r="J282" s="9">
        <f t="shared" si="103"/>
        <v>274.2</v>
      </c>
      <c r="K282" s="9">
        <f t="shared" si="95"/>
        <v>11.300817614763877</v>
      </c>
      <c r="L282" s="9">
        <f t="shared" si="96"/>
        <v>274.2</v>
      </c>
    </row>
    <row r="283" spans="1:12">
      <c r="A283" s="66">
        <f t="shared" si="97"/>
        <v>12.0816167404561</v>
      </c>
      <c r="B283" s="9">
        <f t="shared" si="98"/>
        <v>296.33999999999997</v>
      </c>
      <c r="C283" s="65">
        <f t="shared" si="92"/>
        <v>11.974642609429333</v>
      </c>
      <c r="D283" s="9">
        <f t="shared" si="99"/>
        <v>296.33999999999997</v>
      </c>
      <c r="E283" s="66">
        <f t="shared" si="93"/>
        <v>11.352130552133197</v>
      </c>
      <c r="F283" s="9">
        <f t="shared" si="100"/>
        <v>296.33999999999997</v>
      </c>
      <c r="G283" s="68">
        <f t="shared" si="94"/>
        <v>5.0420723413693413E-2</v>
      </c>
      <c r="H283" s="9">
        <f t="shared" si="101"/>
        <v>296.33999999999997</v>
      </c>
      <c r="I283" s="66">
        <f t="shared" si="102"/>
        <v>11.402551275546891</v>
      </c>
      <c r="J283" s="9">
        <f t="shared" si="103"/>
        <v>296.33999999999997</v>
      </c>
      <c r="K283" s="9">
        <f t="shared" si="95"/>
        <v>11.402551275546891</v>
      </c>
      <c r="L283" s="9">
        <f t="shared" si="96"/>
        <v>296.33999999999997</v>
      </c>
    </row>
    <row r="284" spans="1:12">
      <c r="A284" s="66">
        <f t="shared" si="97"/>
        <v>12.269938494218168</v>
      </c>
      <c r="B284" s="9">
        <f t="shared" si="98"/>
        <v>325.68</v>
      </c>
      <c r="C284" s="65">
        <f t="shared" si="92"/>
        <v>12.162964363191401</v>
      </c>
      <c r="D284" s="9">
        <f t="shared" si="99"/>
        <v>325.68</v>
      </c>
      <c r="E284" s="66">
        <f t="shared" si="93"/>
        <v>11.412626543788797</v>
      </c>
      <c r="F284" s="9">
        <f t="shared" si="100"/>
        <v>325.68</v>
      </c>
      <c r="G284" s="68">
        <f t="shared" si="94"/>
        <v>0.35419467024995066</v>
      </c>
      <c r="H284" s="9">
        <f t="shared" si="101"/>
        <v>325.68</v>
      </c>
      <c r="I284" s="66">
        <f t="shared" si="102"/>
        <v>11.766821214038748</v>
      </c>
      <c r="J284" s="9">
        <f t="shared" si="103"/>
        <v>325.68</v>
      </c>
      <c r="K284" s="9">
        <f t="shared" si="95"/>
        <v>11.766821214038748</v>
      </c>
      <c r="L284" s="9">
        <f t="shared" si="96"/>
        <v>325.68</v>
      </c>
    </row>
    <row r="285" spans="1:12">
      <c r="A285" s="66">
        <f t="shared" si="97"/>
        <v>12.479184887287133</v>
      </c>
      <c r="B285" s="9">
        <f t="shared" si="98"/>
        <v>356.1</v>
      </c>
      <c r="C285" s="65">
        <f t="shared" si="92"/>
        <v>12.372210756260365</v>
      </c>
      <c r="D285" s="9">
        <f t="shared" si="99"/>
        <v>356.1</v>
      </c>
      <c r="E285" s="66">
        <f t="shared" si="93"/>
        <v>11.467953798987287</v>
      </c>
      <c r="F285" s="9">
        <f t="shared" si="100"/>
        <v>356.1</v>
      </c>
      <c r="G285" s="68">
        <f t="shared" si="94"/>
        <v>0.76511782625202485</v>
      </c>
      <c r="H285" s="9">
        <f t="shared" si="101"/>
        <v>356.1</v>
      </c>
      <c r="I285" s="66">
        <f t="shared" si="102"/>
        <v>12.233071625239312</v>
      </c>
      <c r="J285" s="9">
        <f t="shared" si="103"/>
        <v>356.1</v>
      </c>
      <c r="K285" s="9">
        <f t="shared" si="95"/>
        <v>12.233071625239312</v>
      </c>
      <c r="L285" s="9">
        <f t="shared" si="96"/>
        <v>356.1</v>
      </c>
    </row>
    <row r="286" spans="1:12">
      <c r="A286" s="66">
        <f t="shared" si="97"/>
        <v>12.709355919662993</v>
      </c>
      <c r="B286" s="9">
        <f t="shared" si="98"/>
        <v>392.36</v>
      </c>
      <c r="C286" s="65">
        <f t="shared" si="92"/>
        <v>12.602381788636226</v>
      </c>
      <c r="D286" s="9">
        <f t="shared" si="99"/>
        <v>392.36</v>
      </c>
      <c r="E286" s="66">
        <f t="shared" si="93"/>
        <v>11.526052763943794</v>
      </c>
      <c r="F286" s="9">
        <f t="shared" si="100"/>
        <v>392.36</v>
      </c>
      <c r="G286" s="68">
        <f t="shared" si="94"/>
        <v>1.2103652243364666</v>
      </c>
      <c r="H286" s="9">
        <f t="shared" si="101"/>
        <v>392.36</v>
      </c>
      <c r="I286" s="66">
        <f t="shared" si="102"/>
        <v>12.736417988280261</v>
      </c>
      <c r="J286" s="9">
        <f t="shared" si="103"/>
        <v>392.36</v>
      </c>
      <c r="K286" s="9">
        <f t="shared" si="95"/>
        <v>12.736417988280261</v>
      </c>
      <c r="L286" s="9">
        <f t="shared" si="96"/>
        <v>392.36</v>
      </c>
    </row>
    <row r="287" spans="1:12">
      <c r="A287" s="66">
        <f t="shared" si="97"/>
        <v>12.939526952038857</v>
      </c>
      <c r="B287" s="9">
        <f t="shared" si="98"/>
        <v>427.62</v>
      </c>
      <c r="C287" s="65">
        <f t="shared" si="92"/>
        <v>12.83255282101209</v>
      </c>
      <c r="D287" s="9">
        <f t="shared" si="99"/>
        <v>427.62</v>
      </c>
      <c r="E287" s="66">
        <f t="shared" si="93"/>
        <v>11.575966553266401</v>
      </c>
      <c r="F287" s="9">
        <f t="shared" si="100"/>
        <v>427.62</v>
      </c>
      <c r="G287" s="68">
        <f t="shared" si="94"/>
        <v>1.5659804030844005</v>
      </c>
      <c r="H287" s="9">
        <f t="shared" si="101"/>
        <v>427.62</v>
      </c>
      <c r="I287" s="66">
        <f t="shared" si="102"/>
        <v>13.141946956350802</v>
      </c>
      <c r="J287" s="9">
        <f t="shared" si="103"/>
        <v>427.62</v>
      </c>
      <c r="K287" s="9">
        <f t="shared" si="95"/>
        <v>13.141946956350802</v>
      </c>
      <c r="L287" s="9">
        <f t="shared" si="96"/>
        <v>427.62</v>
      </c>
    </row>
    <row r="288" spans="1:12">
      <c r="A288" s="66">
        <f t="shared" si="97"/>
        <v>13.232471902335405</v>
      </c>
      <c r="B288" s="9">
        <f t="shared" si="98"/>
        <v>467.88</v>
      </c>
      <c r="C288" s="65">
        <f t="shared" si="92"/>
        <v>13.125497771308638</v>
      </c>
      <c r="D288" s="9">
        <f t="shared" si="99"/>
        <v>467.88</v>
      </c>
      <c r="E288" s="66">
        <f t="shared" si="93"/>
        <v>11.626576329467644</v>
      </c>
      <c r="F288" s="9">
        <f t="shared" si="100"/>
        <v>467.88</v>
      </c>
      <c r="G288" s="68">
        <f t="shared" si="94"/>
        <v>1.8913223111886666</v>
      </c>
      <c r="H288" s="9">
        <f t="shared" si="101"/>
        <v>467.88</v>
      </c>
      <c r="I288" s="66">
        <f t="shared" si="102"/>
        <v>13.517898640656311</v>
      </c>
      <c r="J288" s="9">
        <f t="shared" si="103"/>
        <v>467.88</v>
      </c>
      <c r="K288" s="9">
        <f t="shared" si="95"/>
        <v>13.517898640656311</v>
      </c>
      <c r="L288" s="9">
        <f t="shared" si="96"/>
        <v>467.88</v>
      </c>
    </row>
    <row r="289" spans="1:12">
      <c r="A289" s="66">
        <f t="shared" si="97"/>
        <v>13.525416852631956</v>
      </c>
      <c r="B289" s="9">
        <f t="shared" si="98"/>
        <v>510.21</v>
      </c>
      <c r="C289" s="65">
        <f t="shared" ref="C289:C320" si="104">IF(D72&lt;0.0001,0.1,IF(D72="",0.001,D72))</f>
        <v>13.418442721605189</v>
      </c>
      <c r="D289" s="9">
        <f t="shared" si="99"/>
        <v>510.21</v>
      </c>
      <c r="E289" s="66">
        <f t="shared" ref="E289:E320" si="105">IF(E72&lt;0.0001,0.1,IF(E72="",E288,E72))</f>
        <v>11.673835556339601</v>
      </c>
      <c r="F289" s="9">
        <f t="shared" si="100"/>
        <v>510.21</v>
      </c>
      <c r="G289" s="68">
        <f t="shared" ref="G289:G320" si="106">IF(G72&lt;0.0001,0.1,IF(G72="",0.0001,G72))</f>
        <v>2.1628980309526566</v>
      </c>
      <c r="H289" s="9">
        <f t="shared" si="101"/>
        <v>510.21</v>
      </c>
      <c r="I289" s="66">
        <f t="shared" si="102"/>
        <v>13.836733587292258</v>
      </c>
      <c r="J289" s="9">
        <f t="shared" si="103"/>
        <v>510.21</v>
      </c>
      <c r="K289" s="9">
        <f t="shared" ref="K289:K320" si="107">IF(M72&lt;0.0001,0.1,IF(M72="",0.0001,M72))</f>
        <v>13.836733587292258</v>
      </c>
      <c r="L289" s="9">
        <f t="shared" ref="L289:L320" si="108">IF(C73="",D289,C73)</f>
        <v>510.21</v>
      </c>
    </row>
    <row r="290" spans="1:12">
      <c r="A290" s="66">
        <f t="shared" ref="A290:A321" si="109">IF(B73="",A289,IF(B73&lt;0.0001,0.1,B73))</f>
        <v>13.839286442235402</v>
      </c>
      <c r="B290" s="9">
        <f t="shared" ref="B290:B321" si="110">IF(A73="",B289,A73)</f>
        <v>562.65</v>
      </c>
      <c r="C290" s="65">
        <f t="shared" si="104"/>
        <v>13.732312311208634</v>
      </c>
      <c r="D290" s="9">
        <f t="shared" ref="D290:D321" si="111">IF(A73="",B289,A73)</f>
        <v>562.65</v>
      </c>
      <c r="E290" s="66">
        <f t="shared" si="105"/>
        <v>11.725578611161053</v>
      </c>
      <c r="F290" s="9">
        <f t="shared" ref="F290:F321" si="112">IF(A73="",B289,A73)</f>
        <v>562.65</v>
      </c>
      <c r="G290" s="68">
        <f t="shared" si="106"/>
        <v>2.4274537965964305</v>
      </c>
      <c r="H290" s="9">
        <f t="shared" ref="H290:H321" si="113">IF(A73="",B289,A73)</f>
        <v>562.65</v>
      </c>
      <c r="I290" s="66">
        <f t="shared" ref="I290:I321" si="114">IF(I73&lt;0.0001,0.1,IF(I73="",I289,I73))</f>
        <v>14.153032407757483</v>
      </c>
      <c r="J290" s="9">
        <f t="shared" ref="J290:J321" si="115">IF(A73="",B289,A73)</f>
        <v>562.65</v>
      </c>
      <c r="K290" s="9">
        <f t="shared" si="107"/>
        <v>14.15303240780155</v>
      </c>
      <c r="L290" s="9">
        <f t="shared" si="108"/>
        <v>562.65</v>
      </c>
    </row>
    <row r="291" spans="1:12">
      <c r="A291" s="66">
        <f t="shared" si="109"/>
        <v>14.132231392531949</v>
      </c>
      <c r="B291" s="9">
        <f t="shared" si="110"/>
        <v>610.29</v>
      </c>
      <c r="C291" s="65">
        <f t="shared" si="104"/>
        <v>14.025257261505182</v>
      </c>
      <c r="D291" s="9">
        <f t="shared" si="111"/>
        <v>610.29</v>
      </c>
      <c r="E291" s="66">
        <f t="shared" si="105"/>
        <v>11.767297697003224</v>
      </c>
      <c r="F291" s="9">
        <f t="shared" si="112"/>
        <v>610.29</v>
      </c>
      <c r="G291" s="68">
        <f t="shared" si="106"/>
        <v>2.6185091118780668</v>
      </c>
      <c r="H291" s="9">
        <f t="shared" si="113"/>
        <v>610.29</v>
      </c>
      <c r="I291" s="66">
        <f t="shared" si="114"/>
        <v>14.385806808881291</v>
      </c>
      <c r="J291" s="9">
        <f t="shared" si="115"/>
        <v>610.29</v>
      </c>
      <c r="K291" s="9">
        <f t="shared" si="107"/>
        <v>14.402746761383479</v>
      </c>
      <c r="L291" s="9">
        <f t="shared" si="108"/>
        <v>610.29</v>
      </c>
    </row>
    <row r="292" spans="1:12">
      <c r="A292" s="66">
        <f t="shared" si="109"/>
        <v>14.4251763428285</v>
      </c>
      <c r="B292" s="9">
        <f t="shared" si="110"/>
        <v>670.04</v>
      </c>
      <c r="C292" s="65">
        <f t="shared" si="104"/>
        <v>14.318202211801733</v>
      </c>
      <c r="D292" s="9">
        <f t="shared" si="111"/>
        <v>670.04</v>
      </c>
      <c r="E292" s="66">
        <f t="shared" si="105"/>
        <v>11.813884424783319</v>
      </c>
      <c r="F292" s="9">
        <f t="shared" si="112"/>
        <v>670.04</v>
      </c>
      <c r="G292" s="68">
        <f t="shared" si="106"/>
        <v>2.8112286346855031</v>
      </c>
      <c r="H292" s="9">
        <f t="shared" si="113"/>
        <v>670.04</v>
      </c>
      <c r="I292" s="66">
        <f t="shared" si="114"/>
        <v>14.625113059468823</v>
      </c>
      <c r="J292" s="9">
        <f t="shared" si="115"/>
        <v>670.04</v>
      </c>
      <c r="K292" s="9">
        <f t="shared" si="107"/>
        <v>14.857000267565667</v>
      </c>
      <c r="L292" s="9">
        <f t="shared" si="108"/>
        <v>670.04</v>
      </c>
    </row>
    <row r="293" spans="1:12">
      <c r="A293" s="66">
        <f t="shared" si="109"/>
        <v>14.697196653818153</v>
      </c>
      <c r="B293" s="9">
        <f t="shared" si="110"/>
        <v>734.7</v>
      </c>
      <c r="C293" s="65">
        <f t="shared" si="104"/>
        <v>14.590222522791386</v>
      </c>
      <c r="D293" s="9">
        <f t="shared" si="111"/>
        <v>734.7</v>
      </c>
      <c r="E293" s="66">
        <f t="shared" si="105"/>
        <v>11.85847228453083</v>
      </c>
      <c r="F293" s="9">
        <f t="shared" si="112"/>
        <v>734.7</v>
      </c>
      <c r="G293" s="68">
        <f t="shared" si="106"/>
        <v>2.9777486017537216</v>
      </c>
      <c r="H293" s="9">
        <f t="shared" si="113"/>
        <v>734.7</v>
      </c>
      <c r="I293" s="66">
        <f t="shared" si="114"/>
        <v>14.836220886284551</v>
      </c>
      <c r="J293" s="9">
        <f t="shared" si="115"/>
        <v>734.7</v>
      </c>
      <c r="K293" s="9">
        <f t="shared" si="107"/>
        <v>15.422248618675841</v>
      </c>
      <c r="L293" s="9">
        <f t="shared" si="108"/>
        <v>734.7</v>
      </c>
    </row>
    <row r="294" spans="1:12">
      <c r="A294" s="66">
        <f t="shared" si="109"/>
        <v>14.948292325500914</v>
      </c>
      <c r="B294" s="9">
        <f t="shared" si="110"/>
        <v>801.94</v>
      </c>
      <c r="C294" s="65">
        <f t="shared" si="104"/>
        <v>14.841318194474146</v>
      </c>
      <c r="D294" s="9">
        <f t="shared" si="111"/>
        <v>801.94</v>
      </c>
      <c r="E294" s="66">
        <f t="shared" si="105"/>
        <v>11.899656673804534</v>
      </c>
      <c r="F294" s="9">
        <f t="shared" si="112"/>
        <v>801.94</v>
      </c>
      <c r="G294" s="68">
        <f t="shared" si="106"/>
        <v>3.1178681773373338</v>
      </c>
      <c r="H294" s="9">
        <f t="shared" si="113"/>
        <v>801.94</v>
      </c>
      <c r="I294" s="66">
        <f t="shared" si="114"/>
        <v>15.017524851141868</v>
      </c>
      <c r="J294" s="9">
        <f t="shared" si="115"/>
        <v>801.94</v>
      </c>
      <c r="K294" s="9">
        <f t="shared" si="107"/>
        <v>15.947094789749066</v>
      </c>
      <c r="L294" s="9">
        <f t="shared" si="108"/>
        <v>801.94</v>
      </c>
    </row>
    <row r="295" spans="1:12">
      <c r="A295" s="66">
        <f t="shared" si="109"/>
        <v>15.178463357876772</v>
      </c>
      <c r="B295" s="9">
        <f t="shared" si="110"/>
        <v>879.36</v>
      </c>
      <c r="C295" s="65">
        <f t="shared" si="104"/>
        <v>15.071489226850005</v>
      </c>
      <c r="D295" s="9">
        <f t="shared" si="111"/>
        <v>879.36</v>
      </c>
      <c r="E295" s="66">
        <f t="shared" si="105"/>
        <v>11.941789479461491</v>
      </c>
      <c r="F295" s="9">
        <f t="shared" si="112"/>
        <v>879.36</v>
      </c>
      <c r="G295" s="68">
        <f t="shared" si="106"/>
        <v>3.2491999712127457</v>
      </c>
      <c r="H295" s="9">
        <f t="shared" si="113"/>
        <v>879.36</v>
      </c>
      <c r="I295" s="66">
        <f t="shared" si="114"/>
        <v>15.190989450674238</v>
      </c>
      <c r="J295" s="9">
        <f t="shared" si="115"/>
        <v>879.36</v>
      </c>
      <c r="K295" s="9">
        <f t="shared" si="107"/>
        <v>16.445242639579234</v>
      </c>
      <c r="L295" s="9">
        <f t="shared" si="108"/>
        <v>879.36</v>
      </c>
    </row>
    <row r="296" spans="1:12">
      <c r="A296" s="66">
        <f t="shared" si="109"/>
        <v>15.408634390252631</v>
      </c>
      <c r="B296" s="9">
        <f t="shared" si="110"/>
        <v>960.65</v>
      </c>
      <c r="C296" s="65">
        <f t="shared" si="104"/>
        <v>15.301660259225864</v>
      </c>
      <c r="D296" s="9">
        <f t="shared" si="111"/>
        <v>960.65</v>
      </c>
      <c r="E296" s="66">
        <f t="shared" si="105"/>
        <v>11.981091875549103</v>
      </c>
      <c r="F296" s="9">
        <f t="shared" si="112"/>
        <v>960.65</v>
      </c>
      <c r="G296" s="68">
        <f t="shared" si="106"/>
        <v>3.3619678325195683</v>
      </c>
      <c r="H296" s="9">
        <f t="shared" si="113"/>
        <v>960.65</v>
      </c>
      <c r="I296" s="66">
        <f t="shared" si="114"/>
        <v>15.343059708068671</v>
      </c>
      <c r="J296" s="9">
        <f t="shared" si="115"/>
        <v>960.65</v>
      </c>
      <c r="K296" s="9">
        <f t="shared" si="107"/>
        <v>16.866365704850942</v>
      </c>
      <c r="L296" s="9">
        <f t="shared" si="108"/>
        <v>960.65</v>
      </c>
    </row>
    <row r="297" spans="1:12">
      <c r="A297" s="66">
        <f t="shared" si="109"/>
        <v>15.596956144014701</v>
      </c>
      <c r="B297" s="9">
        <f t="shared" si="110"/>
        <v>1048.46</v>
      </c>
      <c r="C297" s="65">
        <f t="shared" si="104"/>
        <v>15.489982012987934</v>
      </c>
      <c r="D297" s="9">
        <f t="shared" si="111"/>
        <v>1048.46</v>
      </c>
      <c r="E297" s="66">
        <f t="shared" si="105"/>
        <v>12.018938592908491</v>
      </c>
      <c r="F297" s="9">
        <f t="shared" si="112"/>
        <v>1048.46</v>
      </c>
      <c r="G297" s="68">
        <f t="shared" si="106"/>
        <v>3.4626140837098092</v>
      </c>
      <c r="H297" s="9">
        <f t="shared" si="113"/>
        <v>1048.46</v>
      </c>
      <c r="I297" s="66">
        <f t="shared" si="114"/>
        <v>15.4815526766183</v>
      </c>
      <c r="J297" s="9">
        <f t="shared" si="115"/>
        <v>1048.46</v>
      </c>
      <c r="K297" s="9">
        <f t="shared" si="107"/>
        <v>17.233499989175115</v>
      </c>
      <c r="L297" s="9">
        <f t="shared" si="108"/>
        <v>1048.46</v>
      </c>
    </row>
    <row r="298" spans="1:12">
      <c r="A298" s="66">
        <f t="shared" si="109"/>
        <v>15.785277897776769</v>
      </c>
      <c r="B298" s="9">
        <f t="shared" si="110"/>
        <v>1146.6300000000001</v>
      </c>
      <c r="C298" s="65">
        <f t="shared" si="104"/>
        <v>15.678303766750002</v>
      </c>
      <c r="D298" s="9">
        <f t="shared" si="111"/>
        <v>1146.6300000000001</v>
      </c>
      <c r="E298" s="66">
        <f t="shared" si="105"/>
        <v>12.056643957928884</v>
      </c>
      <c r="F298" s="9">
        <f t="shared" si="112"/>
        <v>1146.6300000000001</v>
      </c>
      <c r="G298" s="68">
        <f t="shared" si="106"/>
        <v>3.5559087589793905</v>
      </c>
      <c r="H298" s="9">
        <f t="shared" si="113"/>
        <v>1146.6300000000001</v>
      </c>
      <c r="I298" s="66">
        <f t="shared" si="114"/>
        <v>15.612552716908274</v>
      </c>
      <c r="J298" s="9">
        <f t="shared" si="115"/>
        <v>1146.6300000000001</v>
      </c>
      <c r="K298" s="9">
        <f t="shared" si="107"/>
        <v>17.565536474510967</v>
      </c>
      <c r="L298" s="9">
        <f t="shared" si="108"/>
        <v>1146.6300000000001</v>
      </c>
    </row>
    <row r="299" spans="1:12">
      <c r="A299" s="66">
        <f t="shared" si="109"/>
        <v>15.973599651538839</v>
      </c>
      <c r="B299" s="9">
        <f t="shared" si="110"/>
        <v>1255.57</v>
      </c>
      <c r="C299" s="65">
        <f t="shared" si="104"/>
        <v>15.866625520512072</v>
      </c>
      <c r="D299" s="9">
        <f t="shared" si="111"/>
        <v>1255.57</v>
      </c>
      <c r="E299" s="66">
        <f t="shared" si="105"/>
        <v>12.093864073119095</v>
      </c>
      <c r="F299" s="9">
        <f t="shared" si="112"/>
        <v>1255.57</v>
      </c>
      <c r="G299" s="68">
        <f t="shared" si="106"/>
        <v>3.6418307525792524</v>
      </c>
      <c r="H299" s="9">
        <f t="shared" si="113"/>
        <v>1255.57</v>
      </c>
      <c r="I299" s="66">
        <f t="shared" si="114"/>
        <v>15.735694825698348</v>
      </c>
      <c r="J299" s="9">
        <f t="shared" si="115"/>
        <v>1255.57</v>
      </c>
      <c r="K299" s="9">
        <f t="shared" si="107"/>
        <v>17.864280378208317</v>
      </c>
      <c r="L299" s="9">
        <f t="shared" si="108"/>
        <v>1255.57</v>
      </c>
    </row>
    <row r="300" spans="1:12">
      <c r="A300" s="66">
        <f t="shared" si="109"/>
        <v>16.140996765994011</v>
      </c>
      <c r="B300" s="9">
        <f t="shared" si="110"/>
        <v>1375.68</v>
      </c>
      <c r="C300" s="65">
        <f t="shared" si="104"/>
        <v>16.034022634967243</v>
      </c>
      <c r="D300" s="9">
        <f t="shared" si="111"/>
        <v>1375.68</v>
      </c>
      <c r="E300" s="66">
        <f t="shared" si="105"/>
        <v>12.130336958500282</v>
      </c>
      <c r="F300" s="9">
        <f t="shared" si="112"/>
        <v>1375.68</v>
      </c>
      <c r="G300" s="68">
        <f t="shared" si="106"/>
        <v>3.7206319144679783</v>
      </c>
      <c r="H300" s="9">
        <f t="shared" si="113"/>
        <v>1375.68</v>
      </c>
      <c r="I300" s="66">
        <f t="shared" si="114"/>
        <v>15.850968872968259</v>
      </c>
      <c r="J300" s="9">
        <f t="shared" si="115"/>
        <v>1375.68</v>
      </c>
      <c r="K300" s="9">
        <f t="shared" si="107"/>
        <v>18.132636026858982</v>
      </c>
      <c r="L300" s="9">
        <f t="shared" si="108"/>
        <v>1375.68</v>
      </c>
    </row>
    <row r="301" spans="1:12">
      <c r="A301" s="66">
        <f t="shared" si="109"/>
        <v>16.287469241142283</v>
      </c>
      <c r="B301" s="9">
        <f t="shared" si="110"/>
        <v>1509.63</v>
      </c>
      <c r="C301" s="65">
        <f t="shared" si="104"/>
        <v>16.180495110115515</v>
      </c>
      <c r="D301" s="9">
        <f t="shared" si="111"/>
        <v>1509.63</v>
      </c>
      <c r="E301" s="66">
        <f t="shared" si="105"/>
        <v>12.166451399488434</v>
      </c>
      <c r="F301" s="9">
        <f t="shared" si="112"/>
        <v>1509.63</v>
      </c>
      <c r="G301" s="68">
        <f t="shared" si="106"/>
        <v>3.7938672052211597</v>
      </c>
      <c r="H301" s="9">
        <f t="shared" si="113"/>
        <v>1509.63</v>
      </c>
      <c r="I301" s="66">
        <f t="shared" si="114"/>
        <v>15.960318604709594</v>
      </c>
      <c r="J301" s="9">
        <f t="shared" si="115"/>
        <v>1509.63</v>
      </c>
      <c r="K301" s="9">
        <f t="shared" si="107"/>
        <v>18.377612150391446</v>
      </c>
      <c r="L301" s="9">
        <f t="shared" si="108"/>
        <v>1509.63</v>
      </c>
    </row>
    <row r="302" spans="1:12">
      <c r="A302" s="66">
        <f t="shared" si="109"/>
        <v>16.433941716290558</v>
      </c>
      <c r="B302" s="9">
        <f t="shared" si="110"/>
        <v>1646.85</v>
      </c>
      <c r="C302" s="65">
        <f t="shared" si="104"/>
        <v>16.326967585263791</v>
      </c>
      <c r="D302" s="9">
        <f t="shared" si="111"/>
        <v>1646.85</v>
      </c>
      <c r="E302" s="66">
        <f t="shared" si="105"/>
        <v>12.199404213192993</v>
      </c>
      <c r="F302" s="9">
        <f t="shared" si="112"/>
        <v>1646.85</v>
      </c>
      <c r="G302" s="68">
        <f t="shared" si="106"/>
        <v>3.8568818534495097</v>
      </c>
      <c r="H302" s="9">
        <f t="shared" si="113"/>
        <v>1646.85</v>
      </c>
      <c r="I302" s="66">
        <f t="shared" si="114"/>
        <v>16.056286066642503</v>
      </c>
      <c r="J302" s="9">
        <f t="shared" si="115"/>
        <v>1646.85</v>
      </c>
      <c r="K302" s="9">
        <f t="shared" si="107"/>
        <v>18.58533754514907</v>
      </c>
      <c r="L302" s="9">
        <f t="shared" si="108"/>
        <v>1646.85</v>
      </c>
    </row>
    <row r="303" spans="1:12">
      <c r="A303" s="66">
        <f t="shared" si="109"/>
        <v>16.559489552131936</v>
      </c>
      <c r="B303" s="9">
        <f t="shared" si="110"/>
        <v>1808.63</v>
      </c>
      <c r="C303" s="65">
        <f t="shared" si="104"/>
        <v>16.452515421105169</v>
      </c>
      <c r="D303" s="9">
        <f t="shared" si="111"/>
        <v>1808.63</v>
      </c>
      <c r="E303" s="66">
        <f t="shared" si="105"/>
        <v>12.233999928709515</v>
      </c>
      <c r="F303" s="9">
        <f t="shared" si="112"/>
        <v>1808.63</v>
      </c>
      <c r="G303" s="68">
        <f t="shared" si="106"/>
        <v>3.9194435924305564</v>
      </c>
      <c r="H303" s="9">
        <f t="shared" si="113"/>
        <v>1808.63</v>
      </c>
      <c r="I303" s="66">
        <f t="shared" si="114"/>
        <v>16.153443521140073</v>
      </c>
      <c r="J303" s="9">
        <f t="shared" si="115"/>
        <v>1808.63</v>
      </c>
      <c r="K303" s="9">
        <f t="shared" si="107"/>
        <v>18.78910449910849</v>
      </c>
      <c r="L303" s="9">
        <f t="shared" si="108"/>
        <v>1808.63</v>
      </c>
    </row>
    <row r="304" spans="1:12">
      <c r="A304" s="66">
        <f t="shared" si="109"/>
        <v>16.685037387973317</v>
      </c>
      <c r="B304" s="9">
        <f t="shared" si="110"/>
        <v>1978.2</v>
      </c>
      <c r="C304" s="65">
        <f t="shared" si="104"/>
        <v>16.57806325694655</v>
      </c>
      <c r="D304" s="9">
        <f t="shared" si="111"/>
        <v>1978.2</v>
      </c>
      <c r="E304" s="66">
        <f t="shared" si="105"/>
        <v>12.266248654786981</v>
      </c>
      <c r="F304" s="9">
        <f t="shared" si="112"/>
        <v>1978.2</v>
      </c>
      <c r="G304" s="68">
        <f t="shared" si="106"/>
        <v>3.9746984664890799</v>
      </c>
      <c r="H304" s="9">
        <f t="shared" si="113"/>
        <v>1978.2</v>
      </c>
      <c r="I304" s="66">
        <f t="shared" si="114"/>
        <v>16.240947121276061</v>
      </c>
      <c r="J304" s="9">
        <f t="shared" si="115"/>
        <v>1978.2</v>
      </c>
      <c r="K304" s="9">
        <f t="shared" si="107"/>
        <v>18.967306220624049</v>
      </c>
      <c r="L304" s="9">
        <f t="shared" si="108"/>
        <v>1978.2</v>
      </c>
    </row>
    <row r="305" spans="1:12">
      <c r="A305" s="66">
        <f t="shared" si="109"/>
        <v>16.7896605845078</v>
      </c>
      <c r="B305" s="9">
        <f t="shared" si="110"/>
        <v>2155.9</v>
      </c>
      <c r="C305" s="65">
        <f t="shared" si="104"/>
        <v>16.682686453481033</v>
      </c>
      <c r="D305" s="9">
        <f t="shared" si="111"/>
        <v>2155.9</v>
      </c>
      <c r="E305" s="66">
        <f t="shared" si="105"/>
        <v>12.296460801039283</v>
      </c>
      <c r="F305" s="9">
        <f t="shared" si="112"/>
        <v>2155.9</v>
      </c>
      <c r="G305" s="68">
        <f t="shared" si="106"/>
        <v>4.0239780458958636</v>
      </c>
      <c r="H305" s="9">
        <f t="shared" si="113"/>
        <v>2155.9</v>
      </c>
      <c r="I305" s="66">
        <f t="shared" si="114"/>
        <v>16.320438846935147</v>
      </c>
      <c r="J305" s="9">
        <f t="shared" si="115"/>
        <v>2155.9</v>
      </c>
      <c r="K305" s="9">
        <f t="shared" si="107"/>
        <v>19.125055213710105</v>
      </c>
      <c r="L305" s="9">
        <f t="shared" si="108"/>
        <v>2155.9</v>
      </c>
    </row>
    <row r="306" spans="1:12">
      <c r="A306" s="66">
        <f t="shared" si="109"/>
        <v>16.894283781042276</v>
      </c>
      <c r="B306" s="9">
        <f t="shared" si="110"/>
        <v>2367.5100000000002</v>
      </c>
      <c r="C306" s="65">
        <f t="shared" si="104"/>
        <v>16.787309650015509</v>
      </c>
      <c r="D306" s="9">
        <f t="shared" si="111"/>
        <v>2367.5100000000002</v>
      </c>
      <c r="E306" s="66">
        <f t="shared" si="105"/>
        <v>12.328549045503124</v>
      </c>
      <c r="F306" s="9">
        <f t="shared" si="112"/>
        <v>2367.5100000000002</v>
      </c>
      <c r="G306" s="68">
        <f t="shared" si="106"/>
        <v>4.0738673489060977</v>
      </c>
      <c r="H306" s="9">
        <f t="shared" si="113"/>
        <v>2367.5100000000002</v>
      </c>
      <c r="I306" s="66">
        <f t="shared" si="114"/>
        <v>16.402416394409222</v>
      </c>
      <c r="J306" s="9">
        <f t="shared" si="115"/>
        <v>2367.5100000000002</v>
      </c>
      <c r="K306" s="9">
        <f t="shared" si="107"/>
        <v>19.283823566026562</v>
      </c>
      <c r="L306" s="9">
        <f t="shared" si="108"/>
        <v>2367.5100000000002</v>
      </c>
    </row>
    <row r="307" spans="1:12">
      <c r="A307" s="66">
        <f t="shared" si="109"/>
        <v>16.977982338269864</v>
      </c>
      <c r="B307" s="9">
        <f t="shared" si="110"/>
        <v>2585.81</v>
      </c>
      <c r="C307" s="65">
        <f t="shared" si="104"/>
        <v>16.871008207243097</v>
      </c>
      <c r="D307" s="9">
        <f t="shared" si="111"/>
        <v>2585.81</v>
      </c>
      <c r="E307" s="66">
        <f t="shared" si="105"/>
        <v>12.358043791094644</v>
      </c>
      <c r="F307" s="9">
        <f t="shared" si="112"/>
        <v>2585.81</v>
      </c>
      <c r="G307" s="68">
        <f t="shared" si="106"/>
        <v>4.1176453798102424</v>
      </c>
      <c r="H307" s="9">
        <f t="shared" si="113"/>
        <v>2585.81</v>
      </c>
      <c r="I307" s="66">
        <f t="shared" si="114"/>
        <v>16.475689170904886</v>
      </c>
      <c r="J307" s="9">
        <f t="shared" si="115"/>
        <v>2585.81</v>
      </c>
      <c r="K307" s="9">
        <f t="shared" si="107"/>
        <v>19.422533953399505</v>
      </c>
      <c r="L307" s="9">
        <f t="shared" si="108"/>
        <v>2585.81</v>
      </c>
    </row>
    <row r="308" spans="1:12">
      <c r="A308" s="66">
        <f t="shared" si="109"/>
        <v>17.061680895497446</v>
      </c>
      <c r="B308" s="9">
        <f t="shared" si="110"/>
        <v>2827.72</v>
      </c>
      <c r="C308" s="65">
        <f t="shared" si="104"/>
        <v>16.954706764470679</v>
      </c>
      <c r="D308" s="9">
        <f t="shared" si="111"/>
        <v>2827.72</v>
      </c>
      <c r="E308" s="66">
        <f t="shared" si="105"/>
        <v>12.387250824161653</v>
      </c>
      <c r="F308" s="9">
        <f t="shared" si="112"/>
        <v>2827.72</v>
      </c>
      <c r="G308" s="68">
        <f t="shared" si="106"/>
        <v>4.1591600910930948</v>
      </c>
      <c r="H308" s="9">
        <f t="shared" si="113"/>
        <v>2827.72</v>
      </c>
      <c r="I308" s="66">
        <f t="shared" si="114"/>
        <v>16.546410915254746</v>
      </c>
      <c r="J308" s="9">
        <f t="shared" si="115"/>
        <v>2827.72</v>
      </c>
      <c r="K308" s="9">
        <f t="shared" si="107"/>
        <v>19.553686728557945</v>
      </c>
      <c r="L308" s="9">
        <f t="shared" si="108"/>
        <v>2827.72</v>
      </c>
    </row>
    <row r="309" spans="1:12">
      <c r="A309" s="66">
        <f t="shared" si="109"/>
        <v>17.145379452725031</v>
      </c>
      <c r="B309" s="9">
        <f t="shared" si="110"/>
        <v>3098.21</v>
      </c>
      <c r="C309" s="65">
        <f t="shared" si="104"/>
        <v>17.038405321698264</v>
      </c>
      <c r="D309" s="9">
        <f t="shared" si="111"/>
        <v>3098.21</v>
      </c>
      <c r="E309" s="66">
        <f t="shared" si="105"/>
        <v>12.416383497223791</v>
      </c>
      <c r="F309" s="9">
        <f t="shared" si="112"/>
        <v>3098.21</v>
      </c>
      <c r="G309" s="68">
        <f t="shared" si="106"/>
        <v>4.1988599441868839</v>
      </c>
      <c r="H309" s="9">
        <f t="shared" si="113"/>
        <v>3098.21</v>
      </c>
      <c r="I309" s="66">
        <f t="shared" si="114"/>
        <v>16.615243441410676</v>
      </c>
      <c r="J309" s="9">
        <f t="shared" si="115"/>
        <v>3098.21</v>
      </c>
      <c r="K309" s="9">
        <f t="shared" si="107"/>
        <v>19.678877665875302</v>
      </c>
      <c r="L309" s="9">
        <f t="shared" si="108"/>
        <v>3098.21</v>
      </c>
    </row>
    <row r="310" spans="1:12">
      <c r="A310" s="66">
        <f t="shared" si="109"/>
        <v>17.208153370645725</v>
      </c>
      <c r="B310" s="9">
        <f t="shared" si="110"/>
        <v>3387.8</v>
      </c>
      <c r="C310" s="65">
        <f t="shared" si="104"/>
        <v>17.101179239618958</v>
      </c>
      <c r="D310" s="9">
        <f t="shared" si="111"/>
        <v>3387.8</v>
      </c>
      <c r="E310" s="66">
        <f t="shared" si="105"/>
        <v>12.444216554369001</v>
      </c>
      <c r="F310" s="9">
        <f t="shared" si="112"/>
        <v>3387.8</v>
      </c>
      <c r="G310" s="68">
        <f t="shared" si="106"/>
        <v>4.2352881862612319</v>
      </c>
      <c r="H310" s="9">
        <f t="shared" si="113"/>
        <v>3387.8</v>
      </c>
      <c r="I310" s="66">
        <f t="shared" si="114"/>
        <v>16.679504740630232</v>
      </c>
      <c r="J310" s="9">
        <f t="shared" si="115"/>
        <v>3387.8</v>
      </c>
      <c r="K310" s="9">
        <f t="shared" si="107"/>
        <v>19.793659882606562</v>
      </c>
      <c r="L310" s="9">
        <f t="shared" si="108"/>
        <v>3387.8</v>
      </c>
    </row>
    <row r="311" spans="1:12">
      <c r="A311" s="66">
        <f t="shared" si="109"/>
        <v>17.270927288566412</v>
      </c>
      <c r="B311" s="9">
        <f t="shared" si="110"/>
        <v>3707.31</v>
      </c>
      <c r="C311" s="65">
        <f t="shared" si="104"/>
        <v>17.163953157539645</v>
      </c>
      <c r="D311" s="9">
        <f t="shared" si="111"/>
        <v>3707.31</v>
      </c>
      <c r="E311" s="66">
        <f t="shared" si="105"/>
        <v>12.471648366426106</v>
      </c>
      <c r="F311" s="9">
        <f t="shared" si="112"/>
        <v>3707.31</v>
      </c>
      <c r="G311" s="68">
        <f t="shared" si="106"/>
        <v>4.2698378153384384</v>
      </c>
      <c r="H311" s="9">
        <f t="shared" si="113"/>
        <v>3707.31</v>
      </c>
      <c r="I311" s="66">
        <f t="shared" si="114"/>
        <v>16.741486181764543</v>
      </c>
      <c r="J311" s="9">
        <f t="shared" si="115"/>
        <v>3707.31</v>
      </c>
      <c r="K311" s="9">
        <f t="shared" si="107"/>
        <v>19.902532453149846</v>
      </c>
      <c r="L311" s="9">
        <f t="shared" si="108"/>
        <v>3707.31</v>
      </c>
    </row>
    <row r="312" spans="1:12">
      <c r="A312" s="66">
        <f t="shared" si="109"/>
        <v>17.312776567180208</v>
      </c>
      <c r="B312" s="9">
        <f t="shared" si="110"/>
        <v>4056.62</v>
      </c>
      <c r="C312" s="65">
        <f t="shared" si="104"/>
        <v>17.205802436153441</v>
      </c>
      <c r="D312" s="9">
        <f t="shared" si="111"/>
        <v>4056.62</v>
      </c>
      <c r="E312" s="66">
        <f t="shared" si="105"/>
        <v>12.498434048845931</v>
      </c>
      <c r="F312" s="9">
        <f t="shared" si="112"/>
        <v>4056.62</v>
      </c>
      <c r="G312" s="68">
        <f t="shared" si="106"/>
        <v>4.302347428126259</v>
      </c>
      <c r="H312" s="9">
        <f t="shared" si="113"/>
        <v>4056.62</v>
      </c>
      <c r="I312" s="66">
        <f t="shared" si="114"/>
        <v>16.80078147697219</v>
      </c>
      <c r="J312" s="9">
        <f t="shared" si="115"/>
        <v>4056.62</v>
      </c>
      <c r="K312" s="9">
        <f t="shared" si="107"/>
        <v>20.005064275290096</v>
      </c>
      <c r="L312" s="9">
        <f t="shared" si="108"/>
        <v>4056.62</v>
      </c>
    </row>
    <row r="313" spans="1:12">
      <c r="A313" s="66">
        <f t="shared" si="109"/>
        <v>17.354625845794004</v>
      </c>
      <c r="B313" s="9">
        <f t="shared" si="110"/>
        <v>4438.0200000000004</v>
      </c>
      <c r="C313" s="65">
        <f t="shared" si="104"/>
        <v>17.247651714767237</v>
      </c>
      <c r="D313" s="9">
        <f t="shared" si="111"/>
        <v>4438.0200000000004</v>
      </c>
      <c r="E313" s="66">
        <f t="shared" si="105"/>
        <v>12.524566419763056</v>
      </c>
      <c r="F313" s="9">
        <f t="shared" si="112"/>
        <v>4438.0200000000004</v>
      </c>
      <c r="G313" s="68">
        <f t="shared" si="106"/>
        <v>4.332957495808949</v>
      </c>
      <c r="H313" s="9">
        <f t="shared" si="113"/>
        <v>4438.0200000000004</v>
      </c>
      <c r="I313" s="66">
        <f t="shared" si="114"/>
        <v>16.857523915572006</v>
      </c>
      <c r="J313" s="9">
        <f t="shared" si="115"/>
        <v>4438.0200000000004</v>
      </c>
      <c r="K313" s="9">
        <f t="shared" si="107"/>
        <v>20.101752109480319</v>
      </c>
      <c r="L313" s="9">
        <f t="shared" si="108"/>
        <v>4438.0200000000004</v>
      </c>
    </row>
    <row r="314" spans="1:12">
      <c r="A314" s="66">
        <f t="shared" si="109"/>
        <v>17.375550485100895</v>
      </c>
      <c r="B314" s="9">
        <f t="shared" si="110"/>
        <v>4842.6400000000003</v>
      </c>
      <c r="C314" s="65">
        <f t="shared" si="104"/>
        <v>17.268576354074128</v>
      </c>
      <c r="D314" s="9">
        <f t="shared" si="111"/>
        <v>4842.6400000000003</v>
      </c>
      <c r="E314" s="66">
        <f t="shared" si="105"/>
        <v>12.549387704388533</v>
      </c>
      <c r="F314" s="9">
        <f t="shared" si="112"/>
        <v>4842.6400000000003</v>
      </c>
      <c r="G314" s="68">
        <f t="shared" si="106"/>
        <v>4.3610701662290392</v>
      </c>
      <c r="H314" s="9">
        <f t="shared" si="113"/>
        <v>4842.6400000000003</v>
      </c>
      <c r="I314" s="66">
        <f t="shared" si="114"/>
        <v>16.91045787061757</v>
      </c>
      <c r="J314" s="9">
        <f t="shared" si="115"/>
        <v>4842.6400000000003</v>
      </c>
      <c r="K314" s="9">
        <f t="shared" si="107"/>
        <v>20.190734768941756</v>
      </c>
      <c r="L314" s="9">
        <f t="shared" si="108"/>
        <v>4842.6400000000003</v>
      </c>
    </row>
    <row r="315" spans="1:12">
      <c r="A315" s="66">
        <f t="shared" si="109"/>
        <v>17.39647512440779</v>
      </c>
      <c r="B315" s="9">
        <f t="shared" si="110"/>
        <v>5304.43</v>
      </c>
      <c r="C315" s="65">
        <f t="shared" si="104"/>
        <v>17.289500993381022</v>
      </c>
      <c r="D315" s="9">
        <f t="shared" si="111"/>
        <v>5304.43</v>
      </c>
      <c r="E315" s="66">
        <f t="shared" si="105"/>
        <v>12.574736302340524</v>
      </c>
      <c r="F315" s="9">
        <f t="shared" si="112"/>
        <v>5304.43</v>
      </c>
      <c r="G315" s="68">
        <f t="shared" si="106"/>
        <v>4.3888596721719653</v>
      </c>
      <c r="H315" s="9">
        <f t="shared" si="113"/>
        <v>5304.43</v>
      </c>
      <c r="I315" s="66">
        <f t="shared" si="114"/>
        <v>16.96359597451249</v>
      </c>
      <c r="J315" s="9">
        <f t="shared" si="115"/>
        <v>5304.43</v>
      </c>
      <c r="K315" s="9">
        <f t="shared" si="107"/>
        <v>20.278920955114572</v>
      </c>
      <c r="L315" s="9">
        <f t="shared" si="108"/>
        <v>5304.43</v>
      </c>
    </row>
    <row r="316" spans="1:12">
      <c r="A316" s="66">
        <f t="shared" si="109"/>
        <v>17.417399763714688</v>
      </c>
      <c r="B316" s="9">
        <f t="shared" si="110"/>
        <v>5805.71</v>
      </c>
      <c r="C316" s="65">
        <f t="shared" si="104"/>
        <v>17.31042563268792</v>
      </c>
      <c r="D316" s="9">
        <f t="shared" si="111"/>
        <v>5805.71</v>
      </c>
      <c r="E316" s="66">
        <f t="shared" si="105"/>
        <v>12.599318255686342</v>
      </c>
      <c r="F316" s="9">
        <f t="shared" si="112"/>
        <v>5805.71</v>
      </c>
      <c r="G316" s="68">
        <f t="shared" si="106"/>
        <v>4.4149617272581763</v>
      </c>
      <c r="H316" s="9">
        <f t="shared" si="113"/>
        <v>5805.71</v>
      </c>
      <c r="I316" s="66">
        <f t="shared" si="114"/>
        <v>17.014279982944519</v>
      </c>
      <c r="J316" s="9">
        <f t="shared" si="115"/>
        <v>5805.71</v>
      </c>
      <c r="K316" s="9">
        <f t="shared" si="107"/>
        <v>20.362005604217448</v>
      </c>
      <c r="L316" s="9">
        <f t="shared" si="108"/>
        <v>5805.71</v>
      </c>
    </row>
    <row r="317" spans="1:12">
      <c r="A317" s="66">
        <f t="shared" si="109"/>
        <v>17.438324403021582</v>
      </c>
      <c r="B317" s="9">
        <f t="shared" si="110"/>
        <v>6354.88</v>
      </c>
      <c r="C317" s="65">
        <f t="shared" si="104"/>
        <v>17.331350271994815</v>
      </c>
      <c r="D317" s="9">
        <f t="shared" si="111"/>
        <v>6354.88</v>
      </c>
      <c r="E317" s="66">
        <f t="shared" si="105"/>
        <v>12.623392875988184</v>
      </c>
      <c r="F317" s="9">
        <f t="shared" si="112"/>
        <v>6354.88</v>
      </c>
      <c r="G317" s="68">
        <f t="shared" si="106"/>
        <v>4.4397534505042842</v>
      </c>
      <c r="H317" s="9">
        <f t="shared" si="113"/>
        <v>6354.88</v>
      </c>
      <c r="I317" s="66">
        <f t="shared" si="114"/>
        <v>17.063146326492468</v>
      </c>
      <c r="J317" s="9">
        <f t="shared" si="115"/>
        <v>6354.88</v>
      </c>
      <c r="K317" s="9">
        <f t="shared" si="107"/>
        <v>20.441190102311069</v>
      </c>
      <c r="L317" s="9">
        <f t="shared" si="108"/>
        <v>6354.88</v>
      </c>
    </row>
    <row r="318" spans="1:12">
      <c r="A318" s="66">
        <f t="shared" si="109"/>
        <v>17.45924904232848</v>
      </c>
      <c r="B318" s="9">
        <f t="shared" si="110"/>
        <v>6946.89</v>
      </c>
      <c r="C318" s="65">
        <f t="shared" si="104"/>
        <v>17.352274911301713</v>
      </c>
      <c r="D318" s="9">
        <f t="shared" si="111"/>
        <v>6946.89</v>
      </c>
      <c r="E318" s="66">
        <f t="shared" si="105"/>
        <v>12.646616679836558</v>
      </c>
      <c r="F318" s="9">
        <f t="shared" si="112"/>
        <v>6946.89</v>
      </c>
      <c r="G318" s="68">
        <f t="shared" si="106"/>
        <v>4.4629769320788917</v>
      </c>
      <c r="H318" s="9">
        <f t="shared" si="113"/>
        <v>6946.89</v>
      </c>
      <c r="I318" s="66">
        <f t="shared" si="114"/>
        <v>17.10959361191545</v>
      </c>
      <c r="J318" s="9">
        <f t="shared" si="115"/>
        <v>6946.89</v>
      </c>
      <c r="K318" s="9">
        <f t="shared" si="107"/>
        <v>20.515642719384385</v>
      </c>
      <c r="L318" s="9">
        <f t="shared" si="108"/>
        <v>6946.89</v>
      </c>
    </row>
    <row r="319" spans="1:12">
      <c r="A319" s="66">
        <f t="shared" si="109"/>
        <v>17.481748654486434</v>
      </c>
      <c r="B319" s="9">
        <f t="shared" si="110"/>
        <v>7606.31</v>
      </c>
      <c r="C319" s="65">
        <f t="shared" si="104"/>
        <v>17.374774523459667</v>
      </c>
      <c r="D319" s="9">
        <f t="shared" si="111"/>
        <v>7606.31</v>
      </c>
      <c r="E319" s="66">
        <f t="shared" si="105"/>
        <v>12.669765328158423</v>
      </c>
      <c r="F319" s="9">
        <f t="shared" si="112"/>
        <v>7606.31</v>
      </c>
      <c r="G319" s="68">
        <f t="shared" si="106"/>
        <v>4.4854773985816587</v>
      </c>
      <c r="H319" s="9">
        <f t="shared" si="113"/>
        <v>7606.31</v>
      </c>
      <c r="I319" s="66">
        <f t="shared" si="114"/>
        <v>17.155242726740081</v>
      </c>
      <c r="J319" s="9">
        <f t="shared" si="115"/>
        <v>7606.31</v>
      </c>
      <c r="K319" s="9">
        <f t="shared" si="107"/>
        <v>20.588067691764053</v>
      </c>
      <c r="L319" s="9">
        <f t="shared" si="108"/>
        <v>7606.31</v>
      </c>
    </row>
    <row r="320" spans="1:12">
      <c r="A320" s="66">
        <f t="shared" si="109"/>
        <v>17.481748654486434</v>
      </c>
      <c r="B320" s="9">
        <f t="shared" si="110"/>
        <v>8312.84</v>
      </c>
      <c r="C320" s="65">
        <f t="shared" si="104"/>
        <v>17.374774523459667</v>
      </c>
      <c r="D320" s="9">
        <f t="shared" si="111"/>
        <v>8312.84</v>
      </c>
      <c r="E320" s="66">
        <f t="shared" si="105"/>
        <v>12.691969051478829</v>
      </c>
      <c r="F320" s="9">
        <f t="shared" si="112"/>
        <v>8312.84</v>
      </c>
      <c r="G320" s="68">
        <f t="shared" si="106"/>
        <v>4.5064762539286303</v>
      </c>
      <c r="H320" s="9">
        <f t="shared" si="113"/>
        <v>8312.84</v>
      </c>
      <c r="I320" s="66">
        <f t="shared" si="114"/>
        <v>17.198445305407461</v>
      </c>
      <c r="J320" s="9">
        <f t="shared" si="115"/>
        <v>8312.84</v>
      </c>
      <c r="K320" s="9">
        <f t="shared" si="107"/>
        <v>20.655947351292316</v>
      </c>
      <c r="L320" s="9">
        <f t="shared" si="108"/>
        <v>8312.84</v>
      </c>
    </row>
    <row r="321" spans="1:12">
      <c r="A321" s="66">
        <f t="shared" si="109"/>
        <v>17.481748654486434</v>
      </c>
      <c r="B321" s="9">
        <f t="shared" si="110"/>
        <v>9094.68</v>
      </c>
      <c r="C321" s="65">
        <f t="shared" ref="C321:C342" si="116">IF(D104&lt;0.0001,0.1,IF(D104="",0.001,D104))</f>
        <v>17.374774523459667</v>
      </c>
      <c r="D321" s="9">
        <f t="shared" si="111"/>
        <v>9094.68</v>
      </c>
      <c r="E321" s="66">
        <f t="shared" ref="E321:E342" si="117">IF(E104&lt;0.0001,0.1,IF(E104="",E320,E104))</f>
        <v>12.713980169648524</v>
      </c>
      <c r="F321" s="9">
        <f t="shared" si="112"/>
        <v>9094.68</v>
      </c>
      <c r="G321" s="68">
        <f t="shared" ref="G321:G342" si="118">IF(G104&lt;0.0001,0.1,IF(G104="",0.0001,G104))</f>
        <v>4.5267515057531389</v>
      </c>
      <c r="H321" s="9">
        <f t="shared" si="113"/>
        <v>9094.68</v>
      </c>
      <c r="I321" s="66">
        <f t="shared" si="114"/>
        <v>17.240731675401662</v>
      </c>
      <c r="J321" s="9">
        <f t="shared" si="115"/>
        <v>9094.68</v>
      </c>
      <c r="K321" s="9">
        <f t="shared" ref="K321:K342" si="119">IF(M104&lt;0.0001,0.1,IF(M104="",0.0001,M104))</f>
        <v>20.721779611515039</v>
      </c>
      <c r="L321" s="9">
        <f t="shared" ref="L321:L342" si="120">IF(C105="",D321,C105)</f>
        <v>9094.68</v>
      </c>
    </row>
    <row r="322" spans="1:12">
      <c r="A322" s="66">
        <f t="shared" ref="A322:A342" si="121">IF(B105="",A321,IF(B105&lt;0.0001,0.1,B105))</f>
        <v>17.481748654486434</v>
      </c>
      <c r="B322" s="9">
        <f t="shared" ref="B322:B342" si="122">IF(A105="",B321,A105)</f>
        <v>9953.2900000000009</v>
      </c>
      <c r="C322" s="65">
        <f t="shared" si="116"/>
        <v>17.374774523459667</v>
      </c>
      <c r="D322" s="9">
        <f t="shared" ref="D322:D342" si="123">IF(A105="",B321,A105)</f>
        <v>9953.2900000000009</v>
      </c>
      <c r="E322" s="66">
        <f t="shared" si="117"/>
        <v>12.735620887639552</v>
      </c>
      <c r="F322" s="9">
        <f t="shared" ref="F322:F342" si="124">IF(A105="",B321,A105)</f>
        <v>9953.2900000000009</v>
      </c>
      <c r="G322" s="68">
        <f t="shared" si="118"/>
        <v>4.5461799502483577</v>
      </c>
      <c r="H322" s="9">
        <f t="shared" ref="H322:H342" si="125">IF(A105="",B321,A105)</f>
        <v>9953.2900000000009</v>
      </c>
      <c r="I322" s="66">
        <f t="shared" ref="I322:I342" si="126">IF(I105&lt;0.0001,0.1,IF(I105="",I321,I105))</f>
        <v>17.281800837887911</v>
      </c>
      <c r="J322" s="9">
        <f t="shared" ref="J322:J342" si="127">IF(A105="",B321,A105)</f>
        <v>9953.2900000000009</v>
      </c>
      <c r="K322" s="9">
        <f t="shared" si="119"/>
        <v>20.785156568398651</v>
      </c>
      <c r="L322" s="9">
        <f t="shared" si="120"/>
        <v>9953.2900000000009</v>
      </c>
    </row>
    <row r="323" spans="1:12">
      <c r="A323" s="66">
        <f t="shared" si="121"/>
        <v>17.481748654486434</v>
      </c>
      <c r="B323" s="9">
        <f t="shared" si="122"/>
        <v>10893.52</v>
      </c>
      <c r="C323" s="65">
        <f t="shared" si="116"/>
        <v>17.374774523459667</v>
      </c>
      <c r="D323" s="9">
        <f t="shared" si="123"/>
        <v>10893.52</v>
      </c>
      <c r="E323" s="66">
        <f t="shared" si="117"/>
        <v>12.75683634467104</v>
      </c>
      <c r="F323" s="9">
        <f t="shared" si="124"/>
        <v>10893.52</v>
      </c>
      <c r="G323" s="68">
        <f t="shared" si="118"/>
        <v>4.5647579388692607</v>
      </c>
      <c r="H323" s="9">
        <f t="shared" si="125"/>
        <v>10893.52</v>
      </c>
      <c r="I323" s="66">
        <f t="shared" si="126"/>
        <v>17.3215942835403</v>
      </c>
      <c r="J323" s="9">
        <f t="shared" si="127"/>
        <v>10893.52</v>
      </c>
      <c r="K323" s="9">
        <f t="shared" si="119"/>
        <v>20.846051795471695</v>
      </c>
      <c r="L323" s="9">
        <f t="shared" si="120"/>
        <v>10893.52</v>
      </c>
    </row>
    <row r="324" spans="1:12">
      <c r="A324" s="66">
        <f t="shared" si="121"/>
        <v>17.481748654486434</v>
      </c>
      <c r="B324" s="9">
        <f t="shared" si="122"/>
        <v>11894.41</v>
      </c>
      <c r="C324" s="65">
        <f t="shared" si="116"/>
        <v>17.374774523459667</v>
      </c>
      <c r="D324" s="9">
        <f t="shared" si="123"/>
        <v>11894.41</v>
      </c>
      <c r="E324" s="66">
        <f t="shared" si="117"/>
        <v>12.77708786585614</v>
      </c>
      <c r="F324" s="9">
        <f t="shared" si="124"/>
        <v>11894.41</v>
      </c>
      <c r="G324" s="68">
        <f t="shared" si="118"/>
        <v>4.5820743434584417</v>
      </c>
      <c r="H324" s="9">
        <f t="shared" si="125"/>
        <v>11894.41</v>
      </c>
      <c r="I324" s="66">
        <f t="shared" si="126"/>
        <v>17.359162209314583</v>
      </c>
      <c r="J324" s="9">
        <f t="shared" si="127"/>
        <v>11894.41</v>
      </c>
      <c r="K324" s="9">
        <f t="shared" si="119"/>
        <v>20.903089459442242</v>
      </c>
      <c r="L324" s="9">
        <f t="shared" si="120"/>
        <v>11894.41</v>
      </c>
    </row>
    <row r="325" spans="1:12">
      <c r="A325" s="66">
        <f t="shared" si="121"/>
        <v>17.481748654486434</v>
      </c>
      <c r="B325" s="9">
        <f t="shared" si="122"/>
        <v>12994.17</v>
      </c>
      <c r="C325" s="65">
        <f t="shared" si="116"/>
        <v>17.374774523459667</v>
      </c>
      <c r="D325" s="9">
        <f t="shared" si="123"/>
        <v>12994.17</v>
      </c>
      <c r="E325" s="66">
        <f t="shared" si="117"/>
        <v>12.797067359494095</v>
      </c>
      <c r="F325" s="9">
        <f t="shared" si="124"/>
        <v>12994.17</v>
      </c>
      <c r="G325" s="68">
        <f t="shared" si="118"/>
        <v>4.5987722326639471</v>
      </c>
      <c r="H325" s="9">
        <f t="shared" si="125"/>
        <v>12994.17</v>
      </c>
      <c r="I325" s="66">
        <f t="shared" si="126"/>
        <v>17.39583959215804</v>
      </c>
      <c r="J325" s="9">
        <f t="shared" si="127"/>
        <v>12994.17</v>
      </c>
      <c r="K325" s="9">
        <f t="shared" si="119"/>
        <v>20.958361779420212</v>
      </c>
      <c r="L325" s="9">
        <f t="shared" si="120"/>
        <v>12994.17</v>
      </c>
    </row>
    <row r="326" spans="1:12">
      <c r="A326" s="66">
        <f t="shared" si="121"/>
        <v>17.481748654486434</v>
      </c>
      <c r="B326" s="9">
        <f t="shared" si="122"/>
        <v>14293.33</v>
      </c>
      <c r="C326" s="65">
        <f t="shared" si="116"/>
        <v>17.374774523459667</v>
      </c>
      <c r="D326" s="9">
        <f t="shared" si="123"/>
        <v>14293.33</v>
      </c>
      <c r="E326" s="66">
        <f t="shared" si="117"/>
        <v>12.818166785181106</v>
      </c>
      <c r="F326" s="9">
        <f t="shared" si="124"/>
        <v>14293.33</v>
      </c>
      <c r="G326" s="68">
        <f t="shared" si="118"/>
        <v>4.6160040374275351</v>
      </c>
      <c r="H326" s="9">
        <f t="shared" si="125"/>
        <v>14293.33</v>
      </c>
      <c r="I326" s="66">
        <f t="shared" si="126"/>
        <v>17.434170822608642</v>
      </c>
      <c r="J326" s="9">
        <f t="shared" si="127"/>
        <v>14293.33</v>
      </c>
      <c r="K326" s="9">
        <f t="shared" si="119"/>
        <v>21.015700379667557</v>
      </c>
      <c r="L326" s="9">
        <f t="shared" si="120"/>
        <v>14293.33</v>
      </c>
    </row>
    <row r="327" spans="1:12">
      <c r="A327" s="66">
        <f t="shared" si="121"/>
        <v>17.481748654486434</v>
      </c>
      <c r="B327" s="9">
        <f t="shared" si="122"/>
        <v>15593.8</v>
      </c>
      <c r="C327" s="65">
        <f t="shared" si="116"/>
        <v>17.374774523459667</v>
      </c>
      <c r="D327" s="9">
        <f t="shared" si="123"/>
        <v>15593.8</v>
      </c>
      <c r="E327" s="66">
        <f t="shared" si="117"/>
        <v>12.837069324194298</v>
      </c>
      <c r="F327" s="9">
        <f t="shared" si="124"/>
        <v>15593.8</v>
      </c>
      <c r="G327" s="68">
        <f t="shared" si="118"/>
        <v>4.6311023736670114</v>
      </c>
      <c r="H327" s="9">
        <f t="shared" si="125"/>
        <v>15593.8</v>
      </c>
      <c r="I327" s="66">
        <f t="shared" si="126"/>
        <v>17.468171697861308</v>
      </c>
      <c r="J327" s="9">
        <f t="shared" si="127"/>
        <v>15593.8</v>
      </c>
      <c r="K327" s="9">
        <f t="shared" si="119"/>
        <v>21.066205228996981</v>
      </c>
      <c r="L327" s="9">
        <f t="shared" si="120"/>
        <v>15593.8</v>
      </c>
    </row>
    <row r="328" spans="1:12">
      <c r="A328" s="66">
        <f t="shared" si="121"/>
        <v>17.481748654486434</v>
      </c>
      <c r="B328" s="9">
        <f t="shared" si="122"/>
        <v>17093.43</v>
      </c>
      <c r="C328" s="65">
        <f t="shared" si="116"/>
        <v>17.374774523459667</v>
      </c>
      <c r="D328" s="9">
        <f t="shared" si="123"/>
        <v>17093.43</v>
      </c>
      <c r="E328" s="66">
        <f t="shared" si="117"/>
        <v>12.856620625847125</v>
      </c>
      <c r="F328" s="9">
        <f t="shared" si="124"/>
        <v>17093.43</v>
      </c>
      <c r="G328" s="68">
        <f t="shared" si="118"/>
        <v>4.6463924138470656</v>
      </c>
      <c r="H328" s="9">
        <f t="shared" si="125"/>
        <v>17093.43</v>
      </c>
      <c r="I328" s="66">
        <f t="shared" si="126"/>
        <v>17.503013039694189</v>
      </c>
      <c r="J328" s="9">
        <f t="shared" si="127"/>
        <v>17093.43</v>
      </c>
      <c r="K328" s="9">
        <f t="shared" si="119"/>
        <v>21.117619022070119</v>
      </c>
      <c r="L328" s="9">
        <f t="shared" si="120"/>
        <v>17093.43</v>
      </c>
    </row>
    <row r="329" spans="1:12">
      <c r="A329" s="66">
        <f t="shared" si="121"/>
        <v>17.481748654486434</v>
      </c>
      <c r="B329" s="9">
        <f t="shared" si="122"/>
        <v>18692.89</v>
      </c>
      <c r="C329" s="65">
        <f t="shared" si="116"/>
        <v>17.374774523459667</v>
      </c>
      <c r="D329" s="9">
        <f t="shared" si="123"/>
        <v>18692.89</v>
      </c>
      <c r="E329" s="66">
        <f t="shared" si="117"/>
        <v>12.875302223632755</v>
      </c>
      <c r="F329" s="9">
        <f t="shared" si="124"/>
        <v>18692.89</v>
      </c>
      <c r="G329" s="68">
        <f t="shared" si="118"/>
        <v>4.6607016082568915</v>
      </c>
      <c r="H329" s="9">
        <f t="shared" si="125"/>
        <v>18692.89</v>
      </c>
      <c r="I329" s="66">
        <f t="shared" si="126"/>
        <v>17.536003831889644</v>
      </c>
      <c r="J329" s="9">
        <f t="shared" si="127"/>
        <v>18692.89</v>
      </c>
      <c r="K329" s="9">
        <f t="shared" si="119"/>
        <v>21.165992074123025</v>
      </c>
      <c r="L329" s="9">
        <f t="shared" si="120"/>
        <v>18692.89</v>
      </c>
    </row>
    <row r="330" spans="1:12">
      <c r="A330" s="66">
        <f t="shared" si="121"/>
        <v>17.481748654486434</v>
      </c>
      <c r="B330" s="9">
        <f t="shared" si="122"/>
        <v>20393.349999999999</v>
      </c>
      <c r="C330" s="65">
        <f t="shared" si="116"/>
        <v>17.374774523459667</v>
      </c>
      <c r="D330" s="9">
        <f t="shared" si="123"/>
        <v>20393.349999999999</v>
      </c>
      <c r="E330" s="66">
        <f t="shared" si="117"/>
        <v>12.893150061864416</v>
      </c>
      <c r="F330" s="9">
        <f t="shared" si="124"/>
        <v>20393.349999999999</v>
      </c>
      <c r="G330" s="68">
        <f t="shared" si="118"/>
        <v>4.6741058664571851</v>
      </c>
      <c r="H330" s="9">
        <f t="shared" si="125"/>
        <v>20393.349999999999</v>
      </c>
      <c r="I330" s="66">
        <f t="shared" si="126"/>
        <v>17.5672559283216</v>
      </c>
      <c r="J330" s="9">
        <f t="shared" si="127"/>
        <v>20393.349999999999</v>
      </c>
      <c r="K330" s="9">
        <f t="shared" si="119"/>
        <v>21.211543435621891</v>
      </c>
      <c r="L330" s="9">
        <f t="shared" si="120"/>
        <v>20393.349999999999</v>
      </c>
    </row>
    <row r="331" spans="1:12">
      <c r="A331" s="66">
        <f t="shared" si="121"/>
        <v>17.481748654486434</v>
      </c>
      <c r="B331" s="9">
        <f t="shared" si="122"/>
        <v>22294.18</v>
      </c>
      <c r="C331" s="65">
        <f t="shared" si="116"/>
        <v>17.374774523459667</v>
      </c>
      <c r="D331" s="9">
        <f t="shared" si="123"/>
        <v>22294.18</v>
      </c>
      <c r="E331" s="66">
        <f t="shared" si="117"/>
        <v>12.911084567717133</v>
      </c>
      <c r="F331" s="9">
        <f t="shared" si="124"/>
        <v>22294.18</v>
      </c>
      <c r="G331" s="68">
        <f t="shared" si="118"/>
        <v>4.6873205770165933</v>
      </c>
      <c r="H331" s="9">
        <f t="shared" si="125"/>
        <v>22294.18</v>
      </c>
      <c r="I331" s="66">
        <f t="shared" si="126"/>
        <v>17.598405144733725</v>
      </c>
      <c r="J331" s="9">
        <f t="shared" si="127"/>
        <v>22294.18</v>
      </c>
      <c r="K331" s="9">
        <f t="shared" si="119"/>
        <v>21.256686489165261</v>
      </c>
      <c r="L331" s="9">
        <f t="shared" si="120"/>
        <v>22294.18</v>
      </c>
    </row>
    <row r="332" spans="1:12">
      <c r="A332" s="66">
        <f t="shared" si="121"/>
        <v>17.481748654486434</v>
      </c>
      <c r="B332" s="9">
        <f t="shared" si="122"/>
        <v>24396.03</v>
      </c>
      <c r="C332" s="65">
        <f t="shared" si="116"/>
        <v>17.374774523459667</v>
      </c>
      <c r="D332" s="9">
        <f t="shared" si="123"/>
        <v>24396.03</v>
      </c>
      <c r="E332" s="66">
        <f t="shared" si="117"/>
        <v>12.928881990367689</v>
      </c>
      <c r="F332" s="9">
        <f t="shared" si="124"/>
        <v>24396.03</v>
      </c>
      <c r="G332" s="68">
        <f t="shared" si="118"/>
        <v>4.700188983447763</v>
      </c>
      <c r="H332" s="9">
        <f t="shared" si="125"/>
        <v>24396.03</v>
      </c>
      <c r="I332" s="66">
        <f t="shared" si="126"/>
        <v>17.629070973815452</v>
      </c>
      <c r="J332" s="9">
        <f t="shared" si="127"/>
        <v>24396.03</v>
      </c>
      <c r="K332" s="9">
        <f t="shared" si="119"/>
        <v>21.300881959507457</v>
      </c>
      <c r="L332" s="9">
        <f t="shared" si="120"/>
        <v>24396.03</v>
      </c>
    </row>
    <row r="333" spans="1:12">
      <c r="A333" s="66">
        <f t="shared" si="121"/>
        <v>17.481748654486434</v>
      </c>
      <c r="B333" s="9">
        <f t="shared" si="122"/>
        <v>26695.81</v>
      </c>
      <c r="C333" s="65">
        <f t="shared" si="116"/>
        <v>17.374774523459667</v>
      </c>
      <c r="D333" s="9">
        <f t="shared" si="123"/>
        <v>26695.81</v>
      </c>
      <c r="E333" s="66">
        <f t="shared" si="117"/>
        <v>12.946351241675625</v>
      </c>
      <c r="F333" s="9">
        <f t="shared" si="124"/>
        <v>26695.81</v>
      </c>
      <c r="G333" s="68">
        <f t="shared" si="118"/>
        <v>4.7125889914566059</v>
      </c>
      <c r="H333" s="9">
        <f t="shared" si="125"/>
        <v>26695.81</v>
      </c>
      <c r="I333" s="66">
        <f t="shared" si="126"/>
        <v>17.658940233132231</v>
      </c>
      <c r="J333" s="9">
        <f t="shared" si="127"/>
        <v>26695.81</v>
      </c>
      <c r="K333" s="9">
        <f t="shared" si="119"/>
        <v>21.343698319469397</v>
      </c>
      <c r="L333" s="9">
        <f t="shared" si="120"/>
        <v>26695.81</v>
      </c>
    </row>
    <row r="334" spans="1:12">
      <c r="A334" s="66">
        <f t="shared" si="121"/>
        <v>17.481748654486434</v>
      </c>
      <c r="B334" s="9">
        <f t="shared" si="122"/>
        <v>29297.24</v>
      </c>
      <c r="C334" s="65">
        <f t="shared" si="116"/>
        <v>17.374774523459667</v>
      </c>
      <c r="D334" s="9">
        <f t="shared" si="123"/>
        <v>29297.24</v>
      </c>
      <c r="E334" s="66">
        <f t="shared" si="117"/>
        <v>12.964049959634867</v>
      </c>
      <c r="F334" s="9">
        <f t="shared" si="124"/>
        <v>29297.24</v>
      </c>
      <c r="G334" s="68">
        <f t="shared" si="118"/>
        <v>4.7249247104859888</v>
      </c>
      <c r="H334" s="9">
        <f t="shared" si="125"/>
        <v>29297.24</v>
      </c>
      <c r="I334" s="66">
        <f t="shared" si="126"/>
        <v>17.688974670120857</v>
      </c>
      <c r="J334" s="9">
        <f t="shared" si="127"/>
        <v>29297.24</v>
      </c>
      <c r="K334" s="9">
        <f t="shared" si="119"/>
        <v>21.386525877681237</v>
      </c>
      <c r="L334" s="9">
        <f t="shared" si="120"/>
        <v>29297.24</v>
      </c>
    </row>
    <row r="335" spans="1:12">
      <c r="A335" s="66">
        <f t="shared" si="121"/>
        <v>17.481748654486434</v>
      </c>
      <c r="B335" s="9">
        <f t="shared" si="122"/>
        <v>31998.04</v>
      </c>
      <c r="C335" s="65">
        <f t="shared" si="116"/>
        <v>17.374774523459667</v>
      </c>
      <c r="D335" s="9">
        <f t="shared" si="123"/>
        <v>31998.04</v>
      </c>
      <c r="E335" s="66">
        <f t="shared" si="117"/>
        <v>12.980530014314944</v>
      </c>
      <c r="F335" s="9">
        <f t="shared" si="124"/>
        <v>31998.04</v>
      </c>
      <c r="G335" s="68">
        <f t="shared" si="118"/>
        <v>4.7362108512612551</v>
      </c>
      <c r="H335" s="9">
        <f t="shared" si="125"/>
        <v>31998.04</v>
      </c>
      <c r="I335" s="66">
        <f t="shared" si="126"/>
        <v>17.716740865576199</v>
      </c>
      <c r="J335" s="9">
        <f t="shared" si="127"/>
        <v>31998.04</v>
      </c>
      <c r="K335" s="9">
        <f t="shared" si="119"/>
        <v>21.425921527451806</v>
      </c>
      <c r="L335" s="9">
        <f t="shared" si="120"/>
        <v>31998.04</v>
      </c>
    </row>
    <row r="336" spans="1:12">
      <c r="A336" s="66">
        <f t="shared" si="121"/>
        <v>17.481748654486434</v>
      </c>
      <c r="B336" s="9">
        <f t="shared" si="122"/>
        <v>34982.269999999997</v>
      </c>
      <c r="C336" s="65">
        <f t="shared" si="116"/>
        <v>17.374774523459667</v>
      </c>
      <c r="D336" s="9">
        <f t="shared" si="123"/>
        <v>34982.269999999997</v>
      </c>
      <c r="E336" s="66">
        <f t="shared" si="117"/>
        <v>12.996901326117746</v>
      </c>
      <c r="F336" s="9">
        <f t="shared" si="124"/>
        <v>34982.269999999997</v>
      </c>
      <c r="G336" s="68">
        <f t="shared" si="118"/>
        <v>4.7472362391999026</v>
      </c>
      <c r="H336" s="9">
        <f t="shared" si="125"/>
        <v>34982.269999999997</v>
      </c>
      <c r="I336" s="66">
        <f t="shared" si="126"/>
        <v>17.744137565317647</v>
      </c>
      <c r="J336" s="9">
        <f t="shared" si="127"/>
        <v>34982.269999999997</v>
      </c>
      <c r="K336" s="9">
        <f t="shared" si="119"/>
        <v>21.464610263851522</v>
      </c>
      <c r="L336" s="9">
        <f t="shared" si="120"/>
        <v>34982.269999999997</v>
      </c>
    </row>
    <row r="337" spans="1:12">
      <c r="A337" s="66">
        <f t="shared" si="121"/>
        <v>17.481748654486434</v>
      </c>
      <c r="B337" s="9">
        <f t="shared" si="122"/>
        <v>38297.43</v>
      </c>
      <c r="C337" s="65">
        <f t="shared" si="116"/>
        <v>17.374774523459667</v>
      </c>
      <c r="D337" s="9">
        <f t="shared" si="123"/>
        <v>38297.43</v>
      </c>
      <c r="E337" s="66">
        <f t="shared" si="117"/>
        <v>13.013231587118863</v>
      </c>
      <c r="F337" s="9">
        <f t="shared" si="124"/>
        <v>38297.43</v>
      </c>
      <c r="G337" s="68">
        <f t="shared" si="118"/>
        <v>4.7580535565013546</v>
      </c>
      <c r="H337" s="9">
        <f t="shared" si="125"/>
        <v>38297.43</v>
      </c>
      <c r="I337" s="66">
        <f t="shared" si="126"/>
        <v>17.771285143620219</v>
      </c>
      <c r="J337" s="9">
        <f t="shared" si="127"/>
        <v>38297.43</v>
      </c>
      <c r="K337" s="9">
        <f t="shared" si="119"/>
        <v>21.50277132758864</v>
      </c>
      <c r="L337" s="9">
        <f t="shared" si="120"/>
        <v>38297.43</v>
      </c>
    </row>
    <row r="338" spans="1:12">
      <c r="A338" s="66">
        <f t="shared" si="121"/>
        <v>17.481748654486434</v>
      </c>
      <c r="B338" s="9">
        <f t="shared" si="122"/>
        <v>41897.86</v>
      </c>
      <c r="C338" s="65">
        <f t="shared" si="116"/>
        <v>17.374774523459667</v>
      </c>
      <c r="D338" s="9">
        <f t="shared" si="123"/>
        <v>41897.86</v>
      </c>
      <c r="E338" s="66">
        <f t="shared" si="117"/>
        <v>13.029152824298309</v>
      </c>
      <c r="F338" s="9">
        <f t="shared" si="124"/>
        <v>41897.86</v>
      </c>
      <c r="G338" s="68">
        <f t="shared" si="118"/>
        <v>4.7684306281202513</v>
      </c>
      <c r="H338" s="9">
        <f t="shared" si="125"/>
        <v>41897.86</v>
      </c>
      <c r="I338" s="66">
        <f t="shared" si="126"/>
        <v>17.797583452418561</v>
      </c>
      <c r="J338" s="9">
        <f t="shared" si="127"/>
        <v>41897.86</v>
      </c>
      <c r="K338" s="9">
        <f t="shared" si="119"/>
        <v>21.53957448244763</v>
      </c>
      <c r="L338" s="9">
        <f t="shared" si="120"/>
        <v>41897.86</v>
      </c>
    </row>
    <row r="339" spans="1:12">
      <c r="A339" s="66">
        <f t="shared" si="121"/>
        <v>17.481748654486434</v>
      </c>
      <c r="B339" s="9">
        <f t="shared" si="122"/>
        <v>45797.54</v>
      </c>
      <c r="C339" s="65">
        <f t="shared" si="116"/>
        <v>17.374774523459667</v>
      </c>
      <c r="D339" s="9">
        <f t="shared" si="123"/>
        <v>45797.54</v>
      </c>
      <c r="E339" s="66">
        <f t="shared" si="117"/>
        <v>13.044650042533194</v>
      </c>
      <c r="F339" s="9">
        <f t="shared" si="124"/>
        <v>45797.54</v>
      </c>
      <c r="G339" s="68">
        <f t="shared" si="118"/>
        <v>4.7783745661857751</v>
      </c>
      <c r="H339" s="9">
        <f t="shared" si="125"/>
        <v>45797.54</v>
      </c>
      <c r="I339" s="66">
        <f t="shared" si="126"/>
        <v>17.823024608718967</v>
      </c>
      <c r="J339" s="9">
        <f t="shared" si="127"/>
        <v>45797.54</v>
      </c>
      <c r="K339" s="9">
        <f t="shared" si="119"/>
        <v>21.575026964531713</v>
      </c>
      <c r="L339" s="9">
        <f t="shared" si="120"/>
        <v>45797.54</v>
      </c>
    </row>
    <row r="340" spans="1:12">
      <c r="A340" s="66">
        <f t="shared" si="121"/>
        <v>17.481748654486434</v>
      </c>
      <c r="B340" s="9">
        <f t="shared" si="122"/>
        <v>50092.87</v>
      </c>
      <c r="C340" s="65">
        <f t="shared" si="116"/>
        <v>17.374774523459667</v>
      </c>
      <c r="D340" s="9">
        <f t="shared" si="123"/>
        <v>50092.87</v>
      </c>
      <c r="E340" s="66">
        <f t="shared" si="117"/>
        <v>13.059993978140476</v>
      </c>
      <c r="F340" s="9">
        <f t="shared" si="124"/>
        <v>50092.87</v>
      </c>
      <c r="G340" s="68">
        <f t="shared" si="118"/>
        <v>4.7880712623559996</v>
      </c>
      <c r="H340" s="9">
        <f t="shared" si="125"/>
        <v>50092.87</v>
      </c>
      <c r="I340" s="66">
        <f t="shared" si="126"/>
        <v>17.848065240496474</v>
      </c>
      <c r="J340" s="9">
        <f t="shared" si="127"/>
        <v>50092.87</v>
      </c>
      <c r="K340" s="9">
        <f t="shared" si="119"/>
        <v>21.609778522089382</v>
      </c>
      <c r="L340" s="9">
        <f t="shared" si="120"/>
        <v>50092.87</v>
      </c>
    </row>
    <row r="341" spans="1:12">
      <c r="A341" s="66">
        <f t="shared" si="121"/>
        <v>17.481748654486434</v>
      </c>
      <c r="B341" s="9">
        <f t="shared" si="122"/>
        <v>54797.53</v>
      </c>
      <c r="C341" s="65">
        <f t="shared" si="116"/>
        <v>17.374774523459667</v>
      </c>
      <c r="D341" s="9">
        <f t="shared" si="123"/>
        <v>54797.53</v>
      </c>
      <c r="E341" s="66">
        <f t="shared" si="117"/>
        <v>13.075096519018302</v>
      </c>
      <c r="F341" s="9">
        <f t="shared" si="124"/>
        <v>54797.53</v>
      </c>
      <c r="G341" s="68">
        <f t="shared" si="118"/>
        <v>4.7974739610834645</v>
      </c>
      <c r="H341" s="9">
        <f t="shared" si="125"/>
        <v>54797.53</v>
      </c>
      <c r="I341" s="66">
        <f t="shared" si="126"/>
        <v>17.872570480101768</v>
      </c>
      <c r="J341" s="9">
        <f t="shared" si="127"/>
        <v>54797.53</v>
      </c>
      <c r="K341" s="9">
        <f t="shared" si="119"/>
        <v>21.643652078404571</v>
      </c>
      <c r="L341" s="9">
        <f t="shared" si="120"/>
        <v>54797.53</v>
      </c>
    </row>
    <row r="342" spans="1:12">
      <c r="A342" s="66">
        <f t="shared" si="121"/>
        <v>17.481748654486434</v>
      </c>
      <c r="B342" s="9">
        <f t="shared" si="122"/>
        <v>59996.08</v>
      </c>
      <c r="C342" s="65">
        <f t="shared" si="116"/>
        <v>17.374774523459667</v>
      </c>
      <c r="D342" s="9">
        <f t="shared" si="123"/>
        <v>59996.08</v>
      </c>
      <c r="E342" s="66">
        <f t="shared" si="117"/>
        <v>13.090086183785472</v>
      </c>
      <c r="F342" s="9">
        <f t="shared" si="124"/>
        <v>59996.08</v>
      </c>
      <c r="G342" s="68">
        <f t="shared" si="118"/>
        <v>4.806670663520805</v>
      </c>
      <c r="H342" s="9">
        <f t="shared" si="125"/>
        <v>59996.08</v>
      </c>
      <c r="I342" s="66">
        <f t="shared" si="126"/>
        <v>17.896756847306278</v>
      </c>
      <c r="J342" s="9">
        <f t="shared" si="127"/>
        <v>59996.08</v>
      </c>
      <c r="K342" s="9">
        <f t="shared" si="119"/>
        <v>21.676955964735583</v>
      </c>
      <c r="L342" s="9">
        <f t="shared" si="120"/>
        <v>59996.08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K346"/>
  <sheetViews>
    <sheetView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5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77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111</v>
      </c>
      <c r="D4" s="34">
        <v>0.21251512879833914</v>
      </c>
      <c r="E4" s="35">
        <v>0.17476451680688471</v>
      </c>
      <c r="F4" s="34">
        <v>793.67443399646038</v>
      </c>
      <c r="G4" s="34">
        <v>4.2898274188886916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4.2908274188886919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4.8</v>
      </c>
      <c r="C5" s="80" t="s">
        <v>112</v>
      </c>
      <c r="D5" s="43">
        <v>735</v>
      </c>
      <c r="E5" s="44"/>
      <c r="F5" s="44" t="s">
        <v>17</v>
      </c>
      <c r="G5" s="76">
        <f>3.8068*($E$4^-1.334)*(($G$4/$F$4)^2)</f>
        <v>1.1395208359967039E-3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735</v>
      </c>
      <c r="Y5" s="10">
        <f>IF(D8="","",(-2*$T$4*COS($V$4*PI()/180))/(D5*69035))</f>
        <v>1.4493341697309582E-5</v>
      </c>
    </row>
    <row r="6" spans="1:37" ht="18" thickTop="1" thickBot="1">
      <c r="A6" s="53" t="s">
        <v>20</v>
      </c>
      <c r="B6" s="23">
        <v>4.8999999999999998E-3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1.0970132071550816E-2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0.14493341697309581</v>
      </c>
    </row>
    <row r="7" spans="1:37" ht="18" thickTop="1" thickBot="1">
      <c r="A7" s="59" t="s">
        <v>22</v>
      </c>
      <c r="B7" s="60" t="s">
        <v>23</v>
      </c>
      <c r="C7" s="55">
        <f>AVERAGE(O8:O125)</f>
        <v>1.0970132071550816E-2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2.6459299536222614E-2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2.6459299536222614E-2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7007.2ft; SDGM-313</v>
      </c>
    </row>
    <row r="10" spans="1:37">
      <c r="A10">
        <v>1.96</v>
      </c>
      <c r="B10">
        <v>2.6459299536222614E-2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5.2918599072445227E-2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2.6459299536222614E-2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7.9377898608667827E-2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2.64592995362226E-2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7.9377898608667827E-2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4.8</v>
      </c>
    </row>
    <row r="14" spans="1:37">
      <c r="A14">
        <v>2.82</v>
      </c>
      <c r="B14">
        <v>0.10583719814489045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2.6459299536222627E-2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0.10583719814489045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4.2908274188886919</v>
      </c>
    </row>
    <row r="16" spans="1:37">
      <c r="A16">
        <v>3.37</v>
      </c>
      <c r="B16">
        <v>0.10583719814489045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0.10583719814489045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4.8999999999999998E-3</v>
      </c>
    </row>
    <row r="18" spans="1:29">
      <c r="A18">
        <v>4.04</v>
      </c>
      <c r="B18">
        <v>0.10583719814489045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0.10583719814489045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1.1395208359967039E-3</v>
      </c>
    </row>
    <row r="20" spans="1:29">
      <c r="A20">
        <v>4.82</v>
      </c>
      <c r="B20">
        <v>0.10583719814489045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0.13229649768111304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2.6459299536222586E-2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0.13229649768111304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0.17476451680688471</v>
      </c>
    </row>
    <row r="23" spans="1:29">
      <c r="A23">
        <v>6.31</v>
      </c>
      <c r="B23">
        <v>0.13229649768111304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0.13229649768111304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793.67443399646038</v>
      </c>
    </row>
    <row r="25" spans="1:29">
      <c r="A25">
        <v>7.55</v>
      </c>
      <c r="B25">
        <v>0.13229649768111304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0.13229649768111304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4.2898274188886916</v>
      </c>
    </row>
    <row r="27" spans="1:29">
      <c r="A27">
        <v>9.0299999999999994</v>
      </c>
      <c r="B27">
        <v>0.13229649768111304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9.9974740278425673E-4</v>
      </c>
      <c r="H27" s="66">
        <f t="shared" si="4"/>
        <v>0</v>
      </c>
      <c r="I27" s="66">
        <f t="shared" si="5"/>
        <v>9.9974740278425673E-4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9.9974740278425673E-4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1.1796906032693847E-3</v>
      </c>
      <c r="X27" s="68">
        <f t="shared" si="15"/>
        <v>11.796906032693848</v>
      </c>
      <c r="Y27" s="68">
        <f t="shared" si="17"/>
        <v>1E-4</v>
      </c>
      <c r="Z27" s="68">
        <f t="shared" si="18"/>
        <v>1E-4</v>
      </c>
      <c r="AA27" s="66">
        <f t="shared" si="16"/>
        <v>9.9974740278425673E-4</v>
      </c>
      <c r="AB27" s="68">
        <f t="shared" si="19"/>
        <v>1E-4</v>
      </c>
      <c r="AC27" s="11" t="s">
        <v>52</v>
      </c>
    </row>
    <row r="28" spans="1:29">
      <c r="A28">
        <v>9.89</v>
      </c>
      <c r="B28">
        <v>0.13229649768111304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9.9974990040858501E-4</v>
      </c>
      <c r="H28" s="66">
        <f t="shared" si="4"/>
        <v>0</v>
      </c>
      <c r="I28" s="66">
        <f t="shared" si="5"/>
        <v>9.9974990040858501E-4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9.9974990040858501E-4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1.0771088116807424E-3</v>
      </c>
      <c r="X28" s="68">
        <f t="shared" si="15"/>
        <v>10.771088116807423</v>
      </c>
      <c r="Y28" s="68">
        <f t="shared" si="17"/>
        <v>1E-4</v>
      </c>
      <c r="Z28" s="68">
        <f t="shared" si="18"/>
        <v>1E-4</v>
      </c>
      <c r="AA28" s="66">
        <f t="shared" si="16"/>
        <v>9.9974990040858501E-4</v>
      </c>
      <c r="AB28" s="68">
        <f t="shared" si="19"/>
        <v>1E-4</v>
      </c>
      <c r="AC28" s="70">
        <f>D4</f>
        <v>0.21251512879833914</v>
      </c>
    </row>
    <row r="29" spans="1:29">
      <c r="A29">
        <v>10.8</v>
      </c>
      <c r="B29">
        <v>0.13229649768111304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9.9975227047663482E-4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0.13229649768111304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9.9975458776507603E-4</v>
      </c>
      <c r="H30" s="66">
        <f t="shared" si="4"/>
        <v>0</v>
      </c>
      <c r="I30" s="66">
        <f t="shared" si="5"/>
        <v>9.9975458776507603E-4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9.9975458776507603E-4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9.9975458776507603E-4</v>
      </c>
      <c r="AB30" s="68">
        <f t="shared" si="19"/>
        <v>1E-4</v>
      </c>
      <c r="AC30" s="11" t="s">
        <v>54</v>
      </c>
    </row>
    <row r="31" spans="1:29">
      <c r="A31">
        <v>12.9</v>
      </c>
      <c r="B31">
        <v>0.13229649768111304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9.9975692040838978E-4</v>
      </c>
      <c r="H31" s="66">
        <f t="shared" si="4"/>
        <v>0</v>
      </c>
      <c r="I31" s="66">
        <f t="shared" si="5"/>
        <v>9.9975692040838978E-4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9.9975692040838978E-4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8.257834222885692E-4</v>
      </c>
      <c r="X31" s="65">
        <f t="shared" si="15"/>
        <v>8.2578342228856929</v>
      </c>
      <c r="Y31" s="68">
        <f t="shared" si="17"/>
        <v>1E-4</v>
      </c>
      <c r="Z31" s="68">
        <f t="shared" si="18"/>
        <v>1E-4</v>
      </c>
      <c r="AA31" s="66">
        <f t="shared" si="16"/>
        <v>9.9975692040838978E-4</v>
      </c>
      <c r="AB31" s="68">
        <f t="shared" si="19"/>
        <v>1E-4</v>
      </c>
      <c r="AC31" s="70">
        <f>H4</f>
        <v>1E-3</v>
      </c>
    </row>
    <row r="32" spans="1:29">
      <c r="A32">
        <v>14.19</v>
      </c>
      <c r="B32">
        <v>0.13229649768111304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9.9975934346928862E-4</v>
      </c>
      <c r="H32" s="66">
        <f t="shared" si="4"/>
        <v>0</v>
      </c>
      <c r="I32" s="66">
        <f t="shared" si="5"/>
        <v>9.9975934346928862E-4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9.9975934346928862E-4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7.5071220208051742E-4</v>
      </c>
      <c r="X32" s="65">
        <f t="shared" si="15"/>
        <v>7.5071220208051743</v>
      </c>
      <c r="Y32" s="68">
        <f t="shared" si="17"/>
        <v>1E-4</v>
      </c>
      <c r="Z32" s="68">
        <f t="shared" si="18"/>
        <v>1E-4</v>
      </c>
      <c r="AA32" s="66">
        <f t="shared" si="16"/>
        <v>9.9975934346928862E-4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0.13229649768111304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9.9976154566004021E-4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</v>
      </c>
      <c r="B34">
        <v>0.13229649768111304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9.9976364915727207E-4</v>
      </c>
      <c r="H34" s="66">
        <f t="shared" si="4"/>
        <v>0</v>
      </c>
      <c r="I34" s="66">
        <f t="shared" si="5"/>
        <v>9.9976364915727207E-4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9.9976364915727207E-4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1E-4</v>
      </c>
      <c r="Z34" s="68">
        <f t="shared" si="18"/>
        <v>1E-4</v>
      </c>
      <c r="AA34" s="66">
        <f t="shared" si="16"/>
        <v>9.9976364915727207E-4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0.15875579721733565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2.6459299536222614E-2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20.3</v>
      </c>
      <c r="B36">
        <v>0.15875579721733565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9.997680308905276E-4</v>
      </c>
      <c r="H36" s="66">
        <f t="shared" si="4"/>
        <v>0</v>
      </c>
      <c r="I36" s="66">
        <f t="shared" si="5"/>
        <v>9.997680308905276E-4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9.997680308905276E-4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9.997680308905276E-4</v>
      </c>
      <c r="AB36" s="68">
        <f t="shared" si="19"/>
        <v>1E-4</v>
      </c>
      <c r="AC36" s="11" t="s">
        <v>57</v>
      </c>
    </row>
    <row r="37" spans="1:32">
      <c r="A37">
        <v>22.19</v>
      </c>
      <c r="B37">
        <v>0.15875579721733565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9.9977009413569477E-4</v>
      </c>
      <c r="H37" s="66">
        <f t="shared" si="4"/>
        <v>0</v>
      </c>
      <c r="I37" s="66">
        <f t="shared" si="5"/>
        <v>9.9977009413569477E-4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9.9977009413569477E-4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1E-4</v>
      </c>
      <c r="Z37" s="68">
        <f t="shared" si="18"/>
        <v>1E-4</v>
      </c>
      <c r="AA37" s="66">
        <f t="shared" si="16"/>
        <v>9.9977009413569477E-4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0.15875579721733565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0.15875579721733565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9.9977417566174203E-4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1E-4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29</v>
      </c>
      <c r="B40">
        <v>0.15875579721733565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9.997760822670447E-4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9.997760822670447E-4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9.997760822670447E-4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3.6733124646629457E-4</v>
      </c>
      <c r="X40" s="65">
        <f t="shared" ref="X40:X71" si="35">IF(D40="","",IF(W40=" "," ",W40*10000))</f>
        <v>3.6733124646629456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9.997760822670447E-4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0.15875579721733565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9.9977806606918354E-4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0.15875579721733565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9.9977997973854649E-4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0.15875579721733565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9.997818209332922E-4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41.59</v>
      </c>
      <c r="B44">
        <v>0.15875579721733565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9.9978367260598867E-4</v>
      </c>
      <c r="H44" s="66">
        <f t="shared" si="24"/>
        <v>0</v>
      </c>
      <c r="I44" s="66">
        <f t="shared" si="25"/>
        <v>9.9978367260598867E-4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9.9978367260598867E-4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1E-4</v>
      </c>
      <c r="Z44" s="68">
        <f t="shared" si="38"/>
        <v>1E-4</v>
      </c>
      <c r="AA44" s="66">
        <f t="shared" si="36"/>
        <v>9.9978367260598867E-4</v>
      </c>
      <c r="AB44" s="68">
        <f t="shared" si="39"/>
        <v>1E-4</v>
      </c>
    </row>
    <row r="45" spans="1:32">
      <c r="A45">
        <v>44.46</v>
      </c>
      <c r="B45">
        <v>0.15875579721733565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9.9978502128316707E-4</v>
      </c>
      <c r="H45" s="66">
        <f t="shared" si="24"/>
        <v>0</v>
      </c>
      <c r="I45" s="66">
        <f t="shared" si="25"/>
        <v>9.9978502128316707E-4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9.9978502128316707E-4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2.3959977839681831E-4</v>
      </c>
      <c r="X45" s="65">
        <f t="shared" si="35"/>
        <v>2.3959977839681832</v>
      </c>
      <c r="Y45" s="68">
        <f t="shared" si="37"/>
        <v>1E-4</v>
      </c>
      <c r="Z45" s="68">
        <f t="shared" si="38"/>
        <v>1E-4</v>
      </c>
      <c r="AA45" s="66">
        <f t="shared" si="36"/>
        <v>9.9978502128316707E-4</v>
      </c>
      <c r="AB45" s="68">
        <f t="shared" si="39"/>
        <v>1E-4</v>
      </c>
    </row>
    <row r="46" spans="1:32">
      <c r="A46">
        <v>48.8</v>
      </c>
      <c r="B46">
        <v>0.15875579721733565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9.9978687586122785E-4</v>
      </c>
      <c r="H46" s="66">
        <f t="shared" si="24"/>
        <v>0</v>
      </c>
      <c r="I46" s="66">
        <f t="shared" si="25"/>
        <v>9.9978687586122785E-4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9.9978687586122785E-4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2.1829110958037997E-4</v>
      </c>
      <c r="X46" s="65">
        <f t="shared" si="35"/>
        <v>2.1829110958037998</v>
      </c>
      <c r="Y46" s="68">
        <f t="shared" si="37"/>
        <v>1E-4</v>
      </c>
      <c r="Z46" s="68">
        <f t="shared" si="38"/>
        <v>1E-4</v>
      </c>
      <c r="AA46" s="66">
        <f t="shared" si="36"/>
        <v>9.9978687586122785E-4</v>
      </c>
      <c r="AB46" s="68">
        <f t="shared" si="39"/>
        <v>1E-4</v>
      </c>
    </row>
    <row r="47" spans="1:32">
      <c r="A47">
        <v>54.12</v>
      </c>
      <c r="B47">
        <v>0.15875579721733565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9.9978889902422219E-4</v>
      </c>
      <c r="H47" s="66">
        <f t="shared" si="24"/>
        <v>0</v>
      </c>
      <c r="I47" s="66">
        <f t="shared" si="25"/>
        <v>9.9978889902422219E-4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9.9978889902422219E-4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1.9683307737476983E-4</v>
      </c>
      <c r="X47" s="65">
        <f t="shared" si="35"/>
        <v>1.9683307737476983</v>
      </c>
      <c r="Y47" s="68">
        <f t="shared" si="37"/>
        <v>1E-4</v>
      </c>
      <c r="Z47" s="68">
        <f t="shared" si="38"/>
        <v>1E-4</v>
      </c>
      <c r="AA47" s="66">
        <f t="shared" si="36"/>
        <v>9.9978889902422219E-4</v>
      </c>
      <c r="AB47" s="68">
        <f t="shared" si="39"/>
        <v>1E-4</v>
      </c>
    </row>
    <row r="48" spans="1:32">
      <c r="A48">
        <v>58.44</v>
      </c>
      <c r="B48">
        <v>0.15875579721733565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9.9979037593176594E-4</v>
      </c>
      <c r="H48" s="66">
        <f t="shared" si="24"/>
        <v>0</v>
      </c>
      <c r="I48" s="66">
        <f t="shared" si="25"/>
        <v>9.9979037593176594E-4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9.9979037593176594E-4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1.8228278828751784E-4</v>
      </c>
      <c r="X48" s="65">
        <f t="shared" si="35"/>
        <v>1.8228278828751783</v>
      </c>
      <c r="Y48" s="68">
        <f t="shared" si="37"/>
        <v>1E-4</v>
      </c>
      <c r="Z48" s="68">
        <f t="shared" si="38"/>
        <v>1E-4</v>
      </c>
      <c r="AA48" s="66">
        <f t="shared" si="36"/>
        <v>9.9979037593176594E-4</v>
      </c>
      <c r="AB48" s="68">
        <f t="shared" si="39"/>
        <v>1E-4</v>
      </c>
    </row>
    <row r="49" spans="1:28">
      <c r="A49">
        <v>64.459999999999994</v>
      </c>
      <c r="B49">
        <v>0.15875579721733565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9.9979223169106455E-4</v>
      </c>
      <c r="H49" s="66">
        <f t="shared" si="24"/>
        <v>0</v>
      </c>
      <c r="I49" s="66">
        <f t="shared" si="25"/>
        <v>9.9979223169106455E-4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9.9979223169106455E-4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1.6525917076516512E-4</v>
      </c>
      <c r="X49" s="65">
        <f t="shared" si="35"/>
        <v>1.6525917076516512</v>
      </c>
      <c r="Y49" s="68">
        <f t="shared" si="37"/>
        <v>1E-4</v>
      </c>
      <c r="Z49" s="68">
        <f t="shared" si="38"/>
        <v>1E-4</v>
      </c>
      <c r="AA49" s="66">
        <f t="shared" si="36"/>
        <v>9.9979223169106455E-4</v>
      </c>
      <c r="AB49" s="68">
        <f t="shared" si="39"/>
        <v>1E-4</v>
      </c>
    </row>
    <row r="50" spans="1:28">
      <c r="A50">
        <v>69.400000000000006</v>
      </c>
      <c r="B50">
        <v>0.15875579721733565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9.9979360780648625E-4</v>
      </c>
      <c r="H50" s="66">
        <f t="shared" si="24"/>
        <v>0</v>
      </c>
      <c r="I50" s="66">
        <f t="shared" si="25"/>
        <v>9.9979360780648625E-4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9.9979360780648625E-4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1.5349576581444587E-4</v>
      </c>
      <c r="X50" s="65">
        <f t="shared" si="35"/>
        <v>1.5349576581444586</v>
      </c>
      <c r="Y50" s="68">
        <f t="shared" si="37"/>
        <v>1E-4</v>
      </c>
      <c r="Z50" s="68">
        <f t="shared" si="38"/>
        <v>1E-4</v>
      </c>
      <c r="AA50" s="66">
        <f t="shared" si="36"/>
        <v>9.9979360780648625E-4</v>
      </c>
      <c r="AB50" s="68">
        <f t="shared" si="39"/>
        <v>1E-4</v>
      </c>
    </row>
    <row r="51" spans="1:28">
      <c r="A51">
        <v>78.319999999999993</v>
      </c>
      <c r="B51">
        <v>0.15875579721733565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9.9979582225104236E-4</v>
      </c>
      <c r="H51" s="66">
        <f t="shared" si="24"/>
        <v>0</v>
      </c>
      <c r="I51" s="66">
        <f t="shared" si="25"/>
        <v>9.9979582225104236E-4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9.9979582225104236E-4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1.3601386807357693E-4</v>
      </c>
      <c r="X51" s="65">
        <f t="shared" si="35"/>
        <v>1.3601386807357694</v>
      </c>
      <c r="Y51" s="68">
        <f t="shared" si="37"/>
        <v>1E-4</v>
      </c>
      <c r="Z51" s="68">
        <f t="shared" si="38"/>
        <v>1E-4</v>
      </c>
      <c r="AA51" s="66">
        <f t="shared" si="36"/>
        <v>9.9979582225104236E-4</v>
      </c>
      <c r="AB51" s="68">
        <f t="shared" si="39"/>
        <v>1E-4</v>
      </c>
    </row>
    <row r="52" spans="1:28">
      <c r="A52">
        <v>84.35</v>
      </c>
      <c r="B52">
        <v>0.15875579721733565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9.9979715726449979E-4</v>
      </c>
      <c r="H52" s="66">
        <f t="shared" si="24"/>
        <v>0</v>
      </c>
      <c r="I52" s="66">
        <f t="shared" si="25"/>
        <v>9.9979715726449979E-4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9.9979715726449979E-4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1.2629052931265611E-4</v>
      </c>
      <c r="X52" s="65">
        <f t="shared" si="35"/>
        <v>1.2629052931265612</v>
      </c>
      <c r="Y52" s="68">
        <f t="shared" si="37"/>
        <v>1E-4</v>
      </c>
      <c r="Z52" s="68">
        <f t="shared" si="38"/>
        <v>1E-4</v>
      </c>
      <c r="AA52" s="66">
        <f t="shared" si="36"/>
        <v>9.9979715726449979E-4</v>
      </c>
      <c r="AB52" s="68">
        <f t="shared" si="39"/>
        <v>1E-4</v>
      </c>
    </row>
    <row r="53" spans="1:28">
      <c r="A53">
        <v>93.66</v>
      </c>
      <c r="B53">
        <v>0.15875579721733565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9.9979901224638793E-4</v>
      </c>
      <c r="H53" s="66">
        <f t="shared" si="24"/>
        <v>0</v>
      </c>
      <c r="I53" s="66">
        <f t="shared" si="25"/>
        <v>9.9979901224638793E-4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9.9979901224638793E-4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1.1373698641386443E-4</v>
      </c>
      <c r="X53" s="65">
        <f t="shared" si="35"/>
        <v>1.1373698641386443</v>
      </c>
      <c r="Y53" s="68">
        <f t="shared" si="37"/>
        <v>1E-4</v>
      </c>
      <c r="Z53" s="68">
        <f t="shared" si="38"/>
        <v>1E-4</v>
      </c>
      <c r="AA53" s="66">
        <f t="shared" si="36"/>
        <v>9.9979901224638793E-4</v>
      </c>
      <c r="AB53" s="68">
        <f t="shared" si="39"/>
        <v>1E-4</v>
      </c>
    </row>
    <row r="54" spans="1:28">
      <c r="A54">
        <v>101.83</v>
      </c>
      <c r="B54">
        <v>0.15875579721733565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9.9980046984375365E-4</v>
      </c>
      <c r="H54" s="66">
        <f t="shared" si="24"/>
        <v>0</v>
      </c>
      <c r="I54" s="66">
        <f t="shared" si="25"/>
        <v>9.9980046984375365E-4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9.9980046984375365E-4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1.0461166795170915E-4</v>
      </c>
      <c r="X54" s="65">
        <f t="shared" si="35"/>
        <v>1.0461166795170915</v>
      </c>
      <c r="Y54" s="68">
        <f t="shared" si="37"/>
        <v>1E-4</v>
      </c>
      <c r="Z54" s="68">
        <f t="shared" si="38"/>
        <v>1E-4</v>
      </c>
      <c r="AA54" s="66">
        <f t="shared" si="36"/>
        <v>9.9980046984375365E-4</v>
      </c>
      <c r="AB54" s="68">
        <f t="shared" si="39"/>
        <v>1E-4</v>
      </c>
    </row>
    <row r="55" spans="1:28">
      <c r="A55">
        <v>110.57</v>
      </c>
      <c r="B55">
        <v>0.15875579721733565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9.9980188445854528E-4</v>
      </c>
      <c r="H55" s="66">
        <f t="shared" si="24"/>
        <v>0</v>
      </c>
      <c r="I55" s="66">
        <f t="shared" si="25"/>
        <v>9.9980188445854528E-4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9.9980188445854528E-4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9.6342644004002382E-5</v>
      </c>
      <c r="X55" s="65">
        <f t="shared" si="35"/>
        <v>0.96342644004002387</v>
      </c>
      <c r="Y55" s="68">
        <f t="shared" si="37"/>
        <v>1E-4</v>
      </c>
      <c r="Z55" s="68">
        <f t="shared" si="38"/>
        <v>1E-4</v>
      </c>
      <c r="AA55" s="66">
        <f t="shared" si="36"/>
        <v>9.9980188445854528E-4</v>
      </c>
      <c r="AB55" s="68">
        <f t="shared" si="39"/>
        <v>1E-4</v>
      </c>
    </row>
    <row r="56" spans="1:28">
      <c r="A56">
        <v>122.43</v>
      </c>
      <c r="B56">
        <v>0.18521509675355827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9.9980360734611942E-4</v>
      </c>
      <c r="H56" s="66">
        <f t="shared" si="24"/>
        <v>0</v>
      </c>
      <c r="I56" s="66">
        <f t="shared" si="25"/>
        <v>9.9980360734611942E-4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9.9980360734611942E-4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8.7009770052458885E-5</v>
      </c>
      <c r="X56" s="65">
        <f t="shared" si="35"/>
        <v>0.87009770052458879</v>
      </c>
      <c r="Y56" s="68">
        <f t="shared" si="37"/>
        <v>2.6459299536222614E-2</v>
      </c>
      <c r="Z56" s="68">
        <f t="shared" si="38"/>
        <v>1E-4</v>
      </c>
      <c r="AA56" s="66">
        <f t="shared" si="36"/>
        <v>9.9980360734611942E-4</v>
      </c>
      <c r="AB56" s="68">
        <f t="shared" si="39"/>
        <v>1E-4</v>
      </c>
    </row>
    <row r="57" spans="1:28">
      <c r="A57">
        <v>134.63999999999999</v>
      </c>
      <c r="B57">
        <v>0.18521509675355827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9.9980518801522545E-4</v>
      </c>
      <c r="H57" s="66">
        <f t="shared" si="24"/>
        <v>0</v>
      </c>
      <c r="I57" s="66">
        <f t="shared" si="25"/>
        <v>9.9980518801522545E-4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9.9980518801522545E-4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7.9119178160446708E-5</v>
      </c>
      <c r="X57" s="65">
        <f t="shared" si="35"/>
        <v>0.79119178160446713</v>
      </c>
      <c r="Y57" s="68">
        <f t="shared" si="37"/>
        <v>1E-4</v>
      </c>
      <c r="Z57" s="68">
        <f t="shared" si="38"/>
        <v>1E-4</v>
      </c>
      <c r="AA57" s="66">
        <f t="shared" si="36"/>
        <v>9.9980518801522545E-4</v>
      </c>
      <c r="AB57" s="68">
        <f t="shared" si="39"/>
        <v>1E-4</v>
      </c>
    </row>
    <row r="58" spans="1:28">
      <c r="A58">
        <v>144.80000000000001</v>
      </c>
      <c r="B58">
        <v>0.18521509675355827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9.9980638054755289E-4</v>
      </c>
      <c r="H58" s="66">
        <f t="shared" si="24"/>
        <v>0</v>
      </c>
      <c r="I58" s="66">
        <f t="shared" si="25"/>
        <v>9.9980638054755289E-4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9.9980638054755289E-4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7.3567722013277232E-5</v>
      </c>
      <c r="X58" s="65">
        <f t="shared" si="35"/>
        <v>0.73567722013277237</v>
      </c>
      <c r="Y58" s="68">
        <f t="shared" si="37"/>
        <v>1E-4</v>
      </c>
      <c r="Z58" s="68">
        <f t="shared" si="38"/>
        <v>1E-4</v>
      </c>
      <c r="AA58" s="66">
        <f t="shared" si="36"/>
        <v>9.9980638054755289E-4</v>
      </c>
      <c r="AB58" s="68">
        <f t="shared" si="39"/>
        <v>1E-4</v>
      </c>
    </row>
    <row r="59" spans="1:28">
      <c r="A59">
        <v>160.22</v>
      </c>
      <c r="B59">
        <v>0.18521509675355827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9.9980801529605395E-4</v>
      </c>
      <c r="H59" s="66">
        <f t="shared" si="24"/>
        <v>0</v>
      </c>
      <c r="I59" s="66">
        <f t="shared" si="25"/>
        <v>9.9980801529605395E-4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9.9980801529605395E-4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6.6487368290616295E-5</v>
      </c>
      <c r="X59" s="65">
        <f t="shared" si="35"/>
        <v>0.664873682906163</v>
      </c>
      <c r="Y59" s="68">
        <f t="shared" si="37"/>
        <v>1E-4</v>
      </c>
      <c r="Z59" s="68">
        <f t="shared" si="38"/>
        <v>1E-4</v>
      </c>
      <c r="AA59" s="66">
        <f t="shared" si="36"/>
        <v>9.9980801529605395E-4</v>
      </c>
      <c r="AB59" s="68">
        <f t="shared" si="39"/>
        <v>1E-4</v>
      </c>
    </row>
    <row r="60" spans="1:28">
      <c r="A60">
        <v>173.19</v>
      </c>
      <c r="B60">
        <v>0.18521509675355827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9.9980925412470625E-4</v>
      </c>
      <c r="H60" s="66">
        <f t="shared" si="24"/>
        <v>0</v>
      </c>
      <c r="I60" s="66">
        <f t="shared" si="25"/>
        <v>9.9980925412470625E-4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9.9980925412470625E-4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6.1508205713508532E-5</v>
      </c>
      <c r="X60" s="65">
        <f t="shared" si="35"/>
        <v>0.61508205713508535</v>
      </c>
      <c r="Y60" s="68">
        <f t="shared" si="37"/>
        <v>1E-4</v>
      </c>
      <c r="Z60" s="68">
        <f t="shared" si="38"/>
        <v>1E-4</v>
      </c>
      <c r="AA60" s="66">
        <f t="shared" si="36"/>
        <v>9.9980925412470625E-4</v>
      </c>
      <c r="AB60" s="68">
        <f t="shared" si="39"/>
        <v>1E-4</v>
      </c>
    </row>
    <row r="61" spans="1:28">
      <c r="A61">
        <v>191.07</v>
      </c>
      <c r="B61">
        <v>0.18521509675355827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9.9981079512091123E-4</v>
      </c>
      <c r="H61" s="66">
        <f t="shared" si="24"/>
        <v>0</v>
      </c>
      <c r="I61" s="66">
        <f t="shared" si="25"/>
        <v>9.9981079512091123E-4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9.9981079512091123E-4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5.5752374247775908E-5</v>
      </c>
      <c r="X61" s="65">
        <f t="shared" si="35"/>
        <v>0.55752374247775904</v>
      </c>
      <c r="Y61" s="68">
        <f t="shared" si="37"/>
        <v>1E-4</v>
      </c>
      <c r="Z61" s="68">
        <f t="shared" si="38"/>
        <v>1E-4</v>
      </c>
      <c r="AA61" s="66">
        <f t="shared" si="36"/>
        <v>9.9981079512091123E-4</v>
      </c>
      <c r="AB61" s="68">
        <f t="shared" si="39"/>
        <v>1E-4</v>
      </c>
    </row>
    <row r="62" spans="1:28">
      <c r="A62">
        <v>208.04</v>
      </c>
      <c r="B62">
        <v>0.18521509675355827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9.9981210973012005E-4</v>
      </c>
      <c r="H62" s="66">
        <f t="shared" si="24"/>
        <v>0</v>
      </c>
      <c r="I62" s="66">
        <f t="shared" si="25"/>
        <v>9.9981210973012005E-4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9.9981210973012005E-4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5.1204605592782843E-5</v>
      </c>
      <c r="X62" s="65">
        <f t="shared" si="35"/>
        <v>0.51204605592782848</v>
      </c>
      <c r="Y62" s="68">
        <f t="shared" si="37"/>
        <v>1E-4</v>
      </c>
      <c r="Z62" s="68">
        <f t="shared" si="38"/>
        <v>1E-4</v>
      </c>
      <c r="AA62" s="66">
        <f t="shared" si="36"/>
        <v>9.9981210973012005E-4</v>
      </c>
      <c r="AB62" s="68">
        <f t="shared" si="39"/>
        <v>1E-4</v>
      </c>
    </row>
    <row r="63" spans="1:28">
      <c r="A63">
        <v>228.29</v>
      </c>
      <c r="B63">
        <v>0.18521509675355827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9.9981352408364497E-4</v>
      </c>
      <c r="H63" s="66">
        <f t="shared" si="24"/>
        <v>0</v>
      </c>
      <c r="I63" s="66">
        <f t="shared" si="25"/>
        <v>9.9981352408364497E-4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9.9981352408364497E-4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4.6662605228098217E-5</v>
      </c>
      <c r="X63" s="65">
        <f t="shared" si="35"/>
        <v>0.4666260522809822</v>
      </c>
      <c r="Y63" s="68">
        <f t="shared" si="37"/>
        <v>1E-4</v>
      </c>
      <c r="Z63" s="68">
        <f t="shared" si="38"/>
        <v>1E-4</v>
      </c>
      <c r="AA63" s="66">
        <f t="shared" si="36"/>
        <v>9.9981352408364497E-4</v>
      </c>
      <c r="AB63" s="68">
        <f t="shared" si="39"/>
        <v>1E-4</v>
      </c>
    </row>
    <row r="64" spans="1:28">
      <c r="A64">
        <v>249.68</v>
      </c>
      <c r="B64">
        <v>0.18521509675355827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9.9981486781940631E-4</v>
      </c>
      <c r="H64" s="66">
        <f t="shared" si="24"/>
        <v>0</v>
      </c>
      <c r="I64" s="66">
        <f t="shared" si="25"/>
        <v>9.9981486781940631E-4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9.9981486781940631E-4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4.2665035835960195E-5</v>
      </c>
      <c r="X64" s="65">
        <f t="shared" si="35"/>
        <v>0.42665035835960197</v>
      </c>
      <c r="Y64" s="68">
        <f t="shared" si="37"/>
        <v>1E-4</v>
      </c>
      <c r="Z64" s="68">
        <f t="shared" si="38"/>
        <v>1E-4</v>
      </c>
      <c r="AA64" s="66">
        <f t="shared" si="36"/>
        <v>9.9981486781940631E-4</v>
      </c>
      <c r="AB64" s="68">
        <f t="shared" si="39"/>
        <v>1E-4</v>
      </c>
    </row>
    <row r="65" spans="1:28">
      <c r="A65">
        <v>276.10000000000002</v>
      </c>
      <c r="B65">
        <v>0.18521509675355827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9.9981635398428714E-4</v>
      </c>
      <c r="H65" s="66">
        <f t="shared" si="24"/>
        <v>0</v>
      </c>
      <c r="I65" s="66">
        <f t="shared" si="25"/>
        <v>9.9981635398428714E-4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9.9981635398428714E-4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3.8582419947564446E-5</v>
      </c>
      <c r="X65" s="65">
        <f t="shared" si="35"/>
        <v>0.38582419947564445</v>
      </c>
      <c r="Y65" s="68">
        <f t="shared" si="37"/>
        <v>1E-4</v>
      </c>
      <c r="Z65" s="68">
        <f t="shared" si="38"/>
        <v>1E-4</v>
      </c>
      <c r="AA65" s="66">
        <f t="shared" si="36"/>
        <v>9.9981635398428714E-4</v>
      </c>
      <c r="AB65" s="68">
        <f t="shared" si="39"/>
        <v>1E-4</v>
      </c>
    </row>
    <row r="66" spans="1:28">
      <c r="A66">
        <v>299.39999999999998</v>
      </c>
      <c r="B66">
        <v>0.18521509675355827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9.9981753381809591E-4</v>
      </c>
      <c r="H66" s="66">
        <f t="shared" si="24"/>
        <v>0</v>
      </c>
      <c r="I66" s="66">
        <f t="shared" si="25"/>
        <v>9.9981753381809591E-4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9.9981753381809591E-4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3.5579846852112699E-5</v>
      </c>
      <c r="X66" s="65">
        <f t="shared" si="35"/>
        <v>0.35579846852112701</v>
      </c>
      <c r="Y66" s="68">
        <f t="shared" si="37"/>
        <v>1E-4</v>
      </c>
      <c r="Z66" s="68">
        <f t="shared" si="38"/>
        <v>1E-4</v>
      </c>
      <c r="AA66" s="66">
        <f t="shared" si="36"/>
        <v>9.9981753381809591E-4</v>
      </c>
      <c r="AB66" s="68">
        <f t="shared" si="39"/>
        <v>1E-4</v>
      </c>
    </row>
    <row r="67" spans="1:28">
      <c r="A67">
        <v>325.77</v>
      </c>
      <c r="B67">
        <v>0.18521509675355827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9.998187470563768E-4</v>
      </c>
      <c r="H67" s="66">
        <f t="shared" si="24"/>
        <v>0</v>
      </c>
      <c r="I67" s="66">
        <f t="shared" si="25"/>
        <v>9.998187470563768E-4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9.998187470563768E-4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3.2699776368365849E-5</v>
      </c>
      <c r="X67" s="65">
        <f t="shared" si="35"/>
        <v>0.32699776368365852</v>
      </c>
      <c r="Y67" s="68">
        <f t="shared" si="37"/>
        <v>1E-4</v>
      </c>
      <c r="Z67" s="68">
        <f t="shared" si="38"/>
        <v>1E-4</v>
      </c>
      <c r="AA67" s="66">
        <f t="shared" si="36"/>
        <v>9.998187470563768E-4</v>
      </c>
      <c r="AB67" s="68">
        <f t="shared" si="39"/>
        <v>1E-4</v>
      </c>
    </row>
    <row r="68" spans="1:28">
      <c r="A68">
        <v>358.03</v>
      </c>
      <c r="B68">
        <v>0.18521509675355827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9.9982008524863368E-4</v>
      </c>
      <c r="H68" s="66">
        <f t="shared" si="24"/>
        <v>0</v>
      </c>
      <c r="I68" s="66">
        <f t="shared" si="25"/>
        <v>9.9982008524863368E-4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9.9982008524863368E-4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2.9753389792817765E-5</v>
      </c>
      <c r="X68" s="65">
        <f t="shared" si="35"/>
        <v>0.29753389792817764</v>
      </c>
      <c r="Y68" s="68">
        <f t="shared" si="37"/>
        <v>1E-4</v>
      </c>
      <c r="Z68" s="68">
        <f t="shared" si="38"/>
        <v>1E-4</v>
      </c>
      <c r="AA68" s="66">
        <f t="shared" si="36"/>
        <v>9.9982008524863368E-4</v>
      </c>
      <c r="AB68" s="68">
        <f t="shared" si="39"/>
        <v>1E-4</v>
      </c>
    </row>
    <row r="69" spans="1:28">
      <c r="A69">
        <v>392.12</v>
      </c>
      <c r="B69">
        <v>0.21167439628978091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9.9982135565614204E-4</v>
      </c>
      <c r="H69" s="66">
        <f t="shared" si="24"/>
        <v>0</v>
      </c>
      <c r="I69" s="66">
        <f t="shared" si="25"/>
        <v>9.9982135565614204E-4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9.9982135565614204E-4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2.7166699345921001E-5</v>
      </c>
      <c r="X69" s="65">
        <f t="shared" si="35"/>
        <v>0.27166699345921003</v>
      </c>
      <c r="Y69" s="68">
        <f t="shared" si="37"/>
        <v>2.6459299536222641E-2</v>
      </c>
      <c r="Z69" s="68">
        <f t="shared" si="38"/>
        <v>1E-4</v>
      </c>
      <c r="AA69" s="66">
        <f t="shared" si="36"/>
        <v>9.9982135565614204E-4</v>
      </c>
      <c r="AB69" s="68">
        <f t="shared" si="39"/>
        <v>1E-4</v>
      </c>
    </row>
    <row r="70" spans="1:28">
      <c r="A70">
        <v>429.05</v>
      </c>
      <c r="B70">
        <v>0.21167439628978091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9.998225953159461E-4</v>
      </c>
      <c r="H70" s="66">
        <f t="shared" si="24"/>
        <v>0</v>
      </c>
      <c r="I70" s="66">
        <f t="shared" si="25"/>
        <v>9.998225953159461E-4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9.998225953159461E-4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2.4828356013337707E-5</v>
      </c>
      <c r="X70" s="65">
        <f t="shared" si="35"/>
        <v>0.24828356013337707</v>
      </c>
      <c r="Y70" s="68">
        <f t="shared" si="37"/>
        <v>1E-4</v>
      </c>
      <c r="Z70" s="68">
        <f t="shared" si="38"/>
        <v>1E-4</v>
      </c>
      <c r="AA70" s="66">
        <f t="shared" si="36"/>
        <v>9.998225953159461E-4</v>
      </c>
      <c r="AB70" s="68">
        <f t="shared" si="39"/>
        <v>1E-4</v>
      </c>
    </row>
    <row r="71" spans="1:28">
      <c r="A71">
        <v>468.42</v>
      </c>
      <c r="B71">
        <v>0.21167439628978091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9.9982378802271669E-4</v>
      </c>
      <c r="H71" s="66">
        <f t="shared" si="24"/>
        <v>0</v>
      </c>
      <c r="I71" s="66">
        <f t="shared" si="25"/>
        <v>9.9982378802271669E-4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9.9982378802271669E-4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2.2741569846553399E-5</v>
      </c>
      <c r="X71" s="65">
        <f t="shared" si="35"/>
        <v>0.227415698465534</v>
      </c>
      <c r="Y71" s="68">
        <f t="shared" si="37"/>
        <v>1E-4</v>
      </c>
      <c r="Z71" s="68">
        <f t="shared" si="38"/>
        <v>1E-4</v>
      </c>
      <c r="AA71" s="66">
        <f t="shared" si="36"/>
        <v>9.9982378802271669E-4</v>
      </c>
      <c r="AB71" s="68">
        <f t="shared" si="39"/>
        <v>1E-4</v>
      </c>
    </row>
    <row r="72" spans="1:28">
      <c r="A72">
        <v>514.04</v>
      </c>
      <c r="B72">
        <v>0.23813369582600347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9.998250332615042E-4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9.998250332615042E-4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9.998250332615042E-4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2.0723301975571052E-5</v>
      </c>
      <c r="X72" s="65">
        <f t="shared" ref="X72:X103" si="55">IF(D72="","",IF(W72=" "," ",W72*10000))</f>
        <v>0.20723301975571051</v>
      </c>
      <c r="Y72" s="68">
        <f t="shared" si="37"/>
        <v>2.6459299536222558E-2</v>
      </c>
      <c r="Z72" s="68">
        <f t="shared" si="38"/>
        <v>1E-4</v>
      </c>
      <c r="AA72" s="66">
        <f t="shared" ref="AA72:AA103" si="56">(IF(M72="",(IF(I72="",E72,I72)),M72 ))</f>
        <v>9.998250332615042E-4</v>
      </c>
      <c r="AB72" s="68">
        <f t="shared" si="39"/>
        <v>1E-4</v>
      </c>
    </row>
    <row r="73" spans="1:28">
      <c r="A73">
        <v>561</v>
      </c>
      <c r="B73">
        <v>0.26459299536222608</v>
      </c>
      <c r="D73" s="66">
        <f t="shared" si="40"/>
        <v>5.2077866563886938E-2</v>
      </c>
      <c r="E73" s="66">
        <f t="shared" si="41"/>
        <v>0</v>
      </c>
      <c r="F73" s="66">
        <f t="shared" si="42"/>
        <v>5.2077866563886938E-2</v>
      </c>
      <c r="G73" s="66">
        <f t="shared" si="43"/>
        <v>9.9982618863520153E-4</v>
      </c>
      <c r="H73" s="66">
        <f t="shared" si="44"/>
        <v>-5.1078040375251738E-2</v>
      </c>
      <c r="I73" s="66">
        <f t="shared" si="45"/>
        <v>9.9982618863520153E-4</v>
      </c>
      <c r="J73" s="66">
        <f t="shared" si="46"/>
        <v>5.1078040375251738E-2</v>
      </c>
      <c r="K73" s="66">
        <f t="shared" si="47"/>
        <v>0</v>
      </c>
      <c r="L73" s="66">
        <f t="shared" si="48"/>
        <v>-5.1078040375251738E-2</v>
      </c>
      <c r="M73" s="66">
        <f t="shared" si="49"/>
        <v>9.9982618863520153E-4</v>
      </c>
      <c r="N73" s="66">
        <f t="shared" si="50"/>
        <v>5.1078040375251738E-2</v>
      </c>
      <c r="O73" s="67">
        <f t="shared" si="51"/>
        <v>2.6089662085758466E-3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1.8988602758507205E-5</v>
      </c>
      <c r="X73" s="65">
        <f t="shared" si="55"/>
        <v>0.18988602758507206</v>
      </c>
      <c r="Y73" s="68">
        <f t="shared" ref="Y73:Y104" si="57">IF(B73-B72&lt;0.0001,0.0001,B73-B72)</f>
        <v>2.6459299536222614E-2</v>
      </c>
      <c r="Z73" s="68">
        <f t="shared" ref="Z73:Z104" si="58">IF(D73-D72&lt;0.0001,0.0001,D73-D72)</f>
        <v>5.2077866563886938E-2</v>
      </c>
      <c r="AA73" s="66">
        <f t="shared" si="56"/>
        <v>9.9982618863520153E-4</v>
      </c>
      <c r="AB73" s="68">
        <f t="shared" ref="AB73:AB104" si="59">IF(AA73-AA72&lt;0.0001,0.0001,AA73-AA72)</f>
        <v>1E-4</v>
      </c>
    </row>
    <row r="74" spans="1:28">
      <c r="A74">
        <v>611.73</v>
      </c>
      <c r="B74">
        <v>0.29105229489844875</v>
      </c>
      <c r="D74" s="66">
        <f t="shared" si="40"/>
        <v>7.8537166100109607E-2</v>
      </c>
      <c r="E74" s="66">
        <f t="shared" si="41"/>
        <v>0</v>
      </c>
      <c r="F74" s="66">
        <f t="shared" si="42"/>
        <v>7.8537166100109607E-2</v>
      </c>
      <c r="G74" s="66">
        <f t="shared" si="43"/>
        <v>9.9982731783936443E-4</v>
      </c>
      <c r="H74" s="66">
        <f t="shared" si="44"/>
        <v>-7.7537338782270246E-2</v>
      </c>
      <c r="I74" s="66">
        <f t="shared" si="45"/>
        <v>9.9982731783936443E-4</v>
      </c>
      <c r="J74" s="66">
        <f t="shared" si="46"/>
        <v>7.7537338782270246E-2</v>
      </c>
      <c r="K74" s="66">
        <f t="shared" si="47"/>
        <v>0</v>
      </c>
      <c r="L74" s="66">
        <f t="shared" si="48"/>
        <v>-7.7537338782270246E-2</v>
      </c>
      <c r="M74" s="66">
        <f t="shared" si="49"/>
        <v>9.9982731783936443E-4</v>
      </c>
      <c r="N74" s="66">
        <f t="shared" si="50"/>
        <v>7.7537338782270246E-2</v>
      </c>
      <c r="O74" s="67">
        <f t="shared" si="51"/>
        <v>6.0120389054365495E-3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1.7413901799033137E-5</v>
      </c>
      <c r="X74" s="65">
        <f t="shared" si="55"/>
        <v>0.17413901799033138</v>
      </c>
      <c r="Y74" s="68">
        <f t="shared" si="57"/>
        <v>2.6459299536222669E-2</v>
      </c>
      <c r="Z74" s="68">
        <f t="shared" si="58"/>
        <v>2.6459299536222669E-2</v>
      </c>
      <c r="AA74" s="66">
        <f t="shared" si="56"/>
        <v>9.9982731783936443E-4</v>
      </c>
      <c r="AB74" s="68">
        <f t="shared" si="59"/>
        <v>1E-4</v>
      </c>
    </row>
    <row r="75" spans="1:28">
      <c r="A75">
        <v>671.11</v>
      </c>
      <c r="B75">
        <v>0.34397089397089392</v>
      </c>
      <c r="D75" s="66">
        <f t="shared" si="40"/>
        <v>0.13145576517255478</v>
      </c>
      <c r="E75" s="66">
        <f t="shared" si="41"/>
        <v>0</v>
      </c>
      <c r="F75" s="66">
        <f t="shared" si="42"/>
        <v>0.13145576517255478</v>
      </c>
      <c r="G75" s="66">
        <f t="shared" si="43"/>
        <v>9.9982851010507441E-4</v>
      </c>
      <c r="H75" s="66">
        <f t="shared" si="44"/>
        <v>-0.1304559366624497</v>
      </c>
      <c r="I75" s="66">
        <f t="shared" si="45"/>
        <v>9.9982851010507441E-4</v>
      </c>
      <c r="J75" s="66">
        <f t="shared" si="46"/>
        <v>0.1304559366624497</v>
      </c>
      <c r="K75" s="66">
        <f t="shared" si="47"/>
        <v>0</v>
      </c>
      <c r="L75" s="66">
        <f t="shared" si="48"/>
        <v>-0.1304559366624497</v>
      </c>
      <c r="M75" s="66">
        <f t="shared" si="49"/>
        <v>9.9982851010507441E-4</v>
      </c>
      <c r="N75" s="66">
        <f t="shared" si="50"/>
        <v>0.1304559366624497</v>
      </c>
      <c r="O75" s="67">
        <f t="shared" si="51"/>
        <v>1.7018751410477088E-2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1.5873114910405957E-5</v>
      </c>
      <c r="X75" s="65">
        <f t="shared" si="55"/>
        <v>0.15873114910405958</v>
      </c>
      <c r="Y75" s="68">
        <f t="shared" si="57"/>
        <v>5.2918599072445172E-2</v>
      </c>
      <c r="Z75" s="68">
        <f t="shared" si="58"/>
        <v>5.2918599072445172E-2</v>
      </c>
      <c r="AA75" s="66">
        <f t="shared" si="56"/>
        <v>9.9982851010507441E-4</v>
      </c>
      <c r="AB75" s="68">
        <f t="shared" si="59"/>
        <v>1E-4</v>
      </c>
    </row>
    <row r="76" spans="1:28">
      <c r="A76">
        <v>735.22</v>
      </c>
      <c r="B76">
        <v>0.39688949304333926</v>
      </c>
      <c r="D76" s="66">
        <f t="shared" si="40"/>
        <v>0.18437436424500012</v>
      </c>
      <c r="E76" s="66">
        <f t="shared" si="41"/>
        <v>0</v>
      </c>
      <c r="F76" s="66">
        <f t="shared" si="42"/>
        <v>0.18437436424500012</v>
      </c>
      <c r="G76" s="66">
        <f t="shared" si="43"/>
        <v>9.9982966830237051E-4</v>
      </c>
      <c r="H76" s="66">
        <f t="shared" si="44"/>
        <v>-0.18337453457669775</v>
      </c>
      <c r="I76" s="66">
        <f t="shared" si="45"/>
        <v>9.9982966830237051E-4</v>
      </c>
      <c r="J76" s="66">
        <f t="shared" si="46"/>
        <v>0.18337453457669775</v>
      </c>
      <c r="K76" s="66">
        <f t="shared" si="47"/>
        <v>0</v>
      </c>
      <c r="L76" s="66">
        <f t="shared" si="48"/>
        <v>-0.18337453457669775</v>
      </c>
      <c r="M76" s="66">
        <f t="shared" si="49"/>
        <v>9.9982966830237051E-4</v>
      </c>
      <c r="N76" s="66">
        <f t="shared" si="50"/>
        <v>0.18337453457669775</v>
      </c>
      <c r="O76" s="67">
        <f t="shared" si="51"/>
        <v>3.3626219931220516E-2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1.448900485231977E-5</v>
      </c>
      <c r="X76" s="65">
        <f t="shared" si="55"/>
        <v>0.1448900485231977</v>
      </c>
      <c r="Y76" s="68">
        <f t="shared" si="57"/>
        <v>5.2918599072445338E-2</v>
      </c>
      <c r="Z76" s="68">
        <f t="shared" si="58"/>
        <v>5.2918599072445338E-2</v>
      </c>
      <c r="AA76" s="66">
        <f t="shared" si="56"/>
        <v>9.9982966830237051E-4</v>
      </c>
      <c r="AB76" s="68">
        <f t="shared" si="59"/>
        <v>1E-4</v>
      </c>
    </row>
    <row r="77" spans="1:28">
      <c r="A77">
        <v>805.36</v>
      </c>
      <c r="B77">
        <v>0.50272669118822966</v>
      </c>
      <c r="D77" s="66">
        <f t="shared" si="40"/>
        <v>0.29021156238989054</v>
      </c>
      <c r="E77" s="66">
        <f t="shared" si="41"/>
        <v>4.8251394966236708E-12</v>
      </c>
      <c r="F77" s="66">
        <f t="shared" si="42"/>
        <v>0.2902115623850654</v>
      </c>
      <c r="G77" s="66">
        <f t="shared" si="43"/>
        <v>9.9983080950345597E-4</v>
      </c>
      <c r="H77" s="66">
        <f t="shared" si="44"/>
        <v>-0.28921173157556196</v>
      </c>
      <c r="I77" s="66">
        <f t="shared" si="45"/>
        <v>9.9983081432859539E-4</v>
      </c>
      <c r="J77" s="66">
        <f t="shared" si="46"/>
        <v>0.28921173157556196</v>
      </c>
      <c r="K77" s="66">
        <f t="shared" si="47"/>
        <v>0</v>
      </c>
      <c r="L77" s="66">
        <f t="shared" si="48"/>
        <v>-0.28921173157556196</v>
      </c>
      <c r="M77" s="66">
        <f t="shared" si="49"/>
        <v>9.9983081432859539E-4</v>
      </c>
      <c r="N77" s="66">
        <f t="shared" si="50"/>
        <v>0.28921173157556196</v>
      </c>
      <c r="O77" s="67">
        <f t="shared" si="51"/>
        <v>8.3643425680934899E-2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1.3227135874047062E-5</v>
      </c>
      <c r="X77" s="65">
        <f t="shared" si="55"/>
        <v>0.13227135874047063</v>
      </c>
      <c r="Y77" s="68">
        <f t="shared" si="57"/>
        <v>0.1058371981448904</v>
      </c>
      <c r="Z77" s="68">
        <f t="shared" si="58"/>
        <v>0.10583719814489043</v>
      </c>
      <c r="AA77" s="66">
        <f t="shared" si="56"/>
        <v>9.9983081432859539E-4</v>
      </c>
      <c r="AB77" s="68">
        <f t="shared" si="59"/>
        <v>1E-4</v>
      </c>
    </row>
    <row r="78" spans="1:28">
      <c r="A78">
        <v>878.46</v>
      </c>
      <c r="B78">
        <v>0.66148248840556523</v>
      </c>
      <c r="D78" s="66">
        <f t="shared" si="40"/>
        <v>0.44896735960722611</v>
      </c>
      <c r="E78" s="66">
        <f t="shared" si="41"/>
        <v>8.1609193207193523E-2</v>
      </c>
      <c r="F78" s="66">
        <f t="shared" si="42"/>
        <v>0.3673581664000326</v>
      </c>
      <c r="G78" s="66">
        <f t="shared" si="43"/>
        <v>9.9983188346826238E-4</v>
      </c>
      <c r="H78" s="66">
        <f t="shared" si="44"/>
        <v>-0.36635833451656435</v>
      </c>
      <c r="I78" s="66">
        <f t="shared" si="45"/>
        <v>8.2609025090661786E-2</v>
      </c>
      <c r="J78" s="66">
        <f t="shared" si="46"/>
        <v>0.3663583345165643</v>
      </c>
      <c r="K78" s="66">
        <f t="shared" si="47"/>
        <v>0</v>
      </c>
      <c r="L78" s="66">
        <f t="shared" si="48"/>
        <v>-0.3663583345165643</v>
      </c>
      <c r="M78" s="66">
        <f t="shared" si="49"/>
        <v>8.2609025090661786E-2</v>
      </c>
      <c r="N78" s="66">
        <f t="shared" si="50"/>
        <v>0.3663583345165643</v>
      </c>
      <c r="O78" s="67">
        <f t="shared" si="51"/>
        <v>0.13421842926975083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1.2126455555770943E-5</v>
      </c>
      <c r="X78" s="65">
        <f t="shared" si="55"/>
        <v>0.12126455555770943</v>
      </c>
      <c r="Y78" s="68">
        <f t="shared" si="57"/>
        <v>0.15875579721733557</v>
      </c>
      <c r="Z78" s="68">
        <f t="shared" si="58"/>
        <v>0.15875579721733557</v>
      </c>
      <c r="AA78" s="66">
        <f t="shared" si="56"/>
        <v>8.2609025090661786E-2</v>
      </c>
      <c r="AB78" s="68">
        <f t="shared" si="59"/>
        <v>8.1609194276333188E-2</v>
      </c>
    </row>
    <row r="79" spans="1:28">
      <c r="A79">
        <v>962.62</v>
      </c>
      <c r="B79">
        <v>0.87315688469534625</v>
      </c>
      <c r="D79" s="66">
        <f t="shared" si="40"/>
        <v>0.66064175589700713</v>
      </c>
      <c r="E79" s="66">
        <f t="shared" si="41"/>
        <v>0.53391200151581575</v>
      </c>
      <c r="F79" s="66">
        <f t="shared" si="42"/>
        <v>0.12672975438119138</v>
      </c>
      <c r="G79" s="66">
        <f t="shared" si="43"/>
        <v>9.9983299974605393E-4</v>
      </c>
      <c r="H79" s="66">
        <f t="shared" si="44"/>
        <v>-0.12572992138144534</v>
      </c>
      <c r="I79" s="66">
        <f t="shared" si="45"/>
        <v>0.53491183451556179</v>
      </c>
      <c r="J79" s="66">
        <f t="shared" si="46"/>
        <v>0.12572992138144534</v>
      </c>
      <c r="K79" s="66">
        <f t="shared" si="47"/>
        <v>0</v>
      </c>
      <c r="L79" s="66">
        <f t="shared" si="48"/>
        <v>-0.12572992138144534</v>
      </c>
      <c r="M79" s="66">
        <f t="shared" si="49"/>
        <v>0.53491183451556179</v>
      </c>
      <c r="N79" s="66">
        <f t="shared" si="50"/>
        <v>0.12572992138144534</v>
      </c>
      <c r="O79" s="67">
        <f t="shared" si="51"/>
        <v>1.5808013130584428E-2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1.1066263060732731E-5</v>
      </c>
      <c r="X79" s="65">
        <f t="shared" si="55"/>
        <v>0.11066263060732731</v>
      </c>
      <c r="Y79" s="68">
        <f t="shared" si="57"/>
        <v>0.21167439628978102</v>
      </c>
      <c r="Z79" s="68">
        <f t="shared" si="58"/>
        <v>0.21167439628978102</v>
      </c>
      <c r="AA79" s="66">
        <f t="shared" si="56"/>
        <v>0.53491183451556179</v>
      </c>
      <c r="AB79" s="68">
        <f t="shared" si="59"/>
        <v>0.45230280942489998</v>
      </c>
    </row>
    <row r="80" spans="1:28">
      <c r="A80">
        <v>1047.32</v>
      </c>
      <c r="B80">
        <v>1.1112905805213495</v>
      </c>
      <c r="D80" s="66">
        <f t="shared" si="40"/>
        <v>0.89877545172301043</v>
      </c>
      <c r="E80" s="66">
        <f t="shared" si="41"/>
        <v>1.0061628276233705</v>
      </c>
      <c r="F80" s="66">
        <f t="shared" si="42"/>
        <v>-0.10738737590036007</v>
      </c>
      <c r="G80" s="66">
        <f t="shared" si="43"/>
        <v>9.9983401564559897E-4</v>
      </c>
      <c r="H80" s="66">
        <f t="shared" si="44"/>
        <v>0.10838720991600567</v>
      </c>
      <c r="I80" s="66">
        <f t="shared" si="45"/>
        <v>1.0071626616390161</v>
      </c>
      <c r="J80" s="66">
        <f t="shared" si="46"/>
        <v>-0.1083872099160057</v>
      </c>
      <c r="K80" s="66">
        <f t="shared" si="47"/>
        <v>0</v>
      </c>
      <c r="L80" s="66">
        <f t="shared" si="48"/>
        <v>0.1083872099160057</v>
      </c>
      <c r="M80" s="66">
        <f t="shared" si="49"/>
        <v>1.0071626616390161</v>
      </c>
      <c r="N80" s="66">
        <f t="shared" si="50"/>
        <v>-0.1083872099160057</v>
      </c>
      <c r="O80" s="67">
        <f t="shared" si="51"/>
        <v>1.1747787273376284E-2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1.0171300221061893E-5</v>
      </c>
      <c r="X80" s="65">
        <f t="shared" si="55"/>
        <v>0.10171300221061894</v>
      </c>
      <c r="Y80" s="68">
        <f t="shared" si="57"/>
        <v>0.2381336958260033</v>
      </c>
      <c r="Z80" s="68">
        <f t="shared" si="58"/>
        <v>0.2381336958260033</v>
      </c>
      <c r="AA80" s="66">
        <f t="shared" si="56"/>
        <v>1.0071626616390161</v>
      </c>
      <c r="AB80" s="68">
        <f t="shared" si="59"/>
        <v>0.47225082712345434</v>
      </c>
    </row>
    <row r="81" spans="1:28">
      <c r="A81">
        <v>1148.73</v>
      </c>
      <c r="B81">
        <v>1.4023428754197982</v>
      </c>
      <c r="D81" s="66">
        <f t="shared" si="40"/>
        <v>1.1898277466214591</v>
      </c>
      <c r="E81" s="66">
        <f t="shared" si="41"/>
        <v>1.4457402242604711</v>
      </c>
      <c r="F81" s="66">
        <f t="shared" si="42"/>
        <v>-0.25591247763901204</v>
      </c>
      <c r="G81" s="66">
        <f t="shared" si="43"/>
        <v>9.998351149170645E-4</v>
      </c>
      <c r="H81" s="66">
        <f t="shared" si="44"/>
        <v>0.25691231275392912</v>
      </c>
      <c r="I81" s="66">
        <f t="shared" si="45"/>
        <v>1.4467400593753881</v>
      </c>
      <c r="J81" s="66">
        <f t="shared" si="46"/>
        <v>-0.25691231275392901</v>
      </c>
      <c r="K81" s="66">
        <f t="shared" si="47"/>
        <v>0</v>
      </c>
      <c r="L81" s="66">
        <f t="shared" si="48"/>
        <v>0.25691231275392901</v>
      </c>
      <c r="M81" s="66">
        <f t="shared" si="49"/>
        <v>1.4467400593753881</v>
      </c>
      <c r="N81" s="66">
        <f t="shared" si="50"/>
        <v>-0.25691231275392901</v>
      </c>
      <c r="O81" s="67">
        <f t="shared" si="51"/>
        <v>6.6003936444572628E-2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9.2733768139793883E-6</v>
      </c>
      <c r="X81" s="65">
        <f t="shared" si="55"/>
        <v>9.2733768139793879E-2</v>
      </c>
      <c r="Y81" s="68">
        <f t="shared" si="57"/>
        <v>0.29105229489844864</v>
      </c>
      <c r="Z81" s="68">
        <f t="shared" si="58"/>
        <v>0.29105229489844864</v>
      </c>
      <c r="AA81" s="66">
        <f t="shared" si="56"/>
        <v>1.4467400593753881</v>
      </c>
      <c r="AB81" s="68">
        <f t="shared" si="59"/>
        <v>0.43957739773637194</v>
      </c>
    </row>
    <row r="82" spans="1:28">
      <c r="A82">
        <v>1257.79</v>
      </c>
      <c r="B82">
        <v>1.7198544698544693</v>
      </c>
      <c r="D82" s="66">
        <f t="shared" si="40"/>
        <v>1.5073393410561302</v>
      </c>
      <c r="E82" s="66">
        <f t="shared" si="41"/>
        <v>1.7911660833011593</v>
      </c>
      <c r="F82" s="66">
        <f t="shared" si="42"/>
        <v>-0.28382674224502913</v>
      </c>
      <c r="G82" s="66">
        <f t="shared" si="43"/>
        <v>9.9983617962810865E-4</v>
      </c>
      <c r="H82" s="66">
        <f t="shared" si="44"/>
        <v>0.28482657842465725</v>
      </c>
      <c r="I82" s="66">
        <f t="shared" si="45"/>
        <v>1.7921659194807875</v>
      </c>
      <c r="J82" s="66">
        <f t="shared" si="46"/>
        <v>-0.28482657842465731</v>
      </c>
      <c r="K82" s="66">
        <f t="shared" si="47"/>
        <v>0</v>
      </c>
      <c r="L82" s="66">
        <f t="shared" si="48"/>
        <v>0.28482657842465731</v>
      </c>
      <c r="M82" s="66">
        <f t="shared" si="49"/>
        <v>1.7921659194807875</v>
      </c>
      <c r="N82" s="66">
        <f t="shared" si="50"/>
        <v>-0.28482657842465731</v>
      </c>
      <c r="O82" s="67">
        <f t="shared" si="51"/>
        <v>8.1126179777097462E-2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8.4693042141554176E-6</v>
      </c>
      <c r="X82" s="65">
        <f t="shared" si="55"/>
        <v>8.4693042141554181E-2</v>
      </c>
      <c r="Y82" s="68">
        <f t="shared" si="57"/>
        <v>0.31751159443467114</v>
      </c>
      <c r="Z82" s="68">
        <f t="shared" si="58"/>
        <v>0.31751159443467114</v>
      </c>
      <c r="AA82" s="66">
        <f t="shared" si="56"/>
        <v>1.7921659194807875</v>
      </c>
      <c r="AB82" s="68">
        <f t="shared" si="59"/>
        <v>0.34542586010539944</v>
      </c>
    </row>
    <row r="83" spans="1:28" ht="15" customHeight="1">
      <c r="A83">
        <v>1379.97</v>
      </c>
      <c r="B83">
        <v>2.0638253638253632</v>
      </c>
      <c r="D83" s="66">
        <f t="shared" si="40"/>
        <v>1.8513102350270241</v>
      </c>
      <c r="E83" s="66">
        <f t="shared" si="41"/>
        <v>2.0735107208631676</v>
      </c>
      <c r="F83" s="66">
        <f t="shared" si="42"/>
        <v>-0.22220048583614349</v>
      </c>
      <c r="G83" s="66">
        <f t="shared" si="43"/>
        <v>9.9983725377443176E-4</v>
      </c>
      <c r="H83" s="66">
        <f t="shared" si="44"/>
        <v>0.22320032308991791</v>
      </c>
      <c r="I83" s="66">
        <f t="shared" si="45"/>
        <v>2.0745105581169421</v>
      </c>
      <c r="J83" s="66">
        <f t="shared" si="46"/>
        <v>-0.223200323089918</v>
      </c>
      <c r="K83" s="66">
        <f t="shared" si="47"/>
        <v>0</v>
      </c>
      <c r="L83" s="66">
        <f t="shared" si="48"/>
        <v>0.223200323089918</v>
      </c>
      <c r="M83" s="66">
        <f t="shared" si="49"/>
        <v>2.0745105581169421</v>
      </c>
      <c r="N83" s="66">
        <f t="shared" si="50"/>
        <v>-0.223200323089918</v>
      </c>
      <c r="O83" s="67">
        <f t="shared" si="51"/>
        <v>4.9818384227443779E-2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7.7194476311242587E-6</v>
      </c>
      <c r="X83" s="65">
        <f t="shared" si="55"/>
        <v>7.7194476311242585E-2</v>
      </c>
      <c r="Y83" s="68">
        <f t="shared" si="57"/>
        <v>0.34397089397089387</v>
      </c>
      <c r="Z83" s="68">
        <f t="shared" si="58"/>
        <v>0.34397089397089387</v>
      </c>
      <c r="AA83" s="66">
        <f t="shared" si="56"/>
        <v>2.0745105581169421</v>
      </c>
      <c r="AB83" s="68">
        <f t="shared" si="59"/>
        <v>0.28234463863615455</v>
      </c>
    </row>
    <row r="84" spans="1:28">
      <c r="A84">
        <v>1506.3</v>
      </c>
      <c r="B84">
        <v>2.4077962577962575</v>
      </c>
      <c r="D84" s="66">
        <f t="shared" si="40"/>
        <v>2.1952811289979182</v>
      </c>
      <c r="E84" s="66">
        <f t="shared" si="41"/>
        <v>2.2901811511749885</v>
      </c>
      <c r="F84" s="66">
        <f t="shared" si="42"/>
        <v>-9.4900022177070387E-2</v>
      </c>
      <c r="G84" s="66">
        <f t="shared" si="43"/>
        <v>9.9983825583859431E-4</v>
      </c>
      <c r="H84" s="66">
        <f t="shared" si="44"/>
        <v>9.5899860432908976E-2</v>
      </c>
      <c r="I84" s="66">
        <f t="shared" si="45"/>
        <v>2.2911809894308273</v>
      </c>
      <c r="J84" s="66">
        <f t="shared" si="46"/>
        <v>-9.5899860432909101E-2</v>
      </c>
      <c r="K84" s="66">
        <f t="shared" si="47"/>
        <v>0</v>
      </c>
      <c r="L84" s="66">
        <f t="shared" si="48"/>
        <v>9.5899860432909101E-2</v>
      </c>
      <c r="M84" s="66">
        <f t="shared" si="49"/>
        <v>2.2911809894308273</v>
      </c>
      <c r="N84" s="66">
        <f t="shared" si="50"/>
        <v>-9.5899860432909101E-2</v>
      </c>
      <c r="O84" s="67">
        <f t="shared" si="51"/>
        <v>9.1967832310514454E-3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7.0720348851640064E-6</v>
      </c>
      <c r="X84" s="65">
        <f t="shared" si="55"/>
        <v>7.0720348851640066E-2</v>
      </c>
      <c r="Y84" s="68">
        <f t="shared" si="57"/>
        <v>0.34397089397089431</v>
      </c>
      <c r="Z84" s="68">
        <f t="shared" si="58"/>
        <v>0.34397089397089409</v>
      </c>
      <c r="AA84" s="66">
        <f t="shared" si="56"/>
        <v>2.2911809894308273</v>
      </c>
      <c r="AB84" s="68">
        <f t="shared" si="59"/>
        <v>0.21667043131388519</v>
      </c>
    </row>
    <row r="85" spans="1:28">
      <c r="A85">
        <v>1646.43</v>
      </c>
      <c r="B85">
        <v>2.7517671517671514</v>
      </c>
      <c r="D85" s="66">
        <f t="shared" si="40"/>
        <v>2.539252022968812</v>
      </c>
      <c r="E85" s="66">
        <f t="shared" si="41"/>
        <v>2.4722789662341857</v>
      </c>
      <c r="F85" s="66">
        <f t="shared" si="42"/>
        <v>6.697305673462628E-2</v>
      </c>
      <c r="G85" s="66">
        <f t="shared" si="43"/>
        <v>9.9983926089313433E-4</v>
      </c>
      <c r="H85" s="66">
        <f t="shared" si="44"/>
        <v>-6.5973217473733151E-2</v>
      </c>
      <c r="I85" s="66">
        <f t="shared" si="45"/>
        <v>2.4732788054950787</v>
      </c>
      <c r="J85" s="66">
        <f t="shared" si="46"/>
        <v>6.5973217473733303E-2</v>
      </c>
      <c r="K85" s="66">
        <f t="shared" si="47"/>
        <v>0</v>
      </c>
      <c r="L85" s="66">
        <f t="shared" si="48"/>
        <v>-6.5973217473733303E-2</v>
      </c>
      <c r="M85" s="66">
        <f t="shared" si="49"/>
        <v>2.4732788054950787</v>
      </c>
      <c r="N85" s="66">
        <f t="shared" si="50"/>
        <v>6.5973217473733303E-2</v>
      </c>
      <c r="O85" s="67">
        <f t="shared" si="51"/>
        <v>4.3524654238365091E-3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6.4701239333117975E-6</v>
      </c>
      <c r="X85" s="65">
        <f t="shared" si="55"/>
        <v>6.4701239333117971E-2</v>
      </c>
      <c r="Y85" s="68">
        <f t="shared" si="57"/>
        <v>0.34397089397089387</v>
      </c>
      <c r="Z85" s="68">
        <f t="shared" si="58"/>
        <v>0.34397089397089387</v>
      </c>
      <c r="AA85" s="66">
        <f t="shared" si="56"/>
        <v>2.4732788054950787</v>
      </c>
      <c r="AB85" s="68">
        <f t="shared" si="59"/>
        <v>0.18209781606425146</v>
      </c>
    </row>
    <row r="86" spans="1:28">
      <c r="A86">
        <v>1810.37</v>
      </c>
      <c r="B86">
        <v>3.0428194466656002</v>
      </c>
      <c r="D86" s="66">
        <f t="shared" si="40"/>
        <v>2.8303043178672609</v>
      </c>
      <c r="E86" s="66">
        <f t="shared" si="41"/>
        <v>2.6341977754943913</v>
      </c>
      <c r="F86" s="66">
        <f t="shared" si="42"/>
        <v>0.19610654237286962</v>
      </c>
      <c r="G86" s="66">
        <f t="shared" si="43"/>
        <v>9.998403197039353E-4</v>
      </c>
      <c r="H86" s="66">
        <f t="shared" si="44"/>
        <v>-0.19510670205316569</v>
      </c>
      <c r="I86" s="66">
        <f t="shared" si="45"/>
        <v>2.6351976158140951</v>
      </c>
      <c r="J86" s="66">
        <f t="shared" si="46"/>
        <v>0.19510670205316583</v>
      </c>
      <c r="K86" s="66">
        <f t="shared" si="47"/>
        <v>0</v>
      </c>
      <c r="L86" s="66">
        <f t="shared" si="48"/>
        <v>-0.19510670205316583</v>
      </c>
      <c r="M86" s="66">
        <f t="shared" si="49"/>
        <v>2.6351976158140951</v>
      </c>
      <c r="N86" s="66">
        <f t="shared" si="50"/>
        <v>0.19510670205316583</v>
      </c>
      <c r="O86" s="67">
        <f t="shared" si="51"/>
        <v>3.8066625186062825E-2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5.884214910500364E-6</v>
      </c>
      <c r="X86" s="65">
        <f t="shared" si="55"/>
        <v>5.8842149105003641E-2</v>
      </c>
      <c r="Y86" s="68">
        <f t="shared" si="57"/>
        <v>0.29105229489844886</v>
      </c>
      <c r="Z86" s="68">
        <f t="shared" si="58"/>
        <v>0.29105229489844886</v>
      </c>
      <c r="AA86" s="66">
        <f t="shared" si="56"/>
        <v>2.6351976158140951</v>
      </c>
      <c r="AB86" s="68">
        <f t="shared" si="59"/>
        <v>0.16191881031901634</v>
      </c>
    </row>
    <row r="87" spans="1:28">
      <c r="A87">
        <v>1977.23</v>
      </c>
      <c r="B87">
        <v>3.2015752438829357</v>
      </c>
      <c r="D87" s="66">
        <f t="shared" si="40"/>
        <v>2.9890601150845963</v>
      </c>
      <c r="E87" s="66">
        <f t="shared" si="41"/>
        <v>2.7612478431623977</v>
      </c>
      <c r="F87" s="66">
        <f t="shared" si="42"/>
        <v>0.22781227192219866</v>
      </c>
      <c r="G87" s="66">
        <f t="shared" si="43"/>
        <v>9.9984129073210659E-4</v>
      </c>
      <c r="H87" s="66">
        <f t="shared" si="44"/>
        <v>-0.22681243063146656</v>
      </c>
      <c r="I87" s="66">
        <f t="shared" si="45"/>
        <v>2.7622476844531296</v>
      </c>
      <c r="J87" s="66">
        <f t="shared" si="46"/>
        <v>0.22681243063146672</v>
      </c>
      <c r="K87" s="66">
        <f t="shared" si="47"/>
        <v>0</v>
      </c>
      <c r="L87" s="66">
        <f t="shared" si="48"/>
        <v>-0.22681243063146672</v>
      </c>
      <c r="M87" s="66">
        <f t="shared" si="49"/>
        <v>2.7622476844531296</v>
      </c>
      <c r="N87" s="66">
        <f t="shared" si="50"/>
        <v>0.22681243063146672</v>
      </c>
      <c r="O87" s="67">
        <f t="shared" si="51"/>
        <v>5.1443878688953906E-2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5.3876413707674583E-6</v>
      </c>
      <c r="X87" s="65">
        <f t="shared" si="55"/>
        <v>5.3876413707674584E-2</v>
      </c>
      <c r="Y87" s="68">
        <f t="shared" si="57"/>
        <v>0.15875579721733546</v>
      </c>
      <c r="Z87" s="68">
        <f t="shared" si="58"/>
        <v>0.15875579721733546</v>
      </c>
      <c r="AA87" s="66">
        <f t="shared" si="56"/>
        <v>2.7622476844531296</v>
      </c>
      <c r="AB87" s="68">
        <f t="shared" si="59"/>
        <v>0.12705006863903456</v>
      </c>
    </row>
    <row r="88" spans="1:28">
      <c r="A88">
        <v>2157.7399999999998</v>
      </c>
      <c r="B88">
        <v>3.3074124420278266</v>
      </c>
      <c r="D88" s="66">
        <f t="shared" si="40"/>
        <v>3.0948973132294872</v>
      </c>
      <c r="E88" s="66">
        <f t="shared" si="41"/>
        <v>2.8695832704722459</v>
      </c>
      <c r="F88" s="66">
        <f t="shared" si="42"/>
        <v>0.22531404275724132</v>
      </c>
      <c r="G88" s="66">
        <f t="shared" si="43"/>
        <v>9.9984224135736348E-4</v>
      </c>
      <c r="H88" s="66">
        <f t="shared" si="44"/>
        <v>-0.22431420051588397</v>
      </c>
      <c r="I88" s="66">
        <f t="shared" si="45"/>
        <v>2.8705831127136032</v>
      </c>
      <c r="J88" s="66">
        <f t="shared" si="46"/>
        <v>0.22431420051588402</v>
      </c>
      <c r="K88" s="66">
        <f t="shared" si="47"/>
        <v>0</v>
      </c>
      <c r="L88" s="66">
        <f t="shared" si="48"/>
        <v>-0.22431420051588402</v>
      </c>
      <c r="M88" s="66">
        <f t="shared" si="49"/>
        <v>2.8705831127136032</v>
      </c>
      <c r="N88" s="66">
        <f t="shared" si="50"/>
        <v>0.22431420051588402</v>
      </c>
      <c r="O88" s="67">
        <f t="shared" si="51"/>
        <v>5.0316860553080225E-2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4.9369275943916063E-6</v>
      </c>
      <c r="X88" s="65">
        <f t="shared" si="55"/>
        <v>4.9369275943916061E-2</v>
      </c>
      <c r="Y88" s="68">
        <f t="shared" si="57"/>
        <v>0.1058371981448909</v>
      </c>
      <c r="Z88" s="68">
        <f t="shared" si="58"/>
        <v>0.1058371981448909</v>
      </c>
      <c r="AA88" s="66">
        <f t="shared" si="56"/>
        <v>2.8705831127136032</v>
      </c>
      <c r="AB88" s="68">
        <f t="shared" si="59"/>
        <v>0.1083354282604736</v>
      </c>
    </row>
    <row r="89" spans="1:28">
      <c r="A89">
        <v>2367.87</v>
      </c>
      <c r="B89">
        <v>3.3867903406364945</v>
      </c>
      <c r="D89" s="66">
        <f t="shared" si="40"/>
        <v>3.1742752118381552</v>
      </c>
      <c r="E89" s="66">
        <f t="shared" si="41"/>
        <v>2.9693714746831956</v>
      </c>
      <c r="F89" s="66">
        <f t="shared" si="42"/>
        <v>0.20490373715495958</v>
      </c>
      <c r="G89" s="66">
        <f t="shared" si="43"/>
        <v>9.9984324011544038E-4</v>
      </c>
      <c r="H89" s="66">
        <f t="shared" si="44"/>
        <v>-0.20390389391484415</v>
      </c>
      <c r="I89" s="66">
        <f t="shared" si="45"/>
        <v>2.9703713179233109</v>
      </c>
      <c r="J89" s="66">
        <f t="shared" si="46"/>
        <v>0.20390389391484431</v>
      </c>
      <c r="K89" s="66">
        <f t="shared" si="47"/>
        <v>0</v>
      </c>
      <c r="L89" s="66">
        <f t="shared" si="48"/>
        <v>-0.20390389391484431</v>
      </c>
      <c r="M89" s="66">
        <f t="shared" si="49"/>
        <v>2.9703713179233109</v>
      </c>
      <c r="N89" s="66">
        <f t="shared" si="50"/>
        <v>0.20390389391484431</v>
      </c>
      <c r="O89" s="67">
        <f t="shared" si="51"/>
        <v>4.1576797953636085E-2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4.4988137640675132E-6</v>
      </c>
      <c r="X89" s="65">
        <f t="shared" si="55"/>
        <v>4.4988137640675128E-2</v>
      </c>
      <c r="Y89" s="68">
        <f t="shared" si="57"/>
        <v>7.9377898608667952E-2</v>
      </c>
      <c r="Z89" s="68">
        <f t="shared" si="58"/>
        <v>7.9377898608667952E-2</v>
      </c>
      <c r="AA89" s="66">
        <f t="shared" si="56"/>
        <v>2.9703713179233109</v>
      </c>
      <c r="AB89" s="68">
        <f t="shared" si="59"/>
        <v>9.9788205209707659E-2</v>
      </c>
    </row>
    <row r="90" spans="1:28">
      <c r="A90">
        <v>2588.8200000000002</v>
      </c>
      <c r="B90">
        <v>3.466168239245162</v>
      </c>
      <c r="D90" s="66">
        <f t="shared" si="40"/>
        <v>3.2536531104468227</v>
      </c>
      <c r="E90" s="66">
        <f t="shared" si="41"/>
        <v>3.0529568183904354</v>
      </c>
      <c r="F90" s="66">
        <f t="shared" si="42"/>
        <v>0.20069629205638728</v>
      </c>
      <c r="G90" s="66">
        <f t="shared" si="43"/>
        <v>9.9984418708804379E-4</v>
      </c>
      <c r="H90" s="66">
        <f t="shared" si="44"/>
        <v>-0.19969644786929924</v>
      </c>
      <c r="I90" s="66">
        <f t="shared" si="45"/>
        <v>3.0539566625775234</v>
      </c>
      <c r="J90" s="66">
        <f t="shared" si="46"/>
        <v>0.1996964478692993</v>
      </c>
      <c r="K90" s="66">
        <f t="shared" si="47"/>
        <v>0</v>
      </c>
      <c r="L90" s="66">
        <f t="shared" si="48"/>
        <v>-0.1996964478692993</v>
      </c>
      <c r="M90" s="66">
        <f t="shared" si="49"/>
        <v>3.0539566625775234</v>
      </c>
      <c r="N90" s="66">
        <f t="shared" si="50"/>
        <v>0.1996964478692993</v>
      </c>
      <c r="O90" s="67">
        <f t="shared" si="51"/>
        <v>3.9878671291615771E-2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4.1148500658688286E-6</v>
      </c>
      <c r="X90" s="65">
        <f t="shared" si="55"/>
        <v>4.1148500658688289E-2</v>
      </c>
      <c r="Y90" s="68">
        <f t="shared" si="57"/>
        <v>7.9377898608667508E-2</v>
      </c>
      <c r="Z90" s="68">
        <f t="shared" si="58"/>
        <v>7.9377898608667508E-2</v>
      </c>
      <c r="AA90" s="66">
        <f t="shared" si="56"/>
        <v>3.0539566625775234</v>
      </c>
      <c r="AB90" s="68">
        <f t="shared" si="59"/>
        <v>8.3585344654212523E-2</v>
      </c>
    </row>
    <row r="91" spans="1:28">
      <c r="A91">
        <v>2830.28</v>
      </c>
      <c r="B91">
        <v>3.5190868383176075</v>
      </c>
      <c r="D91" s="66">
        <f t="shared" si="40"/>
        <v>3.3065717095192682</v>
      </c>
      <c r="E91" s="66">
        <f t="shared" si="41"/>
        <v>3.1266618966133999</v>
      </c>
      <c r="F91" s="66">
        <f t="shared" si="42"/>
        <v>0.17990981290586827</v>
      </c>
      <c r="G91" s="66">
        <f t="shared" si="43"/>
        <v>9.9984512229327714E-4</v>
      </c>
      <c r="H91" s="66">
        <f t="shared" si="44"/>
        <v>-0.17890996778357499</v>
      </c>
      <c r="I91" s="66">
        <f t="shared" si="45"/>
        <v>3.1276617417356931</v>
      </c>
      <c r="J91" s="66">
        <f t="shared" si="46"/>
        <v>0.17890996778357504</v>
      </c>
      <c r="K91" s="66">
        <f t="shared" si="47"/>
        <v>0</v>
      </c>
      <c r="L91" s="66">
        <f t="shared" si="48"/>
        <v>-0.17890996778357504</v>
      </c>
      <c r="M91" s="66">
        <f t="shared" si="49"/>
        <v>3.1276617417356931</v>
      </c>
      <c r="N91" s="66">
        <f t="shared" si="50"/>
        <v>0.17890996778357504</v>
      </c>
      <c r="O91" s="67">
        <f t="shared" si="51"/>
        <v>3.2008776572319861E-2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3.763799393530867E-6</v>
      </c>
      <c r="X91" s="65">
        <f t="shared" si="55"/>
        <v>3.7637993935308672E-2</v>
      </c>
      <c r="Y91" s="68">
        <f t="shared" si="57"/>
        <v>5.2918599072445449E-2</v>
      </c>
      <c r="Z91" s="68">
        <f t="shared" si="58"/>
        <v>5.2918599072445449E-2</v>
      </c>
      <c r="AA91" s="66">
        <f t="shared" si="56"/>
        <v>3.1276617417356931</v>
      </c>
      <c r="AB91" s="68">
        <f t="shared" si="59"/>
        <v>7.3705079158169706E-2</v>
      </c>
    </row>
    <row r="92" spans="1:28">
      <c r="A92">
        <v>3098.63</v>
      </c>
      <c r="B92">
        <v>3.5720054373900521</v>
      </c>
      <c r="D92" s="66">
        <f t="shared" si="40"/>
        <v>3.3594903085917127</v>
      </c>
      <c r="E92" s="66">
        <f t="shared" si="41"/>
        <v>3.1931267572169464</v>
      </c>
      <c r="F92" s="66">
        <f t="shared" si="42"/>
        <v>0.16636355137476633</v>
      </c>
      <c r="G92" s="66">
        <f t="shared" si="43"/>
        <v>9.9984606087131773E-4</v>
      </c>
      <c r="H92" s="66">
        <f t="shared" si="44"/>
        <v>-0.16536370531389502</v>
      </c>
      <c r="I92" s="66">
        <f t="shared" si="45"/>
        <v>3.1941266032778177</v>
      </c>
      <c r="J92" s="66">
        <f t="shared" si="46"/>
        <v>0.16536370531389499</v>
      </c>
      <c r="K92" s="66">
        <f t="shared" si="47"/>
        <v>0</v>
      </c>
      <c r="L92" s="66">
        <f t="shared" si="48"/>
        <v>-0.16536370531389499</v>
      </c>
      <c r="M92" s="66">
        <f t="shared" si="49"/>
        <v>3.1941266032778177</v>
      </c>
      <c r="N92" s="66">
        <f t="shared" si="50"/>
        <v>0.16536370531389499</v>
      </c>
      <c r="O92" s="67">
        <f t="shared" si="51"/>
        <v>2.7345155035140702E-2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3.4378438689106288E-6</v>
      </c>
      <c r="X92" s="65">
        <f t="shared" si="55"/>
        <v>3.437843868910629E-2</v>
      </c>
      <c r="Y92" s="68">
        <f t="shared" si="57"/>
        <v>5.2918599072444561E-2</v>
      </c>
      <c r="Z92" s="68">
        <f t="shared" si="58"/>
        <v>5.2918599072444561E-2</v>
      </c>
      <c r="AA92" s="66">
        <f t="shared" si="56"/>
        <v>3.1941266032778177</v>
      </c>
      <c r="AB92" s="68">
        <f t="shared" si="59"/>
        <v>6.6464861542124609E-2</v>
      </c>
    </row>
    <row r="93" spans="1:28">
      <c r="A93">
        <v>3386.7</v>
      </c>
      <c r="B93">
        <v>3.6249240364624979</v>
      </c>
      <c r="D93" s="66">
        <f t="shared" si="40"/>
        <v>3.4124089076641586</v>
      </c>
      <c r="E93" s="66">
        <f t="shared" si="41"/>
        <v>3.2514131158344948</v>
      </c>
      <c r="F93" s="66">
        <f t="shared" si="42"/>
        <v>0.16099579182966384</v>
      </c>
      <c r="G93" s="66">
        <f t="shared" si="43"/>
        <v>9.9984697095973794E-4</v>
      </c>
      <c r="H93" s="66">
        <f t="shared" si="44"/>
        <v>-0.15999594485870411</v>
      </c>
      <c r="I93" s="66">
        <f t="shared" si="45"/>
        <v>3.2524129628054546</v>
      </c>
      <c r="J93" s="66">
        <f t="shared" si="46"/>
        <v>0.15999594485870405</v>
      </c>
      <c r="K93" s="66">
        <f t="shared" si="47"/>
        <v>0</v>
      </c>
      <c r="L93" s="66">
        <f t="shared" si="48"/>
        <v>-0.15999594485870405</v>
      </c>
      <c r="M93" s="66">
        <f t="shared" si="49"/>
        <v>3.2524129628054546</v>
      </c>
      <c r="N93" s="66">
        <f t="shared" si="50"/>
        <v>0.15999594485870405</v>
      </c>
      <c r="O93" s="67">
        <f t="shared" si="51"/>
        <v>2.5598702371229468E-2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3.1454236122250398E-6</v>
      </c>
      <c r="X93" s="65">
        <f t="shared" si="55"/>
        <v>3.1454236122250401E-2</v>
      </c>
      <c r="Y93" s="68">
        <f t="shared" si="57"/>
        <v>5.2918599072445893E-2</v>
      </c>
      <c r="Z93" s="68">
        <f t="shared" si="58"/>
        <v>5.2918599072445893E-2</v>
      </c>
      <c r="AA93" s="66">
        <f t="shared" si="56"/>
        <v>3.2524129628054546</v>
      </c>
      <c r="AB93" s="68">
        <f t="shared" si="59"/>
        <v>5.8286359527636833E-2</v>
      </c>
    </row>
    <row r="94" spans="1:28">
      <c r="A94">
        <v>3706.75</v>
      </c>
      <c r="B94">
        <v>3.6778426355349425</v>
      </c>
      <c r="D94" s="66">
        <f t="shared" si="40"/>
        <v>3.4653275067366032</v>
      </c>
      <c r="E94" s="66">
        <f t="shared" si="41"/>
        <v>3.3046416247018811</v>
      </c>
      <c r="F94" s="66">
        <f t="shared" si="42"/>
        <v>0.16068588203472212</v>
      </c>
      <c r="G94" s="66">
        <f t="shared" si="43"/>
        <v>9.9984788446613022E-4</v>
      </c>
      <c r="H94" s="66">
        <f t="shared" si="44"/>
        <v>-0.15968603415025598</v>
      </c>
      <c r="I94" s="66">
        <f t="shared" si="45"/>
        <v>3.305641472586347</v>
      </c>
      <c r="J94" s="66">
        <f t="shared" si="46"/>
        <v>0.15968603415025617</v>
      </c>
      <c r="K94" s="66">
        <f t="shared" si="47"/>
        <v>0</v>
      </c>
      <c r="L94" s="66">
        <f t="shared" si="48"/>
        <v>-0.15968603415025617</v>
      </c>
      <c r="M94" s="66">
        <f t="shared" si="49"/>
        <v>3.305641472586347</v>
      </c>
      <c r="N94" s="66">
        <f t="shared" si="50"/>
        <v>0.15968603415025617</v>
      </c>
      <c r="O94" s="67">
        <f t="shared" si="51"/>
        <v>2.5499629502636782E-2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2.8738399264915473E-6</v>
      </c>
      <c r="X94" s="65">
        <f t="shared" si="55"/>
        <v>2.8738399264915473E-2</v>
      </c>
      <c r="Y94" s="68">
        <f t="shared" si="57"/>
        <v>5.2918599072444561E-2</v>
      </c>
      <c r="Z94" s="68">
        <f t="shared" si="58"/>
        <v>5.2918599072444561E-2</v>
      </c>
      <c r="AA94" s="66">
        <f t="shared" si="56"/>
        <v>3.305641472586347</v>
      </c>
      <c r="AB94" s="68">
        <f t="shared" si="59"/>
        <v>5.3228509780892441E-2</v>
      </c>
    </row>
    <row r="95" spans="1:28">
      <c r="A95">
        <v>4059.18</v>
      </c>
      <c r="B95">
        <v>3.7043019350711659</v>
      </c>
      <c r="D95" s="66">
        <f t="shared" si="40"/>
        <v>3.4917868062728266</v>
      </c>
      <c r="E95" s="66">
        <f t="shared" si="41"/>
        <v>3.3529760941887146</v>
      </c>
      <c r="F95" s="66">
        <f t="shared" si="42"/>
        <v>0.138810712084112</v>
      </c>
      <c r="G95" s="66">
        <f t="shared" si="43"/>
        <v>9.9984879235773738E-4</v>
      </c>
      <c r="H95" s="66">
        <f t="shared" si="44"/>
        <v>-0.13781086329175427</v>
      </c>
      <c r="I95" s="66">
        <f t="shared" si="45"/>
        <v>3.3539759429810725</v>
      </c>
      <c r="J95" s="66">
        <f t="shared" si="46"/>
        <v>0.13781086329175407</v>
      </c>
      <c r="K95" s="66">
        <f t="shared" si="47"/>
        <v>0</v>
      </c>
      <c r="L95" s="66">
        <f t="shared" si="48"/>
        <v>-0.13781086329175407</v>
      </c>
      <c r="M95" s="66">
        <f t="shared" si="49"/>
        <v>3.3539759429810725</v>
      </c>
      <c r="N95" s="66">
        <f t="shared" si="50"/>
        <v>0.13781086329175407</v>
      </c>
      <c r="O95" s="67">
        <f t="shared" si="51"/>
        <v>1.8991834041218531E-2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2.6243246536301772E-6</v>
      </c>
      <c r="X95" s="65">
        <f t="shared" si="55"/>
        <v>2.6243246536301772E-2</v>
      </c>
      <c r="Y95" s="68">
        <f t="shared" si="57"/>
        <v>2.6459299536223391E-2</v>
      </c>
      <c r="Z95" s="68">
        <f t="shared" si="58"/>
        <v>2.6459299536223391E-2</v>
      </c>
      <c r="AA95" s="66">
        <f t="shared" si="56"/>
        <v>3.3539759429810725</v>
      </c>
      <c r="AB95" s="68">
        <f t="shared" si="59"/>
        <v>4.8334470394725493E-2</v>
      </c>
    </row>
    <row r="96" spans="1:28">
      <c r="A96">
        <v>4436.5200000000004</v>
      </c>
      <c r="B96">
        <v>3.7572205341436105</v>
      </c>
      <c r="D96" s="66">
        <f t="shared" si="40"/>
        <v>3.5447054053452711</v>
      </c>
      <c r="E96" s="66">
        <f t="shared" si="41"/>
        <v>3.3959213433640034</v>
      </c>
      <c r="F96" s="66">
        <f t="shared" si="42"/>
        <v>0.1487840619812677</v>
      </c>
      <c r="G96" s="66">
        <f t="shared" si="43"/>
        <v>9.9984967046274362E-4</v>
      </c>
      <c r="H96" s="66">
        <f t="shared" si="44"/>
        <v>-0.14778421231080496</v>
      </c>
      <c r="I96" s="66">
        <f t="shared" si="45"/>
        <v>3.396921193034466</v>
      </c>
      <c r="J96" s="66">
        <f t="shared" si="46"/>
        <v>0.14778421231080507</v>
      </c>
      <c r="K96" s="66">
        <f t="shared" si="47"/>
        <v>0</v>
      </c>
      <c r="L96" s="66">
        <f t="shared" si="48"/>
        <v>-0.14778421231080507</v>
      </c>
      <c r="M96" s="66">
        <f t="shared" si="49"/>
        <v>3.396921193034466</v>
      </c>
      <c r="N96" s="66">
        <f t="shared" si="50"/>
        <v>0.14778421231080507</v>
      </c>
      <c r="O96" s="67">
        <f t="shared" si="51"/>
        <v>2.1840173408325111E-2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2.401117575830277E-6</v>
      </c>
      <c r="X96" s="65">
        <f t="shared" si="55"/>
        <v>2.401117575830277E-2</v>
      </c>
      <c r="Y96" s="68">
        <f t="shared" si="57"/>
        <v>5.2918599072444561E-2</v>
      </c>
      <c r="Z96" s="68">
        <f t="shared" si="58"/>
        <v>5.2918599072444561E-2</v>
      </c>
      <c r="AA96" s="66">
        <f t="shared" si="56"/>
        <v>3.396921193034466</v>
      </c>
      <c r="AB96" s="68">
        <f t="shared" si="59"/>
        <v>4.2945250053393558E-2</v>
      </c>
    </row>
    <row r="97" spans="1:28">
      <c r="A97">
        <v>4843.3100000000004</v>
      </c>
      <c r="B97">
        <v>3.783679833679833</v>
      </c>
      <c r="D97" s="66">
        <f t="shared" si="40"/>
        <v>3.5711647048814936</v>
      </c>
      <c r="E97" s="66">
        <f t="shared" si="41"/>
        <v>3.4346295889879461</v>
      </c>
      <c r="F97" s="66">
        <f t="shared" si="42"/>
        <v>0.1365351158935475</v>
      </c>
      <c r="G97" s="66">
        <f t="shared" si="43"/>
        <v>9.9985052715367904E-4</v>
      </c>
      <c r="H97" s="66">
        <f t="shared" si="44"/>
        <v>-0.13553526536639382</v>
      </c>
      <c r="I97" s="66">
        <f t="shared" si="45"/>
        <v>3.4356294395150999</v>
      </c>
      <c r="J97" s="66">
        <f t="shared" si="46"/>
        <v>0.13553526536639371</v>
      </c>
      <c r="K97" s="66">
        <f t="shared" si="47"/>
        <v>0</v>
      </c>
      <c r="L97" s="66">
        <f t="shared" si="48"/>
        <v>-0.13553526536639371</v>
      </c>
      <c r="M97" s="66">
        <f t="shared" si="49"/>
        <v>3.4356294395150999</v>
      </c>
      <c r="N97" s="66">
        <f t="shared" si="50"/>
        <v>0.13553526536639371</v>
      </c>
      <c r="O97" s="67">
        <f t="shared" si="51"/>
        <v>1.8369808157938761E-2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2.1994475157531814E-6</v>
      </c>
      <c r="X97" s="65">
        <f t="shared" si="55"/>
        <v>2.1994475157531813E-2</v>
      </c>
      <c r="Y97" s="68">
        <f t="shared" si="57"/>
        <v>2.6459299536222503E-2</v>
      </c>
      <c r="Z97" s="68">
        <f t="shared" si="58"/>
        <v>2.6459299536222503E-2</v>
      </c>
      <c r="AA97" s="66">
        <f t="shared" si="56"/>
        <v>3.4356294395150999</v>
      </c>
      <c r="AB97" s="68">
        <f t="shared" si="59"/>
        <v>3.8708246480633868E-2</v>
      </c>
    </row>
    <row r="98" spans="1:28">
      <c r="A98">
        <v>5303.09</v>
      </c>
      <c r="B98">
        <v>3.8101391332160555</v>
      </c>
      <c r="D98" s="66">
        <f t="shared" si="40"/>
        <v>3.5976240044177161</v>
      </c>
      <c r="E98" s="66">
        <f t="shared" si="41"/>
        <v>3.471286465470472</v>
      </c>
      <c r="F98" s="66">
        <f t="shared" si="42"/>
        <v>0.12633753894724409</v>
      </c>
      <c r="G98" s="66">
        <f t="shared" si="43"/>
        <v>9.9985140257696347E-4</v>
      </c>
      <c r="H98" s="66">
        <f t="shared" si="44"/>
        <v>-0.12533768754466712</v>
      </c>
      <c r="I98" s="66">
        <f t="shared" si="45"/>
        <v>3.4722863168730491</v>
      </c>
      <c r="J98" s="66">
        <f t="shared" si="46"/>
        <v>0.12533768754466701</v>
      </c>
      <c r="K98" s="66">
        <f t="shared" si="47"/>
        <v>0</v>
      </c>
      <c r="L98" s="66">
        <f t="shared" si="48"/>
        <v>-0.12533768754466701</v>
      </c>
      <c r="M98" s="66">
        <f t="shared" si="49"/>
        <v>3.4722863168730491</v>
      </c>
      <c r="N98" s="66">
        <f t="shared" si="50"/>
        <v>0.12533768754466701</v>
      </c>
      <c r="O98" s="67">
        <f t="shared" si="51"/>
        <v>1.5709535919044577E-2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2.008754546410214E-6</v>
      </c>
      <c r="X98" s="65">
        <f t="shared" si="55"/>
        <v>2.008754546410214E-2</v>
      </c>
      <c r="Y98" s="68">
        <f t="shared" si="57"/>
        <v>2.6459299536222503E-2</v>
      </c>
      <c r="Z98" s="68">
        <f t="shared" si="58"/>
        <v>2.6459299536222503E-2</v>
      </c>
      <c r="AA98" s="66">
        <f t="shared" si="56"/>
        <v>3.4722863168730491</v>
      </c>
      <c r="AB98" s="68">
        <f t="shared" si="59"/>
        <v>3.6656877357949202E-2</v>
      </c>
    </row>
    <row r="99" spans="1:28">
      <c r="A99">
        <v>5803.1</v>
      </c>
      <c r="B99">
        <v>3.8365984327522793</v>
      </c>
      <c r="D99" s="66">
        <f t="shared" si="40"/>
        <v>3.62408330395394</v>
      </c>
      <c r="E99" s="66">
        <f t="shared" si="41"/>
        <v>3.5047319643292449</v>
      </c>
      <c r="F99" s="66">
        <f t="shared" si="42"/>
        <v>0.11935133962469502</v>
      </c>
      <c r="G99" s="66">
        <f t="shared" si="43"/>
        <v>9.9985226222168259E-4</v>
      </c>
      <c r="H99" s="66">
        <f t="shared" si="44"/>
        <v>-0.11835148736247333</v>
      </c>
      <c r="I99" s="66">
        <f t="shared" si="45"/>
        <v>3.5057318165914668</v>
      </c>
      <c r="J99" s="66">
        <f t="shared" si="46"/>
        <v>0.11835148736247314</v>
      </c>
      <c r="K99" s="66">
        <f t="shared" si="47"/>
        <v>0</v>
      </c>
      <c r="L99" s="66">
        <f t="shared" si="48"/>
        <v>-0.11835148736247314</v>
      </c>
      <c r="M99" s="66">
        <f t="shared" si="49"/>
        <v>3.5057318165914668</v>
      </c>
      <c r="N99" s="66">
        <f t="shared" si="50"/>
        <v>0.11835148736247314</v>
      </c>
      <c r="O99" s="67">
        <f t="shared" si="51"/>
        <v>1.4007074560909639E-2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1.8356750956424226E-6</v>
      </c>
      <c r="X99" s="65">
        <f t="shared" si="55"/>
        <v>1.8356750956424226E-2</v>
      </c>
      <c r="Y99" s="68">
        <f t="shared" si="57"/>
        <v>2.6459299536223835E-2</v>
      </c>
      <c r="Z99" s="68">
        <f t="shared" si="58"/>
        <v>2.6459299536223835E-2</v>
      </c>
      <c r="AA99" s="66">
        <f t="shared" si="56"/>
        <v>3.5057318165914668</v>
      </c>
      <c r="AB99" s="68">
        <f t="shared" si="59"/>
        <v>3.3445499718417704E-2</v>
      </c>
    </row>
    <row r="100" spans="1:28">
      <c r="A100">
        <v>6355.23</v>
      </c>
      <c r="B100">
        <v>3.8630577322885018</v>
      </c>
      <c r="D100" s="66">
        <f t="shared" si="40"/>
        <v>3.6505426034901625</v>
      </c>
      <c r="E100" s="66">
        <f t="shared" si="41"/>
        <v>3.5358181582088508</v>
      </c>
      <c r="F100" s="66">
        <f t="shared" si="42"/>
        <v>0.11472444528131165</v>
      </c>
      <c r="G100" s="66">
        <f t="shared" si="43"/>
        <v>9.9985311932138522E-4</v>
      </c>
      <c r="H100" s="66">
        <f t="shared" si="44"/>
        <v>-0.11372459216199027</v>
      </c>
      <c r="I100" s="66">
        <f t="shared" si="45"/>
        <v>3.5368180113281724</v>
      </c>
      <c r="J100" s="66">
        <f t="shared" si="46"/>
        <v>0.11372459216199005</v>
      </c>
      <c r="K100" s="66">
        <f t="shared" si="47"/>
        <v>0</v>
      </c>
      <c r="L100" s="66">
        <f t="shared" si="48"/>
        <v>-0.11372459216199005</v>
      </c>
      <c r="M100" s="66">
        <f t="shared" si="49"/>
        <v>3.5368180113281724</v>
      </c>
      <c r="N100" s="66">
        <f t="shared" si="50"/>
        <v>0.11372459216199005</v>
      </c>
      <c r="O100" s="67">
        <f t="shared" si="51"/>
        <v>1.2933282862410968E-2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1.6761952199247775E-6</v>
      </c>
      <c r="X100" s="65">
        <f t="shared" si="55"/>
        <v>1.6761952199247775E-2</v>
      </c>
      <c r="Y100" s="68">
        <f t="shared" si="57"/>
        <v>2.6459299536222503E-2</v>
      </c>
      <c r="Z100" s="68">
        <f t="shared" si="58"/>
        <v>2.6459299536222503E-2</v>
      </c>
      <c r="AA100" s="66">
        <f t="shared" si="56"/>
        <v>3.5368180113281724</v>
      </c>
      <c r="AB100" s="68">
        <f t="shared" si="59"/>
        <v>3.1086194736705597E-2</v>
      </c>
    </row>
    <row r="101" spans="1:28">
      <c r="A101">
        <v>6942.38</v>
      </c>
      <c r="B101">
        <v>3.8630577322885018</v>
      </c>
      <c r="D101" s="66">
        <f t="shared" si="40"/>
        <v>3.6505426034901625</v>
      </c>
      <c r="E101" s="66">
        <f t="shared" si="41"/>
        <v>3.5637770759027636</v>
      </c>
      <c r="F101" s="66">
        <f t="shared" si="42"/>
        <v>8.6765527587398861E-2</v>
      </c>
      <c r="G101" s="66">
        <f t="shared" si="43"/>
        <v>9.998539431812475E-4</v>
      </c>
      <c r="H101" s="66">
        <f t="shared" si="44"/>
        <v>-8.576567364421761E-2</v>
      </c>
      <c r="I101" s="66">
        <f t="shared" si="45"/>
        <v>3.5647769298459449</v>
      </c>
      <c r="J101" s="66">
        <f t="shared" si="46"/>
        <v>8.576567364421761E-2</v>
      </c>
      <c r="K101" s="66">
        <f t="shared" si="47"/>
        <v>0</v>
      </c>
      <c r="L101" s="66">
        <f t="shared" si="48"/>
        <v>-8.576567364421761E-2</v>
      </c>
      <c r="M101" s="66">
        <f t="shared" si="49"/>
        <v>3.5647769298459449</v>
      </c>
      <c r="N101" s="66">
        <f t="shared" si="50"/>
        <v>8.576567364421761E-2</v>
      </c>
      <c r="O101" s="67">
        <f t="shared" si="51"/>
        <v>7.3557507756464432E-3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1.5344314410220331E-6</v>
      </c>
      <c r="X101" s="65">
        <f t="shared" si="55"/>
        <v>1.5344314410220331E-2</v>
      </c>
      <c r="Y101" s="68">
        <f t="shared" si="57"/>
        <v>1E-4</v>
      </c>
      <c r="Z101" s="68">
        <f t="shared" si="58"/>
        <v>1E-4</v>
      </c>
      <c r="AA101" s="66">
        <f t="shared" si="56"/>
        <v>3.5647769298459449</v>
      </c>
      <c r="AB101" s="68">
        <f t="shared" si="59"/>
        <v>2.7958918517772435E-2</v>
      </c>
    </row>
    <row r="102" spans="1:28">
      <c r="A102">
        <v>7603.15</v>
      </c>
      <c r="B102">
        <v>3.8895170318247234</v>
      </c>
      <c r="D102" s="66">
        <f t="shared" si="40"/>
        <v>3.6770019030263841</v>
      </c>
      <c r="E102" s="66">
        <f t="shared" si="41"/>
        <v>3.5904647554870994</v>
      </c>
      <c r="F102" s="66">
        <f t="shared" si="42"/>
        <v>8.6537147539284653E-2</v>
      </c>
      <c r="G102" s="66">
        <f t="shared" si="43"/>
        <v>9.9985478123762982E-4</v>
      </c>
      <c r="H102" s="66">
        <f t="shared" si="44"/>
        <v>-8.5537292758047029E-2</v>
      </c>
      <c r="I102" s="66">
        <f t="shared" si="45"/>
        <v>3.591464610268337</v>
      </c>
      <c r="J102" s="66">
        <f t="shared" si="46"/>
        <v>8.5537292758047112E-2</v>
      </c>
      <c r="K102" s="66">
        <f t="shared" si="47"/>
        <v>0</v>
      </c>
      <c r="L102" s="66">
        <f t="shared" si="48"/>
        <v>-8.5537292758047112E-2</v>
      </c>
      <c r="M102" s="66">
        <f t="shared" si="49"/>
        <v>3.591464610268337</v>
      </c>
      <c r="N102" s="66">
        <f t="shared" si="50"/>
        <v>8.5537292758047112E-2</v>
      </c>
      <c r="O102" s="67">
        <f t="shared" si="51"/>
        <v>7.3166284523758585E-3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1.4010779936634872E-6</v>
      </c>
      <c r="X102" s="65">
        <f t="shared" si="55"/>
        <v>1.4010779936634871E-2</v>
      </c>
      <c r="Y102" s="68">
        <f t="shared" si="57"/>
        <v>2.6459299536221614E-2</v>
      </c>
      <c r="Z102" s="68">
        <f t="shared" si="58"/>
        <v>2.6459299536221614E-2</v>
      </c>
      <c r="AA102" s="66">
        <f t="shared" si="56"/>
        <v>3.591464610268337</v>
      </c>
      <c r="AB102" s="68">
        <f t="shared" si="59"/>
        <v>2.6687680422392113E-2</v>
      </c>
    </row>
    <row r="103" spans="1:28">
      <c r="A103">
        <v>8313.0499999999993</v>
      </c>
      <c r="B103">
        <v>3.8895170318247234</v>
      </c>
      <c r="D103" s="66">
        <f t="shared" si="40"/>
        <v>3.6770019030263841</v>
      </c>
      <c r="E103" s="66">
        <f t="shared" si="41"/>
        <v>3.6148296332600367</v>
      </c>
      <c r="F103" s="66">
        <f t="shared" si="42"/>
        <v>6.2172269766347377E-2</v>
      </c>
      <c r="G103" s="66">
        <f t="shared" si="43"/>
        <v>9.9985559474342206E-4</v>
      </c>
      <c r="H103" s="66">
        <f t="shared" si="44"/>
        <v>-6.1172414171603955E-2</v>
      </c>
      <c r="I103" s="66">
        <f t="shared" si="45"/>
        <v>3.6158294888547799</v>
      </c>
      <c r="J103" s="66">
        <f t="shared" si="46"/>
        <v>6.1172414171604128E-2</v>
      </c>
      <c r="K103" s="66">
        <f t="shared" si="47"/>
        <v>0</v>
      </c>
      <c r="L103" s="66">
        <f t="shared" si="48"/>
        <v>-6.1172414171604128E-2</v>
      </c>
      <c r="M103" s="66">
        <f t="shared" si="49"/>
        <v>3.6158294888547799</v>
      </c>
      <c r="N103" s="66">
        <f t="shared" si="50"/>
        <v>6.1172414171604128E-2</v>
      </c>
      <c r="O103" s="67">
        <f t="shared" si="51"/>
        <v>3.7420642555822735E-3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1.2814317425641062E-6</v>
      </c>
      <c r="X103" s="65">
        <f t="shared" si="55"/>
        <v>1.2814317425641063E-2</v>
      </c>
      <c r="Y103" s="68">
        <f t="shared" si="57"/>
        <v>1E-4</v>
      </c>
      <c r="Z103" s="68">
        <f t="shared" si="58"/>
        <v>1E-4</v>
      </c>
      <c r="AA103" s="66">
        <f t="shared" si="56"/>
        <v>3.6158294888547799</v>
      </c>
      <c r="AB103" s="68">
        <f t="shared" si="59"/>
        <v>2.4364878586442984E-2</v>
      </c>
    </row>
    <row r="104" spans="1:28">
      <c r="A104">
        <v>9093.76</v>
      </c>
      <c r="B104">
        <v>3.8895170318247234</v>
      </c>
      <c r="D104" s="66">
        <f t="shared" ref="D104:D125" si="60">IF(B104-$D$4&gt;0.05,B104-$D$4,IF(A104="","",0))</f>
        <v>3.6770019030263841</v>
      </c>
      <c r="E104" s="66">
        <f t="shared" ref="E104:E125" si="61">IF(D104="","",IF(A104&lt;$F$4+0.01,0,10^(((-0.434*$E$4)/(LOG(A104)-LOG($F$4)))+LOG($G$4))))</f>
        <v>3.6376805742205489</v>
      </c>
      <c r="F104" s="66">
        <f t="shared" ref="F104:F125" si="62">IF(E104="","",IF(ABS(D104-E104)&lt;0.05,0,D104-E104))</f>
        <v>0</v>
      </c>
      <c r="G104" s="66">
        <f t="shared" ref="G104:G125" si="63">IF(OR(D104="",$H$4=""),"",IF(A104&lt;$I$4,0,10^(((-0.434*$H$4)/(LOG(A104)-LOG($I$4)))+LOG($J$4))))</f>
        <v>9.9985640364803744E-4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3.6386804306241971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0</v>
      </c>
      <c r="M104" s="66">
        <f t="shared" ref="M104:M125" si="69">IF(L104="","",E104+G104+K104)</f>
        <v>3.6386804306241971</v>
      </c>
      <c r="N104" s="66">
        <f t="shared" ref="N104:N125" si="70">IF(M104="","",IF(ABS(D104-M104)&lt;0.05,0,D104-M104))</f>
        <v>0</v>
      </c>
      <c r="O104" s="67">
        <f t="shared" ref="O104:O125" si="71">IF($H$4="",IF(A104="","",F104^2),IF(N104="","",N104^2))</f>
        <v>0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1.1714193191290008E-6</v>
      </c>
      <c r="X104" s="65">
        <f t="shared" ref="X104:X125" si="75">IF(D104="","",IF(W104=" "," ",W104*10000))</f>
        <v>1.1714193191290008E-2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3.6386804306241971</v>
      </c>
      <c r="AB104" s="68">
        <f t="shared" si="59"/>
        <v>2.2850941769417155E-2</v>
      </c>
    </row>
    <row r="105" spans="1:28">
      <c r="A105">
        <v>9954.16</v>
      </c>
      <c r="B105">
        <v>3.9159763313609464</v>
      </c>
      <c r="D105" s="66">
        <f t="shared" si="60"/>
        <v>3.703461202562607</v>
      </c>
      <c r="E105" s="66">
        <f t="shared" si="61"/>
        <v>3.6591857795938978</v>
      </c>
      <c r="F105" s="66">
        <f t="shared" si="62"/>
        <v>0</v>
      </c>
      <c r="G105" s="66">
        <f t="shared" si="63"/>
        <v>9.9985720921371888E-4</v>
      </c>
      <c r="H105" s="66">
        <f t="shared" si="64"/>
        <v>0</v>
      </c>
      <c r="I105" s="66">
        <f t="shared" si="65"/>
        <v>3.6601856368031114</v>
      </c>
      <c r="J105" s="66">
        <f t="shared" si="66"/>
        <v>0</v>
      </c>
      <c r="K105" s="66">
        <f t="shared" si="67"/>
        <v>0</v>
      </c>
      <c r="L105" s="66">
        <f t="shared" si="68"/>
        <v>0</v>
      </c>
      <c r="M105" s="66">
        <f t="shared" si="69"/>
        <v>3.6601856368031114</v>
      </c>
      <c r="N105" s="66">
        <f t="shared" si="70"/>
        <v>0</v>
      </c>
      <c r="O105" s="67">
        <f t="shared" si="71"/>
        <v>0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1.0701662568737635E-6</v>
      </c>
      <c r="X105" s="65">
        <f t="shared" si="75"/>
        <v>1.0701662568737636E-2</v>
      </c>
      <c r="Y105" s="68">
        <f t="shared" ref="Y105:Y125" si="77">IF(B105-B104&lt;0.0001,0.0001,B105-B104)</f>
        <v>2.6459299536222947E-2</v>
      </c>
      <c r="Z105" s="68">
        <f t="shared" ref="Z105:Z125" si="78">IF(D105-D104&lt;0.0001,0.0001,D105-D104)</f>
        <v>2.6459299536222947E-2</v>
      </c>
      <c r="AA105" s="66">
        <f t="shared" si="76"/>
        <v>3.6601856368031114</v>
      </c>
      <c r="AB105" s="68">
        <f t="shared" ref="AB105:AB125" si="79">IF(AA105-AA104&lt;0.0001,0.0001,AA105-AA104)</f>
        <v>2.1505206178914271E-2</v>
      </c>
    </row>
    <row r="106" spans="1:28">
      <c r="A106">
        <v>10892.84</v>
      </c>
      <c r="B106">
        <v>3.9159763313609464</v>
      </c>
      <c r="D106" s="66">
        <f t="shared" si="60"/>
        <v>3.703461202562607</v>
      </c>
      <c r="E106" s="66">
        <f t="shared" si="61"/>
        <v>3.6792590061296022</v>
      </c>
      <c r="F106" s="66">
        <f t="shared" si="62"/>
        <v>0</v>
      </c>
      <c r="G106" s="66">
        <f t="shared" si="63"/>
        <v>9.9985800327707149E-4</v>
      </c>
      <c r="H106" s="66">
        <f t="shared" si="64"/>
        <v>0</v>
      </c>
      <c r="I106" s="66">
        <f t="shared" si="65"/>
        <v>3.6802588641328793</v>
      </c>
      <c r="J106" s="66">
        <f t="shared" si="66"/>
        <v>0</v>
      </c>
      <c r="K106" s="66">
        <f t="shared" si="67"/>
        <v>0</v>
      </c>
      <c r="L106" s="66">
        <f t="shared" si="68"/>
        <v>0</v>
      </c>
      <c r="M106" s="66">
        <f t="shared" si="69"/>
        <v>3.6802588641328793</v>
      </c>
      <c r="N106" s="66">
        <f t="shared" si="70"/>
        <v>0</v>
      </c>
      <c r="O106" s="67">
        <f t="shared" si="71"/>
        <v>0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9.779457099822032E-7</v>
      </c>
      <c r="X106" s="65">
        <f t="shared" si="75"/>
        <v>9.7794570998220327E-3</v>
      </c>
      <c r="Y106" s="68">
        <f t="shared" si="77"/>
        <v>1E-4</v>
      </c>
      <c r="Z106" s="68">
        <f t="shared" si="78"/>
        <v>1E-4</v>
      </c>
      <c r="AA106" s="66">
        <f t="shared" si="76"/>
        <v>3.6802588641328793</v>
      </c>
      <c r="AB106" s="68">
        <f t="shared" si="79"/>
        <v>2.0073227329767906E-2</v>
      </c>
    </row>
    <row r="107" spans="1:28">
      <c r="A107">
        <v>11894.93</v>
      </c>
      <c r="B107">
        <v>3.9159763313609464</v>
      </c>
      <c r="D107" s="66">
        <f t="shared" si="60"/>
        <v>3.703461202562607</v>
      </c>
      <c r="E107" s="66">
        <f t="shared" si="61"/>
        <v>3.6976687631878886</v>
      </c>
      <c r="F107" s="66">
        <f t="shared" si="62"/>
        <v>0</v>
      </c>
      <c r="G107" s="66">
        <f t="shared" si="63"/>
        <v>9.9985877028240053E-4</v>
      </c>
      <c r="H107" s="66">
        <f t="shared" si="64"/>
        <v>0</v>
      </c>
      <c r="I107" s="66">
        <f t="shared" si="65"/>
        <v>3.6986686219581708</v>
      </c>
      <c r="J107" s="66">
        <f t="shared" si="66"/>
        <v>0</v>
      </c>
      <c r="K107" s="66">
        <f t="shared" si="67"/>
        <v>0</v>
      </c>
      <c r="L107" s="66">
        <f t="shared" si="68"/>
        <v>0</v>
      </c>
      <c r="M107" s="66">
        <f t="shared" si="69"/>
        <v>3.6986686219581708</v>
      </c>
      <c r="N107" s="66">
        <f t="shared" si="70"/>
        <v>0</v>
      </c>
      <c r="O107" s="67">
        <f t="shared" si="71"/>
        <v>0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8.9555854027913929E-7</v>
      </c>
      <c r="X107" s="65">
        <f t="shared" si="75"/>
        <v>8.9555854027913925E-3</v>
      </c>
      <c r="Y107" s="68">
        <f t="shared" si="77"/>
        <v>1E-4</v>
      </c>
      <c r="Z107" s="68">
        <f t="shared" si="78"/>
        <v>1E-4</v>
      </c>
      <c r="AA107" s="66">
        <f t="shared" si="76"/>
        <v>3.6986686219581708</v>
      </c>
      <c r="AB107" s="68">
        <f t="shared" si="79"/>
        <v>1.8409757825291528E-2</v>
      </c>
    </row>
    <row r="108" spans="1:28">
      <c r="A108">
        <v>12992.98</v>
      </c>
      <c r="B108">
        <v>3.9159763313609464</v>
      </c>
      <c r="D108" s="66">
        <f t="shared" si="60"/>
        <v>3.703461202562607</v>
      </c>
      <c r="E108" s="66">
        <f t="shared" si="61"/>
        <v>3.7150583704381157</v>
      </c>
      <c r="F108" s="66">
        <f t="shared" si="62"/>
        <v>0</v>
      </c>
      <c r="G108" s="66">
        <f t="shared" si="63"/>
        <v>9.9985953153630203E-4</v>
      </c>
      <c r="H108" s="66">
        <f t="shared" si="64"/>
        <v>0</v>
      </c>
      <c r="I108" s="66">
        <f t="shared" si="65"/>
        <v>3.7160582299696521</v>
      </c>
      <c r="J108" s="66">
        <f t="shared" si="66"/>
        <v>0</v>
      </c>
      <c r="K108" s="66">
        <f t="shared" si="67"/>
        <v>0</v>
      </c>
      <c r="L108" s="66">
        <f t="shared" si="68"/>
        <v>0</v>
      </c>
      <c r="M108" s="66">
        <f t="shared" si="69"/>
        <v>3.7160582299696521</v>
      </c>
      <c r="N108" s="66">
        <f t="shared" si="70"/>
        <v>0</v>
      </c>
      <c r="O108" s="67">
        <f t="shared" si="71"/>
        <v>0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8.1987397406311275E-7</v>
      </c>
      <c r="X108" s="65">
        <f t="shared" si="75"/>
        <v>8.1987397406311276E-3</v>
      </c>
      <c r="Y108" s="68">
        <f t="shared" si="77"/>
        <v>1E-4</v>
      </c>
      <c r="Z108" s="68">
        <f t="shared" si="78"/>
        <v>1E-4</v>
      </c>
      <c r="AA108" s="66">
        <f t="shared" si="76"/>
        <v>3.7160582299696521</v>
      </c>
      <c r="AB108" s="68">
        <f t="shared" si="79"/>
        <v>1.7389608011481261E-2</v>
      </c>
    </row>
    <row r="109" spans="1:28">
      <c r="A109">
        <v>14294.23</v>
      </c>
      <c r="B109">
        <v>3.9159763313609464</v>
      </c>
      <c r="D109" s="66">
        <f t="shared" si="60"/>
        <v>3.703461202562607</v>
      </c>
      <c r="E109" s="66">
        <f t="shared" si="61"/>
        <v>3.7327446297395519</v>
      </c>
      <c r="F109" s="66">
        <f t="shared" si="62"/>
        <v>0</v>
      </c>
      <c r="G109" s="66">
        <f t="shared" si="63"/>
        <v>9.9986034525548413E-4</v>
      </c>
      <c r="H109" s="66">
        <f t="shared" si="64"/>
        <v>0</v>
      </c>
      <c r="I109" s="66">
        <f t="shared" si="65"/>
        <v>3.7337444900848076</v>
      </c>
      <c r="J109" s="66">
        <f t="shared" si="66"/>
        <v>0</v>
      </c>
      <c r="K109" s="66">
        <f t="shared" si="67"/>
        <v>0</v>
      </c>
      <c r="L109" s="66">
        <f t="shared" si="68"/>
        <v>0</v>
      </c>
      <c r="M109" s="66">
        <f t="shared" si="69"/>
        <v>3.7337444900848076</v>
      </c>
      <c r="N109" s="66">
        <f t="shared" si="70"/>
        <v>0</v>
      </c>
      <c r="O109" s="67">
        <f t="shared" si="71"/>
        <v>0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7.4523819383923043E-7</v>
      </c>
      <c r="X109" s="65">
        <f t="shared" si="75"/>
        <v>7.4523819383923041E-3</v>
      </c>
      <c r="Y109" s="68">
        <f t="shared" si="77"/>
        <v>1E-4</v>
      </c>
      <c r="Z109" s="68">
        <f t="shared" si="78"/>
        <v>1E-4</v>
      </c>
      <c r="AA109" s="66">
        <f t="shared" si="76"/>
        <v>3.7337444900848076</v>
      </c>
      <c r="AB109" s="68">
        <f t="shared" si="79"/>
        <v>1.7686260115155505E-2</v>
      </c>
    </row>
    <row r="110" spans="1:28">
      <c r="A110">
        <v>15593.44</v>
      </c>
      <c r="B110">
        <v>3.9159763313609464</v>
      </c>
      <c r="D110" s="66">
        <f t="shared" si="60"/>
        <v>3.703461202562607</v>
      </c>
      <c r="E110" s="66">
        <f t="shared" si="61"/>
        <v>3.7479439035333817</v>
      </c>
      <c r="F110" s="66">
        <f t="shared" si="62"/>
        <v>0</v>
      </c>
      <c r="G110" s="66">
        <f t="shared" si="63"/>
        <v>9.9986107874573921E-4</v>
      </c>
      <c r="H110" s="66">
        <f t="shared" si="64"/>
        <v>0</v>
      </c>
      <c r="I110" s="66">
        <f t="shared" si="65"/>
        <v>3.7489437646121275</v>
      </c>
      <c r="J110" s="66">
        <f t="shared" si="66"/>
        <v>0</v>
      </c>
      <c r="K110" s="66">
        <f t="shared" si="67"/>
        <v>0</v>
      </c>
      <c r="L110" s="66">
        <f t="shared" si="68"/>
        <v>0</v>
      </c>
      <c r="M110" s="66">
        <f t="shared" si="69"/>
        <v>3.7489437646121275</v>
      </c>
      <c r="N110" s="66">
        <f t="shared" si="70"/>
        <v>0</v>
      </c>
      <c r="O110" s="67">
        <f t="shared" si="71"/>
        <v>0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6.8314664035149026E-7</v>
      </c>
      <c r="X110" s="65">
        <f t="shared" si="75"/>
        <v>6.8314664035149025E-3</v>
      </c>
      <c r="Y110" s="68">
        <f t="shared" si="77"/>
        <v>1E-4</v>
      </c>
      <c r="Z110" s="68">
        <f t="shared" si="78"/>
        <v>1E-4</v>
      </c>
      <c r="AA110" s="66">
        <f t="shared" si="76"/>
        <v>3.7489437646121275</v>
      </c>
      <c r="AB110" s="68">
        <f t="shared" si="79"/>
        <v>1.519927452731995E-2</v>
      </c>
    </row>
    <row r="111" spans="1:28">
      <c r="A111">
        <v>17094.29</v>
      </c>
      <c r="B111">
        <v>3.9159763313609464</v>
      </c>
      <c r="D111" s="66">
        <f t="shared" si="60"/>
        <v>3.703461202562607</v>
      </c>
      <c r="E111" s="66">
        <f t="shared" si="61"/>
        <v>3.7631250611074352</v>
      </c>
      <c r="F111" s="66">
        <f t="shared" si="62"/>
        <v>-5.9663858544828141E-2</v>
      </c>
      <c r="G111" s="66">
        <f t="shared" si="63"/>
        <v>9.9986184522687991E-4</v>
      </c>
      <c r="H111" s="66">
        <f t="shared" si="64"/>
        <v>6.066372039005502E-2</v>
      </c>
      <c r="I111" s="66">
        <f t="shared" si="65"/>
        <v>3.7641249229526621</v>
      </c>
      <c r="J111" s="66">
        <f t="shared" si="66"/>
        <v>-6.0663720390055076E-2</v>
      </c>
      <c r="K111" s="66">
        <f t="shared" si="67"/>
        <v>0</v>
      </c>
      <c r="L111" s="66">
        <f t="shared" si="68"/>
        <v>6.0663720390055076E-2</v>
      </c>
      <c r="M111" s="66">
        <f t="shared" si="69"/>
        <v>3.7641249229526621</v>
      </c>
      <c r="N111" s="66">
        <f t="shared" si="70"/>
        <v>-6.0663720390055076E-2</v>
      </c>
      <c r="O111" s="67">
        <f t="shared" si="71"/>
        <v>3.6800869715627842E-3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6.2316751076075937E-7</v>
      </c>
      <c r="X111" s="65">
        <f t="shared" si="75"/>
        <v>6.2316751076075937E-3</v>
      </c>
      <c r="Y111" s="68">
        <f t="shared" si="77"/>
        <v>1E-4</v>
      </c>
      <c r="Z111" s="68">
        <f t="shared" si="78"/>
        <v>1E-4</v>
      </c>
      <c r="AA111" s="66">
        <f t="shared" si="76"/>
        <v>3.7641249229526621</v>
      </c>
      <c r="AB111" s="68">
        <f t="shared" si="79"/>
        <v>1.5181158340534573E-2</v>
      </c>
    </row>
    <row r="112" spans="1:28">
      <c r="A112">
        <v>18693.37</v>
      </c>
      <c r="B112">
        <v>3.9159763313609464</v>
      </c>
      <c r="D112" s="66">
        <f t="shared" si="60"/>
        <v>3.703461202562607</v>
      </c>
      <c r="E112" s="66">
        <f t="shared" si="61"/>
        <v>3.7771044010621204</v>
      </c>
      <c r="F112" s="66">
        <f t="shared" si="62"/>
        <v>-7.3643198499513396E-2</v>
      </c>
      <c r="G112" s="66">
        <f t="shared" si="63"/>
        <v>9.99862583031399E-4</v>
      </c>
      <c r="H112" s="66">
        <f t="shared" si="64"/>
        <v>7.4643061082544801E-2</v>
      </c>
      <c r="I112" s="66">
        <f t="shared" si="65"/>
        <v>3.7781042636451518</v>
      </c>
      <c r="J112" s="66">
        <f t="shared" si="66"/>
        <v>-7.4643061082544815E-2</v>
      </c>
      <c r="K112" s="66">
        <f t="shared" si="67"/>
        <v>0</v>
      </c>
      <c r="L112" s="66">
        <f t="shared" si="68"/>
        <v>7.4643061082544815E-2</v>
      </c>
      <c r="M112" s="66">
        <f t="shared" si="69"/>
        <v>3.7781042636451518</v>
      </c>
      <c r="N112" s="66">
        <f t="shared" si="70"/>
        <v>-7.4643061082544815E-2</v>
      </c>
      <c r="O112" s="67">
        <f t="shared" si="71"/>
        <v>5.5715865677725164E-3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5.698601240719326E-7</v>
      </c>
      <c r="X112" s="65">
        <f t="shared" si="75"/>
        <v>5.6986012407193257E-3</v>
      </c>
      <c r="Y112" s="68">
        <f t="shared" si="77"/>
        <v>1E-4</v>
      </c>
      <c r="Z112" s="68">
        <f t="shared" si="78"/>
        <v>1E-4</v>
      </c>
      <c r="AA112" s="66">
        <f t="shared" si="76"/>
        <v>3.7781042636451518</v>
      </c>
      <c r="AB112" s="68">
        <f t="shared" si="79"/>
        <v>1.3979340692489739E-2</v>
      </c>
    </row>
    <row r="113" spans="1:28">
      <c r="A113">
        <v>20393.96</v>
      </c>
      <c r="B113">
        <v>3.9159763313609464</v>
      </c>
      <c r="D113" s="66">
        <f t="shared" si="60"/>
        <v>3.703461202562607</v>
      </c>
      <c r="E113" s="66">
        <f t="shared" si="61"/>
        <v>3.7900215670720927</v>
      </c>
      <c r="F113" s="66">
        <f t="shared" si="62"/>
        <v>-8.6560364509485677E-2</v>
      </c>
      <c r="G113" s="66">
        <f t="shared" si="63"/>
        <v>9.9986329387668116E-4</v>
      </c>
      <c r="H113" s="66">
        <f t="shared" si="64"/>
        <v>8.7560227803362353E-2</v>
      </c>
      <c r="I113" s="66">
        <f t="shared" si="65"/>
        <v>3.7910214303659693</v>
      </c>
      <c r="J113" s="66">
        <f t="shared" si="66"/>
        <v>-8.7560227803362256E-2</v>
      </c>
      <c r="K113" s="66">
        <f t="shared" si="67"/>
        <v>0</v>
      </c>
      <c r="L113" s="66">
        <f t="shared" si="68"/>
        <v>8.7560227803362256E-2</v>
      </c>
      <c r="M113" s="66">
        <f t="shared" si="69"/>
        <v>3.7910214303659693</v>
      </c>
      <c r="N113" s="66">
        <f t="shared" si="70"/>
        <v>-8.7560227803362256E-2</v>
      </c>
      <c r="O113" s="67">
        <f t="shared" si="71"/>
        <v>7.6667934929766923E-3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5.2234122983091774E-7</v>
      </c>
      <c r="X113" s="65">
        <f t="shared" si="75"/>
        <v>5.223412298309177E-3</v>
      </c>
      <c r="Y113" s="68">
        <f t="shared" si="77"/>
        <v>1E-4</v>
      </c>
      <c r="Z113" s="68">
        <f t="shared" si="78"/>
        <v>1E-4</v>
      </c>
      <c r="AA113" s="66">
        <f t="shared" si="76"/>
        <v>3.7910214303659693</v>
      </c>
      <c r="AB113" s="68">
        <f t="shared" si="79"/>
        <v>1.2917166720817441E-2</v>
      </c>
    </row>
    <row r="114" spans="1:28">
      <c r="A114">
        <v>22295.41</v>
      </c>
      <c r="B114">
        <v>3.9159763313609464</v>
      </c>
      <c r="D114" s="66">
        <f t="shared" si="60"/>
        <v>3.703461202562607</v>
      </c>
      <c r="E114" s="66">
        <f t="shared" si="61"/>
        <v>3.8025896845944795</v>
      </c>
      <c r="F114" s="66">
        <f t="shared" si="62"/>
        <v>-9.9128482031872522E-2</v>
      </c>
      <c r="G114" s="66">
        <f t="shared" si="63"/>
        <v>9.9986401406069753E-4</v>
      </c>
      <c r="H114" s="66">
        <f t="shared" si="64"/>
        <v>0.10012834604593322</v>
      </c>
      <c r="I114" s="66">
        <f t="shared" si="65"/>
        <v>3.80358954860854</v>
      </c>
      <c r="J114" s="66">
        <f t="shared" si="66"/>
        <v>-0.10012834604593301</v>
      </c>
      <c r="K114" s="66">
        <f t="shared" si="67"/>
        <v>0</v>
      </c>
      <c r="L114" s="66">
        <f t="shared" si="68"/>
        <v>0.10012834604593301</v>
      </c>
      <c r="M114" s="66">
        <f t="shared" si="69"/>
        <v>3.80358954860854</v>
      </c>
      <c r="N114" s="66">
        <f t="shared" si="70"/>
        <v>-0.10012834604593301</v>
      </c>
      <c r="O114" s="67">
        <f t="shared" si="71"/>
        <v>1.002568568189411E-2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4.7779368701999842E-7</v>
      </c>
      <c r="X114" s="65">
        <f t="shared" si="75"/>
        <v>4.7779368701999841E-3</v>
      </c>
      <c r="Y114" s="68">
        <f t="shared" si="77"/>
        <v>1E-4</v>
      </c>
      <c r="Z114" s="68">
        <f t="shared" si="78"/>
        <v>1E-4</v>
      </c>
      <c r="AA114" s="66">
        <f t="shared" si="76"/>
        <v>3.80358954860854</v>
      </c>
      <c r="AB114" s="68">
        <f t="shared" si="79"/>
        <v>1.2568118242570758E-2</v>
      </c>
    </row>
    <row r="115" spans="1:28">
      <c r="A115">
        <v>24397.58</v>
      </c>
      <c r="B115">
        <v>3.9159763313609464</v>
      </c>
      <c r="D115" s="66">
        <f t="shared" si="60"/>
        <v>3.703461202562607</v>
      </c>
      <c r="E115" s="66">
        <f t="shared" si="61"/>
        <v>3.8146676572360727</v>
      </c>
      <c r="F115" s="66">
        <f t="shared" si="62"/>
        <v>-0.11120645467346568</v>
      </c>
      <c r="G115" s="66">
        <f t="shared" si="63"/>
        <v>9.9986473433891958E-4</v>
      </c>
      <c r="H115" s="66">
        <f t="shared" si="64"/>
        <v>0.11220631940780461</v>
      </c>
      <c r="I115" s="66">
        <f t="shared" si="65"/>
        <v>3.8156675219704117</v>
      </c>
      <c r="J115" s="66">
        <f t="shared" si="66"/>
        <v>-0.11220631940780468</v>
      </c>
      <c r="K115" s="66">
        <f t="shared" si="67"/>
        <v>0</v>
      </c>
      <c r="L115" s="66">
        <f t="shared" si="68"/>
        <v>0.11220631940780468</v>
      </c>
      <c r="M115" s="66">
        <f t="shared" si="69"/>
        <v>3.8156675219704117</v>
      </c>
      <c r="N115" s="66">
        <f t="shared" si="70"/>
        <v>-0.11220631940780468</v>
      </c>
      <c r="O115" s="67">
        <f t="shared" si="71"/>
        <v>1.2590258115046285E-2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4.3662552382336862E-7</v>
      </c>
      <c r="X115" s="65">
        <f t="shared" si="75"/>
        <v>4.3662552382336866E-3</v>
      </c>
      <c r="Y115" s="68">
        <f t="shared" si="77"/>
        <v>1E-4</v>
      </c>
      <c r="Z115" s="68">
        <f t="shared" si="78"/>
        <v>1E-4</v>
      </c>
      <c r="AA115" s="66">
        <f t="shared" si="76"/>
        <v>3.8156675219704117</v>
      </c>
      <c r="AB115" s="68">
        <f t="shared" si="79"/>
        <v>1.2077973361871663E-2</v>
      </c>
    </row>
    <row r="116" spans="1:28">
      <c r="A116">
        <v>26696.92</v>
      </c>
      <c r="B116">
        <v>3.9159763313609464</v>
      </c>
      <c r="D116" s="66">
        <f t="shared" si="60"/>
        <v>3.703461202562607</v>
      </c>
      <c r="E116" s="66">
        <f t="shared" si="61"/>
        <v>3.8261571604032287</v>
      </c>
      <c r="F116" s="66">
        <f t="shared" si="62"/>
        <v>-0.12269595784062171</v>
      </c>
      <c r="G116" s="66">
        <f t="shared" si="63"/>
        <v>9.9986544672135279E-4</v>
      </c>
      <c r="H116" s="66">
        <f t="shared" si="64"/>
        <v>0.12369582328734306</v>
      </c>
      <c r="I116" s="66">
        <f t="shared" si="65"/>
        <v>3.8271570258499499</v>
      </c>
      <c r="J116" s="66">
        <f t="shared" si="66"/>
        <v>-0.12369582328734285</v>
      </c>
      <c r="K116" s="66">
        <f t="shared" si="67"/>
        <v>0</v>
      </c>
      <c r="L116" s="66">
        <f t="shared" si="68"/>
        <v>0.12369582328734285</v>
      </c>
      <c r="M116" s="66">
        <f t="shared" si="69"/>
        <v>3.8271570258499499</v>
      </c>
      <c r="N116" s="66">
        <f t="shared" si="70"/>
        <v>-0.12369582328734285</v>
      </c>
      <c r="O116" s="67">
        <f t="shared" si="71"/>
        <v>1.5300656698733551E-2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3.9902004229411274E-7</v>
      </c>
      <c r="X116" s="65">
        <f t="shared" si="75"/>
        <v>3.9902004229411276E-3</v>
      </c>
      <c r="Y116" s="68">
        <f t="shared" si="77"/>
        <v>1E-4</v>
      </c>
      <c r="Z116" s="68">
        <f t="shared" si="78"/>
        <v>1E-4</v>
      </c>
      <c r="AA116" s="66">
        <f t="shared" si="76"/>
        <v>3.8271570258499499</v>
      </c>
      <c r="AB116" s="68">
        <f t="shared" si="79"/>
        <v>1.1489503879538177E-2</v>
      </c>
    </row>
    <row r="117" spans="1:28">
      <c r="A117">
        <v>29297.72</v>
      </c>
      <c r="B117">
        <v>3.9159763313609464</v>
      </c>
      <c r="D117" s="66">
        <f t="shared" si="60"/>
        <v>3.703461202562607</v>
      </c>
      <c r="E117" s="66">
        <f t="shared" si="61"/>
        <v>3.8374483416298775</v>
      </c>
      <c r="F117" s="66">
        <f t="shared" si="62"/>
        <v>-0.13398713906727044</v>
      </c>
      <c r="G117" s="66">
        <f t="shared" si="63"/>
        <v>9.9986617419312094E-4</v>
      </c>
      <c r="H117" s="66">
        <f t="shared" si="64"/>
        <v>0.13498700524146356</v>
      </c>
      <c r="I117" s="66">
        <f t="shared" si="65"/>
        <v>3.8384482078040705</v>
      </c>
      <c r="J117" s="66">
        <f t="shared" si="66"/>
        <v>-0.13498700524146345</v>
      </c>
      <c r="K117" s="66">
        <f t="shared" si="67"/>
        <v>0</v>
      </c>
      <c r="L117" s="66">
        <f t="shared" si="68"/>
        <v>0.13498700524146345</v>
      </c>
      <c r="M117" s="66">
        <f t="shared" si="69"/>
        <v>3.8384482078040705</v>
      </c>
      <c r="N117" s="66">
        <f t="shared" si="70"/>
        <v>-0.13498700524146345</v>
      </c>
      <c r="O117" s="67">
        <f t="shared" si="71"/>
        <v>1.8221491584058881E-2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3.6359846935265074E-7</v>
      </c>
      <c r="X117" s="65">
        <f t="shared" si="75"/>
        <v>3.6359846935265076E-3</v>
      </c>
      <c r="Y117" s="68">
        <f t="shared" si="77"/>
        <v>1E-4</v>
      </c>
      <c r="Z117" s="68">
        <f t="shared" si="78"/>
        <v>1E-4</v>
      </c>
      <c r="AA117" s="66">
        <f t="shared" si="76"/>
        <v>3.8384482078040705</v>
      </c>
      <c r="AB117" s="68">
        <f t="shared" si="79"/>
        <v>1.1291181954120599E-2</v>
      </c>
    </row>
    <row r="118" spans="1:28">
      <c r="A118">
        <v>31999.38</v>
      </c>
      <c r="B118">
        <v>3.9159763313609464</v>
      </c>
      <c r="D118" s="66">
        <f t="shared" si="60"/>
        <v>3.703461202562607</v>
      </c>
      <c r="E118" s="66">
        <f t="shared" si="61"/>
        <v>3.8476655706615772</v>
      </c>
      <c r="F118" s="66">
        <f t="shared" si="62"/>
        <v>-0.14420436809897019</v>
      </c>
      <c r="G118" s="66">
        <f t="shared" si="63"/>
        <v>9.9986685722126085E-4</v>
      </c>
      <c r="H118" s="66">
        <f t="shared" si="64"/>
        <v>0.14520423495619145</v>
      </c>
      <c r="I118" s="66">
        <f t="shared" si="65"/>
        <v>3.8486654375187985</v>
      </c>
      <c r="J118" s="66">
        <f t="shared" si="66"/>
        <v>-0.1452042349561915</v>
      </c>
      <c r="K118" s="66">
        <f t="shared" si="67"/>
        <v>0</v>
      </c>
      <c r="L118" s="66">
        <f t="shared" si="68"/>
        <v>0.1452042349561915</v>
      </c>
      <c r="M118" s="66">
        <f t="shared" si="69"/>
        <v>3.8486654375187985</v>
      </c>
      <c r="N118" s="66">
        <f t="shared" si="70"/>
        <v>-0.1452042349561915</v>
      </c>
      <c r="O118" s="67">
        <f t="shared" si="71"/>
        <v>2.1084269849212866E-2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3.3290039205517548E-7</v>
      </c>
      <c r="X118" s="65">
        <f t="shared" si="75"/>
        <v>3.3290039205517547E-3</v>
      </c>
      <c r="Y118" s="68">
        <f t="shared" si="77"/>
        <v>1E-4</v>
      </c>
      <c r="Z118" s="68">
        <f t="shared" si="78"/>
        <v>1E-4</v>
      </c>
      <c r="AA118" s="66">
        <f t="shared" si="76"/>
        <v>3.8486654375187985</v>
      </c>
      <c r="AB118" s="68">
        <f t="shared" si="79"/>
        <v>1.0217229714728049E-2</v>
      </c>
    </row>
    <row r="119" spans="1:28">
      <c r="A119">
        <v>34997.78</v>
      </c>
      <c r="B119">
        <v>3.9159763313609464</v>
      </c>
      <c r="D119" s="66">
        <f t="shared" si="60"/>
        <v>3.703461202562607</v>
      </c>
      <c r="E119" s="66">
        <f t="shared" si="61"/>
        <v>3.8575792649308975</v>
      </c>
      <c r="F119" s="66">
        <f t="shared" si="62"/>
        <v>-0.15411806236829051</v>
      </c>
      <c r="G119" s="66">
        <f t="shared" si="63"/>
        <v>9.9986754369278913E-4</v>
      </c>
      <c r="H119" s="66">
        <f t="shared" si="64"/>
        <v>0.15511792991198331</v>
      </c>
      <c r="I119" s="66">
        <f t="shared" si="65"/>
        <v>3.8585791324745902</v>
      </c>
      <c r="J119" s="66">
        <f t="shared" si="66"/>
        <v>-0.15511792991198314</v>
      </c>
      <c r="K119" s="66">
        <f t="shared" si="67"/>
        <v>0</v>
      </c>
      <c r="L119" s="66">
        <f t="shared" si="68"/>
        <v>0.15511792991198314</v>
      </c>
      <c r="M119" s="66">
        <f t="shared" si="69"/>
        <v>3.8585791324745902</v>
      </c>
      <c r="N119" s="66">
        <f t="shared" si="70"/>
        <v>-0.15511792991198314</v>
      </c>
      <c r="O119" s="67">
        <f t="shared" si="71"/>
        <v>2.4061572180178913E-2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3.0437948199921666E-7</v>
      </c>
      <c r="X119" s="65">
        <f t="shared" si="75"/>
        <v>3.0437948199921665E-3</v>
      </c>
      <c r="Y119" s="68">
        <f t="shared" si="77"/>
        <v>1E-4</v>
      </c>
      <c r="Z119" s="68">
        <f t="shared" si="78"/>
        <v>1E-4</v>
      </c>
      <c r="AA119" s="66">
        <f t="shared" si="76"/>
        <v>3.8585791324745902</v>
      </c>
      <c r="AB119" s="68">
        <f t="shared" si="79"/>
        <v>9.913694955791641E-3</v>
      </c>
    </row>
    <row r="120" spans="1:28">
      <c r="A120">
        <v>38299.18</v>
      </c>
      <c r="B120">
        <v>3.9159763313609464</v>
      </c>
      <c r="D120" s="66">
        <f t="shared" si="60"/>
        <v>3.703461202562607</v>
      </c>
      <c r="E120" s="66">
        <f t="shared" si="61"/>
        <v>3.8671181615804477</v>
      </c>
      <c r="F120" s="66">
        <f t="shared" si="62"/>
        <v>-0.16365695901784072</v>
      </c>
      <c r="G120" s="66">
        <f t="shared" si="63"/>
        <v>9.9986822746674911E-4</v>
      </c>
      <c r="H120" s="66">
        <f t="shared" si="64"/>
        <v>0.16465682724530747</v>
      </c>
      <c r="I120" s="66">
        <f t="shared" si="65"/>
        <v>3.8681180298079143</v>
      </c>
      <c r="J120" s="66">
        <f t="shared" si="66"/>
        <v>-0.16465682724530728</v>
      </c>
      <c r="K120" s="66">
        <f t="shared" si="67"/>
        <v>0</v>
      </c>
      <c r="L120" s="66">
        <f t="shared" si="68"/>
        <v>0.16465682724530728</v>
      </c>
      <c r="M120" s="66">
        <f t="shared" si="69"/>
        <v>3.8681180298079143</v>
      </c>
      <c r="N120" s="66">
        <f t="shared" si="70"/>
        <v>-0.16465682724530728</v>
      </c>
      <c r="O120" s="67">
        <f t="shared" si="71"/>
        <v>2.7111870758490964E-2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2.7814188574070102E-7</v>
      </c>
      <c r="X120" s="65">
        <f t="shared" si="75"/>
        <v>2.7814188574070103E-3</v>
      </c>
      <c r="Y120" s="68">
        <f t="shared" si="77"/>
        <v>1E-4</v>
      </c>
      <c r="Z120" s="68">
        <f t="shared" si="78"/>
        <v>1E-4</v>
      </c>
      <c r="AA120" s="66">
        <f t="shared" si="76"/>
        <v>3.8681180298079143</v>
      </c>
      <c r="AB120" s="68">
        <f t="shared" si="79"/>
        <v>9.5388973333241367E-3</v>
      </c>
    </row>
    <row r="121" spans="1:28">
      <c r="A121">
        <v>41897.730000000003</v>
      </c>
      <c r="B121">
        <v>3.9159763313609464</v>
      </c>
      <c r="D121" s="66">
        <f t="shared" si="60"/>
        <v>3.703461202562607</v>
      </c>
      <c r="E121" s="66">
        <f t="shared" si="61"/>
        <v>3.8762117556790345</v>
      </c>
      <c r="F121" s="66">
        <f t="shared" si="62"/>
        <v>-0.17275055311642751</v>
      </c>
      <c r="G121" s="66">
        <f t="shared" si="63"/>
        <v>9.9986890167268346E-4</v>
      </c>
      <c r="H121" s="66">
        <f t="shared" si="64"/>
        <v>0.1737504220181002</v>
      </c>
      <c r="I121" s="66">
        <f t="shared" si="65"/>
        <v>3.8772116245807071</v>
      </c>
      <c r="J121" s="66">
        <f t="shared" si="66"/>
        <v>-0.17375042201810009</v>
      </c>
      <c r="K121" s="66">
        <f t="shared" si="67"/>
        <v>0</v>
      </c>
      <c r="L121" s="66">
        <f t="shared" si="68"/>
        <v>0.17375042201810009</v>
      </c>
      <c r="M121" s="66">
        <f t="shared" si="69"/>
        <v>3.8772116245807071</v>
      </c>
      <c r="N121" s="66">
        <f t="shared" si="70"/>
        <v>-0.17375042201810009</v>
      </c>
      <c r="O121" s="67">
        <f t="shared" si="71"/>
        <v>3.0189209151467881E-2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2.5425258474677606E-7</v>
      </c>
      <c r="X121" s="65">
        <f t="shared" si="75"/>
        <v>2.5425258474677604E-3</v>
      </c>
      <c r="Y121" s="68">
        <f t="shared" si="77"/>
        <v>1E-4</v>
      </c>
      <c r="Z121" s="68">
        <f t="shared" si="78"/>
        <v>1E-4</v>
      </c>
      <c r="AA121" s="66">
        <f t="shared" si="76"/>
        <v>3.8772116245807071</v>
      </c>
      <c r="AB121" s="68">
        <f t="shared" si="79"/>
        <v>9.0935947727928124E-3</v>
      </c>
    </row>
    <row r="122" spans="1:28">
      <c r="A122">
        <v>45798.1</v>
      </c>
      <c r="B122">
        <v>3.9159763313609464</v>
      </c>
      <c r="D122" s="66">
        <f t="shared" si="60"/>
        <v>3.703461202562607</v>
      </c>
      <c r="E122" s="66">
        <f t="shared" si="61"/>
        <v>3.8848474247945064</v>
      </c>
      <c r="F122" s="66">
        <f t="shared" si="62"/>
        <v>-0.18138622223189937</v>
      </c>
      <c r="G122" s="66">
        <f t="shared" si="63"/>
        <v>9.9986956315736212E-4</v>
      </c>
      <c r="H122" s="66">
        <f t="shared" si="64"/>
        <v>0.18238609179505674</v>
      </c>
      <c r="I122" s="66">
        <f t="shared" si="65"/>
        <v>3.8858472943576636</v>
      </c>
      <c r="J122" s="66">
        <f t="shared" si="66"/>
        <v>-0.1823860917950566</v>
      </c>
      <c r="K122" s="66">
        <f t="shared" si="67"/>
        <v>0</v>
      </c>
      <c r="L122" s="66">
        <f t="shared" si="68"/>
        <v>0.1823860917950566</v>
      </c>
      <c r="M122" s="66">
        <f t="shared" si="69"/>
        <v>3.8858472943576636</v>
      </c>
      <c r="N122" s="66">
        <f t="shared" si="70"/>
        <v>-0.1823860917950566</v>
      </c>
      <c r="O122" s="67">
        <f t="shared" si="71"/>
        <v>3.3264686480274815E-2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2.3259930319210934E-7</v>
      </c>
      <c r="X122" s="65">
        <f t="shared" si="75"/>
        <v>2.3259930319210935E-3</v>
      </c>
      <c r="Y122" s="68">
        <f t="shared" si="77"/>
        <v>1E-4</v>
      </c>
      <c r="Z122" s="68">
        <f t="shared" si="78"/>
        <v>1E-4</v>
      </c>
      <c r="AA122" s="66">
        <f t="shared" si="76"/>
        <v>3.8858472943576636</v>
      </c>
      <c r="AB122" s="68">
        <f t="shared" si="79"/>
        <v>8.6356697769565116E-3</v>
      </c>
    </row>
    <row r="123" spans="1:28">
      <c r="A123">
        <v>50099.97</v>
      </c>
      <c r="B123">
        <v>3.9159763313609464</v>
      </c>
      <c r="D123" s="66">
        <f t="shared" si="60"/>
        <v>3.703461202562607</v>
      </c>
      <c r="E123" s="66">
        <f t="shared" si="61"/>
        <v>3.8932000481405256</v>
      </c>
      <c r="F123" s="66">
        <f t="shared" si="62"/>
        <v>-0.18973884557791854</v>
      </c>
      <c r="G123" s="66">
        <f t="shared" si="63"/>
        <v>9.998702236132639E-4</v>
      </c>
      <c r="H123" s="66">
        <f t="shared" si="64"/>
        <v>0.19073871580153179</v>
      </c>
      <c r="I123" s="66">
        <f t="shared" si="65"/>
        <v>3.8941999183641389</v>
      </c>
      <c r="J123" s="66">
        <f t="shared" si="66"/>
        <v>-0.1907387158015319</v>
      </c>
      <c r="K123" s="66">
        <f t="shared" si="67"/>
        <v>0</v>
      </c>
      <c r="L123" s="66">
        <f t="shared" si="68"/>
        <v>0.1907387158015319</v>
      </c>
      <c r="M123" s="66">
        <f t="shared" si="69"/>
        <v>3.8941999183641389</v>
      </c>
      <c r="N123" s="66">
        <f t="shared" si="70"/>
        <v>-0.1907387158015319</v>
      </c>
      <c r="O123" s="67">
        <f t="shared" si="71"/>
        <v>3.6381257705617558E-2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2.126269965335816E-7</v>
      </c>
      <c r="X123" s="65">
        <f t="shared" si="75"/>
        <v>2.1262699653358161E-3</v>
      </c>
      <c r="Y123" s="68">
        <f t="shared" si="77"/>
        <v>1E-4</v>
      </c>
      <c r="Z123" s="68">
        <f t="shared" si="78"/>
        <v>1E-4</v>
      </c>
      <c r="AA123" s="66">
        <f t="shared" si="76"/>
        <v>3.8941999183641389</v>
      </c>
      <c r="AB123" s="68">
        <f t="shared" si="79"/>
        <v>8.3526240064752955E-3</v>
      </c>
    </row>
    <row r="124" spans="1:28">
      <c r="A124">
        <v>54801.1</v>
      </c>
      <c r="B124">
        <v>3.9159763313609464</v>
      </c>
      <c r="D124" s="66">
        <f t="shared" si="60"/>
        <v>3.703461202562607</v>
      </c>
      <c r="E124" s="66">
        <f t="shared" si="61"/>
        <v>3.901207665449332</v>
      </c>
      <c r="F124" s="66">
        <f t="shared" si="62"/>
        <v>-0.19774646288672493</v>
      </c>
      <c r="G124" s="66">
        <f t="shared" si="63"/>
        <v>9.9987087677729566E-4</v>
      </c>
      <c r="H124" s="66">
        <f t="shared" si="64"/>
        <v>0.19874633376350223</v>
      </c>
      <c r="I124" s="66">
        <f t="shared" si="65"/>
        <v>3.9022075363261091</v>
      </c>
      <c r="J124" s="66">
        <f t="shared" si="66"/>
        <v>-0.19874633376350204</v>
      </c>
      <c r="K124" s="66">
        <f t="shared" si="67"/>
        <v>0</v>
      </c>
      <c r="L124" s="66">
        <f t="shared" si="68"/>
        <v>0.19874633376350204</v>
      </c>
      <c r="M124" s="66">
        <f t="shared" si="69"/>
        <v>3.9022075363261091</v>
      </c>
      <c r="N124" s="66">
        <f t="shared" si="70"/>
        <v>-0.19874633376350204</v>
      </c>
      <c r="O124" s="67">
        <f t="shared" si="71"/>
        <v>3.9500105184433351E-2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1.943867212067375E-7</v>
      </c>
      <c r="X124" s="65">
        <f t="shared" si="75"/>
        <v>1.9438672120673751E-3</v>
      </c>
      <c r="Y124" s="68">
        <f t="shared" si="77"/>
        <v>1E-4</v>
      </c>
      <c r="Z124" s="68">
        <f t="shared" si="78"/>
        <v>1E-4</v>
      </c>
      <c r="AA124" s="66">
        <f t="shared" si="76"/>
        <v>3.9022075363261091</v>
      </c>
      <c r="AB124" s="68">
        <f t="shared" si="79"/>
        <v>8.0076179619701371E-3</v>
      </c>
    </row>
    <row r="125" spans="1:28">
      <c r="A125">
        <v>59990.16</v>
      </c>
      <c r="B125">
        <v>3.9159763313609464</v>
      </c>
      <c r="D125" s="66">
        <f t="shared" si="60"/>
        <v>3.703461202562607</v>
      </c>
      <c r="E125" s="66">
        <f t="shared" si="61"/>
        <v>3.9089641724639126</v>
      </c>
      <c r="F125" s="66">
        <f t="shared" si="62"/>
        <v>-0.20550296990130557</v>
      </c>
      <c r="G125" s="66">
        <f t="shared" si="63"/>
        <v>9.9987152899758732E-4</v>
      </c>
      <c r="H125" s="66">
        <f t="shared" si="64"/>
        <v>0.20650284143030315</v>
      </c>
      <c r="I125" s="66">
        <f t="shared" si="65"/>
        <v>3.9099640439929102</v>
      </c>
      <c r="J125" s="66">
        <f t="shared" si="66"/>
        <v>-0.20650284143030317</v>
      </c>
      <c r="K125" s="66">
        <f t="shared" si="67"/>
        <v>0</v>
      </c>
      <c r="L125" s="66">
        <f t="shared" si="68"/>
        <v>0.20650284143030317</v>
      </c>
      <c r="M125" s="66">
        <f t="shared" si="69"/>
        <v>3.9099640439929102</v>
      </c>
      <c r="N125" s="66">
        <f t="shared" si="70"/>
        <v>-0.20650284143030317</v>
      </c>
      <c r="O125" s="67">
        <f t="shared" si="71"/>
        <v>4.2643423518788935E-2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1.7757255769150375E-7</v>
      </c>
      <c r="X125" s="65">
        <f t="shared" si="75"/>
        <v>1.7757255769150376E-3</v>
      </c>
      <c r="Y125" s="68">
        <f t="shared" si="77"/>
        <v>1E-4</v>
      </c>
      <c r="Z125" s="68">
        <f t="shared" si="78"/>
        <v>1E-4</v>
      </c>
      <c r="AA125" s="66">
        <f t="shared" si="76"/>
        <v>3.9099640439929102</v>
      </c>
      <c r="AB125" s="68">
        <f t="shared" si="79"/>
        <v>7.7565076668011379E-3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2.6459299536222614E-2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2.6459299536222614E-2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5.2918599072445227E-2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7.9377898608667827E-2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7.9377898608667827E-2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0.10583719814489045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0.10583719814489045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0.10583719814489045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0.10583719814489045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0.10583719814489045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0.10583719814489045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0.10583719814489045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0.13229649768111304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0.13229649768111304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0.13229649768111304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0.13229649768111304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0.13229649768111304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0.13229649768111304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0.13229649768111304</v>
      </c>
      <c r="B244" s="9">
        <f t="shared" si="86"/>
        <v>9.0299999999999994</v>
      </c>
      <c r="C244" s="65">
        <f t="shared" si="80"/>
        <v>0.1</v>
      </c>
      <c r="D244" s="9">
        <f t="shared" si="87"/>
        <v>9.0299999999999994</v>
      </c>
      <c r="E244" s="66">
        <f t="shared" si="81"/>
        <v>0.1</v>
      </c>
      <c r="F244" s="9">
        <f t="shared" si="88"/>
        <v>9.0299999999999994</v>
      </c>
      <c r="G244" s="68">
        <f t="shared" si="82"/>
        <v>9.9974740278425673E-4</v>
      </c>
      <c r="H244" s="9">
        <f t="shared" si="89"/>
        <v>9.0299999999999994</v>
      </c>
      <c r="I244" s="66">
        <f t="shared" si="90"/>
        <v>9.9974740278425673E-4</v>
      </c>
      <c r="J244" s="9">
        <f t="shared" si="91"/>
        <v>9.0299999999999994</v>
      </c>
      <c r="K244" s="9">
        <f t="shared" si="83"/>
        <v>9.9974740278425673E-4</v>
      </c>
      <c r="L244" s="9">
        <f t="shared" si="84"/>
        <v>9.0299999999999994</v>
      </c>
    </row>
    <row r="245" spans="1:19">
      <c r="A245" s="66">
        <f t="shared" si="85"/>
        <v>0.13229649768111304</v>
      </c>
      <c r="B245" s="9">
        <f t="shared" si="86"/>
        <v>9.89</v>
      </c>
      <c r="C245" s="65">
        <f t="shared" si="80"/>
        <v>0.1</v>
      </c>
      <c r="D245" s="9">
        <f t="shared" si="87"/>
        <v>9.89</v>
      </c>
      <c r="E245" s="66">
        <f t="shared" si="81"/>
        <v>0.1</v>
      </c>
      <c r="F245" s="9">
        <f t="shared" si="88"/>
        <v>9.89</v>
      </c>
      <c r="G245" s="68">
        <f t="shared" si="82"/>
        <v>9.9974990040858501E-4</v>
      </c>
      <c r="H245" s="9">
        <f t="shared" si="89"/>
        <v>9.89</v>
      </c>
      <c r="I245" s="66">
        <f t="shared" si="90"/>
        <v>9.9974990040858501E-4</v>
      </c>
      <c r="J245" s="9">
        <f t="shared" si="91"/>
        <v>9.89</v>
      </c>
      <c r="K245" s="9">
        <f t="shared" si="83"/>
        <v>9.9974990040858501E-4</v>
      </c>
      <c r="L245" s="9">
        <f t="shared" si="84"/>
        <v>9.89</v>
      </c>
    </row>
    <row r="246" spans="1:19">
      <c r="A246" s="66">
        <f t="shared" si="85"/>
        <v>0.13229649768111304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9.9975227047663482E-4</v>
      </c>
      <c r="L246" s="9">
        <f t="shared" si="84"/>
        <v>10.8</v>
      </c>
    </row>
    <row r="247" spans="1:19">
      <c r="A247" s="66">
        <f t="shared" si="85"/>
        <v>0.13229649768111304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9.9975458776507603E-4</v>
      </c>
      <c r="H247" s="9">
        <f t="shared" si="89"/>
        <v>11.79</v>
      </c>
      <c r="I247" s="66">
        <f t="shared" si="90"/>
        <v>9.9975458776507603E-4</v>
      </c>
      <c r="J247" s="9">
        <f t="shared" si="91"/>
        <v>11.79</v>
      </c>
      <c r="K247" s="9">
        <f t="shared" si="83"/>
        <v>9.9975458776507603E-4</v>
      </c>
      <c r="L247" s="9">
        <f t="shared" si="84"/>
        <v>11.79</v>
      </c>
    </row>
    <row r="248" spans="1:19">
      <c r="A248" s="66">
        <f t="shared" si="85"/>
        <v>0.13229649768111304</v>
      </c>
      <c r="B248" s="9">
        <f t="shared" si="86"/>
        <v>12.9</v>
      </c>
      <c r="C248" s="65">
        <f t="shared" si="80"/>
        <v>0.1</v>
      </c>
      <c r="D248" s="9">
        <f t="shared" si="87"/>
        <v>12.9</v>
      </c>
      <c r="E248" s="66">
        <f t="shared" si="81"/>
        <v>0.1</v>
      </c>
      <c r="F248" s="9">
        <f t="shared" si="88"/>
        <v>12.9</v>
      </c>
      <c r="G248" s="68">
        <f t="shared" si="82"/>
        <v>9.9975692040838978E-4</v>
      </c>
      <c r="H248" s="9">
        <f t="shared" si="89"/>
        <v>12.9</v>
      </c>
      <c r="I248" s="66">
        <f t="shared" si="90"/>
        <v>9.9975692040838978E-4</v>
      </c>
      <c r="J248" s="9">
        <f t="shared" si="91"/>
        <v>12.9</v>
      </c>
      <c r="K248" s="9">
        <f t="shared" si="83"/>
        <v>9.9975692040838978E-4</v>
      </c>
      <c r="L248" s="9">
        <f t="shared" si="84"/>
        <v>12.9</v>
      </c>
    </row>
    <row r="249" spans="1:19">
      <c r="A249" s="66">
        <f t="shared" si="85"/>
        <v>0.13229649768111304</v>
      </c>
      <c r="B249" s="9">
        <f t="shared" si="86"/>
        <v>14.19</v>
      </c>
      <c r="C249" s="65">
        <f t="shared" si="80"/>
        <v>0.1</v>
      </c>
      <c r="D249" s="9">
        <f t="shared" si="87"/>
        <v>14.19</v>
      </c>
      <c r="E249" s="66">
        <f t="shared" si="81"/>
        <v>0.1</v>
      </c>
      <c r="F249" s="9">
        <f t="shared" si="88"/>
        <v>14.19</v>
      </c>
      <c r="G249" s="68">
        <f t="shared" si="82"/>
        <v>9.9975934346928862E-4</v>
      </c>
      <c r="H249" s="9">
        <f t="shared" si="89"/>
        <v>14.19</v>
      </c>
      <c r="I249" s="66">
        <f t="shared" si="90"/>
        <v>9.9975934346928862E-4</v>
      </c>
      <c r="J249" s="9">
        <f t="shared" si="91"/>
        <v>14.19</v>
      </c>
      <c r="K249" s="9">
        <f t="shared" si="83"/>
        <v>9.9975934346928862E-4</v>
      </c>
      <c r="L249" s="9">
        <f t="shared" si="84"/>
        <v>14.19</v>
      </c>
    </row>
    <row r="250" spans="1:19">
      <c r="A250" s="66">
        <f t="shared" si="85"/>
        <v>0.13229649768111304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9.9976154566004021E-4</v>
      </c>
      <c r="L250" s="9">
        <f t="shared" si="84"/>
        <v>15.5</v>
      </c>
    </row>
    <row r="251" spans="1:19" ht="24">
      <c r="A251" s="66">
        <f t="shared" si="85"/>
        <v>0.13229649768111304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9.9976364915727207E-4</v>
      </c>
      <c r="H251" s="9">
        <f t="shared" si="89"/>
        <v>16.89</v>
      </c>
      <c r="I251" s="66">
        <f t="shared" si="90"/>
        <v>9.9976364915727207E-4</v>
      </c>
      <c r="J251" s="9">
        <f t="shared" si="91"/>
        <v>16.89</v>
      </c>
      <c r="K251" s="9">
        <f t="shared" si="83"/>
        <v>9.9976364915727207E-4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0.15875579721733565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2.3305528336979733</v>
      </c>
    </row>
    <row r="253" spans="1:19">
      <c r="A253" s="66">
        <f t="shared" si="85"/>
        <v>0.15875579721733565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9.997680308905276E-4</v>
      </c>
      <c r="H253" s="9">
        <f t="shared" si="89"/>
        <v>20.3</v>
      </c>
      <c r="I253" s="66">
        <f t="shared" si="90"/>
        <v>9.997680308905276E-4</v>
      </c>
      <c r="J253" s="9">
        <f t="shared" si="91"/>
        <v>20.3</v>
      </c>
      <c r="K253" s="9">
        <f t="shared" si="83"/>
        <v>9.997680308905276E-4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23.30552833697973</v>
      </c>
    </row>
    <row r="254" spans="1:19">
      <c r="A254" s="66">
        <f t="shared" si="85"/>
        <v>0.15875579721733565</v>
      </c>
      <c r="B254" s="9">
        <f t="shared" si="86"/>
        <v>22.19</v>
      </c>
      <c r="C254" s="65">
        <f t="shared" si="80"/>
        <v>0.1</v>
      </c>
      <c r="D254" s="9">
        <f t="shared" si="87"/>
        <v>22.19</v>
      </c>
      <c r="E254" s="66">
        <f t="shared" si="81"/>
        <v>0.1</v>
      </c>
      <c r="F254" s="9">
        <f t="shared" si="88"/>
        <v>22.19</v>
      </c>
      <c r="G254" s="68">
        <f t="shared" si="82"/>
        <v>9.9977009413569477E-4</v>
      </c>
      <c r="H254" s="9">
        <f t="shared" si="89"/>
        <v>22.19</v>
      </c>
      <c r="I254" s="66">
        <f t="shared" si="90"/>
        <v>9.9977009413569477E-4</v>
      </c>
      <c r="J254" s="9">
        <f t="shared" si="91"/>
        <v>22.19</v>
      </c>
      <c r="K254" s="9">
        <f t="shared" si="83"/>
        <v>9.9977009413569477E-4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233.05528336979728</v>
      </c>
    </row>
    <row r="255" spans="1:19">
      <c r="A255" s="66">
        <f t="shared" si="85"/>
        <v>0.15875579721733565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2330.5528336979728</v>
      </c>
    </row>
    <row r="256" spans="1:19">
      <c r="A256" s="66">
        <f t="shared" si="85"/>
        <v>0.15875579721733565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9.9977417566174203E-4</v>
      </c>
      <c r="L256" s="9">
        <f t="shared" si="84"/>
        <v>26.59</v>
      </c>
    </row>
    <row r="257" spans="1:19">
      <c r="A257" s="66">
        <f t="shared" si="85"/>
        <v>0.15875579721733565</v>
      </c>
      <c r="B257" s="9">
        <f t="shared" si="86"/>
        <v>29</v>
      </c>
      <c r="C257" s="65">
        <f t="shared" ref="C257:C288" si="92">IF(D40&lt;0.0001,0.1,IF(D40="",0.001,D40))</f>
        <v>0.1</v>
      </c>
      <c r="D257" s="9">
        <f t="shared" si="87"/>
        <v>29</v>
      </c>
      <c r="E257" s="66">
        <f t="shared" ref="E257:E288" si="93">IF(E40&lt;0.0001,0.1,IF(E40="",E256,E40))</f>
        <v>0.1</v>
      </c>
      <c r="F257" s="9">
        <f t="shared" si="88"/>
        <v>29</v>
      </c>
      <c r="G257" s="68">
        <f t="shared" ref="G257:G288" si="94">IF(G40&lt;0.0001,0.1,IF(G40="",0.0001,G40))</f>
        <v>9.997760822670447E-4</v>
      </c>
      <c r="H257" s="9">
        <f t="shared" si="89"/>
        <v>29</v>
      </c>
      <c r="I257" s="66">
        <f t="shared" si="90"/>
        <v>9.997760822670447E-4</v>
      </c>
      <c r="J257" s="9">
        <f t="shared" si="91"/>
        <v>29</v>
      </c>
      <c r="K257" s="9">
        <f t="shared" ref="K257:K288" si="95">IF(M40&lt;0.0001,0.1,IF(M40="",0.0001,M40))</f>
        <v>9.997760822670447E-4</v>
      </c>
      <c r="L257" s="9">
        <f t="shared" ref="L257:L288" si="96">IF(C41="",D257,C41)</f>
        <v>29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0.15875579721733565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9.9977806606918354E-4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0.15875579721733565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9.9977997973854649E-4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0.15875579721733565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9.997818209332922E-4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0.15875579721733565</v>
      </c>
      <c r="B261" s="9">
        <f t="shared" si="98"/>
        <v>41.59</v>
      </c>
      <c r="C261" s="65">
        <f t="shared" si="92"/>
        <v>0.1</v>
      </c>
      <c r="D261" s="9">
        <f t="shared" si="99"/>
        <v>41.59</v>
      </c>
      <c r="E261" s="66">
        <f t="shared" si="93"/>
        <v>0.1</v>
      </c>
      <c r="F261" s="9">
        <f t="shared" si="100"/>
        <v>41.59</v>
      </c>
      <c r="G261" s="68">
        <f t="shared" si="94"/>
        <v>9.9978367260598867E-4</v>
      </c>
      <c r="H261" s="9">
        <f t="shared" si="101"/>
        <v>41.59</v>
      </c>
      <c r="I261" s="66">
        <f t="shared" si="102"/>
        <v>9.9978367260598867E-4</v>
      </c>
      <c r="J261" s="9">
        <f t="shared" si="103"/>
        <v>41.59</v>
      </c>
      <c r="K261" s="9">
        <f t="shared" si="95"/>
        <v>9.9978367260598867E-4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0.15875579721733565</v>
      </c>
      <c r="B262" s="9">
        <f t="shared" si="98"/>
        <v>44.46</v>
      </c>
      <c r="C262" s="65">
        <f t="shared" si="92"/>
        <v>0.1</v>
      </c>
      <c r="D262" s="9">
        <f t="shared" si="99"/>
        <v>44.46</v>
      </c>
      <c r="E262" s="66">
        <f t="shared" si="93"/>
        <v>0.1</v>
      </c>
      <c r="F262" s="9">
        <f t="shared" si="100"/>
        <v>44.46</v>
      </c>
      <c r="G262" s="68">
        <f t="shared" si="94"/>
        <v>9.9978502128316707E-4</v>
      </c>
      <c r="H262" s="9">
        <f t="shared" si="101"/>
        <v>44.46</v>
      </c>
      <c r="I262" s="66">
        <f t="shared" si="102"/>
        <v>9.9978502128316707E-4</v>
      </c>
      <c r="J262" s="9">
        <f t="shared" si="103"/>
        <v>44.46</v>
      </c>
      <c r="K262" s="9">
        <f t="shared" si="95"/>
        <v>9.9978502128316707E-4</v>
      </c>
      <c r="L262" s="9">
        <f t="shared" si="96"/>
        <v>44.46</v>
      </c>
    </row>
    <row r="263" spans="1:19">
      <c r="A263" s="66">
        <f t="shared" si="97"/>
        <v>0.15875579721733565</v>
      </c>
      <c r="B263" s="9">
        <f t="shared" si="98"/>
        <v>48.8</v>
      </c>
      <c r="C263" s="65">
        <f t="shared" si="92"/>
        <v>0.1</v>
      </c>
      <c r="D263" s="9">
        <f t="shared" si="99"/>
        <v>48.8</v>
      </c>
      <c r="E263" s="66">
        <f t="shared" si="93"/>
        <v>0.1</v>
      </c>
      <c r="F263" s="9">
        <f t="shared" si="100"/>
        <v>48.8</v>
      </c>
      <c r="G263" s="68">
        <f t="shared" si="94"/>
        <v>9.9978687586122785E-4</v>
      </c>
      <c r="H263" s="9">
        <f t="shared" si="101"/>
        <v>48.8</v>
      </c>
      <c r="I263" s="66">
        <f t="shared" si="102"/>
        <v>9.9978687586122785E-4</v>
      </c>
      <c r="J263" s="9">
        <f t="shared" si="103"/>
        <v>48.8</v>
      </c>
      <c r="K263" s="9">
        <f t="shared" si="95"/>
        <v>9.9978687586122785E-4</v>
      </c>
      <c r="L263" s="9">
        <f t="shared" si="96"/>
        <v>48.8</v>
      </c>
    </row>
    <row r="264" spans="1:19">
      <c r="A264" s="66">
        <f t="shared" si="97"/>
        <v>0.15875579721733565</v>
      </c>
      <c r="B264" s="9">
        <f t="shared" si="98"/>
        <v>54.12</v>
      </c>
      <c r="C264" s="65">
        <f t="shared" si="92"/>
        <v>0.1</v>
      </c>
      <c r="D264" s="9">
        <f t="shared" si="99"/>
        <v>54.12</v>
      </c>
      <c r="E264" s="66">
        <f t="shared" si="93"/>
        <v>0.1</v>
      </c>
      <c r="F264" s="9">
        <f t="shared" si="100"/>
        <v>54.12</v>
      </c>
      <c r="G264" s="68">
        <f t="shared" si="94"/>
        <v>9.9978889902422219E-4</v>
      </c>
      <c r="H264" s="9">
        <f t="shared" si="101"/>
        <v>54.12</v>
      </c>
      <c r="I264" s="66">
        <f t="shared" si="102"/>
        <v>9.9978889902422219E-4</v>
      </c>
      <c r="J264" s="9">
        <f t="shared" si="103"/>
        <v>54.12</v>
      </c>
      <c r="K264" s="9">
        <f t="shared" si="95"/>
        <v>9.9978889902422219E-4</v>
      </c>
      <c r="L264" s="9">
        <f t="shared" si="96"/>
        <v>54.12</v>
      </c>
    </row>
    <row r="265" spans="1:19">
      <c r="A265" s="66">
        <f t="shared" si="97"/>
        <v>0.15875579721733565</v>
      </c>
      <c r="B265" s="9">
        <f t="shared" si="98"/>
        <v>58.44</v>
      </c>
      <c r="C265" s="65">
        <f t="shared" si="92"/>
        <v>0.1</v>
      </c>
      <c r="D265" s="9">
        <f t="shared" si="99"/>
        <v>58.44</v>
      </c>
      <c r="E265" s="66">
        <f t="shared" si="93"/>
        <v>0.1</v>
      </c>
      <c r="F265" s="9">
        <f t="shared" si="100"/>
        <v>58.44</v>
      </c>
      <c r="G265" s="68">
        <f t="shared" si="94"/>
        <v>9.9979037593176594E-4</v>
      </c>
      <c r="H265" s="9">
        <f t="shared" si="101"/>
        <v>58.44</v>
      </c>
      <c r="I265" s="66">
        <f t="shared" si="102"/>
        <v>9.9979037593176594E-4</v>
      </c>
      <c r="J265" s="9">
        <f t="shared" si="103"/>
        <v>58.44</v>
      </c>
      <c r="K265" s="9">
        <f t="shared" si="95"/>
        <v>9.9979037593176594E-4</v>
      </c>
      <c r="L265" s="9">
        <f t="shared" si="96"/>
        <v>58.44</v>
      </c>
    </row>
    <row r="266" spans="1:19">
      <c r="A266" s="66">
        <f t="shared" si="97"/>
        <v>0.15875579721733565</v>
      </c>
      <c r="B266" s="9">
        <f t="shared" si="98"/>
        <v>64.459999999999994</v>
      </c>
      <c r="C266" s="65">
        <f t="shared" si="92"/>
        <v>0.1</v>
      </c>
      <c r="D266" s="9">
        <f t="shared" si="99"/>
        <v>64.459999999999994</v>
      </c>
      <c r="E266" s="66">
        <f t="shared" si="93"/>
        <v>0.1</v>
      </c>
      <c r="F266" s="9">
        <f t="shared" si="100"/>
        <v>64.459999999999994</v>
      </c>
      <c r="G266" s="68">
        <f t="shared" si="94"/>
        <v>9.9979223169106455E-4</v>
      </c>
      <c r="H266" s="9">
        <f t="shared" si="101"/>
        <v>64.459999999999994</v>
      </c>
      <c r="I266" s="66">
        <f t="shared" si="102"/>
        <v>9.9979223169106455E-4</v>
      </c>
      <c r="J266" s="9">
        <f t="shared" si="103"/>
        <v>64.459999999999994</v>
      </c>
      <c r="K266" s="9">
        <f t="shared" si="95"/>
        <v>9.9979223169106455E-4</v>
      </c>
      <c r="L266" s="9">
        <f t="shared" si="96"/>
        <v>64.459999999999994</v>
      </c>
    </row>
    <row r="267" spans="1:19">
      <c r="A267" s="66">
        <f t="shared" si="97"/>
        <v>0.15875579721733565</v>
      </c>
      <c r="B267" s="9">
        <f t="shared" si="98"/>
        <v>69.400000000000006</v>
      </c>
      <c r="C267" s="65">
        <f t="shared" si="92"/>
        <v>0.1</v>
      </c>
      <c r="D267" s="9">
        <f t="shared" si="99"/>
        <v>69.400000000000006</v>
      </c>
      <c r="E267" s="66">
        <f t="shared" si="93"/>
        <v>0.1</v>
      </c>
      <c r="F267" s="9">
        <f t="shared" si="100"/>
        <v>69.400000000000006</v>
      </c>
      <c r="G267" s="68">
        <f t="shared" si="94"/>
        <v>9.9979360780648625E-4</v>
      </c>
      <c r="H267" s="9">
        <f t="shared" si="101"/>
        <v>69.400000000000006</v>
      </c>
      <c r="I267" s="66">
        <f t="shared" si="102"/>
        <v>9.9979360780648625E-4</v>
      </c>
      <c r="J267" s="9">
        <f t="shared" si="103"/>
        <v>69.400000000000006</v>
      </c>
      <c r="K267" s="9">
        <f t="shared" si="95"/>
        <v>9.9979360780648625E-4</v>
      </c>
      <c r="L267" s="9">
        <f t="shared" si="96"/>
        <v>69.400000000000006</v>
      </c>
    </row>
    <row r="268" spans="1:19">
      <c r="A268" s="66">
        <f t="shared" si="97"/>
        <v>0.15875579721733565</v>
      </c>
      <c r="B268" s="9">
        <f t="shared" si="98"/>
        <v>78.319999999999993</v>
      </c>
      <c r="C268" s="65">
        <f t="shared" si="92"/>
        <v>0.1</v>
      </c>
      <c r="D268" s="9">
        <f t="shared" si="99"/>
        <v>78.319999999999993</v>
      </c>
      <c r="E268" s="66">
        <f t="shared" si="93"/>
        <v>0.1</v>
      </c>
      <c r="F268" s="9">
        <f t="shared" si="100"/>
        <v>78.319999999999993</v>
      </c>
      <c r="G268" s="68">
        <f t="shared" si="94"/>
        <v>9.9979582225104236E-4</v>
      </c>
      <c r="H268" s="9">
        <f t="shared" si="101"/>
        <v>78.319999999999993</v>
      </c>
      <c r="I268" s="66">
        <f t="shared" si="102"/>
        <v>9.9979582225104236E-4</v>
      </c>
      <c r="J268" s="9">
        <f t="shared" si="103"/>
        <v>78.319999999999993</v>
      </c>
      <c r="K268" s="9">
        <f t="shared" si="95"/>
        <v>9.9979582225104236E-4</v>
      </c>
      <c r="L268" s="9">
        <f t="shared" si="96"/>
        <v>78.319999999999993</v>
      </c>
    </row>
    <row r="269" spans="1:19">
      <c r="A269" s="66">
        <f t="shared" si="97"/>
        <v>0.15875579721733565</v>
      </c>
      <c r="B269" s="9">
        <f t="shared" si="98"/>
        <v>84.35</v>
      </c>
      <c r="C269" s="65">
        <f t="shared" si="92"/>
        <v>0.1</v>
      </c>
      <c r="D269" s="9">
        <f t="shared" si="99"/>
        <v>84.35</v>
      </c>
      <c r="E269" s="66">
        <f t="shared" si="93"/>
        <v>0.1</v>
      </c>
      <c r="F269" s="9">
        <f t="shared" si="100"/>
        <v>84.35</v>
      </c>
      <c r="G269" s="68">
        <f t="shared" si="94"/>
        <v>9.9979715726449979E-4</v>
      </c>
      <c r="H269" s="9">
        <f t="shared" si="101"/>
        <v>84.35</v>
      </c>
      <c r="I269" s="66">
        <f t="shared" si="102"/>
        <v>9.9979715726449979E-4</v>
      </c>
      <c r="J269" s="9">
        <f t="shared" si="103"/>
        <v>84.35</v>
      </c>
      <c r="K269" s="9">
        <f t="shared" si="95"/>
        <v>9.9979715726449979E-4</v>
      </c>
      <c r="L269" s="9">
        <f t="shared" si="96"/>
        <v>84.35</v>
      </c>
    </row>
    <row r="270" spans="1:19">
      <c r="A270" s="66">
        <f t="shared" si="97"/>
        <v>0.15875579721733565</v>
      </c>
      <c r="B270" s="9">
        <f t="shared" si="98"/>
        <v>93.66</v>
      </c>
      <c r="C270" s="65">
        <f t="shared" si="92"/>
        <v>0.1</v>
      </c>
      <c r="D270" s="9">
        <f t="shared" si="99"/>
        <v>93.66</v>
      </c>
      <c r="E270" s="66">
        <f t="shared" si="93"/>
        <v>0.1</v>
      </c>
      <c r="F270" s="9">
        <f t="shared" si="100"/>
        <v>93.66</v>
      </c>
      <c r="G270" s="68">
        <f t="shared" si="94"/>
        <v>9.9979901224638793E-4</v>
      </c>
      <c r="H270" s="9">
        <f t="shared" si="101"/>
        <v>93.66</v>
      </c>
      <c r="I270" s="66">
        <f t="shared" si="102"/>
        <v>9.9979901224638793E-4</v>
      </c>
      <c r="J270" s="9">
        <f t="shared" si="103"/>
        <v>93.66</v>
      </c>
      <c r="K270" s="9">
        <f t="shared" si="95"/>
        <v>9.9979901224638793E-4</v>
      </c>
      <c r="L270" s="9">
        <f t="shared" si="96"/>
        <v>93.66</v>
      </c>
    </row>
    <row r="271" spans="1:19">
      <c r="A271" s="66">
        <f t="shared" si="97"/>
        <v>0.15875579721733565</v>
      </c>
      <c r="B271" s="9">
        <f t="shared" si="98"/>
        <v>101.83</v>
      </c>
      <c r="C271" s="65">
        <f t="shared" si="92"/>
        <v>0.1</v>
      </c>
      <c r="D271" s="9">
        <f t="shared" si="99"/>
        <v>101.83</v>
      </c>
      <c r="E271" s="66">
        <f t="shared" si="93"/>
        <v>0.1</v>
      </c>
      <c r="F271" s="9">
        <f t="shared" si="100"/>
        <v>101.83</v>
      </c>
      <c r="G271" s="68">
        <f t="shared" si="94"/>
        <v>9.9980046984375365E-4</v>
      </c>
      <c r="H271" s="9">
        <f t="shared" si="101"/>
        <v>101.83</v>
      </c>
      <c r="I271" s="66">
        <f t="shared" si="102"/>
        <v>9.9980046984375365E-4</v>
      </c>
      <c r="J271" s="9">
        <f t="shared" si="103"/>
        <v>101.83</v>
      </c>
      <c r="K271" s="9">
        <f t="shared" si="95"/>
        <v>9.9980046984375365E-4</v>
      </c>
      <c r="L271" s="9">
        <f t="shared" si="96"/>
        <v>101.83</v>
      </c>
    </row>
    <row r="272" spans="1:19">
      <c r="A272" s="66">
        <f t="shared" si="97"/>
        <v>0.15875579721733565</v>
      </c>
      <c r="B272" s="9">
        <f t="shared" si="98"/>
        <v>110.57</v>
      </c>
      <c r="C272" s="65">
        <f t="shared" si="92"/>
        <v>0.1</v>
      </c>
      <c r="D272" s="9">
        <f t="shared" si="99"/>
        <v>110.57</v>
      </c>
      <c r="E272" s="66">
        <f t="shared" si="93"/>
        <v>0.1</v>
      </c>
      <c r="F272" s="9">
        <f t="shared" si="100"/>
        <v>110.57</v>
      </c>
      <c r="G272" s="68">
        <f t="shared" si="94"/>
        <v>9.9980188445854528E-4</v>
      </c>
      <c r="H272" s="9">
        <f t="shared" si="101"/>
        <v>110.57</v>
      </c>
      <c r="I272" s="66">
        <f t="shared" si="102"/>
        <v>9.9980188445854528E-4</v>
      </c>
      <c r="J272" s="9">
        <f t="shared" si="103"/>
        <v>110.57</v>
      </c>
      <c r="K272" s="9">
        <f t="shared" si="95"/>
        <v>9.9980188445854528E-4</v>
      </c>
      <c r="L272" s="9">
        <f t="shared" si="96"/>
        <v>110.57</v>
      </c>
    </row>
    <row r="273" spans="1:12">
      <c r="A273" s="66">
        <f t="shared" si="97"/>
        <v>0.18521509675355827</v>
      </c>
      <c r="B273" s="9">
        <f t="shared" si="98"/>
        <v>122.43</v>
      </c>
      <c r="C273" s="65">
        <f t="shared" si="92"/>
        <v>0.1</v>
      </c>
      <c r="D273" s="9">
        <f t="shared" si="99"/>
        <v>122.43</v>
      </c>
      <c r="E273" s="66">
        <f t="shared" si="93"/>
        <v>0.1</v>
      </c>
      <c r="F273" s="9">
        <f t="shared" si="100"/>
        <v>122.43</v>
      </c>
      <c r="G273" s="68">
        <f t="shared" si="94"/>
        <v>9.9980360734611942E-4</v>
      </c>
      <c r="H273" s="9">
        <f t="shared" si="101"/>
        <v>122.43</v>
      </c>
      <c r="I273" s="66">
        <f t="shared" si="102"/>
        <v>9.9980360734611942E-4</v>
      </c>
      <c r="J273" s="9">
        <f t="shared" si="103"/>
        <v>122.43</v>
      </c>
      <c r="K273" s="9">
        <f t="shared" si="95"/>
        <v>9.9980360734611942E-4</v>
      </c>
      <c r="L273" s="9">
        <f t="shared" si="96"/>
        <v>122.43</v>
      </c>
    </row>
    <row r="274" spans="1:12">
      <c r="A274" s="66">
        <f t="shared" si="97"/>
        <v>0.18521509675355827</v>
      </c>
      <c r="B274" s="9">
        <f t="shared" si="98"/>
        <v>134.63999999999999</v>
      </c>
      <c r="C274" s="65">
        <f t="shared" si="92"/>
        <v>0.1</v>
      </c>
      <c r="D274" s="9">
        <f t="shared" si="99"/>
        <v>134.63999999999999</v>
      </c>
      <c r="E274" s="66">
        <f t="shared" si="93"/>
        <v>0.1</v>
      </c>
      <c r="F274" s="9">
        <f t="shared" si="100"/>
        <v>134.63999999999999</v>
      </c>
      <c r="G274" s="68">
        <f t="shared" si="94"/>
        <v>9.9980518801522545E-4</v>
      </c>
      <c r="H274" s="9">
        <f t="shared" si="101"/>
        <v>134.63999999999999</v>
      </c>
      <c r="I274" s="66">
        <f t="shared" si="102"/>
        <v>9.9980518801522545E-4</v>
      </c>
      <c r="J274" s="9">
        <f t="shared" si="103"/>
        <v>134.63999999999999</v>
      </c>
      <c r="K274" s="9">
        <f t="shared" si="95"/>
        <v>9.9980518801522545E-4</v>
      </c>
      <c r="L274" s="9">
        <f t="shared" si="96"/>
        <v>134.63999999999999</v>
      </c>
    </row>
    <row r="275" spans="1:12">
      <c r="A275" s="66">
        <f t="shared" si="97"/>
        <v>0.18521509675355827</v>
      </c>
      <c r="B275" s="9">
        <f t="shared" si="98"/>
        <v>144.80000000000001</v>
      </c>
      <c r="C275" s="65">
        <f t="shared" si="92"/>
        <v>0.1</v>
      </c>
      <c r="D275" s="9">
        <f t="shared" si="99"/>
        <v>144.80000000000001</v>
      </c>
      <c r="E275" s="66">
        <f t="shared" si="93"/>
        <v>0.1</v>
      </c>
      <c r="F275" s="9">
        <f t="shared" si="100"/>
        <v>144.80000000000001</v>
      </c>
      <c r="G275" s="68">
        <f t="shared" si="94"/>
        <v>9.9980638054755289E-4</v>
      </c>
      <c r="H275" s="9">
        <f t="shared" si="101"/>
        <v>144.80000000000001</v>
      </c>
      <c r="I275" s="66">
        <f t="shared" si="102"/>
        <v>9.9980638054755289E-4</v>
      </c>
      <c r="J275" s="9">
        <f t="shared" si="103"/>
        <v>144.80000000000001</v>
      </c>
      <c r="K275" s="9">
        <f t="shared" si="95"/>
        <v>9.9980638054755289E-4</v>
      </c>
      <c r="L275" s="9">
        <f t="shared" si="96"/>
        <v>144.80000000000001</v>
      </c>
    </row>
    <row r="276" spans="1:12">
      <c r="A276" s="66">
        <f t="shared" si="97"/>
        <v>0.18521509675355827</v>
      </c>
      <c r="B276" s="9">
        <f t="shared" si="98"/>
        <v>160.22</v>
      </c>
      <c r="C276" s="65">
        <f t="shared" si="92"/>
        <v>0.1</v>
      </c>
      <c r="D276" s="9">
        <f t="shared" si="99"/>
        <v>160.22</v>
      </c>
      <c r="E276" s="66">
        <f t="shared" si="93"/>
        <v>0.1</v>
      </c>
      <c r="F276" s="9">
        <f t="shared" si="100"/>
        <v>160.22</v>
      </c>
      <c r="G276" s="68">
        <f t="shared" si="94"/>
        <v>9.9980801529605395E-4</v>
      </c>
      <c r="H276" s="9">
        <f t="shared" si="101"/>
        <v>160.22</v>
      </c>
      <c r="I276" s="66">
        <f t="shared" si="102"/>
        <v>9.9980801529605395E-4</v>
      </c>
      <c r="J276" s="9">
        <f t="shared" si="103"/>
        <v>160.22</v>
      </c>
      <c r="K276" s="9">
        <f t="shared" si="95"/>
        <v>9.9980801529605395E-4</v>
      </c>
      <c r="L276" s="9">
        <f t="shared" si="96"/>
        <v>160.22</v>
      </c>
    </row>
    <row r="277" spans="1:12">
      <c r="A277" s="66">
        <f t="shared" si="97"/>
        <v>0.18521509675355827</v>
      </c>
      <c r="B277" s="9">
        <f t="shared" si="98"/>
        <v>173.19</v>
      </c>
      <c r="C277" s="65">
        <f t="shared" si="92"/>
        <v>0.1</v>
      </c>
      <c r="D277" s="9">
        <f t="shared" si="99"/>
        <v>173.19</v>
      </c>
      <c r="E277" s="66">
        <f t="shared" si="93"/>
        <v>0.1</v>
      </c>
      <c r="F277" s="9">
        <f t="shared" si="100"/>
        <v>173.19</v>
      </c>
      <c r="G277" s="68">
        <f t="shared" si="94"/>
        <v>9.9980925412470625E-4</v>
      </c>
      <c r="H277" s="9">
        <f t="shared" si="101"/>
        <v>173.19</v>
      </c>
      <c r="I277" s="66">
        <f t="shared" si="102"/>
        <v>9.9980925412470625E-4</v>
      </c>
      <c r="J277" s="9">
        <f t="shared" si="103"/>
        <v>173.19</v>
      </c>
      <c r="K277" s="9">
        <f t="shared" si="95"/>
        <v>9.9980925412470625E-4</v>
      </c>
      <c r="L277" s="9">
        <f t="shared" si="96"/>
        <v>173.19</v>
      </c>
    </row>
    <row r="278" spans="1:12">
      <c r="A278" s="66">
        <f t="shared" si="97"/>
        <v>0.18521509675355827</v>
      </c>
      <c r="B278" s="9">
        <f t="shared" si="98"/>
        <v>191.07</v>
      </c>
      <c r="C278" s="65">
        <f t="shared" si="92"/>
        <v>0.1</v>
      </c>
      <c r="D278" s="9">
        <f t="shared" si="99"/>
        <v>191.07</v>
      </c>
      <c r="E278" s="66">
        <f t="shared" si="93"/>
        <v>0.1</v>
      </c>
      <c r="F278" s="9">
        <f t="shared" si="100"/>
        <v>191.07</v>
      </c>
      <c r="G278" s="68">
        <f t="shared" si="94"/>
        <v>9.9981079512091123E-4</v>
      </c>
      <c r="H278" s="9">
        <f t="shared" si="101"/>
        <v>191.07</v>
      </c>
      <c r="I278" s="66">
        <f t="shared" si="102"/>
        <v>9.9981079512091123E-4</v>
      </c>
      <c r="J278" s="9">
        <f t="shared" si="103"/>
        <v>191.07</v>
      </c>
      <c r="K278" s="9">
        <f t="shared" si="95"/>
        <v>9.9981079512091123E-4</v>
      </c>
      <c r="L278" s="9">
        <f t="shared" si="96"/>
        <v>191.07</v>
      </c>
    </row>
    <row r="279" spans="1:12">
      <c r="A279" s="66">
        <f t="shared" si="97"/>
        <v>0.18521509675355827</v>
      </c>
      <c r="B279" s="9">
        <f t="shared" si="98"/>
        <v>208.04</v>
      </c>
      <c r="C279" s="65">
        <f t="shared" si="92"/>
        <v>0.1</v>
      </c>
      <c r="D279" s="9">
        <f t="shared" si="99"/>
        <v>208.04</v>
      </c>
      <c r="E279" s="66">
        <f t="shared" si="93"/>
        <v>0.1</v>
      </c>
      <c r="F279" s="9">
        <f t="shared" si="100"/>
        <v>208.04</v>
      </c>
      <c r="G279" s="68">
        <f t="shared" si="94"/>
        <v>9.9981210973012005E-4</v>
      </c>
      <c r="H279" s="9">
        <f t="shared" si="101"/>
        <v>208.04</v>
      </c>
      <c r="I279" s="66">
        <f t="shared" si="102"/>
        <v>9.9981210973012005E-4</v>
      </c>
      <c r="J279" s="9">
        <f t="shared" si="103"/>
        <v>208.04</v>
      </c>
      <c r="K279" s="9">
        <f t="shared" si="95"/>
        <v>9.9981210973012005E-4</v>
      </c>
      <c r="L279" s="9">
        <f t="shared" si="96"/>
        <v>208.04</v>
      </c>
    </row>
    <row r="280" spans="1:12">
      <c r="A280" s="66">
        <f t="shared" si="97"/>
        <v>0.18521509675355827</v>
      </c>
      <c r="B280" s="9">
        <f t="shared" si="98"/>
        <v>228.29</v>
      </c>
      <c r="C280" s="65">
        <f t="shared" si="92"/>
        <v>0.1</v>
      </c>
      <c r="D280" s="9">
        <f t="shared" si="99"/>
        <v>228.29</v>
      </c>
      <c r="E280" s="66">
        <f t="shared" si="93"/>
        <v>0.1</v>
      </c>
      <c r="F280" s="9">
        <f t="shared" si="100"/>
        <v>228.29</v>
      </c>
      <c r="G280" s="68">
        <f t="shared" si="94"/>
        <v>9.9981352408364497E-4</v>
      </c>
      <c r="H280" s="9">
        <f t="shared" si="101"/>
        <v>228.29</v>
      </c>
      <c r="I280" s="66">
        <f t="shared" si="102"/>
        <v>9.9981352408364497E-4</v>
      </c>
      <c r="J280" s="9">
        <f t="shared" si="103"/>
        <v>228.29</v>
      </c>
      <c r="K280" s="9">
        <f t="shared" si="95"/>
        <v>9.9981352408364497E-4</v>
      </c>
      <c r="L280" s="9">
        <f t="shared" si="96"/>
        <v>228.29</v>
      </c>
    </row>
    <row r="281" spans="1:12">
      <c r="A281" s="66">
        <f t="shared" si="97"/>
        <v>0.18521509675355827</v>
      </c>
      <c r="B281" s="9">
        <f t="shared" si="98"/>
        <v>249.68</v>
      </c>
      <c r="C281" s="65">
        <f t="shared" si="92"/>
        <v>0.1</v>
      </c>
      <c r="D281" s="9">
        <f t="shared" si="99"/>
        <v>249.68</v>
      </c>
      <c r="E281" s="66">
        <f t="shared" si="93"/>
        <v>0.1</v>
      </c>
      <c r="F281" s="9">
        <f t="shared" si="100"/>
        <v>249.68</v>
      </c>
      <c r="G281" s="68">
        <f t="shared" si="94"/>
        <v>9.9981486781940631E-4</v>
      </c>
      <c r="H281" s="9">
        <f t="shared" si="101"/>
        <v>249.68</v>
      </c>
      <c r="I281" s="66">
        <f t="shared" si="102"/>
        <v>9.9981486781940631E-4</v>
      </c>
      <c r="J281" s="9">
        <f t="shared" si="103"/>
        <v>249.68</v>
      </c>
      <c r="K281" s="9">
        <f t="shared" si="95"/>
        <v>9.9981486781940631E-4</v>
      </c>
      <c r="L281" s="9">
        <f t="shared" si="96"/>
        <v>249.68</v>
      </c>
    </row>
    <row r="282" spans="1:12">
      <c r="A282" s="66">
        <f t="shared" si="97"/>
        <v>0.18521509675355827</v>
      </c>
      <c r="B282" s="9">
        <f t="shared" si="98"/>
        <v>276.10000000000002</v>
      </c>
      <c r="C282" s="65">
        <f t="shared" si="92"/>
        <v>0.1</v>
      </c>
      <c r="D282" s="9">
        <f t="shared" si="99"/>
        <v>276.10000000000002</v>
      </c>
      <c r="E282" s="66">
        <f t="shared" si="93"/>
        <v>0.1</v>
      </c>
      <c r="F282" s="9">
        <f t="shared" si="100"/>
        <v>276.10000000000002</v>
      </c>
      <c r="G282" s="68">
        <f t="shared" si="94"/>
        <v>9.9981635398428714E-4</v>
      </c>
      <c r="H282" s="9">
        <f t="shared" si="101"/>
        <v>276.10000000000002</v>
      </c>
      <c r="I282" s="66">
        <f t="shared" si="102"/>
        <v>9.9981635398428714E-4</v>
      </c>
      <c r="J282" s="9">
        <f t="shared" si="103"/>
        <v>276.10000000000002</v>
      </c>
      <c r="K282" s="9">
        <f t="shared" si="95"/>
        <v>9.9981635398428714E-4</v>
      </c>
      <c r="L282" s="9">
        <f t="shared" si="96"/>
        <v>276.10000000000002</v>
      </c>
    </row>
    <row r="283" spans="1:12">
      <c r="A283" s="66">
        <f t="shared" si="97"/>
        <v>0.18521509675355827</v>
      </c>
      <c r="B283" s="9">
        <f t="shared" si="98"/>
        <v>299.39999999999998</v>
      </c>
      <c r="C283" s="65">
        <f t="shared" si="92"/>
        <v>0.1</v>
      </c>
      <c r="D283" s="9">
        <f t="shared" si="99"/>
        <v>299.39999999999998</v>
      </c>
      <c r="E283" s="66">
        <f t="shared" si="93"/>
        <v>0.1</v>
      </c>
      <c r="F283" s="9">
        <f t="shared" si="100"/>
        <v>299.39999999999998</v>
      </c>
      <c r="G283" s="68">
        <f t="shared" si="94"/>
        <v>9.9981753381809591E-4</v>
      </c>
      <c r="H283" s="9">
        <f t="shared" si="101"/>
        <v>299.39999999999998</v>
      </c>
      <c r="I283" s="66">
        <f t="shared" si="102"/>
        <v>9.9981753381809591E-4</v>
      </c>
      <c r="J283" s="9">
        <f t="shared" si="103"/>
        <v>299.39999999999998</v>
      </c>
      <c r="K283" s="9">
        <f t="shared" si="95"/>
        <v>9.9981753381809591E-4</v>
      </c>
      <c r="L283" s="9">
        <f t="shared" si="96"/>
        <v>299.39999999999998</v>
      </c>
    </row>
    <row r="284" spans="1:12">
      <c r="A284" s="66">
        <f t="shared" si="97"/>
        <v>0.18521509675355827</v>
      </c>
      <c r="B284" s="9">
        <f t="shared" si="98"/>
        <v>325.77</v>
      </c>
      <c r="C284" s="65">
        <f t="shared" si="92"/>
        <v>0.1</v>
      </c>
      <c r="D284" s="9">
        <f t="shared" si="99"/>
        <v>325.77</v>
      </c>
      <c r="E284" s="66">
        <f t="shared" si="93"/>
        <v>0.1</v>
      </c>
      <c r="F284" s="9">
        <f t="shared" si="100"/>
        <v>325.77</v>
      </c>
      <c r="G284" s="68">
        <f t="shared" si="94"/>
        <v>9.998187470563768E-4</v>
      </c>
      <c r="H284" s="9">
        <f t="shared" si="101"/>
        <v>325.77</v>
      </c>
      <c r="I284" s="66">
        <f t="shared" si="102"/>
        <v>9.998187470563768E-4</v>
      </c>
      <c r="J284" s="9">
        <f t="shared" si="103"/>
        <v>325.77</v>
      </c>
      <c r="K284" s="9">
        <f t="shared" si="95"/>
        <v>9.998187470563768E-4</v>
      </c>
      <c r="L284" s="9">
        <f t="shared" si="96"/>
        <v>325.77</v>
      </c>
    </row>
    <row r="285" spans="1:12">
      <c r="A285" s="66">
        <f t="shared" si="97"/>
        <v>0.18521509675355827</v>
      </c>
      <c r="B285" s="9">
        <f t="shared" si="98"/>
        <v>358.03</v>
      </c>
      <c r="C285" s="65">
        <f t="shared" si="92"/>
        <v>0.1</v>
      </c>
      <c r="D285" s="9">
        <f t="shared" si="99"/>
        <v>358.03</v>
      </c>
      <c r="E285" s="66">
        <f t="shared" si="93"/>
        <v>0.1</v>
      </c>
      <c r="F285" s="9">
        <f t="shared" si="100"/>
        <v>358.03</v>
      </c>
      <c r="G285" s="68">
        <f t="shared" si="94"/>
        <v>9.9982008524863368E-4</v>
      </c>
      <c r="H285" s="9">
        <f t="shared" si="101"/>
        <v>358.03</v>
      </c>
      <c r="I285" s="66">
        <f t="shared" si="102"/>
        <v>9.9982008524863368E-4</v>
      </c>
      <c r="J285" s="9">
        <f t="shared" si="103"/>
        <v>358.03</v>
      </c>
      <c r="K285" s="9">
        <f t="shared" si="95"/>
        <v>9.9982008524863368E-4</v>
      </c>
      <c r="L285" s="9">
        <f t="shared" si="96"/>
        <v>358.03</v>
      </c>
    </row>
    <row r="286" spans="1:12">
      <c r="A286" s="66">
        <f t="shared" si="97"/>
        <v>0.21167439628978091</v>
      </c>
      <c r="B286" s="9">
        <f t="shared" si="98"/>
        <v>392.12</v>
      </c>
      <c r="C286" s="65">
        <f t="shared" si="92"/>
        <v>0.1</v>
      </c>
      <c r="D286" s="9">
        <f t="shared" si="99"/>
        <v>392.12</v>
      </c>
      <c r="E286" s="66">
        <f t="shared" si="93"/>
        <v>0.1</v>
      </c>
      <c r="F286" s="9">
        <f t="shared" si="100"/>
        <v>392.12</v>
      </c>
      <c r="G286" s="68">
        <f t="shared" si="94"/>
        <v>9.9982135565614204E-4</v>
      </c>
      <c r="H286" s="9">
        <f t="shared" si="101"/>
        <v>392.12</v>
      </c>
      <c r="I286" s="66">
        <f t="shared" si="102"/>
        <v>9.9982135565614204E-4</v>
      </c>
      <c r="J286" s="9">
        <f t="shared" si="103"/>
        <v>392.12</v>
      </c>
      <c r="K286" s="9">
        <f t="shared" si="95"/>
        <v>9.9982135565614204E-4</v>
      </c>
      <c r="L286" s="9">
        <f t="shared" si="96"/>
        <v>392.12</v>
      </c>
    </row>
    <row r="287" spans="1:12">
      <c r="A287" s="66">
        <f t="shared" si="97"/>
        <v>0.21167439628978091</v>
      </c>
      <c r="B287" s="9">
        <f t="shared" si="98"/>
        <v>429.05</v>
      </c>
      <c r="C287" s="65">
        <f t="shared" si="92"/>
        <v>0.1</v>
      </c>
      <c r="D287" s="9">
        <f t="shared" si="99"/>
        <v>429.05</v>
      </c>
      <c r="E287" s="66">
        <f t="shared" si="93"/>
        <v>0.1</v>
      </c>
      <c r="F287" s="9">
        <f t="shared" si="100"/>
        <v>429.05</v>
      </c>
      <c r="G287" s="68">
        <f t="shared" si="94"/>
        <v>9.998225953159461E-4</v>
      </c>
      <c r="H287" s="9">
        <f t="shared" si="101"/>
        <v>429.05</v>
      </c>
      <c r="I287" s="66">
        <f t="shared" si="102"/>
        <v>9.998225953159461E-4</v>
      </c>
      <c r="J287" s="9">
        <f t="shared" si="103"/>
        <v>429.05</v>
      </c>
      <c r="K287" s="9">
        <f t="shared" si="95"/>
        <v>9.998225953159461E-4</v>
      </c>
      <c r="L287" s="9">
        <f t="shared" si="96"/>
        <v>429.05</v>
      </c>
    </row>
    <row r="288" spans="1:12">
      <c r="A288" s="66">
        <f t="shared" si="97"/>
        <v>0.21167439628978091</v>
      </c>
      <c r="B288" s="9">
        <f t="shared" si="98"/>
        <v>468.42</v>
      </c>
      <c r="C288" s="65">
        <f t="shared" si="92"/>
        <v>0.1</v>
      </c>
      <c r="D288" s="9">
        <f t="shared" si="99"/>
        <v>468.42</v>
      </c>
      <c r="E288" s="66">
        <f t="shared" si="93"/>
        <v>0.1</v>
      </c>
      <c r="F288" s="9">
        <f t="shared" si="100"/>
        <v>468.42</v>
      </c>
      <c r="G288" s="68">
        <f t="shared" si="94"/>
        <v>9.9982378802271669E-4</v>
      </c>
      <c r="H288" s="9">
        <f t="shared" si="101"/>
        <v>468.42</v>
      </c>
      <c r="I288" s="66">
        <f t="shared" si="102"/>
        <v>9.9982378802271669E-4</v>
      </c>
      <c r="J288" s="9">
        <f t="shared" si="103"/>
        <v>468.42</v>
      </c>
      <c r="K288" s="9">
        <f t="shared" si="95"/>
        <v>9.9982378802271669E-4</v>
      </c>
      <c r="L288" s="9">
        <f t="shared" si="96"/>
        <v>468.42</v>
      </c>
    </row>
    <row r="289" spans="1:12">
      <c r="A289" s="66">
        <f t="shared" si="97"/>
        <v>0.23813369582600347</v>
      </c>
      <c r="B289" s="9">
        <f t="shared" si="98"/>
        <v>514.04</v>
      </c>
      <c r="C289" s="65">
        <f t="shared" ref="C289:C320" si="104">IF(D72&lt;0.0001,0.1,IF(D72="",0.001,D72))</f>
        <v>0.1</v>
      </c>
      <c r="D289" s="9">
        <f t="shared" si="99"/>
        <v>514.04</v>
      </c>
      <c r="E289" s="66">
        <f t="shared" ref="E289:E320" si="105">IF(E72&lt;0.0001,0.1,IF(E72="",E288,E72))</f>
        <v>0.1</v>
      </c>
      <c r="F289" s="9">
        <f t="shared" si="100"/>
        <v>514.04</v>
      </c>
      <c r="G289" s="68">
        <f t="shared" ref="G289:G320" si="106">IF(G72&lt;0.0001,0.1,IF(G72="",0.0001,G72))</f>
        <v>9.998250332615042E-4</v>
      </c>
      <c r="H289" s="9">
        <f t="shared" si="101"/>
        <v>514.04</v>
      </c>
      <c r="I289" s="66">
        <f t="shared" si="102"/>
        <v>9.998250332615042E-4</v>
      </c>
      <c r="J289" s="9">
        <f t="shared" si="103"/>
        <v>514.04</v>
      </c>
      <c r="K289" s="9">
        <f t="shared" ref="K289:K320" si="107">IF(M72&lt;0.0001,0.1,IF(M72="",0.0001,M72))</f>
        <v>9.998250332615042E-4</v>
      </c>
      <c r="L289" s="9">
        <f t="shared" ref="L289:L320" si="108">IF(C73="",D289,C73)</f>
        <v>514.04</v>
      </c>
    </row>
    <row r="290" spans="1:12">
      <c r="A290" s="66">
        <f t="shared" ref="A290:A321" si="109">IF(B73="",A289,IF(B73&lt;0.0001,0.1,B73))</f>
        <v>0.26459299536222608</v>
      </c>
      <c r="B290" s="9">
        <f t="shared" ref="B290:B321" si="110">IF(A73="",B289,A73)</f>
        <v>561</v>
      </c>
      <c r="C290" s="65">
        <f t="shared" si="104"/>
        <v>5.2077866563886938E-2</v>
      </c>
      <c r="D290" s="9">
        <f t="shared" ref="D290:D321" si="111">IF(A73="",B289,A73)</f>
        <v>561</v>
      </c>
      <c r="E290" s="66">
        <f t="shared" si="105"/>
        <v>0.1</v>
      </c>
      <c r="F290" s="9">
        <f t="shared" ref="F290:F321" si="112">IF(A73="",B289,A73)</f>
        <v>561</v>
      </c>
      <c r="G290" s="68">
        <f t="shared" si="106"/>
        <v>9.9982618863520153E-4</v>
      </c>
      <c r="H290" s="9">
        <f t="shared" ref="H290:H321" si="113">IF(A73="",B289,A73)</f>
        <v>561</v>
      </c>
      <c r="I290" s="66">
        <f t="shared" ref="I290:I321" si="114">IF(I73&lt;0.0001,0.1,IF(I73="",I289,I73))</f>
        <v>9.9982618863520153E-4</v>
      </c>
      <c r="J290" s="9">
        <f t="shared" ref="J290:J321" si="115">IF(A73="",B289,A73)</f>
        <v>561</v>
      </c>
      <c r="K290" s="9">
        <f t="shared" si="107"/>
        <v>9.9982618863520153E-4</v>
      </c>
      <c r="L290" s="9">
        <f t="shared" si="108"/>
        <v>561</v>
      </c>
    </row>
    <row r="291" spans="1:12">
      <c r="A291" s="66">
        <f t="shared" si="109"/>
        <v>0.29105229489844875</v>
      </c>
      <c r="B291" s="9">
        <f t="shared" si="110"/>
        <v>611.73</v>
      </c>
      <c r="C291" s="65">
        <f t="shared" si="104"/>
        <v>7.8537166100109607E-2</v>
      </c>
      <c r="D291" s="9">
        <f t="shared" si="111"/>
        <v>611.73</v>
      </c>
      <c r="E291" s="66">
        <f t="shared" si="105"/>
        <v>0.1</v>
      </c>
      <c r="F291" s="9">
        <f t="shared" si="112"/>
        <v>611.73</v>
      </c>
      <c r="G291" s="68">
        <f t="shared" si="106"/>
        <v>9.9982731783936443E-4</v>
      </c>
      <c r="H291" s="9">
        <f t="shared" si="113"/>
        <v>611.73</v>
      </c>
      <c r="I291" s="66">
        <f t="shared" si="114"/>
        <v>9.9982731783936443E-4</v>
      </c>
      <c r="J291" s="9">
        <f t="shared" si="115"/>
        <v>611.73</v>
      </c>
      <c r="K291" s="9">
        <f t="shared" si="107"/>
        <v>9.9982731783936443E-4</v>
      </c>
      <c r="L291" s="9">
        <f t="shared" si="108"/>
        <v>611.73</v>
      </c>
    </row>
    <row r="292" spans="1:12">
      <c r="A292" s="66">
        <f t="shared" si="109"/>
        <v>0.34397089397089392</v>
      </c>
      <c r="B292" s="9">
        <f t="shared" si="110"/>
        <v>671.11</v>
      </c>
      <c r="C292" s="65">
        <f t="shared" si="104"/>
        <v>0.13145576517255478</v>
      </c>
      <c r="D292" s="9">
        <f t="shared" si="111"/>
        <v>671.11</v>
      </c>
      <c r="E292" s="66">
        <f t="shared" si="105"/>
        <v>0.1</v>
      </c>
      <c r="F292" s="9">
        <f t="shared" si="112"/>
        <v>671.11</v>
      </c>
      <c r="G292" s="68">
        <f t="shared" si="106"/>
        <v>9.9982851010507441E-4</v>
      </c>
      <c r="H292" s="9">
        <f t="shared" si="113"/>
        <v>671.11</v>
      </c>
      <c r="I292" s="66">
        <f t="shared" si="114"/>
        <v>9.9982851010507441E-4</v>
      </c>
      <c r="J292" s="9">
        <f t="shared" si="115"/>
        <v>671.11</v>
      </c>
      <c r="K292" s="9">
        <f t="shared" si="107"/>
        <v>9.9982851010507441E-4</v>
      </c>
      <c r="L292" s="9">
        <f t="shared" si="108"/>
        <v>671.11</v>
      </c>
    </row>
    <row r="293" spans="1:12">
      <c r="A293" s="66">
        <f t="shared" si="109"/>
        <v>0.39688949304333926</v>
      </c>
      <c r="B293" s="9">
        <f t="shared" si="110"/>
        <v>735.22</v>
      </c>
      <c r="C293" s="65">
        <f t="shared" si="104"/>
        <v>0.18437436424500012</v>
      </c>
      <c r="D293" s="9">
        <f t="shared" si="111"/>
        <v>735.22</v>
      </c>
      <c r="E293" s="66">
        <f t="shared" si="105"/>
        <v>0.1</v>
      </c>
      <c r="F293" s="9">
        <f t="shared" si="112"/>
        <v>735.22</v>
      </c>
      <c r="G293" s="68">
        <f t="shared" si="106"/>
        <v>9.9982966830237051E-4</v>
      </c>
      <c r="H293" s="9">
        <f t="shared" si="113"/>
        <v>735.22</v>
      </c>
      <c r="I293" s="66">
        <f t="shared" si="114"/>
        <v>9.9982966830237051E-4</v>
      </c>
      <c r="J293" s="9">
        <f t="shared" si="115"/>
        <v>735.22</v>
      </c>
      <c r="K293" s="9">
        <f t="shared" si="107"/>
        <v>9.9982966830237051E-4</v>
      </c>
      <c r="L293" s="9">
        <f t="shared" si="108"/>
        <v>735.22</v>
      </c>
    </row>
    <row r="294" spans="1:12">
      <c r="A294" s="66">
        <f t="shared" si="109"/>
        <v>0.50272669118822966</v>
      </c>
      <c r="B294" s="9">
        <f t="shared" si="110"/>
        <v>805.36</v>
      </c>
      <c r="C294" s="65">
        <f t="shared" si="104"/>
        <v>0.29021156238989054</v>
      </c>
      <c r="D294" s="9">
        <f t="shared" si="111"/>
        <v>805.36</v>
      </c>
      <c r="E294" s="66">
        <f t="shared" si="105"/>
        <v>0.1</v>
      </c>
      <c r="F294" s="9">
        <f t="shared" si="112"/>
        <v>805.36</v>
      </c>
      <c r="G294" s="68">
        <f t="shared" si="106"/>
        <v>9.9983080950345597E-4</v>
      </c>
      <c r="H294" s="9">
        <f t="shared" si="113"/>
        <v>805.36</v>
      </c>
      <c r="I294" s="66">
        <f t="shared" si="114"/>
        <v>9.9983081432859539E-4</v>
      </c>
      <c r="J294" s="9">
        <f t="shared" si="115"/>
        <v>805.36</v>
      </c>
      <c r="K294" s="9">
        <f t="shared" si="107"/>
        <v>9.9983081432859539E-4</v>
      </c>
      <c r="L294" s="9">
        <f t="shared" si="108"/>
        <v>805.36</v>
      </c>
    </row>
    <row r="295" spans="1:12">
      <c r="A295" s="66">
        <f t="shared" si="109"/>
        <v>0.66148248840556523</v>
      </c>
      <c r="B295" s="9">
        <f t="shared" si="110"/>
        <v>878.46</v>
      </c>
      <c r="C295" s="65">
        <f t="shared" si="104"/>
        <v>0.44896735960722611</v>
      </c>
      <c r="D295" s="9">
        <f t="shared" si="111"/>
        <v>878.46</v>
      </c>
      <c r="E295" s="66">
        <f t="shared" si="105"/>
        <v>8.1609193207193523E-2</v>
      </c>
      <c r="F295" s="9">
        <f t="shared" si="112"/>
        <v>878.46</v>
      </c>
      <c r="G295" s="68">
        <f t="shared" si="106"/>
        <v>9.9983188346826238E-4</v>
      </c>
      <c r="H295" s="9">
        <f t="shared" si="113"/>
        <v>878.46</v>
      </c>
      <c r="I295" s="66">
        <f t="shared" si="114"/>
        <v>8.2609025090661786E-2</v>
      </c>
      <c r="J295" s="9">
        <f t="shared" si="115"/>
        <v>878.46</v>
      </c>
      <c r="K295" s="9">
        <f t="shared" si="107"/>
        <v>8.2609025090661786E-2</v>
      </c>
      <c r="L295" s="9">
        <f t="shared" si="108"/>
        <v>878.46</v>
      </c>
    </row>
    <row r="296" spans="1:12">
      <c r="A296" s="66">
        <f t="shared" si="109"/>
        <v>0.87315688469534625</v>
      </c>
      <c r="B296" s="9">
        <f t="shared" si="110"/>
        <v>962.62</v>
      </c>
      <c r="C296" s="65">
        <f t="shared" si="104"/>
        <v>0.66064175589700713</v>
      </c>
      <c r="D296" s="9">
        <f t="shared" si="111"/>
        <v>962.62</v>
      </c>
      <c r="E296" s="66">
        <f t="shared" si="105"/>
        <v>0.53391200151581575</v>
      </c>
      <c r="F296" s="9">
        <f t="shared" si="112"/>
        <v>962.62</v>
      </c>
      <c r="G296" s="68">
        <f t="shared" si="106"/>
        <v>9.9983299974605393E-4</v>
      </c>
      <c r="H296" s="9">
        <f t="shared" si="113"/>
        <v>962.62</v>
      </c>
      <c r="I296" s="66">
        <f t="shared" si="114"/>
        <v>0.53491183451556179</v>
      </c>
      <c r="J296" s="9">
        <f t="shared" si="115"/>
        <v>962.62</v>
      </c>
      <c r="K296" s="9">
        <f t="shared" si="107"/>
        <v>0.53491183451556179</v>
      </c>
      <c r="L296" s="9">
        <f t="shared" si="108"/>
        <v>962.62</v>
      </c>
    </row>
    <row r="297" spans="1:12">
      <c r="A297" s="66">
        <f t="shared" si="109"/>
        <v>1.1112905805213495</v>
      </c>
      <c r="B297" s="9">
        <f t="shared" si="110"/>
        <v>1047.32</v>
      </c>
      <c r="C297" s="65">
        <f t="shared" si="104"/>
        <v>0.89877545172301043</v>
      </c>
      <c r="D297" s="9">
        <f t="shared" si="111"/>
        <v>1047.32</v>
      </c>
      <c r="E297" s="66">
        <f t="shared" si="105"/>
        <v>1.0061628276233705</v>
      </c>
      <c r="F297" s="9">
        <f t="shared" si="112"/>
        <v>1047.32</v>
      </c>
      <c r="G297" s="68">
        <f t="shared" si="106"/>
        <v>9.9983401564559897E-4</v>
      </c>
      <c r="H297" s="9">
        <f t="shared" si="113"/>
        <v>1047.32</v>
      </c>
      <c r="I297" s="66">
        <f t="shared" si="114"/>
        <v>1.0071626616390161</v>
      </c>
      <c r="J297" s="9">
        <f t="shared" si="115"/>
        <v>1047.32</v>
      </c>
      <c r="K297" s="9">
        <f t="shared" si="107"/>
        <v>1.0071626616390161</v>
      </c>
      <c r="L297" s="9">
        <f t="shared" si="108"/>
        <v>1047.32</v>
      </c>
    </row>
    <row r="298" spans="1:12">
      <c r="A298" s="66">
        <f t="shared" si="109"/>
        <v>1.4023428754197982</v>
      </c>
      <c r="B298" s="9">
        <f t="shared" si="110"/>
        <v>1148.73</v>
      </c>
      <c r="C298" s="65">
        <f t="shared" si="104"/>
        <v>1.1898277466214591</v>
      </c>
      <c r="D298" s="9">
        <f t="shared" si="111"/>
        <v>1148.73</v>
      </c>
      <c r="E298" s="66">
        <f t="shared" si="105"/>
        <v>1.4457402242604711</v>
      </c>
      <c r="F298" s="9">
        <f t="shared" si="112"/>
        <v>1148.73</v>
      </c>
      <c r="G298" s="68">
        <f t="shared" si="106"/>
        <v>9.998351149170645E-4</v>
      </c>
      <c r="H298" s="9">
        <f t="shared" si="113"/>
        <v>1148.73</v>
      </c>
      <c r="I298" s="66">
        <f t="shared" si="114"/>
        <v>1.4467400593753881</v>
      </c>
      <c r="J298" s="9">
        <f t="shared" si="115"/>
        <v>1148.73</v>
      </c>
      <c r="K298" s="9">
        <f t="shared" si="107"/>
        <v>1.4467400593753881</v>
      </c>
      <c r="L298" s="9">
        <f t="shared" si="108"/>
        <v>1148.73</v>
      </c>
    </row>
    <row r="299" spans="1:12">
      <c r="A299" s="66">
        <f t="shared" si="109"/>
        <v>1.7198544698544693</v>
      </c>
      <c r="B299" s="9">
        <f t="shared" si="110"/>
        <v>1257.79</v>
      </c>
      <c r="C299" s="65">
        <f t="shared" si="104"/>
        <v>1.5073393410561302</v>
      </c>
      <c r="D299" s="9">
        <f t="shared" si="111"/>
        <v>1257.79</v>
      </c>
      <c r="E299" s="66">
        <f t="shared" si="105"/>
        <v>1.7911660833011593</v>
      </c>
      <c r="F299" s="9">
        <f t="shared" si="112"/>
        <v>1257.79</v>
      </c>
      <c r="G299" s="68">
        <f t="shared" si="106"/>
        <v>9.9983617962810865E-4</v>
      </c>
      <c r="H299" s="9">
        <f t="shared" si="113"/>
        <v>1257.79</v>
      </c>
      <c r="I299" s="66">
        <f t="shared" si="114"/>
        <v>1.7921659194807875</v>
      </c>
      <c r="J299" s="9">
        <f t="shared" si="115"/>
        <v>1257.79</v>
      </c>
      <c r="K299" s="9">
        <f t="shared" si="107"/>
        <v>1.7921659194807875</v>
      </c>
      <c r="L299" s="9">
        <f t="shared" si="108"/>
        <v>1257.79</v>
      </c>
    </row>
    <row r="300" spans="1:12">
      <c r="A300" s="66">
        <f t="shared" si="109"/>
        <v>2.0638253638253632</v>
      </c>
      <c r="B300" s="9">
        <f t="shared" si="110"/>
        <v>1379.97</v>
      </c>
      <c r="C300" s="65">
        <f t="shared" si="104"/>
        <v>1.8513102350270241</v>
      </c>
      <c r="D300" s="9">
        <f t="shared" si="111"/>
        <v>1379.97</v>
      </c>
      <c r="E300" s="66">
        <f t="shared" si="105"/>
        <v>2.0735107208631676</v>
      </c>
      <c r="F300" s="9">
        <f t="shared" si="112"/>
        <v>1379.97</v>
      </c>
      <c r="G300" s="68">
        <f t="shared" si="106"/>
        <v>9.9983725377443176E-4</v>
      </c>
      <c r="H300" s="9">
        <f t="shared" si="113"/>
        <v>1379.97</v>
      </c>
      <c r="I300" s="66">
        <f t="shared" si="114"/>
        <v>2.0745105581169421</v>
      </c>
      <c r="J300" s="9">
        <f t="shared" si="115"/>
        <v>1379.97</v>
      </c>
      <c r="K300" s="9">
        <f t="shared" si="107"/>
        <v>2.0745105581169421</v>
      </c>
      <c r="L300" s="9">
        <f t="shared" si="108"/>
        <v>1379.97</v>
      </c>
    </row>
    <row r="301" spans="1:12">
      <c r="A301" s="66">
        <f t="shared" si="109"/>
        <v>2.4077962577962575</v>
      </c>
      <c r="B301" s="9">
        <f t="shared" si="110"/>
        <v>1506.3</v>
      </c>
      <c r="C301" s="65">
        <f t="shared" si="104"/>
        <v>2.1952811289979182</v>
      </c>
      <c r="D301" s="9">
        <f t="shared" si="111"/>
        <v>1506.3</v>
      </c>
      <c r="E301" s="66">
        <f t="shared" si="105"/>
        <v>2.2901811511749885</v>
      </c>
      <c r="F301" s="9">
        <f t="shared" si="112"/>
        <v>1506.3</v>
      </c>
      <c r="G301" s="68">
        <f t="shared" si="106"/>
        <v>9.9983825583859431E-4</v>
      </c>
      <c r="H301" s="9">
        <f t="shared" si="113"/>
        <v>1506.3</v>
      </c>
      <c r="I301" s="66">
        <f t="shared" si="114"/>
        <v>2.2911809894308273</v>
      </c>
      <c r="J301" s="9">
        <f t="shared" si="115"/>
        <v>1506.3</v>
      </c>
      <c r="K301" s="9">
        <f t="shared" si="107"/>
        <v>2.2911809894308273</v>
      </c>
      <c r="L301" s="9">
        <f t="shared" si="108"/>
        <v>1506.3</v>
      </c>
    </row>
    <row r="302" spans="1:12">
      <c r="A302" s="66">
        <f t="shared" si="109"/>
        <v>2.7517671517671514</v>
      </c>
      <c r="B302" s="9">
        <f t="shared" si="110"/>
        <v>1646.43</v>
      </c>
      <c r="C302" s="65">
        <f t="shared" si="104"/>
        <v>2.539252022968812</v>
      </c>
      <c r="D302" s="9">
        <f t="shared" si="111"/>
        <v>1646.43</v>
      </c>
      <c r="E302" s="66">
        <f t="shared" si="105"/>
        <v>2.4722789662341857</v>
      </c>
      <c r="F302" s="9">
        <f t="shared" si="112"/>
        <v>1646.43</v>
      </c>
      <c r="G302" s="68">
        <f t="shared" si="106"/>
        <v>9.9983926089313433E-4</v>
      </c>
      <c r="H302" s="9">
        <f t="shared" si="113"/>
        <v>1646.43</v>
      </c>
      <c r="I302" s="66">
        <f t="shared" si="114"/>
        <v>2.4732788054950787</v>
      </c>
      <c r="J302" s="9">
        <f t="shared" si="115"/>
        <v>1646.43</v>
      </c>
      <c r="K302" s="9">
        <f t="shared" si="107"/>
        <v>2.4732788054950787</v>
      </c>
      <c r="L302" s="9">
        <f t="shared" si="108"/>
        <v>1646.43</v>
      </c>
    </row>
    <row r="303" spans="1:12">
      <c r="A303" s="66">
        <f t="shared" si="109"/>
        <v>3.0428194466656002</v>
      </c>
      <c r="B303" s="9">
        <f t="shared" si="110"/>
        <v>1810.37</v>
      </c>
      <c r="C303" s="65">
        <f t="shared" si="104"/>
        <v>2.8303043178672609</v>
      </c>
      <c r="D303" s="9">
        <f t="shared" si="111"/>
        <v>1810.37</v>
      </c>
      <c r="E303" s="66">
        <f t="shared" si="105"/>
        <v>2.6341977754943913</v>
      </c>
      <c r="F303" s="9">
        <f t="shared" si="112"/>
        <v>1810.37</v>
      </c>
      <c r="G303" s="68">
        <f t="shared" si="106"/>
        <v>9.998403197039353E-4</v>
      </c>
      <c r="H303" s="9">
        <f t="shared" si="113"/>
        <v>1810.37</v>
      </c>
      <c r="I303" s="66">
        <f t="shared" si="114"/>
        <v>2.6351976158140951</v>
      </c>
      <c r="J303" s="9">
        <f t="shared" si="115"/>
        <v>1810.37</v>
      </c>
      <c r="K303" s="9">
        <f t="shared" si="107"/>
        <v>2.6351976158140951</v>
      </c>
      <c r="L303" s="9">
        <f t="shared" si="108"/>
        <v>1810.37</v>
      </c>
    </row>
    <row r="304" spans="1:12">
      <c r="A304" s="66">
        <f t="shared" si="109"/>
        <v>3.2015752438829357</v>
      </c>
      <c r="B304" s="9">
        <f t="shared" si="110"/>
        <v>1977.23</v>
      </c>
      <c r="C304" s="65">
        <f t="shared" si="104"/>
        <v>2.9890601150845963</v>
      </c>
      <c r="D304" s="9">
        <f t="shared" si="111"/>
        <v>1977.23</v>
      </c>
      <c r="E304" s="66">
        <f t="shared" si="105"/>
        <v>2.7612478431623977</v>
      </c>
      <c r="F304" s="9">
        <f t="shared" si="112"/>
        <v>1977.23</v>
      </c>
      <c r="G304" s="68">
        <f t="shared" si="106"/>
        <v>9.9984129073210659E-4</v>
      </c>
      <c r="H304" s="9">
        <f t="shared" si="113"/>
        <v>1977.23</v>
      </c>
      <c r="I304" s="66">
        <f t="shared" si="114"/>
        <v>2.7622476844531296</v>
      </c>
      <c r="J304" s="9">
        <f t="shared" si="115"/>
        <v>1977.23</v>
      </c>
      <c r="K304" s="9">
        <f t="shared" si="107"/>
        <v>2.7622476844531296</v>
      </c>
      <c r="L304" s="9">
        <f t="shared" si="108"/>
        <v>1977.23</v>
      </c>
    </row>
    <row r="305" spans="1:12">
      <c r="A305" s="66">
        <f t="shared" si="109"/>
        <v>3.3074124420278266</v>
      </c>
      <c r="B305" s="9">
        <f t="shared" si="110"/>
        <v>2157.7399999999998</v>
      </c>
      <c r="C305" s="65">
        <f t="shared" si="104"/>
        <v>3.0948973132294872</v>
      </c>
      <c r="D305" s="9">
        <f t="shared" si="111"/>
        <v>2157.7399999999998</v>
      </c>
      <c r="E305" s="66">
        <f t="shared" si="105"/>
        <v>2.8695832704722459</v>
      </c>
      <c r="F305" s="9">
        <f t="shared" si="112"/>
        <v>2157.7399999999998</v>
      </c>
      <c r="G305" s="68">
        <f t="shared" si="106"/>
        <v>9.9984224135736348E-4</v>
      </c>
      <c r="H305" s="9">
        <f t="shared" si="113"/>
        <v>2157.7399999999998</v>
      </c>
      <c r="I305" s="66">
        <f t="shared" si="114"/>
        <v>2.8705831127136032</v>
      </c>
      <c r="J305" s="9">
        <f t="shared" si="115"/>
        <v>2157.7399999999998</v>
      </c>
      <c r="K305" s="9">
        <f t="shared" si="107"/>
        <v>2.8705831127136032</v>
      </c>
      <c r="L305" s="9">
        <f t="shared" si="108"/>
        <v>2157.7399999999998</v>
      </c>
    </row>
    <row r="306" spans="1:12">
      <c r="A306" s="66">
        <f t="shared" si="109"/>
        <v>3.3867903406364945</v>
      </c>
      <c r="B306" s="9">
        <f t="shared" si="110"/>
        <v>2367.87</v>
      </c>
      <c r="C306" s="65">
        <f t="shared" si="104"/>
        <v>3.1742752118381552</v>
      </c>
      <c r="D306" s="9">
        <f t="shared" si="111"/>
        <v>2367.87</v>
      </c>
      <c r="E306" s="66">
        <f t="shared" si="105"/>
        <v>2.9693714746831956</v>
      </c>
      <c r="F306" s="9">
        <f t="shared" si="112"/>
        <v>2367.87</v>
      </c>
      <c r="G306" s="68">
        <f t="shared" si="106"/>
        <v>9.9984324011544038E-4</v>
      </c>
      <c r="H306" s="9">
        <f t="shared" si="113"/>
        <v>2367.87</v>
      </c>
      <c r="I306" s="66">
        <f t="shared" si="114"/>
        <v>2.9703713179233109</v>
      </c>
      <c r="J306" s="9">
        <f t="shared" si="115"/>
        <v>2367.87</v>
      </c>
      <c r="K306" s="9">
        <f t="shared" si="107"/>
        <v>2.9703713179233109</v>
      </c>
      <c r="L306" s="9">
        <f t="shared" si="108"/>
        <v>2367.87</v>
      </c>
    </row>
    <row r="307" spans="1:12">
      <c r="A307" s="66">
        <f t="shared" si="109"/>
        <v>3.466168239245162</v>
      </c>
      <c r="B307" s="9">
        <f t="shared" si="110"/>
        <v>2588.8200000000002</v>
      </c>
      <c r="C307" s="65">
        <f t="shared" si="104"/>
        <v>3.2536531104468227</v>
      </c>
      <c r="D307" s="9">
        <f t="shared" si="111"/>
        <v>2588.8200000000002</v>
      </c>
      <c r="E307" s="66">
        <f t="shared" si="105"/>
        <v>3.0529568183904354</v>
      </c>
      <c r="F307" s="9">
        <f t="shared" si="112"/>
        <v>2588.8200000000002</v>
      </c>
      <c r="G307" s="68">
        <f t="shared" si="106"/>
        <v>9.9984418708804379E-4</v>
      </c>
      <c r="H307" s="9">
        <f t="shared" si="113"/>
        <v>2588.8200000000002</v>
      </c>
      <c r="I307" s="66">
        <f t="shared" si="114"/>
        <v>3.0539566625775234</v>
      </c>
      <c r="J307" s="9">
        <f t="shared" si="115"/>
        <v>2588.8200000000002</v>
      </c>
      <c r="K307" s="9">
        <f t="shared" si="107"/>
        <v>3.0539566625775234</v>
      </c>
      <c r="L307" s="9">
        <f t="shared" si="108"/>
        <v>2588.8200000000002</v>
      </c>
    </row>
    <row r="308" spans="1:12">
      <c r="A308" s="66">
        <f t="shared" si="109"/>
        <v>3.5190868383176075</v>
      </c>
      <c r="B308" s="9">
        <f t="shared" si="110"/>
        <v>2830.28</v>
      </c>
      <c r="C308" s="65">
        <f t="shared" si="104"/>
        <v>3.3065717095192682</v>
      </c>
      <c r="D308" s="9">
        <f t="shared" si="111"/>
        <v>2830.28</v>
      </c>
      <c r="E308" s="66">
        <f t="shared" si="105"/>
        <v>3.1266618966133999</v>
      </c>
      <c r="F308" s="9">
        <f t="shared" si="112"/>
        <v>2830.28</v>
      </c>
      <c r="G308" s="68">
        <f t="shared" si="106"/>
        <v>9.9984512229327714E-4</v>
      </c>
      <c r="H308" s="9">
        <f t="shared" si="113"/>
        <v>2830.28</v>
      </c>
      <c r="I308" s="66">
        <f t="shared" si="114"/>
        <v>3.1276617417356931</v>
      </c>
      <c r="J308" s="9">
        <f t="shared" si="115"/>
        <v>2830.28</v>
      </c>
      <c r="K308" s="9">
        <f t="shared" si="107"/>
        <v>3.1276617417356931</v>
      </c>
      <c r="L308" s="9">
        <f t="shared" si="108"/>
        <v>2830.28</v>
      </c>
    </row>
    <row r="309" spans="1:12">
      <c r="A309" s="66">
        <f t="shared" si="109"/>
        <v>3.5720054373900521</v>
      </c>
      <c r="B309" s="9">
        <f t="shared" si="110"/>
        <v>3098.63</v>
      </c>
      <c r="C309" s="65">
        <f t="shared" si="104"/>
        <v>3.3594903085917127</v>
      </c>
      <c r="D309" s="9">
        <f t="shared" si="111"/>
        <v>3098.63</v>
      </c>
      <c r="E309" s="66">
        <f t="shared" si="105"/>
        <v>3.1931267572169464</v>
      </c>
      <c r="F309" s="9">
        <f t="shared" si="112"/>
        <v>3098.63</v>
      </c>
      <c r="G309" s="68">
        <f t="shared" si="106"/>
        <v>9.9984606087131773E-4</v>
      </c>
      <c r="H309" s="9">
        <f t="shared" si="113"/>
        <v>3098.63</v>
      </c>
      <c r="I309" s="66">
        <f t="shared" si="114"/>
        <v>3.1941266032778177</v>
      </c>
      <c r="J309" s="9">
        <f t="shared" si="115"/>
        <v>3098.63</v>
      </c>
      <c r="K309" s="9">
        <f t="shared" si="107"/>
        <v>3.1941266032778177</v>
      </c>
      <c r="L309" s="9">
        <f t="shared" si="108"/>
        <v>3098.63</v>
      </c>
    </row>
    <row r="310" spans="1:12">
      <c r="A310" s="66">
        <f t="shared" si="109"/>
        <v>3.6249240364624979</v>
      </c>
      <c r="B310" s="9">
        <f t="shared" si="110"/>
        <v>3386.7</v>
      </c>
      <c r="C310" s="65">
        <f t="shared" si="104"/>
        <v>3.4124089076641586</v>
      </c>
      <c r="D310" s="9">
        <f t="shared" si="111"/>
        <v>3386.7</v>
      </c>
      <c r="E310" s="66">
        <f t="shared" si="105"/>
        <v>3.2514131158344948</v>
      </c>
      <c r="F310" s="9">
        <f t="shared" si="112"/>
        <v>3386.7</v>
      </c>
      <c r="G310" s="68">
        <f t="shared" si="106"/>
        <v>9.9984697095973794E-4</v>
      </c>
      <c r="H310" s="9">
        <f t="shared" si="113"/>
        <v>3386.7</v>
      </c>
      <c r="I310" s="66">
        <f t="shared" si="114"/>
        <v>3.2524129628054546</v>
      </c>
      <c r="J310" s="9">
        <f t="shared" si="115"/>
        <v>3386.7</v>
      </c>
      <c r="K310" s="9">
        <f t="shared" si="107"/>
        <v>3.2524129628054546</v>
      </c>
      <c r="L310" s="9">
        <f t="shared" si="108"/>
        <v>3386.7</v>
      </c>
    </row>
    <row r="311" spans="1:12">
      <c r="A311" s="66">
        <f t="shared" si="109"/>
        <v>3.6778426355349425</v>
      </c>
      <c r="B311" s="9">
        <f t="shared" si="110"/>
        <v>3706.75</v>
      </c>
      <c r="C311" s="65">
        <f t="shared" si="104"/>
        <v>3.4653275067366032</v>
      </c>
      <c r="D311" s="9">
        <f t="shared" si="111"/>
        <v>3706.75</v>
      </c>
      <c r="E311" s="66">
        <f t="shared" si="105"/>
        <v>3.3046416247018811</v>
      </c>
      <c r="F311" s="9">
        <f t="shared" si="112"/>
        <v>3706.75</v>
      </c>
      <c r="G311" s="68">
        <f t="shared" si="106"/>
        <v>9.9984788446613022E-4</v>
      </c>
      <c r="H311" s="9">
        <f t="shared" si="113"/>
        <v>3706.75</v>
      </c>
      <c r="I311" s="66">
        <f t="shared" si="114"/>
        <v>3.305641472586347</v>
      </c>
      <c r="J311" s="9">
        <f t="shared" si="115"/>
        <v>3706.75</v>
      </c>
      <c r="K311" s="9">
        <f t="shared" si="107"/>
        <v>3.305641472586347</v>
      </c>
      <c r="L311" s="9">
        <f t="shared" si="108"/>
        <v>3706.75</v>
      </c>
    </row>
    <row r="312" spans="1:12">
      <c r="A312" s="66">
        <f t="shared" si="109"/>
        <v>3.7043019350711659</v>
      </c>
      <c r="B312" s="9">
        <f t="shared" si="110"/>
        <v>4059.18</v>
      </c>
      <c r="C312" s="65">
        <f t="shared" si="104"/>
        <v>3.4917868062728266</v>
      </c>
      <c r="D312" s="9">
        <f t="shared" si="111"/>
        <v>4059.18</v>
      </c>
      <c r="E312" s="66">
        <f t="shared" si="105"/>
        <v>3.3529760941887146</v>
      </c>
      <c r="F312" s="9">
        <f t="shared" si="112"/>
        <v>4059.18</v>
      </c>
      <c r="G312" s="68">
        <f t="shared" si="106"/>
        <v>9.9984879235773738E-4</v>
      </c>
      <c r="H312" s="9">
        <f t="shared" si="113"/>
        <v>4059.18</v>
      </c>
      <c r="I312" s="66">
        <f t="shared" si="114"/>
        <v>3.3539759429810725</v>
      </c>
      <c r="J312" s="9">
        <f t="shared" si="115"/>
        <v>4059.18</v>
      </c>
      <c r="K312" s="9">
        <f t="shared" si="107"/>
        <v>3.3539759429810725</v>
      </c>
      <c r="L312" s="9">
        <f t="shared" si="108"/>
        <v>4059.18</v>
      </c>
    </row>
    <row r="313" spans="1:12">
      <c r="A313" s="66">
        <f t="shared" si="109"/>
        <v>3.7572205341436105</v>
      </c>
      <c r="B313" s="9">
        <f t="shared" si="110"/>
        <v>4436.5200000000004</v>
      </c>
      <c r="C313" s="65">
        <f t="shared" si="104"/>
        <v>3.5447054053452711</v>
      </c>
      <c r="D313" s="9">
        <f t="shared" si="111"/>
        <v>4436.5200000000004</v>
      </c>
      <c r="E313" s="66">
        <f t="shared" si="105"/>
        <v>3.3959213433640034</v>
      </c>
      <c r="F313" s="9">
        <f t="shared" si="112"/>
        <v>4436.5200000000004</v>
      </c>
      <c r="G313" s="68">
        <f t="shared" si="106"/>
        <v>9.9984967046274362E-4</v>
      </c>
      <c r="H313" s="9">
        <f t="shared" si="113"/>
        <v>4436.5200000000004</v>
      </c>
      <c r="I313" s="66">
        <f t="shared" si="114"/>
        <v>3.396921193034466</v>
      </c>
      <c r="J313" s="9">
        <f t="shared" si="115"/>
        <v>4436.5200000000004</v>
      </c>
      <c r="K313" s="9">
        <f t="shared" si="107"/>
        <v>3.396921193034466</v>
      </c>
      <c r="L313" s="9">
        <f t="shared" si="108"/>
        <v>4436.5200000000004</v>
      </c>
    </row>
    <row r="314" spans="1:12">
      <c r="A314" s="66">
        <f t="shared" si="109"/>
        <v>3.783679833679833</v>
      </c>
      <c r="B314" s="9">
        <f t="shared" si="110"/>
        <v>4843.3100000000004</v>
      </c>
      <c r="C314" s="65">
        <f t="shared" si="104"/>
        <v>3.5711647048814936</v>
      </c>
      <c r="D314" s="9">
        <f t="shared" si="111"/>
        <v>4843.3100000000004</v>
      </c>
      <c r="E314" s="66">
        <f t="shared" si="105"/>
        <v>3.4346295889879461</v>
      </c>
      <c r="F314" s="9">
        <f t="shared" si="112"/>
        <v>4843.3100000000004</v>
      </c>
      <c r="G314" s="68">
        <f t="shared" si="106"/>
        <v>9.9985052715367904E-4</v>
      </c>
      <c r="H314" s="9">
        <f t="shared" si="113"/>
        <v>4843.3100000000004</v>
      </c>
      <c r="I314" s="66">
        <f t="shared" si="114"/>
        <v>3.4356294395150999</v>
      </c>
      <c r="J314" s="9">
        <f t="shared" si="115"/>
        <v>4843.3100000000004</v>
      </c>
      <c r="K314" s="9">
        <f t="shared" si="107"/>
        <v>3.4356294395150999</v>
      </c>
      <c r="L314" s="9">
        <f t="shared" si="108"/>
        <v>4843.3100000000004</v>
      </c>
    </row>
    <row r="315" spans="1:12">
      <c r="A315" s="66">
        <f t="shared" si="109"/>
        <v>3.8101391332160555</v>
      </c>
      <c r="B315" s="9">
        <f t="shared" si="110"/>
        <v>5303.09</v>
      </c>
      <c r="C315" s="65">
        <f t="shared" si="104"/>
        <v>3.5976240044177161</v>
      </c>
      <c r="D315" s="9">
        <f t="shared" si="111"/>
        <v>5303.09</v>
      </c>
      <c r="E315" s="66">
        <f t="shared" si="105"/>
        <v>3.471286465470472</v>
      </c>
      <c r="F315" s="9">
        <f t="shared" si="112"/>
        <v>5303.09</v>
      </c>
      <c r="G315" s="68">
        <f t="shared" si="106"/>
        <v>9.9985140257696347E-4</v>
      </c>
      <c r="H315" s="9">
        <f t="shared" si="113"/>
        <v>5303.09</v>
      </c>
      <c r="I315" s="66">
        <f t="shared" si="114"/>
        <v>3.4722863168730491</v>
      </c>
      <c r="J315" s="9">
        <f t="shared" si="115"/>
        <v>5303.09</v>
      </c>
      <c r="K315" s="9">
        <f t="shared" si="107"/>
        <v>3.4722863168730491</v>
      </c>
      <c r="L315" s="9">
        <f t="shared" si="108"/>
        <v>5303.09</v>
      </c>
    </row>
    <row r="316" spans="1:12">
      <c r="A316" s="66">
        <f t="shared" si="109"/>
        <v>3.8365984327522793</v>
      </c>
      <c r="B316" s="9">
        <f t="shared" si="110"/>
        <v>5803.1</v>
      </c>
      <c r="C316" s="65">
        <f t="shared" si="104"/>
        <v>3.62408330395394</v>
      </c>
      <c r="D316" s="9">
        <f t="shared" si="111"/>
        <v>5803.1</v>
      </c>
      <c r="E316" s="66">
        <f t="shared" si="105"/>
        <v>3.5047319643292449</v>
      </c>
      <c r="F316" s="9">
        <f t="shared" si="112"/>
        <v>5803.1</v>
      </c>
      <c r="G316" s="68">
        <f t="shared" si="106"/>
        <v>9.9985226222168259E-4</v>
      </c>
      <c r="H316" s="9">
        <f t="shared" si="113"/>
        <v>5803.1</v>
      </c>
      <c r="I316" s="66">
        <f t="shared" si="114"/>
        <v>3.5057318165914668</v>
      </c>
      <c r="J316" s="9">
        <f t="shared" si="115"/>
        <v>5803.1</v>
      </c>
      <c r="K316" s="9">
        <f t="shared" si="107"/>
        <v>3.5057318165914668</v>
      </c>
      <c r="L316" s="9">
        <f t="shared" si="108"/>
        <v>5803.1</v>
      </c>
    </row>
    <row r="317" spans="1:12">
      <c r="A317" s="66">
        <f t="shared" si="109"/>
        <v>3.8630577322885018</v>
      </c>
      <c r="B317" s="9">
        <f t="shared" si="110"/>
        <v>6355.23</v>
      </c>
      <c r="C317" s="65">
        <f t="shared" si="104"/>
        <v>3.6505426034901625</v>
      </c>
      <c r="D317" s="9">
        <f t="shared" si="111"/>
        <v>6355.23</v>
      </c>
      <c r="E317" s="66">
        <f t="shared" si="105"/>
        <v>3.5358181582088508</v>
      </c>
      <c r="F317" s="9">
        <f t="shared" si="112"/>
        <v>6355.23</v>
      </c>
      <c r="G317" s="68">
        <f t="shared" si="106"/>
        <v>9.9985311932138522E-4</v>
      </c>
      <c r="H317" s="9">
        <f t="shared" si="113"/>
        <v>6355.23</v>
      </c>
      <c r="I317" s="66">
        <f t="shared" si="114"/>
        <v>3.5368180113281724</v>
      </c>
      <c r="J317" s="9">
        <f t="shared" si="115"/>
        <v>6355.23</v>
      </c>
      <c r="K317" s="9">
        <f t="shared" si="107"/>
        <v>3.5368180113281724</v>
      </c>
      <c r="L317" s="9">
        <f t="shared" si="108"/>
        <v>6355.23</v>
      </c>
    </row>
    <row r="318" spans="1:12">
      <c r="A318" s="66">
        <f t="shared" si="109"/>
        <v>3.8630577322885018</v>
      </c>
      <c r="B318" s="9">
        <f t="shared" si="110"/>
        <v>6942.38</v>
      </c>
      <c r="C318" s="65">
        <f t="shared" si="104"/>
        <v>3.6505426034901625</v>
      </c>
      <c r="D318" s="9">
        <f t="shared" si="111"/>
        <v>6942.38</v>
      </c>
      <c r="E318" s="66">
        <f t="shared" si="105"/>
        <v>3.5637770759027636</v>
      </c>
      <c r="F318" s="9">
        <f t="shared" si="112"/>
        <v>6942.38</v>
      </c>
      <c r="G318" s="68">
        <f t="shared" si="106"/>
        <v>9.998539431812475E-4</v>
      </c>
      <c r="H318" s="9">
        <f t="shared" si="113"/>
        <v>6942.38</v>
      </c>
      <c r="I318" s="66">
        <f t="shared" si="114"/>
        <v>3.5647769298459449</v>
      </c>
      <c r="J318" s="9">
        <f t="shared" si="115"/>
        <v>6942.38</v>
      </c>
      <c r="K318" s="9">
        <f t="shared" si="107"/>
        <v>3.5647769298459449</v>
      </c>
      <c r="L318" s="9">
        <f t="shared" si="108"/>
        <v>6942.38</v>
      </c>
    </row>
    <row r="319" spans="1:12">
      <c r="A319" s="66">
        <f t="shared" si="109"/>
        <v>3.8895170318247234</v>
      </c>
      <c r="B319" s="9">
        <f t="shared" si="110"/>
        <v>7603.15</v>
      </c>
      <c r="C319" s="65">
        <f t="shared" si="104"/>
        <v>3.6770019030263841</v>
      </c>
      <c r="D319" s="9">
        <f t="shared" si="111"/>
        <v>7603.15</v>
      </c>
      <c r="E319" s="66">
        <f t="shared" si="105"/>
        <v>3.5904647554870994</v>
      </c>
      <c r="F319" s="9">
        <f t="shared" si="112"/>
        <v>7603.15</v>
      </c>
      <c r="G319" s="68">
        <f t="shared" si="106"/>
        <v>9.9985478123762982E-4</v>
      </c>
      <c r="H319" s="9">
        <f t="shared" si="113"/>
        <v>7603.15</v>
      </c>
      <c r="I319" s="66">
        <f t="shared" si="114"/>
        <v>3.591464610268337</v>
      </c>
      <c r="J319" s="9">
        <f t="shared" si="115"/>
        <v>7603.15</v>
      </c>
      <c r="K319" s="9">
        <f t="shared" si="107"/>
        <v>3.591464610268337</v>
      </c>
      <c r="L319" s="9">
        <f t="shared" si="108"/>
        <v>7603.15</v>
      </c>
    </row>
    <row r="320" spans="1:12">
      <c r="A320" s="66">
        <f t="shared" si="109"/>
        <v>3.8895170318247234</v>
      </c>
      <c r="B320" s="9">
        <f t="shared" si="110"/>
        <v>8313.0499999999993</v>
      </c>
      <c r="C320" s="65">
        <f t="shared" si="104"/>
        <v>3.6770019030263841</v>
      </c>
      <c r="D320" s="9">
        <f t="shared" si="111"/>
        <v>8313.0499999999993</v>
      </c>
      <c r="E320" s="66">
        <f t="shared" si="105"/>
        <v>3.6148296332600367</v>
      </c>
      <c r="F320" s="9">
        <f t="shared" si="112"/>
        <v>8313.0499999999993</v>
      </c>
      <c r="G320" s="68">
        <f t="shared" si="106"/>
        <v>9.9985559474342206E-4</v>
      </c>
      <c r="H320" s="9">
        <f t="shared" si="113"/>
        <v>8313.0499999999993</v>
      </c>
      <c r="I320" s="66">
        <f t="shared" si="114"/>
        <v>3.6158294888547799</v>
      </c>
      <c r="J320" s="9">
        <f t="shared" si="115"/>
        <v>8313.0499999999993</v>
      </c>
      <c r="K320" s="9">
        <f t="shared" si="107"/>
        <v>3.6158294888547799</v>
      </c>
      <c r="L320" s="9">
        <f t="shared" si="108"/>
        <v>8313.0499999999993</v>
      </c>
    </row>
    <row r="321" spans="1:12">
      <c r="A321" s="66">
        <f t="shared" si="109"/>
        <v>3.8895170318247234</v>
      </c>
      <c r="B321" s="9">
        <f t="shared" si="110"/>
        <v>9093.76</v>
      </c>
      <c r="C321" s="65">
        <f t="shared" ref="C321:C342" si="116">IF(D104&lt;0.0001,0.1,IF(D104="",0.001,D104))</f>
        <v>3.6770019030263841</v>
      </c>
      <c r="D321" s="9">
        <f t="shared" si="111"/>
        <v>9093.76</v>
      </c>
      <c r="E321" s="66">
        <f t="shared" ref="E321:E342" si="117">IF(E104&lt;0.0001,0.1,IF(E104="",E320,E104))</f>
        <v>3.6376805742205489</v>
      </c>
      <c r="F321" s="9">
        <f t="shared" si="112"/>
        <v>9093.76</v>
      </c>
      <c r="G321" s="68">
        <f t="shared" ref="G321:G342" si="118">IF(G104&lt;0.0001,0.1,IF(G104="",0.0001,G104))</f>
        <v>9.9985640364803744E-4</v>
      </c>
      <c r="H321" s="9">
        <f t="shared" si="113"/>
        <v>9093.76</v>
      </c>
      <c r="I321" s="66">
        <f t="shared" si="114"/>
        <v>3.6386804306241971</v>
      </c>
      <c r="J321" s="9">
        <f t="shared" si="115"/>
        <v>9093.76</v>
      </c>
      <c r="K321" s="9">
        <f t="shared" ref="K321:K342" si="119">IF(M104&lt;0.0001,0.1,IF(M104="",0.0001,M104))</f>
        <v>3.6386804306241971</v>
      </c>
      <c r="L321" s="9">
        <f t="shared" ref="L321:L342" si="120">IF(C105="",D321,C105)</f>
        <v>9093.76</v>
      </c>
    </row>
    <row r="322" spans="1:12">
      <c r="A322" s="66">
        <f t="shared" ref="A322:A342" si="121">IF(B105="",A321,IF(B105&lt;0.0001,0.1,B105))</f>
        <v>3.9159763313609464</v>
      </c>
      <c r="B322" s="9">
        <f t="shared" ref="B322:B342" si="122">IF(A105="",B321,A105)</f>
        <v>9954.16</v>
      </c>
      <c r="C322" s="65">
        <f t="shared" si="116"/>
        <v>3.703461202562607</v>
      </c>
      <c r="D322" s="9">
        <f t="shared" ref="D322:D342" si="123">IF(A105="",B321,A105)</f>
        <v>9954.16</v>
      </c>
      <c r="E322" s="66">
        <f t="shared" si="117"/>
        <v>3.6591857795938978</v>
      </c>
      <c r="F322" s="9">
        <f t="shared" ref="F322:F342" si="124">IF(A105="",B321,A105)</f>
        <v>9954.16</v>
      </c>
      <c r="G322" s="68">
        <f t="shared" si="118"/>
        <v>9.9985720921371888E-4</v>
      </c>
      <c r="H322" s="9">
        <f t="shared" ref="H322:H342" si="125">IF(A105="",B321,A105)</f>
        <v>9954.16</v>
      </c>
      <c r="I322" s="66">
        <f t="shared" ref="I322:I342" si="126">IF(I105&lt;0.0001,0.1,IF(I105="",I321,I105))</f>
        <v>3.6601856368031114</v>
      </c>
      <c r="J322" s="9">
        <f t="shared" ref="J322:J342" si="127">IF(A105="",B321,A105)</f>
        <v>9954.16</v>
      </c>
      <c r="K322" s="9">
        <f t="shared" si="119"/>
        <v>3.6601856368031114</v>
      </c>
      <c r="L322" s="9">
        <f t="shared" si="120"/>
        <v>9954.16</v>
      </c>
    </row>
    <row r="323" spans="1:12">
      <c r="A323" s="66">
        <f t="shared" si="121"/>
        <v>3.9159763313609464</v>
      </c>
      <c r="B323" s="9">
        <f t="shared" si="122"/>
        <v>10892.84</v>
      </c>
      <c r="C323" s="65">
        <f t="shared" si="116"/>
        <v>3.703461202562607</v>
      </c>
      <c r="D323" s="9">
        <f t="shared" si="123"/>
        <v>10892.84</v>
      </c>
      <c r="E323" s="66">
        <f t="shared" si="117"/>
        <v>3.6792590061296022</v>
      </c>
      <c r="F323" s="9">
        <f t="shared" si="124"/>
        <v>10892.84</v>
      </c>
      <c r="G323" s="68">
        <f t="shared" si="118"/>
        <v>9.9985800327707149E-4</v>
      </c>
      <c r="H323" s="9">
        <f t="shared" si="125"/>
        <v>10892.84</v>
      </c>
      <c r="I323" s="66">
        <f t="shared" si="126"/>
        <v>3.6802588641328793</v>
      </c>
      <c r="J323" s="9">
        <f t="shared" si="127"/>
        <v>10892.84</v>
      </c>
      <c r="K323" s="9">
        <f t="shared" si="119"/>
        <v>3.6802588641328793</v>
      </c>
      <c r="L323" s="9">
        <f t="shared" si="120"/>
        <v>10892.84</v>
      </c>
    </row>
    <row r="324" spans="1:12">
      <c r="A324" s="66">
        <f t="shared" si="121"/>
        <v>3.9159763313609464</v>
      </c>
      <c r="B324" s="9">
        <f t="shared" si="122"/>
        <v>11894.93</v>
      </c>
      <c r="C324" s="65">
        <f t="shared" si="116"/>
        <v>3.703461202562607</v>
      </c>
      <c r="D324" s="9">
        <f t="shared" si="123"/>
        <v>11894.93</v>
      </c>
      <c r="E324" s="66">
        <f t="shared" si="117"/>
        <v>3.6976687631878886</v>
      </c>
      <c r="F324" s="9">
        <f t="shared" si="124"/>
        <v>11894.93</v>
      </c>
      <c r="G324" s="68">
        <f t="shared" si="118"/>
        <v>9.9985877028240053E-4</v>
      </c>
      <c r="H324" s="9">
        <f t="shared" si="125"/>
        <v>11894.93</v>
      </c>
      <c r="I324" s="66">
        <f t="shared" si="126"/>
        <v>3.6986686219581708</v>
      </c>
      <c r="J324" s="9">
        <f t="shared" si="127"/>
        <v>11894.93</v>
      </c>
      <c r="K324" s="9">
        <f t="shared" si="119"/>
        <v>3.6986686219581708</v>
      </c>
      <c r="L324" s="9">
        <f t="shared" si="120"/>
        <v>11894.93</v>
      </c>
    </row>
    <row r="325" spans="1:12">
      <c r="A325" s="66">
        <f t="shared" si="121"/>
        <v>3.9159763313609464</v>
      </c>
      <c r="B325" s="9">
        <f t="shared" si="122"/>
        <v>12992.98</v>
      </c>
      <c r="C325" s="65">
        <f t="shared" si="116"/>
        <v>3.703461202562607</v>
      </c>
      <c r="D325" s="9">
        <f t="shared" si="123"/>
        <v>12992.98</v>
      </c>
      <c r="E325" s="66">
        <f t="shared" si="117"/>
        <v>3.7150583704381157</v>
      </c>
      <c r="F325" s="9">
        <f t="shared" si="124"/>
        <v>12992.98</v>
      </c>
      <c r="G325" s="68">
        <f t="shared" si="118"/>
        <v>9.9985953153630203E-4</v>
      </c>
      <c r="H325" s="9">
        <f t="shared" si="125"/>
        <v>12992.98</v>
      </c>
      <c r="I325" s="66">
        <f t="shared" si="126"/>
        <v>3.7160582299696521</v>
      </c>
      <c r="J325" s="9">
        <f t="shared" si="127"/>
        <v>12992.98</v>
      </c>
      <c r="K325" s="9">
        <f t="shared" si="119"/>
        <v>3.7160582299696521</v>
      </c>
      <c r="L325" s="9">
        <f t="shared" si="120"/>
        <v>12992.98</v>
      </c>
    </row>
    <row r="326" spans="1:12">
      <c r="A326" s="66">
        <f t="shared" si="121"/>
        <v>3.9159763313609464</v>
      </c>
      <c r="B326" s="9">
        <f t="shared" si="122"/>
        <v>14294.23</v>
      </c>
      <c r="C326" s="65">
        <f t="shared" si="116"/>
        <v>3.703461202562607</v>
      </c>
      <c r="D326" s="9">
        <f t="shared" si="123"/>
        <v>14294.23</v>
      </c>
      <c r="E326" s="66">
        <f t="shared" si="117"/>
        <v>3.7327446297395519</v>
      </c>
      <c r="F326" s="9">
        <f t="shared" si="124"/>
        <v>14294.23</v>
      </c>
      <c r="G326" s="68">
        <f t="shared" si="118"/>
        <v>9.9986034525548413E-4</v>
      </c>
      <c r="H326" s="9">
        <f t="shared" si="125"/>
        <v>14294.23</v>
      </c>
      <c r="I326" s="66">
        <f t="shared" si="126"/>
        <v>3.7337444900848076</v>
      </c>
      <c r="J326" s="9">
        <f t="shared" si="127"/>
        <v>14294.23</v>
      </c>
      <c r="K326" s="9">
        <f t="shared" si="119"/>
        <v>3.7337444900848076</v>
      </c>
      <c r="L326" s="9">
        <f t="shared" si="120"/>
        <v>14294.23</v>
      </c>
    </row>
    <row r="327" spans="1:12">
      <c r="A327" s="66">
        <f t="shared" si="121"/>
        <v>3.9159763313609464</v>
      </c>
      <c r="B327" s="9">
        <f t="shared" si="122"/>
        <v>15593.44</v>
      </c>
      <c r="C327" s="65">
        <f t="shared" si="116"/>
        <v>3.703461202562607</v>
      </c>
      <c r="D327" s="9">
        <f t="shared" si="123"/>
        <v>15593.44</v>
      </c>
      <c r="E327" s="66">
        <f t="shared" si="117"/>
        <v>3.7479439035333817</v>
      </c>
      <c r="F327" s="9">
        <f t="shared" si="124"/>
        <v>15593.44</v>
      </c>
      <c r="G327" s="68">
        <f t="shared" si="118"/>
        <v>9.9986107874573921E-4</v>
      </c>
      <c r="H327" s="9">
        <f t="shared" si="125"/>
        <v>15593.44</v>
      </c>
      <c r="I327" s="66">
        <f t="shared" si="126"/>
        <v>3.7489437646121275</v>
      </c>
      <c r="J327" s="9">
        <f t="shared" si="127"/>
        <v>15593.44</v>
      </c>
      <c r="K327" s="9">
        <f t="shared" si="119"/>
        <v>3.7489437646121275</v>
      </c>
      <c r="L327" s="9">
        <f t="shared" si="120"/>
        <v>15593.44</v>
      </c>
    </row>
    <row r="328" spans="1:12">
      <c r="A328" s="66">
        <f t="shared" si="121"/>
        <v>3.9159763313609464</v>
      </c>
      <c r="B328" s="9">
        <f t="shared" si="122"/>
        <v>17094.29</v>
      </c>
      <c r="C328" s="65">
        <f t="shared" si="116"/>
        <v>3.703461202562607</v>
      </c>
      <c r="D328" s="9">
        <f t="shared" si="123"/>
        <v>17094.29</v>
      </c>
      <c r="E328" s="66">
        <f t="shared" si="117"/>
        <v>3.7631250611074352</v>
      </c>
      <c r="F328" s="9">
        <f t="shared" si="124"/>
        <v>17094.29</v>
      </c>
      <c r="G328" s="68">
        <f t="shared" si="118"/>
        <v>9.9986184522687991E-4</v>
      </c>
      <c r="H328" s="9">
        <f t="shared" si="125"/>
        <v>17094.29</v>
      </c>
      <c r="I328" s="66">
        <f t="shared" si="126"/>
        <v>3.7641249229526621</v>
      </c>
      <c r="J328" s="9">
        <f t="shared" si="127"/>
        <v>17094.29</v>
      </c>
      <c r="K328" s="9">
        <f t="shared" si="119"/>
        <v>3.7641249229526621</v>
      </c>
      <c r="L328" s="9">
        <f t="shared" si="120"/>
        <v>17094.29</v>
      </c>
    </row>
    <row r="329" spans="1:12">
      <c r="A329" s="66">
        <f t="shared" si="121"/>
        <v>3.9159763313609464</v>
      </c>
      <c r="B329" s="9">
        <f t="shared" si="122"/>
        <v>18693.37</v>
      </c>
      <c r="C329" s="65">
        <f t="shared" si="116"/>
        <v>3.703461202562607</v>
      </c>
      <c r="D329" s="9">
        <f t="shared" si="123"/>
        <v>18693.37</v>
      </c>
      <c r="E329" s="66">
        <f t="shared" si="117"/>
        <v>3.7771044010621204</v>
      </c>
      <c r="F329" s="9">
        <f t="shared" si="124"/>
        <v>18693.37</v>
      </c>
      <c r="G329" s="68">
        <f t="shared" si="118"/>
        <v>9.99862583031399E-4</v>
      </c>
      <c r="H329" s="9">
        <f t="shared" si="125"/>
        <v>18693.37</v>
      </c>
      <c r="I329" s="66">
        <f t="shared" si="126"/>
        <v>3.7781042636451518</v>
      </c>
      <c r="J329" s="9">
        <f t="shared" si="127"/>
        <v>18693.37</v>
      </c>
      <c r="K329" s="9">
        <f t="shared" si="119"/>
        <v>3.7781042636451518</v>
      </c>
      <c r="L329" s="9">
        <f t="shared" si="120"/>
        <v>18693.37</v>
      </c>
    </row>
    <row r="330" spans="1:12">
      <c r="A330" s="66">
        <f t="shared" si="121"/>
        <v>3.9159763313609464</v>
      </c>
      <c r="B330" s="9">
        <f t="shared" si="122"/>
        <v>20393.96</v>
      </c>
      <c r="C330" s="65">
        <f t="shared" si="116"/>
        <v>3.703461202562607</v>
      </c>
      <c r="D330" s="9">
        <f t="shared" si="123"/>
        <v>20393.96</v>
      </c>
      <c r="E330" s="66">
        <f t="shared" si="117"/>
        <v>3.7900215670720927</v>
      </c>
      <c r="F330" s="9">
        <f t="shared" si="124"/>
        <v>20393.96</v>
      </c>
      <c r="G330" s="68">
        <f t="shared" si="118"/>
        <v>9.9986329387668116E-4</v>
      </c>
      <c r="H330" s="9">
        <f t="shared" si="125"/>
        <v>20393.96</v>
      </c>
      <c r="I330" s="66">
        <f t="shared" si="126"/>
        <v>3.7910214303659693</v>
      </c>
      <c r="J330" s="9">
        <f t="shared" si="127"/>
        <v>20393.96</v>
      </c>
      <c r="K330" s="9">
        <f t="shared" si="119"/>
        <v>3.7910214303659693</v>
      </c>
      <c r="L330" s="9">
        <f t="shared" si="120"/>
        <v>20393.96</v>
      </c>
    </row>
    <row r="331" spans="1:12">
      <c r="A331" s="66">
        <f t="shared" si="121"/>
        <v>3.9159763313609464</v>
      </c>
      <c r="B331" s="9">
        <f t="shared" si="122"/>
        <v>22295.41</v>
      </c>
      <c r="C331" s="65">
        <f t="shared" si="116"/>
        <v>3.703461202562607</v>
      </c>
      <c r="D331" s="9">
        <f t="shared" si="123"/>
        <v>22295.41</v>
      </c>
      <c r="E331" s="66">
        <f t="shared" si="117"/>
        <v>3.8025896845944795</v>
      </c>
      <c r="F331" s="9">
        <f t="shared" si="124"/>
        <v>22295.41</v>
      </c>
      <c r="G331" s="68">
        <f t="shared" si="118"/>
        <v>9.9986401406069753E-4</v>
      </c>
      <c r="H331" s="9">
        <f t="shared" si="125"/>
        <v>22295.41</v>
      </c>
      <c r="I331" s="66">
        <f t="shared" si="126"/>
        <v>3.80358954860854</v>
      </c>
      <c r="J331" s="9">
        <f t="shared" si="127"/>
        <v>22295.41</v>
      </c>
      <c r="K331" s="9">
        <f t="shared" si="119"/>
        <v>3.80358954860854</v>
      </c>
      <c r="L331" s="9">
        <f t="shared" si="120"/>
        <v>22295.41</v>
      </c>
    </row>
    <row r="332" spans="1:12">
      <c r="A332" s="66">
        <f t="shared" si="121"/>
        <v>3.9159763313609464</v>
      </c>
      <c r="B332" s="9">
        <f t="shared" si="122"/>
        <v>24397.58</v>
      </c>
      <c r="C332" s="65">
        <f t="shared" si="116"/>
        <v>3.703461202562607</v>
      </c>
      <c r="D332" s="9">
        <f t="shared" si="123"/>
        <v>24397.58</v>
      </c>
      <c r="E332" s="66">
        <f t="shared" si="117"/>
        <v>3.8146676572360727</v>
      </c>
      <c r="F332" s="9">
        <f t="shared" si="124"/>
        <v>24397.58</v>
      </c>
      <c r="G332" s="68">
        <f t="shared" si="118"/>
        <v>9.9986473433891958E-4</v>
      </c>
      <c r="H332" s="9">
        <f t="shared" si="125"/>
        <v>24397.58</v>
      </c>
      <c r="I332" s="66">
        <f t="shared" si="126"/>
        <v>3.8156675219704117</v>
      </c>
      <c r="J332" s="9">
        <f t="shared" si="127"/>
        <v>24397.58</v>
      </c>
      <c r="K332" s="9">
        <f t="shared" si="119"/>
        <v>3.8156675219704117</v>
      </c>
      <c r="L332" s="9">
        <f t="shared" si="120"/>
        <v>24397.58</v>
      </c>
    </row>
    <row r="333" spans="1:12">
      <c r="A333" s="66">
        <f t="shared" si="121"/>
        <v>3.9159763313609464</v>
      </c>
      <c r="B333" s="9">
        <f t="shared" si="122"/>
        <v>26696.92</v>
      </c>
      <c r="C333" s="65">
        <f t="shared" si="116"/>
        <v>3.703461202562607</v>
      </c>
      <c r="D333" s="9">
        <f t="shared" si="123"/>
        <v>26696.92</v>
      </c>
      <c r="E333" s="66">
        <f t="shared" si="117"/>
        <v>3.8261571604032287</v>
      </c>
      <c r="F333" s="9">
        <f t="shared" si="124"/>
        <v>26696.92</v>
      </c>
      <c r="G333" s="68">
        <f t="shared" si="118"/>
        <v>9.9986544672135279E-4</v>
      </c>
      <c r="H333" s="9">
        <f t="shared" si="125"/>
        <v>26696.92</v>
      </c>
      <c r="I333" s="66">
        <f t="shared" si="126"/>
        <v>3.8271570258499499</v>
      </c>
      <c r="J333" s="9">
        <f t="shared" si="127"/>
        <v>26696.92</v>
      </c>
      <c r="K333" s="9">
        <f t="shared" si="119"/>
        <v>3.8271570258499499</v>
      </c>
      <c r="L333" s="9">
        <f t="shared" si="120"/>
        <v>26696.92</v>
      </c>
    </row>
    <row r="334" spans="1:12">
      <c r="A334" s="66">
        <f t="shared" si="121"/>
        <v>3.9159763313609464</v>
      </c>
      <c r="B334" s="9">
        <f t="shared" si="122"/>
        <v>29297.72</v>
      </c>
      <c r="C334" s="65">
        <f t="shared" si="116"/>
        <v>3.703461202562607</v>
      </c>
      <c r="D334" s="9">
        <f t="shared" si="123"/>
        <v>29297.72</v>
      </c>
      <c r="E334" s="66">
        <f t="shared" si="117"/>
        <v>3.8374483416298775</v>
      </c>
      <c r="F334" s="9">
        <f t="shared" si="124"/>
        <v>29297.72</v>
      </c>
      <c r="G334" s="68">
        <f t="shared" si="118"/>
        <v>9.9986617419312094E-4</v>
      </c>
      <c r="H334" s="9">
        <f t="shared" si="125"/>
        <v>29297.72</v>
      </c>
      <c r="I334" s="66">
        <f t="shared" si="126"/>
        <v>3.8384482078040705</v>
      </c>
      <c r="J334" s="9">
        <f t="shared" si="127"/>
        <v>29297.72</v>
      </c>
      <c r="K334" s="9">
        <f t="shared" si="119"/>
        <v>3.8384482078040705</v>
      </c>
      <c r="L334" s="9">
        <f t="shared" si="120"/>
        <v>29297.72</v>
      </c>
    </row>
    <row r="335" spans="1:12">
      <c r="A335" s="66">
        <f t="shared" si="121"/>
        <v>3.9159763313609464</v>
      </c>
      <c r="B335" s="9">
        <f t="shared" si="122"/>
        <v>31999.38</v>
      </c>
      <c r="C335" s="65">
        <f t="shared" si="116"/>
        <v>3.703461202562607</v>
      </c>
      <c r="D335" s="9">
        <f t="shared" si="123"/>
        <v>31999.38</v>
      </c>
      <c r="E335" s="66">
        <f t="shared" si="117"/>
        <v>3.8476655706615772</v>
      </c>
      <c r="F335" s="9">
        <f t="shared" si="124"/>
        <v>31999.38</v>
      </c>
      <c r="G335" s="68">
        <f t="shared" si="118"/>
        <v>9.9986685722126085E-4</v>
      </c>
      <c r="H335" s="9">
        <f t="shared" si="125"/>
        <v>31999.38</v>
      </c>
      <c r="I335" s="66">
        <f t="shared" si="126"/>
        <v>3.8486654375187985</v>
      </c>
      <c r="J335" s="9">
        <f t="shared" si="127"/>
        <v>31999.38</v>
      </c>
      <c r="K335" s="9">
        <f t="shared" si="119"/>
        <v>3.8486654375187985</v>
      </c>
      <c r="L335" s="9">
        <f t="shared" si="120"/>
        <v>31999.38</v>
      </c>
    </row>
    <row r="336" spans="1:12">
      <c r="A336" s="66">
        <f t="shared" si="121"/>
        <v>3.9159763313609464</v>
      </c>
      <c r="B336" s="9">
        <f t="shared" si="122"/>
        <v>34997.78</v>
      </c>
      <c r="C336" s="65">
        <f t="shared" si="116"/>
        <v>3.703461202562607</v>
      </c>
      <c r="D336" s="9">
        <f t="shared" si="123"/>
        <v>34997.78</v>
      </c>
      <c r="E336" s="66">
        <f t="shared" si="117"/>
        <v>3.8575792649308975</v>
      </c>
      <c r="F336" s="9">
        <f t="shared" si="124"/>
        <v>34997.78</v>
      </c>
      <c r="G336" s="68">
        <f t="shared" si="118"/>
        <v>9.9986754369278913E-4</v>
      </c>
      <c r="H336" s="9">
        <f t="shared" si="125"/>
        <v>34997.78</v>
      </c>
      <c r="I336" s="66">
        <f t="shared" si="126"/>
        <v>3.8585791324745902</v>
      </c>
      <c r="J336" s="9">
        <f t="shared" si="127"/>
        <v>34997.78</v>
      </c>
      <c r="K336" s="9">
        <f t="shared" si="119"/>
        <v>3.8585791324745902</v>
      </c>
      <c r="L336" s="9">
        <f t="shared" si="120"/>
        <v>34997.78</v>
      </c>
    </row>
    <row r="337" spans="1:12">
      <c r="A337" s="66">
        <f t="shared" si="121"/>
        <v>3.9159763313609464</v>
      </c>
      <c r="B337" s="9">
        <f t="shared" si="122"/>
        <v>38299.18</v>
      </c>
      <c r="C337" s="65">
        <f t="shared" si="116"/>
        <v>3.703461202562607</v>
      </c>
      <c r="D337" s="9">
        <f t="shared" si="123"/>
        <v>38299.18</v>
      </c>
      <c r="E337" s="66">
        <f t="shared" si="117"/>
        <v>3.8671181615804477</v>
      </c>
      <c r="F337" s="9">
        <f t="shared" si="124"/>
        <v>38299.18</v>
      </c>
      <c r="G337" s="68">
        <f t="shared" si="118"/>
        <v>9.9986822746674911E-4</v>
      </c>
      <c r="H337" s="9">
        <f t="shared" si="125"/>
        <v>38299.18</v>
      </c>
      <c r="I337" s="66">
        <f t="shared" si="126"/>
        <v>3.8681180298079143</v>
      </c>
      <c r="J337" s="9">
        <f t="shared" si="127"/>
        <v>38299.18</v>
      </c>
      <c r="K337" s="9">
        <f t="shared" si="119"/>
        <v>3.8681180298079143</v>
      </c>
      <c r="L337" s="9">
        <f t="shared" si="120"/>
        <v>38299.18</v>
      </c>
    </row>
    <row r="338" spans="1:12">
      <c r="A338" s="66">
        <f t="shared" si="121"/>
        <v>3.9159763313609464</v>
      </c>
      <c r="B338" s="9">
        <f t="shared" si="122"/>
        <v>41897.730000000003</v>
      </c>
      <c r="C338" s="65">
        <f t="shared" si="116"/>
        <v>3.703461202562607</v>
      </c>
      <c r="D338" s="9">
        <f t="shared" si="123"/>
        <v>41897.730000000003</v>
      </c>
      <c r="E338" s="66">
        <f t="shared" si="117"/>
        <v>3.8762117556790345</v>
      </c>
      <c r="F338" s="9">
        <f t="shared" si="124"/>
        <v>41897.730000000003</v>
      </c>
      <c r="G338" s="68">
        <f t="shared" si="118"/>
        <v>9.9986890167268346E-4</v>
      </c>
      <c r="H338" s="9">
        <f t="shared" si="125"/>
        <v>41897.730000000003</v>
      </c>
      <c r="I338" s="66">
        <f t="shared" si="126"/>
        <v>3.8772116245807071</v>
      </c>
      <c r="J338" s="9">
        <f t="shared" si="127"/>
        <v>41897.730000000003</v>
      </c>
      <c r="K338" s="9">
        <f t="shared" si="119"/>
        <v>3.8772116245807071</v>
      </c>
      <c r="L338" s="9">
        <f t="shared" si="120"/>
        <v>41897.730000000003</v>
      </c>
    </row>
    <row r="339" spans="1:12">
      <c r="A339" s="66">
        <f t="shared" si="121"/>
        <v>3.9159763313609464</v>
      </c>
      <c r="B339" s="9">
        <f t="shared" si="122"/>
        <v>45798.1</v>
      </c>
      <c r="C339" s="65">
        <f t="shared" si="116"/>
        <v>3.703461202562607</v>
      </c>
      <c r="D339" s="9">
        <f t="shared" si="123"/>
        <v>45798.1</v>
      </c>
      <c r="E339" s="66">
        <f t="shared" si="117"/>
        <v>3.8848474247945064</v>
      </c>
      <c r="F339" s="9">
        <f t="shared" si="124"/>
        <v>45798.1</v>
      </c>
      <c r="G339" s="68">
        <f t="shared" si="118"/>
        <v>9.9986956315736212E-4</v>
      </c>
      <c r="H339" s="9">
        <f t="shared" si="125"/>
        <v>45798.1</v>
      </c>
      <c r="I339" s="66">
        <f t="shared" si="126"/>
        <v>3.8858472943576636</v>
      </c>
      <c r="J339" s="9">
        <f t="shared" si="127"/>
        <v>45798.1</v>
      </c>
      <c r="K339" s="9">
        <f t="shared" si="119"/>
        <v>3.8858472943576636</v>
      </c>
      <c r="L339" s="9">
        <f t="shared" si="120"/>
        <v>45798.1</v>
      </c>
    </row>
    <row r="340" spans="1:12">
      <c r="A340" s="66">
        <f t="shared" si="121"/>
        <v>3.9159763313609464</v>
      </c>
      <c r="B340" s="9">
        <f t="shared" si="122"/>
        <v>50099.97</v>
      </c>
      <c r="C340" s="65">
        <f t="shared" si="116"/>
        <v>3.703461202562607</v>
      </c>
      <c r="D340" s="9">
        <f t="shared" si="123"/>
        <v>50099.97</v>
      </c>
      <c r="E340" s="66">
        <f t="shared" si="117"/>
        <v>3.8932000481405256</v>
      </c>
      <c r="F340" s="9">
        <f t="shared" si="124"/>
        <v>50099.97</v>
      </c>
      <c r="G340" s="68">
        <f t="shared" si="118"/>
        <v>9.998702236132639E-4</v>
      </c>
      <c r="H340" s="9">
        <f t="shared" si="125"/>
        <v>50099.97</v>
      </c>
      <c r="I340" s="66">
        <f t="shared" si="126"/>
        <v>3.8941999183641389</v>
      </c>
      <c r="J340" s="9">
        <f t="shared" si="127"/>
        <v>50099.97</v>
      </c>
      <c r="K340" s="9">
        <f t="shared" si="119"/>
        <v>3.8941999183641389</v>
      </c>
      <c r="L340" s="9">
        <f t="shared" si="120"/>
        <v>50099.97</v>
      </c>
    </row>
    <row r="341" spans="1:12">
      <c r="A341" s="66">
        <f t="shared" si="121"/>
        <v>3.9159763313609464</v>
      </c>
      <c r="B341" s="9">
        <f t="shared" si="122"/>
        <v>54801.1</v>
      </c>
      <c r="C341" s="65">
        <f t="shared" si="116"/>
        <v>3.703461202562607</v>
      </c>
      <c r="D341" s="9">
        <f t="shared" si="123"/>
        <v>54801.1</v>
      </c>
      <c r="E341" s="66">
        <f t="shared" si="117"/>
        <v>3.901207665449332</v>
      </c>
      <c r="F341" s="9">
        <f t="shared" si="124"/>
        <v>54801.1</v>
      </c>
      <c r="G341" s="68">
        <f t="shared" si="118"/>
        <v>9.9987087677729566E-4</v>
      </c>
      <c r="H341" s="9">
        <f t="shared" si="125"/>
        <v>54801.1</v>
      </c>
      <c r="I341" s="66">
        <f t="shared" si="126"/>
        <v>3.9022075363261091</v>
      </c>
      <c r="J341" s="9">
        <f t="shared" si="127"/>
        <v>54801.1</v>
      </c>
      <c r="K341" s="9">
        <f t="shared" si="119"/>
        <v>3.9022075363261091</v>
      </c>
      <c r="L341" s="9">
        <f t="shared" si="120"/>
        <v>54801.1</v>
      </c>
    </row>
    <row r="342" spans="1:12">
      <c r="A342" s="66">
        <f t="shared" si="121"/>
        <v>3.9159763313609464</v>
      </c>
      <c r="B342" s="9">
        <f t="shared" si="122"/>
        <v>59990.16</v>
      </c>
      <c r="C342" s="65">
        <f t="shared" si="116"/>
        <v>3.703461202562607</v>
      </c>
      <c r="D342" s="9">
        <f t="shared" si="123"/>
        <v>59990.16</v>
      </c>
      <c r="E342" s="66">
        <f t="shared" si="117"/>
        <v>3.9089641724639126</v>
      </c>
      <c r="F342" s="9">
        <f t="shared" si="124"/>
        <v>59990.16</v>
      </c>
      <c r="G342" s="68">
        <f t="shared" si="118"/>
        <v>9.9987152899758732E-4</v>
      </c>
      <c r="H342" s="9">
        <f t="shared" si="125"/>
        <v>59990.16</v>
      </c>
      <c r="I342" s="66">
        <f t="shared" si="126"/>
        <v>3.9099640439929102</v>
      </c>
      <c r="J342" s="9">
        <f t="shared" si="127"/>
        <v>59990.16</v>
      </c>
      <c r="K342" s="9">
        <f t="shared" si="119"/>
        <v>3.9099640439929102</v>
      </c>
      <c r="L342" s="9">
        <f t="shared" si="120"/>
        <v>59990.16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K346"/>
  <sheetViews>
    <sheetView zoomScale="90" zoomScaleNormal="90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41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78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113</v>
      </c>
      <c r="D4" s="34">
        <v>0.99572587871941098</v>
      </c>
      <c r="E4" s="35">
        <v>0.59720343767089745</v>
      </c>
      <c r="F4" s="34">
        <v>31.08276276185315</v>
      </c>
      <c r="G4" s="34">
        <v>8.0640668186122451</v>
      </c>
      <c r="H4" s="36">
        <v>0.25025255235829591</v>
      </c>
      <c r="I4" s="37">
        <v>781.59054628767524</v>
      </c>
      <c r="J4" s="34">
        <v>1.4064535632734021</v>
      </c>
      <c r="K4" s="36" t="s">
        <v>1</v>
      </c>
      <c r="L4" s="34" t="s">
        <v>1</v>
      </c>
      <c r="M4" s="34"/>
      <c r="N4" s="5"/>
      <c r="O4" s="38">
        <f>$G$4+$J$4+$M$4</f>
        <v>9.4705203818856472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7.7</v>
      </c>
      <c r="C5" s="80" t="s">
        <v>97</v>
      </c>
      <c r="D5" s="43">
        <v>44.7</v>
      </c>
      <c r="E5" s="44"/>
      <c r="F5" s="44" t="s">
        <v>17</v>
      </c>
      <c r="G5" s="45">
        <f>3.8068*($E$4^-1.334)*(($G$4/$F$4)^2)</f>
        <v>0.50966160991480014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44.7</v>
      </c>
      <c r="Y5" s="10">
        <f>IF(D8="","",(-2*$T$4*COS($V$4*PI()/180))/(D5*69035))</f>
        <v>2.3831333663361392E-4</v>
      </c>
    </row>
    <row r="6" spans="1:37" ht="18" thickTop="1" thickBot="1">
      <c r="A6" s="53" t="s">
        <v>20</v>
      </c>
      <c r="B6" s="23">
        <v>0.14799999999999999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5.4440923073293722E-3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2.3831333663361391</v>
      </c>
    </row>
    <row r="7" spans="1:37" ht="18" thickTop="1" thickBot="1">
      <c r="A7" s="59" t="s">
        <v>22</v>
      </c>
      <c r="B7" s="60" t="s">
        <v>23</v>
      </c>
      <c r="C7" s="55">
        <f>AVERAGE(O8:O125)</f>
        <v>5.4440923073293722E-3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3.2496462911096362E-2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3.2496462911096362E-2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7008.7ft; SDGM-313</v>
      </c>
    </row>
    <row r="10" spans="1:37">
      <c r="A10">
        <v>1.96</v>
      </c>
      <c r="B10">
        <v>3.2496462911096362E-2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6.4992925822192724E-2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3.2496462911096362E-2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BCGI</v>
      </c>
    </row>
    <row r="12" spans="1:37">
      <c r="A12">
        <v>2.36</v>
      </c>
      <c r="B12">
        <v>9.7489388733289051E-2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3.2496462911096327E-2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0.12998585164438545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3.2496462911096397E-2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7.7</v>
      </c>
    </row>
    <row r="14" spans="1:37">
      <c r="A14">
        <v>2.82</v>
      </c>
      <c r="B14">
        <v>0.12998585164438545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0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0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0.12998585164438545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0</v>
      </c>
      <c r="H15" s="66">
        <f t="shared" si="4"/>
        <v>0</v>
      </c>
      <c r="I15" s="66">
        <f t="shared" si="5"/>
        <v>0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0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0</v>
      </c>
      <c r="AB15" s="68">
        <f t="shared" si="19"/>
        <v>1E-4</v>
      </c>
      <c r="AC15" s="70">
        <f>O4</f>
        <v>9.4705203818856472</v>
      </c>
    </row>
    <row r="16" spans="1:37">
      <c r="A16">
        <v>3.37</v>
      </c>
      <c r="B16">
        <v>0.16248231455548179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0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0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3.2496462911096341E-2</v>
      </c>
      <c r="Z16" s="68">
        <f t="shared" si="18"/>
        <v>1E-4</v>
      </c>
      <c r="AA16" s="66">
        <f t="shared" si="16"/>
        <v>0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0.16248231455548179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0</v>
      </c>
      <c r="H17" s="66">
        <f t="shared" si="4"/>
        <v>0</v>
      </c>
      <c r="I17" s="66">
        <f t="shared" si="5"/>
        <v>0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0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0</v>
      </c>
      <c r="AB17" s="68">
        <f t="shared" si="19"/>
        <v>1E-4</v>
      </c>
      <c r="AC17" s="11">
        <f>B6</f>
        <v>0.14799999999999999</v>
      </c>
    </row>
    <row r="18" spans="1:29">
      <c r="A18">
        <v>4.04</v>
      </c>
      <c r="B18">
        <v>0.1949787774665781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0</v>
      </c>
      <c r="H18" s="66">
        <f t="shared" si="4"/>
        <v>0</v>
      </c>
      <c r="I18" s="66">
        <f t="shared" si="5"/>
        <v>0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0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3.2496462911096313E-2</v>
      </c>
      <c r="Z18" s="68">
        <f t="shared" si="18"/>
        <v>1E-4</v>
      </c>
      <c r="AA18" s="66">
        <f t="shared" si="16"/>
        <v>0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0.1949787774665781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0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0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0</v>
      </c>
      <c r="AB19" s="68">
        <f t="shared" si="19"/>
        <v>1E-4</v>
      </c>
      <c r="AC19" s="71">
        <f>G5</f>
        <v>0.50966160991480014</v>
      </c>
    </row>
    <row r="20" spans="1:29">
      <c r="A20">
        <v>4.82</v>
      </c>
      <c r="B20">
        <v>0.1949787774665781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0</v>
      </c>
      <c r="H20" s="66">
        <f t="shared" si="4"/>
        <v>0</v>
      </c>
      <c r="I20" s="66">
        <f t="shared" si="5"/>
        <v>0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0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0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0.22747524037767447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0</v>
      </c>
      <c r="H21" s="66">
        <f t="shared" si="4"/>
        <v>0</v>
      </c>
      <c r="I21" s="66">
        <f t="shared" si="5"/>
        <v>0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0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3.2496462911096369E-2</v>
      </c>
      <c r="Z21" s="68">
        <f t="shared" si="18"/>
        <v>1E-4</v>
      </c>
      <c r="AA21" s="66">
        <f t="shared" si="16"/>
        <v>0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0.22747524037767447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0</v>
      </c>
      <c r="H22" s="66">
        <f t="shared" si="4"/>
        <v>0</v>
      </c>
      <c r="I22" s="66">
        <f t="shared" si="5"/>
        <v>0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0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0</v>
      </c>
      <c r="AB22" s="68">
        <f t="shared" si="19"/>
        <v>1E-4</v>
      </c>
      <c r="AC22" s="70">
        <f>E4</f>
        <v>0.59720343767089745</v>
      </c>
    </row>
    <row r="23" spans="1:29">
      <c r="A23">
        <v>6.31</v>
      </c>
      <c r="B23">
        <v>0.22747524037767447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0</v>
      </c>
      <c r="H23" s="66">
        <f t="shared" si="4"/>
        <v>0</v>
      </c>
      <c r="I23" s="66">
        <f t="shared" si="5"/>
        <v>0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0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0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0.25997170328877089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0</v>
      </c>
      <c r="H24" s="66">
        <f t="shared" si="4"/>
        <v>0</v>
      </c>
      <c r="I24" s="66">
        <f t="shared" si="5"/>
        <v>0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0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3.2496462911096424E-2</v>
      </c>
      <c r="Z24" s="68">
        <f t="shared" si="18"/>
        <v>1E-4</v>
      </c>
      <c r="AA24" s="66">
        <f t="shared" si="16"/>
        <v>0</v>
      </c>
      <c r="AB24" s="68">
        <f t="shared" si="19"/>
        <v>1E-4</v>
      </c>
      <c r="AC24" s="70">
        <f>F4</f>
        <v>31.08276276185315</v>
      </c>
    </row>
    <row r="25" spans="1:29">
      <c r="A25">
        <v>7.55</v>
      </c>
      <c r="B25">
        <v>0.25997170328877089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0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0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0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0.29246816619986721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0</v>
      </c>
      <c r="H26" s="66">
        <f t="shared" si="4"/>
        <v>0</v>
      </c>
      <c r="I26" s="66">
        <f t="shared" si="5"/>
        <v>0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0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3.2496462911096313E-2</v>
      </c>
      <c r="Z26" s="68">
        <f t="shared" si="18"/>
        <v>1E-4</v>
      </c>
      <c r="AA26" s="66">
        <f t="shared" si="16"/>
        <v>0</v>
      </c>
      <c r="AB26" s="68">
        <f t="shared" si="19"/>
        <v>1E-4</v>
      </c>
      <c r="AC26" s="70">
        <f>G4</f>
        <v>8.0640668186122451</v>
      </c>
    </row>
    <row r="27" spans="1:29">
      <c r="A27">
        <v>9.0299999999999994</v>
      </c>
      <c r="B27">
        <v>0.32496462911096358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0</v>
      </c>
      <c r="H27" s="66">
        <f t="shared" si="4"/>
        <v>0</v>
      </c>
      <c r="I27" s="66">
        <f t="shared" si="5"/>
        <v>0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0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1.1796906032693847E-3</v>
      </c>
      <c r="X27" s="68">
        <f t="shared" si="15"/>
        <v>11.796906032693848</v>
      </c>
      <c r="Y27" s="68">
        <f t="shared" si="17"/>
        <v>3.2496462911096369E-2</v>
      </c>
      <c r="Z27" s="68">
        <f t="shared" si="18"/>
        <v>1E-4</v>
      </c>
      <c r="AA27" s="66">
        <f t="shared" si="16"/>
        <v>0</v>
      </c>
      <c r="AB27" s="68">
        <f t="shared" si="19"/>
        <v>1E-4</v>
      </c>
      <c r="AC27" s="11" t="s">
        <v>52</v>
      </c>
    </row>
    <row r="28" spans="1:29">
      <c r="A28">
        <v>9.89</v>
      </c>
      <c r="B28">
        <v>0.35746109202205989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0</v>
      </c>
      <c r="H28" s="66">
        <f t="shared" si="4"/>
        <v>0</v>
      </c>
      <c r="I28" s="66">
        <f t="shared" si="5"/>
        <v>0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0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1.0771088116807424E-3</v>
      </c>
      <c r="X28" s="68">
        <f t="shared" si="15"/>
        <v>10.771088116807423</v>
      </c>
      <c r="Y28" s="68">
        <f t="shared" si="17"/>
        <v>3.2496462911096313E-2</v>
      </c>
      <c r="Z28" s="68">
        <f t="shared" si="18"/>
        <v>1E-4</v>
      </c>
      <c r="AA28" s="66">
        <f t="shared" si="16"/>
        <v>0</v>
      </c>
      <c r="AB28" s="68">
        <f t="shared" si="19"/>
        <v>1E-4</v>
      </c>
      <c r="AC28" s="70">
        <f>D4</f>
        <v>0.99572587871941098</v>
      </c>
    </row>
    <row r="29" spans="1:29">
      <c r="A29">
        <v>10.8</v>
      </c>
      <c r="B29">
        <v>0.3899575549331562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0</v>
      </c>
      <c r="H29" s="66">
        <f t="shared" si="4"/>
        <v>0</v>
      </c>
      <c r="I29" s="66">
        <f t="shared" si="5"/>
        <v>0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0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3.2496462911096313E-2</v>
      </c>
      <c r="Z29" s="68">
        <f t="shared" si="18"/>
        <v>1E-4</v>
      </c>
      <c r="AA29" s="66">
        <f t="shared" si="16"/>
        <v>0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0.42245401784425263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0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0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3.2496462911096424E-2</v>
      </c>
      <c r="Z30" s="68">
        <f t="shared" si="18"/>
        <v>1E-4</v>
      </c>
      <c r="AA30" s="66">
        <f t="shared" si="16"/>
        <v>0</v>
      </c>
      <c r="AB30" s="68">
        <f t="shared" si="19"/>
        <v>1E-4</v>
      </c>
      <c r="AC30" s="11" t="s">
        <v>54</v>
      </c>
    </row>
    <row r="31" spans="1:29">
      <c r="A31">
        <v>12.9</v>
      </c>
      <c r="B31">
        <v>0.45495048075534894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0</v>
      </c>
      <c r="H31" s="66">
        <f t="shared" si="4"/>
        <v>0</v>
      </c>
      <c r="I31" s="66">
        <f t="shared" si="5"/>
        <v>0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0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8.257834222885692E-4</v>
      </c>
      <c r="X31" s="65">
        <f t="shared" si="15"/>
        <v>8.2578342228856929</v>
      </c>
      <c r="Y31" s="68">
        <f t="shared" si="17"/>
        <v>3.2496462911096313E-2</v>
      </c>
      <c r="Z31" s="68">
        <f t="shared" si="18"/>
        <v>1E-4</v>
      </c>
      <c r="AA31" s="66">
        <f t="shared" si="16"/>
        <v>0</v>
      </c>
      <c r="AB31" s="68">
        <f t="shared" si="19"/>
        <v>1E-4</v>
      </c>
      <c r="AC31" s="70">
        <f>H4</f>
        <v>0.25025255235829591</v>
      </c>
    </row>
    <row r="32" spans="1:29">
      <c r="A32">
        <v>14.19</v>
      </c>
      <c r="B32">
        <v>0.48744694366644536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0</v>
      </c>
      <c r="H32" s="66">
        <f t="shared" si="4"/>
        <v>0</v>
      </c>
      <c r="I32" s="66">
        <f t="shared" si="5"/>
        <v>0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0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7.5071220208051742E-4</v>
      </c>
      <c r="X32" s="65">
        <f t="shared" si="15"/>
        <v>7.5071220208051743</v>
      </c>
      <c r="Y32" s="68">
        <f t="shared" si="17"/>
        <v>3.2496462911096424E-2</v>
      </c>
      <c r="Z32" s="68">
        <f t="shared" si="18"/>
        <v>1E-4</v>
      </c>
      <c r="AA32" s="66">
        <f t="shared" si="16"/>
        <v>0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0.51994340657754179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0</v>
      </c>
      <c r="H33" s="66">
        <f t="shared" si="4"/>
        <v>0</v>
      </c>
      <c r="I33" s="66">
        <f t="shared" si="5"/>
        <v>0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0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3.2496462911096424E-2</v>
      </c>
      <c r="Z33" s="68">
        <f t="shared" si="18"/>
        <v>1E-4</v>
      </c>
      <c r="AA33" s="66">
        <f t="shared" si="16"/>
        <v>0</v>
      </c>
      <c r="AB33" s="68">
        <f t="shared" si="19"/>
        <v>1E-4</v>
      </c>
      <c r="AC33" s="70">
        <f>I4</f>
        <v>781.59054628767524</v>
      </c>
    </row>
    <row r="34" spans="1:32">
      <c r="A34">
        <v>16.89</v>
      </c>
      <c r="B34">
        <v>0.55243986948863799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0</v>
      </c>
      <c r="H34" s="66">
        <f t="shared" si="4"/>
        <v>0</v>
      </c>
      <c r="I34" s="66">
        <f t="shared" si="5"/>
        <v>0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0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3.2496462911096202E-2</v>
      </c>
      <c r="Z34" s="68">
        <f t="shared" si="18"/>
        <v>1E-4</v>
      </c>
      <c r="AA34" s="66">
        <f t="shared" si="16"/>
        <v>0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0.58493633239973442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0</v>
      </c>
      <c r="H35" s="66">
        <f t="shared" si="4"/>
        <v>0</v>
      </c>
      <c r="I35" s="66">
        <f t="shared" si="5"/>
        <v>0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0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3.2496462911096424E-2</v>
      </c>
      <c r="Z35" s="68">
        <f t="shared" si="18"/>
        <v>1E-4</v>
      </c>
      <c r="AA35" s="66">
        <f t="shared" si="16"/>
        <v>0</v>
      </c>
      <c r="AB35" s="68">
        <f t="shared" si="19"/>
        <v>1E-4</v>
      </c>
      <c r="AC35" s="70">
        <f>J4</f>
        <v>1.4064535632734021</v>
      </c>
    </row>
    <row r="36" spans="1:32">
      <c r="A36">
        <v>20.3</v>
      </c>
      <c r="B36">
        <v>0.61743279531083073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0</v>
      </c>
      <c r="H36" s="66">
        <f t="shared" si="4"/>
        <v>0</v>
      </c>
      <c r="I36" s="66">
        <f t="shared" si="5"/>
        <v>0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0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3.2496462911096313E-2</v>
      </c>
      <c r="Z36" s="68">
        <f t="shared" si="18"/>
        <v>1E-4</v>
      </c>
      <c r="AA36" s="66">
        <f t="shared" si="16"/>
        <v>0</v>
      </c>
      <c r="AB36" s="68">
        <f t="shared" si="19"/>
        <v>1E-4</v>
      </c>
      <c r="AC36" s="11" t="s">
        <v>57</v>
      </c>
    </row>
    <row r="37" spans="1:32">
      <c r="A37">
        <v>22.19</v>
      </c>
      <c r="B37">
        <v>0.64992925822192715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0</v>
      </c>
      <c r="H37" s="66">
        <f t="shared" si="4"/>
        <v>0</v>
      </c>
      <c r="I37" s="66">
        <f t="shared" si="5"/>
        <v>0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0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3.2496462911096424E-2</v>
      </c>
      <c r="Z37" s="68">
        <f t="shared" si="18"/>
        <v>1E-4</v>
      </c>
      <c r="AA37" s="66">
        <f t="shared" si="16"/>
        <v>0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0.68242572113302336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0</v>
      </c>
      <c r="H38" s="66">
        <f t="shared" si="4"/>
        <v>0</v>
      </c>
      <c r="I38" s="66">
        <f t="shared" si="5"/>
        <v>0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0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3.2496462911096202E-2</v>
      </c>
      <c r="Z38" s="68">
        <f t="shared" si="18"/>
        <v>1E-4</v>
      </c>
      <c r="AA38" s="66">
        <f t="shared" si="16"/>
        <v>0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0.7474186469552162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0</v>
      </c>
      <c r="H39" s="66">
        <f t="shared" si="4"/>
        <v>0</v>
      </c>
      <c r="I39" s="66">
        <f t="shared" si="5"/>
        <v>0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0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6.4992925822192849E-2</v>
      </c>
      <c r="Z39" s="68">
        <f t="shared" si="18"/>
        <v>1E-4</v>
      </c>
      <c r="AA39" s="66">
        <f t="shared" si="16"/>
        <v>0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29</v>
      </c>
      <c r="B40">
        <v>0.81241157277740883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</v>
      </c>
      <c r="I40" s="66">
        <f t="shared" ref="I40:I71" si="25">IF(G40="","",E40+G40)</f>
        <v>0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0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3.6733124646629457E-4</v>
      </c>
      <c r="X40" s="65">
        <f t="shared" ref="X40:X71" si="35">IF(D40="","",IF(W40=" "," ",W40*10000))</f>
        <v>3.6733124646629456</v>
      </c>
      <c r="Y40" s="68">
        <f t="shared" si="17"/>
        <v>6.4992925822192626E-2</v>
      </c>
      <c r="Z40" s="68">
        <f t="shared" si="18"/>
        <v>1E-4</v>
      </c>
      <c r="AA40" s="66">
        <f t="shared" ref="AA40:AA71" si="36">(IF(M40="",(IF(I40="",E40,I40)),M40 ))</f>
        <v>0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0.87740449859960157</v>
      </c>
      <c r="D41" s="66">
        <f t="shared" si="20"/>
        <v>0</v>
      </c>
      <c r="E41" s="66">
        <f t="shared" si="21"/>
        <v>2.4001859682527812E-26</v>
      </c>
      <c r="F41" s="66">
        <f t="shared" si="22"/>
        <v>0</v>
      </c>
      <c r="G41" s="66">
        <f t="shared" si="23"/>
        <v>0</v>
      </c>
      <c r="H41" s="66">
        <f t="shared" si="24"/>
        <v>0</v>
      </c>
      <c r="I41" s="66">
        <f t="shared" si="25"/>
        <v>2.4001859682527812E-26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2.4001859682527812E-26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6.4992925822192738E-2</v>
      </c>
      <c r="Z41" s="68">
        <f t="shared" ref="Z41:Z72" si="38">IF(D41-D40&lt;0.0001,0.0001,D41-D40)</f>
        <v>1E-4</v>
      </c>
      <c r="AA41" s="66">
        <f t="shared" si="36"/>
        <v>2.4001859682527812E-26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0.97489388733289073</v>
      </c>
      <c r="D42" s="66">
        <f t="shared" si="20"/>
        <v>0</v>
      </c>
      <c r="E42" s="66">
        <f t="shared" si="21"/>
        <v>4.0737269088116413E-5</v>
      </c>
      <c r="F42" s="66">
        <f t="shared" si="22"/>
        <v>0</v>
      </c>
      <c r="G42" s="66">
        <f t="shared" si="23"/>
        <v>0</v>
      </c>
      <c r="H42" s="66">
        <f t="shared" si="24"/>
        <v>0</v>
      </c>
      <c r="I42" s="66">
        <f t="shared" si="25"/>
        <v>4.0737269088116413E-5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4.0737269088116413E-5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9.7489388733289162E-2</v>
      </c>
      <c r="Z42" s="68">
        <f t="shared" si="38"/>
        <v>1E-4</v>
      </c>
      <c r="AA42" s="66">
        <f t="shared" si="36"/>
        <v>4.0737269088116413E-5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1.0723832760661798</v>
      </c>
      <c r="D43" s="66">
        <f t="shared" si="20"/>
        <v>7.6657397346768796E-2</v>
      </c>
      <c r="E43" s="66">
        <f t="shared" si="21"/>
        <v>8.6380078370744979E-3</v>
      </c>
      <c r="F43" s="66">
        <f t="shared" si="22"/>
        <v>6.80193895096943E-2</v>
      </c>
      <c r="G43" s="66">
        <f t="shared" si="23"/>
        <v>0</v>
      </c>
      <c r="H43" s="66">
        <f t="shared" si="24"/>
        <v>-6.80193895096943E-2</v>
      </c>
      <c r="I43" s="66">
        <f t="shared" si="25"/>
        <v>8.6380078370744979E-3</v>
      </c>
      <c r="J43" s="66">
        <f t="shared" si="26"/>
        <v>6.80193895096943E-2</v>
      </c>
      <c r="K43" s="66">
        <f t="shared" si="27"/>
        <v>0</v>
      </c>
      <c r="L43" s="66">
        <f t="shared" si="28"/>
        <v>-6.80193895096943E-2</v>
      </c>
      <c r="M43" s="66">
        <f t="shared" si="29"/>
        <v>8.6380078370744979E-3</v>
      </c>
      <c r="N43" s="66">
        <f t="shared" si="30"/>
        <v>6.80193895096943E-2</v>
      </c>
      <c r="O43" s="67">
        <f t="shared" si="31"/>
        <v>4.6266373492715113E-3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9.7489388733289051E-2</v>
      </c>
      <c r="Z43" s="68">
        <f t="shared" si="38"/>
        <v>7.6657397346768796E-2</v>
      </c>
      <c r="AA43" s="66">
        <f t="shared" si="36"/>
        <v>8.6380078370744979E-3</v>
      </c>
      <c r="AB43" s="68">
        <f t="shared" si="39"/>
        <v>8.5972705679863808E-3</v>
      </c>
    </row>
    <row r="44" spans="1:32">
      <c r="A44">
        <v>41.59</v>
      </c>
      <c r="B44">
        <v>1.1698726647994688</v>
      </c>
      <c r="D44" s="66">
        <f t="shared" si="20"/>
        <v>0.17414678608005785</v>
      </c>
      <c r="E44" s="66">
        <f t="shared" si="21"/>
        <v>7.1970309043547856E-2</v>
      </c>
      <c r="F44" s="66">
        <f t="shared" si="22"/>
        <v>0.10217647703650999</v>
      </c>
      <c r="G44" s="66">
        <f t="shared" si="23"/>
        <v>0</v>
      </c>
      <c r="H44" s="66">
        <f t="shared" si="24"/>
        <v>-0.10217647703650999</v>
      </c>
      <c r="I44" s="66">
        <f t="shared" si="25"/>
        <v>7.1970309043547856E-2</v>
      </c>
      <c r="J44" s="66">
        <f t="shared" si="26"/>
        <v>0.10217647703650999</v>
      </c>
      <c r="K44" s="66">
        <f t="shared" si="27"/>
        <v>0</v>
      </c>
      <c r="L44" s="66">
        <f t="shared" si="28"/>
        <v>-0.10217647703650999</v>
      </c>
      <c r="M44" s="66">
        <f t="shared" si="29"/>
        <v>7.1970309043547856E-2</v>
      </c>
      <c r="N44" s="66">
        <f t="shared" si="30"/>
        <v>0.10217647703650999</v>
      </c>
      <c r="O44" s="67">
        <f t="shared" si="31"/>
        <v>1.0440032459592453E-2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9.7489388733289051E-2</v>
      </c>
      <c r="Z44" s="68">
        <f t="shared" si="38"/>
        <v>9.7489388733289051E-2</v>
      </c>
      <c r="AA44" s="66">
        <f t="shared" si="36"/>
        <v>7.1970309043547856E-2</v>
      </c>
      <c r="AB44" s="68">
        <f t="shared" si="39"/>
        <v>6.333230120647336E-2</v>
      </c>
    </row>
    <row r="45" spans="1:32">
      <c r="A45">
        <v>44.69</v>
      </c>
      <c r="B45">
        <v>1.2673620535327577</v>
      </c>
      <c r="D45" s="66">
        <f t="shared" si="20"/>
        <v>0.27163617481334668</v>
      </c>
      <c r="E45" s="66">
        <f t="shared" si="21"/>
        <v>0.18319659594012425</v>
      </c>
      <c r="F45" s="66">
        <f t="shared" si="22"/>
        <v>8.843957887322243E-2</v>
      </c>
      <c r="G45" s="66">
        <f t="shared" si="23"/>
        <v>0</v>
      </c>
      <c r="H45" s="66">
        <f t="shared" si="24"/>
        <v>-8.843957887322243E-2</v>
      </c>
      <c r="I45" s="66">
        <f t="shared" si="25"/>
        <v>0.18319659594012425</v>
      </c>
      <c r="J45" s="66">
        <f t="shared" si="26"/>
        <v>8.843957887322243E-2</v>
      </c>
      <c r="K45" s="66">
        <f t="shared" si="27"/>
        <v>0</v>
      </c>
      <c r="L45" s="66">
        <f t="shared" si="28"/>
        <v>-8.843957887322243E-2</v>
      </c>
      <c r="M45" s="66">
        <f t="shared" si="29"/>
        <v>0.18319659594012425</v>
      </c>
      <c r="N45" s="66">
        <f t="shared" si="30"/>
        <v>8.843957887322243E-2</v>
      </c>
      <c r="O45" s="67">
        <f t="shared" si="31"/>
        <v>7.8215591112729306E-3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2.3836666250889556E-4</v>
      </c>
      <c r="X45" s="65">
        <f t="shared" si="35"/>
        <v>2.3836666250889555</v>
      </c>
      <c r="Y45" s="68">
        <f t="shared" si="37"/>
        <v>9.7489388733288829E-2</v>
      </c>
      <c r="Z45" s="68">
        <f t="shared" si="38"/>
        <v>9.7489388733288829E-2</v>
      </c>
      <c r="AA45" s="66">
        <f t="shared" si="36"/>
        <v>0.18319659594012425</v>
      </c>
      <c r="AB45" s="68">
        <f t="shared" si="39"/>
        <v>0.11122628689657639</v>
      </c>
    </row>
    <row r="46" spans="1:32">
      <c r="A46">
        <v>48.58</v>
      </c>
      <c r="B46">
        <v>1.4623408309993358</v>
      </c>
      <c r="D46" s="66">
        <f t="shared" si="20"/>
        <v>0.46661495227992478</v>
      </c>
      <c r="E46" s="66">
        <f t="shared" si="21"/>
        <v>0.37163318106548271</v>
      </c>
      <c r="F46" s="66">
        <f t="shared" si="22"/>
        <v>9.4981771214442068E-2</v>
      </c>
      <c r="G46" s="66">
        <f t="shared" si="23"/>
        <v>0</v>
      </c>
      <c r="H46" s="66">
        <f t="shared" si="24"/>
        <v>-9.4981771214442068E-2</v>
      </c>
      <c r="I46" s="66">
        <f t="shared" si="25"/>
        <v>0.37163318106548271</v>
      </c>
      <c r="J46" s="66">
        <f t="shared" si="26"/>
        <v>9.4981771214442068E-2</v>
      </c>
      <c r="K46" s="66">
        <f t="shared" si="27"/>
        <v>0</v>
      </c>
      <c r="L46" s="66">
        <f t="shared" si="28"/>
        <v>-9.4981771214442068E-2</v>
      </c>
      <c r="M46" s="66">
        <f t="shared" si="29"/>
        <v>0.37163318106548271</v>
      </c>
      <c r="N46" s="66">
        <f t="shared" si="30"/>
        <v>9.4981771214442068E-2</v>
      </c>
      <c r="O46" s="67">
        <f t="shared" si="31"/>
        <v>9.021536863032616E-3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2.1927966544920839E-4</v>
      </c>
      <c r="X46" s="65">
        <f t="shared" si="35"/>
        <v>2.1927966544920841</v>
      </c>
      <c r="Y46" s="68">
        <f t="shared" si="37"/>
        <v>0.1949787774665781</v>
      </c>
      <c r="Z46" s="68">
        <f t="shared" si="38"/>
        <v>0.1949787774665781</v>
      </c>
      <c r="AA46" s="66">
        <f t="shared" si="36"/>
        <v>0.37163318106548271</v>
      </c>
      <c r="AB46" s="68">
        <f t="shared" si="39"/>
        <v>0.18843658512535846</v>
      </c>
    </row>
    <row r="47" spans="1:32">
      <c r="A47">
        <v>53.3</v>
      </c>
      <c r="B47">
        <v>1.6573196084659143</v>
      </c>
      <c r="D47" s="66">
        <f t="shared" si="20"/>
        <v>0.66159372974650332</v>
      </c>
      <c r="E47" s="66">
        <f t="shared" si="21"/>
        <v>0.63081522723614725</v>
      </c>
      <c r="F47" s="66">
        <f t="shared" si="22"/>
        <v>0</v>
      </c>
      <c r="G47" s="66">
        <f t="shared" si="23"/>
        <v>0</v>
      </c>
      <c r="H47" s="66">
        <f t="shared" si="24"/>
        <v>0</v>
      </c>
      <c r="I47" s="66">
        <f t="shared" si="25"/>
        <v>0.63081522723614725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0.63081522723614725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1.9986127856515089E-4</v>
      </c>
      <c r="X47" s="65">
        <f t="shared" si="35"/>
        <v>1.9986127856515088</v>
      </c>
      <c r="Y47" s="68">
        <f t="shared" si="37"/>
        <v>0.19497877746657855</v>
      </c>
      <c r="Z47" s="68">
        <f t="shared" si="38"/>
        <v>0.19497877746657855</v>
      </c>
      <c r="AA47" s="66">
        <f t="shared" si="36"/>
        <v>0.63081522723614725</v>
      </c>
      <c r="AB47" s="68">
        <f t="shared" si="39"/>
        <v>0.25918204617066454</v>
      </c>
    </row>
    <row r="48" spans="1:32">
      <c r="A48">
        <v>58.65</v>
      </c>
      <c r="B48">
        <v>2.0147807004879743</v>
      </c>
      <c r="D48" s="66">
        <f t="shared" si="20"/>
        <v>1.0190548217685633</v>
      </c>
      <c r="E48" s="66">
        <f t="shared" si="21"/>
        <v>0.92601179274075773</v>
      </c>
      <c r="F48" s="66">
        <f t="shared" si="22"/>
        <v>9.304302902780559E-2</v>
      </c>
      <c r="G48" s="66">
        <f t="shared" si="23"/>
        <v>0</v>
      </c>
      <c r="H48" s="66">
        <f t="shared" si="24"/>
        <v>-9.304302902780559E-2</v>
      </c>
      <c r="I48" s="66">
        <f t="shared" si="25"/>
        <v>0.92601179274075773</v>
      </c>
      <c r="J48" s="66">
        <f t="shared" si="26"/>
        <v>9.304302902780559E-2</v>
      </c>
      <c r="K48" s="66">
        <f t="shared" si="27"/>
        <v>0</v>
      </c>
      <c r="L48" s="66">
        <f t="shared" si="28"/>
        <v>-9.304302902780559E-2</v>
      </c>
      <c r="M48" s="66">
        <f t="shared" si="29"/>
        <v>0.92601179274075773</v>
      </c>
      <c r="N48" s="66">
        <f t="shared" si="30"/>
        <v>9.304302902780559E-2</v>
      </c>
      <c r="O48" s="67">
        <f t="shared" si="31"/>
        <v>8.6570052506690729E-3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1.8163011334224285E-4</v>
      </c>
      <c r="X48" s="65">
        <f t="shared" si="35"/>
        <v>1.8163011334224286</v>
      </c>
      <c r="Y48" s="68">
        <f t="shared" si="37"/>
        <v>0.35746109202206</v>
      </c>
      <c r="Z48" s="68">
        <f t="shared" si="38"/>
        <v>0.35746109202206</v>
      </c>
      <c r="AA48" s="66">
        <f t="shared" si="36"/>
        <v>0.92601179274075773</v>
      </c>
      <c r="AB48" s="68">
        <f t="shared" si="39"/>
        <v>0.29519656550461049</v>
      </c>
    </row>
    <row r="49" spans="1:28">
      <c r="A49">
        <v>64.47</v>
      </c>
      <c r="B49">
        <v>2.2422559408656486</v>
      </c>
      <c r="D49" s="66">
        <f t="shared" si="20"/>
        <v>1.2465300621462376</v>
      </c>
      <c r="E49" s="66">
        <f t="shared" si="21"/>
        <v>1.2260659720666311</v>
      </c>
      <c r="F49" s="66">
        <f t="shared" si="22"/>
        <v>0</v>
      </c>
      <c r="G49" s="66">
        <f t="shared" si="23"/>
        <v>0</v>
      </c>
      <c r="H49" s="66">
        <f t="shared" si="24"/>
        <v>0</v>
      </c>
      <c r="I49" s="66">
        <f t="shared" si="25"/>
        <v>1.2260659720666311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1.2260659720666311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1.6523353726574441E-4</v>
      </c>
      <c r="X49" s="65">
        <f t="shared" si="35"/>
        <v>1.6523353726574441</v>
      </c>
      <c r="Y49" s="68">
        <f t="shared" si="37"/>
        <v>0.2274752403776743</v>
      </c>
      <c r="Z49" s="68">
        <f t="shared" si="38"/>
        <v>0.2274752403776743</v>
      </c>
      <c r="AA49" s="66">
        <f t="shared" si="36"/>
        <v>1.2260659720666311</v>
      </c>
      <c r="AB49" s="68">
        <f t="shared" si="39"/>
        <v>0.30005417932587342</v>
      </c>
    </row>
    <row r="50" spans="1:28">
      <c r="A50">
        <v>70.819999999999993</v>
      </c>
      <c r="B50">
        <v>2.5347241070655153</v>
      </c>
      <c r="D50" s="66">
        <f t="shared" si="20"/>
        <v>1.5389982283461043</v>
      </c>
      <c r="E50" s="66">
        <f t="shared" si="21"/>
        <v>1.519965814898008</v>
      </c>
      <c r="F50" s="66">
        <f t="shared" si="22"/>
        <v>0</v>
      </c>
      <c r="G50" s="66">
        <f t="shared" si="23"/>
        <v>0</v>
      </c>
      <c r="H50" s="66">
        <f t="shared" si="24"/>
        <v>0</v>
      </c>
      <c r="I50" s="66">
        <f t="shared" si="25"/>
        <v>1.519965814898008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1.519965814898008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1.5041804783285151E-4</v>
      </c>
      <c r="X50" s="65">
        <f t="shared" si="35"/>
        <v>1.5041804783285151</v>
      </c>
      <c r="Y50" s="68">
        <f t="shared" si="37"/>
        <v>0.29246816619986671</v>
      </c>
      <c r="Z50" s="68">
        <f t="shared" si="38"/>
        <v>0.29246816619986671</v>
      </c>
      <c r="AA50" s="66">
        <f t="shared" si="36"/>
        <v>1.519965814898008</v>
      </c>
      <c r="AB50" s="68">
        <f t="shared" si="39"/>
        <v>0.29389984283137682</v>
      </c>
    </row>
    <row r="51" spans="1:28">
      <c r="A51">
        <v>76.790000000000006</v>
      </c>
      <c r="B51">
        <v>2.7297028845320934</v>
      </c>
      <c r="D51" s="66">
        <f t="shared" si="20"/>
        <v>1.7339770058126824</v>
      </c>
      <c r="E51" s="66">
        <f t="shared" si="21"/>
        <v>1.7647618528098628</v>
      </c>
      <c r="F51" s="66">
        <f t="shared" si="22"/>
        <v>0</v>
      </c>
      <c r="G51" s="66">
        <f t="shared" si="23"/>
        <v>0</v>
      </c>
      <c r="H51" s="66">
        <f t="shared" si="24"/>
        <v>0</v>
      </c>
      <c r="I51" s="66">
        <f t="shared" si="25"/>
        <v>1.7647618528098628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1.7647618528098628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1.3872387221672798E-4</v>
      </c>
      <c r="X51" s="65">
        <f t="shared" si="35"/>
        <v>1.3872387221672797</v>
      </c>
      <c r="Y51" s="68">
        <f t="shared" si="37"/>
        <v>0.1949787774665781</v>
      </c>
      <c r="Z51" s="68">
        <f t="shared" si="38"/>
        <v>0.1949787774665781</v>
      </c>
      <c r="AA51" s="66">
        <f t="shared" si="36"/>
        <v>1.7647618528098628</v>
      </c>
      <c r="AB51" s="68">
        <f t="shared" si="39"/>
        <v>0.24479603791185478</v>
      </c>
    </row>
    <row r="52" spans="1:28">
      <c r="A52">
        <v>84.88</v>
      </c>
      <c r="B52">
        <v>2.9896745878208648</v>
      </c>
      <c r="D52" s="66">
        <f t="shared" si="20"/>
        <v>1.9939487091014538</v>
      </c>
      <c r="E52" s="66">
        <f t="shared" si="21"/>
        <v>2.053428122774466</v>
      </c>
      <c r="F52" s="66">
        <f t="shared" si="22"/>
        <v>-5.9479413673012127E-2</v>
      </c>
      <c r="G52" s="66">
        <f t="shared" si="23"/>
        <v>0</v>
      </c>
      <c r="H52" s="66">
        <f t="shared" si="24"/>
        <v>5.9479413673012127E-2</v>
      </c>
      <c r="I52" s="66">
        <f t="shared" si="25"/>
        <v>2.053428122774466</v>
      </c>
      <c r="J52" s="66">
        <f t="shared" si="26"/>
        <v>-5.9479413673012127E-2</v>
      </c>
      <c r="K52" s="66">
        <f t="shared" si="27"/>
        <v>0</v>
      </c>
      <c r="L52" s="66">
        <f t="shared" si="28"/>
        <v>5.9479413673012127E-2</v>
      </c>
      <c r="M52" s="66">
        <f t="shared" si="29"/>
        <v>2.053428122774466</v>
      </c>
      <c r="N52" s="66">
        <f t="shared" si="30"/>
        <v>-5.9479413673012127E-2</v>
      </c>
      <c r="O52" s="67">
        <f t="shared" si="31"/>
        <v>3.5378006508853021E-3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1.2550195744018077E-4</v>
      </c>
      <c r="X52" s="65">
        <f t="shared" si="35"/>
        <v>1.2550195744018078</v>
      </c>
      <c r="Y52" s="68">
        <f t="shared" si="37"/>
        <v>0.25997170328877139</v>
      </c>
      <c r="Z52" s="68">
        <f t="shared" si="38"/>
        <v>0.25997170328877139</v>
      </c>
      <c r="AA52" s="66">
        <f t="shared" si="36"/>
        <v>2.053428122774466</v>
      </c>
      <c r="AB52" s="68">
        <f t="shared" si="39"/>
        <v>0.28866626996460321</v>
      </c>
    </row>
    <row r="53" spans="1:28">
      <c r="A53">
        <v>92.66</v>
      </c>
      <c r="B53">
        <v>3.2171498281985391</v>
      </c>
      <c r="D53" s="66">
        <f t="shared" si="20"/>
        <v>2.2214239494791279</v>
      </c>
      <c r="E53" s="66">
        <f t="shared" si="21"/>
        <v>2.2918024694667465</v>
      </c>
      <c r="F53" s="66">
        <f t="shared" si="22"/>
        <v>-7.0378519987618571E-2</v>
      </c>
      <c r="G53" s="66">
        <f t="shared" si="23"/>
        <v>0</v>
      </c>
      <c r="H53" s="66">
        <f t="shared" si="24"/>
        <v>7.0378519987618571E-2</v>
      </c>
      <c r="I53" s="66">
        <f t="shared" si="25"/>
        <v>2.2918024694667465</v>
      </c>
      <c r="J53" s="66">
        <f t="shared" si="26"/>
        <v>-7.0378519987618571E-2</v>
      </c>
      <c r="K53" s="66">
        <f t="shared" si="27"/>
        <v>0</v>
      </c>
      <c r="L53" s="66">
        <f t="shared" si="28"/>
        <v>7.0378519987618571E-2</v>
      </c>
      <c r="M53" s="66">
        <f t="shared" si="29"/>
        <v>2.2918024694667465</v>
      </c>
      <c r="N53" s="66">
        <f t="shared" si="30"/>
        <v>-7.0378519987618571E-2</v>
      </c>
      <c r="O53" s="67">
        <f t="shared" si="31"/>
        <v>4.9531360756476265E-3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1.1496445227198946E-4</v>
      </c>
      <c r="X53" s="65">
        <f t="shared" si="35"/>
        <v>1.1496445227198946</v>
      </c>
      <c r="Y53" s="68">
        <f t="shared" si="37"/>
        <v>0.2274752403776743</v>
      </c>
      <c r="Z53" s="68">
        <f t="shared" si="38"/>
        <v>0.22747524037767408</v>
      </c>
      <c r="AA53" s="66">
        <f t="shared" si="36"/>
        <v>2.2918024694667465</v>
      </c>
      <c r="AB53" s="68">
        <f t="shared" si="39"/>
        <v>0.23837434669228053</v>
      </c>
    </row>
    <row r="54" spans="1:28">
      <c r="A54">
        <v>100.62</v>
      </c>
      <c r="B54">
        <v>3.4771215314873101</v>
      </c>
      <c r="D54" s="66">
        <f t="shared" si="20"/>
        <v>2.4813956527678993</v>
      </c>
      <c r="E54" s="66">
        <f t="shared" si="21"/>
        <v>2.5032819611578372</v>
      </c>
      <c r="F54" s="66">
        <f t="shared" si="22"/>
        <v>0</v>
      </c>
      <c r="G54" s="66">
        <f t="shared" si="23"/>
        <v>0</v>
      </c>
      <c r="H54" s="66">
        <f t="shared" si="24"/>
        <v>0</v>
      </c>
      <c r="I54" s="66">
        <f t="shared" si="25"/>
        <v>2.5032819611578372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2.5032819611578372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1.0586966952417553E-4</v>
      </c>
      <c r="X54" s="65">
        <f t="shared" si="35"/>
        <v>1.0586966952417554</v>
      </c>
      <c r="Y54" s="68">
        <f t="shared" si="37"/>
        <v>0.25997170328877095</v>
      </c>
      <c r="Z54" s="68">
        <f t="shared" si="38"/>
        <v>0.25997170328877139</v>
      </c>
      <c r="AA54" s="66">
        <f t="shared" si="36"/>
        <v>2.5032819611578372</v>
      </c>
      <c r="AB54" s="68">
        <f t="shared" si="39"/>
        <v>0.2114794916910907</v>
      </c>
    </row>
    <row r="55" spans="1:28">
      <c r="A55">
        <v>109.49</v>
      </c>
      <c r="B55">
        <v>3.6396038460427915</v>
      </c>
      <c r="D55" s="66">
        <f t="shared" si="20"/>
        <v>2.6438779673233803</v>
      </c>
      <c r="E55" s="66">
        <f t="shared" si="21"/>
        <v>2.7076716594898547</v>
      </c>
      <c r="F55" s="66">
        <f t="shared" si="22"/>
        <v>-6.3793692166474347E-2</v>
      </c>
      <c r="G55" s="66">
        <f t="shared" si="23"/>
        <v>0</v>
      </c>
      <c r="H55" s="66">
        <f t="shared" si="24"/>
        <v>6.3793692166474347E-2</v>
      </c>
      <c r="I55" s="66">
        <f t="shared" si="25"/>
        <v>2.7076716594898547</v>
      </c>
      <c r="J55" s="66">
        <f t="shared" si="26"/>
        <v>-6.3793692166474347E-2</v>
      </c>
      <c r="K55" s="66">
        <f t="shared" si="27"/>
        <v>0</v>
      </c>
      <c r="L55" s="66">
        <f t="shared" si="28"/>
        <v>6.3793692166474347E-2</v>
      </c>
      <c r="M55" s="66">
        <f t="shared" si="29"/>
        <v>2.7076716594898547</v>
      </c>
      <c r="N55" s="66">
        <f t="shared" si="30"/>
        <v>-6.3793692166474347E-2</v>
      </c>
      <c r="O55" s="67">
        <f t="shared" si="31"/>
        <v>4.0696351602308905E-3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9.7292959608389295E-5</v>
      </c>
      <c r="X55" s="65">
        <f t="shared" si="35"/>
        <v>0.97292959608389296</v>
      </c>
      <c r="Y55" s="68">
        <f t="shared" si="37"/>
        <v>0.16248231455548146</v>
      </c>
      <c r="Z55" s="68">
        <f t="shared" si="38"/>
        <v>0.16248231455548101</v>
      </c>
      <c r="AA55" s="66">
        <f t="shared" si="36"/>
        <v>2.7076716594898547</v>
      </c>
      <c r="AB55" s="68">
        <f t="shared" si="39"/>
        <v>0.20438969833201748</v>
      </c>
    </row>
    <row r="56" spans="1:28">
      <c r="A56">
        <v>121.21</v>
      </c>
      <c r="B56">
        <v>3.8345826235093701</v>
      </c>
      <c r="D56" s="66">
        <f t="shared" si="20"/>
        <v>2.8388567447899593</v>
      </c>
      <c r="E56" s="66">
        <f t="shared" si="21"/>
        <v>2.9377349510137147</v>
      </c>
      <c r="F56" s="66">
        <f t="shared" si="22"/>
        <v>-9.8878206223755427E-2</v>
      </c>
      <c r="G56" s="66">
        <f t="shared" si="23"/>
        <v>0</v>
      </c>
      <c r="H56" s="66">
        <f t="shared" si="24"/>
        <v>9.8878206223755427E-2</v>
      </c>
      <c r="I56" s="66">
        <f t="shared" si="25"/>
        <v>2.9377349510137147</v>
      </c>
      <c r="J56" s="66">
        <f t="shared" si="26"/>
        <v>-9.8878206223755427E-2</v>
      </c>
      <c r="K56" s="66">
        <f t="shared" si="27"/>
        <v>0</v>
      </c>
      <c r="L56" s="66">
        <f t="shared" si="28"/>
        <v>9.8878206223755427E-2</v>
      </c>
      <c r="M56" s="66">
        <f t="shared" si="29"/>
        <v>2.9377349510137147</v>
      </c>
      <c r="N56" s="66">
        <f t="shared" si="30"/>
        <v>-9.8878206223755427E-2</v>
      </c>
      <c r="O56" s="67">
        <f t="shared" si="31"/>
        <v>9.7768996660275061E-3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8.7885538713988474E-5</v>
      </c>
      <c r="X56" s="65">
        <f t="shared" si="35"/>
        <v>0.87885538713988476</v>
      </c>
      <c r="Y56" s="68">
        <f t="shared" si="37"/>
        <v>0.19497877746657855</v>
      </c>
      <c r="Z56" s="68">
        <f t="shared" si="38"/>
        <v>0.19497877746657899</v>
      </c>
      <c r="AA56" s="66">
        <f t="shared" si="36"/>
        <v>2.9377349510137147</v>
      </c>
      <c r="AB56" s="68">
        <f t="shared" si="39"/>
        <v>0.23006329152386007</v>
      </c>
    </row>
    <row r="57" spans="1:28">
      <c r="A57">
        <v>133.22999999999999</v>
      </c>
      <c r="B57">
        <v>4.094554326798141</v>
      </c>
      <c r="D57" s="66">
        <f t="shared" si="20"/>
        <v>3.0988284480787298</v>
      </c>
      <c r="E57" s="66">
        <f t="shared" si="21"/>
        <v>3.1369146102290979</v>
      </c>
      <c r="F57" s="66">
        <f t="shared" si="22"/>
        <v>0</v>
      </c>
      <c r="G57" s="66">
        <f t="shared" si="23"/>
        <v>0</v>
      </c>
      <c r="H57" s="66">
        <f t="shared" si="24"/>
        <v>0</v>
      </c>
      <c r="I57" s="66">
        <f t="shared" si="25"/>
        <v>3.1369146102290979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3.1369146102290979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7.9956512403531814E-5</v>
      </c>
      <c r="X57" s="65">
        <f t="shared" si="35"/>
        <v>0.7995651240353181</v>
      </c>
      <c r="Y57" s="68">
        <f t="shared" si="37"/>
        <v>0.25997170328877095</v>
      </c>
      <c r="Z57" s="68">
        <f t="shared" si="38"/>
        <v>0.25997170328877051</v>
      </c>
      <c r="AA57" s="66">
        <f t="shared" si="36"/>
        <v>3.1369146102290979</v>
      </c>
      <c r="AB57" s="68">
        <f t="shared" si="39"/>
        <v>0.19917965921538316</v>
      </c>
    </row>
    <row r="58" spans="1:28">
      <c r="A58">
        <v>144.72</v>
      </c>
      <c r="B58">
        <v>4.2895331042647191</v>
      </c>
      <c r="D58" s="66">
        <f t="shared" si="20"/>
        <v>3.2938072255453079</v>
      </c>
      <c r="E58" s="66">
        <f t="shared" si="21"/>
        <v>3.3003186938833911</v>
      </c>
      <c r="F58" s="66">
        <f t="shared" si="22"/>
        <v>0</v>
      </c>
      <c r="G58" s="66">
        <f t="shared" si="23"/>
        <v>0</v>
      </c>
      <c r="H58" s="66">
        <f t="shared" si="24"/>
        <v>0</v>
      </c>
      <c r="I58" s="66">
        <f t="shared" si="25"/>
        <v>3.3003186938833911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3.3003186938833911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7.3608389631858371E-5</v>
      </c>
      <c r="X58" s="65">
        <f t="shared" si="35"/>
        <v>0.73608389631858373</v>
      </c>
      <c r="Y58" s="68">
        <f t="shared" si="37"/>
        <v>0.1949787774665781</v>
      </c>
      <c r="Z58" s="68">
        <f t="shared" si="38"/>
        <v>0.1949787774665781</v>
      </c>
      <c r="AA58" s="66">
        <f t="shared" si="36"/>
        <v>3.3003186938833911</v>
      </c>
      <c r="AB58" s="68">
        <f t="shared" si="39"/>
        <v>0.16340408365429315</v>
      </c>
    </row>
    <row r="59" spans="1:28">
      <c r="A59">
        <v>158.61000000000001</v>
      </c>
      <c r="B59">
        <v>4.4845118817312972</v>
      </c>
      <c r="D59" s="66">
        <f t="shared" si="20"/>
        <v>3.488786003011886</v>
      </c>
      <c r="E59" s="66">
        <f t="shared" si="21"/>
        <v>3.4703558357734532</v>
      </c>
      <c r="F59" s="66">
        <f t="shared" si="22"/>
        <v>0</v>
      </c>
      <c r="G59" s="66">
        <f t="shared" si="23"/>
        <v>0</v>
      </c>
      <c r="H59" s="66">
        <f t="shared" si="24"/>
        <v>0</v>
      </c>
      <c r="I59" s="66">
        <f t="shared" si="25"/>
        <v>3.4703558357734532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3.4703558357734532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6.7162260560636413E-5</v>
      </c>
      <c r="X59" s="65">
        <f t="shared" si="35"/>
        <v>0.67162260560636411</v>
      </c>
      <c r="Y59" s="68">
        <f t="shared" si="37"/>
        <v>0.1949787774665781</v>
      </c>
      <c r="Z59" s="68">
        <f t="shared" si="38"/>
        <v>0.1949787774665781</v>
      </c>
      <c r="AA59" s="66">
        <f t="shared" si="36"/>
        <v>3.4703558357734532</v>
      </c>
      <c r="AB59" s="68">
        <f t="shared" si="39"/>
        <v>0.17003714189006214</v>
      </c>
    </row>
    <row r="60" spans="1:28">
      <c r="A60">
        <v>173.11</v>
      </c>
      <c r="B60">
        <v>4.6794906591978753</v>
      </c>
      <c r="D60" s="66">
        <f t="shared" si="20"/>
        <v>3.6837647804784641</v>
      </c>
      <c r="E60" s="66">
        <f t="shared" si="21"/>
        <v>3.6226587318628924</v>
      </c>
      <c r="F60" s="66">
        <f t="shared" si="22"/>
        <v>6.1106048615571673E-2</v>
      </c>
      <c r="G60" s="66">
        <f t="shared" si="23"/>
        <v>0</v>
      </c>
      <c r="H60" s="66">
        <f t="shared" si="24"/>
        <v>-6.1106048615571673E-2</v>
      </c>
      <c r="I60" s="66">
        <f t="shared" si="25"/>
        <v>3.6226587318628924</v>
      </c>
      <c r="J60" s="66">
        <f t="shared" si="26"/>
        <v>6.1106048615571673E-2</v>
      </c>
      <c r="K60" s="66">
        <f t="shared" si="27"/>
        <v>0</v>
      </c>
      <c r="L60" s="66">
        <f t="shared" si="28"/>
        <v>-6.1106048615571673E-2</v>
      </c>
      <c r="M60" s="66">
        <f t="shared" si="29"/>
        <v>3.6226587318628924</v>
      </c>
      <c r="N60" s="66">
        <f t="shared" si="30"/>
        <v>6.1106048615571673E-2</v>
      </c>
      <c r="O60" s="67">
        <f t="shared" si="31"/>
        <v>3.7339491774086089E-3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6.1536630740699797E-5</v>
      </c>
      <c r="X60" s="65">
        <f t="shared" si="35"/>
        <v>0.61536630740699794</v>
      </c>
      <c r="Y60" s="68">
        <f t="shared" si="37"/>
        <v>0.1949787774665781</v>
      </c>
      <c r="Z60" s="68">
        <f t="shared" si="38"/>
        <v>0.1949787774665781</v>
      </c>
      <c r="AA60" s="66">
        <f t="shared" si="36"/>
        <v>3.6226587318628924</v>
      </c>
      <c r="AB60" s="68">
        <f t="shared" si="39"/>
        <v>0.15230289608943925</v>
      </c>
    </row>
    <row r="61" spans="1:28">
      <c r="A61">
        <v>190.16</v>
      </c>
      <c r="B61">
        <v>4.8419729737533572</v>
      </c>
      <c r="D61" s="66">
        <f t="shared" si="20"/>
        <v>3.846247095033946</v>
      </c>
      <c r="E61" s="66">
        <f t="shared" si="21"/>
        <v>3.7761732153465917</v>
      </c>
      <c r="F61" s="66">
        <f t="shared" si="22"/>
        <v>7.0073879687354346E-2</v>
      </c>
      <c r="G61" s="66">
        <f t="shared" si="23"/>
        <v>0</v>
      </c>
      <c r="H61" s="66">
        <f t="shared" si="24"/>
        <v>-7.0073879687354346E-2</v>
      </c>
      <c r="I61" s="66">
        <f t="shared" si="25"/>
        <v>3.7761732153465917</v>
      </c>
      <c r="J61" s="66">
        <f t="shared" si="26"/>
        <v>7.0073879687354346E-2</v>
      </c>
      <c r="K61" s="66">
        <f t="shared" si="27"/>
        <v>0</v>
      </c>
      <c r="L61" s="66">
        <f t="shared" si="28"/>
        <v>-7.0073879687354346E-2</v>
      </c>
      <c r="M61" s="66">
        <f t="shared" si="29"/>
        <v>3.7761732153465917</v>
      </c>
      <c r="N61" s="66">
        <f t="shared" si="30"/>
        <v>7.0073879687354346E-2</v>
      </c>
      <c r="O61" s="67">
        <f t="shared" si="31"/>
        <v>4.9103486144378124E-3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5.6019174103505166E-5</v>
      </c>
      <c r="X61" s="65">
        <f t="shared" si="35"/>
        <v>0.56019174103505165</v>
      </c>
      <c r="Y61" s="68">
        <f t="shared" si="37"/>
        <v>0.1624823145554819</v>
      </c>
      <c r="Z61" s="68">
        <f t="shared" si="38"/>
        <v>0.1624823145554819</v>
      </c>
      <c r="AA61" s="66">
        <f t="shared" si="36"/>
        <v>3.7761732153465917</v>
      </c>
      <c r="AB61" s="68">
        <f t="shared" si="39"/>
        <v>0.15351448348369923</v>
      </c>
    </row>
    <row r="62" spans="1:28">
      <c r="A62">
        <v>206.58</v>
      </c>
      <c r="B62">
        <v>5.0044552883088382</v>
      </c>
      <c r="D62" s="66">
        <f t="shared" si="20"/>
        <v>4.008729409589427</v>
      </c>
      <c r="E62" s="66">
        <f t="shared" si="21"/>
        <v>3.9035550535693844</v>
      </c>
      <c r="F62" s="66">
        <f t="shared" si="22"/>
        <v>0.10517435602004266</v>
      </c>
      <c r="G62" s="66">
        <f t="shared" si="23"/>
        <v>0</v>
      </c>
      <c r="H62" s="66">
        <f t="shared" si="24"/>
        <v>-0.10517435602004266</v>
      </c>
      <c r="I62" s="66">
        <f t="shared" si="25"/>
        <v>3.9035550535693844</v>
      </c>
      <c r="J62" s="66">
        <f t="shared" si="26"/>
        <v>0.10517435602004266</v>
      </c>
      <c r="K62" s="66">
        <f t="shared" si="27"/>
        <v>0</v>
      </c>
      <c r="L62" s="66">
        <f t="shared" si="28"/>
        <v>-0.10517435602004266</v>
      </c>
      <c r="M62" s="66">
        <f t="shared" si="29"/>
        <v>3.9035550535693844</v>
      </c>
      <c r="N62" s="66">
        <f t="shared" si="30"/>
        <v>0.10517435602004266</v>
      </c>
      <c r="O62" s="67">
        <f t="shared" si="31"/>
        <v>1.1061645164230683E-2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5.1566493114156944E-5</v>
      </c>
      <c r="X62" s="65">
        <f t="shared" si="35"/>
        <v>0.51566493114156942</v>
      </c>
      <c r="Y62" s="68">
        <f t="shared" si="37"/>
        <v>0.16248231455548101</v>
      </c>
      <c r="Z62" s="68">
        <f t="shared" si="38"/>
        <v>0.16248231455548101</v>
      </c>
      <c r="AA62" s="66">
        <f t="shared" si="36"/>
        <v>3.9035550535693844</v>
      </c>
      <c r="AB62" s="68">
        <f t="shared" si="39"/>
        <v>0.1273818382227927</v>
      </c>
    </row>
    <row r="63" spans="1:28">
      <c r="A63">
        <v>226.26</v>
      </c>
      <c r="B63">
        <v>5.1344411399532239</v>
      </c>
      <c r="D63" s="66">
        <f t="shared" si="20"/>
        <v>4.1387152612338127</v>
      </c>
      <c r="E63" s="66">
        <f t="shared" si="21"/>
        <v>4.035568433712033</v>
      </c>
      <c r="F63" s="66">
        <f t="shared" si="22"/>
        <v>0.10314682752177973</v>
      </c>
      <c r="G63" s="66">
        <f t="shared" si="23"/>
        <v>0</v>
      </c>
      <c r="H63" s="66">
        <f t="shared" si="24"/>
        <v>-0.10314682752177973</v>
      </c>
      <c r="I63" s="66">
        <f t="shared" si="25"/>
        <v>4.035568433712033</v>
      </c>
      <c r="J63" s="66">
        <f t="shared" si="26"/>
        <v>0.10314682752177973</v>
      </c>
      <c r="K63" s="66">
        <f t="shared" si="27"/>
        <v>0</v>
      </c>
      <c r="L63" s="66">
        <f t="shared" si="28"/>
        <v>-0.10314682752177973</v>
      </c>
      <c r="M63" s="66">
        <f t="shared" si="29"/>
        <v>4.035568433712033</v>
      </c>
      <c r="N63" s="66">
        <f t="shared" si="30"/>
        <v>0.10314682752177973</v>
      </c>
      <c r="O63" s="67">
        <f t="shared" si="31"/>
        <v>1.0639268027807776E-2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4.7081261148778145E-5</v>
      </c>
      <c r="X63" s="65">
        <f t="shared" si="35"/>
        <v>0.47081261148778147</v>
      </c>
      <c r="Y63" s="68">
        <f t="shared" si="37"/>
        <v>0.1299858516443857</v>
      </c>
      <c r="Z63" s="68">
        <f t="shared" si="38"/>
        <v>0.1299858516443857</v>
      </c>
      <c r="AA63" s="66">
        <f t="shared" si="36"/>
        <v>4.035568433712033</v>
      </c>
      <c r="AB63" s="68">
        <f t="shared" si="39"/>
        <v>0.13201338014264863</v>
      </c>
    </row>
    <row r="64" spans="1:28">
      <c r="A64">
        <v>250.96</v>
      </c>
      <c r="B64">
        <v>5.2319305286865134</v>
      </c>
      <c r="D64" s="66">
        <f t="shared" si="20"/>
        <v>4.2362046499671022</v>
      </c>
      <c r="E64" s="66">
        <f t="shared" si="21"/>
        <v>4.1765596397046867</v>
      </c>
      <c r="F64" s="66">
        <f t="shared" si="22"/>
        <v>5.9645010262415532E-2</v>
      </c>
      <c r="G64" s="66">
        <f t="shared" si="23"/>
        <v>0</v>
      </c>
      <c r="H64" s="66">
        <f t="shared" si="24"/>
        <v>-5.9645010262415532E-2</v>
      </c>
      <c r="I64" s="66">
        <f t="shared" si="25"/>
        <v>4.1765596397046867</v>
      </c>
      <c r="J64" s="66">
        <f t="shared" si="26"/>
        <v>5.9645010262415532E-2</v>
      </c>
      <c r="K64" s="66">
        <f t="shared" si="27"/>
        <v>0</v>
      </c>
      <c r="L64" s="66">
        <f t="shared" si="28"/>
        <v>-5.9645010262415532E-2</v>
      </c>
      <c r="M64" s="66">
        <f t="shared" si="29"/>
        <v>4.1765596397046867</v>
      </c>
      <c r="N64" s="66">
        <f t="shared" si="30"/>
        <v>5.9645010262415532E-2</v>
      </c>
      <c r="O64" s="67">
        <f t="shared" si="31"/>
        <v>3.5575272492036542E-3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4.2447426472436015E-5</v>
      </c>
      <c r="X64" s="65">
        <f t="shared" si="35"/>
        <v>0.42447426472436017</v>
      </c>
      <c r="Y64" s="68">
        <f t="shared" si="37"/>
        <v>9.7489388733289495E-2</v>
      </c>
      <c r="Z64" s="68">
        <f t="shared" si="38"/>
        <v>9.7489388733289495E-2</v>
      </c>
      <c r="AA64" s="66">
        <f t="shared" si="36"/>
        <v>4.1765596397046867</v>
      </c>
      <c r="AB64" s="68">
        <f t="shared" si="39"/>
        <v>0.14099120599265369</v>
      </c>
    </row>
    <row r="65" spans="1:28">
      <c r="A65">
        <v>272.18</v>
      </c>
      <c r="B65">
        <v>5.329419917419802</v>
      </c>
      <c r="D65" s="66">
        <f t="shared" si="20"/>
        <v>4.3336940387003908</v>
      </c>
      <c r="E65" s="66">
        <f t="shared" si="21"/>
        <v>4.2806302266363385</v>
      </c>
      <c r="F65" s="66">
        <f t="shared" si="22"/>
        <v>5.3063812064052307E-2</v>
      </c>
      <c r="G65" s="66">
        <f t="shared" si="23"/>
        <v>0</v>
      </c>
      <c r="H65" s="66">
        <f t="shared" si="24"/>
        <v>-5.3063812064052307E-2</v>
      </c>
      <c r="I65" s="66">
        <f t="shared" si="25"/>
        <v>4.2806302266363385</v>
      </c>
      <c r="J65" s="66">
        <f t="shared" si="26"/>
        <v>5.3063812064052307E-2</v>
      </c>
      <c r="K65" s="66">
        <f t="shared" si="27"/>
        <v>0</v>
      </c>
      <c r="L65" s="66">
        <f t="shared" si="28"/>
        <v>-5.3063812064052307E-2</v>
      </c>
      <c r="M65" s="66">
        <f t="shared" si="29"/>
        <v>4.2806302266363385</v>
      </c>
      <c r="N65" s="66">
        <f t="shared" si="30"/>
        <v>5.3063812064052307E-2</v>
      </c>
      <c r="O65" s="67">
        <f t="shared" si="31"/>
        <v>2.8157681507690632E-3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3.9138092980830856E-5</v>
      </c>
      <c r="X65" s="65">
        <f t="shared" si="35"/>
        <v>0.39138092980830858</v>
      </c>
      <c r="Y65" s="68">
        <f t="shared" si="37"/>
        <v>9.7489388733288607E-2</v>
      </c>
      <c r="Z65" s="68">
        <f t="shared" si="38"/>
        <v>9.7489388733288607E-2</v>
      </c>
      <c r="AA65" s="66">
        <f t="shared" si="36"/>
        <v>4.2806302266363385</v>
      </c>
      <c r="AB65" s="68">
        <f t="shared" si="39"/>
        <v>0.10407058693165183</v>
      </c>
    </row>
    <row r="66" spans="1:28">
      <c r="A66">
        <v>298.39999999999998</v>
      </c>
      <c r="B66">
        <v>5.3944128432419953</v>
      </c>
      <c r="D66" s="66">
        <f t="shared" si="20"/>
        <v>4.3986869645225841</v>
      </c>
      <c r="E66" s="66">
        <f t="shared" si="21"/>
        <v>4.3922998333574936</v>
      </c>
      <c r="F66" s="66">
        <f t="shared" si="22"/>
        <v>0</v>
      </c>
      <c r="G66" s="66">
        <f t="shared" si="23"/>
        <v>0</v>
      </c>
      <c r="H66" s="66">
        <f t="shared" si="24"/>
        <v>0</v>
      </c>
      <c r="I66" s="66">
        <f t="shared" si="25"/>
        <v>4.3922998333574936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4.3922998333574936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3.5699082263815488E-5</v>
      </c>
      <c r="X66" s="65">
        <f t="shared" si="35"/>
        <v>0.3569908226381549</v>
      </c>
      <c r="Y66" s="68">
        <f t="shared" si="37"/>
        <v>6.4992925822193293E-2</v>
      </c>
      <c r="Z66" s="68">
        <f t="shared" si="38"/>
        <v>6.4992925822193293E-2</v>
      </c>
      <c r="AA66" s="66">
        <f t="shared" si="36"/>
        <v>4.3922998333574936</v>
      </c>
      <c r="AB66" s="68">
        <f t="shared" si="39"/>
        <v>0.11166960672115511</v>
      </c>
    </row>
    <row r="67" spans="1:28">
      <c r="A67">
        <v>326.75</v>
      </c>
      <c r="B67">
        <v>5.4594057690641868</v>
      </c>
      <c r="D67" s="66">
        <f t="shared" si="20"/>
        <v>4.4636798903447756</v>
      </c>
      <c r="E67" s="66">
        <f t="shared" si="21"/>
        <v>4.4964701503087694</v>
      </c>
      <c r="F67" s="66">
        <f t="shared" si="22"/>
        <v>0</v>
      </c>
      <c r="G67" s="66">
        <f t="shared" si="23"/>
        <v>0</v>
      </c>
      <c r="H67" s="66">
        <f t="shared" si="24"/>
        <v>0</v>
      </c>
      <c r="I67" s="66">
        <f t="shared" si="25"/>
        <v>4.4964701503087694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4.4964701503087694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3.2601702058217424E-5</v>
      </c>
      <c r="X67" s="65">
        <f t="shared" si="35"/>
        <v>0.32601702058217424</v>
      </c>
      <c r="Y67" s="68">
        <f t="shared" si="37"/>
        <v>6.4992925822191516E-2</v>
      </c>
      <c r="Z67" s="68">
        <f t="shared" si="38"/>
        <v>6.4992925822191516E-2</v>
      </c>
      <c r="AA67" s="66">
        <f t="shared" si="36"/>
        <v>4.4964701503087694</v>
      </c>
      <c r="AB67" s="68">
        <f t="shared" si="39"/>
        <v>0.10417031695127577</v>
      </c>
    </row>
    <row r="68" spans="1:28">
      <c r="A68">
        <v>357.74</v>
      </c>
      <c r="B68">
        <v>5.524398694886381</v>
      </c>
      <c r="D68" s="66">
        <f t="shared" si="20"/>
        <v>4.5286728161669698</v>
      </c>
      <c r="E68" s="66">
        <f t="shared" si="21"/>
        <v>4.5949440842483531</v>
      </c>
      <c r="F68" s="66">
        <f t="shared" si="22"/>
        <v>-6.6271268081383283E-2</v>
      </c>
      <c r="G68" s="66">
        <f t="shared" si="23"/>
        <v>0</v>
      </c>
      <c r="H68" s="66">
        <f t="shared" si="24"/>
        <v>6.6271268081383283E-2</v>
      </c>
      <c r="I68" s="66">
        <f t="shared" si="25"/>
        <v>4.5949440842483531</v>
      </c>
      <c r="J68" s="66">
        <f t="shared" si="26"/>
        <v>-6.6271268081383283E-2</v>
      </c>
      <c r="K68" s="66">
        <f t="shared" si="27"/>
        <v>0</v>
      </c>
      <c r="L68" s="66">
        <f t="shared" si="28"/>
        <v>6.6271268081383283E-2</v>
      </c>
      <c r="M68" s="66">
        <f t="shared" si="29"/>
        <v>4.5949440842483531</v>
      </c>
      <c r="N68" s="66">
        <f t="shared" si="30"/>
        <v>-6.6271268081383283E-2</v>
      </c>
      <c r="O68" s="67">
        <f t="shared" si="31"/>
        <v>4.3918809731145706E-3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2.9777509217651203E-5</v>
      </c>
      <c r="X68" s="65">
        <f t="shared" si="35"/>
        <v>0.29777509217651205</v>
      </c>
      <c r="Y68" s="68">
        <f t="shared" si="37"/>
        <v>6.4992925822194181E-2</v>
      </c>
      <c r="Z68" s="68">
        <f t="shared" si="38"/>
        <v>6.4992925822194181E-2</v>
      </c>
      <c r="AA68" s="66">
        <f t="shared" si="36"/>
        <v>4.5949440842483531</v>
      </c>
      <c r="AB68" s="68">
        <f t="shared" si="39"/>
        <v>9.8473933939583702E-2</v>
      </c>
    </row>
    <row r="69" spans="1:28">
      <c r="A69">
        <v>391.63</v>
      </c>
      <c r="B69">
        <v>5.5893916207085734</v>
      </c>
      <c r="D69" s="66">
        <f t="shared" si="20"/>
        <v>4.5936657419891622</v>
      </c>
      <c r="E69" s="66">
        <f t="shared" si="21"/>
        <v>4.6882042068447616</v>
      </c>
      <c r="F69" s="66">
        <f t="shared" si="22"/>
        <v>-9.4538464855599358E-2</v>
      </c>
      <c r="G69" s="66">
        <f t="shared" si="23"/>
        <v>0</v>
      </c>
      <c r="H69" s="66">
        <f t="shared" si="24"/>
        <v>9.4538464855599358E-2</v>
      </c>
      <c r="I69" s="66">
        <f t="shared" si="25"/>
        <v>4.6882042068447616</v>
      </c>
      <c r="J69" s="66">
        <f t="shared" si="26"/>
        <v>-9.4538464855599358E-2</v>
      </c>
      <c r="K69" s="66">
        <f t="shared" si="27"/>
        <v>0</v>
      </c>
      <c r="L69" s="66">
        <f t="shared" si="28"/>
        <v>9.4538464855599358E-2</v>
      </c>
      <c r="M69" s="66">
        <f t="shared" si="29"/>
        <v>4.6882042068447616</v>
      </c>
      <c r="N69" s="66">
        <f t="shared" si="30"/>
        <v>-9.4538464855599358E-2</v>
      </c>
      <c r="O69" s="67">
        <f t="shared" si="31"/>
        <v>8.9375213372533957E-3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2.7200689802932724E-5</v>
      </c>
      <c r="X69" s="65">
        <f t="shared" si="35"/>
        <v>0.27200689802932726</v>
      </c>
      <c r="Y69" s="68">
        <f t="shared" si="37"/>
        <v>6.4992925822192404E-2</v>
      </c>
      <c r="Z69" s="68">
        <f t="shared" si="38"/>
        <v>6.4992925822192404E-2</v>
      </c>
      <c r="AA69" s="66">
        <f t="shared" si="36"/>
        <v>4.6882042068447616</v>
      </c>
      <c r="AB69" s="68">
        <f t="shared" si="39"/>
        <v>9.3260122596408479E-2</v>
      </c>
    </row>
    <row r="70" spans="1:28">
      <c r="A70">
        <v>429.24</v>
      </c>
      <c r="B70">
        <v>5.686881009441862</v>
      </c>
      <c r="D70" s="66">
        <f t="shared" si="20"/>
        <v>4.6911551307224508</v>
      </c>
      <c r="E70" s="66">
        <f t="shared" si="21"/>
        <v>4.7778633894455629</v>
      </c>
      <c r="F70" s="66">
        <f t="shared" si="22"/>
        <v>-8.6708258723112053E-2</v>
      </c>
      <c r="G70" s="66">
        <f t="shared" si="23"/>
        <v>0</v>
      </c>
      <c r="H70" s="66">
        <f t="shared" si="24"/>
        <v>8.6708258723112053E-2</v>
      </c>
      <c r="I70" s="66">
        <f t="shared" si="25"/>
        <v>4.7778633894455629</v>
      </c>
      <c r="J70" s="66">
        <f t="shared" si="26"/>
        <v>-8.6708258723112053E-2</v>
      </c>
      <c r="K70" s="66">
        <f t="shared" si="27"/>
        <v>0</v>
      </c>
      <c r="L70" s="66">
        <f t="shared" si="28"/>
        <v>8.6708258723112053E-2</v>
      </c>
      <c r="M70" s="66">
        <f t="shared" si="29"/>
        <v>4.7778633894455629</v>
      </c>
      <c r="N70" s="66">
        <f t="shared" si="30"/>
        <v>-8.6708258723112053E-2</v>
      </c>
      <c r="O70" s="67">
        <f t="shared" si="31"/>
        <v>7.5183221307941377E-3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2.4817365920050652E-5</v>
      </c>
      <c r="X70" s="65">
        <f t="shared" si="35"/>
        <v>0.24817365920050652</v>
      </c>
      <c r="Y70" s="68">
        <f t="shared" si="37"/>
        <v>9.7489388733288607E-2</v>
      </c>
      <c r="Z70" s="68">
        <f t="shared" si="38"/>
        <v>9.7489388733288607E-2</v>
      </c>
      <c r="AA70" s="66">
        <f t="shared" si="36"/>
        <v>4.7778633894455629</v>
      </c>
      <c r="AB70" s="68">
        <f t="shared" si="39"/>
        <v>8.9659182600801302E-2</v>
      </c>
    </row>
    <row r="71" spans="1:28">
      <c r="A71">
        <v>469.11</v>
      </c>
      <c r="B71">
        <v>5.7518739352640544</v>
      </c>
      <c r="D71" s="66">
        <f t="shared" si="20"/>
        <v>4.7561480565446432</v>
      </c>
      <c r="E71" s="66">
        <f t="shared" si="21"/>
        <v>4.8604081296277251</v>
      </c>
      <c r="F71" s="66">
        <f t="shared" si="22"/>
        <v>-0.10426007308308183</v>
      </c>
      <c r="G71" s="66">
        <f t="shared" si="23"/>
        <v>0</v>
      </c>
      <c r="H71" s="66">
        <f t="shared" si="24"/>
        <v>0.10426007308308183</v>
      </c>
      <c r="I71" s="66">
        <f t="shared" si="25"/>
        <v>4.8604081296277251</v>
      </c>
      <c r="J71" s="66">
        <f t="shared" si="26"/>
        <v>-0.10426007308308183</v>
      </c>
      <c r="K71" s="66">
        <f t="shared" si="27"/>
        <v>0</v>
      </c>
      <c r="L71" s="66">
        <f t="shared" si="28"/>
        <v>0.10426007308308183</v>
      </c>
      <c r="M71" s="66">
        <f t="shared" si="29"/>
        <v>4.8604081296277251</v>
      </c>
      <c r="N71" s="66">
        <f t="shared" si="30"/>
        <v>-0.10426007308308183</v>
      </c>
      <c r="O71" s="67">
        <f t="shared" si="31"/>
        <v>1.0870162839289564E-2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2.2708119945263462E-5</v>
      </c>
      <c r="X71" s="65">
        <f t="shared" si="35"/>
        <v>0.22708119945263461</v>
      </c>
      <c r="Y71" s="68">
        <f t="shared" si="37"/>
        <v>6.4992925822192404E-2</v>
      </c>
      <c r="Z71" s="68">
        <f t="shared" si="38"/>
        <v>6.4992925822192404E-2</v>
      </c>
      <c r="AA71" s="66">
        <f t="shared" si="36"/>
        <v>4.8604081296277251</v>
      </c>
      <c r="AB71" s="68">
        <f t="shared" si="39"/>
        <v>8.254474018216218E-2</v>
      </c>
    </row>
    <row r="72" spans="1:28">
      <c r="A72">
        <v>510.29</v>
      </c>
      <c r="B72">
        <v>5.849363323997343</v>
      </c>
      <c r="D72" s="66">
        <f t="shared" ref="D72:D103" si="40">IF(B72-$D$4&gt;0.05,B72-$D$4,IF(A72="","",0))</f>
        <v>4.8536374452779318</v>
      </c>
      <c r="E72" s="66">
        <f t="shared" ref="E72:E103" si="41">IF(D72="","",IF(A72&lt;$F$4+0.01,0,10^(((-0.434*$E$4)/(LOG(A72)-LOG($F$4)))+LOG($G$4))))</f>
        <v>4.9349672765901431</v>
      </c>
      <c r="F72" s="66">
        <f t="shared" ref="F72:F103" si="42">IF(E72="","",IF(ABS(D72-E72)&lt;0.05,0,D72-E72))</f>
        <v>-8.1329831312211276E-2</v>
      </c>
      <c r="G72" s="66">
        <f t="shared" ref="G72:G103" si="43">IF(OR(D72="",$H$4=""),"",IF(A72&lt;$I$4,0,10^(((-0.434*$H$4)/(LOG(A72)-LOG($I$4)))+LOG($J$4))))</f>
        <v>0</v>
      </c>
      <c r="H72" s="66">
        <f t="shared" ref="H72:H103" si="44">IF(G72="","",IF(ABS(G72-F72)&lt;0.05,0,G72-F72))</f>
        <v>8.1329831312211276E-2</v>
      </c>
      <c r="I72" s="66">
        <f t="shared" ref="I72:I103" si="45">IF(G72="","",E72+G72)</f>
        <v>4.9349672765901431</v>
      </c>
      <c r="J72" s="66">
        <f t="shared" ref="J72:J103" si="46">IF(I72="","",IF(ABS(D72-I72)&lt;0.05,0,D72-I72))</f>
        <v>-8.1329831312211276E-2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8.1329831312211276E-2</v>
      </c>
      <c r="M72" s="66">
        <f t="shared" ref="M72:M103" si="49">IF(L72="","",E72+G72+K72)</f>
        <v>4.9349672765901431</v>
      </c>
      <c r="N72" s="66">
        <f t="shared" ref="N72:N103" si="50">IF(M72="","",IF(ABS(D72-M72)&lt;0.05,0,D72-M72))</f>
        <v>-8.1329831312211276E-2</v>
      </c>
      <c r="O72" s="67">
        <f t="shared" ref="O72:O103" si="51">IF($H$4="",IF(A72="","",F72^2),IF(N72="","",N72^2))</f>
        <v>6.614541461272742E-3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2.0875592599350453E-5</v>
      </c>
      <c r="X72" s="65">
        <f t="shared" ref="X72:X103" si="55">IF(D72="","",IF(W72=" "," ",W72*10000))</f>
        <v>0.20875592599350454</v>
      </c>
      <c r="Y72" s="68">
        <f t="shared" si="37"/>
        <v>9.7489388733288607E-2</v>
      </c>
      <c r="Z72" s="68">
        <f t="shared" si="38"/>
        <v>9.7489388733288607E-2</v>
      </c>
      <c r="AA72" s="66">
        <f t="shared" ref="AA72:AA103" si="56">(IF(M72="",(IF(I72="",E72,I72)),M72 ))</f>
        <v>4.9349672765901431</v>
      </c>
      <c r="AB72" s="68">
        <f t="shared" si="39"/>
        <v>7.4559146962418055E-2</v>
      </c>
    </row>
    <row r="73" spans="1:28">
      <c r="A73">
        <v>561.58000000000004</v>
      </c>
      <c r="B73">
        <v>5.9468527127306334</v>
      </c>
      <c r="D73" s="66">
        <f t="shared" si="40"/>
        <v>4.9511268340112222</v>
      </c>
      <c r="E73" s="66">
        <f t="shared" si="41"/>
        <v>5.0158213306251982</v>
      </c>
      <c r="F73" s="66">
        <f t="shared" si="42"/>
        <v>-6.4694496613975971E-2</v>
      </c>
      <c r="G73" s="66">
        <f t="shared" si="43"/>
        <v>0</v>
      </c>
      <c r="H73" s="66">
        <f t="shared" si="44"/>
        <v>6.4694496613975971E-2</v>
      </c>
      <c r="I73" s="66">
        <f t="shared" si="45"/>
        <v>5.0158213306251982</v>
      </c>
      <c r="J73" s="66">
        <f t="shared" si="46"/>
        <v>-6.4694496613975971E-2</v>
      </c>
      <c r="K73" s="66">
        <f t="shared" si="47"/>
        <v>0</v>
      </c>
      <c r="L73" s="66">
        <f t="shared" si="48"/>
        <v>6.4694496613975971E-2</v>
      </c>
      <c r="M73" s="66">
        <f t="shared" si="49"/>
        <v>5.0158213306251982</v>
      </c>
      <c r="N73" s="66">
        <f t="shared" si="50"/>
        <v>-6.4694496613975971E-2</v>
      </c>
      <c r="O73" s="67">
        <f t="shared" si="51"/>
        <v>4.1853778921357486E-3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1.8968991323627162E-5</v>
      </c>
      <c r="X73" s="65">
        <f t="shared" si="55"/>
        <v>0.18968991323627163</v>
      </c>
      <c r="Y73" s="68">
        <f t="shared" ref="Y73:Y104" si="57">IF(B73-B72&lt;0.0001,0.0001,B73-B72)</f>
        <v>9.7489388733290383E-2</v>
      </c>
      <c r="Z73" s="68">
        <f t="shared" ref="Z73:Z104" si="58">IF(D73-D72&lt;0.0001,0.0001,D73-D72)</f>
        <v>9.7489388733290383E-2</v>
      </c>
      <c r="AA73" s="66">
        <f t="shared" si="56"/>
        <v>5.0158213306251982</v>
      </c>
      <c r="AB73" s="68">
        <f t="shared" ref="AB73:AB104" si="59">IF(AA73-AA72&lt;0.0001,0.0001,AA73-AA72)</f>
        <v>8.0854054035055078E-2</v>
      </c>
    </row>
    <row r="74" spans="1:28">
      <c r="A74">
        <v>616.52</v>
      </c>
      <c r="B74">
        <v>6.0768385643750182</v>
      </c>
      <c r="D74" s="66">
        <f t="shared" si="40"/>
        <v>5.081112685655607</v>
      </c>
      <c r="E74" s="66">
        <f t="shared" si="41"/>
        <v>5.0907848464240537</v>
      </c>
      <c r="F74" s="66">
        <f t="shared" si="42"/>
        <v>0</v>
      </c>
      <c r="G74" s="66">
        <f t="shared" si="43"/>
        <v>0</v>
      </c>
      <c r="H74" s="66">
        <f t="shared" si="44"/>
        <v>0</v>
      </c>
      <c r="I74" s="66">
        <f t="shared" si="45"/>
        <v>5.0907848464240537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5.0907848464240537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1.727860596172475E-5</v>
      </c>
      <c r="X74" s="65">
        <f t="shared" si="55"/>
        <v>0.17278605961724749</v>
      </c>
      <c r="Y74" s="68">
        <f t="shared" si="57"/>
        <v>0.12998585164438481</v>
      </c>
      <c r="Z74" s="68">
        <f t="shared" si="58"/>
        <v>0.12998585164438481</v>
      </c>
      <c r="AA74" s="66">
        <f t="shared" si="56"/>
        <v>5.0907848464240537</v>
      </c>
      <c r="AB74" s="68">
        <f t="shared" si="59"/>
        <v>7.4963515798855518E-2</v>
      </c>
    </row>
    <row r="75" spans="1:28">
      <c r="A75">
        <v>672.86</v>
      </c>
      <c r="B75">
        <v>6.1743279531083077</v>
      </c>
      <c r="D75" s="66">
        <f t="shared" si="40"/>
        <v>5.1786020743888965</v>
      </c>
      <c r="E75" s="66">
        <f t="shared" si="41"/>
        <v>5.157817571268092</v>
      </c>
      <c r="F75" s="66">
        <f t="shared" si="42"/>
        <v>0</v>
      </c>
      <c r="G75" s="66">
        <f t="shared" si="43"/>
        <v>0</v>
      </c>
      <c r="H75" s="66">
        <f t="shared" si="44"/>
        <v>0</v>
      </c>
      <c r="I75" s="66">
        <f t="shared" si="45"/>
        <v>5.157817571268092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5.157817571268092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1.5831831506587615E-5</v>
      </c>
      <c r="X75" s="65">
        <f t="shared" si="55"/>
        <v>0.15831831506587615</v>
      </c>
      <c r="Y75" s="68">
        <f t="shared" si="57"/>
        <v>9.7489388733289495E-2</v>
      </c>
      <c r="Z75" s="68">
        <f t="shared" si="58"/>
        <v>9.7489388733289495E-2</v>
      </c>
      <c r="AA75" s="66">
        <f t="shared" si="56"/>
        <v>5.157817571268092</v>
      </c>
      <c r="AB75" s="68">
        <f t="shared" si="59"/>
        <v>6.7032724844038327E-2</v>
      </c>
    </row>
    <row r="76" spans="1:28">
      <c r="A76">
        <v>736.55</v>
      </c>
      <c r="B76">
        <v>6.3043138047526925</v>
      </c>
      <c r="D76" s="66">
        <f t="shared" si="40"/>
        <v>5.3085879260332813</v>
      </c>
      <c r="E76" s="66">
        <f t="shared" si="41"/>
        <v>5.2240999384194895</v>
      </c>
      <c r="F76" s="66">
        <f t="shared" si="42"/>
        <v>8.4487987613791837E-2</v>
      </c>
      <c r="G76" s="66">
        <f t="shared" si="43"/>
        <v>0</v>
      </c>
      <c r="H76" s="66">
        <f t="shared" si="44"/>
        <v>-8.4487987613791837E-2</v>
      </c>
      <c r="I76" s="66">
        <f t="shared" si="45"/>
        <v>5.2240999384194895</v>
      </c>
      <c r="J76" s="66">
        <f t="shared" si="46"/>
        <v>8.4487987613791837E-2</v>
      </c>
      <c r="K76" s="66">
        <f t="shared" si="47"/>
        <v>0</v>
      </c>
      <c r="L76" s="66">
        <f t="shared" si="48"/>
        <v>-8.4487987613791837E-2</v>
      </c>
      <c r="M76" s="66">
        <f t="shared" si="49"/>
        <v>5.2240999384194895</v>
      </c>
      <c r="N76" s="66">
        <f t="shared" si="50"/>
        <v>8.4487987613791837E-2</v>
      </c>
      <c r="O76" s="67">
        <f t="shared" si="51"/>
        <v>7.1382200510282431E-3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1.44628418267905E-5</v>
      </c>
      <c r="X76" s="65">
        <f t="shared" si="55"/>
        <v>0.14462841826790501</v>
      </c>
      <c r="Y76" s="68">
        <f t="shared" si="57"/>
        <v>0.12998585164438481</v>
      </c>
      <c r="Z76" s="68">
        <f t="shared" si="58"/>
        <v>0.12998585164438481</v>
      </c>
      <c r="AA76" s="66">
        <f t="shared" si="56"/>
        <v>5.2240999384194895</v>
      </c>
      <c r="AB76" s="68">
        <f t="shared" si="59"/>
        <v>6.6282367151397459E-2</v>
      </c>
    </row>
    <row r="77" spans="1:28">
      <c r="A77">
        <v>805.28</v>
      </c>
      <c r="B77">
        <v>6.401803193485982</v>
      </c>
      <c r="D77" s="66">
        <f t="shared" si="40"/>
        <v>5.4060773147665708</v>
      </c>
      <c r="E77" s="66">
        <f t="shared" si="41"/>
        <v>5.2866405410097155</v>
      </c>
      <c r="F77" s="66">
        <f t="shared" si="42"/>
        <v>0.11943677375685535</v>
      </c>
      <c r="G77" s="66">
        <f t="shared" si="43"/>
        <v>5.924829470236194E-9</v>
      </c>
      <c r="H77" s="66">
        <f t="shared" si="44"/>
        <v>-0.11943676783202588</v>
      </c>
      <c r="I77" s="66">
        <f t="shared" si="45"/>
        <v>5.286640546934545</v>
      </c>
      <c r="J77" s="66">
        <f t="shared" si="46"/>
        <v>0.11943676783202584</v>
      </c>
      <c r="K77" s="66">
        <f t="shared" si="47"/>
        <v>0</v>
      </c>
      <c r="L77" s="66">
        <f t="shared" si="48"/>
        <v>-0.11943676783202584</v>
      </c>
      <c r="M77" s="66">
        <f t="shared" si="49"/>
        <v>5.286640546934545</v>
      </c>
      <c r="N77" s="66">
        <f t="shared" si="50"/>
        <v>0.11943676783202584</v>
      </c>
      <c r="O77" s="67">
        <f t="shared" si="51"/>
        <v>1.4265141510161242E-2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1.3228449914964415E-5</v>
      </c>
      <c r="X77" s="65">
        <f t="shared" si="55"/>
        <v>0.13228449914964416</v>
      </c>
      <c r="Y77" s="68">
        <f t="shared" si="57"/>
        <v>9.7489388733289495E-2</v>
      </c>
      <c r="Z77" s="68">
        <f t="shared" si="58"/>
        <v>9.7489388733289495E-2</v>
      </c>
      <c r="AA77" s="66">
        <f t="shared" si="56"/>
        <v>5.286640546934545</v>
      </c>
      <c r="AB77" s="68">
        <f t="shared" si="59"/>
        <v>6.2540608515055496E-2</v>
      </c>
    </row>
    <row r="78" spans="1:28">
      <c r="A78">
        <v>882.05</v>
      </c>
      <c r="B78">
        <v>6.4992925822192706</v>
      </c>
      <c r="D78" s="66">
        <f t="shared" si="40"/>
        <v>5.5035667034998594</v>
      </c>
      <c r="E78" s="66">
        <f t="shared" si="41"/>
        <v>5.3477459912308571</v>
      </c>
      <c r="F78" s="66">
        <f t="shared" si="42"/>
        <v>0.15582071226900229</v>
      </c>
      <c r="G78" s="66">
        <f t="shared" si="43"/>
        <v>1.2020396838604853E-2</v>
      </c>
      <c r="H78" s="66">
        <f t="shared" si="44"/>
        <v>-0.14380031543039745</v>
      </c>
      <c r="I78" s="66">
        <f t="shared" si="45"/>
        <v>5.3597663880694624</v>
      </c>
      <c r="J78" s="66">
        <f t="shared" si="46"/>
        <v>0.14380031543039706</v>
      </c>
      <c r="K78" s="66">
        <f t="shared" si="47"/>
        <v>0</v>
      </c>
      <c r="L78" s="66">
        <f t="shared" si="48"/>
        <v>-0.14380031543039706</v>
      </c>
      <c r="M78" s="66">
        <f t="shared" si="49"/>
        <v>5.3597663880694624</v>
      </c>
      <c r="N78" s="66">
        <f t="shared" si="50"/>
        <v>0.14380031543039706</v>
      </c>
      <c r="O78" s="67">
        <f t="shared" si="51"/>
        <v>2.0678530717881692E-2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1.2077100104894895E-5</v>
      </c>
      <c r="X78" s="65">
        <f t="shared" si="55"/>
        <v>0.12077100104894894</v>
      </c>
      <c r="Y78" s="68">
        <f t="shared" si="57"/>
        <v>9.7489388733288607E-2</v>
      </c>
      <c r="Z78" s="68">
        <f t="shared" si="58"/>
        <v>9.7489388733288607E-2</v>
      </c>
      <c r="AA78" s="66">
        <f t="shared" si="56"/>
        <v>5.3597663880694624</v>
      </c>
      <c r="AB78" s="68">
        <f t="shared" si="59"/>
        <v>7.312584113491738E-2</v>
      </c>
    </row>
    <row r="79" spans="1:28">
      <c r="A79">
        <v>964.85</v>
      </c>
      <c r="B79">
        <v>6.5967819709525601</v>
      </c>
      <c r="D79" s="66">
        <f t="shared" si="40"/>
        <v>5.6010560922331489</v>
      </c>
      <c r="E79" s="66">
        <f t="shared" si="41"/>
        <v>5.4054244212384317</v>
      </c>
      <c r="F79" s="66">
        <f t="shared" si="42"/>
        <v>0.19563167099471723</v>
      </c>
      <c r="G79" s="66">
        <f t="shared" si="43"/>
        <v>9.1386527411724275E-2</v>
      </c>
      <c r="H79" s="66">
        <f t="shared" si="44"/>
        <v>-0.10424514358299296</v>
      </c>
      <c r="I79" s="66">
        <f t="shared" si="45"/>
        <v>5.4968109486501557</v>
      </c>
      <c r="J79" s="66">
        <f t="shared" si="46"/>
        <v>0.10424514358299319</v>
      </c>
      <c r="K79" s="66">
        <f t="shared" si="47"/>
        <v>0</v>
      </c>
      <c r="L79" s="66">
        <f t="shared" si="48"/>
        <v>-0.10424514358299319</v>
      </c>
      <c r="M79" s="66">
        <f t="shared" si="49"/>
        <v>5.4968109486501557</v>
      </c>
      <c r="N79" s="66">
        <f t="shared" si="50"/>
        <v>0.10424514358299319</v>
      </c>
      <c r="O79" s="67">
        <f t="shared" si="51"/>
        <v>1.0867049960638867E-2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1.1040686269909875E-5</v>
      </c>
      <c r="X79" s="65">
        <f t="shared" si="55"/>
        <v>0.11040686269909875</v>
      </c>
      <c r="Y79" s="68">
        <f t="shared" si="57"/>
        <v>9.7489388733289495E-2</v>
      </c>
      <c r="Z79" s="68">
        <f t="shared" si="58"/>
        <v>9.7489388733289495E-2</v>
      </c>
      <c r="AA79" s="66">
        <f t="shared" si="56"/>
        <v>5.4968109486501557</v>
      </c>
      <c r="AB79" s="68">
        <f t="shared" si="59"/>
        <v>0.13704456058069336</v>
      </c>
    </row>
    <row r="80" spans="1:28">
      <c r="A80">
        <v>1048.58</v>
      </c>
      <c r="B80">
        <v>6.6942713596858496</v>
      </c>
      <c r="D80" s="66">
        <f t="shared" si="40"/>
        <v>5.6985454809664384</v>
      </c>
      <c r="E80" s="66">
        <f t="shared" si="41"/>
        <v>5.4568080675079891</v>
      </c>
      <c r="F80" s="66">
        <f t="shared" si="42"/>
        <v>0.24173741345844935</v>
      </c>
      <c r="G80" s="66">
        <f t="shared" si="43"/>
        <v>0.19819900380746286</v>
      </c>
      <c r="H80" s="66">
        <f t="shared" si="44"/>
        <v>0</v>
      </c>
      <c r="I80" s="66">
        <f t="shared" si="45"/>
        <v>5.6550070713154517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5.6550070713154517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1.0159078131876007E-5</v>
      </c>
      <c r="X80" s="65">
        <f t="shared" si="55"/>
        <v>0.10159078131876007</v>
      </c>
      <c r="Y80" s="68">
        <f t="shared" si="57"/>
        <v>9.7489388733289495E-2</v>
      </c>
      <c r="Z80" s="68">
        <f t="shared" si="58"/>
        <v>9.7489388733289495E-2</v>
      </c>
      <c r="AA80" s="66">
        <f t="shared" si="56"/>
        <v>5.6550070713154517</v>
      </c>
      <c r="AB80" s="68">
        <f t="shared" si="59"/>
        <v>0.15819612266529592</v>
      </c>
    </row>
    <row r="81" spans="1:28">
      <c r="A81">
        <v>1146.06</v>
      </c>
      <c r="B81">
        <v>6.8242572113302353</v>
      </c>
      <c r="D81" s="66">
        <f t="shared" si="40"/>
        <v>5.8285313326108241</v>
      </c>
      <c r="E81" s="66">
        <f t="shared" si="41"/>
        <v>5.5095773476156573</v>
      </c>
      <c r="F81" s="66">
        <f t="shared" si="42"/>
        <v>0.31895398499516681</v>
      </c>
      <c r="G81" s="66">
        <f t="shared" si="43"/>
        <v>0.31242680467514766</v>
      </c>
      <c r="H81" s="66">
        <f t="shared" si="44"/>
        <v>0</v>
      </c>
      <c r="I81" s="66">
        <f t="shared" si="45"/>
        <v>5.8220041522908046</v>
      </c>
      <c r="J81" s="66">
        <f t="shared" si="46"/>
        <v>0</v>
      </c>
      <c r="K81" s="66">
        <f t="shared" si="47"/>
        <v>0</v>
      </c>
      <c r="L81" s="66">
        <f t="shared" si="48"/>
        <v>0</v>
      </c>
      <c r="M81" s="66">
        <f t="shared" si="49"/>
        <v>5.8220041522908046</v>
      </c>
      <c r="N81" s="66">
        <f t="shared" si="50"/>
        <v>0</v>
      </c>
      <c r="O81" s="67">
        <f t="shared" si="51"/>
        <v>0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9.294981194285241E-6</v>
      </c>
      <c r="X81" s="65">
        <f t="shared" si="55"/>
        <v>9.2949811942852414E-2</v>
      </c>
      <c r="Y81" s="68">
        <f t="shared" si="57"/>
        <v>0.1299858516443857</v>
      </c>
      <c r="Z81" s="68">
        <f t="shared" si="58"/>
        <v>0.1299858516443857</v>
      </c>
      <c r="AA81" s="66">
        <f t="shared" si="56"/>
        <v>5.8220041522908046</v>
      </c>
      <c r="AB81" s="68">
        <f t="shared" si="59"/>
        <v>0.16699708097535293</v>
      </c>
    </row>
    <row r="82" spans="1:28">
      <c r="A82">
        <v>1259.57</v>
      </c>
      <c r="B82">
        <v>6.921746600063523</v>
      </c>
      <c r="D82" s="66">
        <f t="shared" si="40"/>
        <v>5.9260207213441118</v>
      </c>
      <c r="E82" s="66">
        <f t="shared" si="41"/>
        <v>5.5633810308305742</v>
      </c>
      <c r="F82" s="66">
        <f t="shared" si="42"/>
        <v>0.36263969051353762</v>
      </c>
      <c r="G82" s="66">
        <f t="shared" si="43"/>
        <v>0.42078140574707901</v>
      </c>
      <c r="H82" s="66">
        <f t="shared" si="44"/>
        <v>5.8141715233541391E-2</v>
      </c>
      <c r="I82" s="66">
        <f t="shared" si="45"/>
        <v>5.9841624365776536</v>
      </c>
      <c r="J82" s="66">
        <f t="shared" si="46"/>
        <v>-5.8141715233541724E-2</v>
      </c>
      <c r="K82" s="66">
        <f t="shared" si="47"/>
        <v>0</v>
      </c>
      <c r="L82" s="66">
        <f t="shared" si="48"/>
        <v>5.8141715233541724E-2</v>
      </c>
      <c r="M82" s="66">
        <f t="shared" si="49"/>
        <v>5.9841624365776536</v>
      </c>
      <c r="N82" s="66">
        <f t="shared" si="50"/>
        <v>-5.8141715233541724E-2</v>
      </c>
      <c r="O82" s="67">
        <f t="shared" si="51"/>
        <v>3.3804590502982579E-3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8.4573355569936909E-6</v>
      </c>
      <c r="X82" s="65">
        <f t="shared" si="55"/>
        <v>8.4573355569936906E-2</v>
      </c>
      <c r="Y82" s="68">
        <f t="shared" si="57"/>
        <v>9.7489388733287718E-2</v>
      </c>
      <c r="Z82" s="68">
        <f t="shared" si="58"/>
        <v>9.7489388733287718E-2</v>
      </c>
      <c r="AA82" s="66">
        <f t="shared" si="56"/>
        <v>5.9841624365776536</v>
      </c>
      <c r="AB82" s="68">
        <f t="shared" si="59"/>
        <v>0.16215828428684897</v>
      </c>
    </row>
    <row r="83" spans="1:28" ht="15" customHeight="1">
      <c r="A83">
        <v>1379.44</v>
      </c>
      <c r="B83">
        <v>7.0192359887968125</v>
      </c>
      <c r="D83" s="66">
        <f t="shared" si="40"/>
        <v>6.0235101100774013</v>
      </c>
      <c r="E83" s="66">
        <f t="shared" si="41"/>
        <v>5.6131014837642788</v>
      </c>
      <c r="F83" s="66">
        <f t="shared" si="42"/>
        <v>0.41040862631312258</v>
      </c>
      <c r="G83" s="66">
        <f t="shared" si="43"/>
        <v>0.51040819014259098</v>
      </c>
      <c r="H83" s="66">
        <f t="shared" si="44"/>
        <v>9.9999563829468396E-2</v>
      </c>
      <c r="I83" s="66">
        <f t="shared" si="45"/>
        <v>6.1235096739068702</v>
      </c>
      <c r="J83" s="66">
        <f t="shared" si="46"/>
        <v>-9.999956382946884E-2</v>
      </c>
      <c r="K83" s="66">
        <f t="shared" si="47"/>
        <v>0</v>
      </c>
      <c r="L83" s="66">
        <f t="shared" si="48"/>
        <v>9.999956382946884E-2</v>
      </c>
      <c r="M83" s="66">
        <f t="shared" si="49"/>
        <v>6.1235096739068702</v>
      </c>
      <c r="N83" s="66">
        <f t="shared" si="50"/>
        <v>-9.999956382946884E-2</v>
      </c>
      <c r="O83" s="67">
        <f t="shared" si="51"/>
        <v>9.9999127660840136E-3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7.7224135500801346E-6</v>
      </c>
      <c r="X83" s="65">
        <f t="shared" si="55"/>
        <v>7.7224135500801344E-2</v>
      </c>
      <c r="Y83" s="68">
        <f t="shared" si="57"/>
        <v>9.7489388733289495E-2</v>
      </c>
      <c r="Z83" s="68">
        <f t="shared" si="58"/>
        <v>9.7489388733289495E-2</v>
      </c>
      <c r="AA83" s="66">
        <f t="shared" si="56"/>
        <v>6.1235096739068702</v>
      </c>
      <c r="AB83" s="68">
        <f t="shared" si="59"/>
        <v>0.13934723732921661</v>
      </c>
    </row>
    <row r="84" spans="1:28">
      <c r="A84">
        <v>1508.21</v>
      </c>
      <c r="B84">
        <v>7.1492218404411974</v>
      </c>
      <c r="D84" s="66">
        <f t="shared" si="40"/>
        <v>6.1534959617217861</v>
      </c>
      <c r="E84" s="66">
        <f t="shared" si="41"/>
        <v>5.6600507238686788</v>
      </c>
      <c r="F84" s="66">
        <f t="shared" si="42"/>
        <v>0.49344523785310734</v>
      </c>
      <c r="G84" s="66">
        <f t="shared" si="43"/>
        <v>0.58571070435178452</v>
      </c>
      <c r="H84" s="66">
        <f t="shared" si="44"/>
        <v>9.2265466498677173E-2</v>
      </c>
      <c r="I84" s="66">
        <f t="shared" si="45"/>
        <v>6.2457614282204634</v>
      </c>
      <c r="J84" s="66">
        <f t="shared" si="46"/>
        <v>-9.2265466498677284E-2</v>
      </c>
      <c r="K84" s="66">
        <f t="shared" si="47"/>
        <v>0</v>
      </c>
      <c r="L84" s="66">
        <f t="shared" si="48"/>
        <v>9.2265466498677284E-2</v>
      </c>
      <c r="M84" s="66">
        <f t="shared" si="49"/>
        <v>6.2457614282204634</v>
      </c>
      <c r="N84" s="66">
        <f t="shared" si="50"/>
        <v>-9.2265466498677284E-2</v>
      </c>
      <c r="O84" s="67">
        <f t="shared" si="51"/>
        <v>8.5129163082185398E-3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7.0630788467935774E-6</v>
      </c>
      <c r="X84" s="65">
        <f t="shared" si="55"/>
        <v>7.0630788467935773E-2</v>
      </c>
      <c r="Y84" s="68">
        <f t="shared" si="57"/>
        <v>0.12998585164438481</v>
      </c>
      <c r="Z84" s="68">
        <f t="shared" si="58"/>
        <v>0.12998585164438481</v>
      </c>
      <c r="AA84" s="66">
        <f t="shared" si="56"/>
        <v>6.2457614282204634</v>
      </c>
      <c r="AB84" s="68">
        <f t="shared" si="59"/>
        <v>0.12225175431359325</v>
      </c>
    </row>
    <row r="85" spans="1:28">
      <c r="A85">
        <v>1649.23</v>
      </c>
      <c r="B85">
        <v>7.2467112291744868</v>
      </c>
      <c r="D85" s="66">
        <f t="shared" si="40"/>
        <v>6.2509853504550756</v>
      </c>
      <c r="E85" s="66">
        <f t="shared" si="41"/>
        <v>5.7053255106570608</v>
      </c>
      <c r="F85" s="66">
        <f t="shared" si="42"/>
        <v>0.5456598397980148</v>
      </c>
      <c r="G85" s="66">
        <f t="shared" si="43"/>
        <v>0.6504630743655242</v>
      </c>
      <c r="H85" s="66">
        <f t="shared" si="44"/>
        <v>0.1048032345675094</v>
      </c>
      <c r="I85" s="66">
        <f t="shared" si="45"/>
        <v>6.3557885850225855</v>
      </c>
      <c r="J85" s="66">
        <f t="shared" si="46"/>
        <v>-0.10480323456750984</v>
      </c>
      <c r="K85" s="66">
        <f t="shared" si="47"/>
        <v>0</v>
      </c>
      <c r="L85" s="66">
        <f t="shared" si="48"/>
        <v>0.10480323456750984</v>
      </c>
      <c r="M85" s="66">
        <f t="shared" si="49"/>
        <v>6.3557885850225855</v>
      </c>
      <c r="N85" s="66">
        <f t="shared" si="50"/>
        <v>-0.10480323456750984</v>
      </c>
      <c r="O85" s="67">
        <f t="shared" si="51"/>
        <v>1.0983717975812489E-2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6.4591392028537823E-6</v>
      </c>
      <c r="X85" s="65">
        <f t="shared" si="55"/>
        <v>6.4591392028537822E-2</v>
      </c>
      <c r="Y85" s="68">
        <f t="shared" si="57"/>
        <v>9.7489388733289495E-2</v>
      </c>
      <c r="Z85" s="68">
        <f t="shared" si="58"/>
        <v>9.7489388733289495E-2</v>
      </c>
      <c r="AA85" s="66">
        <f t="shared" si="56"/>
        <v>6.3557885850225855</v>
      </c>
      <c r="AB85" s="68">
        <f t="shared" si="59"/>
        <v>0.11002715680212205</v>
      </c>
    </row>
    <row r="86" spans="1:28">
      <c r="A86">
        <v>1806.8</v>
      </c>
      <c r="B86">
        <v>7.3442006179077772</v>
      </c>
      <c r="D86" s="66">
        <f t="shared" si="40"/>
        <v>6.348474739188366</v>
      </c>
      <c r="E86" s="66">
        <f t="shared" si="41"/>
        <v>5.7498382775597046</v>
      </c>
      <c r="F86" s="66">
        <f t="shared" si="42"/>
        <v>0.59863646162866146</v>
      </c>
      <c r="G86" s="66">
        <f t="shared" si="43"/>
        <v>0.70744161929438842</v>
      </c>
      <c r="H86" s="66">
        <f t="shared" si="44"/>
        <v>0.10880515766572696</v>
      </c>
      <c r="I86" s="66">
        <f t="shared" si="45"/>
        <v>6.457279896854093</v>
      </c>
      <c r="J86" s="66">
        <f t="shared" si="46"/>
        <v>-0.10880515766572696</v>
      </c>
      <c r="K86" s="66">
        <f t="shared" si="47"/>
        <v>0</v>
      </c>
      <c r="L86" s="66">
        <f t="shared" si="48"/>
        <v>0.10880515766572696</v>
      </c>
      <c r="M86" s="66">
        <f t="shared" si="49"/>
        <v>6.457279896854093</v>
      </c>
      <c r="N86" s="66">
        <f t="shared" si="50"/>
        <v>-0.10880515766572696</v>
      </c>
      <c r="O86" s="67">
        <f t="shared" si="51"/>
        <v>1.1838562334663702E-2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5.8958413479757266E-6</v>
      </c>
      <c r="X86" s="65">
        <f t="shared" si="55"/>
        <v>5.8958413479757263E-2</v>
      </c>
      <c r="Y86" s="68">
        <f t="shared" si="57"/>
        <v>9.7489388733290383E-2</v>
      </c>
      <c r="Z86" s="68">
        <f t="shared" si="58"/>
        <v>9.7489388733290383E-2</v>
      </c>
      <c r="AA86" s="66">
        <f t="shared" si="56"/>
        <v>6.457279896854093</v>
      </c>
      <c r="AB86" s="68">
        <f t="shared" si="59"/>
        <v>0.1014913118315075</v>
      </c>
    </row>
    <row r="87" spans="1:28">
      <c r="A87">
        <v>1979.08</v>
      </c>
      <c r="B87">
        <v>7.4416900066410649</v>
      </c>
      <c r="D87" s="66">
        <f t="shared" si="40"/>
        <v>6.4459641279216537</v>
      </c>
      <c r="E87" s="66">
        <f t="shared" si="41"/>
        <v>5.7926398251325422</v>
      </c>
      <c r="F87" s="66">
        <f t="shared" si="42"/>
        <v>0.65332430278911158</v>
      </c>
      <c r="G87" s="66">
        <f t="shared" si="43"/>
        <v>0.75673873797326763</v>
      </c>
      <c r="H87" s="66">
        <f t="shared" si="44"/>
        <v>0.10341443518415605</v>
      </c>
      <c r="I87" s="66">
        <f t="shared" si="45"/>
        <v>6.5493785631058099</v>
      </c>
      <c r="J87" s="66">
        <f t="shared" si="46"/>
        <v>-0.10341443518415616</v>
      </c>
      <c r="K87" s="66">
        <f t="shared" si="47"/>
        <v>0</v>
      </c>
      <c r="L87" s="66">
        <f t="shared" si="48"/>
        <v>0.10341443518415616</v>
      </c>
      <c r="M87" s="66">
        <f t="shared" si="49"/>
        <v>6.5493785631058099</v>
      </c>
      <c r="N87" s="66">
        <f t="shared" si="50"/>
        <v>-0.10341443518415616</v>
      </c>
      <c r="O87" s="67">
        <f t="shared" si="51"/>
        <v>1.0694545404458036E-2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5.3826051233515288E-6</v>
      </c>
      <c r="X87" s="65">
        <f t="shared" si="55"/>
        <v>5.382605123351529E-2</v>
      </c>
      <c r="Y87" s="68">
        <f t="shared" si="57"/>
        <v>9.7489388733287718E-2</v>
      </c>
      <c r="Z87" s="68">
        <f t="shared" si="58"/>
        <v>9.7489388733287718E-2</v>
      </c>
      <c r="AA87" s="66">
        <f t="shared" si="56"/>
        <v>6.5493785631058099</v>
      </c>
      <c r="AB87" s="68">
        <f t="shared" si="59"/>
        <v>9.2098666251716921E-2</v>
      </c>
    </row>
    <row r="88" spans="1:28">
      <c r="A88">
        <v>2160.17</v>
      </c>
      <c r="B88">
        <v>7.5391793953743527</v>
      </c>
      <c r="D88" s="66">
        <f t="shared" si="40"/>
        <v>6.5434535166549415</v>
      </c>
      <c r="E88" s="66">
        <f t="shared" si="41"/>
        <v>5.8323358824768352</v>
      </c>
      <c r="F88" s="66">
        <f t="shared" si="42"/>
        <v>0.71111763417810625</v>
      </c>
      <c r="G88" s="66">
        <f t="shared" si="43"/>
        <v>0.79823144327688</v>
      </c>
      <c r="H88" s="66">
        <f t="shared" si="44"/>
        <v>8.7113809098773753E-2</v>
      </c>
      <c r="I88" s="66">
        <f t="shared" si="45"/>
        <v>6.6305673257537148</v>
      </c>
      <c r="J88" s="66">
        <f t="shared" si="46"/>
        <v>-8.7113809098773309E-2</v>
      </c>
      <c r="K88" s="66">
        <f t="shared" si="47"/>
        <v>0</v>
      </c>
      <c r="L88" s="66">
        <f t="shared" si="48"/>
        <v>8.7113809098773309E-2</v>
      </c>
      <c r="M88" s="66">
        <f t="shared" si="49"/>
        <v>6.6305673257537148</v>
      </c>
      <c r="N88" s="66">
        <f t="shared" si="50"/>
        <v>-8.7113809098773309E-2</v>
      </c>
      <c r="O88" s="67">
        <f t="shared" si="51"/>
        <v>7.588815735697519E-3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4.9313739879373111E-6</v>
      </c>
      <c r="X88" s="65">
        <f t="shared" si="55"/>
        <v>4.9313739879373111E-2</v>
      </c>
      <c r="Y88" s="68">
        <f t="shared" si="57"/>
        <v>9.7489388733287718E-2</v>
      </c>
      <c r="Z88" s="68">
        <f t="shared" si="58"/>
        <v>9.7489388733287718E-2</v>
      </c>
      <c r="AA88" s="66">
        <f t="shared" si="56"/>
        <v>6.6305673257537148</v>
      </c>
      <c r="AB88" s="68">
        <f t="shared" si="59"/>
        <v>8.1188762647904866E-2</v>
      </c>
    </row>
    <row r="89" spans="1:28">
      <c r="A89">
        <v>2374.79</v>
      </c>
      <c r="B89">
        <v>7.636668784107643</v>
      </c>
      <c r="D89" s="66">
        <f t="shared" si="40"/>
        <v>6.6409429053882318</v>
      </c>
      <c r="E89" s="66">
        <f t="shared" si="41"/>
        <v>5.873763204344864</v>
      </c>
      <c r="F89" s="66">
        <f t="shared" si="42"/>
        <v>0.76717970104336786</v>
      </c>
      <c r="G89" s="66">
        <f t="shared" si="43"/>
        <v>0.83771408337559394</v>
      </c>
      <c r="H89" s="66">
        <f t="shared" si="44"/>
        <v>7.0534382332226087E-2</v>
      </c>
      <c r="I89" s="66">
        <f t="shared" si="45"/>
        <v>6.7114772877204576</v>
      </c>
      <c r="J89" s="66">
        <f t="shared" si="46"/>
        <v>-7.0534382332225753E-2</v>
      </c>
      <c r="K89" s="66">
        <f t="shared" si="47"/>
        <v>0</v>
      </c>
      <c r="L89" s="66">
        <f t="shared" si="48"/>
        <v>7.0534382332225753E-2</v>
      </c>
      <c r="M89" s="66">
        <f t="shared" si="49"/>
        <v>6.7114772877204576</v>
      </c>
      <c r="N89" s="66">
        <f t="shared" si="50"/>
        <v>-7.0534382332225753E-2</v>
      </c>
      <c r="O89" s="67">
        <f t="shared" si="51"/>
        <v>4.9750990909886005E-3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4.4857044823005578E-6</v>
      </c>
      <c r="X89" s="65">
        <f t="shared" si="55"/>
        <v>4.4857044823005579E-2</v>
      </c>
      <c r="Y89" s="68">
        <f t="shared" si="57"/>
        <v>9.7489388733290383E-2</v>
      </c>
      <c r="Z89" s="68">
        <f t="shared" si="58"/>
        <v>9.7489388733290383E-2</v>
      </c>
      <c r="AA89" s="66">
        <f t="shared" si="56"/>
        <v>6.7114772877204576</v>
      </c>
      <c r="AB89" s="68">
        <f t="shared" si="59"/>
        <v>8.0909961966742827E-2</v>
      </c>
    </row>
    <row r="90" spans="1:28">
      <c r="A90">
        <v>2588.19</v>
      </c>
      <c r="B90">
        <v>7.7341581728409325</v>
      </c>
      <c r="D90" s="66">
        <f t="shared" si="40"/>
        <v>6.7384322941215213</v>
      </c>
      <c r="E90" s="66">
        <f t="shared" si="41"/>
        <v>5.9100989753631481</v>
      </c>
      <c r="F90" s="66">
        <f t="shared" si="42"/>
        <v>0.82833331875837324</v>
      </c>
      <c r="G90" s="66">
        <f t="shared" si="43"/>
        <v>0.8694958992635019</v>
      </c>
      <c r="H90" s="66">
        <f t="shared" si="44"/>
        <v>0</v>
      </c>
      <c r="I90" s="66">
        <f t="shared" si="45"/>
        <v>6.7795948746266497</v>
      </c>
      <c r="J90" s="66">
        <f t="shared" si="46"/>
        <v>0</v>
      </c>
      <c r="K90" s="66">
        <f t="shared" si="47"/>
        <v>0</v>
      </c>
      <c r="L90" s="66">
        <f t="shared" si="48"/>
        <v>0</v>
      </c>
      <c r="M90" s="66">
        <f t="shared" si="49"/>
        <v>6.7795948746266497</v>
      </c>
      <c r="N90" s="66">
        <f t="shared" si="50"/>
        <v>0</v>
      </c>
      <c r="O90" s="67">
        <f t="shared" si="51"/>
        <v>0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4.1158516753107544E-6</v>
      </c>
      <c r="X90" s="65">
        <f t="shared" si="55"/>
        <v>4.1158516753107541E-2</v>
      </c>
      <c r="Y90" s="68">
        <f t="shared" si="57"/>
        <v>9.7489388733289495E-2</v>
      </c>
      <c r="Z90" s="68">
        <f t="shared" si="58"/>
        <v>9.7489388733289495E-2</v>
      </c>
      <c r="AA90" s="66">
        <f t="shared" si="56"/>
        <v>6.7795948746266497</v>
      </c>
      <c r="AB90" s="68">
        <f t="shared" si="59"/>
        <v>6.8117586906192074E-2</v>
      </c>
    </row>
    <row r="91" spans="1:28">
      <c r="A91">
        <v>2828.55</v>
      </c>
      <c r="B91">
        <v>7.831647561574222</v>
      </c>
      <c r="D91" s="66">
        <f t="shared" si="40"/>
        <v>6.8359216828548108</v>
      </c>
      <c r="E91" s="66">
        <f t="shared" si="41"/>
        <v>5.9463668552500195</v>
      </c>
      <c r="F91" s="66">
        <f t="shared" si="42"/>
        <v>0.88955482760479132</v>
      </c>
      <c r="G91" s="66">
        <f t="shared" si="43"/>
        <v>0.89885205687015046</v>
      </c>
      <c r="H91" s="66">
        <f t="shared" si="44"/>
        <v>0</v>
      </c>
      <c r="I91" s="66">
        <f t="shared" si="45"/>
        <v>6.8452189121201696</v>
      </c>
      <c r="J91" s="66">
        <f t="shared" si="46"/>
        <v>0</v>
      </c>
      <c r="K91" s="66">
        <f t="shared" si="47"/>
        <v>0</v>
      </c>
      <c r="L91" s="66">
        <f t="shared" si="48"/>
        <v>0</v>
      </c>
      <c r="M91" s="66">
        <f t="shared" si="49"/>
        <v>6.8452189121201696</v>
      </c>
      <c r="N91" s="66">
        <f t="shared" si="50"/>
        <v>0</v>
      </c>
      <c r="O91" s="67">
        <f t="shared" si="51"/>
        <v>0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3.7661014115085619E-6</v>
      </c>
      <c r="X91" s="65">
        <f t="shared" si="55"/>
        <v>3.7661014115085621E-2</v>
      </c>
      <c r="Y91" s="68">
        <f t="shared" si="57"/>
        <v>9.7489388733289495E-2</v>
      </c>
      <c r="Z91" s="68">
        <f t="shared" si="58"/>
        <v>9.7489388733289495E-2</v>
      </c>
      <c r="AA91" s="66">
        <f t="shared" si="56"/>
        <v>6.8452189121201696</v>
      </c>
      <c r="AB91" s="68">
        <f t="shared" si="59"/>
        <v>6.5624037493519971E-2</v>
      </c>
    </row>
    <row r="92" spans="1:28">
      <c r="A92">
        <v>3097.78</v>
      </c>
      <c r="B92">
        <v>7.8966404873964144</v>
      </c>
      <c r="D92" s="66">
        <f t="shared" si="40"/>
        <v>6.9009146086770032</v>
      </c>
      <c r="E92" s="66">
        <f t="shared" si="41"/>
        <v>5.9822659022296287</v>
      </c>
      <c r="F92" s="66">
        <f t="shared" si="42"/>
        <v>0.91864870644737451</v>
      </c>
      <c r="G92" s="66">
        <f t="shared" si="43"/>
        <v>0.92581800897271427</v>
      </c>
      <c r="H92" s="66">
        <f t="shared" si="44"/>
        <v>0</v>
      </c>
      <c r="I92" s="66">
        <f t="shared" si="45"/>
        <v>6.9080839112023433</v>
      </c>
      <c r="J92" s="66">
        <f t="shared" si="46"/>
        <v>0</v>
      </c>
      <c r="K92" s="66">
        <f t="shared" si="47"/>
        <v>0</v>
      </c>
      <c r="L92" s="66">
        <f t="shared" si="48"/>
        <v>0</v>
      </c>
      <c r="M92" s="66">
        <f t="shared" si="49"/>
        <v>6.9080839112023433</v>
      </c>
      <c r="N92" s="66">
        <f t="shared" si="50"/>
        <v>0</v>
      </c>
      <c r="O92" s="67">
        <f t="shared" si="51"/>
        <v>0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3.4387871790516247E-6</v>
      </c>
      <c r="X92" s="65">
        <f t="shared" si="55"/>
        <v>3.438787179051625E-2</v>
      </c>
      <c r="Y92" s="68">
        <f t="shared" si="57"/>
        <v>6.4992925822192404E-2</v>
      </c>
      <c r="Z92" s="68">
        <f t="shared" si="58"/>
        <v>6.4992925822192404E-2</v>
      </c>
      <c r="AA92" s="66">
        <f t="shared" si="56"/>
        <v>6.9080839112023433</v>
      </c>
      <c r="AB92" s="68">
        <f t="shared" si="59"/>
        <v>6.2864999082173689E-2</v>
      </c>
    </row>
    <row r="93" spans="1:28">
      <c r="A93">
        <v>3387.7</v>
      </c>
      <c r="B93">
        <v>7.9616334132186068</v>
      </c>
      <c r="D93" s="66">
        <f t="shared" si="40"/>
        <v>6.9659075344991956</v>
      </c>
      <c r="E93" s="66">
        <f t="shared" si="41"/>
        <v>6.016431300459578</v>
      </c>
      <c r="F93" s="66">
        <f t="shared" si="42"/>
        <v>0.94947623403961767</v>
      </c>
      <c r="G93" s="66">
        <f t="shared" si="43"/>
        <v>0.94973786815189176</v>
      </c>
      <c r="H93" s="66">
        <f t="shared" si="44"/>
        <v>0</v>
      </c>
      <c r="I93" s="66">
        <f t="shared" si="45"/>
        <v>6.9661691686114695</v>
      </c>
      <c r="J93" s="66">
        <f t="shared" si="46"/>
        <v>0</v>
      </c>
      <c r="K93" s="66">
        <f t="shared" si="47"/>
        <v>0</v>
      </c>
      <c r="L93" s="66">
        <f t="shared" si="48"/>
        <v>0</v>
      </c>
      <c r="M93" s="66">
        <f t="shared" si="49"/>
        <v>6.9661691686114695</v>
      </c>
      <c r="N93" s="66">
        <f t="shared" si="50"/>
        <v>0</v>
      </c>
      <c r="O93" s="67">
        <f t="shared" si="51"/>
        <v>0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3.144495128707543E-6</v>
      </c>
      <c r="X93" s="65">
        <f t="shared" si="55"/>
        <v>3.1444951287075432E-2</v>
      </c>
      <c r="Y93" s="68">
        <f t="shared" si="57"/>
        <v>6.4992925822192404E-2</v>
      </c>
      <c r="Z93" s="68">
        <f t="shared" si="58"/>
        <v>6.4992925822192404E-2</v>
      </c>
      <c r="AA93" s="66">
        <f t="shared" si="56"/>
        <v>6.9661691686114695</v>
      </c>
      <c r="AB93" s="68">
        <f t="shared" si="59"/>
        <v>5.8085257409126179E-2</v>
      </c>
    </row>
    <row r="94" spans="1:28">
      <c r="A94">
        <v>3708.03</v>
      </c>
      <c r="B94">
        <v>8.0266263390407993</v>
      </c>
      <c r="D94" s="66">
        <f t="shared" si="40"/>
        <v>7.030900460321388</v>
      </c>
      <c r="E94" s="66">
        <f t="shared" si="41"/>
        <v>6.0498237498744638</v>
      </c>
      <c r="F94" s="66">
        <f t="shared" si="42"/>
        <v>0.98107671044692424</v>
      </c>
      <c r="G94" s="66">
        <f t="shared" si="43"/>
        <v>0.97162627823615344</v>
      </c>
      <c r="H94" s="66">
        <f t="shared" si="44"/>
        <v>0</v>
      </c>
      <c r="I94" s="66">
        <f t="shared" si="45"/>
        <v>7.0214500281106176</v>
      </c>
      <c r="J94" s="66">
        <f t="shared" si="46"/>
        <v>0</v>
      </c>
      <c r="K94" s="66">
        <f t="shared" si="47"/>
        <v>0</v>
      </c>
      <c r="L94" s="66">
        <f t="shared" si="48"/>
        <v>0</v>
      </c>
      <c r="M94" s="66">
        <f t="shared" si="49"/>
        <v>7.0214500281106176</v>
      </c>
      <c r="N94" s="66">
        <f t="shared" si="50"/>
        <v>0</v>
      </c>
      <c r="O94" s="67">
        <f t="shared" si="51"/>
        <v>0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2.8728478862151986E-6</v>
      </c>
      <c r="X94" s="65">
        <f t="shared" si="55"/>
        <v>2.8728478862151987E-2</v>
      </c>
      <c r="Y94" s="68">
        <f t="shared" si="57"/>
        <v>6.4992925822192404E-2</v>
      </c>
      <c r="Z94" s="68">
        <f t="shared" si="58"/>
        <v>6.4992925822192404E-2</v>
      </c>
      <c r="AA94" s="66">
        <f t="shared" si="56"/>
        <v>7.0214500281106176</v>
      </c>
      <c r="AB94" s="68">
        <f t="shared" si="59"/>
        <v>5.5280859499148072E-2</v>
      </c>
    </row>
    <row r="95" spans="1:28">
      <c r="A95">
        <v>4058.37</v>
      </c>
      <c r="B95">
        <v>8.0916192648629917</v>
      </c>
      <c r="D95" s="66">
        <f t="shared" si="40"/>
        <v>7.0958933861435805</v>
      </c>
      <c r="E95" s="66">
        <f t="shared" si="41"/>
        <v>6.0821285851833649</v>
      </c>
      <c r="F95" s="66">
        <f t="shared" si="42"/>
        <v>1.0137648009602156</v>
      </c>
      <c r="G95" s="66">
        <f t="shared" si="43"/>
        <v>0.99152326986890127</v>
      </c>
      <c r="H95" s="66">
        <f t="shared" si="44"/>
        <v>0</v>
      </c>
      <c r="I95" s="66">
        <f t="shared" si="45"/>
        <v>7.0736518550522662</v>
      </c>
      <c r="J95" s="66">
        <f t="shared" si="46"/>
        <v>0</v>
      </c>
      <c r="K95" s="66">
        <f t="shared" si="47"/>
        <v>0</v>
      </c>
      <c r="L95" s="66">
        <f t="shared" si="48"/>
        <v>0</v>
      </c>
      <c r="M95" s="66">
        <f t="shared" si="49"/>
        <v>7.0736518550522662</v>
      </c>
      <c r="N95" s="66">
        <f t="shared" si="50"/>
        <v>0</v>
      </c>
      <c r="O95" s="67">
        <f t="shared" si="51"/>
        <v>0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2.6248484360771797E-6</v>
      </c>
      <c r="X95" s="65">
        <f t="shared" si="55"/>
        <v>2.6248484360771797E-2</v>
      </c>
      <c r="Y95" s="68">
        <f t="shared" si="57"/>
        <v>6.4992925822192404E-2</v>
      </c>
      <c r="Z95" s="68">
        <f t="shared" si="58"/>
        <v>6.4992925822192404E-2</v>
      </c>
      <c r="AA95" s="66">
        <f t="shared" si="56"/>
        <v>7.0736518550522662</v>
      </c>
      <c r="AB95" s="68">
        <f t="shared" si="59"/>
        <v>5.2201826941648655E-2</v>
      </c>
    </row>
    <row r="96" spans="1:28">
      <c r="A96">
        <v>4434.45</v>
      </c>
      <c r="B96">
        <v>8.1566121906851841</v>
      </c>
      <c r="D96" s="66">
        <f t="shared" si="40"/>
        <v>7.1608863119657729</v>
      </c>
      <c r="E96" s="66">
        <f t="shared" si="41"/>
        <v>6.1128551021920812</v>
      </c>
      <c r="F96" s="66">
        <f t="shared" si="42"/>
        <v>1.0480312097736917</v>
      </c>
      <c r="G96" s="66">
        <f t="shared" si="43"/>
        <v>1.009378763444432</v>
      </c>
      <c r="H96" s="66">
        <f t="shared" si="44"/>
        <v>0</v>
      </c>
      <c r="I96" s="66">
        <f t="shared" si="45"/>
        <v>7.1222338656365132</v>
      </c>
      <c r="J96" s="66">
        <f t="shared" si="46"/>
        <v>0</v>
      </c>
      <c r="K96" s="66">
        <f t="shared" si="47"/>
        <v>0</v>
      </c>
      <c r="L96" s="66">
        <f t="shared" si="48"/>
        <v>0</v>
      </c>
      <c r="M96" s="66">
        <f t="shared" si="49"/>
        <v>7.1222338656365132</v>
      </c>
      <c r="N96" s="66">
        <f t="shared" si="50"/>
        <v>0</v>
      </c>
      <c r="O96" s="67">
        <f t="shared" si="51"/>
        <v>0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2.4022384168324238E-6</v>
      </c>
      <c r="X96" s="65">
        <f t="shared" si="55"/>
        <v>2.4022384168324237E-2</v>
      </c>
      <c r="Y96" s="68">
        <f t="shared" si="57"/>
        <v>6.4992925822192404E-2</v>
      </c>
      <c r="Z96" s="68">
        <f t="shared" si="58"/>
        <v>6.4992925822192404E-2</v>
      </c>
      <c r="AA96" s="66">
        <f t="shared" si="56"/>
        <v>7.1222338656365132</v>
      </c>
      <c r="AB96" s="68">
        <f t="shared" si="59"/>
        <v>4.8582010584246937E-2</v>
      </c>
    </row>
    <row r="97" spans="1:28">
      <c r="A97">
        <v>4849.29</v>
      </c>
      <c r="B97">
        <v>8.2216051165073765</v>
      </c>
      <c r="D97" s="66">
        <f t="shared" si="40"/>
        <v>7.2258792377879653</v>
      </c>
      <c r="E97" s="66">
        <f t="shared" si="41"/>
        <v>6.1429171477478937</v>
      </c>
      <c r="F97" s="66">
        <f t="shared" si="42"/>
        <v>1.0829620900400716</v>
      </c>
      <c r="G97" s="66">
        <f t="shared" si="43"/>
        <v>1.025918719042435</v>
      </c>
      <c r="H97" s="66">
        <f t="shared" si="44"/>
        <v>-5.7043370997636567E-2</v>
      </c>
      <c r="I97" s="66">
        <f t="shared" si="45"/>
        <v>7.1688358667903289</v>
      </c>
      <c r="J97" s="66">
        <f t="shared" si="46"/>
        <v>5.7043370997636345E-2</v>
      </c>
      <c r="K97" s="66">
        <f t="shared" si="47"/>
        <v>0</v>
      </c>
      <c r="L97" s="66">
        <f t="shared" si="48"/>
        <v>-5.7043370997636345E-2</v>
      </c>
      <c r="M97" s="66">
        <f t="shared" si="49"/>
        <v>7.1688358667903289</v>
      </c>
      <c r="N97" s="66">
        <f t="shared" si="50"/>
        <v>5.7043370997636345E-2</v>
      </c>
      <c r="O97" s="67">
        <f t="shared" si="51"/>
        <v>3.2539461747739793E-3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2.1967352225836245E-6</v>
      </c>
      <c r="X97" s="65">
        <f t="shared" si="55"/>
        <v>2.1967352225836245E-2</v>
      </c>
      <c r="Y97" s="68">
        <f t="shared" si="57"/>
        <v>6.4992925822192404E-2</v>
      </c>
      <c r="Z97" s="68">
        <f t="shared" si="58"/>
        <v>6.4992925822192404E-2</v>
      </c>
      <c r="AA97" s="66">
        <f t="shared" si="56"/>
        <v>7.1688358667903289</v>
      </c>
      <c r="AB97" s="68">
        <f t="shared" si="59"/>
        <v>4.6602001153815742E-2</v>
      </c>
    </row>
    <row r="98" spans="1:28">
      <c r="A98">
        <v>5303.46</v>
      </c>
      <c r="B98">
        <v>8.2865980423295689</v>
      </c>
      <c r="D98" s="66">
        <f t="shared" si="40"/>
        <v>7.2908721636101577</v>
      </c>
      <c r="E98" s="66">
        <f t="shared" si="41"/>
        <v>6.1721047996472107</v>
      </c>
      <c r="F98" s="66">
        <f t="shared" si="42"/>
        <v>1.118767363962947</v>
      </c>
      <c r="G98" s="66">
        <f t="shared" si="43"/>
        <v>1.0411638308872313</v>
      </c>
      <c r="H98" s="66">
        <f t="shared" si="44"/>
        <v>-7.7603533075715658E-2</v>
      </c>
      <c r="I98" s="66">
        <f t="shared" si="45"/>
        <v>7.2132686305344418</v>
      </c>
      <c r="J98" s="66">
        <f t="shared" si="46"/>
        <v>7.760353307571588E-2</v>
      </c>
      <c r="K98" s="66">
        <f t="shared" si="47"/>
        <v>0</v>
      </c>
      <c r="L98" s="66">
        <f t="shared" si="48"/>
        <v>-7.760353307571588E-2</v>
      </c>
      <c r="M98" s="66">
        <f t="shared" si="49"/>
        <v>7.2132686305344418</v>
      </c>
      <c r="N98" s="66">
        <f t="shared" si="50"/>
        <v>7.760353307571588E-2</v>
      </c>
      <c r="O98" s="67">
        <f t="shared" si="51"/>
        <v>6.0223083458337285E-3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2.0086144040913935E-6</v>
      </c>
      <c r="X98" s="65">
        <f t="shared" si="55"/>
        <v>2.0086144040913936E-2</v>
      </c>
      <c r="Y98" s="68">
        <f t="shared" si="57"/>
        <v>6.4992925822192404E-2</v>
      </c>
      <c r="Z98" s="68">
        <f t="shared" si="58"/>
        <v>6.4992925822192404E-2</v>
      </c>
      <c r="AA98" s="66">
        <f t="shared" si="56"/>
        <v>7.2132686305344418</v>
      </c>
      <c r="AB98" s="68">
        <f t="shared" si="59"/>
        <v>4.4432763744112869E-2</v>
      </c>
    </row>
    <row r="99" spans="1:28">
      <c r="A99">
        <v>5804.88</v>
      </c>
      <c r="B99">
        <v>8.3190945052406686</v>
      </c>
      <c r="D99" s="66">
        <f t="shared" si="40"/>
        <v>7.3233686265212574</v>
      </c>
      <c r="E99" s="66">
        <f t="shared" si="41"/>
        <v>6.2006777428709805</v>
      </c>
      <c r="F99" s="66">
        <f t="shared" si="42"/>
        <v>1.1226908836502769</v>
      </c>
      <c r="G99" s="66">
        <f t="shared" si="43"/>
        <v>1.055366864881903</v>
      </c>
      <c r="H99" s="66">
        <f t="shared" si="44"/>
        <v>-6.7324018768373906E-2</v>
      </c>
      <c r="I99" s="66">
        <f t="shared" si="45"/>
        <v>7.2560446077528837</v>
      </c>
      <c r="J99" s="66">
        <f t="shared" si="46"/>
        <v>6.7324018768373683E-2</v>
      </c>
      <c r="K99" s="66">
        <f t="shared" si="47"/>
        <v>0</v>
      </c>
      <c r="L99" s="66">
        <f t="shared" si="48"/>
        <v>-6.7324018768373683E-2</v>
      </c>
      <c r="M99" s="66">
        <f t="shared" si="49"/>
        <v>7.2560446077528837</v>
      </c>
      <c r="N99" s="66">
        <f t="shared" si="50"/>
        <v>6.7324018768373683E-2</v>
      </c>
      <c r="O99" s="67">
        <f t="shared" si="51"/>
        <v>4.5325235031243322E-3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1.8351122068884357E-6</v>
      </c>
      <c r="X99" s="65">
        <f t="shared" si="55"/>
        <v>1.8351122068884358E-2</v>
      </c>
      <c r="Y99" s="68">
        <f t="shared" si="57"/>
        <v>3.2496462911099755E-2</v>
      </c>
      <c r="Z99" s="68">
        <f t="shared" si="58"/>
        <v>3.2496462911099755E-2</v>
      </c>
      <c r="AA99" s="66">
        <f t="shared" si="56"/>
        <v>7.2560446077528837</v>
      </c>
      <c r="AB99" s="68">
        <f t="shared" si="59"/>
        <v>4.2775977218441952E-2</v>
      </c>
    </row>
    <row r="100" spans="1:28">
      <c r="A100">
        <v>6355.26</v>
      </c>
      <c r="B100">
        <v>8.384087431062861</v>
      </c>
      <c r="D100" s="66">
        <f t="shared" si="40"/>
        <v>7.3883615523434498</v>
      </c>
      <c r="E100" s="66">
        <f t="shared" si="41"/>
        <v>6.2284798097687215</v>
      </c>
      <c r="F100" s="66">
        <f t="shared" si="42"/>
        <v>1.1598817425747283</v>
      </c>
      <c r="G100" s="66">
        <f t="shared" si="43"/>
        <v>1.0685488423827956</v>
      </c>
      <c r="H100" s="66">
        <f t="shared" si="44"/>
        <v>-9.1332900191932742E-2</v>
      </c>
      <c r="I100" s="66">
        <f t="shared" si="45"/>
        <v>7.2970286521515169</v>
      </c>
      <c r="J100" s="66">
        <f t="shared" si="46"/>
        <v>9.1332900191932964E-2</v>
      </c>
      <c r="K100" s="66">
        <f t="shared" si="47"/>
        <v>0</v>
      </c>
      <c r="L100" s="66">
        <f t="shared" si="48"/>
        <v>-9.1332900191932964E-2</v>
      </c>
      <c r="M100" s="66">
        <f t="shared" si="49"/>
        <v>7.2970286521515169</v>
      </c>
      <c r="N100" s="66">
        <f t="shared" si="50"/>
        <v>9.1332900191932964E-2</v>
      </c>
      <c r="O100" s="67">
        <f t="shared" si="51"/>
        <v>8.341698657469589E-3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1.6761873074465155E-6</v>
      </c>
      <c r="X100" s="65">
        <f t="shared" si="55"/>
        <v>1.6761873074465156E-2</v>
      </c>
      <c r="Y100" s="68">
        <f t="shared" si="57"/>
        <v>6.4992925822192404E-2</v>
      </c>
      <c r="Z100" s="68">
        <f t="shared" si="58"/>
        <v>6.4992925822192404E-2</v>
      </c>
      <c r="AA100" s="66">
        <f t="shared" si="56"/>
        <v>7.2970286521515169</v>
      </c>
      <c r="AB100" s="68">
        <f t="shared" si="59"/>
        <v>4.0984044398633124E-2</v>
      </c>
    </row>
    <row r="101" spans="1:28">
      <c r="A101">
        <v>6946.07</v>
      </c>
      <c r="B101">
        <v>8.4165838939739555</v>
      </c>
      <c r="D101" s="66">
        <f t="shared" si="40"/>
        <v>7.4208580152545442</v>
      </c>
      <c r="E101" s="66">
        <f t="shared" si="41"/>
        <v>6.254972970196488</v>
      </c>
      <c r="F101" s="66">
        <f t="shared" si="42"/>
        <v>1.1658850450580562</v>
      </c>
      <c r="G101" s="66">
        <f t="shared" si="43"/>
        <v>1.0805629120431053</v>
      </c>
      <c r="H101" s="66">
        <f t="shared" si="44"/>
        <v>-8.5322133014950952E-2</v>
      </c>
      <c r="I101" s="66">
        <f t="shared" si="45"/>
        <v>7.3355358822395935</v>
      </c>
      <c r="J101" s="66">
        <f t="shared" si="46"/>
        <v>8.532213301495073E-2</v>
      </c>
      <c r="K101" s="66">
        <f t="shared" si="47"/>
        <v>0</v>
      </c>
      <c r="L101" s="66">
        <f t="shared" si="48"/>
        <v>-8.532213301495073E-2</v>
      </c>
      <c r="M101" s="66">
        <f t="shared" si="49"/>
        <v>7.3355358822395935</v>
      </c>
      <c r="N101" s="66">
        <f t="shared" si="50"/>
        <v>8.532213301495073E-2</v>
      </c>
      <c r="O101" s="67">
        <f t="shared" si="51"/>
        <v>7.2798663822209453E-3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1.5336162963405988E-6</v>
      </c>
      <c r="X101" s="65">
        <f t="shared" si="55"/>
        <v>1.5336162963405987E-2</v>
      </c>
      <c r="Y101" s="68">
        <f t="shared" si="57"/>
        <v>3.2496462911094426E-2</v>
      </c>
      <c r="Z101" s="68">
        <f t="shared" si="58"/>
        <v>3.2496462911094426E-2</v>
      </c>
      <c r="AA101" s="66">
        <f t="shared" si="56"/>
        <v>7.3355358822395935</v>
      </c>
      <c r="AB101" s="68">
        <f t="shared" si="59"/>
        <v>3.850723008807666E-2</v>
      </c>
    </row>
    <row r="102" spans="1:28">
      <c r="A102">
        <v>7603.6</v>
      </c>
      <c r="B102">
        <v>8.4815768197961496</v>
      </c>
      <c r="D102" s="66">
        <f t="shared" si="40"/>
        <v>7.4858509410767384</v>
      </c>
      <c r="E102" s="66">
        <f t="shared" si="41"/>
        <v>6.2811598976309542</v>
      </c>
      <c r="F102" s="66">
        <f t="shared" si="42"/>
        <v>1.2046910434457843</v>
      </c>
      <c r="G102" s="66">
        <f t="shared" si="43"/>
        <v>1.0919458229719408</v>
      </c>
      <c r="H102" s="66">
        <f t="shared" si="44"/>
        <v>-0.1127452204738435</v>
      </c>
      <c r="I102" s="66">
        <f t="shared" si="45"/>
        <v>7.3731057206028954</v>
      </c>
      <c r="J102" s="66">
        <f t="shared" si="46"/>
        <v>0.11274522047384306</v>
      </c>
      <c r="K102" s="66">
        <f t="shared" si="47"/>
        <v>0</v>
      </c>
      <c r="L102" s="66">
        <f t="shared" si="48"/>
        <v>-0.11274522047384306</v>
      </c>
      <c r="M102" s="66">
        <f t="shared" si="49"/>
        <v>7.3731057206028954</v>
      </c>
      <c r="N102" s="66">
        <f t="shared" si="50"/>
        <v>0.11274522047384306</v>
      </c>
      <c r="O102" s="67">
        <f t="shared" si="51"/>
        <v>1.2711484739695479E-2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1.4009950743756302E-6</v>
      </c>
      <c r="X102" s="65">
        <f t="shared" si="55"/>
        <v>1.4009950743756303E-2</v>
      </c>
      <c r="Y102" s="68">
        <f t="shared" si="57"/>
        <v>6.4992925822194181E-2</v>
      </c>
      <c r="Z102" s="68">
        <f t="shared" si="58"/>
        <v>6.4992925822194181E-2</v>
      </c>
      <c r="AA102" s="66">
        <f t="shared" si="56"/>
        <v>7.3731057206028954</v>
      </c>
      <c r="AB102" s="68">
        <f t="shared" si="59"/>
        <v>3.7569838363301855E-2</v>
      </c>
    </row>
    <row r="103" spans="1:28">
      <c r="A103">
        <v>8314.25</v>
      </c>
      <c r="B103">
        <v>8.5140732827072441</v>
      </c>
      <c r="D103" s="66">
        <f t="shared" si="40"/>
        <v>7.5183474039878329</v>
      </c>
      <c r="E103" s="66">
        <f t="shared" si="41"/>
        <v>6.3062996168041909</v>
      </c>
      <c r="F103" s="66">
        <f t="shared" si="42"/>
        <v>1.2120477871836419</v>
      </c>
      <c r="G103" s="66">
        <f t="shared" si="43"/>
        <v>1.1024402619833986</v>
      </c>
      <c r="H103" s="66">
        <f t="shared" si="44"/>
        <v>-0.10960752520024331</v>
      </c>
      <c r="I103" s="66">
        <f t="shared" si="45"/>
        <v>7.4087398787875891</v>
      </c>
      <c r="J103" s="66">
        <f t="shared" si="46"/>
        <v>0.10960752520024375</v>
      </c>
      <c r="K103" s="66">
        <f t="shared" si="47"/>
        <v>0</v>
      </c>
      <c r="L103" s="66">
        <f t="shared" si="48"/>
        <v>-0.10960752520024375</v>
      </c>
      <c r="M103" s="66">
        <f t="shared" si="49"/>
        <v>7.4087398787875891</v>
      </c>
      <c r="N103" s="66">
        <f t="shared" si="50"/>
        <v>0.10960752520024375</v>
      </c>
      <c r="O103" s="67">
        <f t="shared" si="51"/>
        <v>1.2013809580522068E-2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1.2812467928583508E-6</v>
      </c>
      <c r="X103" s="65">
        <f t="shared" si="55"/>
        <v>1.2812467928583508E-2</v>
      </c>
      <c r="Y103" s="68">
        <f t="shared" si="57"/>
        <v>3.2496462911094426E-2</v>
      </c>
      <c r="Z103" s="68">
        <f t="shared" si="58"/>
        <v>3.2496462911094426E-2</v>
      </c>
      <c r="AA103" s="66">
        <f t="shared" si="56"/>
        <v>7.4087398787875891</v>
      </c>
      <c r="AB103" s="68">
        <f t="shared" si="59"/>
        <v>3.5634158184693732E-2</v>
      </c>
    </row>
    <row r="104" spans="1:28">
      <c r="A104">
        <v>9095.2000000000007</v>
      </c>
      <c r="B104">
        <v>8.5465697456183403</v>
      </c>
      <c r="D104" s="66">
        <f t="shared" ref="D104:D125" si="60">IF(B104-$D$4&gt;0.05,B104-$D$4,IF(A104="","",0))</f>
        <v>7.5508438668989291</v>
      </c>
      <c r="E104" s="66">
        <f t="shared" ref="E104:E125" si="61">IF(D104="","",IF(A104&lt;$F$4+0.01,0,10^(((-0.434*$E$4)/(LOG(A104)-LOG($F$4)))+LOG($G$4))))</f>
        <v>6.3308592556485062</v>
      </c>
      <c r="F104" s="66">
        <f t="shared" ref="F104:F125" si="62">IF(E104="","",IF(ABS(D104-E104)&lt;0.05,0,D104-E104))</f>
        <v>1.2199846112504229</v>
      </c>
      <c r="G104" s="66">
        <f t="shared" ref="G104:G125" si="63">IF(OR(D104="",$H$4=""),"",IF(A104&lt;$I$4,0,10^(((-0.434*$H$4)/(LOG(A104)-LOG($I$4)))+LOG($J$4))))</f>
        <v>1.1123059082960614</v>
      </c>
      <c r="H104" s="66">
        <f t="shared" ref="H104:H125" si="64">IF(G104="","",IF(ABS(G104-F104)&lt;0.05,0,G104-F104))</f>
        <v>-0.10767870295436155</v>
      </c>
      <c r="I104" s="66">
        <f t="shared" ref="I104:I125" si="65">IF(G104="","",E104+G104)</f>
        <v>7.4431651639445677</v>
      </c>
      <c r="J104" s="66">
        <f t="shared" ref="J104:J125" si="66">IF(I104="","",IF(ABS(D104-I104)&lt;0.05,0,D104-I104))</f>
        <v>0.10767870295436133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-0.10767870295436133</v>
      </c>
      <c r="M104" s="66">
        <f t="shared" ref="M104:M125" si="69">IF(L104="","",E104+G104+K104)</f>
        <v>7.4431651639445677</v>
      </c>
      <c r="N104" s="66">
        <f t="shared" ref="N104:N125" si="70">IF(M104="","",IF(ABS(D104-M104)&lt;0.05,0,D104-M104))</f>
        <v>0.10767870295436133</v>
      </c>
      <c r="O104" s="67">
        <f t="shared" ref="O104:O125" si="71">IF($H$4="",IF(A104="","",F104^2),IF(N104="","",N104^2))</f>
        <v>1.1594703069933583E-2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1.1712338538484631E-6</v>
      </c>
      <c r="X104" s="65">
        <f t="shared" ref="X104:X125" si="75">IF(D104="","",IF(W104=" "," ",W104*10000))</f>
        <v>1.1712338538484631E-2</v>
      </c>
      <c r="Y104" s="68">
        <f t="shared" si="57"/>
        <v>3.2496462911096202E-2</v>
      </c>
      <c r="Z104" s="68">
        <f t="shared" si="58"/>
        <v>3.2496462911096202E-2</v>
      </c>
      <c r="AA104" s="66">
        <f t="shared" ref="AA104:AA125" si="76">(IF(M104="",(IF(I104="",E104,I104)),M104 ))</f>
        <v>7.4431651639445677</v>
      </c>
      <c r="AB104" s="68">
        <f t="shared" si="59"/>
        <v>3.4425285156978624E-2</v>
      </c>
    </row>
    <row r="105" spans="1:28">
      <c r="A105">
        <v>9953.6299999999992</v>
      </c>
      <c r="B105">
        <v>8.6115626714405344</v>
      </c>
      <c r="D105" s="66">
        <f t="shared" si="60"/>
        <v>7.6158367927211232</v>
      </c>
      <c r="E105" s="66">
        <f t="shared" si="61"/>
        <v>6.3548544815896912</v>
      </c>
      <c r="F105" s="66">
        <f t="shared" si="62"/>
        <v>1.260982311131432</v>
      </c>
      <c r="G105" s="66">
        <f t="shared" si="63"/>
        <v>1.1215957505408516</v>
      </c>
      <c r="H105" s="66">
        <f t="shared" si="64"/>
        <v>-0.13938656059058041</v>
      </c>
      <c r="I105" s="66">
        <f t="shared" si="65"/>
        <v>7.476450232130543</v>
      </c>
      <c r="J105" s="66">
        <f t="shared" si="66"/>
        <v>0.13938656059058019</v>
      </c>
      <c r="K105" s="66">
        <f t="shared" si="67"/>
        <v>0</v>
      </c>
      <c r="L105" s="66">
        <f t="shared" si="68"/>
        <v>-0.13938656059058019</v>
      </c>
      <c r="M105" s="66">
        <f t="shared" si="69"/>
        <v>7.476450232130543</v>
      </c>
      <c r="N105" s="66">
        <f t="shared" si="70"/>
        <v>0.13938656059058019</v>
      </c>
      <c r="O105" s="67">
        <f t="shared" si="71"/>
        <v>1.9428613273271483E-2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1.0702232399157437E-6</v>
      </c>
      <c r="X105" s="65">
        <f t="shared" si="75"/>
        <v>1.0702232399157437E-2</v>
      </c>
      <c r="Y105" s="68">
        <f t="shared" ref="Y105:Y125" si="77">IF(B105-B104&lt;0.0001,0.0001,B105-B104)</f>
        <v>6.4992925822194181E-2</v>
      </c>
      <c r="Z105" s="68">
        <f t="shared" ref="Z105:Z125" si="78">IF(D105-D104&lt;0.0001,0.0001,D105-D104)</f>
        <v>6.4992925822194181E-2</v>
      </c>
      <c r="AA105" s="66">
        <f t="shared" si="76"/>
        <v>7.476450232130543</v>
      </c>
      <c r="AB105" s="68">
        <f t="shared" ref="AB105:AB125" si="79">IF(AA105-AA104&lt;0.0001,0.0001,AA105-AA104)</f>
        <v>3.3285068185975319E-2</v>
      </c>
    </row>
    <row r="106" spans="1:28">
      <c r="A106">
        <v>10892.88</v>
      </c>
      <c r="B106">
        <v>8.6440591343516306</v>
      </c>
      <c r="D106" s="66">
        <f t="shared" si="60"/>
        <v>7.6483332556322194</v>
      </c>
      <c r="E106" s="66">
        <f t="shared" si="61"/>
        <v>6.378193071560319</v>
      </c>
      <c r="F106" s="66">
        <f t="shared" si="62"/>
        <v>1.2701401840719004</v>
      </c>
      <c r="G106" s="66">
        <f t="shared" si="63"/>
        <v>1.1303175987722485</v>
      </c>
      <c r="H106" s="66">
        <f t="shared" si="64"/>
        <v>-0.13982258529965197</v>
      </c>
      <c r="I106" s="66">
        <f t="shared" si="65"/>
        <v>7.5085106703325675</v>
      </c>
      <c r="J106" s="66">
        <f t="shared" si="66"/>
        <v>0.13982258529965197</v>
      </c>
      <c r="K106" s="66">
        <f t="shared" si="67"/>
        <v>0</v>
      </c>
      <c r="L106" s="66">
        <f t="shared" si="68"/>
        <v>-0.13982258529965197</v>
      </c>
      <c r="M106" s="66">
        <f t="shared" si="69"/>
        <v>7.5085106703325675</v>
      </c>
      <c r="N106" s="66">
        <f t="shared" si="70"/>
        <v>0.13982258529965197</v>
      </c>
      <c r="O106" s="67">
        <f t="shared" si="71"/>
        <v>1.9550355359878452E-2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9.7794211884483647E-7</v>
      </c>
      <c r="X106" s="65">
        <f t="shared" si="75"/>
        <v>9.7794211884483645E-3</v>
      </c>
      <c r="Y106" s="68">
        <f t="shared" si="77"/>
        <v>3.2496462911096202E-2</v>
      </c>
      <c r="Z106" s="68">
        <f t="shared" si="78"/>
        <v>3.2496462911096202E-2</v>
      </c>
      <c r="AA106" s="66">
        <f t="shared" si="76"/>
        <v>7.5085106703325675</v>
      </c>
      <c r="AB106" s="68">
        <f t="shared" si="79"/>
        <v>3.2060438202024422E-2</v>
      </c>
    </row>
    <row r="107" spans="1:28">
      <c r="A107">
        <v>11895.66</v>
      </c>
      <c r="B107">
        <v>8.6765555972627286</v>
      </c>
      <c r="D107" s="66">
        <f t="shared" si="60"/>
        <v>7.6808297185433174</v>
      </c>
      <c r="E107" s="66">
        <f t="shared" si="61"/>
        <v>6.4003820801371685</v>
      </c>
      <c r="F107" s="66">
        <f t="shared" si="62"/>
        <v>1.2804476384061489</v>
      </c>
      <c r="G107" s="66">
        <f t="shared" si="63"/>
        <v>1.1383371242690781</v>
      </c>
      <c r="H107" s="66">
        <f t="shared" si="64"/>
        <v>-0.14211051413707088</v>
      </c>
      <c r="I107" s="66">
        <f t="shared" si="65"/>
        <v>7.538719204406247</v>
      </c>
      <c r="J107" s="66">
        <f t="shared" si="66"/>
        <v>0.14211051413707043</v>
      </c>
      <c r="K107" s="66">
        <f t="shared" si="67"/>
        <v>0</v>
      </c>
      <c r="L107" s="66">
        <f t="shared" si="68"/>
        <v>-0.14211051413707043</v>
      </c>
      <c r="M107" s="66">
        <f t="shared" si="69"/>
        <v>7.538719204406247</v>
      </c>
      <c r="N107" s="66">
        <f t="shared" si="70"/>
        <v>0.14211051413707043</v>
      </c>
      <c r="O107" s="67">
        <f t="shared" si="71"/>
        <v>2.0195398228302495E-2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8.9550358261101464E-7</v>
      </c>
      <c r="X107" s="65">
        <f t="shared" si="75"/>
        <v>8.9550358261101456E-3</v>
      </c>
      <c r="Y107" s="68">
        <f t="shared" si="77"/>
        <v>3.2496462911097979E-2</v>
      </c>
      <c r="Z107" s="68">
        <f t="shared" si="78"/>
        <v>3.2496462911097979E-2</v>
      </c>
      <c r="AA107" s="66">
        <f t="shared" si="76"/>
        <v>7.538719204406247</v>
      </c>
      <c r="AB107" s="68">
        <f t="shared" si="79"/>
        <v>3.0208534073679516E-2</v>
      </c>
    </row>
    <row r="108" spans="1:28">
      <c r="A108">
        <v>12994.63</v>
      </c>
      <c r="B108">
        <v>8.7090520601738231</v>
      </c>
      <c r="D108" s="66">
        <f t="shared" si="60"/>
        <v>7.7133261814544118</v>
      </c>
      <c r="E108" s="66">
        <f t="shared" si="61"/>
        <v>6.4220696629560763</v>
      </c>
      <c r="F108" s="66">
        <f t="shared" si="62"/>
        <v>1.2912565184983356</v>
      </c>
      <c r="G108" s="66">
        <f t="shared" si="63"/>
        <v>1.145930679015039</v>
      </c>
      <c r="H108" s="66">
        <f t="shared" si="64"/>
        <v>-0.14532583948329658</v>
      </c>
      <c r="I108" s="66">
        <f t="shared" si="65"/>
        <v>7.568000341971115</v>
      </c>
      <c r="J108" s="66">
        <f t="shared" si="66"/>
        <v>0.1453258394832968</v>
      </c>
      <c r="K108" s="66">
        <f t="shared" si="67"/>
        <v>0</v>
      </c>
      <c r="L108" s="66">
        <f t="shared" si="68"/>
        <v>-0.1453258394832968</v>
      </c>
      <c r="M108" s="66">
        <f t="shared" si="69"/>
        <v>7.568000341971115</v>
      </c>
      <c r="N108" s="66">
        <f t="shared" si="70"/>
        <v>0.1453258394832968</v>
      </c>
      <c r="O108" s="67">
        <f t="shared" si="71"/>
        <v>2.1119599621524949E-2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8.1976987013270427E-7</v>
      </c>
      <c r="X108" s="65">
        <f t="shared" si="75"/>
        <v>8.1976987013270431E-3</v>
      </c>
      <c r="Y108" s="68">
        <f t="shared" si="77"/>
        <v>3.2496462911094426E-2</v>
      </c>
      <c r="Z108" s="68">
        <f t="shared" si="78"/>
        <v>3.2496462911094426E-2</v>
      </c>
      <c r="AA108" s="66">
        <f t="shared" si="76"/>
        <v>7.568000341971115</v>
      </c>
      <c r="AB108" s="68">
        <f t="shared" si="79"/>
        <v>2.9281137564868054E-2</v>
      </c>
    </row>
    <row r="109" spans="1:28">
      <c r="A109">
        <v>14294.05</v>
      </c>
      <c r="B109">
        <v>8.7415485230849193</v>
      </c>
      <c r="D109" s="66">
        <f t="shared" si="60"/>
        <v>7.745822644365508</v>
      </c>
      <c r="E109" s="66">
        <f t="shared" si="61"/>
        <v>6.4448396168808459</v>
      </c>
      <c r="F109" s="66">
        <f t="shared" si="62"/>
        <v>1.3009830274846621</v>
      </c>
      <c r="G109" s="66">
        <f t="shared" si="63"/>
        <v>1.1536548663895119</v>
      </c>
      <c r="H109" s="66">
        <f t="shared" si="64"/>
        <v>-0.14732816109515023</v>
      </c>
      <c r="I109" s="66">
        <f t="shared" si="65"/>
        <v>7.5984944832703576</v>
      </c>
      <c r="J109" s="66">
        <f t="shared" si="66"/>
        <v>0.14732816109515046</v>
      </c>
      <c r="K109" s="66">
        <f t="shared" si="67"/>
        <v>0</v>
      </c>
      <c r="L109" s="66">
        <f t="shared" si="68"/>
        <v>-0.14732816109515046</v>
      </c>
      <c r="M109" s="66">
        <f t="shared" si="69"/>
        <v>7.5984944832703576</v>
      </c>
      <c r="N109" s="66">
        <f t="shared" si="70"/>
        <v>0.14732816109515046</v>
      </c>
      <c r="O109" s="67">
        <f t="shared" si="71"/>
        <v>2.1705587051678604E-2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7.4524757836460224E-7</v>
      </c>
      <c r="X109" s="65">
        <f t="shared" si="75"/>
        <v>7.4524757836460223E-3</v>
      </c>
      <c r="Y109" s="68">
        <f t="shared" si="77"/>
        <v>3.2496462911096202E-2</v>
      </c>
      <c r="Z109" s="68">
        <f t="shared" si="78"/>
        <v>3.2496462911096202E-2</v>
      </c>
      <c r="AA109" s="66">
        <f t="shared" si="76"/>
        <v>7.5984944832703576</v>
      </c>
      <c r="AB109" s="68">
        <f t="shared" si="79"/>
        <v>3.049414129924255E-2</v>
      </c>
    </row>
    <row r="110" spans="1:28">
      <c r="A110">
        <v>15595.35</v>
      </c>
      <c r="B110">
        <v>8.7415485230849193</v>
      </c>
      <c r="D110" s="66">
        <f t="shared" si="60"/>
        <v>7.745822644365508</v>
      </c>
      <c r="E110" s="66">
        <f t="shared" si="61"/>
        <v>6.4651126707942881</v>
      </c>
      <c r="F110" s="66">
        <f t="shared" si="62"/>
        <v>1.28070997357122</v>
      </c>
      <c r="G110" s="66">
        <f t="shared" si="63"/>
        <v>1.1603274400309291</v>
      </c>
      <c r="H110" s="66">
        <f t="shared" si="64"/>
        <v>-0.12038253354029083</v>
      </c>
      <c r="I110" s="66">
        <f t="shared" si="65"/>
        <v>7.6254401108252168</v>
      </c>
      <c r="J110" s="66">
        <f t="shared" si="66"/>
        <v>0.12038253354029127</v>
      </c>
      <c r="K110" s="66">
        <f t="shared" si="67"/>
        <v>0</v>
      </c>
      <c r="L110" s="66">
        <f t="shared" si="68"/>
        <v>-0.12038253354029127</v>
      </c>
      <c r="M110" s="66">
        <f t="shared" si="69"/>
        <v>7.6254401108252168</v>
      </c>
      <c r="N110" s="66">
        <f t="shared" si="70"/>
        <v>0.12038253354029127</v>
      </c>
      <c r="O110" s="67">
        <f t="shared" si="71"/>
        <v>1.4491954381579353E-2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6.8306297374041258E-7</v>
      </c>
      <c r="X110" s="65">
        <f t="shared" si="75"/>
        <v>6.830629737404126E-3</v>
      </c>
      <c r="Y110" s="68">
        <f t="shared" si="77"/>
        <v>1E-4</v>
      </c>
      <c r="Z110" s="68">
        <f t="shared" si="78"/>
        <v>1E-4</v>
      </c>
      <c r="AA110" s="66">
        <f t="shared" si="76"/>
        <v>7.6254401108252168</v>
      </c>
      <c r="AB110" s="68">
        <f t="shared" si="79"/>
        <v>2.6945627554859186E-2</v>
      </c>
    </row>
    <row r="111" spans="1:28">
      <c r="A111">
        <v>17093.54</v>
      </c>
      <c r="B111">
        <v>8.7415485230849193</v>
      </c>
      <c r="D111" s="66">
        <f t="shared" si="60"/>
        <v>7.745822644365508</v>
      </c>
      <c r="E111" s="66">
        <f t="shared" si="61"/>
        <v>6.4859166641431765</v>
      </c>
      <c r="F111" s="66">
        <f t="shared" si="62"/>
        <v>1.2599059802223316</v>
      </c>
      <c r="G111" s="66">
        <f t="shared" si="63"/>
        <v>1.166983033208884</v>
      </c>
      <c r="H111" s="66">
        <f t="shared" si="64"/>
        <v>-9.292294701344761E-2</v>
      </c>
      <c r="I111" s="66">
        <f t="shared" si="65"/>
        <v>7.6528996973520602</v>
      </c>
      <c r="J111" s="66">
        <f t="shared" si="66"/>
        <v>9.2922947013447832E-2</v>
      </c>
      <c r="K111" s="66">
        <f t="shared" si="67"/>
        <v>0</v>
      </c>
      <c r="L111" s="66">
        <f t="shared" si="68"/>
        <v>-9.2922947013447832E-2</v>
      </c>
      <c r="M111" s="66">
        <f t="shared" si="69"/>
        <v>7.6528996973520602</v>
      </c>
      <c r="N111" s="66">
        <f t="shared" si="70"/>
        <v>9.2922947013447832E-2</v>
      </c>
      <c r="O111" s="67">
        <f t="shared" si="71"/>
        <v>8.6346740816640333E-3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6.2319485299841593E-7</v>
      </c>
      <c r="X111" s="65">
        <f t="shared" si="75"/>
        <v>6.2319485299841592E-3</v>
      </c>
      <c r="Y111" s="68">
        <f t="shared" si="77"/>
        <v>1E-4</v>
      </c>
      <c r="Z111" s="68">
        <f t="shared" si="78"/>
        <v>1E-4</v>
      </c>
      <c r="AA111" s="66">
        <f t="shared" si="76"/>
        <v>7.6528996973520602</v>
      </c>
      <c r="AB111" s="68">
        <f t="shared" si="79"/>
        <v>2.7459586526843438E-2</v>
      </c>
    </row>
    <row r="112" spans="1:28">
      <c r="A112">
        <v>18693.419999999998</v>
      </c>
      <c r="B112">
        <v>8.7415485230849193</v>
      </c>
      <c r="D112" s="66">
        <f t="shared" si="60"/>
        <v>7.745822644365508</v>
      </c>
      <c r="E112" s="66">
        <f t="shared" si="61"/>
        <v>6.5056960079726034</v>
      </c>
      <c r="F112" s="66">
        <f t="shared" si="62"/>
        <v>1.2401266363929047</v>
      </c>
      <c r="G112" s="66">
        <f t="shared" si="63"/>
        <v>1.173138031411957</v>
      </c>
      <c r="H112" s="66">
        <f t="shared" si="64"/>
        <v>-6.6988604980947608E-2</v>
      </c>
      <c r="I112" s="66">
        <f t="shared" si="65"/>
        <v>7.6788340393845607</v>
      </c>
      <c r="J112" s="66">
        <f t="shared" si="66"/>
        <v>6.6988604980947386E-2</v>
      </c>
      <c r="K112" s="66">
        <f t="shared" si="67"/>
        <v>0</v>
      </c>
      <c r="L112" s="66">
        <f t="shared" si="68"/>
        <v>-6.6988604980947386E-2</v>
      </c>
      <c r="M112" s="66">
        <f t="shared" si="69"/>
        <v>7.6788340393845607</v>
      </c>
      <c r="N112" s="66">
        <f t="shared" si="70"/>
        <v>6.6988604980947386E-2</v>
      </c>
      <c r="O112" s="67">
        <f t="shared" si="71"/>
        <v>4.4874731972934087E-3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5.698585998454293E-7</v>
      </c>
      <c r="X112" s="65">
        <f t="shared" si="75"/>
        <v>5.6985859984542931E-3</v>
      </c>
      <c r="Y112" s="68">
        <f t="shared" si="77"/>
        <v>1E-4</v>
      </c>
      <c r="Z112" s="68">
        <f t="shared" si="78"/>
        <v>1E-4</v>
      </c>
      <c r="AA112" s="66">
        <f t="shared" si="76"/>
        <v>7.6788340393845607</v>
      </c>
      <c r="AB112" s="68">
        <f t="shared" si="79"/>
        <v>2.5934342032500446E-2</v>
      </c>
    </row>
    <row r="113" spans="1:28">
      <c r="A113">
        <v>20394.32</v>
      </c>
      <c r="B113">
        <v>8.7415485230849193</v>
      </c>
      <c r="D113" s="66">
        <f t="shared" si="60"/>
        <v>7.745822644365508</v>
      </c>
      <c r="E113" s="66">
        <f t="shared" si="61"/>
        <v>6.5244794132283159</v>
      </c>
      <c r="F113" s="66">
        <f t="shared" si="62"/>
        <v>1.2213432311371921</v>
      </c>
      <c r="G113" s="66">
        <f t="shared" si="63"/>
        <v>1.1788332902915708</v>
      </c>
      <c r="H113" s="66">
        <f t="shared" si="64"/>
        <v>0</v>
      </c>
      <c r="I113" s="66">
        <f t="shared" si="65"/>
        <v>7.7033127035198863</v>
      </c>
      <c r="J113" s="66">
        <f t="shared" si="66"/>
        <v>0</v>
      </c>
      <c r="K113" s="66">
        <f t="shared" si="67"/>
        <v>0</v>
      </c>
      <c r="L113" s="66">
        <f t="shared" si="68"/>
        <v>0</v>
      </c>
      <c r="M113" s="66">
        <f t="shared" si="69"/>
        <v>7.7033127035198863</v>
      </c>
      <c r="N113" s="66">
        <f t="shared" si="70"/>
        <v>0</v>
      </c>
      <c r="O113" s="67">
        <f t="shared" si="71"/>
        <v>0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5.2233200947727324E-7</v>
      </c>
      <c r="X113" s="65">
        <f t="shared" si="75"/>
        <v>5.2233200947727322E-3</v>
      </c>
      <c r="Y113" s="68">
        <f t="shared" si="77"/>
        <v>1E-4</v>
      </c>
      <c r="Z113" s="68">
        <f t="shared" si="78"/>
        <v>1E-4</v>
      </c>
      <c r="AA113" s="66">
        <f t="shared" si="76"/>
        <v>7.7033127035198863</v>
      </c>
      <c r="AB113" s="68">
        <f t="shared" si="79"/>
        <v>2.4478664135325623E-2</v>
      </c>
    </row>
    <row r="114" spans="1:28">
      <c r="A114">
        <v>22294.31</v>
      </c>
      <c r="B114">
        <v>8.7415485230849193</v>
      </c>
      <c r="D114" s="66">
        <f t="shared" si="60"/>
        <v>7.745822644365508</v>
      </c>
      <c r="E114" s="66">
        <f t="shared" si="61"/>
        <v>6.5432312330575559</v>
      </c>
      <c r="F114" s="66">
        <f t="shared" si="62"/>
        <v>1.2025914113079521</v>
      </c>
      <c r="G114" s="66">
        <f t="shared" si="63"/>
        <v>1.1843788250483323</v>
      </c>
      <c r="H114" s="66">
        <f t="shared" si="64"/>
        <v>0</v>
      </c>
      <c r="I114" s="66">
        <f t="shared" si="65"/>
        <v>7.7276100581058884</v>
      </c>
      <c r="J114" s="66">
        <f t="shared" si="66"/>
        <v>0</v>
      </c>
      <c r="K114" s="66">
        <f t="shared" si="67"/>
        <v>0</v>
      </c>
      <c r="L114" s="66">
        <f t="shared" si="68"/>
        <v>0</v>
      </c>
      <c r="M114" s="66">
        <f t="shared" si="69"/>
        <v>7.7276100581058884</v>
      </c>
      <c r="N114" s="66">
        <f t="shared" si="70"/>
        <v>0</v>
      </c>
      <c r="O114" s="67">
        <f t="shared" si="71"/>
        <v>0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4.7781726133361117E-7</v>
      </c>
      <c r="X114" s="65">
        <f t="shared" si="75"/>
        <v>4.7781726133361117E-3</v>
      </c>
      <c r="Y114" s="68">
        <f t="shared" si="77"/>
        <v>1E-4</v>
      </c>
      <c r="Z114" s="68">
        <f t="shared" si="78"/>
        <v>1E-4</v>
      </c>
      <c r="AA114" s="66">
        <f t="shared" si="76"/>
        <v>7.7276100581058884</v>
      </c>
      <c r="AB114" s="68">
        <f t="shared" si="79"/>
        <v>2.4297354586002129E-2</v>
      </c>
    </row>
    <row r="115" spans="1:28">
      <c r="A115">
        <v>24396.2</v>
      </c>
      <c r="B115">
        <v>8.7415485230849193</v>
      </c>
      <c r="D115" s="66">
        <f t="shared" si="60"/>
        <v>7.745822644365508</v>
      </c>
      <c r="E115" s="66">
        <f t="shared" si="61"/>
        <v>6.5617407547549744</v>
      </c>
      <c r="F115" s="66">
        <f t="shared" si="62"/>
        <v>1.1840818896105336</v>
      </c>
      <c r="G115" s="66">
        <f t="shared" si="63"/>
        <v>1.1897203347604595</v>
      </c>
      <c r="H115" s="66">
        <f t="shared" si="64"/>
        <v>0</v>
      </c>
      <c r="I115" s="66">
        <f t="shared" si="65"/>
        <v>7.7514610895154341</v>
      </c>
      <c r="J115" s="66">
        <f t="shared" si="66"/>
        <v>0</v>
      </c>
      <c r="K115" s="66">
        <f t="shared" si="67"/>
        <v>0</v>
      </c>
      <c r="L115" s="66">
        <f t="shared" si="68"/>
        <v>0</v>
      </c>
      <c r="M115" s="66">
        <f t="shared" si="69"/>
        <v>7.7514610895154341</v>
      </c>
      <c r="N115" s="66">
        <f t="shared" si="70"/>
        <v>0</v>
      </c>
      <c r="O115" s="67">
        <f t="shared" si="71"/>
        <v>0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4.3665022206419614E-7</v>
      </c>
      <c r="X115" s="65">
        <f t="shared" si="75"/>
        <v>4.3665022206419617E-3</v>
      </c>
      <c r="Y115" s="68">
        <f t="shared" si="77"/>
        <v>1E-4</v>
      </c>
      <c r="Z115" s="68">
        <f t="shared" si="78"/>
        <v>1E-4</v>
      </c>
      <c r="AA115" s="66">
        <f t="shared" si="76"/>
        <v>7.7514610895154341</v>
      </c>
      <c r="AB115" s="68">
        <f t="shared" si="79"/>
        <v>2.3851031409545698E-2</v>
      </c>
    </row>
    <row r="116" spans="1:28">
      <c r="A116">
        <v>26696.82</v>
      </c>
      <c r="B116">
        <v>8.7415485230849193</v>
      </c>
      <c r="D116" s="66">
        <f t="shared" si="60"/>
        <v>7.745822644365508</v>
      </c>
      <c r="E116" s="66">
        <f t="shared" si="61"/>
        <v>6.579811053410265</v>
      </c>
      <c r="F116" s="66">
        <f t="shared" si="62"/>
        <v>1.1660115909552431</v>
      </c>
      <c r="G116" s="66">
        <f t="shared" si="63"/>
        <v>1.194812700348763</v>
      </c>
      <c r="H116" s="66">
        <f t="shared" si="64"/>
        <v>0</v>
      </c>
      <c r="I116" s="66">
        <f t="shared" si="65"/>
        <v>7.7746237537590277</v>
      </c>
      <c r="J116" s="66">
        <f t="shared" si="66"/>
        <v>0</v>
      </c>
      <c r="K116" s="66">
        <f t="shared" si="67"/>
        <v>0</v>
      </c>
      <c r="L116" s="66">
        <f t="shared" si="68"/>
        <v>0</v>
      </c>
      <c r="M116" s="66">
        <f t="shared" si="69"/>
        <v>7.7746237537590277</v>
      </c>
      <c r="N116" s="66">
        <f t="shared" si="70"/>
        <v>0</v>
      </c>
      <c r="O116" s="67">
        <f t="shared" si="71"/>
        <v>0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3.9902153692921261E-7</v>
      </c>
      <c r="X116" s="65">
        <f t="shared" si="75"/>
        <v>3.9902153692921265E-3</v>
      </c>
      <c r="Y116" s="68">
        <f t="shared" si="77"/>
        <v>1E-4</v>
      </c>
      <c r="Z116" s="68">
        <f t="shared" si="78"/>
        <v>1E-4</v>
      </c>
      <c r="AA116" s="66">
        <f t="shared" si="76"/>
        <v>7.7746237537590277</v>
      </c>
      <c r="AB116" s="68">
        <f t="shared" si="79"/>
        <v>2.3162664243593589E-2</v>
      </c>
    </row>
    <row r="117" spans="1:28">
      <c r="A117">
        <v>29296.76</v>
      </c>
      <c r="B117">
        <v>8.7415485230849193</v>
      </c>
      <c r="D117" s="66">
        <f t="shared" si="60"/>
        <v>7.745822644365508</v>
      </c>
      <c r="E117" s="66">
        <f t="shared" si="61"/>
        <v>6.5979978609269638</v>
      </c>
      <c r="F117" s="66">
        <f t="shared" si="62"/>
        <v>1.1478247834385442</v>
      </c>
      <c r="G117" s="66">
        <f t="shared" si="63"/>
        <v>1.1998200183956094</v>
      </c>
      <c r="H117" s="66">
        <f t="shared" si="64"/>
        <v>5.1995234957065151E-2</v>
      </c>
      <c r="I117" s="66">
        <f t="shared" si="65"/>
        <v>7.7978178793225732</v>
      </c>
      <c r="J117" s="66">
        <f t="shared" si="66"/>
        <v>-5.1995234957065151E-2</v>
      </c>
      <c r="K117" s="66">
        <f t="shared" si="67"/>
        <v>0</v>
      </c>
      <c r="L117" s="66">
        <f t="shared" si="68"/>
        <v>5.1995234957065151E-2</v>
      </c>
      <c r="M117" s="66">
        <f t="shared" si="69"/>
        <v>7.7978178793225732</v>
      </c>
      <c r="N117" s="66">
        <f t="shared" si="70"/>
        <v>-5.1995234957065151E-2</v>
      </c>
      <c r="O117" s="67">
        <f t="shared" si="71"/>
        <v>2.7035044582404098E-3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3.6361038379406265E-7</v>
      </c>
      <c r="X117" s="65">
        <f t="shared" si="75"/>
        <v>3.6361038379406265E-3</v>
      </c>
      <c r="Y117" s="68">
        <f t="shared" si="77"/>
        <v>1E-4</v>
      </c>
      <c r="Z117" s="68">
        <f t="shared" si="78"/>
        <v>1E-4</v>
      </c>
      <c r="AA117" s="66">
        <f t="shared" si="76"/>
        <v>7.7978178793225732</v>
      </c>
      <c r="AB117" s="68">
        <f t="shared" si="79"/>
        <v>2.3194125563545498E-2</v>
      </c>
    </row>
    <row r="118" spans="1:28">
      <c r="A118">
        <v>32000.06</v>
      </c>
      <c r="B118">
        <v>8.7415485230849193</v>
      </c>
      <c r="D118" s="66">
        <f t="shared" si="60"/>
        <v>7.745822644365508</v>
      </c>
      <c r="E118" s="66">
        <f t="shared" si="61"/>
        <v>6.6148640146223396</v>
      </c>
      <c r="F118" s="66">
        <f t="shared" si="62"/>
        <v>1.1309586297431684</v>
      </c>
      <c r="G118" s="66">
        <f t="shared" si="63"/>
        <v>1.2043615379840382</v>
      </c>
      <c r="H118" s="66">
        <f t="shared" si="64"/>
        <v>7.3402908240869813E-2</v>
      </c>
      <c r="I118" s="66">
        <f t="shared" si="65"/>
        <v>7.8192255526063779</v>
      </c>
      <c r="J118" s="66">
        <f t="shared" si="66"/>
        <v>-7.3402908240869813E-2</v>
      </c>
      <c r="K118" s="66">
        <f t="shared" si="67"/>
        <v>0</v>
      </c>
      <c r="L118" s="66">
        <f t="shared" si="68"/>
        <v>7.3402908240869813E-2</v>
      </c>
      <c r="M118" s="66">
        <f t="shared" si="69"/>
        <v>7.8192255526063779</v>
      </c>
      <c r="N118" s="66">
        <f t="shared" si="70"/>
        <v>-7.3402908240869813E-2</v>
      </c>
      <c r="O118" s="67">
        <f t="shared" si="71"/>
        <v>5.3879869382175531E-3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3.3289331793510836E-7</v>
      </c>
      <c r="X118" s="65">
        <f t="shared" si="75"/>
        <v>3.3289331793510835E-3</v>
      </c>
      <c r="Y118" s="68">
        <f t="shared" si="77"/>
        <v>1E-4</v>
      </c>
      <c r="Z118" s="68">
        <f t="shared" si="78"/>
        <v>1E-4</v>
      </c>
      <c r="AA118" s="66">
        <f t="shared" si="76"/>
        <v>7.8192255526063779</v>
      </c>
      <c r="AB118" s="68">
        <f t="shared" si="79"/>
        <v>2.1407673283804662E-2</v>
      </c>
    </row>
    <row r="119" spans="1:28">
      <c r="A119">
        <v>34998.449999999997</v>
      </c>
      <c r="B119">
        <v>8.7415485230849193</v>
      </c>
      <c r="D119" s="66">
        <f t="shared" si="60"/>
        <v>7.745822644365508</v>
      </c>
      <c r="E119" s="66">
        <f t="shared" si="61"/>
        <v>6.6315888198180266</v>
      </c>
      <c r="F119" s="66">
        <f t="shared" si="62"/>
        <v>1.1142338245474814</v>
      </c>
      <c r="G119" s="66">
        <f t="shared" si="63"/>
        <v>1.2087709990245399</v>
      </c>
      <c r="H119" s="66">
        <f t="shared" si="64"/>
        <v>9.453717447705845E-2</v>
      </c>
      <c r="I119" s="66">
        <f t="shared" si="65"/>
        <v>7.8403598188425665</v>
      </c>
      <c r="J119" s="66">
        <f t="shared" si="66"/>
        <v>-9.453717447705845E-2</v>
      </c>
      <c r="K119" s="66">
        <f t="shared" si="67"/>
        <v>0</v>
      </c>
      <c r="L119" s="66">
        <f t="shared" si="68"/>
        <v>9.453717447705845E-2</v>
      </c>
      <c r="M119" s="66">
        <f t="shared" si="69"/>
        <v>7.8403598188425665</v>
      </c>
      <c r="N119" s="66">
        <f t="shared" si="70"/>
        <v>-9.453717447705845E-2</v>
      </c>
      <c r="O119" s="67">
        <f t="shared" si="71"/>
        <v>8.937277358105792E-3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3.043736550482248E-7</v>
      </c>
      <c r="X119" s="65">
        <f t="shared" si="75"/>
        <v>3.0437365504822479E-3</v>
      </c>
      <c r="Y119" s="68">
        <f t="shared" si="77"/>
        <v>1E-4</v>
      </c>
      <c r="Z119" s="68">
        <f t="shared" si="78"/>
        <v>1E-4</v>
      </c>
      <c r="AA119" s="66">
        <f t="shared" si="76"/>
        <v>7.8403598188425665</v>
      </c>
      <c r="AB119" s="68">
        <f t="shared" si="79"/>
        <v>2.1134266236188637E-2</v>
      </c>
    </row>
    <row r="120" spans="1:28">
      <c r="A120">
        <v>38300</v>
      </c>
      <c r="B120">
        <v>8.7415485230849193</v>
      </c>
      <c r="D120" s="66">
        <f t="shared" si="60"/>
        <v>7.745822644365508</v>
      </c>
      <c r="E120" s="66">
        <f t="shared" si="61"/>
        <v>6.6480379626765176</v>
      </c>
      <c r="F120" s="66">
        <f t="shared" si="62"/>
        <v>1.0977846816889905</v>
      </c>
      <c r="G120" s="66">
        <f t="shared" si="63"/>
        <v>1.2130192769479604</v>
      </c>
      <c r="H120" s="66">
        <f t="shared" si="64"/>
        <v>0.11523459525896995</v>
      </c>
      <c r="I120" s="66">
        <f t="shared" si="65"/>
        <v>7.8610572396244782</v>
      </c>
      <c r="J120" s="66">
        <f t="shared" si="66"/>
        <v>-0.11523459525897017</v>
      </c>
      <c r="K120" s="66">
        <f t="shared" si="67"/>
        <v>0</v>
      </c>
      <c r="L120" s="66">
        <f t="shared" si="68"/>
        <v>0.11523459525897017</v>
      </c>
      <c r="M120" s="66">
        <f t="shared" si="69"/>
        <v>7.8610572396244782</v>
      </c>
      <c r="N120" s="66">
        <f t="shared" si="70"/>
        <v>-0.11523459525897017</v>
      </c>
      <c r="O120" s="67">
        <f t="shared" si="71"/>
        <v>1.3279011944498671E-2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2.7813593074471389E-7</v>
      </c>
      <c r="X120" s="65">
        <f t="shared" si="75"/>
        <v>2.7813593074471391E-3</v>
      </c>
      <c r="Y120" s="68">
        <f t="shared" si="77"/>
        <v>1E-4</v>
      </c>
      <c r="Z120" s="68">
        <f t="shared" si="78"/>
        <v>1E-4</v>
      </c>
      <c r="AA120" s="66">
        <f t="shared" si="76"/>
        <v>7.8610572396244782</v>
      </c>
      <c r="AB120" s="68">
        <f t="shared" si="79"/>
        <v>2.0697420781911724E-2</v>
      </c>
    </row>
    <row r="121" spans="1:28">
      <c r="A121">
        <v>41888.22</v>
      </c>
      <c r="B121">
        <v>8.7415485230849193</v>
      </c>
      <c r="D121" s="66">
        <f t="shared" si="60"/>
        <v>7.745822644365508</v>
      </c>
      <c r="E121" s="66">
        <f t="shared" si="61"/>
        <v>6.6640105918924739</v>
      </c>
      <c r="F121" s="66">
        <f t="shared" si="62"/>
        <v>1.0818120524730341</v>
      </c>
      <c r="G121" s="66">
        <f t="shared" si="63"/>
        <v>1.2170629967191169</v>
      </c>
      <c r="H121" s="66">
        <f t="shared" si="64"/>
        <v>0.13525094424608275</v>
      </c>
      <c r="I121" s="66">
        <f t="shared" si="65"/>
        <v>7.8810735886115904</v>
      </c>
      <c r="J121" s="66">
        <f t="shared" si="66"/>
        <v>-0.13525094424608231</v>
      </c>
      <c r="K121" s="66">
        <f t="shared" si="67"/>
        <v>0</v>
      </c>
      <c r="L121" s="66">
        <f t="shared" si="68"/>
        <v>0.13525094424608231</v>
      </c>
      <c r="M121" s="66">
        <f t="shared" si="69"/>
        <v>7.8810735886115904</v>
      </c>
      <c r="N121" s="66">
        <f t="shared" si="70"/>
        <v>-0.13525094424608231</v>
      </c>
      <c r="O121" s="67">
        <f t="shared" si="71"/>
        <v>1.8292817919456864E-2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2.5431030842376546E-7</v>
      </c>
      <c r="X121" s="65">
        <f t="shared" si="75"/>
        <v>2.5431030842376547E-3</v>
      </c>
      <c r="Y121" s="68">
        <f t="shared" si="77"/>
        <v>1E-4</v>
      </c>
      <c r="Z121" s="68">
        <f t="shared" si="78"/>
        <v>1E-4</v>
      </c>
      <c r="AA121" s="66">
        <f t="shared" si="76"/>
        <v>7.8810735886115904</v>
      </c>
      <c r="AB121" s="68">
        <f t="shared" si="79"/>
        <v>2.0016348987112131E-2</v>
      </c>
    </row>
    <row r="122" spans="1:28">
      <c r="A122">
        <v>45789.95</v>
      </c>
      <c r="B122">
        <v>8.7415485230849193</v>
      </c>
      <c r="D122" s="66">
        <f t="shared" si="60"/>
        <v>7.745822644365508</v>
      </c>
      <c r="E122" s="66">
        <f t="shared" si="61"/>
        <v>6.6795427384883546</v>
      </c>
      <c r="F122" s="66">
        <f t="shared" si="62"/>
        <v>1.0662799058771535</v>
      </c>
      <c r="G122" s="66">
        <f t="shared" si="63"/>
        <v>1.2209204184760774</v>
      </c>
      <c r="H122" s="66">
        <f t="shared" si="64"/>
        <v>0.15464051259892386</v>
      </c>
      <c r="I122" s="66">
        <f t="shared" si="65"/>
        <v>7.9004631569644319</v>
      </c>
      <c r="J122" s="66">
        <f t="shared" si="66"/>
        <v>-0.15464051259892386</v>
      </c>
      <c r="K122" s="66">
        <f t="shared" si="67"/>
        <v>0</v>
      </c>
      <c r="L122" s="66">
        <f t="shared" si="68"/>
        <v>0.15464051259892386</v>
      </c>
      <c r="M122" s="66">
        <f t="shared" si="69"/>
        <v>7.9004631569644319</v>
      </c>
      <c r="N122" s="66">
        <f t="shared" si="70"/>
        <v>-0.15464051259892386</v>
      </c>
      <c r="O122" s="67">
        <f t="shared" si="71"/>
        <v>2.391368813685793E-2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2.326407027638716E-7</v>
      </c>
      <c r="X122" s="65">
        <f t="shared" si="75"/>
        <v>2.3264070276387159E-3</v>
      </c>
      <c r="Y122" s="68">
        <f t="shared" si="77"/>
        <v>1E-4</v>
      </c>
      <c r="Z122" s="68">
        <f t="shared" si="78"/>
        <v>1E-4</v>
      </c>
      <c r="AA122" s="66">
        <f t="shared" si="76"/>
        <v>7.9004631569644319</v>
      </c>
      <c r="AB122" s="68">
        <f t="shared" si="79"/>
        <v>1.9389568352841557E-2</v>
      </c>
    </row>
    <row r="123" spans="1:28">
      <c r="A123">
        <v>50098.35</v>
      </c>
      <c r="B123">
        <v>8.7415485230849193</v>
      </c>
      <c r="D123" s="66">
        <f t="shared" si="60"/>
        <v>7.745822644365508</v>
      </c>
      <c r="E123" s="66">
        <f t="shared" si="61"/>
        <v>6.6948807903074403</v>
      </c>
      <c r="F123" s="66">
        <f t="shared" si="62"/>
        <v>1.0509418540580677</v>
      </c>
      <c r="G123" s="66">
        <f t="shared" si="63"/>
        <v>1.2246592945050783</v>
      </c>
      <c r="H123" s="66">
        <f t="shared" si="64"/>
        <v>0.17371744044701054</v>
      </c>
      <c r="I123" s="66">
        <f t="shared" si="65"/>
        <v>7.9195400848125184</v>
      </c>
      <c r="J123" s="66">
        <f t="shared" si="66"/>
        <v>-0.17371744044701032</v>
      </c>
      <c r="K123" s="66">
        <f t="shared" si="67"/>
        <v>0</v>
      </c>
      <c r="L123" s="66">
        <f t="shared" si="68"/>
        <v>0.17371744044701032</v>
      </c>
      <c r="M123" s="66">
        <f t="shared" si="69"/>
        <v>7.9195400848125184</v>
      </c>
      <c r="N123" s="66">
        <f t="shared" si="70"/>
        <v>-0.17371744044701032</v>
      </c>
      <c r="O123" s="67">
        <f t="shared" si="71"/>
        <v>3.0177749115460575E-2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2.1263387212398297E-7</v>
      </c>
      <c r="X123" s="65">
        <f t="shared" si="75"/>
        <v>2.1263387212398298E-3</v>
      </c>
      <c r="Y123" s="68">
        <f t="shared" si="77"/>
        <v>1E-4</v>
      </c>
      <c r="Z123" s="68">
        <f t="shared" si="78"/>
        <v>1E-4</v>
      </c>
      <c r="AA123" s="66">
        <f t="shared" si="76"/>
        <v>7.9195400848125184</v>
      </c>
      <c r="AB123" s="68">
        <f t="shared" si="79"/>
        <v>1.9076927848086456E-2</v>
      </c>
    </row>
    <row r="124" spans="1:28">
      <c r="A124">
        <v>54797.69</v>
      </c>
      <c r="B124">
        <v>8.7415485230849193</v>
      </c>
      <c r="D124" s="66">
        <f t="shared" si="60"/>
        <v>7.745822644365508</v>
      </c>
      <c r="E124" s="66">
        <f t="shared" si="61"/>
        <v>6.7098402920382343</v>
      </c>
      <c r="F124" s="66">
        <f t="shared" si="62"/>
        <v>1.0359823523272738</v>
      </c>
      <c r="G124" s="66">
        <f t="shared" si="63"/>
        <v>1.2282403823941968</v>
      </c>
      <c r="H124" s="66">
        <f t="shared" si="64"/>
        <v>0.19225803006692299</v>
      </c>
      <c r="I124" s="66">
        <f t="shared" si="65"/>
        <v>7.938080674432431</v>
      </c>
      <c r="J124" s="66">
        <f t="shared" si="66"/>
        <v>-0.19225803006692299</v>
      </c>
      <c r="K124" s="66">
        <f t="shared" si="67"/>
        <v>0</v>
      </c>
      <c r="L124" s="66">
        <f t="shared" si="68"/>
        <v>0.19225803006692299</v>
      </c>
      <c r="M124" s="66">
        <f t="shared" si="69"/>
        <v>7.938080674432431</v>
      </c>
      <c r="N124" s="66">
        <f t="shared" si="70"/>
        <v>-0.19225803006692299</v>
      </c>
      <c r="O124" s="67">
        <f t="shared" si="71"/>
        <v>3.6963150125213867E-2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1.9439881767867482E-7</v>
      </c>
      <c r="X124" s="65">
        <f t="shared" si="75"/>
        <v>1.9439881767867482E-3</v>
      </c>
      <c r="Y124" s="68">
        <f t="shared" si="77"/>
        <v>1E-4</v>
      </c>
      <c r="Z124" s="68">
        <f t="shared" si="78"/>
        <v>1E-4</v>
      </c>
      <c r="AA124" s="66">
        <f t="shared" si="76"/>
        <v>7.938080674432431</v>
      </c>
      <c r="AB124" s="68">
        <f t="shared" si="79"/>
        <v>1.8540589619912673E-2</v>
      </c>
    </row>
    <row r="125" spans="1:28">
      <c r="A125">
        <v>59993.7</v>
      </c>
      <c r="B125">
        <v>8.7415485230849193</v>
      </c>
      <c r="D125" s="66">
        <f t="shared" si="60"/>
        <v>7.745822644365508</v>
      </c>
      <c r="E125" s="66">
        <f t="shared" si="61"/>
        <v>6.7246278358813791</v>
      </c>
      <c r="F125" s="66">
        <f t="shared" si="62"/>
        <v>1.0211948084841289</v>
      </c>
      <c r="G125" s="66">
        <f t="shared" si="63"/>
        <v>1.2317184036219877</v>
      </c>
      <c r="H125" s="66">
        <f t="shared" si="64"/>
        <v>0.21052359513785879</v>
      </c>
      <c r="I125" s="66">
        <f t="shared" si="65"/>
        <v>7.9563462395033664</v>
      </c>
      <c r="J125" s="66">
        <f t="shared" si="66"/>
        <v>-0.21052359513785834</v>
      </c>
      <c r="K125" s="66">
        <f t="shared" si="67"/>
        <v>0</v>
      </c>
      <c r="L125" s="66">
        <f t="shared" si="68"/>
        <v>0.21052359513785834</v>
      </c>
      <c r="M125" s="66">
        <f t="shared" si="69"/>
        <v>7.9563462395033664</v>
      </c>
      <c r="N125" s="66">
        <f t="shared" si="70"/>
        <v>-0.21052359513785834</v>
      </c>
      <c r="O125" s="67">
        <f t="shared" si="71"/>
        <v>4.4320184109768894E-2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1.7756207981042247E-7</v>
      </c>
      <c r="X125" s="65">
        <f t="shared" si="75"/>
        <v>1.7756207981042247E-3</v>
      </c>
      <c r="Y125" s="68">
        <f t="shared" si="77"/>
        <v>1E-4</v>
      </c>
      <c r="Z125" s="68">
        <f t="shared" si="78"/>
        <v>1E-4</v>
      </c>
      <c r="AA125" s="66">
        <f t="shared" si="76"/>
        <v>7.9563462395033664</v>
      </c>
      <c r="AB125" s="68">
        <f t="shared" si="79"/>
        <v>1.8265565070935352E-2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3.2496462911096362E-2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3.2496462911096362E-2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6.4992925822192724E-2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9.7489388733289051E-2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0.12998585164438545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0.12998585164438545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0.12998585164438545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0.16248231455548179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</v>
      </c>
      <c r="J233" s="9">
        <f t="shared" si="91"/>
        <v>3.37</v>
      </c>
      <c r="K233" s="9">
        <f t="shared" si="83"/>
        <v>0.1</v>
      </c>
      <c r="L233" s="9">
        <f t="shared" si="84"/>
        <v>3.37</v>
      </c>
    </row>
    <row r="234" spans="1:12">
      <c r="A234" s="66">
        <f t="shared" si="85"/>
        <v>0.16248231455548179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</v>
      </c>
      <c r="J234" s="9">
        <f t="shared" si="91"/>
        <v>3.68</v>
      </c>
      <c r="K234" s="9">
        <f t="shared" si="83"/>
        <v>0.1</v>
      </c>
      <c r="L234" s="9">
        <f t="shared" si="84"/>
        <v>3.68</v>
      </c>
    </row>
    <row r="235" spans="1:12">
      <c r="A235" s="66">
        <f t="shared" si="85"/>
        <v>0.1949787774665781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</v>
      </c>
      <c r="J235" s="9">
        <f t="shared" si="91"/>
        <v>4.04</v>
      </c>
      <c r="K235" s="9">
        <f t="shared" si="83"/>
        <v>0.1</v>
      </c>
      <c r="L235" s="9">
        <f t="shared" si="84"/>
        <v>4.04</v>
      </c>
    </row>
    <row r="236" spans="1:12">
      <c r="A236" s="66">
        <f t="shared" si="85"/>
        <v>0.1949787774665781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0.1</v>
      </c>
      <c r="J236" s="9">
        <f t="shared" si="91"/>
        <v>4.41</v>
      </c>
      <c r="K236" s="9">
        <f t="shared" si="83"/>
        <v>0.1</v>
      </c>
      <c r="L236" s="9">
        <f t="shared" si="84"/>
        <v>4.41</v>
      </c>
    </row>
    <row r="237" spans="1:12">
      <c r="A237" s="66">
        <f t="shared" si="85"/>
        <v>0.1949787774665781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0.1</v>
      </c>
      <c r="J237" s="9">
        <f t="shared" si="91"/>
        <v>4.82</v>
      </c>
      <c r="K237" s="9">
        <f t="shared" si="83"/>
        <v>0.1</v>
      </c>
      <c r="L237" s="9">
        <f t="shared" si="84"/>
        <v>4.82</v>
      </c>
    </row>
    <row r="238" spans="1:12">
      <c r="A238" s="66">
        <f t="shared" si="85"/>
        <v>0.22747524037767447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0.1</v>
      </c>
      <c r="J238" s="9">
        <f t="shared" si="91"/>
        <v>5.27</v>
      </c>
      <c r="K238" s="9">
        <f t="shared" si="83"/>
        <v>0.1</v>
      </c>
      <c r="L238" s="9">
        <f t="shared" si="84"/>
        <v>5.27</v>
      </c>
    </row>
    <row r="239" spans="1:12">
      <c r="A239" s="66">
        <f t="shared" si="85"/>
        <v>0.22747524037767447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0.1</v>
      </c>
      <c r="J239" s="9">
        <f t="shared" si="91"/>
        <v>5.77</v>
      </c>
      <c r="K239" s="9">
        <f t="shared" si="83"/>
        <v>0.1</v>
      </c>
      <c r="L239" s="9">
        <f t="shared" si="84"/>
        <v>5.77</v>
      </c>
    </row>
    <row r="240" spans="1:12">
      <c r="A240" s="66">
        <f t="shared" si="85"/>
        <v>0.22747524037767447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0.1</v>
      </c>
      <c r="J240" s="9">
        <f t="shared" si="91"/>
        <v>6.31</v>
      </c>
      <c r="K240" s="9">
        <f t="shared" si="83"/>
        <v>0.1</v>
      </c>
      <c r="L240" s="9">
        <f t="shared" si="84"/>
        <v>6.31</v>
      </c>
    </row>
    <row r="241" spans="1:19">
      <c r="A241" s="66">
        <f t="shared" si="85"/>
        <v>0.25997170328877089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0.1</v>
      </c>
      <c r="J241" s="9">
        <f t="shared" si="91"/>
        <v>6.9</v>
      </c>
      <c r="K241" s="9">
        <f t="shared" si="83"/>
        <v>0.1</v>
      </c>
      <c r="L241" s="9">
        <f t="shared" si="84"/>
        <v>6.9</v>
      </c>
    </row>
    <row r="242" spans="1:19">
      <c r="A242" s="66">
        <f t="shared" si="85"/>
        <v>0.25997170328877089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0.1</v>
      </c>
      <c r="J242" s="9">
        <f t="shared" si="91"/>
        <v>7.55</v>
      </c>
      <c r="K242" s="9">
        <f t="shared" si="83"/>
        <v>0.1</v>
      </c>
      <c r="L242" s="9">
        <f t="shared" si="84"/>
        <v>7.55</v>
      </c>
    </row>
    <row r="243" spans="1:19">
      <c r="A243" s="66">
        <f t="shared" si="85"/>
        <v>0.29246816619986721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0.1</v>
      </c>
      <c r="J243" s="9">
        <f t="shared" si="91"/>
        <v>8.26</v>
      </c>
      <c r="K243" s="9">
        <f t="shared" si="83"/>
        <v>0.1</v>
      </c>
      <c r="L243" s="9">
        <f t="shared" si="84"/>
        <v>8.26</v>
      </c>
    </row>
    <row r="244" spans="1:19">
      <c r="A244" s="66">
        <f t="shared" si="85"/>
        <v>0.32496462911096358</v>
      </c>
      <c r="B244" s="9">
        <f t="shared" si="86"/>
        <v>9.0299999999999994</v>
      </c>
      <c r="C244" s="65">
        <f t="shared" si="80"/>
        <v>0.1</v>
      </c>
      <c r="D244" s="9">
        <f t="shared" si="87"/>
        <v>9.0299999999999994</v>
      </c>
      <c r="E244" s="66">
        <f t="shared" si="81"/>
        <v>0.1</v>
      </c>
      <c r="F244" s="9">
        <f t="shared" si="88"/>
        <v>9.0299999999999994</v>
      </c>
      <c r="G244" s="68">
        <f t="shared" si="82"/>
        <v>0.1</v>
      </c>
      <c r="H244" s="9">
        <f t="shared" si="89"/>
        <v>9.0299999999999994</v>
      </c>
      <c r="I244" s="66">
        <f t="shared" si="90"/>
        <v>0.1</v>
      </c>
      <c r="J244" s="9">
        <f t="shared" si="91"/>
        <v>9.0299999999999994</v>
      </c>
      <c r="K244" s="9">
        <f t="shared" si="83"/>
        <v>0.1</v>
      </c>
      <c r="L244" s="9">
        <f t="shared" si="84"/>
        <v>9.0299999999999994</v>
      </c>
    </row>
    <row r="245" spans="1:19">
      <c r="A245" s="66">
        <f t="shared" si="85"/>
        <v>0.35746109202205989</v>
      </c>
      <c r="B245" s="9">
        <f t="shared" si="86"/>
        <v>9.89</v>
      </c>
      <c r="C245" s="65">
        <f t="shared" si="80"/>
        <v>0.1</v>
      </c>
      <c r="D245" s="9">
        <f t="shared" si="87"/>
        <v>9.89</v>
      </c>
      <c r="E245" s="66">
        <f t="shared" si="81"/>
        <v>0.1</v>
      </c>
      <c r="F245" s="9">
        <f t="shared" si="88"/>
        <v>9.89</v>
      </c>
      <c r="G245" s="68">
        <f t="shared" si="82"/>
        <v>0.1</v>
      </c>
      <c r="H245" s="9">
        <f t="shared" si="89"/>
        <v>9.89</v>
      </c>
      <c r="I245" s="66">
        <f t="shared" si="90"/>
        <v>0.1</v>
      </c>
      <c r="J245" s="9">
        <f t="shared" si="91"/>
        <v>9.89</v>
      </c>
      <c r="K245" s="9">
        <f t="shared" si="83"/>
        <v>0.1</v>
      </c>
      <c r="L245" s="9">
        <f t="shared" si="84"/>
        <v>9.89</v>
      </c>
    </row>
    <row r="246" spans="1:19">
      <c r="A246" s="66">
        <f t="shared" si="85"/>
        <v>0.3899575549331562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0.1</v>
      </c>
      <c r="J246" s="9">
        <f t="shared" si="91"/>
        <v>10.8</v>
      </c>
      <c r="K246" s="9">
        <f t="shared" si="83"/>
        <v>0.1</v>
      </c>
      <c r="L246" s="9">
        <f t="shared" si="84"/>
        <v>10.8</v>
      </c>
    </row>
    <row r="247" spans="1:19">
      <c r="A247" s="66">
        <f t="shared" si="85"/>
        <v>0.42245401784425263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0.1</v>
      </c>
      <c r="J247" s="9">
        <f t="shared" si="91"/>
        <v>11.79</v>
      </c>
      <c r="K247" s="9">
        <f t="shared" si="83"/>
        <v>0.1</v>
      </c>
      <c r="L247" s="9">
        <f t="shared" si="84"/>
        <v>11.79</v>
      </c>
    </row>
    <row r="248" spans="1:19">
      <c r="A248" s="66">
        <f t="shared" si="85"/>
        <v>0.45495048075534894</v>
      </c>
      <c r="B248" s="9">
        <f t="shared" si="86"/>
        <v>12.9</v>
      </c>
      <c r="C248" s="65">
        <f t="shared" si="80"/>
        <v>0.1</v>
      </c>
      <c r="D248" s="9">
        <f t="shared" si="87"/>
        <v>12.9</v>
      </c>
      <c r="E248" s="66">
        <f t="shared" si="81"/>
        <v>0.1</v>
      </c>
      <c r="F248" s="9">
        <f t="shared" si="88"/>
        <v>12.9</v>
      </c>
      <c r="G248" s="68">
        <f t="shared" si="82"/>
        <v>0.1</v>
      </c>
      <c r="H248" s="9">
        <f t="shared" si="89"/>
        <v>12.9</v>
      </c>
      <c r="I248" s="66">
        <f t="shared" si="90"/>
        <v>0.1</v>
      </c>
      <c r="J248" s="9">
        <f t="shared" si="91"/>
        <v>12.9</v>
      </c>
      <c r="K248" s="9">
        <f t="shared" si="83"/>
        <v>0.1</v>
      </c>
      <c r="L248" s="9">
        <f t="shared" si="84"/>
        <v>12.9</v>
      </c>
    </row>
    <row r="249" spans="1:19">
      <c r="A249" s="66">
        <f t="shared" si="85"/>
        <v>0.48744694366644536</v>
      </c>
      <c r="B249" s="9">
        <f t="shared" si="86"/>
        <v>14.19</v>
      </c>
      <c r="C249" s="65">
        <f t="shared" si="80"/>
        <v>0.1</v>
      </c>
      <c r="D249" s="9">
        <f t="shared" si="87"/>
        <v>14.19</v>
      </c>
      <c r="E249" s="66">
        <f t="shared" si="81"/>
        <v>0.1</v>
      </c>
      <c r="F249" s="9">
        <f t="shared" si="88"/>
        <v>14.19</v>
      </c>
      <c r="G249" s="68">
        <f t="shared" si="82"/>
        <v>0.1</v>
      </c>
      <c r="H249" s="9">
        <f t="shared" si="89"/>
        <v>14.19</v>
      </c>
      <c r="I249" s="66">
        <f t="shared" si="90"/>
        <v>0.1</v>
      </c>
      <c r="J249" s="9">
        <f t="shared" si="91"/>
        <v>14.19</v>
      </c>
      <c r="K249" s="9">
        <f t="shared" si="83"/>
        <v>0.1</v>
      </c>
      <c r="L249" s="9">
        <f t="shared" si="84"/>
        <v>14.19</v>
      </c>
    </row>
    <row r="250" spans="1:19">
      <c r="A250" s="66">
        <f t="shared" si="85"/>
        <v>0.51994340657754179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0.1</v>
      </c>
      <c r="J250" s="9">
        <f t="shared" si="91"/>
        <v>15.5</v>
      </c>
      <c r="K250" s="9">
        <f t="shared" si="83"/>
        <v>0.1</v>
      </c>
      <c r="L250" s="9">
        <f t="shared" si="84"/>
        <v>15.5</v>
      </c>
    </row>
    <row r="251" spans="1:19" ht="24">
      <c r="A251" s="66">
        <f t="shared" si="85"/>
        <v>0.55243986948863799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0.1</v>
      </c>
      <c r="J251" s="9">
        <f t="shared" si="91"/>
        <v>16.89</v>
      </c>
      <c r="K251" s="9">
        <f t="shared" si="83"/>
        <v>0.1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0.58493633239973442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0.1</v>
      </c>
      <c r="J252" s="9">
        <f t="shared" si="91"/>
        <v>18.5</v>
      </c>
      <c r="K252" s="9">
        <f t="shared" si="83"/>
        <v>0.1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1.0559081863259694</v>
      </c>
    </row>
    <row r="253" spans="1:19">
      <c r="A253" s="66">
        <f t="shared" si="85"/>
        <v>0.61743279531083073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0.1</v>
      </c>
      <c r="J253" s="9">
        <f t="shared" si="91"/>
        <v>20.3</v>
      </c>
      <c r="K253" s="9">
        <f t="shared" si="83"/>
        <v>0.1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10.559081863259694</v>
      </c>
    </row>
    <row r="254" spans="1:19">
      <c r="A254" s="66">
        <f t="shared" si="85"/>
        <v>0.64992925822192715</v>
      </c>
      <c r="B254" s="9">
        <f t="shared" si="86"/>
        <v>22.19</v>
      </c>
      <c r="C254" s="65">
        <f t="shared" si="80"/>
        <v>0.1</v>
      </c>
      <c r="D254" s="9">
        <f t="shared" si="87"/>
        <v>22.19</v>
      </c>
      <c r="E254" s="66">
        <f t="shared" si="81"/>
        <v>0.1</v>
      </c>
      <c r="F254" s="9">
        <f t="shared" si="88"/>
        <v>22.19</v>
      </c>
      <c r="G254" s="68">
        <f t="shared" si="82"/>
        <v>0.1</v>
      </c>
      <c r="H254" s="9">
        <f t="shared" si="89"/>
        <v>22.19</v>
      </c>
      <c r="I254" s="66">
        <f t="shared" si="90"/>
        <v>0.1</v>
      </c>
      <c r="J254" s="9">
        <f t="shared" si="91"/>
        <v>22.19</v>
      </c>
      <c r="K254" s="9">
        <f t="shared" si="83"/>
        <v>0.1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105.59081863259694</v>
      </c>
    </row>
    <row r="255" spans="1:19">
      <c r="A255" s="66">
        <f t="shared" si="85"/>
        <v>0.68242572113302336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0.1</v>
      </c>
      <c r="J255" s="9">
        <f t="shared" si="91"/>
        <v>24.3</v>
      </c>
      <c r="K255" s="9">
        <f t="shared" si="83"/>
        <v>0.1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1055.9081863259694</v>
      </c>
    </row>
    <row r="256" spans="1:19">
      <c r="A256" s="66">
        <f t="shared" si="85"/>
        <v>0.7474186469552162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0.1</v>
      </c>
      <c r="J256" s="9">
        <f t="shared" si="91"/>
        <v>26.59</v>
      </c>
      <c r="K256" s="9">
        <f t="shared" si="83"/>
        <v>0.1</v>
      </c>
      <c r="L256" s="9">
        <f t="shared" si="84"/>
        <v>26.59</v>
      </c>
    </row>
    <row r="257" spans="1:19">
      <c r="A257" s="66">
        <f t="shared" si="85"/>
        <v>0.81241157277740883</v>
      </c>
      <c r="B257" s="9">
        <f t="shared" si="86"/>
        <v>29</v>
      </c>
      <c r="C257" s="65">
        <f t="shared" ref="C257:C288" si="92">IF(D40&lt;0.0001,0.1,IF(D40="",0.001,D40))</f>
        <v>0.1</v>
      </c>
      <c r="D257" s="9">
        <f t="shared" si="87"/>
        <v>29</v>
      </c>
      <c r="E257" s="66">
        <f t="shared" ref="E257:E288" si="93">IF(E40&lt;0.0001,0.1,IF(E40="",E256,E40))</f>
        <v>0.1</v>
      </c>
      <c r="F257" s="9">
        <f t="shared" si="88"/>
        <v>29</v>
      </c>
      <c r="G257" s="68">
        <f t="shared" ref="G257:G288" si="94">IF(G40&lt;0.0001,0.1,IF(G40="",0.0001,G40))</f>
        <v>0.1</v>
      </c>
      <c r="H257" s="9">
        <f t="shared" si="89"/>
        <v>29</v>
      </c>
      <c r="I257" s="66">
        <f t="shared" si="90"/>
        <v>0.1</v>
      </c>
      <c r="J257" s="9">
        <f t="shared" si="91"/>
        <v>29</v>
      </c>
      <c r="K257" s="9">
        <f t="shared" ref="K257:K288" si="95">IF(M40&lt;0.0001,0.1,IF(M40="",0.0001,M40))</f>
        <v>0.1</v>
      </c>
      <c r="L257" s="9">
        <f t="shared" ref="L257:L288" si="96">IF(C41="",D257,C41)</f>
        <v>29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0.87740449859960157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0.1</v>
      </c>
      <c r="J258" s="9">
        <f t="shared" ref="J258:J289" si="103">IF(A41="",B257,A41)</f>
        <v>31.79</v>
      </c>
      <c r="K258" s="9">
        <f t="shared" si="95"/>
        <v>0.1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0.97489388733289073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0.1</v>
      </c>
      <c r="J259" s="9">
        <f t="shared" si="103"/>
        <v>34.79</v>
      </c>
      <c r="K259" s="9">
        <f t="shared" si="95"/>
        <v>0.1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1.0723832760661798</v>
      </c>
      <c r="B260" s="9">
        <f t="shared" si="98"/>
        <v>38</v>
      </c>
      <c r="C260" s="65">
        <f t="shared" si="92"/>
        <v>7.6657397346768796E-2</v>
      </c>
      <c r="D260" s="9">
        <f t="shared" si="99"/>
        <v>38</v>
      </c>
      <c r="E260" s="66">
        <f t="shared" si="93"/>
        <v>8.6380078370744979E-3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8.6380078370744979E-3</v>
      </c>
      <c r="J260" s="9">
        <f t="shared" si="103"/>
        <v>38</v>
      </c>
      <c r="K260" s="9">
        <f t="shared" si="95"/>
        <v>8.6380078370744979E-3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1.1698726647994688</v>
      </c>
      <c r="B261" s="9">
        <f t="shared" si="98"/>
        <v>41.59</v>
      </c>
      <c r="C261" s="65">
        <f t="shared" si="92"/>
        <v>0.17414678608005785</v>
      </c>
      <c r="D261" s="9">
        <f t="shared" si="99"/>
        <v>41.59</v>
      </c>
      <c r="E261" s="66">
        <f t="shared" si="93"/>
        <v>7.1970309043547856E-2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7.1970309043547856E-2</v>
      </c>
      <c r="J261" s="9">
        <f t="shared" si="103"/>
        <v>41.59</v>
      </c>
      <c r="K261" s="9">
        <f t="shared" si="95"/>
        <v>7.1970309043547856E-2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1.2673620535327577</v>
      </c>
      <c r="B262" s="9">
        <f t="shared" si="98"/>
        <v>44.69</v>
      </c>
      <c r="C262" s="65">
        <f t="shared" si="92"/>
        <v>0.27163617481334668</v>
      </c>
      <c r="D262" s="9">
        <f t="shared" si="99"/>
        <v>44.69</v>
      </c>
      <c r="E262" s="66">
        <f t="shared" si="93"/>
        <v>0.18319659594012425</v>
      </c>
      <c r="F262" s="9">
        <f t="shared" si="100"/>
        <v>44.69</v>
      </c>
      <c r="G262" s="68">
        <f t="shared" si="94"/>
        <v>0.1</v>
      </c>
      <c r="H262" s="9">
        <f t="shared" si="101"/>
        <v>44.69</v>
      </c>
      <c r="I262" s="66">
        <f t="shared" si="102"/>
        <v>0.18319659594012425</v>
      </c>
      <c r="J262" s="9">
        <f t="shared" si="103"/>
        <v>44.69</v>
      </c>
      <c r="K262" s="9">
        <f t="shared" si="95"/>
        <v>0.18319659594012425</v>
      </c>
      <c r="L262" s="9">
        <f t="shared" si="96"/>
        <v>44.69</v>
      </c>
    </row>
    <row r="263" spans="1:19">
      <c r="A263" s="66">
        <f t="shared" si="97"/>
        <v>1.4623408309993358</v>
      </c>
      <c r="B263" s="9">
        <f t="shared" si="98"/>
        <v>48.58</v>
      </c>
      <c r="C263" s="65">
        <f t="shared" si="92"/>
        <v>0.46661495227992478</v>
      </c>
      <c r="D263" s="9">
        <f t="shared" si="99"/>
        <v>48.58</v>
      </c>
      <c r="E263" s="66">
        <f t="shared" si="93"/>
        <v>0.37163318106548271</v>
      </c>
      <c r="F263" s="9">
        <f t="shared" si="100"/>
        <v>48.58</v>
      </c>
      <c r="G263" s="68">
        <f t="shared" si="94"/>
        <v>0.1</v>
      </c>
      <c r="H263" s="9">
        <f t="shared" si="101"/>
        <v>48.58</v>
      </c>
      <c r="I263" s="66">
        <f t="shared" si="102"/>
        <v>0.37163318106548271</v>
      </c>
      <c r="J263" s="9">
        <f t="shared" si="103"/>
        <v>48.58</v>
      </c>
      <c r="K263" s="9">
        <f t="shared" si="95"/>
        <v>0.37163318106548271</v>
      </c>
      <c r="L263" s="9">
        <f t="shared" si="96"/>
        <v>48.58</v>
      </c>
    </row>
    <row r="264" spans="1:19">
      <c r="A264" s="66">
        <f t="shared" si="97"/>
        <v>1.6573196084659143</v>
      </c>
      <c r="B264" s="9">
        <f t="shared" si="98"/>
        <v>53.3</v>
      </c>
      <c r="C264" s="65">
        <f t="shared" si="92"/>
        <v>0.66159372974650332</v>
      </c>
      <c r="D264" s="9">
        <f t="shared" si="99"/>
        <v>53.3</v>
      </c>
      <c r="E264" s="66">
        <f t="shared" si="93"/>
        <v>0.63081522723614725</v>
      </c>
      <c r="F264" s="9">
        <f t="shared" si="100"/>
        <v>53.3</v>
      </c>
      <c r="G264" s="68">
        <f t="shared" si="94"/>
        <v>0.1</v>
      </c>
      <c r="H264" s="9">
        <f t="shared" si="101"/>
        <v>53.3</v>
      </c>
      <c r="I264" s="66">
        <f t="shared" si="102"/>
        <v>0.63081522723614725</v>
      </c>
      <c r="J264" s="9">
        <f t="shared" si="103"/>
        <v>53.3</v>
      </c>
      <c r="K264" s="9">
        <f t="shared" si="95"/>
        <v>0.63081522723614725</v>
      </c>
      <c r="L264" s="9">
        <f t="shared" si="96"/>
        <v>53.3</v>
      </c>
    </row>
    <row r="265" spans="1:19">
      <c r="A265" s="66">
        <f t="shared" si="97"/>
        <v>2.0147807004879743</v>
      </c>
      <c r="B265" s="9">
        <f t="shared" si="98"/>
        <v>58.65</v>
      </c>
      <c r="C265" s="65">
        <f t="shared" si="92"/>
        <v>1.0190548217685633</v>
      </c>
      <c r="D265" s="9">
        <f t="shared" si="99"/>
        <v>58.65</v>
      </c>
      <c r="E265" s="66">
        <f t="shared" si="93"/>
        <v>0.92601179274075773</v>
      </c>
      <c r="F265" s="9">
        <f t="shared" si="100"/>
        <v>58.65</v>
      </c>
      <c r="G265" s="68">
        <f t="shared" si="94"/>
        <v>0.1</v>
      </c>
      <c r="H265" s="9">
        <f t="shared" si="101"/>
        <v>58.65</v>
      </c>
      <c r="I265" s="66">
        <f t="shared" si="102"/>
        <v>0.92601179274075773</v>
      </c>
      <c r="J265" s="9">
        <f t="shared" si="103"/>
        <v>58.65</v>
      </c>
      <c r="K265" s="9">
        <f t="shared" si="95"/>
        <v>0.92601179274075773</v>
      </c>
      <c r="L265" s="9">
        <f t="shared" si="96"/>
        <v>58.65</v>
      </c>
    </row>
    <row r="266" spans="1:19">
      <c r="A266" s="66">
        <f t="shared" si="97"/>
        <v>2.2422559408656486</v>
      </c>
      <c r="B266" s="9">
        <f t="shared" si="98"/>
        <v>64.47</v>
      </c>
      <c r="C266" s="65">
        <f t="shared" si="92"/>
        <v>1.2465300621462376</v>
      </c>
      <c r="D266" s="9">
        <f t="shared" si="99"/>
        <v>64.47</v>
      </c>
      <c r="E266" s="66">
        <f t="shared" si="93"/>
        <v>1.2260659720666311</v>
      </c>
      <c r="F266" s="9">
        <f t="shared" si="100"/>
        <v>64.47</v>
      </c>
      <c r="G266" s="68">
        <f t="shared" si="94"/>
        <v>0.1</v>
      </c>
      <c r="H266" s="9">
        <f t="shared" si="101"/>
        <v>64.47</v>
      </c>
      <c r="I266" s="66">
        <f t="shared" si="102"/>
        <v>1.2260659720666311</v>
      </c>
      <c r="J266" s="9">
        <f t="shared" si="103"/>
        <v>64.47</v>
      </c>
      <c r="K266" s="9">
        <f t="shared" si="95"/>
        <v>1.2260659720666311</v>
      </c>
      <c r="L266" s="9">
        <f t="shared" si="96"/>
        <v>64.47</v>
      </c>
    </row>
    <row r="267" spans="1:19">
      <c r="A267" s="66">
        <f t="shared" si="97"/>
        <v>2.5347241070655153</v>
      </c>
      <c r="B267" s="9">
        <f t="shared" si="98"/>
        <v>70.819999999999993</v>
      </c>
      <c r="C267" s="65">
        <f t="shared" si="92"/>
        <v>1.5389982283461043</v>
      </c>
      <c r="D267" s="9">
        <f t="shared" si="99"/>
        <v>70.819999999999993</v>
      </c>
      <c r="E267" s="66">
        <f t="shared" si="93"/>
        <v>1.519965814898008</v>
      </c>
      <c r="F267" s="9">
        <f t="shared" si="100"/>
        <v>70.819999999999993</v>
      </c>
      <c r="G267" s="68">
        <f t="shared" si="94"/>
        <v>0.1</v>
      </c>
      <c r="H267" s="9">
        <f t="shared" si="101"/>
        <v>70.819999999999993</v>
      </c>
      <c r="I267" s="66">
        <f t="shared" si="102"/>
        <v>1.519965814898008</v>
      </c>
      <c r="J267" s="9">
        <f t="shared" si="103"/>
        <v>70.819999999999993</v>
      </c>
      <c r="K267" s="9">
        <f t="shared" si="95"/>
        <v>1.519965814898008</v>
      </c>
      <c r="L267" s="9">
        <f t="shared" si="96"/>
        <v>70.819999999999993</v>
      </c>
    </row>
    <row r="268" spans="1:19">
      <c r="A268" s="66">
        <f t="shared" si="97"/>
        <v>2.7297028845320934</v>
      </c>
      <c r="B268" s="9">
        <f t="shared" si="98"/>
        <v>76.790000000000006</v>
      </c>
      <c r="C268" s="65">
        <f t="shared" si="92"/>
        <v>1.7339770058126824</v>
      </c>
      <c r="D268" s="9">
        <f t="shared" si="99"/>
        <v>76.790000000000006</v>
      </c>
      <c r="E268" s="66">
        <f t="shared" si="93"/>
        <v>1.7647618528098628</v>
      </c>
      <c r="F268" s="9">
        <f t="shared" si="100"/>
        <v>76.790000000000006</v>
      </c>
      <c r="G268" s="68">
        <f t="shared" si="94"/>
        <v>0.1</v>
      </c>
      <c r="H268" s="9">
        <f t="shared" si="101"/>
        <v>76.790000000000006</v>
      </c>
      <c r="I268" s="66">
        <f t="shared" si="102"/>
        <v>1.7647618528098628</v>
      </c>
      <c r="J268" s="9">
        <f t="shared" si="103"/>
        <v>76.790000000000006</v>
      </c>
      <c r="K268" s="9">
        <f t="shared" si="95"/>
        <v>1.7647618528098628</v>
      </c>
      <c r="L268" s="9">
        <f t="shared" si="96"/>
        <v>76.790000000000006</v>
      </c>
    </row>
    <row r="269" spans="1:19">
      <c r="A269" s="66">
        <f t="shared" si="97"/>
        <v>2.9896745878208648</v>
      </c>
      <c r="B269" s="9">
        <f t="shared" si="98"/>
        <v>84.88</v>
      </c>
      <c r="C269" s="65">
        <f t="shared" si="92"/>
        <v>1.9939487091014538</v>
      </c>
      <c r="D269" s="9">
        <f t="shared" si="99"/>
        <v>84.88</v>
      </c>
      <c r="E269" s="66">
        <f t="shared" si="93"/>
        <v>2.053428122774466</v>
      </c>
      <c r="F269" s="9">
        <f t="shared" si="100"/>
        <v>84.88</v>
      </c>
      <c r="G269" s="68">
        <f t="shared" si="94"/>
        <v>0.1</v>
      </c>
      <c r="H269" s="9">
        <f t="shared" si="101"/>
        <v>84.88</v>
      </c>
      <c r="I269" s="66">
        <f t="shared" si="102"/>
        <v>2.053428122774466</v>
      </c>
      <c r="J269" s="9">
        <f t="shared" si="103"/>
        <v>84.88</v>
      </c>
      <c r="K269" s="9">
        <f t="shared" si="95"/>
        <v>2.053428122774466</v>
      </c>
      <c r="L269" s="9">
        <f t="shared" si="96"/>
        <v>84.88</v>
      </c>
    </row>
    <row r="270" spans="1:19">
      <c r="A270" s="66">
        <f t="shared" si="97"/>
        <v>3.2171498281985391</v>
      </c>
      <c r="B270" s="9">
        <f t="shared" si="98"/>
        <v>92.66</v>
      </c>
      <c r="C270" s="65">
        <f t="shared" si="92"/>
        <v>2.2214239494791279</v>
      </c>
      <c r="D270" s="9">
        <f t="shared" si="99"/>
        <v>92.66</v>
      </c>
      <c r="E270" s="66">
        <f t="shared" si="93"/>
        <v>2.2918024694667465</v>
      </c>
      <c r="F270" s="9">
        <f t="shared" si="100"/>
        <v>92.66</v>
      </c>
      <c r="G270" s="68">
        <f t="shared" si="94"/>
        <v>0.1</v>
      </c>
      <c r="H270" s="9">
        <f t="shared" si="101"/>
        <v>92.66</v>
      </c>
      <c r="I270" s="66">
        <f t="shared" si="102"/>
        <v>2.2918024694667465</v>
      </c>
      <c r="J270" s="9">
        <f t="shared" si="103"/>
        <v>92.66</v>
      </c>
      <c r="K270" s="9">
        <f t="shared" si="95"/>
        <v>2.2918024694667465</v>
      </c>
      <c r="L270" s="9">
        <f t="shared" si="96"/>
        <v>92.66</v>
      </c>
    </row>
    <row r="271" spans="1:19">
      <c r="A271" s="66">
        <f t="shared" si="97"/>
        <v>3.4771215314873101</v>
      </c>
      <c r="B271" s="9">
        <f t="shared" si="98"/>
        <v>100.62</v>
      </c>
      <c r="C271" s="65">
        <f t="shared" si="92"/>
        <v>2.4813956527678993</v>
      </c>
      <c r="D271" s="9">
        <f t="shared" si="99"/>
        <v>100.62</v>
      </c>
      <c r="E271" s="66">
        <f t="shared" si="93"/>
        <v>2.5032819611578372</v>
      </c>
      <c r="F271" s="9">
        <f t="shared" si="100"/>
        <v>100.62</v>
      </c>
      <c r="G271" s="68">
        <f t="shared" si="94"/>
        <v>0.1</v>
      </c>
      <c r="H271" s="9">
        <f t="shared" si="101"/>
        <v>100.62</v>
      </c>
      <c r="I271" s="66">
        <f t="shared" si="102"/>
        <v>2.5032819611578372</v>
      </c>
      <c r="J271" s="9">
        <f t="shared" si="103"/>
        <v>100.62</v>
      </c>
      <c r="K271" s="9">
        <f t="shared" si="95"/>
        <v>2.5032819611578372</v>
      </c>
      <c r="L271" s="9">
        <f t="shared" si="96"/>
        <v>100.62</v>
      </c>
    </row>
    <row r="272" spans="1:19">
      <c r="A272" s="66">
        <f t="shared" si="97"/>
        <v>3.6396038460427915</v>
      </c>
      <c r="B272" s="9">
        <f t="shared" si="98"/>
        <v>109.49</v>
      </c>
      <c r="C272" s="65">
        <f t="shared" si="92"/>
        <v>2.6438779673233803</v>
      </c>
      <c r="D272" s="9">
        <f t="shared" si="99"/>
        <v>109.49</v>
      </c>
      <c r="E272" s="66">
        <f t="shared" si="93"/>
        <v>2.7076716594898547</v>
      </c>
      <c r="F272" s="9">
        <f t="shared" si="100"/>
        <v>109.49</v>
      </c>
      <c r="G272" s="68">
        <f t="shared" si="94"/>
        <v>0.1</v>
      </c>
      <c r="H272" s="9">
        <f t="shared" si="101"/>
        <v>109.49</v>
      </c>
      <c r="I272" s="66">
        <f t="shared" si="102"/>
        <v>2.7076716594898547</v>
      </c>
      <c r="J272" s="9">
        <f t="shared" si="103"/>
        <v>109.49</v>
      </c>
      <c r="K272" s="9">
        <f t="shared" si="95"/>
        <v>2.7076716594898547</v>
      </c>
      <c r="L272" s="9">
        <f t="shared" si="96"/>
        <v>109.49</v>
      </c>
    </row>
    <row r="273" spans="1:12">
      <c r="A273" s="66">
        <f t="shared" si="97"/>
        <v>3.8345826235093701</v>
      </c>
      <c r="B273" s="9">
        <f t="shared" si="98"/>
        <v>121.21</v>
      </c>
      <c r="C273" s="65">
        <f t="shared" si="92"/>
        <v>2.8388567447899593</v>
      </c>
      <c r="D273" s="9">
        <f t="shared" si="99"/>
        <v>121.21</v>
      </c>
      <c r="E273" s="66">
        <f t="shared" si="93"/>
        <v>2.9377349510137147</v>
      </c>
      <c r="F273" s="9">
        <f t="shared" si="100"/>
        <v>121.21</v>
      </c>
      <c r="G273" s="68">
        <f t="shared" si="94"/>
        <v>0.1</v>
      </c>
      <c r="H273" s="9">
        <f t="shared" si="101"/>
        <v>121.21</v>
      </c>
      <c r="I273" s="66">
        <f t="shared" si="102"/>
        <v>2.9377349510137147</v>
      </c>
      <c r="J273" s="9">
        <f t="shared" si="103"/>
        <v>121.21</v>
      </c>
      <c r="K273" s="9">
        <f t="shared" si="95"/>
        <v>2.9377349510137147</v>
      </c>
      <c r="L273" s="9">
        <f t="shared" si="96"/>
        <v>121.21</v>
      </c>
    </row>
    <row r="274" spans="1:12">
      <c r="A274" s="66">
        <f t="shared" si="97"/>
        <v>4.094554326798141</v>
      </c>
      <c r="B274" s="9">
        <f t="shared" si="98"/>
        <v>133.22999999999999</v>
      </c>
      <c r="C274" s="65">
        <f t="shared" si="92"/>
        <v>3.0988284480787298</v>
      </c>
      <c r="D274" s="9">
        <f t="shared" si="99"/>
        <v>133.22999999999999</v>
      </c>
      <c r="E274" s="66">
        <f t="shared" si="93"/>
        <v>3.1369146102290979</v>
      </c>
      <c r="F274" s="9">
        <f t="shared" si="100"/>
        <v>133.22999999999999</v>
      </c>
      <c r="G274" s="68">
        <f t="shared" si="94"/>
        <v>0.1</v>
      </c>
      <c r="H274" s="9">
        <f t="shared" si="101"/>
        <v>133.22999999999999</v>
      </c>
      <c r="I274" s="66">
        <f t="shared" si="102"/>
        <v>3.1369146102290979</v>
      </c>
      <c r="J274" s="9">
        <f t="shared" si="103"/>
        <v>133.22999999999999</v>
      </c>
      <c r="K274" s="9">
        <f t="shared" si="95"/>
        <v>3.1369146102290979</v>
      </c>
      <c r="L274" s="9">
        <f t="shared" si="96"/>
        <v>133.22999999999999</v>
      </c>
    </row>
    <row r="275" spans="1:12">
      <c r="A275" s="66">
        <f t="shared" si="97"/>
        <v>4.2895331042647191</v>
      </c>
      <c r="B275" s="9">
        <f t="shared" si="98"/>
        <v>144.72</v>
      </c>
      <c r="C275" s="65">
        <f t="shared" si="92"/>
        <v>3.2938072255453079</v>
      </c>
      <c r="D275" s="9">
        <f t="shared" si="99"/>
        <v>144.72</v>
      </c>
      <c r="E275" s="66">
        <f t="shared" si="93"/>
        <v>3.3003186938833911</v>
      </c>
      <c r="F275" s="9">
        <f t="shared" si="100"/>
        <v>144.72</v>
      </c>
      <c r="G275" s="68">
        <f t="shared" si="94"/>
        <v>0.1</v>
      </c>
      <c r="H275" s="9">
        <f t="shared" si="101"/>
        <v>144.72</v>
      </c>
      <c r="I275" s="66">
        <f t="shared" si="102"/>
        <v>3.3003186938833911</v>
      </c>
      <c r="J275" s="9">
        <f t="shared" si="103"/>
        <v>144.72</v>
      </c>
      <c r="K275" s="9">
        <f t="shared" si="95"/>
        <v>3.3003186938833911</v>
      </c>
      <c r="L275" s="9">
        <f t="shared" si="96"/>
        <v>144.72</v>
      </c>
    </row>
    <row r="276" spans="1:12">
      <c r="A276" s="66">
        <f t="shared" si="97"/>
        <v>4.4845118817312972</v>
      </c>
      <c r="B276" s="9">
        <f t="shared" si="98"/>
        <v>158.61000000000001</v>
      </c>
      <c r="C276" s="65">
        <f t="shared" si="92"/>
        <v>3.488786003011886</v>
      </c>
      <c r="D276" s="9">
        <f t="shared" si="99"/>
        <v>158.61000000000001</v>
      </c>
      <c r="E276" s="66">
        <f t="shared" si="93"/>
        <v>3.4703558357734532</v>
      </c>
      <c r="F276" s="9">
        <f t="shared" si="100"/>
        <v>158.61000000000001</v>
      </c>
      <c r="G276" s="68">
        <f t="shared" si="94"/>
        <v>0.1</v>
      </c>
      <c r="H276" s="9">
        <f t="shared" si="101"/>
        <v>158.61000000000001</v>
      </c>
      <c r="I276" s="66">
        <f t="shared" si="102"/>
        <v>3.4703558357734532</v>
      </c>
      <c r="J276" s="9">
        <f t="shared" si="103"/>
        <v>158.61000000000001</v>
      </c>
      <c r="K276" s="9">
        <f t="shared" si="95"/>
        <v>3.4703558357734532</v>
      </c>
      <c r="L276" s="9">
        <f t="shared" si="96"/>
        <v>158.61000000000001</v>
      </c>
    </row>
    <row r="277" spans="1:12">
      <c r="A277" s="66">
        <f t="shared" si="97"/>
        <v>4.6794906591978753</v>
      </c>
      <c r="B277" s="9">
        <f t="shared" si="98"/>
        <v>173.11</v>
      </c>
      <c r="C277" s="65">
        <f t="shared" si="92"/>
        <v>3.6837647804784641</v>
      </c>
      <c r="D277" s="9">
        <f t="shared" si="99"/>
        <v>173.11</v>
      </c>
      <c r="E277" s="66">
        <f t="shared" si="93"/>
        <v>3.6226587318628924</v>
      </c>
      <c r="F277" s="9">
        <f t="shared" si="100"/>
        <v>173.11</v>
      </c>
      <c r="G277" s="68">
        <f t="shared" si="94"/>
        <v>0.1</v>
      </c>
      <c r="H277" s="9">
        <f t="shared" si="101"/>
        <v>173.11</v>
      </c>
      <c r="I277" s="66">
        <f t="shared" si="102"/>
        <v>3.6226587318628924</v>
      </c>
      <c r="J277" s="9">
        <f t="shared" si="103"/>
        <v>173.11</v>
      </c>
      <c r="K277" s="9">
        <f t="shared" si="95"/>
        <v>3.6226587318628924</v>
      </c>
      <c r="L277" s="9">
        <f t="shared" si="96"/>
        <v>173.11</v>
      </c>
    </row>
    <row r="278" spans="1:12">
      <c r="A278" s="66">
        <f t="shared" si="97"/>
        <v>4.8419729737533572</v>
      </c>
      <c r="B278" s="9">
        <f t="shared" si="98"/>
        <v>190.16</v>
      </c>
      <c r="C278" s="65">
        <f t="shared" si="92"/>
        <v>3.846247095033946</v>
      </c>
      <c r="D278" s="9">
        <f t="shared" si="99"/>
        <v>190.16</v>
      </c>
      <c r="E278" s="66">
        <f t="shared" si="93"/>
        <v>3.7761732153465917</v>
      </c>
      <c r="F278" s="9">
        <f t="shared" si="100"/>
        <v>190.16</v>
      </c>
      <c r="G278" s="68">
        <f t="shared" si="94"/>
        <v>0.1</v>
      </c>
      <c r="H278" s="9">
        <f t="shared" si="101"/>
        <v>190.16</v>
      </c>
      <c r="I278" s="66">
        <f t="shared" si="102"/>
        <v>3.7761732153465917</v>
      </c>
      <c r="J278" s="9">
        <f t="shared" si="103"/>
        <v>190.16</v>
      </c>
      <c r="K278" s="9">
        <f t="shared" si="95"/>
        <v>3.7761732153465917</v>
      </c>
      <c r="L278" s="9">
        <f t="shared" si="96"/>
        <v>190.16</v>
      </c>
    </row>
    <row r="279" spans="1:12">
      <c r="A279" s="66">
        <f t="shared" si="97"/>
        <v>5.0044552883088382</v>
      </c>
      <c r="B279" s="9">
        <f t="shared" si="98"/>
        <v>206.58</v>
      </c>
      <c r="C279" s="65">
        <f t="shared" si="92"/>
        <v>4.008729409589427</v>
      </c>
      <c r="D279" s="9">
        <f t="shared" si="99"/>
        <v>206.58</v>
      </c>
      <c r="E279" s="66">
        <f t="shared" si="93"/>
        <v>3.9035550535693844</v>
      </c>
      <c r="F279" s="9">
        <f t="shared" si="100"/>
        <v>206.58</v>
      </c>
      <c r="G279" s="68">
        <f t="shared" si="94"/>
        <v>0.1</v>
      </c>
      <c r="H279" s="9">
        <f t="shared" si="101"/>
        <v>206.58</v>
      </c>
      <c r="I279" s="66">
        <f t="shared" si="102"/>
        <v>3.9035550535693844</v>
      </c>
      <c r="J279" s="9">
        <f t="shared" si="103"/>
        <v>206.58</v>
      </c>
      <c r="K279" s="9">
        <f t="shared" si="95"/>
        <v>3.9035550535693844</v>
      </c>
      <c r="L279" s="9">
        <f t="shared" si="96"/>
        <v>206.58</v>
      </c>
    </row>
    <row r="280" spans="1:12">
      <c r="A280" s="66">
        <f t="shared" si="97"/>
        <v>5.1344411399532239</v>
      </c>
      <c r="B280" s="9">
        <f t="shared" si="98"/>
        <v>226.26</v>
      </c>
      <c r="C280" s="65">
        <f t="shared" si="92"/>
        <v>4.1387152612338127</v>
      </c>
      <c r="D280" s="9">
        <f t="shared" si="99"/>
        <v>226.26</v>
      </c>
      <c r="E280" s="66">
        <f t="shared" si="93"/>
        <v>4.035568433712033</v>
      </c>
      <c r="F280" s="9">
        <f t="shared" si="100"/>
        <v>226.26</v>
      </c>
      <c r="G280" s="68">
        <f t="shared" si="94"/>
        <v>0.1</v>
      </c>
      <c r="H280" s="9">
        <f t="shared" si="101"/>
        <v>226.26</v>
      </c>
      <c r="I280" s="66">
        <f t="shared" si="102"/>
        <v>4.035568433712033</v>
      </c>
      <c r="J280" s="9">
        <f t="shared" si="103"/>
        <v>226.26</v>
      </c>
      <c r="K280" s="9">
        <f t="shared" si="95"/>
        <v>4.035568433712033</v>
      </c>
      <c r="L280" s="9">
        <f t="shared" si="96"/>
        <v>226.26</v>
      </c>
    </row>
    <row r="281" spans="1:12">
      <c r="A281" s="66">
        <f t="shared" si="97"/>
        <v>5.2319305286865134</v>
      </c>
      <c r="B281" s="9">
        <f t="shared" si="98"/>
        <v>250.96</v>
      </c>
      <c r="C281" s="65">
        <f t="shared" si="92"/>
        <v>4.2362046499671022</v>
      </c>
      <c r="D281" s="9">
        <f t="shared" si="99"/>
        <v>250.96</v>
      </c>
      <c r="E281" s="66">
        <f t="shared" si="93"/>
        <v>4.1765596397046867</v>
      </c>
      <c r="F281" s="9">
        <f t="shared" si="100"/>
        <v>250.96</v>
      </c>
      <c r="G281" s="68">
        <f t="shared" si="94"/>
        <v>0.1</v>
      </c>
      <c r="H281" s="9">
        <f t="shared" si="101"/>
        <v>250.96</v>
      </c>
      <c r="I281" s="66">
        <f t="shared" si="102"/>
        <v>4.1765596397046867</v>
      </c>
      <c r="J281" s="9">
        <f t="shared" si="103"/>
        <v>250.96</v>
      </c>
      <c r="K281" s="9">
        <f t="shared" si="95"/>
        <v>4.1765596397046867</v>
      </c>
      <c r="L281" s="9">
        <f t="shared" si="96"/>
        <v>250.96</v>
      </c>
    </row>
    <row r="282" spans="1:12">
      <c r="A282" s="66">
        <f t="shared" si="97"/>
        <v>5.329419917419802</v>
      </c>
      <c r="B282" s="9">
        <f t="shared" si="98"/>
        <v>272.18</v>
      </c>
      <c r="C282" s="65">
        <f t="shared" si="92"/>
        <v>4.3336940387003908</v>
      </c>
      <c r="D282" s="9">
        <f t="shared" si="99"/>
        <v>272.18</v>
      </c>
      <c r="E282" s="66">
        <f t="shared" si="93"/>
        <v>4.2806302266363385</v>
      </c>
      <c r="F282" s="9">
        <f t="shared" si="100"/>
        <v>272.18</v>
      </c>
      <c r="G282" s="68">
        <f t="shared" si="94"/>
        <v>0.1</v>
      </c>
      <c r="H282" s="9">
        <f t="shared" si="101"/>
        <v>272.18</v>
      </c>
      <c r="I282" s="66">
        <f t="shared" si="102"/>
        <v>4.2806302266363385</v>
      </c>
      <c r="J282" s="9">
        <f t="shared" si="103"/>
        <v>272.18</v>
      </c>
      <c r="K282" s="9">
        <f t="shared" si="95"/>
        <v>4.2806302266363385</v>
      </c>
      <c r="L282" s="9">
        <f t="shared" si="96"/>
        <v>272.18</v>
      </c>
    </row>
    <row r="283" spans="1:12">
      <c r="A283" s="66">
        <f t="shared" si="97"/>
        <v>5.3944128432419953</v>
      </c>
      <c r="B283" s="9">
        <f t="shared" si="98"/>
        <v>298.39999999999998</v>
      </c>
      <c r="C283" s="65">
        <f t="shared" si="92"/>
        <v>4.3986869645225841</v>
      </c>
      <c r="D283" s="9">
        <f t="shared" si="99"/>
        <v>298.39999999999998</v>
      </c>
      <c r="E283" s="66">
        <f t="shared" si="93"/>
        <v>4.3922998333574936</v>
      </c>
      <c r="F283" s="9">
        <f t="shared" si="100"/>
        <v>298.39999999999998</v>
      </c>
      <c r="G283" s="68">
        <f t="shared" si="94"/>
        <v>0.1</v>
      </c>
      <c r="H283" s="9">
        <f t="shared" si="101"/>
        <v>298.39999999999998</v>
      </c>
      <c r="I283" s="66">
        <f t="shared" si="102"/>
        <v>4.3922998333574936</v>
      </c>
      <c r="J283" s="9">
        <f t="shared" si="103"/>
        <v>298.39999999999998</v>
      </c>
      <c r="K283" s="9">
        <f t="shared" si="95"/>
        <v>4.3922998333574936</v>
      </c>
      <c r="L283" s="9">
        <f t="shared" si="96"/>
        <v>298.39999999999998</v>
      </c>
    </row>
    <row r="284" spans="1:12">
      <c r="A284" s="66">
        <f t="shared" si="97"/>
        <v>5.4594057690641868</v>
      </c>
      <c r="B284" s="9">
        <f t="shared" si="98"/>
        <v>326.75</v>
      </c>
      <c r="C284" s="65">
        <f t="shared" si="92"/>
        <v>4.4636798903447756</v>
      </c>
      <c r="D284" s="9">
        <f t="shared" si="99"/>
        <v>326.75</v>
      </c>
      <c r="E284" s="66">
        <f t="shared" si="93"/>
        <v>4.4964701503087694</v>
      </c>
      <c r="F284" s="9">
        <f t="shared" si="100"/>
        <v>326.75</v>
      </c>
      <c r="G284" s="68">
        <f t="shared" si="94"/>
        <v>0.1</v>
      </c>
      <c r="H284" s="9">
        <f t="shared" si="101"/>
        <v>326.75</v>
      </c>
      <c r="I284" s="66">
        <f t="shared" si="102"/>
        <v>4.4964701503087694</v>
      </c>
      <c r="J284" s="9">
        <f t="shared" si="103"/>
        <v>326.75</v>
      </c>
      <c r="K284" s="9">
        <f t="shared" si="95"/>
        <v>4.4964701503087694</v>
      </c>
      <c r="L284" s="9">
        <f t="shared" si="96"/>
        <v>326.75</v>
      </c>
    </row>
    <row r="285" spans="1:12">
      <c r="A285" s="66">
        <f t="shared" si="97"/>
        <v>5.524398694886381</v>
      </c>
      <c r="B285" s="9">
        <f t="shared" si="98"/>
        <v>357.74</v>
      </c>
      <c r="C285" s="65">
        <f t="shared" si="92"/>
        <v>4.5286728161669698</v>
      </c>
      <c r="D285" s="9">
        <f t="shared" si="99"/>
        <v>357.74</v>
      </c>
      <c r="E285" s="66">
        <f t="shared" si="93"/>
        <v>4.5949440842483531</v>
      </c>
      <c r="F285" s="9">
        <f t="shared" si="100"/>
        <v>357.74</v>
      </c>
      <c r="G285" s="68">
        <f t="shared" si="94"/>
        <v>0.1</v>
      </c>
      <c r="H285" s="9">
        <f t="shared" si="101"/>
        <v>357.74</v>
      </c>
      <c r="I285" s="66">
        <f t="shared" si="102"/>
        <v>4.5949440842483531</v>
      </c>
      <c r="J285" s="9">
        <f t="shared" si="103"/>
        <v>357.74</v>
      </c>
      <c r="K285" s="9">
        <f t="shared" si="95"/>
        <v>4.5949440842483531</v>
      </c>
      <c r="L285" s="9">
        <f t="shared" si="96"/>
        <v>357.74</v>
      </c>
    </row>
    <row r="286" spans="1:12">
      <c r="A286" s="66">
        <f t="shared" si="97"/>
        <v>5.5893916207085734</v>
      </c>
      <c r="B286" s="9">
        <f t="shared" si="98"/>
        <v>391.63</v>
      </c>
      <c r="C286" s="65">
        <f t="shared" si="92"/>
        <v>4.5936657419891622</v>
      </c>
      <c r="D286" s="9">
        <f t="shared" si="99"/>
        <v>391.63</v>
      </c>
      <c r="E286" s="66">
        <f t="shared" si="93"/>
        <v>4.6882042068447616</v>
      </c>
      <c r="F286" s="9">
        <f t="shared" si="100"/>
        <v>391.63</v>
      </c>
      <c r="G286" s="68">
        <f t="shared" si="94"/>
        <v>0.1</v>
      </c>
      <c r="H286" s="9">
        <f t="shared" si="101"/>
        <v>391.63</v>
      </c>
      <c r="I286" s="66">
        <f t="shared" si="102"/>
        <v>4.6882042068447616</v>
      </c>
      <c r="J286" s="9">
        <f t="shared" si="103"/>
        <v>391.63</v>
      </c>
      <c r="K286" s="9">
        <f t="shared" si="95"/>
        <v>4.6882042068447616</v>
      </c>
      <c r="L286" s="9">
        <f t="shared" si="96"/>
        <v>391.63</v>
      </c>
    </row>
    <row r="287" spans="1:12">
      <c r="A287" s="66">
        <f t="shared" si="97"/>
        <v>5.686881009441862</v>
      </c>
      <c r="B287" s="9">
        <f t="shared" si="98"/>
        <v>429.24</v>
      </c>
      <c r="C287" s="65">
        <f t="shared" si="92"/>
        <v>4.6911551307224508</v>
      </c>
      <c r="D287" s="9">
        <f t="shared" si="99"/>
        <v>429.24</v>
      </c>
      <c r="E287" s="66">
        <f t="shared" si="93"/>
        <v>4.7778633894455629</v>
      </c>
      <c r="F287" s="9">
        <f t="shared" si="100"/>
        <v>429.24</v>
      </c>
      <c r="G287" s="68">
        <f t="shared" si="94"/>
        <v>0.1</v>
      </c>
      <c r="H287" s="9">
        <f t="shared" si="101"/>
        <v>429.24</v>
      </c>
      <c r="I287" s="66">
        <f t="shared" si="102"/>
        <v>4.7778633894455629</v>
      </c>
      <c r="J287" s="9">
        <f t="shared" si="103"/>
        <v>429.24</v>
      </c>
      <c r="K287" s="9">
        <f t="shared" si="95"/>
        <v>4.7778633894455629</v>
      </c>
      <c r="L287" s="9">
        <f t="shared" si="96"/>
        <v>429.24</v>
      </c>
    </row>
    <row r="288" spans="1:12">
      <c r="A288" s="66">
        <f t="shared" si="97"/>
        <v>5.7518739352640544</v>
      </c>
      <c r="B288" s="9">
        <f t="shared" si="98"/>
        <v>469.11</v>
      </c>
      <c r="C288" s="65">
        <f t="shared" si="92"/>
        <v>4.7561480565446432</v>
      </c>
      <c r="D288" s="9">
        <f t="shared" si="99"/>
        <v>469.11</v>
      </c>
      <c r="E288" s="66">
        <f t="shared" si="93"/>
        <v>4.8604081296277251</v>
      </c>
      <c r="F288" s="9">
        <f t="shared" si="100"/>
        <v>469.11</v>
      </c>
      <c r="G288" s="68">
        <f t="shared" si="94"/>
        <v>0.1</v>
      </c>
      <c r="H288" s="9">
        <f t="shared" si="101"/>
        <v>469.11</v>
      </c>
      <c r="I288" s="66">
        <f t="shared" si="102"/>
        <v>4.8604081296277251</v>
      </c>
      <c r="J288" s="9">
        <f t="shared" si="103"/>
        <v>469.11</v>
      </c>
      <c r="K288" s="9">
        <f t="shared" si="95"/>
        <v>4.8604081296277251</v>
      </c>
      <c r="L288" s="9">
        <f t="shared" si="96"/>
        <v>469.11</v>
      </c>
    </row>
    <row r="289" spans="1:12">
      <c r="A289" s="66">
        <f t="shared" si="97"/>
        <v>5.849363323997343</v>
      </c>
      <c r="B289" s="9">
        <f t="shared" si="98"/>
        <v>510.29</v>
      </c>
      <c r="C289" s="65">
        <f t="shared" ref="C289:C320" si="104">IF(D72&lt;0.0001,0.1,IF(D72="",0.001,D72))</f>
        <v>4.8536374452779318</v>
      </c>
      <c r="D289" s="9">
        <f t="shared" si="99"/>
        <v>510.29</v>
      </c>
      <c r="E289" s="66">
        <f t="shared" ref="E289:E320" si="105">IF(E72&lt;0.0001,0.1,IF(E72="",E288,E72))</f>
        <v>4.9349672765901431</v>
      </c>
      <c r="F289" s="9">
        <f t="shared" si="100"/>
        <v>510.29</v>
      </c>
      <c r="G289" s="68">
        <f t="shared" ref="G289:G320" si="106">IF(G72&lt;0.0001,0.1,IF(G72="",0.0001,G72))</f>
        <v>0.1</v>
      </c>
      <c r="H289" s="9">
        <f t="shared" si="101"/>
        <v>510.29</v>
      </c>
      <c r="I289" s="66">
        <f t="shared" si="102"/>
        <v>4.9349672765901431</v>
      </c>
      <c r="J289" s="9">
        <f t="shared" si="103"/>
        <v>510.29</v>
      </c>
      <c r="K289" s="9">
        <f t="shared" ref="K289:K320" si="107">IF(M72&lt;0.0001,0.1,IF(M72="",0.0001,M72))</f>
        <v>4.9349672765901431</v>
      </c>
      <c r="L289" s="9">
        <f t="shared" ref="L289:L320" si="108">IF(C73="",D289,C73)</f>
        <v>510.29</v>
      </c>
    </row>
    <row r="290" spans="1:12">
      <c r="A290" s="66">
        <f t="shared" ref="A290:A321" si="109">IF(B73="",A289,IF(B73&lt;0.0001,0.1,B73))</f>
        <v>5.9468527127306334</v>
      </c>
      <c r="B290" s="9">
        <f t="shared" ref="B290:B321" si="110">IF(A73="",B289,A73)</f>
        <v>561.58000000000004</v>
      </c>
      <c r="C290" s="65">
        <f t="shared" si="104"/>
        <v>4.9511268340112222</v>
      </c>
      <c r="D290" s="9">
        <f t="shared" ref="D290:D321" si="111">IF(A73="",B289,A73)</f>
        <v>561.58000000000004</v>
      </c>
      <c r="E290" s="66">
        <f t="shared" si="105"/>
        <v>5.0158213306251982</v>
      </c>
      <c r="F290" s="9">
        <f t="shared" ref="F290:F321" si="112">IF(A73="",B289,A73)</f>
        <v>561.58000000000004</v>
      </c>
      <c r="G290" s="68">
        <f t="shared" si="106"/>
        <v>0.1</v>
      </c>
      <c r="H290" s="9">
        <f t="shared" ref="H290:H321" si="113">IF(A73="",B289,A73)</f>
        <v>561.58000000000004</v>
      </c>
      <c r="I290" s="66">
        <f t="shared" ref="I290:I321" si="114">IF(I73&lt;0.0001,0.1,IF(I73="",I289,I73))</f>
        <v>5.0158213306251982</v>
      </c>
      <c r="J290" s="9">
        <f t="shared" ref="J290:J321" si="115">IF(A73="",B289,A73)</f>
        <v>561.58000000000004</v>
      </c>
      <c r="K290" s="9">
        <f t="shared" si="107"/>
        <v>5.0158213306251982</v>
      </c>
      <c r="L290" s="9">
        <f t="shared" si="108"/>
        <v>561.58000000000004</v>
      </c>
    </row>
    <row r="291" spans="1:12">
      <c r="A291" s="66">
        <f t="shared" si="109"/>
        <v>6.0768385643750182</v>
      </c>
      <c r="B291" s="9">
        <f t="shared" si="110"/>
        <v>616.52</v>
      </c>
      <c r="C291" s="65">
        <f t="shared" si="104"/>
        <v>5.081112685655607</v>
      </c>
      <c r="D291" s="9">
        <f t="shared" si="111"/>
        <v>616.52</v>
      </c>
      <c r="E291" s="66">
        <f t="shared" si="105"/>
        <v>5.0907848464240537</v>
      </c>
      <c r="F291" s="9">
        <f t="shared" si="112"/>
        <v>616.52</v>
      </c>
      <c r="G291" s="68">
        <f t="shared" si="106"/>
        <v>0.1</v>
      </c>
      <c r="H291" s="9">
        <f t="shared" si="113"/>
        <v>616.52</v>
      </c>
      <c r="I291" s="66">
        <f t="shared" si="114"/>
        <v>5.0907848464240537</v>
      </c>
      <c r="J291" s="9">
        <f t="shared" si="115"/>
        <v>616.52</v>
      </c>
      <c r="K291" s="9">
        <f t="shared" si="107"/>
        <v>5.0907848464240537</v>
      </c>
      <c r="L291" s="9">
        <f t="shared" si="108"/>
        <v>616.52</v>
      </c>
    </row>
    <row r="292" spans="1:12">
      <c r="A292" s="66">
        <f t="shared" si="109"/>
        <v>6.1743279531083077</v>
      </c>
      <c r="B292" s="9">
        <f t="shared" si="110"/>
        <v>672.86</v>
      </c>
      <c r="C292" s="65">
        <f t="shared" si="104"/>
        <v>5.1786020743888965</v>
      </c>
      <c r="D292" s="9">
        <f t="shared" si="111"/>
        <v>672.86</v>
      </c>
      <c r="E292" s="66">
        <f t="shared" si="105"/>
        <v>5.157817571268092</v>
      </c>
      <c r="F292" s="9">
        <f t="shared" si="112"/>
        <v>672.86</v>
      </c>
      <c r="G292" s="68">
        <f t="shared" si="106"/>
        <v>0.1</v>
      </c>
      <c r="H292" s="9">
        <f t="shared" si="113"/>
        <v>672.86</v>
      </c>
      <c r="I292" s="66">
        <f t="shared" si="114"/>
        <v>5.157817571268092</v>
      </c>
      <c r="J292" s="9">
        <f t="shared" si="115"/>
        <v>672.86</v>
      </c>
      <c r="K292" s="9">
        <f t="shared" si="107"/>
        <v>5.157817571268092</v>
      </c>
      <c r="L292" s="9">
        <f t="shared" si="108"/>
        <v>672.86</v>
      </c>
    </row>
    <row r="293" spans="1:12">
      <c r="A293" s="66">
        <f t="shared" si="109"/>
        <v>6.3043138047526925</v>
      </c>
      <c r="B293" s="9">
        <f t="shared" si="110"/>
        <v>736.55</v>
      </c>
      <c r="C293" s="65">
        <f t="shared" si="104"/>
        <v>5.3085879260332813</v>
      </c>
      <c r="D293" s="9">
        <f t="shared" si="111"/>
        <v>736.55</v>
      </c>
      <c r="E293" s="66">
        <f t="shared" si="105"/>
        <v>5.2240999384194895</v>
      </c>
      <c r="F293" s="9">
        <f t="shared" si="112"/>
        <v>736.55</v>
      </c>
      <c r="G293" s="68">
        <f t="shared" si="106"/>
        <v>0.1</v>
      </c>
      <c r="H293" s="9">
        <f t="shared" si="113"/>
        <v>736.55</v>
      </c>
      <c r="I293" s="66">
        <f t="shared" si="114"/>
        <v>5.2240999384194895</v>
      </c>
      <c r="J293" s="9">
        <f t="shared" si="115"/>
        <v>736.55</v>
      </c>
      <c r="K293" s="9">
        <f t="shared" si="107"/>
        <v>5.2240999384194895</v>
      </c>
      <c r="L293" s="9">
        <f t="shared" si="108"/>
        <v>736.55</v>
      </c>
    </row>
    <row r="294" spans="1:12">
      <c r="A294" s="66">
        <f t="shared" si="109"/>
        <v>6.401803193485982</v>
      </c>
      <c r="B294" s="9">
        <f t="shared" si="110"/>
        <v>805.28</v>
      </c>
      <c r="C294" s="65">
        <f t="shared" si="104"/>
        <v>5.4060773147665708</v>
      </c>
      <c r="D294" s="9">
        <f t="shared" si="111"/>
        <v>805.28</v>
      </c>
      <c r="E294" s="66">
        <f t="shared" si="105"/>
        <v>5.2866405410097155</v>
      </c>
      <c r="F294" s="9">
        <f t="shared" si="112"/>
        <v>805.28</v>
      </c>
      <c r="G294" s="68">
        <f t="shared" si="106"/>
        <v>0.1</v>
      </c>
      <c r="H294" s="9">
        <f t="shared" si="113"/>
        <v>805.28</v>
      </c>
      <c r="I294" s="66">
        <f t="shared" si="114"/>
        <v>5.286640546934545</v>
      </c>
      <c r="J294" s="9">
        <f t="shared" si="115"/>
        <v>805.28</v>
      </c>
      <c r="K294" s="9">
        <f t="shared" si="107"/>
        <v>5.286640546934545</v>
      </c>
      <c r="L294" s="9">
        <f t="shared" si="108"/>
        <v>805.28</v>
      </c>
    </row>
    <row r="295" spans="1:12">
      <c r="A295" s="66">
        <f t="shared" si="109"/>
        <v>6.4992925822192706</v>
      </c>
      <c r="B295" s="9">
        <f t="shared" si="110"/>
        <v>882.05</v>
      </c>
      <c r="C295" s="65">
        <f t="shared" si="104"/>
        <v>5.5035667034998594</v>
      </c>
      <c r="D295" s="9">
        <f t="shared" si="111"/>
        <v>882.05</v>
      </c>
      <c r="E295" s="66">
        <f t="shared" si="105"/>
        <v>5.3477459912308571</v>
      </c>
      <c r="F295" s="9">
        <f t="shared" si="112"/>
        <v>882.05</v>
      </c>
      <c r="G295" s="68">
        <f t="shared" si="106"/>
        <v>1.2020396838604853E-2</v>
      </c>
      <c r="H295" s="9">
        <f t="shared" si="113"/>
        <v>882.05</v>
      </c>
      <c r="I295" s="66">
        <f t="shared" si="114"/>
        <v>5.3597663880694624</v>
      </c>
      <c r="J295" s="9">
        <f t="shared" si="115"/>
        <v>882.05</v>
      </c>
      <c r="K295" s="9">
        <f t="shared" si="107"/>
        <v>5.3597663880694624</v>
      </c>
      <c r="L295" s="9">
        <f t="shared" si="108"/>
        <v>882.05</v>
      </c>
    </row>
    <row r="296" spans="1:12">
      <c r="A296" s="66">
        <f t="shared" si="109"/>
        <v>6.5967819709525601</v>
      </c>
      <c r="B296" s="9">
        <f t="shared" si="110"/>
        <v>964.85</v>
      </c>
      <c r="C296" s="65">
        <f t="shared" si="104"/>
        <v>5.6010560922331489</v>
      </c>
      <c r="D296" s="9">
        <f t="shared" si="111"/>
        <v>964.85</v>
      </c>
      <c r="E296" s="66">
        <f t="shared" si="105"/>
        <v>5.4054244212384317</v>
      </c>
      <c r="F296" s="9">
        <f t="shared" si="112"/>
        <v>964.85</v>
      </c>
      <c r="G296" s="68">
        <f t="shared" si="106"/>
        <v>9.1386527411724275E-2</v>
      </c>
      <c r="H296" s="9">
        <f t="shared" si="113"/>
        <v>964.85</v>
      </c>
      <c r="I296" s="66">
        <f t="shared" si="114"/>
        <v>5.4968109486501557</v>
      </c>
      <c r="J296" s="9">
        <f t="shared" si="115"/>
        <v>964.85</v>
      </c>
      <c r="K296" s="9">
        <f t="shared" si="107"/>
        <v>5.4968109486501557</v>
      </c>
      <c r="L296" s="9">
        <f t="shared" si="108"/>
        <v>964.85</v>
      </c>
    </row>
    <row r="297" spans="1:12">
      <c r="A297" s="66">
        <f t="shared" si="109"/>
        <v>6.6942713596858496</v>
      </c>
      <c r="B297" s="9">
        <f t="shared" si="110"/>
        <v>1048.58</v>
      </c>
      <c r="C297" s="65">
        <f t="shared" si="104"/>
        <v>5.6985454809664384</v>
      </c>
      <c r="D297" s="9">
        <f t="shared" si="111"/>
        <v>1048.58</v>
      </c>
      <c r="E297" s="66">
        <f t="shared" si="105"/>
        <v>5.4568080675079891</v>
      </c>
      <c r="F297" s="9">
        <f t="shared" si="112"/>
        <v>1048.58</v>
      </c>
      <c r="G297" s="68">
        <f t="shared" si="106"/>
        <v>0.19819900380746286</v>
      </c>
      <c r="H297" s="9">
        <f t="shared" si="113"/>
        <v>1048.58</v>
      </c>
      <c r="I297" s="66">
        <f t="shared" si="114"/>
        <v>5.6550070713154517</v>
      </c>
      <c r="J297" s="9">
        <f t="shared" si="115"/>
        <v>1048.58</v>
      </c>
      <c r="K297" s="9">
        <f t="shared" si="107"/>
        <v>5.6550070713154517</v>
      </c>
      <c r="L297" s="9">
        <f t="shared" si="108"/>
        <v>1048.58</v>
      </c>
    </row>
    <row r="298" spans="1:12">
      <c r="A298" s="66">
        <f t="shared" si="109"/>
        <v>6.8242572113302353</v>
      </c>
      <c r="B298" s="9">
        <f t="shared" si="110"/>
        <v>1146.06</v>
      </c>
      <c r="C298" s="65">
        <f t="shared" si="104"/>
        <v>5.8285313326108241</v>
      </c>
      <c r="D298" s="9">
        <f t="shared" si="111"/>
        <v>1146.06</v>
      </c>
      <c r="E298" s="66">
        <f t="shared" si="105"/>
        <v>5.5095773476156573</v>
      </c>
      <c r="F298" s="9">
        <f t="shared" si="112"/>
        <v>1146.06</v>
      </c>
      <c r="G298" s="68">
        <f t="shared" si="106"/>
        <v>0.31242680467514766</v>
      </c>
      <c r="H298" s="9">
        <f t="shared" si="113"/>
        <v>1146.06</v>
      </c>
      <c r="I298" s="66">
        <f t="shared" si="114"/>
        <v>5.8220041522908046</v>
      </c>
      <c r="J298" s="9">
        <f t="shared" si="115"/>
        <v>1146.06</v>
      </c>
      <c r="K298" s="9">
        <f t="shared" si="107"/>
        <v>5.8220041522908046</v>
      </c>
      <c r="L298" s="9">
        <f t="shared" si="108"/>
        <v>1146.06</v>
      </c>
    </row>
    <row r="299" spans="1:12">
      <c r="A299" s="66">
        <f t="shared" si="109"/>
        <v>6.921746600063523</v>
      </c>
      <c r="B299" s="9">
        <f t="shared" si="110"/>
        <v>1259.57</v>
      </c>
      <c r="C299" s="65">
        <f t="shared" si="104"/>
        <v>5.9260207213441118</v>
      </c>
      <c r="D299" s="9">
        <f t="shared" si="111"/>
        <v>1259.57</v>
      </c>
      <c r="E299" s="66">
        <f t="shared" si="105"/>
        <v>5.5633810308305742</v>
      </c>
      <c r="F299" s="9">
        <f t="shared" si="112"/>
        <v>1259.57</v>
      </c>
      <c r="G299" s="68">
        <f t="shared" si="106"/>
        <v>0.42078140574707901</v>
      </c>
      <c r="H299" s="9">
        <f t="shared" si="113"/>
        <v>1259.57</v>
      </c>
      <c r="I299" s="66">
        <f t="shared" si="114"/>
        <v>5.9841624365776536</v>
      </c>
      <c r="J299" s="9">
        <f t="shared" si="115"/>
        <v>1259.57</v>
      </c>
      <c r="K299" s="9">
        <f t="shared" si="107"/>
        <v>5.9841624365776536</v>
      </c>
      <c r="L299" s="9">
        <f t="shared" si="108"/>
        <v>1259.57</v>
      </c>
    </row>
    <row r="300" spans="1:12">
      <c r="A300" s="66">
        <f t="shared" si="109"/>
        <v>7.0192359887968125</v>
      </c>
      <c r="B300" s="9">
        <f t="shared" si="110"/>
        <v>1379.44</v>
      </c>
      <c r="C300" s="65">
        <f t="shared" si="104"/>
        <v>6.0235101100774013</v>
      </c>
      <c r="D300" s="9">
        <f t="shared" si="111"/>
        <v>1379.44</v>
      </c>
      <c r="E300" s="66">
        <f t="shared" si="105"/>
        <v>5.6131014837642788</v>
      </c>
      <c r="F300" s="9">
        <f t="shared" si="112"/>
        <v>1379.44</v>
      </c>
      <c r="G300" s="68">
        <f t="shared" si="106"/>
        <v>0.51040819014259098</v>
      </c>
      <c r="H300" s="9">
        <f t="shared" si="113"/>
        <v>1379.44</v>
      </c>
      <c r="I300" s="66">
        <f t="shared" si="114"/>
        <v>6.1235096739068702</v>
      </c>
      <c r="J300" s="9">
        <f t="shared" si="115"/>
        <v>1379.44</v>
      </c>
      <c r="K300" s="9">
        <f t="shared" si="107"/>
        <v>6.1235096739068702</v>
      </c>
      <c r="L300" s="9">
        <f t="shared" si="108"/>
        <v>1379.44</v>
      </c>
    </row>
    <row r="301" spans="1:12">
      <c r="A301" s="66">
        <f t="shared" si="109"/>
        <v>7.1492218404411974</v>
      </c>
      <c r="B301" s="9">
        <f t="shared" si="110"/>
        <v>1508.21</v>
      </c>
      <c r="C301" s="65">
        <f t="shared" si="104"/>
        <v>6.1534959617217861</v>
      </c>
      <c r="D301" s="9">
        <f t="shared" si="111"/>
        <v>1508.21</v>
      </c>
      <c r="E301" s="66">
        <f t="shared" si="105"/>
        <v>5.6600507238686788</v>
      </c>
      <c r="F301" s="9">
        <f t="shared" si="112"/>
        <v>1508.21</v>
      </c>
      <c r="G301" s="68">
        <f t="shared" si="106"/>
        <v>0.58571070435178452</v>
      </c>
      <c r="H301" s="9">
        <f t="shared" si="113"/>
        <v>1508.21</v>
      </c>
      <c r="I301" s="66">
        <f t="shared" si="114"/>
        <v>6.2457614282204634</v>
      </c>
      <c r="J301" s="9">
        <f t="shared" si="115"/>
        <v>1508.21</v>
      </c>
      <c r="K301" s="9">
        <f t="shared" si="107"/>
        <v>6.2457614282204634</v>
      </c>
      <c r="L301" s="9">
        <f t="shared" si="108"/>
        <v>1508.21</v>
      </c>
    </row>
    <row r="302" spans="1:12">
      <c r="A302" s="66">
        <f t="shared" si="109"/>
        <v>7.2467112291744868</v>
      </c>
      <c r="B302" s="9">
        <f t="shared" si="110"/>
        <v>1649.23</v>
      </c>
      <c r="C302" s="65">
        <f t="shared" si="104"/>
        <v>6.2509853504550756</v>
      </c>
      <c r="D302" s="9">
        <f t="shared" si="111"/>
        <v>1649.23</v>
      </c>
      <c r="E302" s="66">
        <f t="shared" si="105"/>
        <v>5.7053255106570608</v>
      </c>
      <c r="F302" s="9">
        <f t="shared" si="112"/>
        <v>1649.23</v>
      </c>
      <c r="G302" s="68">
        <f t="shared" si="106"/>
        <v>0.6504630743655242</v>
      </c>
      <c r="H302" s="9">
        <f t="shared" si="113"/>
        <v>1649.23</v>
      </c>
      <c r="I302" s="66">
        <f t="shared" si="114"/>
        <v>6.3557885850225855</v>
      </c>
      <c r="J302" s="9">
        <f t="shared" si="115"/>
        <v>1649.23</v>
      </c>
      <c r="K302" s="9">
        <f t="shared" si="107"/>
        <v>6.3557885850225855</v>
      </c>
      <c r="L302" s="9">
        <f t="shared" si="108"/>
        <v>1649.23</v>
      </c>
    </row>
    <row r="303" spans="1:12">
      <c r="A303" s="66">
        <f t="shared" si="109"/>
        <v>7.3442006179077772</v>
      </c>
      <c r="B303" s="9">
        <f t="shared" si="110"/>
        <v>1806.8</v>
      </c>
      <c r="C303" s="65">
        <f t="shared" si="104"/>
        <v>6.348474739188366</v>
      </c>
      <c r="D303" s="9">
        <f t="shared" si="111"/>
        <v>1806.8</v>
      </c>
      <c r="E303" s="66">
        <f t="shared" si="105"/>
        <v>5.7498382775597046</v>
      </c>
      <c r="F303" s="9">
        <f t="shared" si="112"/>
        <v>1806.8</v>
      </c>
      <c r="G303" s="68">
        <f t="shared" si="106"/>
        <v>0.70744161929438842</v>
      </c>
      <c r="H303" s="9">
        <f t="shared" si="113"/>
        <v>1806.8</v>
      </c>
      <c r="I303" s="66">
        <f t="shared" si="114"/>
        <v>6.457279896854093</v>
      </c>
      <c r="J303" s="9">
        <f t="shared" si="115"/>
        <v>1806.8</v>
      </c>
      <c r="K303" s="9">
        <f t="shared" si="107"/>
        <v>6.457279896854093</v>
      </c>
      <c r="L303" s="9">
        <f t="shared" si="108"/>
        <v>1806.8</v>
      </c>
    </row>
    <row r="304" spans="1:12">
      <c r="A304" s="66">
        <f t="shared" si="109"/>
        <v>7.4416900066410649</v>
      </c>
      <c r="B304" s="9">
        <f t="shared" si="110"/>
        <v>1979.08</v>
      </c>
      <c r="C304" s="65">
        <f t="shared" si="104"/>
        <v>6.4459641279216537</v>
      </c>
      <c r="D304" s="9">
        <f t="shared" si="111"/>
        <v>1979.08</v>
      </c>
      <c r="E304" s="66">
        <f t="shared" si="105"/>
        <v>5.7926398251325422</v>
      </c>
      <c r="F304" s="9">
        <f t="shared" si="112"/>
        <v>1979.08</v>
      </c>
      <c r="G304" s="68">
        <f t="shared" si="106"/>
        <v>0.75673873797326763</v>
      </c>
      <c r="H304" s="9">
        <f t="shared" si="113"/>
        <v>1979.08</v>
      </c>
      <c r="I304" s="66">
        <f t="shared" si="114"/>
        <v>6.5493785631058099</v>
      </c>
      <c r="J304" s="9">
        <f t="shared" si="115"/>
        <v>1979.08</v>
      </c>
      <c r="K304" s="9">
        <f t="shared" si="107"/>
        <v>6.5493785631058099</v>
      </c>
      <c r="L304" s="9">
        <f t="shared" si="108"/>
        <v>1979.08</v>
      </c>
    </row>
    <row r="305" spans="1:12">
      <c r="A305" s="66">
        <f t="shared" si="109"/>
        <v>7.5391793953743527</v>
      </c>
      <c r="B305" s="9">
        <f t="shared" si="110"/>
        <v>2160.17</v>
      </c>
      <c r="C305" s="65">
        <f t="shared" si="104"/>
        <v>6.5434535166549415</v>
      </c>
      <c r="D305" s="9">
        <f t="shared" si="111"/>
        <v>2160.17</v>
      </c>
      <c r="E305" s="66">
        <f t="shared" si="105"/>
        <v>5.8323358824768352</v>
      </c>
      <c r="F305" s="9">
        <f t="shared" si="112"/>
        <v>2160.17</v>
      </c>
      <c r="G305" s="68">
        <f t="shared" si="106"/>
        <v>0.79823144327688</v>
      </c>
      <c r="H305" s="9">
        <f t="shared" si="113"/>
        <v>2160.17</v>
      </c>
      <c r="I305" s="66">
        <f t="shared" si="114"/>
        <v>6.6305673257537148</v>
      </c>
      <c r="J305" s="9">
        <f t="shared" si="115"/>
        <v>2160.17</v>
      </c>
      <c r="K305" s="9">
        <f t="shared" si="107"/>
        <v>6.6305673257537148</v>
      </c>
      <c r="L305" s="9">
        <f t="shared" si="108"/>
        <v>2160.17</v>
      </c>
    </row>
    <row r="306" spans="1:12">
      <c r="A306" s="66">
        <f t="shared" si="109"/>
        <v>7.636668784107643</v>
      </c>
      <c r="B306" s="9">
        <f t="shared" si="110"/>
        <v>2374.79</v>
      </c>
      <c r="C306" s="65">
        <f t="shared" si="104"/>
        <v>6.6409429053882318</v>
      </c>
      <c r="D306" s="9">
        <f t="shared" si="111"/>
        <v>2374.79</v>
      </c>
      <c r="E306" s="66">
        <f t="shared" si="105"/>
        <v>5.873763204344864</v>
      </c>
      <c r="F306" s="9">
        <f t="shared" si="112"/>
        <v>2374.79</v>
      </c>
      <c r="G306" s="68">
        <f t="shared" si="106"/>
        <v>0.83771408337559394</v>
      </c>
      <c r="H306" s="9">
        <f t="shared" si="113"/>
        <v>2374.79</v>
      </c>
      <c r="I306" s="66">
        <f t="shared" si="114"/>
        <v>6.7114772877204576</v>
      </c>
      <c r="J306" s="9">
        <f t="shared" si="115"/>
        <v>2374.79</v>
      </c>
      <c r="K306" s="9">
        <f t="shared" si="107"/>
        <v>6.7114772877204576</v>
      </c>
      <c r="L306" s="9">
        <f t="shared" si="108"/>
        <v>2374.79</v>
      </c>
    </row>
    <row r="307" spans="1:12">
      <c r="A307" s="66">
        <f t="shared" si="109"/>
        <v>7.7341581728409325</v>
      </c>
      <c r="B307" s="9">
        <f t="shared" si="110"/>
        <v>2588.19</v>
      </c>
      <c r="C307" s="65">
        <f t="shared" si="104"/>
        <v>6.7384322941215213</v>
      </c>
      <c r="D307" s="9">
        <f t="shared" si="111"/>
        <v>2588.19</v>
      </c>
      <c r="E307" s="66">
        <f t="shared" si="105"/>
        <v>5.9100989753631481</v>
      </c>
      <c r="F307" s="9">
        <f t="shared" si="112"/>
        <v>2588.19</v>
      </c>
      <c r="G307" s="68">
        <f t="shared" si="106"/>
        <v>0.8694958992635019</v>
      </c>
      <c r="H307" s="9">
        <f t="shared" si="113"/>
        <v>2588.19</v>
      </c>
      <c r="I307" s="66">
        <f t="shared" si="114"/>
        <v>6.7795948746266497</v>
      </c>
      <c r="J307" s="9">
        <f t="shared" si="115"/>
        <v>2588.19</v>
      </c>
      <c r="K307" s="9">
        <f t="shared" si="107"/>
        <v>6.7795948746266497</v>
      </c>
      <c r="L307" s="9">
        <f t="shared" si="108"/>
        <v>2588.19</v>
      </c>
    </row>
    <row r="308" spans="1:12">
      <c r="A308" s="66">
        <f t="shared" si="109"/>
        <v>7.831647561574222</v>
      </c>
      <c r="B308" s="9">
        <f t="shared" si="110"/>
        <v>2828.55</v>
      </c>
      <c r="C308" s="65">
        <f t="shared" si="104"/>
        <v>6.8359216828548108</v>
      </c>
      <c r="D308" s="9">
        <f t="shared" si="111"/>
        <v>2828.55</v>
      </c>
      <c r="E308" s="66">
        <f t="shared" si="105"/>
        <v>5.9463668552500195</v>
      </c>
      <c r="F308" s="9">
        <f t="shared" si="112"/>
        <v>2828.55</v>
      </c>
      <c r="G308" s="68">
        <f t="shared" si="106"/>
        <v>0.89885205687015046</v>
      </c>
      <c r="H308" s="9">
        <f t="shared" si="113"/>
        <v>2828.55</v>
      </c>
      <c r="I308" s="66">
        <f t="shared" si="114"/>
        <v>6.8452189121201696</v>
      </c>
      <c r="J308" s="9">
        <f t="shared" si="115"/>
        <v>2828.55</v>
      </c>
      <c r="K308" s="9">
        <f t="shared" si="107"/>
        <v>6.8452189121201696</v>
      </c>
      <c r="L308" s="9">
        <f t="shared" si="108"/>
        <v>2828.55</v>
      </c>
    </row>
    <row r="309" spans="1:12">
      <c r="A309" s="66">
        <f t="shared" si="109"/>
        <v>7.8966404873964144</v>
      </c>
      <c r="B309" s="9">
        <f t="shared" si="110"/>
        <v>3097.78</v>
      </c>
      <c r="C309" s="65">
        <f t="shared" si="104"/>
        <v>6.9009146086770032</v>
      </c>
      <c r="D309" s="9">
        <f t="shared" si="111"/>
        <v>3097.78</v>
      </c>
      <c r="E309" s="66">
        <f t="shared" si="105"/>
        <v>5.9822659022296287</v>
      </c>
      <c r="F309" s="9">
        <f t="shared" si="112"/>
        <v>3097.78</v>
      </c>
      <c r="G309" s="68">
        <f t="shared" si="106"/>
        <v>0.92581800897271427</v>
      </c>
      <c r="H309" s="9">
        <f t="shared" si="113"/>
        <v>3097.78</v>
      </c>
      <c r="I309" s="66">
        <f t="shared" si="114"/>
        <v>6.9080839112023433</v>
      </c>
      <c r="J309" s="9">
        <f t="shared" si="115"/>
        <v>3097.78</v>
      </c>
      <c r="K309" s="9">
        <f t="shared" si="107"/>
        <v>6.9080839112023433</v>
      </c>
      <c r="L309" s="9">
        <f t="shared" si="108"/>
        <v>3097.78</v>
      </c>
    </row>
    <row r="310" spans="1:12">
      <c r="A310" s="66">
        <f t="shared" si="109"/>
        <v>7.9616334132186068</v>
      </c>
      <c r="B310" s="9">
        <f t="shared" si="110"/>
        <v>3387.7</v>
      </c>
      <c r="C310" s="65">
        <f t="shared" si="104"/>
        <v>6.9659075344991956</v>
      </c>
      <c r="D310" s="9">
        <f t="shared" si="111"/>
        <v>3387.7</v>
      </c>
      <c r="E310" s="66">
        <f t="shared" si="105"/>
        <v>6.016431300459578</v>
      </c>
      <c r="F310" s="9">
        <f t="shared" si="112"/>
        <v>3387.7</v>
      </c>
      <c r="G310" s="68">
        <f t="shared" si="106"/>
        <v>0.94973786815189176</v>
      </c>
      <c r="H310" s="9">
        <f t="shared" si="113"/>
        <v>3387.7</v>
      </c>
      <c r="I310" s="66">
        <f t="shared" si="114"/>
        <v>6.9661691686114695</v>
      </c>
      <c r="J310" s="9">
        <f t="shared" si="115"/>
        <v>3387.7</v>
      </c>
      <c r="K310" s="9">
        <f t="shared" si="107"/>
        <v>6.9661691686114695</v>
      </c>
      <c r="L310" s="9">
        <f t="shared" si="108"/>
        <v>3387.7</v>
      </c>
    </row>
    <row r="311" spans="1:12">
      <c r="A311" s="66">
        <f t="shared" si="109"/>
        <v>8.0266263390407993</v>
      </c>
      <c r="B311" s="9">
        <f t="shared" si="110"/>
        <v>3708.03</v>
      </c>
      <c r="C311" s="65">
        <f t="shared" si="104"/>
        <v>7.030900460321388</v>
      </c>
      <c r="D311" s="9">
        <f t="shared" si="111"/>
        <v>3708.03</v>
      </c>
      <c r="E311" s="66">
        <f t="shared" si="105"/>
        <v>6.0498237498744638</v>
      </c>
      <c r="F311" s="9">
        <f t="shared" si="112"/>
        <v>3708.03</v>
      </c>
      <c r="G311" s="68">
        <f t="shared" si="106"/>
        <v>0.97162627823615344</v>
      </c>
      <c r="H311" s="9">
        <f t="shared" si="113"/>
        <v>3708.03</v>
      </c>
      <c r="I311" s="66">
        <f t="shared" si="114"/>
        <v>7.0214500281106176</v>
      </c>
      <c r="J311" s="9">
        <f t="shared" si="115"/>
        <v>3708.03</v>
      </c>
      <c r="K311" s="9">
        <f t="shared" si="107"/>
        <v>7.0214500281106176</v>
      </c>
      <c r="L311" s="9">
        <f t="shared" si="108"/>
        <v>3708.03</v>
      </c>
    </row>
    <row r="312" spans="1:12">
      <c r="A312" s="66">
        <f t="shared" si="109"/>
        <v>8.0916192648629917</v>
      </c>
      <c r="B312" s="9">
        <f t="shared" si="110"/>
        <v>4058.37</v>
      </c>
      <c r="C312" s="65">
        <f t="shared" si="104"/>
        <v>7.0958933861435805</v>
      </c>
      <c r="D312" s="9">
        <f t="shared" si="111"/>
        <v>4058.37</v>
      </c>
      <c r="E312" s="66">
        <f t="shared" si="105"/>
        <v>6.0821285851833649</v>
      </c>
      <c r="F312" s="9">
        <f t="shared" si="112"/>
        <v>4058.37</v>
      </c>
      <c r="G312" s="68">
        <f t="shared" si="106"/>
        <v>0.99152326986890127</v>
      </c>
      <c r="H312" s="9">
        <f t="shared" si="113"/>
        <v>4058.37</v>
      </c>
      <c r="I312" s="66">
        <f t="shared" si="114"/>
        <v>7.0736518550522662</v>
      </c>
      <c r="J312" s="9">
        <f t="shared" si="115"/>
        <v>4058.37</v>
      </c>
      <c r="K312" s="9">
        <f t="shared" si="107"/>
        <v>7.0736518550522662</v>
      </c>
      <c r="L312" s="9">
        <f t="shared" si="108"/>
        <v>4058.37</v>
      </c>
    </row>
    <row r="313" spans="1:12">
      <c r="A313" s="66">
        <f t="shared" si="109"/>
        <v>8.1566121906851841</v>
      </c>
      <c r="B313" s="9">
        <f t="shared" si="110"/>
        <v>4434.45</v>
      </c>
      <c r="C313" s="65">
        <f t="shared" si="104"/>
        <v>7.1608863119657729</v>
      </c>
      <c r="D313" s="9">
        <f t="shared" si="111"/>
        <v>4434.45</v>
      </c>
      <c r="E313" s="66">
        <f t="shared" si="105"/>
        <v>6.1128551021920812</v>
      </c>
      <c r="F313" s="9">
        <f t="shared" si="112"/>
        <v>4434.45</v>
      </c>
      <c r="G313" s="68">
        <f t="shared" si="106"/>
        <v>1.009378763444432</v>
      </c>
      <c r="H313" s="9">
        <f t="shared" si="113"/>
        <v>4434.45</v>
      </c>
      <c r="I313" s="66">
        <f t="shared" si="114"/>
        <v>7.1222338656365132</v>
      </c>
      <c r="J313" s="9">
        <f t="shared" si="115"/>
        <v>4434.45</v>
      </c>
      <c r="K313" s="9">
        <f t="shared" si="107"/>
        <v>7.1222338656365132</v>
      </c>
      <c r="L313" s="9">
        <f t="shared" si="108"/>
        <v>4434.45</v>
      </c>
    </row>
    <row r="314" spans="1:12">
      <c r="A314" s="66">
        <f t="shared" si="109"/>
        <v>8.2216051165073765</v>
      </c>
      <c r="B314" s="9">
        <f t="shared" si="110"/>
        <v>4849.29</v>
      </c>
      <c r="C314" s="65">
        <f t="shared" si="104"/>
        <v>7.2258792377879653</v>
      </c>
      <c r="D314" s="9">
        <f t="shared" si="111"/>
        <v>4849.29</v>
      </c>
      <c r="E314" s="66">
        <f t="shared" si="105"/>
        <v>6.1429171477478937</v>
      </c>
      <c r="F314" s="9">
        <f t="shared" si="112"/>
        <v>4849.29</v>
      </c>
      <c r="G314" s="68">
        <f t="shared" si="106"/>
        <v>1.025918719042435</v>
      </c>
      <c r="H314" s="9">
        <f t="shared" si="113"/>
        <v>4849.29</v>
      </c>
      <c r="I314" s="66">
        <f t="shared" si="114"/>
        <v>7.1688358667903289</v>
      </c>
      <c r="J314" s="9">
        <f t="shared" si="115"/>
        <v>4849.29</v>
      </c>
      <c r="K314" s="9">
        <f t="shared" si="107"/>
        <v>7.1688358667903289</v>
      </c>
      <c r="L314" s="9">
        <f t="shared" si="108"/>
        <v>4849.29</v>
      </c>
    </row>
    <row r="315" spans="1:12">
      <c r="A315" s="66">
        <f t="shared" si="109"/>
        <v>8.2865980423295689</v>
      </c>
      <c r="B315" s="9">
        <f t="shared" si="110"/>
        <v>5303.46</v>
      </c>
      <c r="C315" s="65">
        <f t="shared" si="104"/>
        <v>7.2908721636101577</v>
      </c>
      <c r="D315" s="9">
        <f t="shared" si="111"/>
        <v>5303.46</v>
      </c>
      <c r="E315" s="66">
        <f t="shared" si="105"/>
        <v>6.1721047996472107</v>
      </c>
      <c r="F315" s="9">
        <f t="shared" si="112"/>
        <v>5303.46</v>
      </c>
      <c r="G315" s="68">
        <f t="shared" si="106"/>
        <v>1.0411638308872313</v>
      </c>
      <c r="H315" s="9">
        <f t="shared" si="113"/>
        <v>5303.46</v>
      </c>
      <c r="I315" s="66">
        <f t="shared" si="114"/>
        <v>7.2132686305344418</v>
      </c>
      <c r="J315" s="9">
        <f t="shared" si="115"/>
        <v>5303.46</v>
      </c>
      <c r="K315" s="9">
        <f t="shared" si="107"/>
        <v>7.2132686305344418</v>
      </c>
      <c r="L315" s="9">
        <f t="shared" si="108"/>
        <v>5303.46</v>
      </c>
    </row>
    <row r="316" spans="1:12">
      <c r="A316" s="66">
        <f t="shared" si="109"/>
        <v>8.3190945052406686</v>
      </c>
      <c r="B316" s="9">
        <f t="shared" si="110"/>
        <v>5804.88</v>
      </c>
      <c r="C316" s="65">
        <f t="shared" si="104"/>
        <v>7.3233686265212574</v>
      </c>
      <c r="D316" s="9">
        <f t="shared" si="111"/>
        <v>5804.88</v>
      </c>
      <c r="E316" s="66">
        <f t="shared" si="105"/>
        <v>6.2006777428709805</v>
      </c>
      <c r="F316" s="9">
        <f t="shared" si="112"/>
        <v>5804.88</v>
      </c>
      <c r="G316" s="68">
        <f t="shared" si="106"/>
        <v>1.055366864881903</v>
      </c>
      <c r="H316" s="9">
        <f t="shared" si="113"/>
        <v>5804.88</v>
      </c>
      <c r="I316" s="66">
        <f t="shared" si="114"/>
        <v>7.2560446077528837</v>
      </c>
      <c r="J316" s="9">
        <f t="shared" si="115"/>
        <v>5804.88</v>
      </c>
      <c r="K316" s="9">
        <f t="shared" si="107"/>
        <v>7.2560446077528837</v>
      </c>
      <c r="L316" s="9">
        <f t="shared" si="108"/>
        <v>5804.88</v>
      </c>
    </row>
    <row r="317" spans="1:12">
      <c r="A317" s="66">
        <f t="shared" si="109"/>
        <v>8.384087431062861</v>
      </c>
      <c r="B317" s="9">
        <f t="shared" si="110"/>
        <v>6355.26</v>
      </c>
      <c r="C317" s="65">
        <f t="shared" si="104"/>
        <v>7.3883615523434498</v>
      </c>
      <c r="D317" s="9">
        <f t="shared" si="111"/>
        <v>6355.26</v>
      </c>
      <c r="E317" s="66">
        <f t="shared" si="105"/>
        <v>6.2284798097687215</v>
      </c>
      <c r="F317" s="9">
        <f t="shared" si="112"/>
        <v>6355.26</v>
      </c>
      <c r="G317" s="68">
        <f t="shared" si="106"/>
        <v>1.0685488423827956</v>
      </c>
      <c r="H317" s="9">
        <f t="shared" si="113"/>
        <v>6355.26</v>
      </c>
      <c r="I317" s="66">
        <f t="shared" si="114"/>
        <v>7.2970286521515169</v>
      </c>
      <c r="J317" s="9">
        <f t="shared" si="115"/>
        <v>6355.26</v>
      </c>
      <c r="K317" s="9">
        <f t="shared" si="107"/>
        <v>7.2970286521515169</v>
      </c>
      <c r="L317" s="9">
        <f t="shared" si="108"/>
        <v>6355.26</v>
      </c>
    </row>
    <row r="318" spans="1:12">
      <c r="A318" s="66">
        <f t="shared" si="109"/>
        <v>8.4165838939739555</v>
      </c>
      <c r="B318" s="9">
        <f t="shared" si="110"/>
        <v>6946.07</v>
      </c>
      <c r="C318" s="65">
        <f t="shared" si="104"/>
        <v>7.4208580152545442</v>
      </c>
      <c r="D318" s="9">
        <f t="shared" si="111"/>
        <v>6946.07</v>
      </c>
      <c r="E318" s="66">
        <f t="shared" si="105"/>
        <v>6.254972970196488</v>
      </c>
      <c r="F318" s="9">
        <f t="shared" si="112"/>
        <v>6946.07</v>
      </c>
      <c r="G318" s="68">
        <f t="shared" si="106"/>
        <v>1.0805629120431053</v>
      </c>
      <c r="H318" s="9">
        <f t="shared" si="113"/>
        <v>6946.07</v>
      </c>
      <c r="I318" s="66">
        <f t="shared" si="114"/>
        <v>7.3355358822395935</v>
      </c>
      <c r="J318" s="9">
        <f t="shared" si="115"/>
        <v>6946.07</v>
      </c>
      <c r="K318" s="9">
        <f t="shared" si="107"/>
        <v>7.3355358822395935</v>
      </c>
      <c r="L318" s="9">
        <f t="shared" si="108"/>
        <v>6946.07</v>
      </c>
    </row>
    <row r="319" spans="1:12">
      <c r="A319" s="66">
        <f t="shared" si="109"/>
        <v>8.4815768197961496</v>
      </c>
      <c r="B319" s="9">
        <f t="shared" si="110"/>
        <v>7603.6</v>
      </c>
      <c r="C319" s="65">
        <f t="shared" si="104"/>
        <v>7.4858509410767384</v>
      </c>
      <c r="D319" s="9">
        <f t="shared" si="111"/>
        <v>7603.6</v>
      </c>
      <c r="E319" s="66">
        <f t="shared" si="105"/>
        <v>6.2811598976309542</v>
      </c>
      <c r="F319" s="9">
        <f t="shared" si="112"/>
        <v>7603.6</v>
      </c>
      <c r="G319" s="68">
        <f t="shared" si="106"/>
        <v>1.0919458229719408</v>
      </c>
      <c r="H319" s="9">
        <f t="shared" si="113"/>
        <v>7603.6</v>
      </c>
      <c r="I319" s="66">
        <f t="shared" si="114"/>
        <v>7.3731057206028954</v>
      </c>
      <c r="J319" s="9">
        <f t="shared" si="115"/>
        <v>7603.6</v>
      </c>
      <c r="K319" s="9">
        <f t="shared" si="107"/>
        <v>7.3731057206028954</v>
      </c>
      <c r="L319" s="9">
        <f t="shared" si="108"/>
        <v>7603.6</v>
      </c>
    </row>
    <row r="320" spans="1:12">
      <c r="A320" s="66">
        <f t="shared" si="109"/>
        <v>8.5140732827072441</v>
      </c>
      <c r="B320" s="9">
        <f t="shared" si="110"/>
        <v>8314.25</v>
      </c>
      <c r="C320" s="65">
        <f t="shared" si="104"/>
        <v>7.5183474039878329</v>
      </c>
      <c r="D320" s="9">
        <f t="shared" si="111"/>
        <v>8314.25</v>
      </c>
      <c r="E320" s="66">
        <f t="shared" si="105"/>
        <v>6.3062996168041909</v>
      </c>
      <c r="F320" s="9">
        <f t="shared" si="112"/>
        <v>8314.25</v>
      </c>
      <c r="G320" s="68">
        <f t="shared" si="106"/>
        <v>1.1024402619833986</v>
      </c>
      <c r="H320" s="9">
        <f t="shared" si="113"/>
        <v>8314.25</v>
      </c>
      <c r="I320" s="66">
        <f t="shared" si="114"/>
        <v>7.4087398787875891</v>
      </c>
      <c r="J320" s="9">
        <f t="shared" si="115"/>
        <v>8314.25</v>
      </c>
      <c r="K320" s="9">
        <f t="shared" si="107"/>
        <v>7.4087398787875891</v>
      </c>
      <c r="L320" s="9">
        <f t="shared" si="108"/>
        <v>8314.25</v>
      </c>
    </row>
    <row r="321" spans="1:12">
      <c r="A321" s="66">
        <f t="shared" si="109"/>
        <v>8.5465697456183403</v>
      </c>
      <c r="B321" s="9">
        <f t="shared" si="110"/>
        <v>9095.2000000000007</v>
      </c>
      <c r="C321" s="65">
        <f t="shared" ref="C321:C342" si="116">IF(D104&lt;0.0001,0.1,IF(D104="",0.001,D104))</f>
        <v>7.5508438668989291</v>
      </c>
      <c r="D321" s="9">
        <f t="shared" si="111"/>
        <v>9095.2000000000007</v>
      </c>
      <c r="E321" s="66">
        <f t="shared" ref="E321:E342" si="117">IF(E104&lt;0.0001,0.1,IF(E104="",E320,E104))</f>
        <v>6.3308592556485062</v>
      </c>
      <c r="F321" s="9">
        <f t="shared" si="112"/>
        <v>9095.2000000000007</v>
      </c>
      <c r="G321" s="68">
        <f t="shared" ref="G321:G342" si="118">IF(G104&lt;0.0001,0.1,IF(G104="",0.0001,G104))</f>
        <v>1.1123059082960614</v>
      </c>
      <c r="H321" s="9">
        <f t="shared" si="113"/>
        <v>9095.2000000000007</v>
      </c>
      <c r="I321" s="66">
        <f t="shared" si="114"/>
        <v>7.4431651639445677</v>
      </c>
      <c r="J321" s="9">
        <f t="shared" si="115"/>
        <v>9095.2000000000007</v>
      </c>
      <c r="K321" s="9">
        <f t="shared" ref="K321:K342" si="119">IF(M104&lt;0.0001,0.1,IF(M104="",0.0001,M104))</f>
        <v>7.4431651639445677</v>
      </c>
      <c r="L321" s="9">
        <f t="shared" ref="L321:L342" si="120">IF(C105="",D321,C105)</f>
        <v>9095.2000000000007</v>
      </c>
    </row>
    <row r="322" spans="1:12">
      <c r="A322" s="66">
        <f t="shared" ref="A322:A342" si="121">IF(B105="",A321,IF(B105&lt;0.0001,0.1,B105))</f>
        <v>8.6115626714405344</v>
      </c>
      <c r="B322" s="9">
        <f t="shared" ref="B322:B342" si="122">IF(A105="",B321,A105)</f>
        <v>9953.6299999999992</v>
      </c>
      <c r="C322" s="65">
        <f t="shared" si="116"/>
        <v>7.6158367927211232</v>
      </c>
      <c r="D322" s="9">
        <f t="shared" ref="D322:D342" si="123">IF(A105="",B321,A105)</f>
        <v>9953.6299999999992</v>
      </c>
      <c r="E322" s="66">
        <f t="shared" si="117"/>
        <v>6.3548544815896912</v>
      </c>
      <c r="F322" s="9">
        <f t="shared" ref="F322:F342" si="124">IF(A105="",B321,A105)</f>
        <v>9953.6299999999992</v>
      </c>
      <c r="G322" s="68">
        <f t="shared" si="118"/>
        <v>1.1215957505408516</v>
      </c>
      <c r="H322" s="9">
        <f t="shared" ref="H322:H342" si="125">IF(A105="",B321,A105)</f>
        <v>9953.6299999999992</v>
      </c>
      <c r="I322" s="66">
        <f t="shared" ref="I322:I342" si="126">IF(I105&lt;0.0001,0.1,IF(I105="",I321,I105))</f>
        <v>7.476450232130543</v>
      </c>
      <c r="J322" s="9">
        <f t="shared" ref="J322:J342" si="127">IF(A105="",B321,A105)</f>
        <v>9953.6299999999992</v>
      </c>
      <c r="K322" s="9">
        <f t="shared" si="119"/>
        <v>7.476450232130543</v>
      </c>
      <c r="L322" s="9">
        <f t="shared" si="120"/>
        <v>9953.6299999999992</v>
      </c>
    </row>
    <row r="323" spans="1:12">
      <c r="A323" s="66">
        <f t="shared" si="121"/>
        <v>8.6440591343516306</v>
      </c>
      <c r="B323" s="9">
        <f t="shared" si="122"/>
        <v>10892.88</v>
      </c>
      <c r="C323" s="65">
        <f t="shared" si="116"/>
        <v>7.6483332556322194</v>
      </c>
      <c r="D323" s="9">
        <f t="shared" si="123"/>
        <v>10892.88</v>
      </c>
      <c r="E323" s="66">
        <f t="shared" si="117"/>
        <v>6.378193071560319</v>
      </c>
      <c r="F323" s="9">
        <f t="shared" si="124"/>
        <v>10892.88</v>
      </c>
      <c r="G323" s="68">
        <f t="shared" si="118"/>
        <v>1.1303175987722485</v>
      </c>
      <c r="H323" s="9">
        <f t="shared" si="125"/>
        <v>10892.88</v>
      </c>
      <c r="I323" s="66">
        <f t="shared" si="126"/>
        <v>7.5085106703325675</v>
      </c>
      <c r="J323" s="9">
        <f t="shared" si="127"/>
        <v>10892.88</v>
      </c>
      <c r="K323" s="9">
        <f t="shared" si="119"/>
        <v>7.5085106703325675</v>
      </c>
      <c r="L323" s="9">
        <f t="shared" si="120"/>
        <v>10892.88</v>
      </c>
    </row>
    <row r="324" spans="1:12">
      <c r="A324" s="66">
        <f t="shared" si="121"/>
        <v>8.6765555972627286</v>
      </c>
      <c r="B324" s="9">
        <f t="shared" si="122"/>
        <v>11895.66</v>
      </c>
      <c r="C324" s="65">
        <f t="shared" si="116"/>
        <v>7.6808297185433174</v>
      </c>
      <c r="D324" s="9">
        <f t="shared" si="123"/>
        <v>11895.66</v>
      </c>
      <c r="E324" s="66">
        <f t="shared" si="117"/>
        <v>6.4003820801371685</v>
      </c>
      <c r="F324" s="9">
        <f t="shared" si="124"/>
        <v>11895.66</v>
      </c>
      <c r="G324" s="68">
        <f t="shared" si="118"/>
        <v>1.1383371242690781</v>
      </c>
      <c r="H324" s="9">
        <f t="shared" si="125"/>
        <v>11895.66</v>
      </c>
      <c r="I324" s="66">
        <f t="shared" si="126"/>
        <v>7.538719204406247</v>
      </c>
      <c r="J324" s="9">
        <f t="shared" si="127"/>
        <v>11895.66</v>
      </c>
      <c r="K324" s="9">
        <f t="shared" si="119"/>
        <v>7.538719204406247</v>
      </c>
      <c r="L324" s="9">
        <f t="shared" si="120"/>
        <v>11895.66</v>
      </c>
    </row>
    <row r="325" spans="1:12">
      <c r="A325" s="66">
        <f t="shared" si="121"/>
        <v>8.7090520601738231</v>
      </c>
      <c r="B325" s="9">
        <f t="shared" si="122"/>
        <v>12994.63</v>
      </c>
      <c r="C325" s="65">
        <f t="shared" si="116"/>
        <v>7.7133261814544118</v>
      </c>
      <c r="D325" s="9">
        <f t="shared" si="123"/>
        <v>12994.63</v>
      </c>
      <c r="E325" s="66">
        <f t="shared" si="117"/>
        <v>6.4220696629560763</v>
      </c>
      <c r="F325" s="9">
        <f t="shared" si="124"/>
        <v>12994.63</v>
      </c>
      <c r="G325" s="68">
        <f t="shared" si="118"/>
        <v>1.145930679015039</v>
      </c>
      <c r="H325" s="9">
        <f t="shared" si="125"/>
        <v>12994.63</v>
      </c>
      <c r="I325" s="66">
        <f t="shared" si="126"/>
        <v>7.568000341971115</v>
      </c>
      <c r="J325" s="9">
        <f t="shared" si="127"/>
        <v>12994.63</v>
      </c>
      <c r="K325" s="9">
        <f t="shared" si="119"/>
        <v>7.568000341971115</v>
      </c>
      <c r="L325" s="9">
        <f t="shared" si="120"/>
        <v>12994.63</v>
      </c>
    </row>
    <row r="326" spans="1:12">
      <c r="A326" s="66">
        <f t="shared" si="121"/>
        <v>8.7415485230849193</v>
      </c>
      <c r="B326" s="9">
        <f t="shared" si="122"/>
        <v>14294.05</v>
      </c>
      <c r="C326" s="65">
        <f t="shared" si="116"/>
        <v>7.745822644365508</v>
      </c>
      <c r="D326" s="9">
        <f t="shared" si="123"/>
        <v>14294.05</v>
      </c>
      <c r="E326" s="66">
        <f t="shared" si="117"/>
        <v>6.4448396168808459</v>
      </c>
      <c r="F326" s="9">
        <f t="shared" si="124"/>
        <v>14294.05</v>
      </c>
      <c r="G326" s="68">
        <f t="shared" si="118"/>
        <v>1.1536548663895119</v>
      </c>
      <c r="H326" s="9">
        <f t="shared" si="125"/>
        <v>14294.05</v>
      </c>
      <c r="I326" s="66">
        <f t="shared" si="126"/>
        <v>7.5984944832703576</v>
      </c>
      <c r="J326" s="9">
        <f t="shared" si="127"/>
        <v>14294.05</v>
      </c>
      <c r="K326" s="9">
        <f t="shared" si="119"/>
        <v>7.5984944832703576</v>
      </c>
      <c r="L326" s="9">
        <f t="shared" si="120"/>
        <v>14294.05</v>
      </c>
    </row>
    <row r="327" spans="1:12">
      <c r="A327" s="66">
        <f t="shared" si="121"/>
        <v>8.7415485230849193</v>
      </c>
      <c r="B327" s="9">
        <f t="shared" si="122"/>
        <v>15595.35</v>
      </c>
      <c r="C327" s="65">
        <f t="shared" si="116"/>
        <v>7.745822644365508</v>
      </c>
      <c r="D327" s="9">
        <f t="shared" si="123"/>
        <v>15595.35</v>
      </c>
      <c r="E327" s="66">
        <f t="shared" si="117"/>
        <v>6.4651126707942881</v>
      </c>
      <c r="F327" s="9">
        <f t="shared" si="124"/>
        <v>15595.35</v>
      </c>
      <c r="G327" s="68">
        <f t="shared" si="118"/>
        <v>1.1603274400309291</v>
      </c>
      <c r="H327" s="9">
        <f t="shared" si="125"/>
        <v>15595.35</v>
      </c>
      <c r="I327" s="66">
        <f t="shared" si="126"/>
        <v>7.6254401108252168</v>
      </c>
      <c r="J327" s="9">
        <f t="shared" si="127"/>
        <v>15595.35</v>
      </c>
      <c r="K327" s="9">
        <f t="shared" si="119"/>
        <v>7.6254401108252168</v>
      </c>
      <c r="L327" s="9">
        <f t="shared" si="120"/>
        <v>15595.35</v>
      </c>
    </row>
    <row r="328" spans="1:12">
      <c r="A328" s="66">
        <f t="shared" si="121"/>
        <v>8.7415485230849193</v>
      </c>
      <c r="B328" s="9">
        <f t="shared" si="122"/>
        <v>17093.54</v>
      </c>
      <c r="C328" s="65">
        <f t="shared" si="116"/>
        <v>7.745822644365508</v>
      </c>
      <c r="D328" s="9">
        <f t="shared" si="123"/>
        <v>17093.54</v>
      </c>
      <c r="E328" s="66">
        <f t="shared" si="117"/>
        <v>6.4859166641431765</v>
      </c>
      <c r="F328" s="9">
        <f t="shared" si="124"/>
        <v>17093.54</v>
      </c>
      <c r="G328" s="68">
        <f t="shared" si="118"/>
        <v>1.166983033208884</v>
      </c>
      <c r="H328" s="9">
        <f t="shared" si="125"/>
        <v>17093.54</v>
      </c>
      <c r="I328" s="66">
        <f t="shared" si="126"/>
        <v>7.6528996973520602</v>
      </c>
      <c r="J328" s="9">
        <f t="shared" si="127"/>
        <v>17093.54</v>
      </c>
      <c r="K328" s="9">
        <f t="shared" si="119"/>
        <v>7.6528996973520602</v>
      </c>
      <c r="L328" s="9">
        <f t="shared" si="120"/>
        <v>17093.54</v>
      </c>
    </row>
    <row r="329" spans="1:12">
      <c r="A329" s="66">
        <f t="shared" si="121"/>
        <v>8.7415485230849193</v>
      </c>
      <c r="B329" s="9">
        <f t="shared" si="122"/>
        <v>18693.419999999998</v>
      </c>
      <c r="C329" s="65">
        <f t="shared" si="116"/>
        <v>7.745822644365508</v>
      </c>
      <c r="D329" s="9">
        <f t="shared" si="123"/>
        <v>18693.419999999998</v>
      </c>
      <c r="E329" s="66">
        <f t="shared" si="117"/>
        <v>6.5056960079726034</v>
      </c>
      <c r="F329" s="9">
        <f t="shared" si="124"/>
        <v>18693.419999999998</v>
      </c>
      <c r="G329" s="68">
        <f t="shared" si="118"/>
        <v>1.173138031411957</v>
      </c>
      <c r="H329" s="9">
        <f t="shared" si="125"/>
        <v>18693.419999999998</v>
      </c>
      <c r="I329" s="66">
        <f t="shared" si="126"/>
        <v>7.6788340393845607</v>
      </c>
      <c r="J329" s="9">
        <f t="shared" si="127"/>
        <v>18693.419999999998</v>
      </c>
      <c r="K329" s="9">
        <f t="shared" si="119"/>
        <v>7.6788340393845607</v>
      </c>
      <c r="L329" s="9">
        <f t="shared" si="120"/>
        <v>18693.419999999998</v>
      </c>
    </row>
    <row r="330" spans="1:12">
      <c r="A330" s="66">
        <f t="shared" si="121"/>
        <v>8.7415485230849193</v>
      </c>
      <c r="B330" s="9">
        <f t="shared" si="122"/>
        <v>20394.32</v>
      </c>
      <c r="C330" s="65">
        <f t="shared" si="116"/>
        <v>7.745822644365508</v>
      </c>
      <c r="D330" s="9">
        <f t="shared" si="123"/>
        <v>20394.32</v>
      </c>
      <c r="E330" s="66">
        <f t="shared" si="117"/>
        <v>6.5244794132283159</v>
      </c>
      <c r="F330" s="9">
        <f t="shared" si="124"/>
        <v>20394.32</v>
      </c>
      <c r="G330" s="68">
        <f t="shared" si="118"/>
        <v>1.1788332902915708</v>
      </c>
      <c r="H330" s="9">
        <f t="shared" si="125"/>
        <v>20394.32</v>
      </c>
      <c r="I330" s="66">
        <f t="shared" si="126"/>
        <v>7.7033127035198863</v>
      </c>
      <c r="J330" s="9">
        <f t="shared" si="127"/>
        <v>20394.32</v>
      </c>
      <c r="K330" s="9">
        <f t="shared" si="119"/>
        <v>7.7033127035198863</v>
      </c>
      <c r="L330" s="9">
        <f t="shared" si="120"/>
        <v>20394.32</v>
      </c>
    </row>
    <row r="331" spans="1:12">
      <c r="A331" s="66">
        <f t="shared" si="121"/>
        <v>8.7415485230849193</v>
      </c>
      <c r="B331" s="9">
        <f t="shared" si="122"/>
        <v>22294.31</v>
      </c>
      <c r="C331" s="65">
        <f t="shared" si="116"/>
        <v>7.745822644365508</v>
      </c>
      <c r="D331" s="9">
        <f t="shared" si="123"/>
        <v>22294.31</v>
      </c>
      <c r="E331" s="66">
        <f t="shared" si="117"/>
        <v>6.5432312330575559</v>
      </c>
      <c r="F331" s="9">
        <f t="shared" si="124"/>
        <v>22294.31</v>
      </c>
      <c r="G331" s="68">
        <f t="shared" si="118"/>
        <v>1.1843788250483323</v>
      </c>
      <c r="H331" s="9">
        <f t="shared" si="125"/>
        <v>22294.31</v>
      </c>
      <c r="I331" s="66">
        <f t="shared" si="126"/>
        <v>7.7276100581058884</v>
      </c>
      <c r="J331" s="9">
        <f t="shared" si="127"/>
        <v>22294.31</v>
      </c>
      <c r="K331" s="9">
        <f t="shared" si="119"/>
        <v>7.7276100581058884</v>
      </c>
      <c r="L331" s="9">
        <f t="shared" si="120"/>
        <v>22294.31</v>
      </c>
    </row>
    <row r="332" spans="1:12">
      <c r="A332" s="66">
        <f t="shared" si="121"/>
        <v>8.7415485230849193</v>
      </c>
      <c r="B332" s="9">
        <f t="shared" si="122"/>
        <v>24396.2</v>
      </c>
      <c r="C332" s="65">
        <f t="shared" si="116"/>
        <v>7.745822644365508</v>
      </c>
      <c r="D332" s="9">
        <f t="shared" si="123"/>
        <v>24396.2</v>
      </c>
      <c r="E332" s="66">
        <f t="shared" si="117"/>
        <v>6.5617407547549744</v>
      </c>
      <c r="F332" s="9">
        <f t="shared" si="124"/>
        <v>24396.2</v>
      </c>
      <c r="G332" s="68">
        <f t="shared" si="118"/>
        <v>1.1897203347604595</v>
      </c>
      <c r="H332" s="9">
        <f t="shared" si="125"/>
        <v>24396.2</v>
      </c>
      <c r="I332" s="66">
        <f t="shared" si="126"/>
        <v>7.7514610895154341</v>
      </c>
      <c r="J332" s="9">
        <f t="shared" si="127"/>
        <v>24396.2</v>
      </c>
      <c r="K332" s="9">
        <f t="shared" si="119"/>
        <v>7.7514610895154341</v>
      </c>
      <c r="L332" s="9">
        <f t="shared" si="120"/>
        <v>24396.2</v>
      </c>
    </row>
    <row r="333" spans="1:12">
      <c r="A333" s="66">
        <f t="shared" si="121"/>
        <v>8.7415485230849193</v>
      </c>
      <c r="B333" s="9">
        <f t="shared" si="122"/>
        <v>26696.82</v>
      </c>
      <c r="C333" s="65">
        <f t="shared" si="116"/>
        <v>7.745822644365508</v>
      </c>
      <c r="D333" s="9">
        <f t="shared" si="123"/>
        <v>26696.82</v>
      </c>
      <c r="E333" s="66">
        <f t="shared" si="117"/>
        <v>6.579811053410265</v>
      </c>
      <c r="F333" s="9">
        <f t="shared" si="124"/>
        <v>26696.82</v>
      </c>
      <c r="G333" s="68">
        <f t="shared" si="118"/>
        <v>1.194812700348763</v>
      </c>
      <c r="H333" s="9">
        <f t="shared" si="125"/>
        <v>26696.82</v>
      </c>
      <c r="I333" s="66">
        <f t="shared" si="126"/>
        <v>7.7746237537590277</v>
      </c>
      <c r="J333" s="9">
        <f t="shared" si="127"/>
        <v>26696.82</v>
      </c>
      <c r="K333" s="9">
        <f t="shared" si="119"/>
        <v>7.7746237537590277</v>
      </c>
      <c r="L333" s="9">
        <f t="shared" si="120"/>
        <v>26696.82</v>
      </c>
    </row>
    <row r="334" spans="1:12">
      <c r="A334" s="66">
        <f t="shared" si="121"/>
        <v>8.7415485230849193</v>
      </c>
      <c r="B334" s="9">
        <f t="shared" si="122"/>
        <v>29296.76</v>
      </c>
      <c r="C334" s="65">
        <f t="shared" si="116"/>
        <v>7.745822644365508</v>
      </c>
      <c r="D334" s="9">
        <f t="shared" si="123"/>
        <v>29296.76</v>
      </c>
      <c r="E334" s="66">
        <f t="shared" si="117"/>
        <v>6.5979978609269638</v>
      </c>
      <c r="F334" s="9">
        <f t="shared" si="124"/>
        <v>29296.76</v>
      </c>
      <c r="G334" s="68">
        <f t="shared" si="118"/>
        <v>1.1998200183956094</v>
      </c>
      <c r="H334" s="9">
        <f t="shared" si="125"/>
        <v>29296.76</v>
      </c>
      <c r="I334" s="66">
        <f t="shared" si="126"/>
        <v>7.7978178793225732</v>
      </c>
      <c r="J334" s="9">
        <f t="shared" si="127"/>
        <v>29296.76</v>
      </c>
      <c r="K334" s="9">
        <f t="shared" si="119"/>
        <v>7.7978178793225732</v>
      </c>
      <c r="L334" s="9">
        <f t="shared" si="120"/>
        <v>29296.76</v>
      </c>
    </row>
    <row r="335" spans="1:12">
      <c r="A335" s="66">
        <f t="shared" si="121"/>
        <v>8.7415485230849193</v>
      </c>
      <c r="B335" s="9">
        <f t="shared" si="122"/>
        <v>32000.06</v>
      </c>
      <c r="C335" s="65">
        <f t="shared" si="116"/>
        <v>7.745822644365508</v>
      </c>
      <c r="D335" s="9">
        <f t="shared" si="123"/>
        <v>32000.06</v>
      </c>
      <c r="E335" s="66">
        <f t="shared" si="117"/>
        <v>6.6148640146223396</v>
      </c>
      <c r="F335" s="9">
        <f t="shared" si="124"/>
        <v>32000.06</v>
      </c>
      <c r="G335" s="68">
        <f t="shared" si="118"/>
        <v>1.2043615379840382</v>
      </c>
      <c r="H335" s="9">
        <f t="shared" si="125"/>
        <v>32000.06</v>
      </c>
      <c r="I335" s="66">
        <f t="shared" si="126"/>
        <v>7.8192255526063779</v>
      </c>
      <c r="J335" s="9">
        <f t="shared" si="127"/>
        <v>32000.06</v>
      </c>
      <c r="K335" s="9">
        <f t="shared" si="119"/>
        <v>7.8192255526063779</v>
      </c>
      <c r="L335" s="9">
        <f t="shared" si="120"/>
        <v>32000.06</v>
      </c>
    </row>
    <row r="336" spans="1:12">
      <c r="A336" s="66">
        <f t="shared" si="121"/>
        <v>8.7415485230849193</v>
      </c>
      <c r="B336" s="9">
        <f t="shared" si="122"/>
        <v>34998.449999999997</v>
      </c>
      <c r="C336" s="65">
        <f t="shared" si="116"/>
        <v>7.745822644365508</v>
      </c>
      <c r="D336" s="9">
        <f t="shared" si="123"/>
        <v>34998.449999999997</v>
      </c>
      <c r="E336" s="66">
        <f t="shared" si="117"/>
        <v>6.6315888198180266</v>
      </c>
      <c r="F336" s="9">
        <f t="shared" si="124"/>
        <v>34998.449999999997</v>
      </c>
      <c r="G336" s="68">
        <f t="shared" si="118"/>
        <v>1.2087709990245399</v>
      </c>
      <c r="H336" s="9">
        <f t="shared" si="125"/>
        <v>34998.449999999997</v>
      </c>
      <c r="I336" s="66">
        <f t="shared" si="126"/>
        <v>7.8403598188425665</v>
      </c>
      <c r="J336" s="9">
        <f t="shared" si="127"/>
        <v>34998.449999999997</v>
      </c>
      <c r="K336" s="9">
        <f t="shared" si="119"/>
        <v>7.8403598188425665</v>
      </c>
      <c r="L336" s="9">
        <f t="shared" si="120"/>
        <v>34998.449999999997</v>
      </c>
    </row>
    <row r="337" spans="1:12">
      <c r="A337" s="66">
        <f t="shared" si="121"/>
        <v>8.7415485230849193</v>
      </c>
      <c r="B337" s="9">
        <f t="shared" si="122"/>
        <v>38300</v>
      </c>
      <c r="C337" s="65">
        <f t="shared" si="116"/>
        <v>7.745822644365508</v>
      </c>
      <c r="D337" s="9">
        <f t="shared" si="123"/>
        <v>38300</v>
      </c>
      <c r="E337" s="66">
        <f t="shared" si="117"/>
        <v>6.6480379626765176</v>
      </c>
      <c r="F337" s="9">
        <f t="shared" si="124"/>
        <v>38300</v>
      </c>
      <c r="G337" s="68">
        <f t="shared" si="118"/>
        <v>1.2130192769479604</v>
      </c>
      <c r="H337" s="9">
        <f t="shared" si="125"/>
        <v>38300</v>
      </c>
      <c r="I337" s="66">
        <f t="shared" si="126"/>
        <v>7.8610572396244782</v>
      </c>
      <c r="J337" s="9">
        <f t="shared" si="127"/>
        <v>38300</v>
      </c>
      <c r="K337" s="9">
        <f t="shared" si="119"/>
        <v>7.8610572396244782</v>
      </c>
      <c r="L337" s="9">
        <f t="shared" si="120"/>
        <v>38300</v>
      </c>
    </row>
    <row r="338" spans="1:12">
      <c r="A338" s="66">
        <f t="shared" si="121"/>
        <v>8.7415485230849193</v>
      </c>
      <c r="B338" s="9">
        <f t="shared" si="122"/>
        <v>41888.22</v>
      </c>
      <c r="C338" s="65">
        <f t="shared" si="116"/>
        <v>7.745822644365508</v>
      </c>
      <c r="D338" s="9">
        <f t="shared" si="123"/>
        <v>41888.22</v>
      </c>
      <c r="E338" s="66">
        <f t="shared" si="117"/>
        <v>6.6640105918924739</v>
      </c>
      <c r="F338" s="9">
        <f t="shared" si="124"/>
        <v>41888.22</v>
      </c>
      <c r="G338" s="68">
        <f t="shared" si="118"/>
        <v>1.2170629967191169</v>
      </c>
      <c r="H338" s="9">
        <f t="shared" si="125"/>
        <v>41888.22</v>
      </c>
      <c r="I338" s="66">
        <f t="shared" si="126"/>
        <v>7.8810735886115904</v>
      </c>
      <c r="J338" s="9">
        <f t="shared" si="127"/>
        <v>41888.22</v>
      </c>
      <c r="K338" s="9">
        <f t="shared" si="119"/>
        <v>7.8810735886115904</v>
      </c>
      <c r="L338" s="9">
        <f t="shared" si="120"/>
        <v>41888.22</v>
      </c>
    </row>
    <row r="339" spans="1:12">
      <c r="A339" s="66">
        <f t="shared" si="121"/>
        <v>8.7415485230849193</v>
      </c>
      <c r="B339" s="9">
        <f t="shared" si="122"/>
        <v>45789.95</v>
      </c>
      <c r="C339" s="65">
        <f t="shared" si="116"/>
        <v>7.745822644365508</v>
      </c>
      <c r="D339" s="9">
        <f t="shared" si="123"/>
        <v>45789.95</v>
      </c>
      <c r="E339" s="66">
        <f t="shared" si="117"/>
        <v>6.6795427384883546</v>
      </c>
      <c r="F339" s="9">
        <f t="shared" si="124"/>
        <v>45789.95</v>
      </c>
      <c r="G339" s="68">
        <f t="shared" si="118"/>
        <v>1.2209204184760774</v>
      </c>
      <c r="H339" s="9">
        <f t="shared" si="125"/>
        <v>45789.95</v>
      </c>
      <c r="I339" s="66">
        <f t="shared" si="126"/>
        <v>7.9004631569644319</v>
      </c>
      <c r="J339" s="9">
        <f t="shared" si="127"/>
        <v>45789.95</v>
      </c>
      <c r="K339" s="9">
        <f t="shared" si="119"/>
        <v>7.9004631569644319</v>
      </c>
      <c r="L339" s="9">
        <f t="shared" si="120"/>
        <v>45789.95</v>
      </c>
    </row>
    <row r="340" spans="1:12">
      <c r="A340" s="66">
        <f t="shared" si="121"/>
        <v>8.7415485230849193</v>
      </c>
      <c r="B340" s="9">
        <f t="shared" si="122"/>
        <v>50098.35</v>
      </c>
      <c r="C340" s="65">
        <f t="shared" si="116"/>
        <v>7.745822644365508</v>
      </c>
      <c r="D340" s="9">
        <f t="shared" si="123"/>
        <v>50098.35</v>
      </c>
      <c r="E340" s="66">
        <f t="shared" si="117"/>
        <v>6.6948807903074403</v>
      </c>
      <c r="F340" s="9">
        <f t="shared" si="124"/>
        <v>50098.35</v>
      </c>
      <c r="G340" s="68">
        <f t="shared" si="118"/>
        <v>1.2246592945050783</v>
      </c>
      <c r="H340" s="9">
        <f t="shared" si="125"/>
        <v>50098.35</v>
      </c>
      <c r="I340" s="66">
        <f t="shared" si="126"/>
        <v>7.9195400848125184</v>
      </c>
      <c r="J340" s="9">
        <f t="shared" si="127"/>
        <v>50098.35</v>
      </c>
      <c r="K340" s="9">
        <f t="shared" si="119"/>
        <v>7.9195400848125184</v>
      </c>
      <c r="L340" s="9">
        <f t="shared" si="120"/>
        <v>50098.35</v>
      </c>
    </row>
    <row r="341" spans="1:12">
      <c r="A341" s="66">
        <f t="shared" si="121"/>
        <v>8.7415485230849193</v>
      </c>
      <c r="B341" s="9">
        <f t="shared" si="122"/>
        <v>54797.69</v>
      </c>
      <c r="C341" s="65">
        <f t="shared" si="116"/>
        <v>7.745822644365508</v>
      </c>
      <c r="D341" s="9">
        <f t="shared" si="123"/>
        <v>54797.69</v>
      </c>
      <c r="E341" s="66">
        <f t="shared" si="117"/>
        <v>6.7098402920382343</v>
      </c>
      <c r="F341" s="9">
        <f t="shared" si="124"/>
        <v>54797.69</v>
      </c>
      <c r="G341" s="68">
        <f t="shared" si="118"/>
        <v>1.2282403823941968</v>
      </c>
      <c r="H341" s="9">
        <f t="shared" si="125"/>
        <v>54797.69</v>
      </c>
      <c r="I341" s="66">
        <f t="shared" si="126"/>
        <v>7.938080674432431</v>
      </c>
      <c r="J341" s="9">
        <f t="shared" si="127"/>
        <v>54797.69</v>
      </c>
      <c r="K341" s="9">
        <f t="shared" si="119"/>
        <v>7.938080674432431</v>
      </c>
      <c r="L341" s="9">
        <f t="shared" si="120"/>
        <v>54797.69</v>
      </c>
    </row>
    <row r="342" spans="1:12">
      <c r="A342" s="66">
        <f t="shared" si="121"/>
        <v>8.7415485230849193</v>
      </c>
      <c r="B342" s="9">
        <f t="shared" si="122"/>
        <v>59993.7</v>
      </c>
      <c r="C342" s="65">
        <f t="shared" si="116"/>
        <v>7.745822644365508</v>
      </c>
      <c r="D342" s="9">
        <f t="shared" si="123"/>
        <v>59993.7</v>
      </c>
      <c r="E342" s="66">
        <f t="shared" si="117"/>
        <v>6.7246278358813791</v>
      </c>
      <c r="F342" s="9">
        <f t="shared" si="124"/>
        <v>59993.7</v>
      </c>
      <c r="G342" s="68">
        <f t="shared" si="118"/>
        <v>1.2317184036219877</v>
      </c>
      <c r="H342" s="9">
        <f t="shared" si="125"/>
        <v>59993.7</v>
      </c>
      <c r="I342" s="66">
        <f t="shared" si="126"/>
        <v>7.9563462395033664</v>
      </c>
      <c r="J342" s="9">
        <f t="shared" si="127"/>
        <v>59993.7</v>
      </c>
      <c r="K342" s="9">
        <f t="shared" si="119"/>
        <v>7.9563462395033664</v>
      </c>
      <c r="L342" s="9">
        <f t="shared" si="120"/>
        <v>59993.7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K346"/>
  <sheetViews>
    <sheetView zoomScale="66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6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79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114</v>
      </c>
      <c r="D4" s="34">
        <v>0.19988158813115903</v>
      </c>
      <c r="E4" s="35">
        <v>0.59940362046928453</v>
      </c>
      <c r="F4" s="34">
        <v>1.5458777719174805</v>
      </c>
      <c r="G4" s="34">
        <v>14.576663852329158</v>
      </c>
      <c r="H4" s="36">
        <v>0.09</v>
      </c>
      <c r="I4" s="37">
        <v>1700</v>
      </c>
      <c r="J4" s="34">
        <v>0.71592765012706394</v>
      </c>
      <c r="K4" s="36" t="s">
        <v>1</v>
      </c>
      <c r="L4" s="34" t="s">
        <v>1</v>
      </c>
      <c r="M4" s="34"/>
      <c r="N4" s="5"/>
      <c r="O4" s="38">
        <f>$G$4+$J$4+$M$4</f>
        <v>15.292591502456222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18.399999999999999</v>
      </c>
      <c r="C5" s="80" t="s">
        <v>115</v>
      </c>
      <c r="D5" s="43">
        <v>3</v>
      </c>
      <c r="E5" s="44"/>
      <c r="F5" s="44" t="s">
        <v>17</v>
      </c>
      <c r="G5" s="45">
        <f>3.8068*($E$4^-1.334)*(($G$4/$F$4)^2)</f>
        <v>669.95927584954495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3</v>
      </c>
      <c r="Y5" s="10">
        <f>IF(D8="","",(-2*$T$4*COS($V$4*PI()/180))/(D5*69035))</f>
        <v>3.5508687158408475E-3</v>
      </c>
    </row>
    <row r="6" spans="1:37" ht="18" thickTop="1" thickBot="1">
      <c r="A6" s="53" t="s">
        <v>20</v>
      </c>
      <c r="B6" s="23">
        <v>1027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4.9393810916243626E-2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35.508687158408478</v>
      </c>
    </row>
    <row r="7" spans="1:37" ht="18" thickTop="1" thickBot="1">
      <c r="A7" s="59" t="s">
        <v>22</v>
      </c>
      <c r="B7" s="60" t="s">
        <v>23</v>
      </c>
      <c r="C7" s="61">
        <f>AVERAGE(O8:O125)</f>
        <v>4.9393810916243626E-2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5.7133580648308337E-17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5.7133580648308337E-17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5.7133580648308337E-17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6.6578788422015887E-3</v>
      </c>
      <c r="X8" s="68">
        <f t="shared" ref="X8:X39" si="15">IF(D8="","",IF(W8=" "," ",W8*10000))</f>
        <v>66.57878842201589</v>
      </c>
      <c r="Y8" s="68">
        <v>1E-4</v>
      </c>
      <c r="Z8" s="68">
        <v>1E-4</v>
      </c>
      <c r="AA8" s="66">
        <f t="shared" ref="AA8:AA39" si="16">(IF(M8="",(IF(I8="",E8,I8)),M8 ))</f>
        <v>5.7133580648308337E-17</v>
      </c>
      <c r="AB8" s="9">
        <v>1E-4</v>
      </c>
      <c r="AC8" s="11" t="s">
        <v>43</v>
      </c>
    </row>
    <row r="9" spans="1:37">
      <c r="A9">
        <v>1.81</v>
      </c>
      <c r="B9">
        <v>0.28114966788751622</v>
      </c>
      <c r="D9" s="66">
        <f t="shared" si="0"/>
        <v>8.1268079756357192E-2</v>
      </c>
      <c r="E9" s="66">
        <f t="shared" si="1"/>
        <v>2.3236276362165113E-3</v>
      </c>
      <c r="F9" s="66">
        <f t="shared" si="2"/>
        <v>7.8944452120140687E-2</v>
      </c>
      <c r="G9" s="66">
        <f t="shared" si="3"/>
        <v>0</v>
      </c>
      <c r="H9" s="66">
        <f t="shared" si="4"/>
        <v>-7.8944452120140687E-2</v>
      </c>
      <c r="I9" s="66">
        <f t="shared" si="5"/>
        <v>2.3236276362165113E-3</v>
      </c>
      <c r="J9" s="66">
        <f t="shared" si="6"/>
        <v>7.8944452120140687E-2</v>
      </c>
      <c r="K9" s="66">
        <f t="shared" si="7"/>
        <v>0</v>
      </c>
      <c r="L9" s="66">
        <f t="shared" si="8"/>
        <v>-7.8944452120140687E-2</v>
      </c>
      <c r="M9" s="66">
        <f t="shared" si="9"/>
        <v>2.3236276362165113E-3</v>
      </c>
      <c r="N9" s="66">
        <f t="shared" si="10"/>
        <v>7.8944452120140687E-2</v>
      </c>
      <c r="O9" s="67">
        <f t="shared" si="11"/>
        <v>6.2322265205491858E-3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0.28114966788751622</v>
      </c>
      <c r="Z9" s="68">
        <f t="shared" ref="Z9:Z40" si="18">IF(D9-D8&lt;0.0001,0.0001,D9-D8)</f>
        <v>8.1268079756357192E-2</v>
      </c>
      <c r="AA9" s="66">
        <f t="shared" si="16"/>
        <v>2.3236276362165113E-3</v>
      </c>
      <c r="AB9" s="68">
        <f t="shared" ref="AB9:AB40" si="19">IF(AA9-AA8&lt;0.0001,0.0001,AA9-AA8)</f>
        <v>2.3236276362164541E-3</v>
      </c>
      <c r="AC9" s="11" t="str">
        <f>B3</f>
        <v>7011.7ft; SDGM-313</v>
      </c>
    </row>
    <row r="10" spans="1:37">
      <c r="A10">
        <v>1.96</v>
      </c>
      <c r="B10">
        <v>0.58572847476565881</v>
      </c>
      <c r="D10" s="66">
        <f t="shared" si="0"/>
        <v>0.38584688663449979</v>
      </c>
      <c r="E10" s="66">
        <f t="shared" si="1"/>
        <v>4.3651415961162975E-2</v>
      </c>
      <c r="F10" s="66">
        <f t="shared" si="2"/>
        <v>0.34219547067333683</v>
      </c>
      <c r="G10" s="66">
        <f t="shared" si="3"/>
        <v>0</v>
      </c>
      <c r="H10" s="66">
        <f t="shared" si="4"/>
        <v>-0.34219547067333683</v>
      </c>
      <c r="I10" s="66">
        <f t="shared" si="5"/>
        <v>4.3651415961162975E-2</v>
      </c>
      <c r="J10" s="66">
        <f t="shared" si="6"/>
        <v>0.34219547067333683</v>
      </c>
      <c r="K10" s="66">
        <f t="shared" si="7"/>
        <v>0</v>
      </c>
      <c r="L10" s="66">
        <f t="shared" si="8"/>
        <v>-0.34219547067333683</v>
      </c>
      <c r="M10" s="66">
        <f t="shared" si="9"/>
        <v>4.3651415961162975E-2</v>
      </c>
      <c r="N10" s="66">
        <f t="shared" si="10"/>
        <v>0.34219547067333683</v>
      </c>
      <c r="O10" s="67">
        <f t="shared" si="11"/>
        <v>0.11709774014934653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0.30457880687814259</v>
      </c>
      <c r="Z10" s="68">
        <f t="shared" si="18"/>
        <v>0.30457880687814259</v>
      </c>
      <c r="AA10" s="66">
        <f t="shared" si="16"/>
        <v>4.3651415961162975E-2</v>
      </c>
      <c r="AB10" s="68">
        <f t="shared" si="19"/>
        <v>4.1327788324946463E-2</v>
      </c>
      <c r="AC10" s="11" t="s">
        <v>91</v>
      </c>
    </row>
    <row r="11" spans="1:37">
      <c r="A11">
        <v>2.15</v>
      </c>
      <c r="B11">
        <v>0.89030728164380146</v>
      </c>
      <c r="D11" s="66">
        <f t="shared" si="0"/>
        <v>0.69042569351264249</v>
      </c>
      <c r="E11" s="66">
        <f t="shared" si="1"/>
        <v>0.22275763953498393</v>
      </c>
      <c r="F11" s="66">
        <f t="shared" si="2"/>
        <v>0.46766805397765854</v>
      </c>
      <c r="G11" s="66">
        <f t="shared" si="3"/>
        <v>0</v>
      </c>
      <c r="H11" s="66">
        <f t="shared" si="4"/>
        <v>-0.46766805397765854</v>
      </c>
      <c r="I11" s="66">
        <f t="shared" si="5"/>
        <v>0.22275763953498393</v>
      </c>
      <c r="J11" s="66">
        <f t="shared" si="6"/>
        <v>0.46766805397765854</v>
      </c>
      <c r="K11" s="66">
        <f t="shared" si="7"/>
        <v>0</v>
      </c>
      <c r="L11" s="66">
        <f t="shared" si="8"/>
        <v>-0.46766805397765854</v>
      </c>
      <c r="M11" s="66">
        <f t="shared" si="9"/>
        <v>0.22275763953498393</v>
      </c>
      <c r="N11" s="66">
        <f t="shared" si="10"/>
        <v>0.46766805397765854</v>
      </c>
      <c r="O11" s="67">
        <f t="shared" si="11"/>
        <v>0.21871340871125014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4.9547005337314152E-3</v>
      </c>
      <c r="X11" s="68">
        <f t="shared" si="15"/>
        <v>49.547005337314154</v>
      </c>
      <c r="Y11" s="68">
        <f t="shared" si="17"/>
        <v>0.30457880687814265</v>
      </c>
      <c r="Z11" s="68">
        <f t="shared" si="18"/>
        <v>0.3045788068781427</v>
      </c>
      <c r="AA11" s="66">
        <f t="shared" si="16"/>
        <v>0.22275763953498393</v>
      </c>
      <c r="AB11" s="68">
        <f t="shared" si="19"/>
        <v>0.17910622357382094</v>
      </c>
      <c r="AC11" s="69" t="str">
        <f>B4</f>
        <v>BCGI</v>
      </c>
    </row>
    <row r="12" spans="1:37">
      <c r="A12">
        <v>2.36</v>
      </c>
      <c r="B12">
        <v>1.2183152275125702</v>
      </c>
      <c r="D12" s="66">
        <f t="shared" si="0"/>
        <v>1.0184336393814111</v>
      </c>
      <c r="E12" s="66">
        <f t="shared" si="1"/>
        <v>0.55952893853314822</v>
      </c>
      <c r="F12" s="66">
        <f t="shared" si="2"/>
        <v>0.45890470084826285</v>
      </c>
      <c r="G12" s="66">
        <f t="shared" si="3"/>
        <v>0</v>
      </c>
      <c r="H12" s="66">
        <f t="shared" si="4"/>
        <v>-0.45890470084826285</v>
      </c>
      <c r="I12" s="66">
        <f t="shared" si="5"/>
        <v>0.55952893853314822</v>
      </c>
      <c r="J12" s="66">
        <f t="shared" si="6"/>
        <v>0.45890470084826285</v>
      </c>
      <c r="K12" s="66">
        <f t="shared" si="7"/>
        <v>0</v>
      </c>
      <c r="L12" s="66">
        <f t="shared" si="8"/>
        <v>-0.45890470084826285</v>
      </c>
      <c r="M12" s="66">
        <f t="shared" si="9"/>
        <v>0.55952893853314822</v>
      </c>
      <c r="N12" s="66">
        <f t="shared" si="10"/>
        <v>0.45890470084826285</v>
      </c>
      <c r="O12" s="67">
        <f t="shared" si="11"/>
        <v>0.21059352446063362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0.32800794586876869</v>
      </c>
      <c r="Z12" s="68">
        <f t="shared" si="18"/>
        <v>0.32800794586876858</v>
      </c>
      <c r="AA12" s="66">
        <f t="shared" si="16"/>
        <v>0.55952893853314822</v>
      </c>
      <c r="AB12" s="68">
        <f t="shared" si="19"/>
        <v>0.33677129899816427</v>
      </c>
      <c r="AC12" s="11" t="s">
        <v>44</v>
      </c>
    </row>
    <row r="13" spans="1:37">
      <c r="A13">
        <v>2.58</v>
      </c>
      <c r="B13">
        <v>1.5228940343907129</v>
      </c>
      <c r="D13" s="66">
        <f t="shared" si="0"/>
        <v>1.3230124462595538</v>
      </c>
      <c r="E13" s="66">
        <f t="shared" si="1"/>
        <v>0.98671767279406142</v>
      </c>
      <c r="F13" s="66">
        <f t="shared" si="2"/>
        <v>0.33629477346549241</v>
      </c>
      <c r="G13" s="66">
        <f t="shared" si="3"/>
        <v>0</v>
      </c>
      <c r="H13" s="66">
        <f t="shared" si="4"/>
        <v>-0.33629477346549241</v>
      </c>
      <c r="I13" s="66">
        <f t="shared" si="5"/>
        <v>0.98671767279406142</v>
      </c>
      <c r="J13" s="66">
        <f t="shared" si="6"/>
        <v>0.33629477346549241</v>
      </c>
      <c r="K13" s="66">
        <f t="shared" si="7"/>
        <v>0</v>
      </c>
      <c r="L13" s="66">
        <f t="shared" si="8"/>
        <v>-0.33629477346549241</v>
      </c>
      <c r="M13" s="66">
        <f t="shared" si="9"/>
        <v>0.98671767279406142</v>
      </c>
      <c r="N13" s="66">
        <f t="shared" si="10"/>
        <v>0.33629477346549241</v>
      </c>
      <c r="O13" s="67">
        <f t="shared" si="11"/>
        <v>0.11309417466020687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0.30457880687814276</v>
      </c>
      <c r="Z13" s="68">
        <f t="shared" si="18"/>
        <v>0.30457880687814276</v>
      </c>
      <c r="AA13" s="66">
        <f t="shared" si="16"/>
        <v>0.98671767279406142</v>
      </c>
      <c r="AB13" s="68">
        <f t="shared" si="19"/>
        <v>0.42718873426091319</v>
      </c>
      <c r="AC13" s="11">
        <f>B5</f>
        <v>18.399999999999999</v>
      </c>
    </row>
    <row r="14" spans="1:37">
      <c r="A14">
        <v>2.82</v>
      </c>
      <c r="B14">
        <v>1.921189397231361</v>
      </c>
      <c r="D14" s="66">
        <f t="shared" si="0"/>
        <v>1.7213078091002019</v>
      </c>
      <c r="E14" s="66">
        <f t="shared" si="1"/>
        <v>1.4697078484277077</v>
      </c>
      <c r="F14" s="66">
        <f t="shared" si="2"/>
        <v>0.25159996067249413</v>
      </c>
      <c r="G14" s="66">
        <f t="shared" si="3"/>
        <v>0</v>
      </c>
      <c r="H14" s="66">
        <f t="shared" si="4"/>
        <v>-0.25159996067249413</v>
      </c>
      <c r="I14" s="66">
        <f t="shared" si="5"/>
        <v>1.4697078484277077</v>
      </c>
      <c r="J14" s="66">
        <f t="shared" si="6"/>
        <v>0.25159996067249413</v>
      </c>
      <c r="K14" s="66">
        <f t="shared" si="7"/>
        <v>0</v>
      </c>
      <c r="L14" s="66">
        <f t="shared" si="8"/>
        <v>-0.25159996067249413</v>
      </c>
      <c r="M14" s="66">
        <f t="shared" si="9"/>
        <v>1.4697078484277077</v>
      </c>
      <c r="N14" s="66">
        <f t="shared" si="10"/>
        <v>0.25159996067249413</v>
      </c>
      <c r="O14" s="67">
        <f t="shared" si="11"/>
        <v>6.330254021040059E-2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0.39829536284064804</v>
      </c>
      <c r="Z14" s="68">
        <f t="shared" si="18"/>
        <v>0.39829536284064804</v>
      </c>
      <c r="AA14" s="66">
        <f t="shared" si="16"/>
        <v>1.4697078484277077</v>
      </c>
      <c r="AB14" s="68">
        <f t="shared" si="19"/>
        <v>0.48299017563364632</v>
      </c>
      <c r="AC14" s="11" t="s">
        <v>45</v>
      </c>
    </row>
    <row r="15" spans="1:37">
      <c r="A15">
        <v>3.08</v>
      </c>
      <c r="B15">
        <v>2.272626482090756</v>
      </c>
      <c r="D15" s="66">
        <f t="shared" si="0"/>
        <v>2.0727448939595972</v>
      </c>
      <c r="E15" s="66">
        <f t="shared" si="1"/>
        <v>1.9711162155545259</v>
      </c>
      <c r="F15" s="66">
        <f t="shared" si="2"/>
        <v>0.10162867840507128</v>
      </c>
      <c r="G15" s="66">
        <f t="shared" si="3"/>
        <v>0</v>
      </c>
      <c r="H15" s="66">
        <f t="shared" si="4"/>
        <v>-0.10162867840507128</v>
      </c>
      <c r="I15" s="66">
        <f t="shared" si="5"/>
        <v>1.9711162155545259</v>
      </c>
      <c r="J15" s="66">
        <f t="shared" si="6"/>
        <v>0.10162867840507128</v>
      </c>
      <c r="K15" s="66">
        <f t="shared" si="7"/>
        <v>0</v>
      </c>
      <c r="L15" s="66">
        <f t="shared" si="8"/>
        <v>-0.10162867840507128</v>
      </c>
      <c r="M15" s="66">
        <f t="shared" si="9"/>
        <v>1.9711162155545259</v>
      </c>
      <c r="N15" s="66">
        <f t="shared" si="10"/>
        <v>0.10162867840507128</v>
      </c>
      <c r="O15" s="67">
        <f t="shared" si="11"/>
        <v>1.0328388274361402E-2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0.35143708485939507</v>
      </c>
      <c r="Z15" s="68">
        <f t="shared" si="18"/>
        <v>0.35143708485939529</v>
      </c>
      <c r="AA15" s="66">
        <f t="shared" si="16"/>
        <v>1.9711162155545259</v>
      </c>
      <c r="AB15" s="68">
        <f t="shared" si="19"/>
        <v>0.50140836712681813</v>
      </c>
      <c r="AC15" s="70">
        <f>O4</f>
        <v>15.292591502456222</v>
      </c>
    </row>
    <row r="16" spans="1:37">
      <c r="A16">
        <v>3.37</v>
      </c>
      <c r="B16">
        <v>2.6709218449314043</v>
      </c>
      <c r="D16" s="66">
        <f t="shared" si="0"/>
        <v>2.4710402568002454</v>
      </c>
      <c r="E16" s="66">
        <f t="shared" si="1"/>
        <v>2.4833835721586457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2.4833835721586457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2.4833835721586457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0.39829536284064826</v>
      </c>
      <c r="Z16" s="68">
        <f t="shared" si="18"/>
        <v>0.39829536284064826</v>
      </c>
      <c r="AA16" s="66">
        <f t="shared" si="16"/>
        <v>2.4833835721586457</v>
      </c>
      <c r="AB16" s="68">
        <f t="shared" si="19"/>
        <v>0.51226735660411982</v>
      </c>
      <c r="AC16" s="11" t="s">
        <v>46</v>
      </c>
    </row>
    <row r="17" spans="1:29">
      <c r="A17">
        <v>3.68</v>
      </c>
      <c r="B17">
        <v>3.0457880687814258</v>
      </c>
      <c r="D17" s="66">
        <f t="shared" si="0"/>
        <v>2.845906480650267</v>
      </c>
      <c r="E17" s="66">
        <f t="shared" si="1"/>
        <v>2.9718635217576139</v>
      </c>
      <c r="F17" s="66">
        <f t="shared" si="2"/>
        <v>-0.12595704110734696</v>
      </c>
      <c r="G17" s="66">
        <f t="shared" si="3"/>
        <v>0</v>
      </c>
      <c r="H17" s="66">
        <f t="shared" si="4"/>
        <v>0.12595704110734696</v>
      </c>
      <c r="I17" s="66">
        <f t="shared" si="5"/>
        <v>2.9718635217576139</v>
      </c>
      <c r="J17" s="66">
        <f t="shared" si="6"/>
        <v>-0.12595704110734696</v>
      </c>
      <c r="K17" s="66">
        <f t="shared" si="7"/>
        <v>0</v>
      </c>
      <c r="L17" s="66">
        <f t="shared" si="8"/>
        <v>0.12595704110734696</v>
      </c>
      <c r="M17" s="66">
        <f t="shared" si="9"/>
        <v>2.9718635217576139</v>
      </c>
      <c r="N17" s="66">
        <f t="shared" si="10"/>
        <v>-0.12595704110734696</v>
      </c>
      <c r="O17" s="67">
        <f t="shared" si="11"/>
        <v>1.586517620451789E-2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0.37486622385002155</v>
      </c>
      <c r="Z17" s="68">
        <f t="shared" si="18"/>
        <v>0.37486622385002155</v>
      </c>
      <c r="AA17" s="66">
        <f t="shared" si="16"/>
        <v>2.9718635217576139</v>
      </c>
      <c r="AB17" s="68">
        <f t="shared" si="19"/>
        <v>0.48847994959896823</v>
      </c>
      <c r="AC17" s="11">
        <f>B6</f>
        <v>1027</v>
      </c>
    </row>
    <row r="18" spans="1:29">
      <c r="A18">
        <v>4.04</v>
      </c>
      <c r="B18">
        <v>3.3972251536408211</v>
      </c>
      <c r="D18" s="66">
        <f t="shared" si="0"/>
        <v>3.1973435655096623</v>
      </c>
      <c r="E18" s="66">
        <f t="shared" si="1"/>
        <v>3.4683805718050316</v>
      </c>
      <c r="F18" s="66">
        <f t="shared" si="2"/>
        <v>-0.27103700629536931</v>
      </c>
      <c r="G18" s="66">
        <f t="shared" si="3"/>
        <v>0</v>
      </c>
      <c r="H18" s="66">
        <f t="shared" si="4"/>
        <v>0.27103700629536931</v>
      </c>
      <c r="I18" s="66">
        <f t="shared" si="5"/>
        <v>3.4683805718050316</v>
      </c>
      <c r="J18" s="66">
        <f t="shared" si="6"/>
        <v>-0.27103700629536931</v>
      </c>
      <c r="K18" s="66">
        <f t="shared" si="7"/>
        <v>0</v>
      </c>
      <c r="L18" s="66">
        <f t="shared" si="8"/>
        <v>0.27103700629536931</v>
      </c>
      <c r="M18" s="66">
        <f t="shared" si="9"/>
        <v>3.4683805718050316</v>
      </c>
      <c r="N18" s="66">
        <f t="shared" si="10"/>
        <v>-0.27103700629536931</v>
      </c>
      <c r="O18" s="67">
        <f t="shared" si="11"/>
        <v>7.3461058781556066E-2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0.35143708485939529</v>
      </c>
      <c r="Z18" s="68">
        <f t="shared" si="18"/>
        <v>0.35143708485939529</v>
      </c>
      <c r="AA18" s="66">
        <f t="shared" si="16"/>
        <v>3.4683805718050316</v>
      </c>
      <c r="AB18" s="68">
        <f t="shared" si="19"/>
        <v>0.49651705004741764</v>
      </c>
      <c r="AC18" s="11" t="s">
        <v>47</v>
      </c>
    </row>
    <row r="19" spans="1:29">
      <c r="A19">
        <v>4.41</v>
      </c>
      <c r="B19">
        <v>3.701803960518963</v>
      </c>
      <c r="D19" s="66">
        <f t="shared" si="0"/>
        <v>3.5019223723878041</v>
      </c>
      <c r="E19" s="66">
        <f t="shared" si="1"/>
        <v>3.9106606903543573</v>
      </c>
      <c r="F19" s="66">
        <f t="shared" si="2"/>
        <v>-0.40873831796655313</v>
      </c>
      <c r="G19" s="66">
        <f t="shared" si="3"/>
        <v>0</v>
      </c>
      <c r="H19" s="66">
        <f t="shared" si="4"/>
        <v>0.40873831796655313</v>
      </c>
      <c r="I19" s="66">
        <f t="shared" si="5"/>
        <v>3.9106606903543573</v>
      </c>
      <c r="J19" s="66">
        <f t="shared" si="6"/>
        <v>-0.40873831796655313</v>
      </c>
      <c r="K19" s="66">
        <f t="shared" si="7"/>
        <v>0</v>
      </c>
      <c r="L19" s="66">
        <f t="shared" si="8"/>
        <v>0.40873831796655313</v>
      </c>
      <c r="M19" s="66">
        <f t="shared" si="9"/>
        <v>3.9106606903543573</v>
      </c>
      <c r="N19" s="66">
        <f t="shared" si="10"/>
        <v>-0.40873831796655313</v>
      </c>
      <c r="O19" s="67">
        <f t="shared" si="11"/>
        <v>0.16706701257412709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0.30457880687814187</v>
      </c>
      <c r="Z19" s="68">
        <f t="shared" si="18"/>
        <v>0.30457880687814187</v>
      </c>
      <c r="AA19" s="66">
        <f t="shared" si="16"/>
        <v>3.9106606903543573</v>
      </c>
      <c r="AB19" s="68">
        <f t="shared" si="19"/>
        <v>0.4422801185493257</v>
      </c>
      <c r="AC19" s="71">
        <f>G5</f>
        <v>669.95927584954495</v>
      </c>
    </row>
    <row r="20" spans="1:29">
      <c r="A20">
        <v>4.82</v>
      </c>
      <c r="B20">
        <v>4.1235284623502375</v>
      </c>
      <c r="D20" s="66">
        <f t="shared" si="0"/>
        <v>3.9236468742190787</v>
      </c>
      <c r="E20" s="66">
        <f t="shared" si="1"/>
        <v>4.3343100298268382</v>
      </c>
      <c r="F20" s="66">
        <f t="shared" si="2"/>
        <v>-0.41066315560775957</v>
      </c>
      <c r="G20" s="66">
        <f t="shared" si="3"/>
        <v>0</v>
      </c>
      <c r="H20" s="66">
        <f t="shared" si="4"/>
        <v>0.41066315560775957</v>
      </c>
      <c r="I20" s="66">
        <f t="shared" si="5"/>
        <v>4.3343100298268382</v>
      </c>
      <c r="J20" s="66">
        <f t="shared" si="6"/>
        <v>-0.41066315560775957</v>
      </c>
      <c r="K20" s="66">
        <f t="shared" si="7"/>
        <v>0</v>
      </c>
      <c r="L20" s="66">
        <f t="shared" si="8"/>
        <v>0.41066315560775957</v>
      </c>
      <c r="M20" s="66">
        <f t="shared" si="9"/>
        <v>4.3343100298268382</v>
      </c>
      <c r="N20" s="66">
        <f t="shared" si="10"/>
        <v>-0.41066315560775957</v>
      </c>
      <c r="O20" s="67">
        <f t="shared" si="11"/>
        <v>0.16864422737372295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0.42172450183127452</v>
      </c>
      <c r="Z20" s="68">
        <f t="shared" si="18"/>
        <v>0.42172450183127452</v>
      </c>
      <c r="AA20" s="66">
        <f t="shared" si="16"/>
        <v>4.3343100298268382</v>
      </c>
      <c r="AB20" s="68">
        <f t="shared" si="19"/>
        <v>0.42364933947248096</v>
      </c>
      <c r="AC20" s="11" t="s">
        <v>48</v>
      </c>
    </row>
    <row r="21" spans="1:29">
      <c r="A21">
        <v>5.27</v>
      </c>
      <c r="B21">
        <v>4.6155403811533917</v>
      </c>
      <c r="D21" s="66">
        <f t="shared" si="0"/>
        <v>4.4156587930222324</v>
      </c>
      <c r="E21" s="66">
        <f t="shared" si="1"/>
        <v>4.7342846084600483</v>
      </c>
      <c r="F21" s="66">
        <f t="shared" si="2"/>
        <v>-0.31862581543781587</v>
      </c>
      <c r="G21" s="66">
        <f t="shared" si="3"/>
        <v>0</v>
      </c>
      <c r="H21" s="66">
        <f t="shared" si="4"/>
        <v>0.31862581543781587</v>
      </c>
      <c r="I21" s="66">
        <f t="shared" si="5"/>
        <v>4.7342846084600483</v>
      </c>
      <c r="J21" s="66">
        <f t="shared" si="6"/>
        <v>-0.31862581543781587</v>
      </c>
      <c r="K21" s="66">
        <f t="shared" si="7"/>
        <v>0</v>
      </c>
      <c r="L21" s="66">
        <f t="shared" si="8"/>
        <v>0.31862581543781587</v>
      </c>
      <c r="M21" s="66">
        <f t="shared" si="9"/>
        <v>4.7342846084600483</v>
      </c>
      <c r="N21" s="66">
        <f t="shared" si="10"/>
        <v>-0.31862581543781587</v>
      </c>
      <c r="O21" s="67">
        <f t="shared" si="11"/>
        <v>0.1015224102634131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0.4920119188031542</v>
      </c>
      <c r="Z21" s="68">
        <f t="shared" si="18"/>
        <v>0.49201191880315376</v>
      </c>
      <c r="AA21" s="66">
        <f t="shared" si="16"/>
        <v>4.7342846084600483</v>
      </c>
      <c r="AB21" s="68">
        <f t="shared" si="19"/>
        <v>0.39997457863321006</v>
      </c>
      <c r="AC21" s="11" t="s">
        <v>49</v>
      </c>
    </row>
    <row r="22" spans="1:29">
      <c r="A22">
        <v>5.77</v>
      </c>
      <c r="B22">
        <v>4.9669774660127866</v>
      </c>
      <c r="D22" s="66">
        <f t="shared" si="0"/>
        <v>4.7670958778816273</v>
      </c>
      <c r="E22" s="66">
        <f t="shared" si="1"/>
        <v>5.1152446114142363</v>
      </c>
      <c r="F22" s="66">
        <f t="shared" si="2"/>
        <v>-0.348148733532609</v>
      </c>
      <c r="G22" s="66">
        <f t="shared" si="3"/>
        <v>0</v>
      </c>
      <c r="H22" s="66">
        <f t="shared" si="4"/>
        <v>0.348148733532609</v>
      </c>
      <c r="I22" s="66">
        <f t="shared" si="5"/>
        <v>5.1152446114142363</v>
      </c>
      <c r="J22" s="66">
        <f t="shared" si="6"/>
        <v>-0.348148733532609</v>
      </c>
      <c r="K22" s="66">
        <f t="shared" si="7"/>
        <v>0</v>
      </c>
      <c r="L22" s="66">
        <f t="shared" si="8"/>
        <v>0.348148733532609</v>
      </c>
      <c r="M22" s="66">
        <f t="shared" si="9"/>
        <v>5.1152446114142363</v>
      </c>
      <c r="N22" s="66">
        <f t="shared" si="10"/>
        <v>-0.348148733532609</v>
      </c>
      <c r="O22" s="67">
        <f t="shared" si="11"/>
        <v>0.12120754066035959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0.35143708485939484</v>
      </c>
      <c r="Z22" s="68">
        <f t="shared" si="18"/>
        <v>0.35143708485939484</v>
      </c>
      <c r="AA22" s="66">
        <f t="shared" si="16"/>
        <v>5.1152446114142363</v>
      </c>
      <c r="AB22" s="68">
        <f t="shared" si="19"/>
        <v>0.38096000295418797</v>
      </c>
      <c r="AC22" s="70">
        <f>E4</f>
        <v>0.59940362046928453</v>
      </c>
    </row>
    <row r="23" spans="1:29">
      <c r="A23">
        <v>6.31</v>
      </c>
      <c r="B23">
        <v>5.2949854118815551</v>
      </c>
      <c r="D23" s="66">
        <f t="shared" si="0"/>
        <v>5.0951038237503958</v>
      </c>
      <c r="E23" s="66">
        <f t="shared" si="1"/>
        <v>5.4675599920617062</v>
      </c>
      <c r="F23" s="66">
        <f t="shared" si="2"/>
        <v>-0.37245616831131034</v>
      </c>
      <c r="G23" s="66">
        <f t="shared" si="3"/>
        <v>0</v>
      </c>
      <c r="H23" s="66">
        <f t="shared" si="4"/>
        <v>0.37245616831131034</v>
      </c>
      <c r="I23" s="66">
        <f t="shared" si="5"/>
        <v>5.4675599920617062</v>
      </c>
      <c r="J23" s="66">
        <f t="shared" si="6"/>
        <v>-0.37245616831131034</v>
      </c>
      <c r="K23" s="66">
        <f t="shared" si="7"/>
        <v>0</v>
      </c>
      <c r="L23" s="66">
        <f t="shared" si="8"/>
        <v>0.37245616831131034</v>
      </c>
      <c r="M23" s="66">
        <f t="shared" si="9"/>
        <v>5.4675599920617062</v>
      </c>
      <c r="N23" s="66">
        <f t="shared" si="10"/>
        <v>-0.37245616831131034</v>
      </c>
      <c r="O23" s="67">
        <f t="shared" si="11"/>
        <v>0.13872359731314313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0.32800794586876858</v>
      </c>
      <c r="Z23" s="68">
        <f t="shared" si="18"/>
        <v>0.32800794586876858</v>
      </c>
      <c r="AA23" s="66">
        <f t="shared" si="16"/>
        <v>5.4675599920617062</v>
      </c>
      <c r="AB23" s="68">
        <f t="shared" si="19"/>
        <v>0.35231538064746992</v>
      </c>
      <c r="AC23" s="11" t="s">
        <v>50</v>
      </c>
    </row>
    <row r="24" spans="1:29">
      <c r="A24">
        <v>6.9</v>
      </c>
      <c r="B24">
        <v>5.669851635731578</v>
      </c>
      <c r="D24" s="66">
        <f t="shared" si="0"/>
        <v>5.4699700476004187</v>
      </c>
      <c r="E24" s="66">
        <f t="shared" si="1"/>
        <v>5.7974910794506433</v>
      </c>
      <c r="F24" s="66">
        <f t="shared" si="2"/>
        <v>-0.32752103185022463</v>
      </c>
      <c r="G24" s="66">
        <f t="shared" si="3"/>
        <v>0</v>
      </c>
      <c r="H24" s="66">
        <f t="shared" si="4"/>
        <v>0.32752103185022463</v>
      </c>
      <c r="I24" s="66">
        <f t="shared" si="5"/>
        <v>5.7974910794506433</v>
      </c>
      <c r="J24" s="66">
        <f t="shared" si="6"/>
        <v>-0.32752103185022463</v>
      </c>
      <c r="K24" s="66">
        <f t="shared" si="7"/>
        <v>0</v>
      </c>
      <c r="L24" s="66">
        <f t="shared" si="8"/>
        <v>0.32752103185022463</v>
      </c>
      <c r="M24" s="66">
        <f t="shared" si="9"/>
        <v>5.7974910794506433</v>
      </c>
      <c r="N24" s="66">
        <f t="shared" si="10"/>
        <v>-0.32752103185022463</v>
      </c>
      <c r="O24" s="67">
        <f t="shared" si="11"/>
        <v>0.10727002630423586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0.37486622385002288</v>
      </c>
      <c r="Z24" s="68">
        <f t="shared" si="18"/>
        <v>0.37486622385002288</v>
      </c>
      <c r="AA24" s="66">
        <f t="shared" si="16"/>
        <v>5.7974910794506433</v>
      </c>
      <c r="AB24" s="68">
        <f t="shared" si="19"/>
        <v>0.32993108738893717</v>
      </c>
      <c r="AC24" s="70">
        <f>F4</f>
        <v>1.5458777719174805</v>
      </c>
    </row>
    <row r="25" spans="1:29">
      <c r="A25">
        <v>7.55</v>
      </c>
      <c r="B25">
        <v>6.0681469985722254</v>
      </c>
      <c r="D25" s="66">
        <f t="shared" si="0"/>
        <v>5.8682654104410661</v>
      </c>
      <c r="E25" s="66">
        <f t="shared" si="1"/>
        <v>6.108993492779744</v>
      </c>
      <c r="F25" s="66">
        <f t="shared" si="2"/>
        <v>-0.24072808233867793</v>
      </c>
      <c r="G25" s="66">
        <f t="shared" si="3"/>
        <v>0</v>
      </c>
      <c r="H25" s="66">
        <f t="shared" si="4"/>
        <v>0.24072808233867793</v>
      </c>
      <c r="I25" s="66">
        <f t="shared" si="5"/>
        <v>6.108993492779744</v>
      </c>
      <c r="J25" s="66">
        <f t="shared" si="6"/>
        <v>-0.24072808233867793</v>
      </c>
      <c r="K25" s="66">
        <f t="shared" si="7"/>
        <v>0</v>
      </c>
      <c r="L25" s="66">
        <f t="shared" si="8"/>
        <v>0.24072808233867793</v>
      </c>
      <c r="M25" s="66">
        <f t="shared" si="9"/>
        <v>6.108993492779744</v>
      </c>
      <c r="N25" s="66">
        <f t="shared" si="10"/>
        <v>-0.24072808233867793</v>
      </c>
      <c r="O25" s="67">
        <f t="shared" si="11"/>
        <v>5.7950009626457299E-2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0.39829536284064737</v>
      </c>
      <c r="Z25" s="68">
        <f t="shared" si="18"/>
        <v>0.39829536284064737</v>
      </c>
      <c r="AA25" s="66">
        <f t="shared" si="16"/>
        <v>6.108993492779744</v>
      </c>
      <c r="AB25" s="68">
        <f t="shared" si="19"/>
        <v>0.31150241332910067</v>
      </c>
      <c r="AC25" s="11" t="s">
        <v>51</v>
      </c>
    </row>
    <row r="26" spans="1:29">
      <c r="A26">
        <v>8.26</v>
      </c>
      <c r="B26">
        <v>6.3961549444409949</v>
      </c>
      <c r="D26" s="66">
        <f t="shared" si="0"/>
        <v>6.1962733563098356</v>
      </c>
      <c r="E26" s="66">
        <f t="shared" si="1"/>
        <v>6.4006720000140405</v>
      </c>
      <c r="F26" s="66">
        <f t="shared" si="2"/>
        <v>-0.20439864370420491</v>
      </c>
      <c r="G26" s="66">
        <f t="shared" si="3"/>
        <v>0</v>
      </c>
      <c r="H26" s="66">
        <f t="shared" si="4"/>
        <v>0.20439864370420491</v>
      </c>
      <c r="I26" s="66">
        <f t="shared" si="5"/>
        <v>6.4006720000140405</v>
      </c>
      <c r="J26" s="66">
        <f t="shared" si="6"/>
        <v>-0.20439864370420491</v>
      </c>
      <c r="K26" s="66">
        <f t="shared" si="7"/>
        <v>0</v>
      </c>
      <c r="L26" s="66">
        <f t="shared" si="8"/>
        <v>0.20439864370420491</v>
      </c>
      <c r="M26" s="66">
        <f t="shared" si="9"/>
        <v>6.4006720000140405</v>
      </c>
      <c r="N26" s="66">
        <f t="shared" si="10"/>
        <v>-0.20439864370420491</v>
      </c>
      <c r="O26" s="67">
        <f t="shared" si="11"/>
        <v>4.1778805548118504E-2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0.32800794586876947</v>
      </c>
      <c r="Z26" s="68">
        <f t="shared" si="18"/>
        <v>0.32800794586876947</v>
      </c>
      <c r="AA26" s="66">
        <f t="shared" si="16"/>
        <v>6.4006720000140405</v>
      </c>
      <c r="AB26" s="68">
        <f t="shared" si="19"/>
        <v>0.29167850723429645</v>
      </c>
      <c r="AC26" s="70">
        <f>G4</f>
        <v>14.576663852329158</v>
      </c>
    </row>
    <row r="27" spans="1:29">
      <c r="A27">
        <v>9.0399999999999991</v>
      </c>
      <c r="B27">
        <v>6.7241628903097626</v>
      </c>
      <c r="D27" s="66">
        <f t="shared" si="0"/>
        <v>6.5242813021786032</v>
      </c>
      <c r="E27" s="66">
        <f t="shared" si="1"/>
        <v>6.675565460994064</v>
      </c>
      <c r="F27" s="66">
        <f t="shared" si="2"/>
        <v>-0.15128415881546076</v>
      </c>
      <c r="G27" s="66">
        <f t="shared" si="3"/>
        <v>0</v>
      </c>
      <c r="H27" s="66">
        <f t="shared" si="4"/>
        <v>0.15128415881546076</v>
      </c>
      <c r="I27" s="66">
        <f t="shared" si="5"/>
        <v>6.675565460994064</v>
      </c>
      <c r="J27" s="66">
        <f t="shared" si="6"/>
        <v>-0.15128415881546076</v>
      </c>
      <c r="K27" s="66">
        <f t="shared" si="7"/>
        <v>0</v>
      </c>
      <c r="L27" s="66">
        <f t="shared" si="8"/>
        <v>0.15128415881546076</v>
      </c>
      <c r="M27" s="66">
        <f t="shared" si="9"/>
        <v>6.675565460994064</v>
      </c>
      <c r="N27" s="66">
        <f t="shared" si="10"/>
        <v>-0.15128415881546076</v>
      </c>
      <c r="O27" s="67">
        <f t="shared" si="11"/>
        <v>2.2886896708501553E-2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0.32800794586876769</v>
      </c>
      <c r="Z27" s="68">
        <f t="shared" si="18"/>
        <v>0.32800794586876769</v>
      </c>
      <c r="AA27" s="66">
        <f t="shared" si="16"/>
        <v>6.675565460994064</v>
      </c>
      <c r="AB27" s="68">
        <f t="shared" si="19"/>
        <v>0.27489346098002354</v>
      </c>
      <c r="AC27" s="11" t="s">
        <v>52</v>
      </c>
    </row>
    <row r="28" spans="1:29">
      <c r="A28">
        <v>9.8800000000000008</v>
      </c>
      <c r="B28">
        <v>6.9818834192066523</v>
      </c>
      <c r="D28" s="66">
        <f t="shared" si="0"/>
        <v>6.782001831075493</v>
      </c>
      <c r="E28" s="66">
        <f t="shared" si="1"/>
        <v>6.9300247938765924</v>
      </c>
      <c r="F28" s="66">
        <f t="shared" si="2"/>
        <v>-0.14802296280109939</v>
      </c>
      <c r="G28" s="66">
        <f t="shared" si="3"/>
        <v>0</v>
      </c>
      <c r="H28" s="66">
        <f t="shared" si="4"/>
        <v>0.14802296280109939</v>
      </c>
      <c r="I28" s="66">
        <f t="shared" si="5"/>
        <v>6.9300247938765924</v>
      </c>
      <c r="J28" s="66">
        <f t="shared" si="6"/>
        <v>-0.14802296280109939</v>
      </c>
      <c r="K28" s="66">
        <f t="shared" si="7"/>
        <v>0</v>
      </c>
      <c r="L28" s="66">
        <f t="shared" si="8"/>
        <v>0.14802296280109939</v>
      </c>
      <c r="M28" s="66">
        <f t="shared" si="9"/>
        <v>6.9300247938765924</v>
      </c>
      <c r="N28" s="66">
        <f t="shared" si="10"/>
        <v>-0.14802296280109939</v>
      </c>
      <c r="O28" s="67">
        <f t="shared" si="11"/>
        <v>2.1910797516415653E-2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0.25772052889688979</v>
      </c>
      <c r="Z28" s="68">
        <f t="shared" si="18"/>
        <v>0.25772052889688979</v>
      </c>
      <c r="AA28" s="66">
        <f t="shared" si="16"/>
        <v>6.9300247938765924</v>
      </c>
      <c r="AB28" s="68">
        <f t="shared" si="19"/>
        <v>0.25445933288252842</v>
      </c>
      <c r="AC28" s="70">
        <f>D4</f>
        <v>0.19988158813115903</v>
      </c>
    </row>
    <row r="29" spans="1:29">
      <c r="A29">
        <v>10.8</v>
      </c>
      <c r="B29">
        <v>7.30989136507542</v>
      </c>
      <c r="D29" s="66">
        <f t="shared" si="0"/>
        <v>7.1100097769442607</v>
      </c>
      <c r="E29" s="66">
        <f t="shared" si="1"/>
        <v>7.1700925894883456</v>
      </c>
      <c r="F29" s="66">
        <f t="shared" si="2"/>
        <v>-6.0082812544084874E-2</v>
      </c>
      <c r="G29" s="66">
        <f t="shared" si="3"/>
        <v>0</v>
      </c>
      <c r="H29" s="66">
        <f t="shared" si="4"/>
        <v>6.0082812544084874E-2</v>
      </c>
      <c r="I29" s="66">
        <f t="shared" si="5"/>
        <v>7.1700925894883456</v>
      </c>
      <c r="J29" s="66">
        <f t="shared" si="6"/>
        <v>-6.0082812544084874E-2</v>
      </c>
      <c r="K29" s="66">
        <f t="shared" si="7"/>
        <v>0</v>
      </c>
      <c r="L29" s="66">
        <f t="shared" si="8"/>
        <v>6.0082812544084874E-2</v>
      </c>
      <c r="M29" s="66">
        <f t="shared" si="9"/>
        <v>7.1700925894883456</v>
      </c>
      <c r="N29" s="66">
        <f t="shared" si="10"/>
        <v>-6.0082812544084874E-2</v>
      </c>
      <c r="O29" s="67">
        <f t="shared" si="11"/>
        <v>3.6099443632076427E-3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0.32800794586876769</v>
      </c>
      <c r="Z29" s="68">
        <f t="shared" si="18"/>
        <v>0.32800794586876769</v>
      </c>
      <c r="AA29" s="66">
        <f t="shared" si="16"/>
        <v>7.1700925894883456</v>
      </c>
      <c r="AB29" s="68">
        <f t="shared" si="19"/>
        <v>0.24006779561175318</v>
      </c>
      <c r="AC29" s="11" t="s">
        <v>53</v>
      </c>
    </row>
    <row r="30" spans="1:29">
      <c r="A30">
        <v>11.8</v>
      </c>
      <c r="B30">
        <v>7.6378993109441904</v>
      </c>
      <c r="D30" s="66">
        <f t="shared" si="0"/>
        <v>7.4380177228130311</v>
      </c>
      <c r="E30" s="66">
        <f t="shared" si="1"/>
        <v>7.3951959534629514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7.3951959534629514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7.3951959534629514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0.32800794586877036</v>
      </c>
      <c r="Z30" s="68">
        <f t="shared" si="18"/>
        <v>0.32800794586877036</v>
      </c>
      <c r="AA30" s="66">
        <f t="shared" si="16"/>
        <v>7.3951959534629514</v>
      </c>
      <c r="AB30" s="68">
        <f t="shared" si="19"/>
        <v>0.22510336397460584</v>
      </c>
      <c r="AC30" s="11" t="s">
        <v>54</v>
      </c>
    </row>
    <row r="31" spans="1:29">
      <c r="A31">
        <v>12.89</v>
      </c>
      <c r="B31">
        <v>7.9424781178223336</v>
      </c>
      <c r="D31" s="66">
        <f t="shared" si="0"/>
        <v>7.7425965296911743</v>
      </c>
      <c r="E31" s="66">
        <f t="shared" si="1"/>
        <v>7.6072354751572542</v>
      </c>
      <c r="F31" s="66">
        <f t="shared" si="2"/>
        <v>0.13536105453392011</v>
      </c>
      <c r="G31" s="66">
        <f t="shared" si="3"/>
        <v>0</v>
      </c>
      <c r="H31" s="66">
        <f t="shared" si="4"/>
        <v>-0.13536105453392011</v>
      </c>
      <c r="I31" s="66">
        <f t="shared" si="5"/>
        <v>7.6072354751572542</v>
      </c>
      <c r="J31" s="66">
        <f t="shared" si="6"/>
        <v>0.13536105453392011</v>
      </c>
      <c r="K31" s="66">
        <f t="shared" si="7"/>
        <v>0</v>
      </c>
      <c r="L31" s="66">
        <f t="shared" si="8"/>
        <v>-0.13536105453392011</v>
      </c>
      <c r="M31" s="66">
        <f t="shared" si="9"/>
        <v>7.6072354751572542</v>
      </c>
      <c r="N31" s="66">
        <f t="shared" si="10"/>
        <v>0.13536105453392011</v>
      </c>
      <c r="O31" s="67">
        <f t="shared" si="11"/>
        <v>1.8322615084534893E-2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0.3045788068781432</v>
      </c>
      <c r="Z31" s="68">
        <f t="shared" si="18"/>
        <v>0.3045788068781432</v>
      </c>
      <c r="AA31" s="66">
        <f t="shared" si="16"/>
        <v>7.6072354751572542</v>
      </c>
      <c r="AB31" s="68">
        <f t="shared" si="19"/>
        <v>0.21203952169430273</v>
      </c>
      <c r="AC31" s="70">
        <f>H4</f>
        <v>0.09</v>
      </c>
    </row>
    <row r="32" spans="1:29">
      <c r="A32">
        <v>14.2</v>
      </c>
      <c r="B32">
        <v>8.2001986467192225</v>
      </c>
      <c r="D32" s="66">
        <f t="shared" si="0"/>
        <v>8.0003170585880632</v>
      </c>
      <c r="E32" s="66">
        <f t="shared" si="1"/>
        <v>7.8262492647549262</v>
      </c>
      <c r="F32" s="66">
        <f t="shared" si="2"/>
        <v>0.17406779383313697</v>
      </c>
      <c r="G32" s="66">
        <f t="shared" si="3"/>
        <v>0</v>
      </c>
      <c r="H32" s="66">
        <f t="shared" si="4"/>
        <v>-0.17406779383313697</v>
      </c>
      <c r="I32" s="66">
        <f t="shared" si="5"/>
        <v>7.8262492647549262</v>
      </c>
      <c r="J32" s="66">
        <f t="shared" si="6"/>
        <v>0.17406779383313697</v>
      </c>
      <c r="K32" s="66">
        <f t="shared" si="7"/>
        <v>0</v>
      </c>
      <c r="L32" s="66">
        <f t="shared" si="8"/>
        <v>-0.17406779383313697</v>
      </c>
      <c r="M32" s="66">
        <f t="shared" si="9"/>
        <v>7.8262492647549262</v>
      </c>
      <c r="N32" s="66">
        <f t="shared" si="10"/>
        <v>0.17406779383313697</v>
      </c>
      <c r="O32" s="67">
        <f t="shared" si="11"/>
        <v>3.0299596849935478E-2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0.2577205288968889</v>
      </c>
      <c r="Z32" s="68">
        <f t="shared" si="18"/>
        <v>0.2577205288968889</v>
      </c>
      <c r="AA32" s="66">
        <f t="shared" si="16"/>
        <v>7.8262492647549262</v>
      </c>
      <c r="AB32" s="68">
        <f t="shared" si="19"/>
        <v>0.21901378959767204</v>
      </c>
      <c r="AC32" s="11" t="s">
        <v>55</v>
      </c>
    </row>
    <row r="33" spans="1:32">
      <c r="A33">
        <v>15.5</v>
      </c>
      <c r="B33">
        <v>8.411060897634858</v>
      </c>
      <c r="D33" s="66">
        <f t="shared" si="0"/>
        <v>8.2111793095036987</v>
      </c>
      <c r="E33" s="66">
        <f t="shared" si="1"/>
        <v>8.0134122402337606</v>
      </c>
      <c r="F33" s="66">
        <f t="shared" si="2"/>
        <v>0.19776706926993803</v>
      </c>
      <c r="G33" s="66">
        <f t="shared" si="3"/>
        <v>0</v>
      </c>
      <c r="H33" s="66">
        <f t="shared" si="4"/>
        <v>-0.19776706926993803</v>
      </c>
      <c r="I33" s="66">
        <f t="shared" si="5"/>
        <v>8.0134122402337606</v>
      </c>
      <c r="J33" s="66">
        <f t="shared" si="6"/>
        <v>0.19776706926993803</v>
      </c>
      <c r="K33" s="66">
        <f t="shared" si="7"/>
        <v>0</v>
      </c>
      <c r="L33" s="66">
        <f t="shared" si="8"/>
        <v>-0.19776706926993803</v>
      </c>
      <c r="M33" s="66">
        <f t="shared" si="9"/>
        <v>8.0134122402337606</v>
      </c>
      <c r="N33" s="66">
        <f t="shared" si="10"/>
        <v>0.19776706926993803</v>
      </c>
      <c r="O33" s="67">
        <f t="shared" si="11"/>
        <v>3.911181368762047E-2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0.21086225091563549</v>
      </c>
      <c r="Z33" s="68">
        <f t="shared" si="18"/>
        <v>0.21086225091563549</v>
      </c>
      <c r="AA33" s="66">
        <f t="shared" si="16"/>
        <v>8.0134122402337606</v>
      </c>
      <c r="AB33" s="68">
        <f t="shared" si="19"/>
        <v>0.18716297547883443</v>
      </c>
      <c r="AC33" s="70">
        <f>I4</f>
        <v>1700</v>
      </c>
    </row>
    <row r="34" spans="1:32">
      <c r="A34">
        <v>16.899999999999999</v>
      </c>
      <c r="B34">
        <v>8.6453522875411242</v>
      </c>
      <c r="D34" s="66">
        <f t="shared" si="0"/>
        <v>8.4454706994099649</v>
      </c>
      <c r="E34" s="66">
        <f t="shared" si="1"/>
        <v>8.1886464679701305</v>
      </c>
      <c r="F34" s="66">
        <f t="shared" si="2"/>
        <v>0.25682423143983435</v>
      </c>
      <c r="G34" s="66">
        <f t="shared" si="3"/>
        <v>0</v>
      </c>
      <c r="H34" s="66">
        <f t="shared" si="4"/>
        <v>-0.25682423143983435</v>
      </c>
      <c r="I34" s="66">
        <f t="shared" si="5"/>
        <v>8.1886464679701305</v>
      </c>
      <c r="J34" s="66">
        <f t="shared" si="6"/>
        <v>0.25682423143983435</v>
      </c>
      <c r="K34" s="66">
        <f t="shared" si="7"/>
        <v>0</v>
      </c>
      <c r="L34" s="66">
        <f t="shared" si="8"/>
        <v>-0.25682423143983435</v>
      </c>
      <c r="M34" s="66">
        <f t="shared" si="9"/>
        <v>8.1886464679701305</v>
      </c>
      <c r="N34" s="66">
        <f t="shared" si="10"/>
        <v>0.25682423143983435</v>
      </c>
      <c r="O34" s="67">
        <f t="shared" si="11"/>
        <v>6.5958685854661595E-2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0.23429138990626619</v>
      </c>
      <c r="Z34" s="68">
        <f t="shared" si="18"/>
        <v>0.23429138990626619</v>
      </c>
      <c r="AA34" s="66">
        <f t="shared" si="16"/>
        <v>8.1886464679701305</v>
      </c>
      <c r="AB34" s="68">
        <f t="shared" si="19"/>
        <v>0.17523422773636987</v>
      </c>
      <c r="AC34" s="11" t="s">
        <v>56</v>
      </c>
    </row>
    <row r="35" spans="1:32">
      <c r="A35">
        <v>18.5</v>
      </c>
      <c r="B35">
        <v>8.8093562604755071</v>
      </c>
      <c r="D35" s="66">
        <f t="shared" si="0"/>
        <v>8.6094746723443478</v>
      </c>
      <c r="E35" s="66">
        <f t="shared" si="1"/>
        <v>8.3625558556159607</v>
      </c>
      <c r="F35" s="66">
        <f t="shared" si="2"/>
        <v>0.24691881672838711</v>
      </c>
      <c r="G35" s="66">
        <f t="shared" si="3"/>
        <v>0</v>
      </c>
      <c r="H35" s="66">
        <f t="shared" si="4"/>
        <v>-0.24691881672838711</v>
      </c>
      <c r="I35" s="66">
        <f t="shared" si="5"/>
        <v>8.3625558556159607</v>
      </c>
      <c r="J35" s="66">
        <f t="shared" si="6"/>
        <v>0.24691881672838711</v>
      </c>
      <c r="K35" s="66">
        <f t="shared" si="7"/>
        <v>0</v>
      </c>
      <c r="L35" s="66">
        <f t="shared" si="8"/>
        <v>-0.24691881672838711</v>
      </c>
      <c r="M35" s="66">
        <f t="shared" si="9"/>
        <v>8.3625558556159607</v>
      </c>
      <c r="N35" s="66">
        <f t="shared" si="10"/>
        <v>0.24691881672838711</v>
      </c>
      <c r="O35" s="67">
        <f t="shared" si="11"/>
        <v>6.0968902054546824E-2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0.16400397293438296</v>
      </c>
      <c r="Z35" s="68">
        <f t="shared" si="18"/>
        <v>0.16400397293438296</v>
      </c>
      <c r="AA35" s="66">
        <f t="shared" si="16"/>
        <v>8.3625558556159607</v>
      </c>
      <c r="AB35" s="68">
        <f t="shared" si="19"/>
        <v>0.17390938764583019</v>
      </c>
      <c r="AC35" s="70">
        <f>J4</f>
        <v>0.71592765012706394</v>
      </c>
    </row>
    <row r="36" spans="1:32">
      <c r="A36">
        <v>20.29</v>
      </c>
      <c r="B36">
        <v>8.996789372400519</v>
      </c>
      <c r="D36" s="66">
        <f t="shared" si="0"/>
        <v>8.7969077842693597</v>
      </c>
      <c r="E36" s="66">
        <f t="shared" si="1"/>
        <v>8.5309220430623629</v>
      </c>
      <c r="F36" s="66">
        <f t="shared" si="2"/>
        <v>0.26598574120699681</v>
      </c>
      <c r="G36" s="66">
        <f t="shared" si="3"/>
        <v>0</v>
      </c>
      <c r="H36" s="66">
        <f t="shared" si="4"/>
        <v>-0.26598574120699681</v>
      </c>
      <c r="I36" s="66">
        <f t="shared" si="5"/>
        <v>8.5309220430623629</v>
      </c>
      <c r="J36" s="66">
        <f t="shared" si="6"/>
        <v>0.26598574120699681</v>
      </c>
      <c r="K36" s="66">
        <f t="shared" si="7"/>
        <v>0</v>
      </c>
      <c r="L36" s="66">
        <f t="shared" si="8"/>
        <v>-0.26598574120699681</v>
      </c>
      <c r="M36" s="66">
        <f t="shared" si="9"/>
        <v>8.5309220430623629</v>
      </c>
      <c r="N36" s="66">
        <f t="shared" si="10"/>
        <v>0.26598574120699681</v>
      </c>
      <c r="O36" s="67">
        <f t="shared" si="11"/>
        <v>7.0748414525435482E-2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5.2501755285966204E-4</v>
      </c>
      <c r="X36" s="65">
        <f t="shared" si="15"/>
        <v>5.2501755285966203</v>
      </c>
      <c r="Y36" s="68">
        <f t="shared" si="17"/>
        <v>0.18743311192501189</v>
      </c>
      <c r="Z36" s="68">
        <f t="shared" si="18"/>
        <v>0.18743311192501189</v>
      </c>
      <c r="AA36" s="66">
        <f t="shared" si="16"/>
        <v>8.5309220430623629</v>
      </c>
      <c r="AB36" s="68">
        <f t="shared" si="19"/>
        <v>0.16836618744640219</v>
      </c>
      <c r="AC36" s="11" t="s">
        <v>57</v>
      </c>
    </row>
    <row r="37" spans="1:32">
      <c r="A37">
        <v>22.2</v>
      </c>
      <c r="B37">
        <v>9.2076516233161563</v>
      </c>
      <c r="D37" s="66">
        <f t="shared" si="0"/>
        <v>9.007770035184997</v>
      </c>
      <c r="E37" s="66">
        <f t="shared" si="1"/>
        <v>8.6866350055025023</v>
      </c>
      <c r="F37" s="66">
        <f t="shared" si="2"/>
        <v>0.32113502968249463</v>
      </c>
      <c r="G37" s="66">
        <f t="shared" si="3"/>
        <v>0</v>
      </c>
      <c r="H37" s="66">
        <f t="shared" si="4"/>
        <v>-0.32113502968249463</v>
      </c>
      <c r="I37" s="66">
        <f t="shared" si="5"/>
        <v>8.6866350055025023</v>
      </c>
      <c r="J37" s="66">
        <f t="shared" si="6"/>
        <v>0.32113502968249463</v>
      </c>
      <c r="K37" s="66">
        <f t="shared" si="7"/>
        <v>0</v>
      </c>
      <c r="L37" s="66">
        <f t="shared" si="8"/>
        <v>-0.32113502968249463</v>
      </c>
      <c r="M37" s="66">
        <f t="shared" si="9"/>
        <v>8.6866350055025023</v>
      </c>
      <c r="N37" s="66">
        <f t="shared" si="10"/>
        <v>0.32113502968249463</v>
      </c>
      <c r="O37" s="67">
        <f t="shared" si="11"/>
        <v>0.10312770728917671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0.21086225091563726</v>
      </c>
      <c r="Z37" s="68">
        <f t="shared" si="18"/>
        <v>0.21086225091563726</v>
      </c>
      <c r="AA37" s="66">
        <f t="shared" si="16"/>
        <v>8.6866350055025023</v>
      </c>
      <c r="AB37" s="68">
        <f t="shared" si="19"/>
        <v>0.15571296244013944</v>
      </c>
      <c r="AC37" s="11" t="s">
        <v>58</v>
      </c>
    </row>
    <row r="38" spans="1:32">
      <c r="A38">
        <v>24.3</v>
      </c>
      <c r="B38">
        <v>9.3482264572599139</v>
      </c>
      <c r="D38" s="66">
        <f t="shared" si="0"/>
        <v>9.1483448691287546</v>
      </c>
      <c r="E38" s="66">
        <f t="shared" si="1"/>
        <v>8.8354195209906887</v>
      </c>
      <c r="F38" s="66">
        <f t="shared" si="2"/>
        <v>0.31292534813806583</v>
      </c>
      <c r="G38" s="66">
        <f t="shared" si="3"/>
        <v>0</v>
      </c>
      <c r="H38" s="66">
        <f t="shared" si="4"/>
        <v>-0.31292534813806583</v>
      </c>
      <c r="I38" s="66">
        <f t="shared" si="5"/>
        <v>8.8354195209906887</v>
      </c>
      <c r="J38" s="66">
        <f t="shared" si="6"/>
        <v>0.31292534813806583</v>
      </c>
      <c r="K38" s="66">
        <f t="shared" si="7"/>
        <v>0</v>
      </c>
      <c r="L38" s="66">
        <f t="shared" si="8"/>
        <v>-0.31292534813806583</v>
      </c>
      <c r="M38" s="66">
        <f t="shared" si="9"/>
        <v>8.8354195209906887</v>
      </c>
      <c r="N38" s="66">
        <f t="shared" si="10"/>
        <v>0.31292534813806583</v>
      </c>
      <c r="O38" s="67">
        <f t="shared" si="11"/>
        <v>9.7922273507329696E-2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0.14057483394375758</v>
      </c>
      <c r="Z38" s="68">
        <f t="shared" si="18"/>
        <v>0.14057483394375758</v>
      </c>
      <c r="AA38" s="66">
        <f t="shared" si="16"/>
        <v>8.8354195209906887</v>
      </c>
      <c r="AB38" s="68">
        <f t="shared" si="19"/>
        <v>0.14878451548818639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9.488801291203675</v>
      </c>
      <c r="D39" s="66">
        <f t="shared" si="0"/>
        <v>9.2889197030725157</v>
      </c>
      <c r="E39" s="66">
        <f t="shared" si="1"/>
        <v>8.9765637330135899</v>
      </c>
      <c r="F39" s="66">
        <f t="shared" si="2"/>
        <v>0.31235597005892579</v>
      </c>
      <c r="G39" s="66">
        <f t="shared" si="3"/>
        <v>0</v>
      </c>
      <c r="H39" s="66">
        <f t="shared" si="4"/>
        <v>-0.31235597005892579</v>
      </c>
      <c r="I39" s="66">
        <f t="shared" si="5"/>
        <v>8.9765637330135899</v>
      </c>
      <c r="J39" s="66">
        <f t="shared" si="6"/>
        <v>0.31235597005892579</v>
      </c>
      <c r="K39" s="66">
        <f t="shared" si="7"/>
        <v>0</v>
      </c>
      <c r="L39" s="66">
        <f t="shared" si="8"/>
        <v>-0.31235597005892579</v>
      </c>
      <c r="M39" s="66">
        <f t="shared" si="9"/>
        <v>8.9765637330135899</v>
      </c>
      <c r="N39" s="66">
        <f t="shared" si="10"/>
        <v>0.31235597005892579</v>
      </c>
      <c r="O39" s="67">
        <f t="shared" si="11"/>
        <v>9.7566252031452541E-2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0.14057483394376113</v>
      </c>
      <c r="Z39" s="68">
        <f t="shared" si="18"/>
        <v>0.14057483394376113</v>
      </c>
      <c r="AA39" s="66">
        <f t="shared" si="16"/>
        <v>8.9765637330135899</v>
      </c>
      <c r="AB39" s="68">
        <f t="shared" si="19"/>
        <v>0.14114421202290117</v>
      </c>
      <c r="AC39" s="11" t="s">
        <v>59</v>
      </c>
      <c r="AD39" s="65"/>
      <c r="AF39" s="65"/>
    </row>
    <row r="40" spans="1:32">
      <c r="A40">
        <v>28.99</v>
      </c>
      <c r="B40">
        <v>9.6293761251474326</v>
      </c>
      <c r="D40" s="66">
        <f t="shared" ref="D40:D71" si="20">IF(B40-$D$4&gt;0.05,B40-$D$4,IF(A40="","",0))</f>
        <v>9.4294945370162733</v>
      </c>
      <c r="E40" s="66">
        <f t="shared" ref="E40:E71" si="21">IF(D40="","",IF(A40&lt;$F$4+0.01,0,10^(((-0.434*$E$4)/(LOG(A40)-LOG($F$4)))+LOG($G$4))))</f>
        <v>9.1057772481052304</v>
      </c>
      <c r="F40" s="66">
        <f t="shared" ref="F40:F71" si="22">IF(E40="","",IF(ABS(D40-E40)&lt;0.05,0,D40-E40))</f>
        <v>0.3237172889110429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-0.3237172889110429</v>
      </c>
      <c r="I40" s="66">
        <f t="shared" ref="I40:I71" si="25">IF(G40="","",E40+G40)</f>
        <v>9.1057772481052304</v>
      </c>
      <c r="J40" s="66">
        <f t="shared" ref="J40:J71" si="26">IF(I40="","",IF(ABS(D40-I40)&lt;0.05,0,D40-I40))</f>
        <v>0.3237172889110429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-0.3237172889110429</v>
      </c>
      <c r="M40" s="66">
        <f t="shared" ref="M40:M71" si="29">IF(L40="","",E40+G40+K40)</f>
        <v>9.1057772481052304</v>
      </c>
      <c r="N40" s="66">
        <f t="shared" ref="N40:N71" si="30">IF(M40="","",IF(ABS(D40-M40)&lt;0.05,0,D40-M40))</f>
        <v>0.3237172889110429</v>
      </c>
      <c r="O40" s="67">
        <f t="shared" ref="O40:O71" si="31">IF($H$4="",IF(A40="","",F40^2),IF(N40="","",N40^2))</f>
        <v>0.10479288313991562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0.14057483394375758</v>
      </c>
      <c r="Z40" s="68">
        <f t="shared" si="18"/>
        <v>0.14057483394375758</v>
      </c>
      <c r="AA40" s="66">
        <f t="shared" ref="AA40:AA71" si="36">(IF(M40="",(IF(I40="",E40,I40)),M40 ))</f>
        <v>9.1057772481052304</v>
      </c>
      <c r="AB40" s="68">
        <f t="shared" si="19"/>
        <v>0.12921351509164047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9.7699509590911919</v>
      </c>
      <c r="D41" s="66">
        <f t="shared" si="20"/>
        <v>9.5700693709600326</v>
      </c>
      <c r="E41" s="66">
        <f t="shared" si="21"/>
        <v>9.2373676052177487</v>
      </c>
      <c r="F41" s="66">
        <f t="shared" si="22"/>
        <v>0.33270176574228394</v>
      </c>
      <c r="G41" s="66">
        <f t="shared" si="23"/>
        <v>0</v>
      </c>
      <c r="H41" s="66">
        <f t="shared" si="24"/>
        <v>-0.33270176574228394</v>
      </c>
      <c r="I41" s="66">
        <f t="shared" si="25"/>
        <v>9.2373676052177487</v>
      </c>
      <c r="J41" s="66">
        <f t="shared" si="26"/>
        <v>0.33270176574228394</v>
      </c>
      <c r="K41" s="66">
        <f t="shared" si="27"/>
        <v>0</v>
      </c>
      <c r="L41" s="66">
        <f t="shared" si="28"/>
        <v>-0.33270176574228394</v>
      </c>
      <c r="M41" s="66">
        <f t="shared" si="29"/>
        <v>9.2373676052177487</v>
      </c>
      <c r="N41" s="66">
        <f t="shared" si="30"/>
        <v>0.33270176574228394</v>
      </c>
      <c r="O41" s="67">
        <f t="shared" si="31"/>
        <v>0.11069046492803358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0.14057483394375936</v>
      </c>
      <c r="Z41" s="68">
        <f t="shared" ref="Z41:Z72" si="38">IF(D41-D40&lt;0.0001,0.0001,D41-D40)</f>
        <v>0.14057483394375936</v>
      </c>
      <c r="AA41" s="66">
        <f t="shared" si="36"/>
        <v>9.2373676052177487</v>
      </c>
      <c r="AB41" s="68">
        <f t="shared" ref="AB41:AB72" si="39">IF(AA41-AA40&lt;0.0001,0.0001,AA41-AA40)</f>
        <v>0.13159035711251832</v>
      </c>
      <c r="AC41" s="11" t="s">
        <v>60</v>
      </c>
      <c r="AD41" s="65"/>
      <c r="AF41" s="65"/>
    </row>
    <row r="42" spans="1:32">
      <c r="A42">
        <v>34.79</v>
      </c>
      <c r="B42">
        <v>9.8870966540443224</v>
      </c>
      <c r="D42" s="66">
        <f t="shared" si="20"/>
        <v>9.6872150659131631</v>
      </c>
      <c r="E42" s="66">
        <f t="shared" si="21"/>
        <v>9.360213768900115</v>
      </c>
      <c r="F42" s="66">
        <f t="shared" si="22"/>
        <v>0.32700129701304803</v>
      </c>
      <c r="G42" s="66">
        <f t="shared" si="23"/>
        <v>0</v>
      </c>
      <c r="H42" s="66">
        <f t="shared" si="24"/>
        <v>-0.32700129701304803</v>
      </c>
      <c r="I42" s="66">
        <f t="shared" si="25"/>
        <v>9.360213768900115</v>
      </c>
      <c r="J42" s="66">
        <f t="shared" si="26"/>
        <v>0.32700129701304803</v>
      </c>
      <c r="K42" s="66">
        <f t="shared" si="27"/>
        <v>0</v>
      </c>
      <c r="L42" s="66">
        <f t="shared" si="28"/>
        <v>-0.32700129701304803</v>
      </c>
      <c r="M42" s="66">
        <f t="shared" si="29"/>
        <v>9.360213768900115</v>
      </c>
      <c r="N42" s="66">
        <f t="shared" si="30"/>
        <v>0.32700129701304803</v>
      </c>
      <c r="O42" s="67">
        <f t="shared" si="31"/>
        <v>0.10692984824821565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0.11714569495313043</v>
      </c>
      <c r="Z42" s="68">
        <f t="shared" si="38"/>
        <v>0.11714569495313043</v>
      </c>
      <c r="AA42" s="66">
        <f t="shared" si="36"/>
        <v>9.360213768900115</v>
      </c>
      <c r="AB42" s="68">
        <f t="shared" si="39"/>
        <v>0.12284616368236634</v>
      </c>
      <c r="AC42" s="70">
        <f>M4</f>
        <v>0</v>
      </c>
      <c r="AD42" s="65"/>
      <c r="AF42" s="65"/>
    </row>
    <row r="43" spans="1:32">
      <c r="A43">
        <v>38</v>
      </c>
      <c r="B43">
        <v>10.004242348997455</v>
      </c>
      <c r="D43" s="66">
        <f t="shared" si="20"/>
        <v>9.8043607608662953</v>
      </c>
      <c r="E43" s="66">
        <f t="shared" si="21"/>
        <v>9.4751938335887527</v>
      </c>
      <c r="F43" s="66">
        <f t="shared" si="22"/>
        <v>0.3291669272775426</v>
      </c>
      <c r="G43" s="66">
        <f t="shared" si="23"/>
        <v>0</v>
      </c>
      <c r="H43" s="66">
        <f t="shared" si="24"/>
        <v>-0.3291669272775426</v>
      </c>
      <c r="I43" s="66">
        <f t="shared" si="25"/>
        <v>9.4751938335887527</v>
      </c>
      <c r="J43" s="66">
        <f t="shared" si="26"/>
        <v>0.3291669272775426</v>
      </c>
      <c r="K43" s="66">
        <f t="shared" si="27"/>
        <v>0</v>
      </c>
      <c r="L43" s="66">
        <f t="shared" si="28"/>
        <v>-0.3291669272775426</v>
      </c>
      <c r="M43" s="66">
        <f t="shared" si="29"/>
        <v>9.4751938335887527</v>
      </c>
      <c r="N43" s="66">
        <f t="shared" si="30"/>
        <v>0.3291669272775426</v>
      </c>
      <c r="O43" s="67">
        <f t="shared" si="31"/>
        <v>0.10835086601333901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0.11714569495313221</v>
      </c>
      <c r="Z43" s="68">
        <f t="shared" si="38"/>
        <v>0.11714569495313221</v>
      </c>
      <c r="AA43" s="66">
        <f t="shared" si="36"/>
        <v>9.4751938335887527</v>
      </c>
      <c r="AB43" s="68">
        <f t="shared" si="39"/>
        <v>0.11498006468863764</v>
      </c>
    </row>
    <row r="44" spans="1:32">
      <c r="A44">
        <v>41.6</v>
      </c>
      <c r="B44">
        <v>10.121388043950587</v>
      </c>
      <c r="D44" s="66">
        <f t="shared" si="20"/>
        <v>9.9215064558194275</v>
      </c>
      <c r="E44" s="66">
        <f t="shared" si="21"/>
        <v>9.5880618357521801</v>
      </c>
      <c r="F44" s="66">
        <f t="shared" si="22"/>
        <v>0.3334446200672474</v>
      </c>
      <c r="G44" s="66">
        <f t="shared" si="23"/>
        <v>0</v>
      </c>
      <c r="H44" s="66">
        <f t="shared" si="24"/>
        <v>-0.3334446200672474</v>
      </c>
      <c r="I44" s="66">
        <f t="shared" si="25"/>
        <v>9.5880618357521801</v>
      </c>
      <c r="J44" s="66">
        <f t="shared" si="26"/>
        <v>0.3334446200672474</v>
      </c>
      <c r="K44" s="66">
        <f t="shared" si="27"/>
        <v>0</v>
      </c>
      <c r="L44" s="66">
        <f t="shared" si="28"/>
        <v>-0.3334446200672474</v>
      </c>
      <c r="M44" s="66">
        <f t="shared" si="29"/>
        <v>9.5880618357521801</v>
      </c>
      <c r="N44" s="66">
        <f t="shared" si="30"/>
        <v>0.3334446200672474</v>
      </c>
      <c r="O44" s="67">
        <f t="shared" si="31"/>
        <v>0.11118531465179096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2.5607226316159959E-4</v>
      </c>
      <c r="X44" s="65">
        <f t="shared" si="35"/>
        <v>2.5607226316159961</v>
      </c>
      <c r="Y44" s="68">
        <f t="shared" si="37"/>
        <v>0.11714569495313221</v>
      </c>
      <c r="Z44" s="68">
        <f t="shared" si="38"/>
        <v>0.11714569495313221</v>
      </c>
      <c r="AA44" s="66">
        <f t="shared" si="36"/>
        <v>9.5880618357521801</v>
      </c>
      <c r="AB44" s="68">
        <f t="shared" si="39"/>
        <v>0.11286800216342741</v>
      </c>
    </row>
    <row r="45" spans="1:32">
      <c r="A45">
        <v>44.5</v>
      </c>
      <c r="B45">
        <v>10.238533738903719</v>
      </c>
      <c r="D45" s="66">
        <f t="shared" si="20"/>
        <v>10.03865215077256</v>
      </c>
      <c r="E45" s="66">
        <f t="shared" si="21"/>
        <v>9.6689589989262963</v>
      </c>
      <c r="F45" s="66">
        <f t="shared" si="22"/>
        <v>0.36969315184626339</v>
      </c>
      <c r="G45" s="66">
        <f t="shared" si="23"/>
        <v>0</v>
      </c>
      <c r="H45" s="66">
        <f t="shared" si="24"/>
        <v>-0.36969315184626339</v>
      </c>
      <c r="I45" s="66">
        <f t="shared" si="25"/>
        <v>9.6689589989262963</v>
      </c>
      <c r="J45" s="66">
        <f t="shared" si="26"/>
        <v>0.36969315184626339</v>
      </c>
      <c r="K45" s="66">
        <f t="shared" si="27"/>
        <v>0</v>
      </c>
      <c r="L45" s="66">
        <f t="shared" si="28"/>
        <v>-0.36969315184626339</v>
      </c>
      <c r="M45" s="66">
        <f t="shared" si="29"/>
        <v>9.6689589989262963</v>
      </c>
      <c r="N45" s="66">
        <f t="shared" si="30"/>
        <v>0.36969315184626339</v>
      </c>
      <c r="O45" s="67">
        <f t="shared" si="31"/>
        <v>0.13667302652202437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2.3938440780949533E-4</v>
      </c>
      <c r="X45" s="65">
        <f t="shared" si="35"/>
        <v>2.3938440780949533</v>
      </c>
      <c r="Y45" s="68">
        <f t="shared" si="37"/>
        <v>0.11714569495313221</v>
      </c>
      <c r="Z45" s="68">
        <f t="shared" si="38"/>
        <v>0.11714569495313221</v>
      </c>
      <c r="AA45" s="66">
        <f t="shared" si="36"/>
        <v>9.6689589989262963</v>
      </c>
      <c r="AB45" s="68">
        <f t="shared" si="39"/>
        <v>8.0897163174116216E-2</v>
      </c>
    </row>
    <row r="46" spans="1:32">
      <c r="A46">
        <v>48.4</v>
      </c>
      <c r="B46">
        <v>10.332250294866224</v>
      </c>
      <c r="D46" s="66">
        <f t="shared" si="20"/>
        <v>10.132368706735065</v>
      </c>
      <c r="E46" s="66">
        <f t="shared" si="21"/>
        <v>9.7662680281898098</v>
      </c>
      <c r="F46" s="66">
        <f t="shared" si="22"/>
        <v>0.36610067854525497</v>
      </c>
      <c r="G46" s="66">
        <f t="shared" si="23"/>
        <v>0</v>
      </c>
      <c r="H46" s="66">
        <f t="shared" si="24"/>
        <v>-0.36610067854525497</v>
      </c>
      <c r="I46" s="66">
        <f t="shared" si="25"/>
        <v>9.7662680281898098</v>
      </c>
      <c r="J46" s="66">
        <f t="shared" si="26"/>
        <v>0.36610067854525497</v>
      </c>
      <c r="K46" s="66">
        <f t="shared" si="27"/>
        <v>0</v>
      </c>
      <c r="L46" s="66">
        <f t="shared" si="28"/>
        <v>-0.36610067854525497</v>
      </c>
      <c r="M46" s="66">
        <f t="shared" si="29"/>
        <v>9.7662680281898098</v>
      </c>
      <c r="N46" s="66">
        <f t="shared" si="30"/>
        <v>0.36610067854525497</v>
      </c>
      <c r="O46" s="67">
        <f t="shared" si="31"/>
        <v>0.13402970683129611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2.2009516833724262E-4</v>
      </c>
      <c r="X46" s="65">
        <f t="shared" si="35"/>
        <v>2.2009516833724261</v>
      </c>
      <c r="Y46" s="68">
        <f t="shared" si="37"/>
        <v>9.3716555962505055E-2</v>
      </c>
      <c r="Z46" s="68">
        <f t="shared" si="38"/>
        <v>9.3716555962505055E-2</v>
      </c>
      <c r="AA46" s="66">
        <f t="shared" si="36"/>
        <v>9.7662680281898098</v>
      </c>
      <c r="AB46" s="68">
        <f t="shared" si="39"/>
        <v>9.730902926351348E-2</v>
      </c>
    </row>
    <row r="47" spans="1:32">
      <c r="A47">
        <v>52.08</v>
      </c>
      <c r="B47">
        <v>10.425966850828729</v>
      </c>
      <c r="D47" s="66">
        <f t="shared" si="20"/>
        <v>10.22608526269757</v>
      </c>
      <c r="E47" s="66">
        <f t="shared" si="21"/>
        <v>9.8481008483482206</v>
      </c>
      <c r="F47" s="66">
        <f t="shared" si="22"/>
        <v>0.37798441434934915</v>
      </c>
      <c r="G47" s="66">
        <f t="shared" si="23"/>
        <v>0</v>
      </c>
      <c r="H47" s="66">
        <f t="shared" si="24"/>
        <v>-0.37798441434934915</v>
      </c>
      <c r="I47" s="66">
        <f t="shared" si="25"/>
        <v>9.8481008483482206</v>
      </c>
      <c r="J47" s="66">
        <f t="shared" si="26"/>
        <v>0.37798441434934915</v>
      </c>
      <c r="K47" s="66">
        <f t="shared" si="27"/>
        <v>0</v>
      </c>
      <c r="L47" s="66">
        <f t="shared" si="28"/>
        <v>-0.37798441434934915</v>
      </c>
      <c r="M47" s="66">
        <f t="shared" si="29"/>
        <v>9.8481008483482206</v>
      </c>
      <c r="N47" s="66">
        <f t="shared" si="30"/>
        <v>0.37798441434934915</v>
      </c>
      <c r="O47" s="67">
        <f t="shared" si="31"/>
        <v>0.14287221749102047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2.0454312879267556E-4</v>
      </c>
      <c r="X47" s="65">
        <f t="shared" si="35"/>
        <v>2.0454312879267555</v>
      </c>
      <c r="Y47" s="68">
        <f t="shared" si="37"/>
        <v>9.3716555962505055E-2</v>
      </c>
      <c r="Z47" s="68">
        <f t="shared" si="38"/>
        <v>9.3716555962505055E-2</v>
      </c>
      <c r="AA47" s="66">
        <f t="shared" si="36"/>
        <v>9.8481008483482206</v>
      </c>
      <c r="AB47" s="68">
        <f t="shared" si="39"/>
        <v>8.1832820158410868E-2</v>
      </c>
    </row>
    <row r="48" spans="1:32">
      <c r="A48">
        <v>56.92</v>
      </c>
      <c r="B48">
        <v>10.496254267800609</v>
      </c>
      <c r="D48" s="66">
        <f t="shared" si="20"/>
        <v>10.296372679669449</v>
      </c>
      <c r="E48" s="66">
        <f t="shared" si="21"/>
        <v>9.9437320449984554</v>
      </c>
      <c r="F48" s="66">
        <f t="shared" si="22"/>
        <v>0.35264063467099405</v>
      </c>
      <c r="G48" s="66">
        <f t="shared" si="23"/>
        <v>0</v>
      </c>
      <c r="H48" s="66">
        <f t="shared" si="24"/>
        <v>-0.35264063467099405</v>
      </c>
      <c r="I48" s="66">
        <f t="shared" si="25"/>
        <v>9.9437320449984554</v>
      </c>
      <c r="J48" s="66">
        <f t="shared" si="26"/>
        <v>0.35264063467099405</v>
      </c>
      <c r="K48" s="66">
        <f t="shared" si="27"/>
        <v>0</v>
      </c>
      <c r="L48" s="66">
        <f t="shared" si="28"/>
        <v>-0.35264063467099405</v>
      </c>
      <c r="M48" s="66">
        <f t="shared" si="29"/>
        <v>9.9437320449984554</v>
      </c>
      <c r="N48" s="66">
        <f t="shared" si="30"/>
        <v>0.35264063467099405</v>
      </c>
      <c r="O48" s="67">
        <f t="shared" si="31"/>
        <v>0.12435541722116149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1.8715049451023441E-4</v>
      </c>
      <c r="X48" s="65">
        <f t="shared" si="35"/>
        <v>1.871504945102344</v>
      </c>
      <c r="Y48" s="68">
        <f t="shared" si="37"/>
        <v>7.0287416971879679E-2</v>
      </c>
      <c r="Z48" s="68">
        <f t="shared" si="38"/>
        <v>7.0287416971879679E-2</v>
      </c>
      <c r="AA48" s="66">
        <f t="shared" si="36"/>
        <v>9.9437320449984554</v>
      </c>
      <c r="AB48" s="68">
        <f t="shared" si="39"/>
        <v>9.5631196650234784E-2</v>
      </c>
    </row>
    <row r="49" spans="1:28">
      <c r="A49">
        <v>62.11</v>
      </c>
      <c r="B49">
        <v>10.589970823763112</v>
      </c>
      <c r="D49" s="66">
        <f t="shared" si="20"/>
        <v>10.390089235631953</v>
      </c>
      <c r="E49" s="66">
        <f t="shared" si="21"/>
        <v>10.033997446695142</v>
      </c>
      <c r="F49" s="66">
        <f t="shared" si="22"/>
        <v>0.35609178893681026</v>
      </c>
      <c r="G49" s="66">
        <f t="shared" si="23"/>
        <v>0</v>
      </c>
      <c r="H49" s="66">
        <f t="shared" si="24"/>
        <v>-0.35609178893681026</v>
      </c>
      <c r="I49" s="66">
        <f t="shared" si="25"/>
        <v>10.033997446695142</v>
      </c>
      <c r="J49" s="66">
        <f t="shared" si="26"/>
        <v>0.35609178893681026</v>
      </c>
      <c r="K49" s="66">
        <f t="shared" si="27"/>
        <v>0</v>
      </c>
      <c r="L49" s="66">
        <f t="shared" si="28"/>
        <v>-0.35609178893681026</v>
      </c>
      <c r="M49" s="66">
        <f t="shared" si="29"/>
        <v>10.033997446695142</v>
      </c>
      <c r="N49" s="66">
        <f t="shared" si="30"/>
        <v>0.35609178893681026</v>
      </c>
      <c r="O49" s="67">
        <f t="shared" si="31"/>
        <v>0.12680136214821783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1.7151193282116477E-4</v>
      </c>
      <c r="X49" s="65">
        <f t="shared" si="35"/>
        <v>1.7151193282116477</v>
      </c>
      <c r="Y49" s="68">
        <f t="shared" si="37"/>
        <v>9.3716555962503278E-2</v>
      </c>
      <c r="Z49" s="68">
        <f t="shared" si="38"/>
        <v>9.3716555962503278E-2</v>
      </c>
      <c r="AA49" s="66">
        <f t="shared" si="36"/>
        <v>10.033997446695142</v>
      </c>
      <c r="AB49" s="68">
        <f t="shared" si="39"/>
        <v>9.0265401696687064E-2</v>
      </c>
    </row>
    <row r="50" spans="1:28">
      <c r="A50">
        <v>68.94</v>
      </c>
      <c r="B50">
        <v>10.660258240734994</v>
      </c>
      <c r="D50" s="66">
        <f t="shared" si="20"/>
        <v>10.460376652603834</v>
      </c>
      <c r="E50" s="66">
        <f t="shared" si="21"/>
        <v>10.137468958932075</v>
      </c>
      <c r="F50" s="66">
        <f t="shared" si="22"/>
        <v>0.32290769367175898</v>
      </c>
      <c r="G50" s="66">
        <f t="shared" si="23"/>
        <v>0</v>
      </c>
      <c r="H50" s="66">
        <f t="shared" si="24"/>
        <v>-0.32290769367175898</v>
      </c>
      <c r="I50" s="66">
        <f t="shared" si="25"/>
        <v>10.137468958932075</v>
      </c>
      <c r="J50" s="66">
        <f t="shared" si="26"/>
        <v>0.32290769367175898</v>
      </c>
      <c r="K50" s="66">
        <f t="shared" si="27"/>
        <v>0</v>
      </c>
      <c r="L50" s="66">
        <f t="shared" si="28"/>
        <v>-0.32290769367175898</v>
      </c>
      <c r="M50" s="66">
        <f t="shared" si="29"/>
        <v>10.137468958932075</v>
      </c>
      <c r="N50" s="66">
        <f t="shared" si="30"/>
        <v>0.32290769367175898</v>
      </c>
      <c r="O50" s="67">
        <f t="shared" si="31"/>
        <v>0.10426937863241453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1.5451996152484107E-4</v>
      </c>
      <c r="X50" s="65">
        <f t="shared" si="35"/>
        <v>1.5451996152484107</v>
      </c>
      <c r="Y50" s="68">
        <f t="shared" si="37"/>
        <v>7.0287416971881456E-2</v>
      </c>
      <c r="Z50" s="68">
        <f t="shared" si="38"/>
        <v>7.0287416971881456E-2</v>
      </c>
      <c r="AA50" s="66">
        <f t="shared" si="36"/>
        <v>10.137468958932075</v>
      </c>
      <c r="AB50" s="68">
        <f t="shared" si="39"/>
        <v>0.10347151223693274</v>
      </c>
    </row>
    <row r="51" spans="1:28">
      <c r="A51">
        <v>75.260000000000005</v>
      </c>
      <c r="B51">
        <v>10.730545657706871</v>
      </c>
      <c r="D51" s="66">
        <f t="shared" si="20"/>
        <v>10.530664069575712</v>
      </c>
      <c r="E51" s="66">
        <f t="shared" si="21"/>
        <v>10.220926669628856</v>
      </c>
      <c r="F51" s="66">
        <f t="shared" si="22"/>
        <v>0.30973739994685623</v>
      </c>
      <c r="G51" s="66">
        <f t="shared" si="23"/>
        <v>0</v>
      </c>
      <c r="H51" s="66">
        <f t="shared" si="24"/>
        <v>-0.30973739994685623</v>
      </c>
      <c r="I51" s="66">
        <f t="shared" si="25"/>
        <v>10.220926669628856</v>
      </c>
      <c r="J51" s="66">
        <f t="shared" si="26"/>
        <v>0.30973739994685623</v>
      </c>
      <c r="K51" s="66">
        <f t="shared" si="27"/>
        <v>0</v>
      </c>
      <c r="L51" s="66">
        <f t="shared" si="28"/>
        <v>-0.30973739994685623</v>
      </c>
      <c r="M51" s="66">
        <f t="shared" si="29"/>
        <v>10.220926669628856</v>
      </c>
      <c r="N51" s="66">
        <f t="shared" si="30"/>
        <v>0.30973739994685623</v>
      </c>
      <c r="O51" s="67">
        <f t="shared" si="31"/>
        <v>9.5937256925838779E-2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1.4154406255012679E-4</v>
      </c>
      <c r="X51" s="65">
        <f t="shared" si="35"/>
        <v>1.4154406255012679</v>
      </c>
      <c r="Y51" s="68">
        <f t="shared" si="37"/>
        <v>7.0287416971877903E-2</v>
      </c>
      <c r="Z51" s="68">
        <f t="shared" si="38"/>
        <v>7.0287416971877903E-2</v>
      </c>
      <c r="AA51" s="66">
        <f t="shared" si="36"/>
        <v>10.220926669628856</v>
      </c>
      <c r="AB51" s="68">
        <f t="shared" si="39"/>
        <v>8.3457710696780651E-2</v>
      </c>
    </row>
    <row r="52" spans="1:28">
      <c r="A52">
        <v>82.07</v>
      </c>
      <c r="B52">
        <v>10.777403935688124</v>
      </c>
      <c r="D52" s="66">
        <f t="shared" si="20"/>
        <v>10.577522347556965</v>
      </c>
      <c r="E52" s="66">
        <f t="shared" si="21"/>
        <v>10.300361669069906</v>
      </c>
      <c r="F52" s="66">
        <f t="shared" si="22"/>
        <v>0.27716067848705883</v>
      </c>
      <c r="G52" s="66">
        <f t="shared" si="23"/>
        <v>0</v>
      </c>
      <c r="H52" s="66">
        <f t="shared" si="24"/>
        <v>-0.27716067848705883</v>
      </c>
      <c r="I52" s="66">
        <f t="shared" si="25"/>
        <v>10.300361669069906</v>
      </c>
      <c r="J52" s="66">
        <f t="shared" si="26"/>
        <v>0.27716067848705883</v>
      </c>
      <c r="K52" s="66">
        <f t="shared" si="27"/>
        <v>0</v>
      </c>
      <c r="L52" s="66">
        <f t="shared" si="28"/>
        <v>-0.27716067848705883</v>
      </c>
      <c r="M52" s="66">
        <f t="shared" si="29"/>
        <v>10.300361669069906</v>
      </c>
      <c r="N52" s="66">
        <f t="shared" si="30"/>
        <v>0.27716067848705883</v>
      </c>
      <c r="O52" s="67">
        <f t="shared" si="31"/>
        <v>7.68180416994068E-2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1.297990270198921E-4</v>
      </c>
      <c r="X52" s="65">
        <f t="shared" si="35"/>
        <v>1.297990270198921</v>
      </c>
      <c r="Y52" s="68">
        <f t="shared" si="37"/>
        <v>4.6858277981252527E-2</v>
      </c>
      <c r="Z52" s="68">
        <f t="shared" si="38"/>
        <v>4.6858277981252527E-2</v>
      </c>
      <c r="AA52" s="66">
        <f t="shared" si="36"/>
        <v>10.300361669069906</v>
      </c>
      <c r="AB52" s="68">
        <f t="shared" si="39"/>
        <v>7.9434999441049925E-2</v>
      </c>
    </row>
    <row r="53" spans="1:28">
      <c r="A53">
        <v>91.32</v>
      </c>
      <c r="B53">
        <v>10.824262213669376</v>
      </c>
      <c r="D53" s="66">
        <f t="shared" si="20"/>
        <v>10.624380625538217</v>
      </c>
      <c r="E53" s="66">
        <f t="shared" si="21"/>
        <v>10.394440468311521</v>
      </c>
      <c r="F53" s="66">
        <f t="shared" si="22"/>
        <v>0.22994015722669658</v>
      </c>
      <c r="G53" s="66">
        <f t="shared" si="23"/>
        <v>0</v>
      </c>
      <c r="H53" s="66">
        <f t="shared" si="24"/>
        <v>-0.22994015722669658</v>
      </c>
      <c r="I53" s="66">
        <f t="shared" si="25"/>
        <v>10.394440468311521</v>
      </c>
      <c r="J53" s="66">
        <f t="shared" si="26"/>
        <v>0.22994015722669658</v>
      </c>
      <c r="K53" s="66">
        <f t="shared" si="27"/>
        <v>0</v>
      </c>
      <c r="L53" s="66">
        <f t="shared" si="28"/>
        <v>-0.22994015722669658</v>
      </c>
      <c r="M53" s="66">
        <f t="shared" si="29"/>
        <v>10.394440468311521</v>
      </c>
      <c r="N53" s="66">
        <f t="shared" si="30"/>
        <v>0.22994015722669658</v>
      </c>
      <c r="O53" s="67">
        <f t="shared" si="31"/>
        <v>5.2872475905437942E-2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1.1665140327992273E-4</v>
      </c>
      <c r="X53" s="65">
        <f t="shared" si="35"/>
        <v>1.1665140327992272</v>
      </c>
      <c r="Y53" s="68">
        <f t="shared" si="37"/>
        <v>4.6858277981252527E-2</v>
      </c>
      <c r="Z53" s="68">
        <f t="shared" si="38"/>
        <v>4.6858277981252527E-2</v>
      </c>
      <c r="AA53" s="66">
        <f t="shared" si="36"/>
        <v>10.394440468311521</v>
      </c>
      <c r="AB53" s="68">
        <f t="shared" si="39"/>
        <v>9.4078799241614774E-2</v>
      </c>
    </row>
    <row r="54" spans="1:28">
      <c r="A54">
        <v>100.16</v>
      </c>
      <c r="B54">
        <v>10.894549630641256</v>
      </c>
      <c r="D54" s="66">
        <f t="shared" si="20"/>
        <v>10.694668042510097</v>
      </c>
      <c r="E54" s="66">
        <f t="shared" si="21"/>
        <v>10.47259392030808</v>
      </c>
      <c r="F54" s="66">
        <f t="shared" si="22"/>
        <v>0.22207412220201661</v>
      </c>
      <c r="G54" s="66">
        <f t="shared" si="23"/>
        <v>0</v>
      </c>
      <c r="H54" s="66">
        <f t="shared" si="24"/>
        <v>-0.22207412220201661</v>
      </c>
      <c r="I54" s="66">
        <f t="shared" si="25"/>
        <v>10.47259392030808</v>
      </c>
      <c r="J54" s="66">
        <f t="shared" si="26"/>
        <v>0.22207412220201661</v>
      </c>
      <c r="K54" s="66">
        <f t="shared" si="27"/>
        <v>0</v>
      </c>
      <c r="L54" s="66">
        <f t="shared" si="28"/>
        <v>-0.22207412220201661</v>
      </c>
      <c r="M54" s="66">
        <f t="shared" si="29"/>
        <v>10.47259392030808</v>
      </c>
      <c r="N54" s="66">
        <f t="shared" si="30"/>
        <v>0.22207412220201661</v>
      </c>
      <c r="O54" s="67">
        <f t="shared" si="31"/>
        <v>4.9316915751796205E-2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1.0635589204794871E-4</v>
      </c>
      <c r="X54" s="65">
        <f t="shared" si="35"/>
        <v>1.0635589204794871</v>
      </c>
      <c r="Y54" s="68">
        <f t="shared" si="37"/>
        <v>7.0287416971879679E-2</v>
      </c>
      <c r="Z54" s="68">
        <f t="shared" si="38"/>
        <v>7.0287416971879679E-2</v>
      </c>
      <c r="AA54" s="66">
        <f t="shared" si="36"/>
        <v>10.47259392030808</v>
      </c>
      <c r="AB54" s="68">
        <f t="shared" si="39"/>
        <v>7.8153451996559653E-2</v>
      </c>
    </row>
    <row r="55" spans="1:28">
      <c r="A55">
        <v>110.67</v>
      </c>
      <c r="B55">
        <v>10.941407908622509</v>
      </c>
      <c r="D55" s="66">
        <f t="shared" si="20"/>
        <v>10.741526320491349</v>
      </c>
      <c r="E55" s="66">
        <f t="shared" si="21"/>
        <v>10.55381141156087</v>
      </c>
      <c r="F55" s="66">
        <f t="shared" si="22"/>
        <v>0.18771490893047904</v>
      </c>
      <c r="G55" s="66">
        <f t="shared" si="23"/>
        <v>0</v>
      </c>
      <c r="H55" s="66">
        <f t="shared" si="24"/>
        <v>-0.18771490893047904</v>
      </c>
      <c r="I55" s="66">
        <f t="shared" si="25"/>
        <v>10.55381141156087</v>
      </c>
      <c r="J55" s="66">
        <f t="shared" si="26"/>
        <v>0.18771490893047904</v>
      </c>
      <c r="K55" s="66">
        <f t="shared" si="27"/>
        <v>0</v>
      </c>
      <c r="L55" s="66">
        <f t="shared" si="28"/>
        <v>-0.18771490893047904</v>
      </c>
      <c r="M55" s="66">
        <f t="shared" si="29"/>
        <v>10.55381141156087</v>
      </c>
      <c r="N55" s="66">
        <f t="shared" si="30"/>
        <v>0.18771490893047904</v>
      </c>
      <c r="O55" s="67">
        <f t="shared" si="31"/>
        <v>3.5236887034778043E-2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9.6255590020082616E-5</v>
      </c>
      <c r="X55" s="65">
        <f t="shared" si="35"/>
        <v>0.96255590020082615</v>
      </c>
      <c r="Y55" s="68">
        <f t="shared" si="37"/>
        <v>4.6858277981252527E-2</v>
      </c>
      <c r="Z55" s="68">
        <f t="shared" si="38"/>
        <v>4.6858277981252527E-2</v>
      </c>
      <c r="AA55" s="66">
        <f t="shared" si="36"/>
        <v>10.55381141156087</v>
      </c>
      <c r="AB55" s="68">
        <f t="shared" si="39"/>
        <v>8.1217491252790097E-2</v>
      </c>
    </row>
    <row r="56" spans="1:28">
      <c r="A56">
        <v>119.91</v>
      </c>
      <c r="B56">
        <v>10.988266186603761</v>
      </c>
      <c r="D56" s="66">
        <f t="shared" si="20"/>
        <v>10.788384598472602</v>
      </c>
      <c r="E56" s="66">
        <f t="shared" si="21"/>
        <v>10.616809320666004</v>
      </c>
      <c r="F56" s="66">
        <f t="shared" si="22"/>
        <v>0.17157527780659798</v>
      </c>
      <c r="G56" s="66">
        <f t="shared" si="23"/>
        <v>0</v>
      </c>
      <c r="H56" s="66">
        <f t="shared" si="24"/>
        <v>-0.17157527780659798</v>
      </c>
      <c r="I56" s="66">
        <f t="shared" si="25"/>
        <v>10.616809320666004</v>
      </c>
      <c r="J56" s="66">
        <f t="shared" si="26"/>
        <v>0.17157527780659798</v>
      </c>
      <c r="K56" s="66">
        <f t="shared" si="27"/>
        <v>0</v>
      </c>
      <c r="L56" s="66">
        <f t="shared" si="28"/>
        <v>-0.17157527780659798</v>
      </c>
      <c r="M56" s="66">
        <f t="shared" si="29"/>
        <v>10.616809320666004</v>
      </c>
      <c r="N56" s="66">
        <f t="shared" si="30"/>
        <v>0.17157527780659798</v>
      </c>
      <c r="O56" s="67">
        <f t="shared" si="31"/>
        <v>2.9438075954411273E-2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8.8838346656013199E-5</v>
      </c>
      <c r="X56" s="65">
        <f t="shared" si="35"/>
        <v>0.88838346656013201</v>
      </c>
      <c r="Y56" s="68">
        <f t="shared" si="37"/>
        <v>4.6858277981252527E-2</v>
      </c>
      <c r="Z56" s="68">
        <f t="shared" si="38"/>
        <v>4.6858277981252527E-2</v>
      </c>
      <c r="AA56" s="66">
        <f t="shared" si="36"/>
        <v>10.616809320666004</v>
      </c>
      <c r="AB56" s="68">
        <f t="shared" si="39"/>
        <v>6.2997909105133587E-2</v>
      </c>
    </row>
    <row r="57" spans="1:28">
      <c r="A57">
        <v>131.06</v>
      </c>
      <c r="B57">
        <v>11.035124464585014</v>
      </c>
      <c r="D57" s="66">
        <f t="shared" si="20"/>
        <v>10.835242876453854</v>
      </c>
      <c r="E57" s="66">
        <f t="shared" si="21"/>
        <v>10.684415976994536</v>
      </c>
      <c r="F57" s="66">
        <f t="shared" si="22"/>
        <v>0.15082689945931804</v>
      </c>
      <c r="G57" s="66">
        <f t="shared" si="23"/>
        <v>0</v>
      </c>
      <c r="H57" s="66">
        <f t="shared" si="24"/>
        <v>-0.15082689945931804</v>
      </c>
      <c r="I57" s="66">
        <f t="shared" si="25"/>
        <v>10.684415976994536</v>
      </c>
      <c r="J57" s="66">
        <f t="shared" si="26"/>
        <v>0.15082689945931804</v>
      </c>
      <c r="K57" s="66">
        <f t="shared" si="27"/>
        <v>0</v>
      </c>
      <c r="L57" s="66">
        <f t="shared" si="28"/>
        <v>-0.15082689945931804</v>
      </c>
      <c r="M57" s="66">
        <f t="shared" si="29"/>
        <v>10.684415976994536</v>
      </c>
      <c r="N57" s="66">
        <f t="shared" si="30"/>
        <v>0.15082689945931804</v>
      </c>
      <c r="O57" s="67">
        <f t="shared" si="31"/>
        <v>2.2748753600511235E-2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8.1280376526190619E-5</v>
      </c>
      <c r="X57" s="65">
        <f t="shared" si="35"/>
        <v>0.81280376526190623</v>
      </c>
      <c r="Y57" s="68">
        <f t="shared" si="37"/>
        <v>4.6858277981252527E-2</v>
      </c>
      <c r="Z57" s="68">
        <f t="shared" si="38"/>
        <v>4.6858277981252527E-2</v>
      </c>
      <c r="AA57" s="66">
        <f t="shared" si="36"/>
        <v>10.684415976994536</v>
      </c>
      <c r="AB57" s="68">
        <f t="shared" si="39"/>
        <v>6.7606656328532466E-2</v>
      </c>
    </row>
    <row r="58" spans="1:28">
      <c r="A58">
        <v>145.38999999999999</v>
      </c>
      <c r="B58">
        <v>11.081982742566264</v>
      </c>
      <c r="D58" s="66">
        <f t="shared" si="20"/>
        <v>10.882101154435105</v>
      </c>
      <c r="E58" s="66">
        <f t="shared" si="21"/>
        <v>10.760478468211542</v>
      </c>
      <c r="F58" s="66">
        <f t="shared" si="22"/>
        <v>0.12162268622356365</v>
      </c>
      <c r="G58" s="66">
        <f t="shared" si="23"/>
        <v>0</v>
      </c>
      <c r="H58" s="66">
        <f t="shared" si="24"/>
        <v>-0.12162268622356365</v>
      </c>
      <c r="I58" s="66">
        <f t="shared" si="25"/>
        <v>10.760478468211542</v>
      </c>
      <c r="J58" s="66">
        <f t="shared" si="26"/>
        <v>0.12162268622356365</v>
      </c>
      <c r="K58" s="66">
        <f t="shared" si="27"/>
        <v>0</v>
      </c>
      <c r="L58" s="66">
        <f t="shared" si="28"/>
        <v>-0.12162268622356365</v>
      </c>
      <c r="M58" s="66">
        <f t="shared" si="29"/>
        <v>10.760478468211542</v>
      </c>
      <c r="N58" s="66">
        <f t="shared" si="30"/>
        <v>0.12162268622356365</v>
      </c>
      <c r="O58" s="67">
        <f t="shared" si="31"/>
        <v>1.4792077804235419E-2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7.3269180463047967E-5</v>
      </c>
      <c r="X58" s="65">
        <f t="shared" si="35"/>
        <v>0.73269180463047967</v>
      </c>
      <c r="Y58" s="68">
        <f t="shared" si="37"/>
        <v>4.6858277981250751E-2</v>
      </c>
      <c r="Z58" s="68">
        <f t="shared" si="38"/>
        <v>4.6858277981250751E-2</v>
      </c>
      <c r="AA58" s="66">
        <f t="shared" si="36"/>
        <v>10.760478468211542</v>
      </c>
      <c r="AB58" s="68">
        <f t="shared" si="39"/>
        <v>7.6062491217005146E-2</v>
      </c>
    </row>
    <row r="59" spans="1:28">
      <c r="A59">
        <v>157.26</v>
      </c>
      <c r="B59">
        <v>11.128841020547519</v>
      </c>
      <c r="D59" s="66">
        <f t="shared" si="20"/>
        <v>10.928959432416359</v>
      </c>
      <c r="E59" s="66">
        <f t="shared" si="21"/>
        <v>10.816078329435472</v>
      </c>
      <c r="F59" s="66">
        <f t="shared" si="22"/>
        <v>0.1128811029808876</v>
      </c>
      <c r="G59" s="66">
        <f t="shared" si="23"/>
        <v>0</v>
      </c>
      <c r="H59" s="66">
        <f t="shared" si="24"/>
        <v>-0.1128811029808876</v>
      </c>
      <c r="I59" s="66">
        <f t="shared" si="25"/>
        <v>10.816078329435472</v>
      </c>
      <c r="J59" s="66">
        <f t="shared" si="26"/>
        <v>0.1128811029808876</v>
      </c>
      <c r="K59" s="66">
        <f t="shared" si="27"/>
        <v>0</v>
      </c>
      <c r="L59" s="66">
        <f t="shared" si="28"/>
        <v>-0.1128811029808876</v>
      </c>
      <c r="M59" s="66">
        <f t="shared" si="29"/>
        <v>10.816078329435472</v>
      </c>
      <c r="N59" s="66">
        <f t="shared" si="30"/>
        <v>0.1128811029808876</v>
      </c>
      <c r="O59" s="67">
        <f t="shared" si="31"/>
        <v>1.2742143410181752E-2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6.7738815639848299E-5</v>
      </c>
      <c r="X59" s="65">
        <f t="shared" si="35"/>
        <v>0.67738815639848304</v>
      </c>
      <c r="Y59" s="68">
        <f t="shared" si="37"/>
        <v>4.6858277981254304E-2</v>
      </c>
      <c r="Z59" s="68">
        <f t="shared" si="38"/>
        <v>4.6858277981254304E-2</v>
      </c>
      <c r="AA59" s="66">
        <f t="shared" si="36"/>
        <v>10.816078329435472</v>
      </c>
      <c r="AB59" s="68">
        <f t="shared" si="39"/>
        <v>5.5599861223930347E-2</v>
      </c>
    </row>
    <row r="60" spans="1:28">
      <c r="A60">
        <v>172.74</v>
      </c>
      <c r="B60">
        <v>11.175699298528771</v>
      </c>
      <c r="D60" s="66">
        <f t="shared" si="20"/>
        <v>10.975817710397612</v>
      </c>
      <c r="E60" s="66">
        <f t="shared" si="21"/>
        <v>10.880518387749213</v>
      </c>
      <c r="F60" s="66">
        <f t="shared" si="22"/>
        <v>9.5299322648399354E-2</v>
      </c>
      <c r="G60" s="66">
        <f t="shared" si="23"/>
        <v>0</v>
      </c>
      <c r="H60" s="66">
        <f t="shared" si="24"/>
        <v>-9.5299322648399354E-2</v>
      </c>
      <c r="I60" s="66">
        <f t="shared" si="25"/>
        <v>10.880518387749213</v>
      </c>
      <c r="J60" s="66">
        <f t="shared" si="26"/>
        <v>9.5299322648399354E-2</v>
      </c>
      <c r="K60" s="66">
        <f t="shared" si="27"/>
        <v>0</v>
      </c>
      <c r="L60" s="66">
        <f t="shared" si="28"/>
        <v>-9.5299322648399354E-2</v>
      </c>
      <c r="M60" s="66">
        <f t="shared" si="29"/>
        <v>10.880518387749213</v>
      </c>
      <c r="N60" s="66">
        <f t="shared" si="30"/>
        <v>9.5299322648399354E-2</v>
      </c>
      <c r="O60" s="67">
        <f t="shared" si="31"/>
        <v>9.0819608972437221E-3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6.1668438969101201E-5</v>
      </c>
      <c r="X60" s="65">
        <f t="shared" si="35"/>
        <v>0.61668438969101202</v>
      </c>
      <c r="Y60" s="68">
        <f t="shared" si="37"/>
        <v>4.6858277981252527E-2</v>
      </c>
      <c r="Z60" s="68">
        <f t="shared" si="38"/>
        <v>4.6858277981252527E-2</v>
      </c>
      <c r="AA60" s="66">
        <f t="shared" si="36"/>
        <v>10.880518387749213</v>
      </c>
      <c r="AB60" s="68">
        <f t="shared" si="39"/>
        <v>6.4440058313740778E-2</v>
      </c>
    </row>
    <row r="61" spans="1:28">
      <c r="A61">
        <v>188.01</v>
      </c>
      <c r="B61">
        <v>11.199128437519398</v>
      </c>
      <c r="D61" s="66">
        <f t="shared" si="20"/>
        <v>10.999246849388239</v>
      </c>
      <c r="E61" s="66">
        <f t="shared" si="21"/>
        <v>10.936806736746634</v>
      </c>
      <c r="F61" s="66">
        <f t="shared" si="22"/>
        <v>6.2440112641604983E-2</v>
      </c>
      <c r="G61" s="66">
        <f t="shared" si="23"/>
        <v>0</v>
      </c>
      <c r="H61" s="66">
        <f t="shared" si="24"/>
        <v>-6.2440112641604983E-2</v>
      </c>
      <c r="I61" s="66">
        <f t="shared" si="25"/>
        <v>10.936806736746634</v>
      </c>
      <c r="J61" s="66">
        <f t="shared" si="26"/>
        <v>6.2440112641604983E-2</v>
      </c>
      <c r="K61" s="66">
        <f t="shared" si="27"/>
        <v>0</v>
      </c>
      <c r="L61" s="66">
        <f t="shared" si="28"/>
        <v>-6.2440112641604983E-2</v>
      </c>
      <c r="M61" s="66">
        <f t="shared" si="29"/>
        <v>10.936806736746634</v>
      </c>
      <c r="N61" s="66">
        <f t="shared" si="30"/>
        <v>6.2440112641604983E-2</v>
      </c>
      <c r="O61" s="67">
        <f t="shared" si="31"/>
        <v>3.8987676666963184E-3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5.6659784838692321E-5</v>
      </c>
      <c r="X61" s="65">
        <f t="shared" si="35"/>
        <v>0.56659784838692318</v>
      </c>
      <c r="Y61" s="68">
        <f t="shared" si="37"/>
        <v>2.3429138990627152E-2</v>
      </c>
      <c r="Z61" s="68">
        <f t="shared" si="38"/>
        <v>2.3429138990627152E-2</v>
      </c>
      <c r="AA61" s="66">
        <f t="shared" si="36"/>
        <v>10.936806736746634</v>
      </c>
      <c r="AB61" s="68">
        <f t="shared" si="39"/>
        <v>5.6288348997421522E-2</v>
      </c>
    </row>
    <row r="62" spans="1:28">
      <c r="A62">
        <v>206.47</v>
      </c>
      <c r="B62">
        <v>11.222557576510024</v>
      </c>
      <c r="D62" s="66">
        <f t="shared" si="20"/>
        <v>11.022675988378865</v>
      </c>
      <c r="E62" s="66">
        <f t="shared" si="21"/>
        <v>10.997096338700425</v>
      </c>
      <c r="F62" s="66">
        <f t="shared" si="22"/>
        <v>0</v>
      </c>
      <c r="G62" s="66">
        <f t="shared" si="23"/>
        <v>0</v>
      </c>
      <c r="H62" s="66">
        <f t="shared" si="24"/>
        <v>0</v>
      </c>
      <c r="I62" s="66">
        <f t="shared" si="25"/>
        <v>10.997096338700425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10.997096338700425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5.1593965939470837E-5</v>
      </c>
      <c r="X62" s="65">
        <f t="shared" si="35"/>
        <v>0.51593965939470843</v>
      </c>
      <c r="Y62" s="68">
        <f t="shared" si="37"/>
        <v>2.3429138990625376E-2</v>
      </c>
      <c r="Z62" s="68">
        <f t="shared" si="38"/>
        <v>2.3429138990625376E-2</v>
      </c>
      <c r="AA62" s="66">
        <f t="shared" si="36"/>
        <v>10.997096338700425</v>
      </c>
      <c r="AB62" s="68">
        <f t="shared" si="39"/>
        <v>6.028960195379085E-2</v>
      </c>
    </row>
    <row r="63" spans="1:28">
      <c r="A63">
        <v>226.61</v>
      </c>
      <c r="B63">
        <v>11.245986715500651</v>
      </c>
      <c r="D63" s="66">
        <f t="shared" si="20"/>
        <v>11.046105127369492</v>
      </c>
      <c r="E63" s="66">
        <f t="shared" si="21"/>
        <v>11.055077466562059</v>
      </c>
      <c r="F63" s="66">
        <f t="shared" si="22"/>
        <v>0</v>
      </c>
      <c r="G63" s="66">
        <f t="shared" si="23"/>
        <v>0</v>
      </c>
      <c r="H63" s="66">
        <f t="shared" si="24"/>
        <v>0</v>
      </c>
      <c r="I63" s="66">
        <f t="shared" si="25"/>
        <v>11.055077466562059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11.055077466562059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4.7008543963296154E-5</v>
      </c>
      <c r="X63" s="65">
        <f t="shared" si="35"/>
        <v>0.47008543963296157</v>
      </c>
      <c r="Y63" s="68">
        <f t="shared" si="37"/>
        <v>2.3429138990627152E-2</v>
      </c>
      <c r="Z63" s="68">
        <f t="shared" si="38"/>
        <v>2.3429138990627152E-2</v>
      </c>
      <c r="AA63" s="66">
        <f t="shared" si="36"/>
        <v>11.055077466562059</v>
      </c>
      <c r="AB63" s="68">
        <f t="shared" si="39"/>
        <v>5.7981127861634008E-2</v>
      </c>
    </row>
    <row r="64" spans="1:28">
      <c r="A64">
        <v>248.87</v>
      </c>
      <c r="B64">
        <v>11.269415854491278</v>
      </c>
      <c r="D64" s="66">
        <f t="shared" si="20"/>
        <v>11.069534266360119</v>
      </c>
      <c r="E64" s="66">
        <f t="shared" si="21"/>
        <v>11.111594242780521</v>
      </c>
      <c r="F64" s="66">
        <f t="shared" si="22"/>
        <v>0</v>
      </c>
      <c r="G64" s="66">
        <f t="shared" si="23"/>
        <v>0</v>
      </c>
      <c r="H64" s="66">
        <f t="shared" si="24"/>
        <v>0</v>
      </c>
      <c r="I64" s="66">
        <f t="shared" si="25"/>
        <v>11.111594242780521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11.111594242780521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4.2803898209999369E-5</v>
      </c>
      <c r="X64" s="65">
        <f t="shared" si="35"/>
        <v>0.42803898209999369</v>
      </c>
      <c r="Y64" s="68">
        <f t="shared" si="37"/>
        <v>2.3429138990627152E-2</v>
      </c>
      <c r="Z64" s="68">
        <f t="shared" si="38"/>
        <v>2.3429138990627152E-2</v>
      </c>
      <c r="AA64" s="66">
        <f t="shared" si="36"/>
        <v>11.111594242780521</v>
      </c>
      <c r="AB64" s="68">
        <f t="shared" si="39"/>
        <v>5.6516776218462184E-2</v>
      </c>
    </row>
    <row r="65" spans="1:28">
      <c r="A65">
        <v>269.8</v>
      </c>
      <c r="B65">
        <v>11.292844993481905</v>
      </c>
      <c r="D65" s="66">
        <f t="shared" si="20"/>
        <v>11.092963405350746</v>
      </c>
      <c r="E65" s="66">
        <f t="shared" si="21"/>
        <v>11.158874467021633</v>
      </c>
      <c r="F65" s="66">
        <f t="shared" si="22"/>
        <v>-6.5911061670886895E-2</v>
      </c>
      <c r="G65" s="66">
        <f t="shared" si="23"/>
        <v>0</v>
      </c>
      <c r="H65" s="66">
        <f t="shared" si="24"/>
        <v>6.5911061670886895E-2</v>
      </c>
      <c r="I65" s="66">
        <f t="shared" si="25"/>
        <v>11.158874467021633</v>
      </c>
      <c r="J65" s="66">
        <f t="shared" si="26"/>
        <v>-6.5911061670886895E-2</v>
      </c>
      <c r="K65" s="66">
        <f t="shared" si="27"/>
        <v>0</v>
      </c>
      <c r="L65" s="66">
        <f t="shared" si="28"/>
        <v>6.5911061670886895E-2</v>
      </c>
      <c r="M65" s="66">
        <f t="shared" si="29"/>
        <v>11.158874467021633</v>
      </c>
      <c r="N65" s="66">
        <f t="shared" si="30"/>
        <v>-6.5911061670886895E-2</v>
      </c>
      <c r="O65" s="67">
        <f t="shared" si="31"/>
        <v>4.3442680505834559E-3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3.9483343763982735E-5</v>
      </c>
      <c r="X65" s="65">
        <f t="shared" si="35"/>
        <v>0.39483343763982737</v>
      </c>
      <c r="Y65" s="68">
        <f t="shared" si="37"/>
        <v>2.3429138990627152E-2</v>
      </c>
      <c r="Z65" s="68">
        <f t="shared" si="38"/>
        <v>2.3429138990627152E-2</v>
      </c>
      <c r="AA65" s="66">
        <f t="shared" si="36"/>
        <v>11.158874467021633</v>
      </c>
      <c r="AB65" s="68">
        <f t="shared" si="39"/>
        <v>4.7280224241111668E-2</v>
      </c>
    </row>
    <row r="66" spans="1:28">
      <c r="A66">
        <v>296</v>
      </c>
      <c r="B66">
        <v>11.316274132472532</v>
      </c>
      <c r="D66" s="66">
        <f t="shared" si="20"/>
        <v>11.116392544341373</v>
      </c>
      <c r="E66" s="66">
        <f t="shared" si="21"/>
        <v>11.21158344377036</v>
      </c>
      <c r="F66" s="66">
        <f t="shared" si="22"/>
        <v>-9.5190899428986953E-2</v>
      </c>
      <c r="G66" s="66">
        <f t="shared" si="23"/>
        <v>0</v>
      </c>
      <c r="H66" s="66">
        <f t="shared" si="24"/>
        <v>9.5190899428986953E-2</v>
      </c>
      <c r="I66" s="66">
        <f t="shared" si="25"/>
        <v>11.21158344377036</v>
      </c>
      <c r="J66" s="66">
        <f t="shared" si="26"/>
        <v>-9.5190899428986953E-2</v>
      </c>
      <c r="K66" s="66">
        <f t="shared" si="27"/>
        <v>0</v>
      </c>
      <c r="L66" s="66">
        <f t="shared" si="28"/>
        <v>9.5190899428986953E-2</v>
      </c>
      <c r="M66" s="66">
        <f t="shared" si="29"/>
        <v>11.21158344377036</v>
      </c>
      <c r="N66" s="66">
        <f t="shared" si="30"/>
        <v>-9.5190899428986953E-2</v>
      </c>
      <c r="O66" s="67">
        <f t="shared" si="31"/>
        <v>9.0613073340995078E-3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3.5988534282170753E-5</v>
      </c>
      <c r="X66" s="65">
        <f t="shared" si="35"/>
        <v>0.35988534282170753</v>
      </c>
      <c r="Y66" s="68">
        <f t="shared" si="37"/>
        <v>2.3429138990627152E-2</v>
      </c>
      <c r="Z66" s="68">
        <f t="shared" si="38"/>
        <v>2.3429138990627152E-2</v>
      </c>
      <c r="AA66" s="66">
        <f t="shared" si="36"/>
        <v>11.21158344377036</v>
      </c>
      <c r="AB66" s="68">
        <f t="shared" si="39"/>
        <v>5.270897674872721E-2</v>
      </c>
    </row>
    <row r="67" spans="1:28">
      <c r="A67">
        <v>325.26</v>
      </c>
      <c r="B67">
        <v>11.33970327146316</v>
      </c>
      <c r="D67" s="66">
        <f t="shared" si="20"/>
        <v>11.139821683332</v>
      </c>
      <c r="E67" s="66">
        <f t="shared" si="21"/>
        <v>11.263563387218191</v>
      </c>
      <c r="F67" s="66">
        <f t="shared" si="22"/>
        <v>-0.12374170388619099</v>
      </c>
      <c r="G67" s="66">
        <f t="shared" si="23"/>
        <v>0</v>
      </c>
      <c r="H67" s="66">
        <f t="shared" si="24"/>
        <v>0.12374170388619099</v>
      </c>
      <c r="I67" s="66">
        <f t="shared" si="25"/>
        <v>11.263563387218191</v>
      </c>
      <c r="J67" s="66">
        <f t="shared" si="26"/>
        <v>-0.12374170388619099</v>
      </c>
      <c r="K67" s="66">
        <f t="shared" si="27"/>
        <v>0</v>
      </c>
      <c r="L67" s="66">
        <f t="shared" si="28"/>
        <v>0.12374170388619099</v>
      </c>
      <c r="M67" s="66">
        <f t="shared" si="29"/>
        <v>11.263563387218191</v>
      </c>
      <c r="N67" s="66">
        <f t="shared" si="30"/>
        <v>-0.12374170388619099</v>
      </c>
      <c r="O67" s="67">
        <f t="shared" si="31"/>
        <v>1.5312009280657774E-2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3.2751048845608262E-5</v>
      </c>
      <c r="X67" s="65">
        <f t="shared" si="35"/>
        <v>0.3275104884560826</v>
      </c>
      <c r="Y67" s="68">
        <f t="shared" si="37"/>
        <v>2.3429138990627152E-2</v>
      </c>
      <c r="Z67" s="68">
        <f t="shared" si="38"/>
        <v>2.3429138990627152E-2</v>
      </c>
      <c r="AA67" s="66">
        <f t="shared" si="36"/>
        <v>11.263563387218191</v>
      </c>
      <c r="AB67" s="68">
        <f t="shared" si="39"/>
        <v>5.1979943447831189E-2</v>
      </c>
    </row>
    <row r="68" spans="1:28">
      <c r="A68">
        <v>356.01</v>
      </c>
      <c r="B68">
        <v>11.363132410453787</v>
      </c>
      <c r="D68" s="66">
        <f t="shared" si="20"/>
        <v>11.163250822322627</v>
      </c>
      <c r="E68" s="66">
        <f t="shared" si="21"/>
        <v>11.311899740745817</v>
      </c>
      <c r="F68" s="66">
        <f t="shared" si="22"/>
        <v>-0.14864891842318961</v>
      </c>
      <c r="G68" s="66">
        <f t="shared" si="23"/>
        <v>0</v>
      </c>
      <c r="H68" s="66">
        <f t="shared" si="24"/>
        <v>0.14864891842318961</v>
      </c>
      <c r="I68" s="66">
        <f t="shared" si="25"/>
        <v>11.311899740745817</v>
      </c>
      <c r="J68" s="66">
        <f t="shared" si="26"/>
        <v>-0.14864891842318961</v>
      </c>
      <c r="K68" s="66">
        <f t="shared" si="27"/>
        <v>0</v>
      </c>
      <c r="L68" s="66">
        <f t="shared" si="28"/>
        <v>0.14864891842318961</v>
      </c>
      <c r="M68" s="66">
        <f t="shared" si="29"/>
        <v>11.311899740745817</v>
      </c>
      <c r="N68" s="66">
        <f t="shared" si="30"/>
        <v>-0.14864891842318961</v>
      </c>
      <c r="O68" s="67">
        <f t="shared" si="31"/>
        <v>2.2096500948384081E-2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2.9922210464657013E-5</v>
      </c>
      <c r="X68" s="65">
        <f t="shared" si="35"/>
        <v>0.29922210464657012</v>
      </c>
      <c r="Y68" s="68">
        <f t="shared" si="37"/>
        <v>2.3429138990627152E-2</v>
      </c>
      <c r="Z68" s="68">
        <f t="shared" si="38"/>
        <v>2.3429138990627152E-2</v>
      </c>
      <c r="AA68" s="66">
        <f t="shared" si="36"/>
        <v>11.311899740745817</v>
      </c>
      <c r="AB68" s="68">
        <f t="shared" si="39"/>
        <v>4.8336353527625775E-2</v>
      </c>
    </row>
    <row r="69" spans="1:28">
      <c r="A69">
        <v>389.23</v>
      </c>
      <c r="B69">
        <v>11.386561549444414</v>
      </c>
      <c r="D69" s="66">
        <f t="shared" si="20"/>
        <v>11.186679961313255</v>
      </c>
      <c r="E69" s="66">
        <f t="shared" si="21"/>
        <v>11.358279056828129</v>
      </c>
      <c r="F69" s="66">
        <f t="shared" si="22"/>
        <v>-0.17159909551487473</v>
      </c>
      <c r="G69" s="66">
        <f t="shared" si="23"/>
        <v>0</v>
      </c>
      <c r="H69" s="66">
        <f t="shared" si="24"/>
        <v>0.17159909551487473</v>
      </c>
      <c r="I69" s="66">
        <f t="shared" si="25"/>
        <v>11.358279056828129</v>
      </c>
      <c r="J69" s="66">
        <f t="shared" si="26"/>
        <v>-0.17159909551487473</v>
      </c>
      <c r="K69" s="66">
        <f t="shared" si="27"/>
        <v>0</v>
      </c>
      <c r="L69" s="66">
        <f t="shared" si="28"/>
        <v>0.17159909551487473</v>
      </c>
      <c r="M69" s="66">
        <f t="shared" si="29"/>
        <v>11.358279056828129</v>
      </c>
      <c r="N69" s="66">
        <f t="shared" si="30"/>
        <v>-0.17159909551487473</v>
      </c>
      <c r="O69" s="67">
        <f t="shared" si="31"/>
        <v>2.9446249581523101E-2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2.7368409802745272E-5</v>
      </c>
      <c r="X69" s="65">
        <f t="shared" si="35"/>
        <v>0.27368409802745275</v>
      </c>
      <c r="Y69" s="68">
        <f t="shared" si="37"/>
        <v>2.3429138990627152E-2</v>
      </c>
      <c r="Z69" s="68">
        <f t="shared" si="38"/>
        <v>2.3429138990627152E-2</v>
      </c>
      <c r="AA69" s="66">
        <f t="shared" si="36"/>
        <v>11.358279056828129</v>
      </c>
      <c r="AB69" s="68">
        <f t="shared" si="39"/>
        <v>4.6379316082312272E-2</v>
      </c>
    </row>
    <row r="70" spans="1:28">
      <c r="A70">
        <v>427.82</v>
      </c>
      <c r="B70">
        <v>11.409990688435041</v>
      </c>
      <c r="D70" s="66">
        <f t="shared" si="20"/>
        <v>11.210109100303882</v>
      </c>
      <c r="E70" s="66">
        <f t="shared" si="21"/>
        <v>11.40601585795805</v>
      </c>
      <c r="F70" s="66">
        <f t="shared" si="22"/>
        <v>-0.19590675765416776</v>
      </c>
      <c r="G70" s="66">
        <f t="shared" si="23"/>
        <v>0</v>
      </c>
      <c r="H70" s="66">
        <f t="shared" si="24"/>
        <v>0.19590675765416776</v>
      </c>
      <c r="I70" s="66">
        <f t="shared" si="25"/>
        <v>11.40601585795805</v>
      </c>
      <c r="J70" s="66">
        <f t="shared" si="26"/>
        <v>-0.19590675765416776</v>
      </c>
      <c r="K70" s="66">
        <f t="shared" si="27"/>
        <v>0</v>
      </c>
      <c r="L70" s="66">
        <f t="shared" si="28"/>
        <v>0.19590675765416776</v>
      </c>
      <c r="M70" s="66">
        <f t="shared" si="29"/>
        <v>11.40601585795805</v>
      </c>
      <c r="N70" s="66">
        <f t="shared" si="30"/>
        <v>-0.19590675765416776</v>
      </c>
      <c r="O70" s="67">
        <f t="shared" si="31"/>
        <v>3.8379457694568818E-2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2.4899738552481284E-5</v>
      </c>
      <c r="X70" s="65">
        <f t="shared" si="35"/>
        <v>0.24899738552481285</v>
      </c>
      <c r="Y70" s="68">
        <f t="shared" si="37"/>
        <v>2.3429138990627152E-2</v>
      </c>
      <c r="Z70" s="68">
        <f t="shared" si="38"/>
        <v>2.3429138990627152E-2</v>
      </c>
      <c r="AA70" s="66">
        <f t="shared" si="36"/>
        <v>11.40601585795805</v>
      </c>
      <c r="AB70" s="68">
        <f t="shared" si="39"/>
        <v>4.7736801129920181E-2</v>
      </c>
    </row>
    <row r="71" spans="1:28">
      <c r="A71">
        <v>465.9</v>
      </c>
      <c r="B71">
        <v>11.433419827425668</v>
      </c>
      <c r="D71" s="66">
        <f t="shared" si="20"/>
        <v>11.233538239294509</v>
      </c>
      <c r="E71" s="66">
        <f t="shared" si="21"/>
        <v>11.447882615138868</v>
      </c>
      <c r="F71" s="66">
        <f t="shared" si="22"/>
        <v>-0.21434437584435884</v>
      </c>
      <c r="G71" s="66">
        <f t="shared" si="23"/>
        <v>0</v>
      </c>
      <c r="H71" s="66">
        <f t="shared" si="24"/>
        <v>0.21434437584435884</v>
      </c>
      <c r="I71" s="66">
        <f t="shared" si="25"/>
        <v>11.447882615138868</v>
      </c>
      <c r="J71" s="66">
        <f t="shared" si="26"/>
        <v>-0.21434437584435884</v>
      </c>
      <c r="K71" s="66">
        <f t="shared" si="27"/>
        <v>0</v>
      </c>
      <c r="L71" s="66">
        <f t="shared" si="28"/>
        <v>0.21434437584435884</v>
      </c>
      <c r="M71" s="66">
        <f t="shared" si="29"/>
        <v>11.447882615138868</v>
      </c>
      <c r="N71" s="66">
        <f t="shared" si="30"/>
        <v>-0.21434437584435884</v>
      </c>
      <c r="O71" s="67">
        <f t="shared" si="31"/>
        <v>4.5943511456107762E-2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2.2864576405929477E-5</v>
      </c>
      <c r="X71" s="65">
        <f t="shared" si="35"/>
        <v>0.22864576405929476</v>
      </c>
      <c r="Y71" s="68">
        <f t="shared" si="37"/>
        <v>2.3429138990627152E-2</v>
      </c>
      <c r="Z71" s="68">
        <f t="shared" si="38"/>
        <v>2.3429138990627152E-2</v>
      </c>
      <c r="AA71" s="66">
        <f t="shared" si="36"/>
        <v>11.447882615138868</v>
      </c>
      <c r="AB71" s="68">
        <f t="shared" si="39"/>
        <v>4.1866757180818226E-2</v>
      </c>
    </row>
    <row r="72" spans="1:28">
      <c r="A72">
        <v>512.58000000000004</v>
      </c>
      <c r="B72">
        <v>11.456848966416294</v>
      </c>
      <c r="D72" s="66">
        <f t="shared" ref="D72:D103" si="40">IF(B72-$D$4&gt;0.05,B72-$D$4,IF(A72="","",0))</f>
        <v>11.256967378285134</v>
      </c>
      <c r="E72" s="66">
        <f t="shared" ref="E72:E103" si="41">IF(D72="","",IF(A72&lt;$F$4+0.01,0,10^(((-0.434*$E$4)/(LOG(A72)-LOG($F$4)))+LOG($G$4))))</f>
        <v>11.493479764261538</v>
      </c>
      <c r="F72" s="66">
        <f t="shared" ref="F72:F103" si="42">IF(E72="","",IF(ABS(D72-E72)&lt;0.05,0,D72-E72))</f>
        <v>-0.236512385976404</v>
      </c>
      <c r="G72" s="66">
        <f t="shared" ref="G72:G103" si="43">IF(OR(D72="",$H$4=""),"",IF(A72&lt;$I$4,0,10^(((-0.434*$H$4)/(LOG(A72)-LOG($I$4)))+LOG($J$4))))</f>
        <v>0</v>
      </c>
      <c r="H72" s="66">
        <f t="shared" ref="H72:H103" si="44">IF(G72="","",IF(ABS(G72-F72)&lt;0.05,0,G72-F72))</f>
        <v>0.236512385976404</v>
      </c>
      <c r="I72" s="66">
        <f t="shared" ref="I72:I103" si="45">IF(G72="","",E72+G72)</f>
        <v>11.493479764261538</v>
      </c>
      <c r="J72" s="66">
        <f t="shared" ref="J72:J103" si="46">IF(I72="","",IF(ABS(D72-I72)&lt;0.05,0,D72-I72))</f>
        <v>-0.236512385976404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0.236512385976404</v>
      </c>
      <c r="M72" s="66">
        <f t="shared" ref="M72:M103" si="49">IF(L72="","",E72+G72+K72)</f>
        <v>11.493479764261538</v>
      </c>
      <c r="N72" s="66">
        <f t="shared" ref="N72:N103" si="50">IF(M72="","",IF(ABS(D72-M72)&lt;0.05,0,D72-M72))</f>
        <v>-0.236512385976404</v>
      </c>
      <c r="O72" s="67">
        <f t="shared" ref="O72:O103" si="51">IF($H$4="",IF(A72="","",F72^2),IF(N72="","",N72^2))</f>
        <v>5.5938108720251505E-2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2.0782328899923019E-5</v>
      </c>
      <c r="X72" s="65">
        <f t="shared" ref="X72:X103" si="55">IF(D72="","",IF(W72=" "," ",W72*10000))</f>
        <v>0.20782328899923019</v>
      </c>
      <c r="Y72" s="68">
        <f t="shared" si="37"/>
        <v>2.3429138990625376E-2</v>
      </c>
      <c r="Z72" s="68">
        <f t="shared" si="38"/>
        <v>2.3429138990625376E-2</v>
      </c>
      <c r="AA72" s="66">
        <f t="shared" ref="AA72:AA103" si="56">(IF(M72="",(IF(I72="",E72,I72)),M72 ))</f>
        <v>11.493479764261538</v>
      </c>
      <c r="AB72" s="68">
        <f t="shared" si="39"/>
        <v>4.5597149122670544E-2</v>
      </c>
    </row>
    <row r="73" spans="1:28">
      <c r="A73">
        <v>562.65</v>
      </c>
      <c r="B73">
        <v>11.480278105406921</v>
      </c>
      <c r="D73" s="66">
        <f t="shared" si="40"/>
        <v>11.280396517275761</v>
      </c>
      <c r="E73" s="66">
        <f t="shared" si="41"/>
        <v>11.53672865596965</v>
      </c>
      <c r="F73" s="66">
        <f t="shared" si="42"/>
        <v>-0.25633213869388882</v>
      </c>
      <c r="G73" s="66">
        <f t="shared" si="43"/>
        <v>0</v>
      </c>
      <c r="H73" s="66">
        <f t="shared" si="44"/>
        <v>0.25633213869388882</v>
      </c>
      <c r="I73" s="66">
        <f t="shared" si="45"/>
        <v>11.53672865596965</v>
      </c>
      <c r="J73" s="66">
        <f t="shared" si="46"/>
        <v>-0.25633213869388882</v>
      </c>
      <c r="K73" s="66">
        <f t="shared" si="47"/>
        <v>0</v>
      </c>
      <c r="L73" s="66">
        <f t="shared" si="48"/>
        <v>0.25633213869388882</v>
      </c>
      <c r="M73" s="66">
        <f t="shared" si="49"/>
        <v>11.53672865596965</v>
      </c>
      <c r="N73" s="66">
        <f t="shared" si="50"/>
        <v>-0.25633213869388882</v>
      </c>
      <c r="O73" s="67">
        <f t="shared" si="51"/>
        <v>6.5706165327383062E-2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1.8932917706429472E-5</v>
      </c>
      <c r="X73" s="65">
        <f t="shared" si="55"/>
        <v>0.18932917706429472</v>
      </c>
      <c r="Y73" s="68">
        <f t="shared" ref="Y73:Y104" si="57">IF(B73-B72&lt;0.0001,0.0001,B73-B72)</f>
        <v>2.3429138990627152E-2</v>
      </c>
      <c r="Z73" s="68">
        <f t="shared" ref="Z73:Z104" si="58">IF(D73-D72&lt;0.0001,0.0001,D73-D72)</f>
        <v>2.3429138990627152E-2</v>
      </c>
      <c r="AA73" s="66">
        <f t="shared" si="56"/>
        <v>11.53672865596965</v>
      </c>
      <c r="AB73" s="68">
        <f t="shared" ref="AB73:AB104" si="59">IF(AA73-AA72&lt;0.0001,0.0001,AA73-AA72)</f>
        <v>4.3248891708111969E-2</v>
      </c>
    </row>
    <row r="74" spans="1:28">
      <c r="A74">
        <v>615.62</v>
      </c>
      <c r="B74">
        <v>11.50370724439755</v>
      </c>
      <c r="D74" s="66">
        <f t="shared" si="40"/>
        <v>11.30382565626639</v>
      </c>
      <c r="E74" s="66">
        <f t="shared" si="41"/>
        <v>11.577349279176127</v>
      </c>
      <c r="F74" s="66">
        <f t="shared" si="42"/>
        <v>-0.27352362290973709</v>
      </c>
      <c r="G74" s="66">
        <f t="shared" si="43"/>
        <v>0</v>
      </c>
      <c r="H74" s="66">
        <f t="shared" si="44"/>
        <v>0.27352362290973709</v>
      </c>
      <c r="I74" s="66">
        <f t="shared" si="45"/>
        <v>11.577349279176127</v>
      </c>
      <c r="J74" s="66">
        <f t="shared" si="46"/>
        <v>-0.27352362290973709</v>
      </c>
      <c r="K74" s="66">
        <f t="shared" si="47"/>
        <v>0</v>
      </c>
      <c r="L74" s="66">
        <f t="shared" si="48"/>
        <v>0.27352362290973709</v>
      </c>
      <c r="M74" s="66">
        <f t="shared" si="49"/>
        <v>11.577349279176127</v>
      </c>
      <c r="N74" s="66">
        <f t="shared" si="50"/>
        <v>-0.27352362290973709</v>
      </c>
      <c r="O74" s="67">
        <f t="shared" si="51"/>
        <v>7.4815172289668053E-2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1.7303866260879343E-5</v>
      </c>
      <c r="X74" s="65">
        <f t="shared" si="55"/>
        <v>0.17303866260879344</v>
      </c>
      <c r="Y74" s="68">
        <f t="shared" si="57"/>
        <v>2.3429138990628928E-2</v>
      </c>
      <c r="Z74" s="68">
        <f t="shared" si="58"/>
        <v>2.3429138990628928E-2</v>
      </c>
      <c r="AA74" s="66">
        <f t="shared" si="56"/>
        <v>11.577349279176127</v>
      </c>
      <c r="AB74" s="68">
        <f t="shared" si="59"/>
        <v>4.0620623206477191E-2</v>
      </c>
    </row>
    <row r="75" spans="1:28">
      <c r="A75">
        <v>672.38</v>
      </c>
      <c r="B75">
        <v>11.527136383388175</v>
      </c>
      <c r="D75" s="66">
        <f t="shared" si="40"/>
        <v>11.327254795257016</v>
      </c>
      <c r="E75" s="66">
        <f t="shared" si="41"/>
        <v>11.616132068021157</v>
      </c>
      <c r="F75" s="66">
        <f t="shared" si="42"/>
        <v>-0.28887727276414132</v>
      </c>
      <c r="G75" s="66">
        <f t="shared" si="43"/>
        <v>0</v>
      </c>
      <c r="H75" s="66">
        <f t="shared" si="44"/>
        <v>0.28887727276414132</v>
      </c>
      <c r="I75" s="66">
        <f t="shared" si="45"/>
        <v>11.616132068021157</v>
      </c>
      <c r="J75" s="66">
        <f t="shared" si="46"/>
        <v>-0.28887727276414132</v>
      </c>
      <c r="K75" s="66">
        <f t="shared" si="47"/>
        <v>0</v>
      </c>
      <c r="L75" s="66">
        <f t="shared" si="48"/>
        <v>0.28887727276414132</v>
      </c>
      <c r="M75" s="66">
        <f t="shared" si="49"/>
        <v>11.616132068021157</v>
      </c>
      <c r="N75" s="66">
        <f t="shared" si="50"/>
        <v>-0.28887727276414132</v>
      </c>
      <c r="O75" s="67">
        <f t="shared" si="51"/>
        <v>8.3450078719648102E-2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1.58431335666179E-5</v>
      </c>
      <c r="X75" s="65">
        <f t="shared" si="55"/>
        <v>0.15843133566617901</v>
      </c>
      <c r="Y75" s="68">
        <f t="shared" si="57"/>
        <v>2.3429138990625376E-2</v>
      </c>
      <c r="Z75" s="68">
        <f t="shared" si="58"/>
        <v>2.3429138990625376E-2</v>
      </c>
      <c r="AA75" s="66">
        <f t="shared" si="56"/>
        <v>11.616132068021157</v>
      </c>
      <c r="AB75" s="68">
        <f t="shared" si="59"/>
        <v>3.8782788845029614E-2</v>
      </c>
    </row>
    <row r="76" spans="1:28">
      <c r="A76">
        <v>731.72</v>
      </c>
      <c r="B76">
        <v>11.550565522378802</v>
      </c>
      <c r="D76" s="66">
        <f t="shared" si="40"/>
        <v>11.350683934247643</v>
      </c>
      <c r="E76" s="66">
        <f t="shared" si="41"/>
        <v>11.652397046411167</v>
      </c>
      <c r="F76" s="66">
        <f t="shared" si="42"/>
        <v>-0.30171311216352414</v>
      </c>
      <c r="G76" s="66">
        <f t="shared" si="43"/>
        <v>0</v>
      </c>
      <c r="H76" s="66">
        <f t="shared" si="44"/>
        <v>0.30171311216352414</v>
      </c>
      <c r="I76" s="66">
        <f t="shared" si="45"/>
        <v>11.652397046411167</v>
      </c>
      <c r="J76" s="66">
        <f t="shared" si="46"/>
        <v>-0.30171311216352414</v>
      </c>
      <c r="K76" s="66">
        <f t="shared" si="47"/>
        <v>0</v>
      </c>
      <c r="L76" s="66">
        <f t="shared" si="48"/>
        <v>0.30171311216352414</v>
      </c>
      <c r="M76" s="66">
        <f t="shared" si="49"/>
        <v>11.652397046411167</v>
      </c>
      <c r="N76" s="66">
        <f t="shared" si="50"/>
        <v>-0.30171311216352414</v>
      </c>
      <c r="O76" s="67">
        <f t="shared" si="51"/>
        <v>9.1030802051399295E-2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1.4558309390918032E-5</v>
      </c>
      <c r="X76" s="65">
        <f t="shared" si="55"/>
        <v>0.14558309390918031</v>
      </c>
      <c r="Y76" s="68">
        <f t="shared" si="57"/>
        <v>2.3429138990627152E-2</v>
      </c>
      <c r="Z76" s="68">
        <f t="shared" si="58"/>
        <v>2.3429138990627152E-2</v>
      </c>
      <c r="AA76" s="66">
        <f t="shared" si="56"/>
        <v>11.652397046411167</v>
      </c>
      <c r="AB76" s="68">
        <f t="shared" si="59"/>
        <v>3.6264978390009972E-2</v>
      </c>
    </row>
    <row r="77" spans="1:28">
      <c r="A77">
        <v>801.95</v>
      </c>
      <c r="B77">
        <v>11.573994661369429</v>
      </c>
      <c r="D77" s="66">
        <f t="shared" si="40"/>
        <v>11.37411307323827</v>
      </c>
      <c r="E77" s="66">
        <f t="shared" si="41"/>
        <v>11.690709963386931</v>
      </c>
      <c r="F77" s="66">
        <f t="shared" si="42"/>
        <v>-0.3165968901486611</v>
      </c>
      <c r="G77" s="66">
        <f t="shared" si="43"/>
        <v>0</v>
      </c>
      <c r="H77" s="66">
        <f t="shared" si="44"/>
        <v>0.3165968901486611</v>
      </c>
      <c r="I77" s="66">
        <f t="shared" si="45"/>
        <v>11.690709963386931</v>
      </c>
      <c r="J77" s="66">
        <f t="shared" si="46"/>
        <v>-0.3165968901486611</v>
      </c>
      <c r="K77" s="66">
        <f t="shared" si="47"/>
        <v>0</v>
      </c>
      <c r="L77" s="66">
        <f t="shared" si="48"/>
        <v>0.3165968901486611</v>
      </c>
      <c r="M77" s="66">
        <f t="shared" si="49"/>
        <v>11.690709963386931</v>
      </c>
      <c r="N77" s="66">
        <f t="shared" si="50"/>
        <v>-0.3165968901486611</v>
      </c>
      <c r="O77" s="67">
        <f t="shared" si="51"/>
        <v>0.10023359085180339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1.3283379447001112E-5</v>
      </c>
      <c r="X77" s="65">
        <f t="shared" si="55"/>
        <v>0.13283379447001112</v>
      </c>
      <c r="Y77" s="68">
        <f t="shared" si="57"/>
        <v>2.3429138990627152E-2</v>
      </c>
      <c r="Z77" s="68">
        <f t="shared" si="58"/>
        <v>2.3429138990627152E-2</v>
      </c>
      <c r="AA77" s="66">
        <f t="shared" si="56"/>
        <v>11.690709963386931</v>
      </c>
      <c r="AB77" s="68">
        <f t="shared" si="59"/>
        <v>3.8312916975764111E-2</v>
      </c>
    </row>
    <row r="78" spans="1:28">
      <c r="A78">
        <v>881.17</v>
      </c>
      <c r="B78">
        <v>11.620852939350682</v>
      </c>
      <c r="D78" s="66">
        <f t="shared" si="40"/>
        <v>11.420971351219523</v>
      </c>
      <c r="E78" s="66">
        <f t="shared" si="41"/>
        <v>11.729063530709597</v>
      </c>
      <c r="F78" s="66">
        <f t="shared" si="42"/>
        <v>-0.30809217949007461</v>
      </c>
      <c r="G78" s="66">
        <f t="shared" si="43"/>
        <v>0</v>
      </c>
      <c r="H78" s="66">
        <f t="shared" si="44"/>
        <v>0.30809217949007461</v>
      </c>
      <c r="I78" s="66">
        <f t="shared" si="45"/>
        <v>11.729063530709597</v>
      </c>
      <c r="J78" s="66">
        <f t="shared" si="46"/>
        <v>-0.30809217949007461</v>
      </c>
      <c r="K78" s="66">
        <f t="shared" si="47"/>
        <v>0</v>
      </c>
      <c r="L78" s="66">
        <f t="shared" si="48"/>
        <v>0.30809217949007461</v>
      </c>
      <c r="M78" s="66">
        <f t="shared" si="49"/>
        <v>11.729063530709597</v>
      </c>
      <c r="N78" s="66">
        <f t="shared" si="50"/>
        <v>-0.30809217949007461</v>
      </c>
      <c r="O78" s="67">
        <f t="shared" si="51"/>
        <v>9.4920791062944349E-2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1.2089161169266479E-5</v>
      </c>
      <c r="X78" s="65">
        <f t="shared" si="55"/>
        <v>0.1208916116926648</v>
      </c>
      <c r="Y78" s="68">
        <f t="shared" si="57"/>
        <v>4.6858277981252527E-2</v>
      </c>
      <c r="Z78" s="68">
        <f t="shared" si="58"/>
        <v>4.6858277981252527E-2</v>
      </c>
      <c r="AA78" s="66">
        <f t="shared" si="56"/>
        <v>11.729063530709597</v>
      </c>
      <c r="AB78" s="68">
        <f t="shared" si="59"/>
        <v>3.8353567322666038E-2</v>
      </c>
    </row>
    <row r="79" spans="1:28">
      <c r="A79">
        <v>961.37</v>
      </c>
      <c r="B79">
        <v>11.644282078341311</v>
      </c>
      <c r="D79" s="66">
        <f t="shared" si="40"/>
        <v>11.444400490210151</v>
      </c>
      <c r="E79" s="66">
        <f t="shared" si="41"/>
        <v>11.763636004554915</v>
      </c>
      <c r="F79" s="66">
        <f t="shared" si="42"/>
        <v>-0.31923551434476316</v>
      </c>
      <c r="G79" s="66">
        <f t="shared" si="43"/>
        <v>0</v>
      </c>
      <c r="H79" s="66">
        <f t="shared" si="44"/>
        <v>0.31923551434476316</v>
      </c>
      <c r="I79" s="66">
        <f t="shared" si="45"/>
        <v>11.763636004554915</v>
      </c>
      <c r="J79" s="66">
        <f t="shared" si="46"/>
        <v>-0.31923551434476316</v>
      </c>
      <c r="K79" s="66">
        <f t="shared" si="47"/>
        <v>0</v>
      </c>
      <c r="L79" s="66">
        <f t="shared" si="48"/>
        <v>0.31923551434476316</v>
      </c>
      <c r="M79" s="66">
        <f t="shared" si="49"/>
        <v>11.763636004554915</v>
      </c>
      <c r="N79" s="66">
        <f t="shared" si="50"/>
        <v>-0.31923551434476316</v>
      </c>
      <c r="O79" s="67">
        <f t="shared" si="51"/>
        <v>0.10191131361896548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1.108065172360542E-5</v>
      </c>
      <c r="X79" s="65">
        <f t="shared" si="55"/>
        <v>0.1108065172360542</v>
      </c>
      <c r="Y79" s="68">
        <f t="shared" si="57"/>
        <v>2.3429138990628928E-2</v>
      </c>
      <c r="Z79" s="68">
        <f t="shared" si="58"/>
        <v>2.3429138990628928E-2</v>
      </c>
      <c r="AA79" s="66">
        <f t="shared" si="56"/>
        <v>11.763636004554915</v>
      </c>
      <c r="AB79" s="68">
        <f t="shared" si="59"/>
        <v>3.4572473845317475E-2</v>
      </c>
    </row>
    <row r="80" spans="1:28">
      <c r="A80">
        <v>1050.02</v>
      </c>
      <c r="B80">
        <v>11.691140356322562</v>
      </c>
      <c r="D80" s="66">
        <f t="shared" si="40"/>
        <v>11.491258768191402</v>
      </c>
      <c r="E80" s="66">
        <f t="shared" si="41"/>
        <v>11.797802122020355</v>
      </c>
      <c r="F80" s="66">
        <f t="shared" si="42"/>
        <v>-0.30654335382895326</v>
      </c>
      <c r="G80" s="66">
        <f t="shared" si="43"/>
        <v>0</v>
      </c>
      <c r="H80" s="66">
        <f t="shared" si="44"/>
        <v>0.30654335382895326</v>
      </c>
      <c r="I80" s="66">
        <f t="shared" si="45"/>
        <v>11.797802122020355</v>
      </c>
      <c r="J80" s="66">
        <f t="shared" si="46"/>
        <v>-0.30654335382895326</v>
      </c>
      <c r="K80" s="66">
        <f t="shared" si="47"/>
        <v>0</v>
      </c>
      <c r="L80" s="66">
        <f t="shared" si="48"/>
        <v>0.30654335382895326</v>
      </c>
      <c r="M80" s="66">
        <f t="shared" si="49"/>
        <v>11.797802122020355</v>
      </c>
      <c r="N80" s="66">
        <f t="shared" si="50"/>
        <v>-0.30654335382895326</v>
      </c>
      <c r="O80" s="67">
        <f t="shared" si="51"/>
        <v>9.3968827776702832E-2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1.0145145947241521E-5</v>
      </c>
      <c r="X80" s="65">
        <f t="shared" si="55"/>
        <v>0.10145145947241521</v>
      </c>
      <c r="Y80" s="68">
        <f t="shared" si="57"/>
        <v>4.6858277981250751E-2</v>
      </c>
      <c r="Z80" s="68">
        <f t="shared" si="58"/>
        <v>4.6858277981250751E-2</v>
      </c>
      <c r="AA80" s="66">
        <f t="shared" si="56"/>
        <v>11.797802122020355</v>
      </c>
      <c r="AB80" s="68">
        <f t="shared" si="59"/>
        <v>3.4166117465440848E-2</v>
      </c>
    </row>
    <row r="81" spans="1:28">
      <c r="A81">
        <v>1148.05</v>
      </c>
      <c r="B81">
        <v>11.737998634303814</v>
      </c>
      <c r="D81" s="66">
        <f t="shared" si="40"/>
        <v>11.538117046172655</v>
      </c>
      <c r="E81" s="66">
        <f t="shared" si="41"/>
        <v>11.831543958398782</v>
      </c>
      <c r="F81" s="66">
        <f t="shared" si="42"/>
        <v>-0.29342691222612771</v>
      </c>
      <c r="G81" s="66">
        <f t="shared" si="43"/>
        <v>0</v>
      </c>
      <c r="H81" s="66">
        <f t="shared" si="44"/>
        <v>0.29342691222612771</v>
      </c>
      <c r="I81" s="66">
        <f t="shared" si="45"/>
        <v>11.831543958398782</v>
      </c>
      <c r="J81" s="66">
        <f t="shared" si="46"/>
        <v>-0.29342691222612771</v>
      </c>
      <c r="K81" s="66">
        <f t="shared" si="47"/>
        <v>0</v>
      </c>
      <c r="L81" s="66">
        <f t="shared" si="48"/>
        <v>0.29342691222612771</v>
      </c>
      <c r="M81" s="66">
        <f t="shared" si="49"/>
        <v>11.831543958398782</v>
      </c>
      <c r="N81" s="66">
        <f t="shared" si="50"/>
        <v>-0.29342691222612771</v>
      </c>
      <c r="O81" s="67">
        <f t="shared" si="51"/>
        <v>8.6099352818559655E-2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9.278869515720171E-6</v>
      </c>
      <c r="X81" s="65">
        <f t="shared" si="55"/>
        <v>9.2788695157201714E-2</v>
      </c>
      <c r="Y81" s="68">
        <f t="shared" si="57"/>
        <v>4.6858277981252527E-2</v>
      </c>
      <c r="Z81" s="68">
        <f t="shared" si="58"/>
        <v>4.6858277981252527E-2</v>
      </c>
      <c r="AA81" s="66">
        <f t="shared" si="56"/>
        <v>11.831543958398782</v>
      </c>
      <c r="AB81" s="68">
        <f t="shared" si="59"/>
        <v>3.3741836378426981E-2</v>
      </c>
    </row>
    <row r="82" spans="1:28">
      <c r="A82">
        <v>1258.17</v>
      </c>
      <c r="B82">
        <v>11.784856912285067</v>
      </c>
      <c r="D82" s="66">
        <f t="shared" si="40"/>
        <v>11.584975324153907</v>
      </c>
      <c r="E82" s="66">
        <f t="shared" si="41"/>
        <v>11.865331475587235</v>
      </c>
      <c r="F82" s="66">
        <f t="shared" si="42"/>
        <v>-0.28035615143332748</v>
      </c>
      <c r="G82" s="66">
        <f t="shared" si="43"/>
        <v>0</v>
      </c>
      <c r="H82" s="66">
        <f t="shared" si="44"/>
        <v>0.28035615143332748</v>
      </c>
      <c r="I82" s="66">
        <f t="shared" si="45"/>
        <v>11.865331475587235</v>
      </c>
      <c r="J82" s="66">
        <f t="shared" si="46"/>
        <v>-0.28035615143332748</v>
      </c>
      <c r="K82" s="66">
        <f t="shared" si="47"/>
        <v>0</v>
      </c>
      <c r="L82" s="66">
        <f t="shared" si="48"/>
        <v>0.28035615143332748</v>
      </c>
      <c r="M82" s="66">
        <f t="shared" si="49"/>
        <v>11.865331475587235</v>
      </c>
      <c r="N82" s="66">
        <f t="shared" si="50"/>
        <v>-0.28035615143332748</v>
      </c>
      <c r="O82" s="67">
        <f t="shared" si="51"/>
        <v>7.8599571646506855E-2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8.4667462644336951E-6</v>
      </c>
      <c r="X82" s="65">
        <f t="shared" si="55"/>
        <v>8.4667462644336958E-2</v>
      </c>
      <c r="Y82" s="68">
        <f t="shared" si="57"/>
        <v>4.6858277981252527E-2</v>
      </c>
      <c r="Z82" s="68">
        <f t="shared" si="58"/>
        <v>4.6858277981252527E-2</v>
      </c>
      <c r="AA82" s="66">
        <f t="shared" si="56"/>
        <v>11.865331475587235</v>
      </c>
      <c r="AB82" s="68">
        <f t="shared" si="59"/>
        <v>3.3787517188452298E-2</v>
      </c>
    </row>
    <row r="83" spans="1:28" ht="15" customHeight="1">
      <c r="A83">
        <v>1376.13</v>
      </c>
      <c r="B83">
        <v>11.855144329256946</v>
      </c>
      <c r="D83" s="66">
        <f t="shared" si="40"/>
        <v>11.655262741125787</v>
      </c>
      <c r="E83" s="66">
        <f t="shared" si="41"/>
        <v>11.897597509028557</v>
      </c>
      <c r="F83" s="66">
        <f t="shared" si="42"/>
        <v>-0.24233476790277031</v>
      </c>
      <c r="G83" s="66">
        <f t="shared" si="43"/>
        <v>0</v>
      </c>
      <c r="H83" s="66">
        <f t="shared" si="44"/>
        <v>0.24233476790277031</v>
      </c>
      <c r="I83" s="66">
        <f t="shared" si="45"/>
        <v>11.897597509028557</v>
      </c>
      <c r="J83" s="66">
        <f t="shared" si="46"/>
        <v>-0.24233476790277031</v>
      </c>
      <c r="K83" s="66">
        <f t="shared" si="47"/>
        <v>0</v>
      </c>
      <c r="L83" s="66">
        <f t="shared" si="48"/>
        <v>0.24233476790277031</v>
      </c>
      <c r="M83" s="66">
        <f t="shared" si="49"/>
        <v>11.897597509028557</v>
      </c>
      <c r="N83" s="66">
        <f t="shared" si="50"/>
        <v>-0.24233476790277031</v>
      </c>
      <c r="O83" s="67">
        <f t="shared" si="51"/>
        <v>5.8726139734489556E-2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7.7409882405895813E-6</v>
      </c>
      <c r="X83" s="65">
        <f t="shared" si="55"/>
        <v>7.7409882405895816E-2</v>
      </c>
      <c r="Y83" s="68">
        <f t="shared" si="57"/>
        <v>7.0287416971879679E-2</v>
      </c>
      <c r="Z83" s="68">
        <f t="shared" si="58"/>
        <v>7.0287416971879679E-2</v>
      </c>
      <c r="AA83" s="66">
        <f t="shared" si="56"/>
        <v>11.897597509028557</v>
      </c>
      <c r="AB83" s="68">
        <f t="shared" si="59"/>
        <v>3.2266033441322506E-2</v>
      </c>
    </row>
    <row r="84" spans="1:28">
      <c r="A84">
        <v>1508.64</v>
      </c>
      <c r="B84">
        <v>11.925431746228824</v>
      </c>
      <c r="D84" s="66">
        <f t="shared" si="40"/>
        <v>11.725550158097665</v>
      </c>
      <c r="E84" s="66">
        <f t="shared" si="41"/>
        <v>11.929912127084085</v>
      </c>
      <c r="F84" s="66">
        <f t="shared" si="42"/>
        <v>-0.20436196898642045</v>
      </c>
      <c r="G84" s="66">
        <f t="shared" si="43"/>
        <v>0</v>
      </c>
      <c r="H84" s="66">
        <f t="shared" si="44"/>
        <v>0.20436196898642045</v>
      </c>
      <c r="I84" s="66">
        <f t="shared" si="45"/>
        <v>11.929912127084085</v>
      </c>
      <c r="J84" s="66">
        <f t="shared" si="46"/>
        <v>-0.20436196898642045</v>
      </c>
      <c r="K84" s="66">
        <f t="shared" si="47"/>
        <v>0</v>
      </c>
      <c r="L84" s="66">
        <f t="shared" si="48"/>
        <v>0.20436196898642045</v>
      </c>
      <c r="M84" s="66">
        <f t="shared" si="49"/>
        <v>11.929912127084085</v>
      </c>
      <c r="N84" s="66">
        <f t="shared" si="50"/>
        <v>-0.20436196898642045</v>
      </c>
      <c r="O84" s="67">
        <f t="shared" si="51"/>
        <v>4.1763814368006677E-2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7.0610656932883537E-6</v>
      </c>
      <c r="X84" s="65">
        <f t="shared" si="55"/>
        <v>7.0610656932883542E-2</v>
      </c>
      <c r="Y84" s="68">
        <f t="shared" si="57"/>
        <v>7.0287416971877903E-2</v>
      </c>
      <c r="Z84" s="68">
        <f t="shared" si="58"/>
        <v>7.0287416971877903E-2</v>
      </c>
      <c r="AA84" s="66">
        <f t="shared" si="56"/>
        <v>11.929912127084085</v>
      </c>
      <c r="AB84" s="68">
        <f t="shared" si="59"/>
        <v>3.2314618055528044E-2</v>
      </c>
    </row>
    <row r="85" spans="1:28">
      <c r="A85">
        <v>1646.87</v>
      </c>
      <c r="B85">
        <v>12.019148302191331</v>
      </c>
      <c r="D85" s="66">
        <f t="shared" si="40"/>
        <v>11.819266714060172</v>
      </c>
      <c r="E85" s="66">
        <f t="shared" si="41"/>
        <v>11.960012160654907</v>
      </c>
      <c r="F85" s="66">
        <f t="shared" si="42"/>
        <v>-0.14074544659473531</v>
      </c>
      <c r="G85" s="66">
        <f t="shared" si="43"/>
        <v>0</v>
      </c>
      <c r="H85" s="66">
        <f t="shared" si="44"/>
        <v>0.14074544659473531</v>
      </c>
      <c r="I85" s="66">
        <f t="shared" si="45"/>
        <v>11.960012160654907</v>
      </c>
      <c r="J85" s="66">
        <f t="shared" si="46"/>
        <v>-0.14074544659473531</v>
      </c>
      <c r="K85" s="66">
        <f t="shared" si="47"/>
        <v>0</v>
      </c>
      <c r="L85" s="66">
        <f t="shared" si="48"/>
        <v>0.14074544659473531</v>
      </c>
      <c r="M85" s="66">
        <f t="shared" si="49"/>
        <v>11.960012160654907</v>
      </c>
      <c r="N85" s="66">
        <f t="shared" si="50"/>
        <v>-0.14074544659473531</v>
      </c>
      <c r="O85" s="67">
        <f t="shared" si="51"/>
        <v>1.9809280737151491E-2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6.4683952877413174E-6</v>
      </c>
      <c r="X85" s="65">
        <f t="shared" si="55"/>
        <v>6.4683952877413173E-2</v>
      </c>
      <c r="Y85" s="68">
        <f t="shared" si="57"/>
        <v>9.3716555962506831E-2</v>
      </c>
      <c r="Z85" s="68">
        <f t="shared" si="58"/>
        <v>9.3716555962506831E-2</v>
      </c>
      <c r="AA85" s="66">
        <f t="shared" si="56"/>
        <v>11.960012160654907</v>
      </c>
      <c r="AB85" s="68">
        <f t="shared" si="59"/>
        <v>3.0100033570821694E-2</v>
      </c>
    </row>
    <row r="86" spans="1:28">
      <c r="A86">
        <v>1806.79</v>
      </c>
      <c r="B86">
        <v>12.112864858153834</v>
      </c>
      <c r="D86" s="66">
        <f t="shared" si="40"/>
        <v>11.912983270022675</v>
      </c>
      <c r="E86" s="66">
        <f t="shared" si="41"/>
        <v>11.991098459169605</v>
      </c>
      <c r="F86" s="66">
        <f t="shared" si="42"/>
        <v>-7.8115189146929609E-2</v>
      </c>
      <c r="G86" s="66">
        <f t="shared" si="43"/>
        <v>2.3911636550677028E-2</v>
      </c>
      <c r="H86" s="66">
        <f t="shared" si="44"/>
        <v>0.10202682569760664</v>
      </c>
      <c r="I86" s="66">
        <f t="shared" si="45"/>
        <v>12.015010095720282</v>
      </c>
      <c r="J86" s="66">
        <f t="shared" si="46"/>
        <v>-0.10202682569760668</v>
      </c>
      <c r="K86" s="66">
        <f t="shared" si="47"/>
        <v>0</v>
      </c>
      <c r="L86" s="66">
        <f t="shared" si="48"/>
        <v>0.10202682569760668</v>
      </c>
      <c r="M86" s="66">
        <f t="shared" si="49"/>
        <v>12.015010095720282</v>
      </c>
      <c r="N86" s="66">
        <f t="shared" si="50"/>
        <v>-0.10202682569760668</v>
      </c>
      <c r="O86" s="67">
        <f t="shared" si="51"/>
        <v>1.0409473161929816E-2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5.8958739795563087E-6</v>
      </c>
      <c r="X86" s="65">
        <f t="shared" si="55"/>
        <v>5.8958739795563084E-2</v>
      </c>
      <c r="Y86" s="68">
        <f t="shared" si="57"/>
        <v>9.3716555962503278E-2</v>
      </c>
      <c r="Z86" s="68">
        <f t="shared" si="58"/>
        <v>9.3716555962503278E-2</v>
      </c>
      <c r="AA86" s="66">
        <f t="shared" si="56"/>
        <v>12.015010095720282</v>
      </c>
      <c r="AB86" s="68">
        <f t="shared" si="59"/>
        <v>5.4997935065374648E-2</v>
      </c>
    </row>
    <row r="87" spans="1:28">
      <c r="A87">
        <v>1979.32</v>
      </c>
      <c r="B87">
        <v>12.230010553106966</v>
      </c>
      <c r="D87" s="66">
        <f t="shared" si="40"/>
        <v>12.030128964975807</v>
      </c>
      <c r="E87" s="66">
        <f t="shared" si="41"/>
        <v>12.020980104939015</v>
      </c>
      <c r="F87" s="66">
        <f t="shared" si="42"/>
        <v>0</v>
      </c>
      <c r="G87" s="66">
        <f t="shared" si="43"/>
        <v>0.18350671030894133</v>
      </c>
      <c r="H87" s="66">
        <f t="shared" si="44"/>
        <v>0.18350671030894133</v>
      </c>
      <c r="I87" s="66">
        <f t="shared" si="45"/>
        <v>12.204486815247957</v>
      </c>
      <c r="J87" s="66">
        <f t="shared" si="46"/>
        <v>-0.17435785027215012</v>
      </c>
      <c r="K87" s="66">
        <f t="shared" si="47"/>
        <v>0</v>
      </c>
      <c r="L87" s="66">
        <f t="shared" si="48"/>
        <v>0.17435785027215012</v>
      </c>
      <c r="M87" s="66">
        <f t="shared" si="49"/>
        <v>12.204486815247957</v>
      </c>
      <c r="N87" s="66">
        <f t="shared" si="50"/>
        <v>-0.17435785027215012</v>
      </c>
      <c r="O87" s="67">
        <f t="shared" si="51"/>
        <v>3.0400659951525518E-2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5.3819524622206335E-6</v>
      </c>
      <c r="X87" s="65">
        <f t="shared" si="55"/>
        <v>5.3819524622206336E-2</v>
      </c>
      <c r="Y87" s="68">
        <f t="shared" si="57"/>
        <v>0.11714569495313221</v>
      </c>
      <c r="Z87" s="68">
        <f t="shared" si="58"/>
        <v>0.11714569495313221</v>
      </c>
      <c r="AA87" s="66">
        <f t="shared" si="56"/>
        <v>12.204486815247957</v>
      </c>
      <c r="AB87" s="68">
        <f t="shared" si="59"/>
        <v>0.18947671952767564</v>
      </c>
    </row>
    <row r="88" spans="1:28">
      <c r="A88">
        <v>2158.61</v>
      </c>
      <c r="B88">
        <v>12.3471562480601</v>
      </c>
      <c r="D88" s="66">
        <f t="shared" si="40"/>
        <v>12.147274659928941</v>
      </c>
      <c r="E88" s="66">
        <f t="shared" si="41"/>
        <v>12.048759052886</v>
      </c>
      <c r="F88" s="66">
        <f t="shared" si="42"/>
        <v>9.8515607042941156E-2</v>
      </c>
      <c r="G88" s="66">
        <f t="shared" si="43"/>
        <v>0.3008135697654849</v>
      </c>
      <c r="H88" s="66">
        <f t="shared" si="44"/>
        <v>0.20229796272254374</v>
      </c>
      <c r="I88" s="66">
        <f t="shared" si="45"/>
        <v>12.349572622651484</v>
      </c>
      <c r="J88" s="66">
        <f t="shared" si="46"/>
        <v>-0.20229796272254319</v>
      </c>
      <c r="K88" s="66">
        <f t="shared" si="47"/>
        <v>0</v>
      </c>
      <c r="L88" s="66">
        <f t="shared" si="48"/>
        <v>0.20229796272254319</v>
      </c>
      <c r="M88" s="66">
        <f t="shared" si="49"/>
        <v>12.349572622651484</v>
      </c>
      <c r="N88" s="66">
        <f t="shared" si="50"/>
        <v>-0.20229796272254319</v>
      </c>
      <c r="O88" s="67">
        <f t="shared" si="51"/>
        <v>4.0924465721691471E-2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4.9349378292153487E-6</v>
      </c>
      <c r="X88" s="65">
        <f t="shared" si="55"/>
        <v>4.9349378292153488E-2</v>
      </c>
      <c r="Y88" s="68">
        <f t="shared" si="57"/>
        <v>0.11714569495313398</v>
      </c>
      <c r="Z88" s="68">
        <f t="shared" si="58"/>
        <v>0.11714569495313398</v>
      </c>
      <c r="AA88" s="66">
        <f t="shared" si="56"/>
        <v>12.349572622651484</v>
      </c>
      <c r="AB88" s="68">
        <f t="shared" si="59"/>
        <v>0.14508580740352706</v>
      </c>
    </row>
    <row r="89" spans="1:28">
      <c r="A89">
        <v>2366.67</v>
      </c>
      <c r="B89">
        <v>12.464301943013231</v>
      </c>
      <c r="D89" s="66">
        <f t="shared" si="40"/>
        <v>12.264420354882072</v>
      </c>
      <c r="E89" s="66">
        <f t="shared" si="41"/>
        <v>12.077587751811974</v>
      </c>
      <c r="F89" s="66">
        <f t="shared" si="42"/>
        <v>0.18683260307009775</v>
      </c>
      <c r="G89" s="66">
        <f t="shared" si="43"/>
        <v>0.3828526302712103</v>
      </c>
      <c r="H89" s="66">
        <f t="shared" si="44"/>
        <v>0.19602002720111256</v>
      </c>
      <c r="I89" s="66">
        <f t="shared" si="45"/>
        <v>12.460440382083185</v>
      </c>
      <c r="J89" s="66">
        <f t="shared" si="46"/>
        <v>-0.19602002720111322</v>
      </c>
      <c r="K89" s="66">
        <f t="shared" si="47"/>
        <v>0</v>
      </c>
      <c r="L89" s="66">
        <f t="shared" si="48"/>
        <v>0.19602002720111322</v>
      </c>
      <c r="M89" s="66">
        <f t="shared" si="49"/>
        <v>12.460440382083185</v>
      </c>
      <c r="N89" s="66">
        <f t="shared" si="50"/>
        <v>-0.19602002720111322</v>
      </c>
      <c r="O89" s="67">
        <f t="shared" si="51"/>
        <v>3.8423851063925166E-2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4.5010948495238207E-6</v>
      </c>
      <c r="X89" s="65">
        <f t="shared" si="55"/>
        <v>4.5010948495238207E-2</v>
      </c>
      <c r="Y89" s="68">
        <f t="shared" si="57"/>
        <v>0.11714569495313043</v>
      </c>
      <c r="Z89" s="68">
        <f t="shared" si="58"/>
        <v>0.11714569495313043</v>
      </c>
      <c r="AA89" s="66">
        <f t="shared" si="56"/>
        <v>12.460440382083185</v>
      </c>
      <c r="AB89" s="68">
        <f t="shared" si="59"/>
        <v>0.11086775943170046</v>
      </c>
    </row>
    <row r="90" spans="1:28">
      <c r="A90">
        <v>2588.67</v>
      </c>
      <c r="B90">
        <v>12.581447637966361</v>
      </c>
      <c r="D90" s="66">
        <f t="shared" si="40"/>
        <v>12.381566049835202</v>
      </c>
      <c r="E90" s="66">
        <f t="shared" si="41"/>
        <v>12.105053843416641</v>
      </c>
      <c r="F90" s="66">
        <f t="shared" si="42"/>
        <v>0.27651220641856078</v>
      </c>
      <c r="G90" s="66">
        <f t="shared" si="43"/>
        <v>0.43751351745573064</v>
      </c>
      <c r="H90" s="66">
        <f t="shared" si="44"/>
        <v>0.16100131103716986</v>
      </c>
      <c r="I90" s="66">
        <f t="shared" si="45"/>
        <v>12.542567360872372</v>
      </c>
      <c r="J90" s="66">
        <f t="shared" si="46"/>
        <v>-0.16100131103716997</v>
      </c>
      <c r="K90" s="66">
        <f t="shared" si="47"/>
        <v>0</v>
      </c>
      <c r="L90" s="66">
        <f t="shared" si="48"/>
        <v>0.16100131103716997</v>
      </c>
      <c r="M90" s="66">
        <f t="shared" si="49"/>
        <v>12.542567360872372</v>
      </c>
      <c r="N90" s="66">
        <f t="shared" si="50"/>
        <v>-0.16100131103716997</v>
      </c>
      <c r="O90" s="67">
        <f t="shared" si="51"/>
        <v>2.5921422155687549E-2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4.1150885000878991E-6</v>
      </c>
      <c r="X90" s="65">
        <f t="shared" si="55"/>
        <v>4.1150885000878989E-2</v>
      </c>
      <c r="Y90" s="68">
        <f t="shared" si="57"/>
        <v>0.11714569495313043</v>
      </c>
      <c r="Z90" s="68">
        <f t="shared" si="58"/>
        <v>0.11714569495313043</v>
      </c>
      <c r="AA90" s="66">
        <f t="shared" si="56"/>
        <v>12.542567360872372</v>
      </c>
      <c r="AB90" s="68">
        <f t="shared" si="59"/>
        <v>8.2126978789187177E-2</v>
      </c>
    </row>
    <row r="91" spans="1:28">
      <c r="A91">
        <v>2825.76</v>
      </c>
      <c r="B91">
        <v>12.675164193928868</v>
      </c>
      <c r="D91" s="66">
        <f t="shared" si="40"/>
        <v>12.475282605797709</v>
      </c>
      <c r="E91" s="66">
        <f t="shared" si="41"/>
        <v>12.131323507040467</v>
      </c>
      <c r="F91" s="66">
        <f t="shared" si="42"/>
        <v>0.34395909875724229</v>
      </c>
      <c r="G91" s="66">
        <f t="shared" si="43"/>
        <v>0.47629482349356578</v>
      </c>
      <c r="H91" s="66">
        <f t="shared" si="44"/>
        <v>0.13233572473632349</v>
      </c>
      <c r="I91" s="66">
        <f t="shared" si="45"/>
        <v>12.607618330534033</v>
      </c>
      <c r="J91" s="66">
        <f t="shared" si="46"/>
        <v>-0.13233572473632371</v>
      </c>
      <c r="K91" s="66">
        <f t="shared" si="47"/>
        <v>0</v>
      </c>
      <c r="L91" s="66">
        <f t="shared" si="48"/>
        <v>0.13233572473632371</v>
      </c>
      <c r="M91" s="66">
        <f t="shared" si="49"/>
        <v>12.607618330534033</v>
      </c>
      <c r="N91" s="66">
        <f t="shared" si="50"/>
        <v>-0.13233572473632371</v>
      </c>
      <c r="O91" s="67">
        <f t="shared" si="51"/>
        <v>1.7512744041488039E-2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3.7698198528971111E-6</v>
      </c>
      <c r="X91" s="65">
        <f t="shared" si="55"/>
        <v>3.7698198528971112E-2</v>
      </c>
      <c r="Y91" s="68">
        <f t="shared" si="57"/>
        <v>9.3716555962506831E-2</v>
      </c>
      <c r="Z91" s="68">
        <f t="shared" si="58"/>
        <v>9.3716555962506831E-2</v>
      </c>
      <c r="AA91" s="66">
        <f t="shared" si="56"/>
        <v>12.607618330534033</v>
      </c>
      <c r="AB91" s="68">
        <f t="shared" si="59"/>
        <v>6.5050969661660574E-2</v>
      </c>
    </row>
    <row r="92" spans="1:28">
      <c r="A92">
        <v>3097.39</v>
      </c>
      <c r="B92">
        <v>12.768880749891373</v>
      </c>
      <c r="D92" s="66">
        <f t="shared" si="40"/>
        <v>12.568999161760214</v>
      </c>
      <c r="E92" s="66">
        <f t="shared" si="41"/>
        <v>12.158246685721636</v>
      </c>
      <c r="F92" s="66">
        <f t="shared" si="42"/>
        <v>0.4107524760385779</v>
      </c>
      <c r="G92" s="66">
        <f t="shared" si="43"/>
        <v>0.50693671761989134</v>
      </c>
      <c r="H92" s="66">
        <f t="shared" si="44"/>
        <v>9.6184241581313445E-2</v>
      </c>
      <c r="I92" s="66">
        <f t="shared" si="45"/>
        <v>12.665183403341528</v>
      </c>
      <c r="J92" s="66">
        <f t="shared" si="46"/>
        <v>-9.6184241581314112E-2</v>
      </c>
      <c r="K92" s="66">
        <f t="shared" si="47"/>
        <v>0</v>
      </c>
      <c r="L92" s="66">
        <f t="shared" si="48"/>
        <v>9.6184241581314112E-2</v>
      </c>
      <c r="M92" s="66">
        <f t="shared" si="49"/>
        <v>12.665183403341528</v>
      </c>
      <c r="N92" s="66">
        <f t="shared" si="50"/>
        <v>-9.6184241581314112E-2</v>
      </c>
      <c r="O92" s="67">
        <f t="shared" si="51"/>
        <v>9.2514083285725954E-3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3.4392201652108848E-6</v>
      </c>
      <c r="X92" s="65">
        <f t="shared" si="55"/>
        <v>3.439220165210885E-2</v>
      </c>
      <c r="Y92" s="68">
        <f t="shared" si="57"/>
        <v>9.3716555962505055E-2</v>
      </c>
      <c r="Z92" s="68">
        <f t="shared" si="58"/>
        <v>9.3716555962505055E-2</v>
      </c>
      <c r="AA92" s="66">
        <f t="shared" si="56"/>
        <v>12.665183403341528</v>
      </c>
      <c r="AB92" s="68">
        <f t="shared" si="59"/>
        <v>5.7565072807495454E-2</v>
      </c>
    </row>
    <row r="93" spans="1:28">
      <c r="A93">
        <v>3389.26</v>
      </c>
      <c r="B93">
        <v>12.839168166863251</v>
      </c>
      <c r="D93" s="66">
        <f t="shared" si="40"/>
        <v>12.639286578732092</v>
      </c>
      <c r="E93" s="66">
        <f t="shared" si="41"/>
        <v>12.184093842026718</v>
      </c>
      <c r="F93" s="66">
        <f t="shared" si="42"/>
        <v>0.4551927367053743</v>
      </c>
      <c r="G93" s="66">
        <f t="shared" si="43"/>
        <v>0.53029758957293971</v>
      </c>
      <c r="H93" s="66">
        <f t="shared" si="44"/>
        <v>7.5104852867565408E-2</v>
      </c>
      <c r="I93" s="66">
        <f t="shared" si="45"/>
        <v>12.714391431599656</v>
      </c>
      <c r="J93" s="66">
        <f t="shared" si="46"/>
        <v>-7.5104852867564631E-2</v>
      </c>
      <c r="K93" s="66">
        <f t="shared" si="47"/>
        <v>0</v>
      </c>
      <c r="L93" s="66">
        <f t="shared" si="48"/>
        <v>7.5104852867564631E-2</v>
      </c>
      <c r="M93" s="66">
        <f t="shared" si="49"/>
        <v>12.714391431599656</v>
      </c>
      <c r="N93" s="66">
        <f t="shared" si="50"/>
        <v>-7.5104852867564631E-2</v>
      </c>
      <c r="O93" s="67">
        <f t="shared" si="51"/>
        <v>5.640738924258531E-3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3.143047788461948E-6</v>
      </c>
      <c r="X93" s="65">
        <f t="shared" si="55"/>
        <v>3.143047788461948E-2</v>
      </c>
      <c r="Y93" s="68">
        <f t="shared" si="57"/>
        <v>7.0287416971877903E-2</v>
      </c>
      <c r="Z93" s="68">
        <f t="shared" si="58"/>
        <v>7.0287416971877903E-2</v>
      </c>
      <c r="AA93" s="66">
        <f t="shared" si="56"/>
        <v>12.714391431599656</v>
      </c>
      <c r="AB93" s="68">
        <f t="shared" si="59"/>
        <v>4.9208028258128422E-2</v>
      </c>
    </row>
    <row r="94" spans="1:28">
      <c r="A94">
        <v>3707.8</v>
      </c>
      <c r="B94">
        <v>12.909455583835131</v>
      </c>
      <c r="D94" s="66">
        <f t="shared" si="40"/>
        <v>12.709573995703972</v>
      </c>
      <c r="E94" s="66">
        <f t="shared" si="41"/>
        <v>12.209333453465886</v>
      </c>
      <c r="F94" s="66">
        <f t="shared" si="42"/>
        <v>0.50024054223808534</v>
      </c>
      <c r="G94" s="66">
        <f t="shared" si="43"/>
        <v>0.54895245623426148</v>
      </c>
      <c r="H94" s="66">
        <f t="shared" si="44"/>
        <v>0</v>
      </c>
      <c r="I94" s="66">
        <f t="shared" si="45"/>
        <v>12.758285909700147</v>
      </c>
      <c r="J94" s="66">
        <f t="shared" si="46"/>
        <v>0</v>
      </c>
      <c r="K94" s="66">
        <f t="shared" si="47"/>
        <v>0</v>
      </c>
      <c r="L94" s="66">
        <f t="shared" si="48"/>
        <v>0</v>
      </c>
      <c r="M94" s="66">
        <f t="shared" si="49"/>
        <v>12.758285909700147</v>
      </c>
      <c r="N94" s="66">
        <f t="shared" si="50"/>
        <v>0</v>
      </c>
      <c r="O94" s="67">
        <f t="shared" si="51"/>
        <v>0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2.8730260929722592E-6</v>
      </c>
      <c r="X94" s="65">
        <f t="shared" si="55"/>
        <v>2.8730260929722591E-2</v>
      </c>
      <c r="Y94" s="68">
        <f t="shared" si="57"/>
        <v>7.0287416971879679E-2</v>
      </c>
      <c r="Z94" s="68">
        <f t="shared" si="58"/>
        <v>7.0287416971879679E-2</v>
      </c>
      <c r="AA94" s="66">
        <f t="shared" si="56"/>
        <v>12.758285909700147</v>
      </c>
      <c r="AB94" s="68">
        <f t="shared" si="59"/>
        <v>4.389447810049063E-2</v>
      </c>
    </row>
    <row r="95" spans="1:28">
      <c r="A95">
        <v>4056.64</v>
      </c>
      <c r="B95">
        <v>12.979743000807012</v>
      </c>
      <c r="D95" s="66">
        <f t="shared" si="40"/>
        <v>12.779861412675853</v>
      </c>
      <c r="E95" s="66">
        <f t="shared" si="41"/>
        <v>12.234071882789097</v>
      </c>
      <c r="F95" s="66">
        <f t="shared" si="42"/>
        <v>0.54578952988675589</v>
      </c>
      <c r="G95" s="66">
        <f t="shared" si="43"/>
        <v>0.56423306249616678</v>
      </c>
      <c r="H95" s="66">
        <f t="shared" si="44"/>
        <v>0</v>
      </c>
      <c r="I95" s="66">
        <f t="shared" si="45"/>
        <v>12.798304945285263</v>
      </c>
      <c r="J95" s="66">
        <f t="shared" si="46"/>
        <v>0</v>
      </c>
      <c r="K95" s="66">
        <f t="shared" si="47"/>
        <v>0</v>
      </c>
      <c r="L95" s="66">
        <f t="shared" si="48"/>
        <v>0</v>
      </c>
      <c r="M95" s="66">
        <f t="shared" si="49"/>
        <v>12.798304945285263</v>
      </c>
      <c r="N95" s="66">
        <f t="shared" si="50"/>
        <v>0</v>
      </c>
      <c r="O95" s="67">
        <f t="shared" si="51"/>
        <v>0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2.6259678323742172E-6</v>
      </c>
      <c r="X95" s="65">
        <f t="shared" si="55"/>
        <v>2.625967832374217E-2</v>
      </c>
      <c r="Y95" s="68">
        <f t="shared" si="57"/>
        <v>7.0287416971881456E-2</v>
      </c>
      <c r="Z95" s="68">
        <f t="shared" si="58"/>
        <v>7.0287416971881456E-2</v>
      </c>
      <c r="AA95" s="66">
        <f t="shared" si="56"/>
        <v>12.798304945285263</v>
      </c>
      <c r="AB95" s="68">
        <f t="shared" si="59"/>
        <v>4.0019035585116214E-2</v>
      </c>
    </row>
    <row r="96" spans="1:28">
      <c r="A96">
        <v>4434.8599999999997</v>
      </c>
      <c r="B96">
        <v>13.050030417778888</v>
      </c>
      <c r="D96" s="66">
        <f t="shared" si="40"/>
        <v>12.850148829647729</v>
      </c>
      <c r="E96" s="66">
        <f t="shared" si="41"/>
        <v>12.258093251420746</v>
      </c>
      <c r="F96" s="66">
        <f t="shared" si="42"/>
        <v>0.59205557822698296</v>
      </c>
      <c r="G96" s="66">
        <f t="shared" si="43"/>
        <v>0.57686220097867613</v>
      </c>
      <c r="H96" s="66">
        <f t="shared" si="44"/>
        <v>0</v>
      </c>
      <c r="I96" s="66">
        <f t="shared" si="45"/>
        <v>12.834955452399422</v>
      </c>
      <c r="J96" s="66">
        <f t="shared" si="46"/>
        <v>0</v>
      </c>
      <c r="K96" s="66">
        <f t="shared" si="47"/>
        <v>0</v>
      </c>
      <c r="L96" s="66">
        <f t="shared" si="48"/>
        <v>0</v>
      </c>
      <c r="M96" s="66">
        <f t="shared" si="49"/>
        <v>12.834955452399422</v>
      </c>
      <c r="N96" s="66">
        <f t="shared" si="50"/>
        <v>0</v>
      </c>
      <c r="O96" s="67">
        <f t="shared" si="51"/>
        <v>0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2.4020163314112608E-6</v>
      </c>
      <c r="X96" s="65">
        <f t="shared" si="55"/>
        <v>2.4020163314112608E-2</v>
      </c>
      <c r="Y96" s="68">
        <f t="shared" si="57"/>
        <v>7.0287416971876127E-2</v>
      </c>
      <c r="Z96" s="68">
        <f t="shared" si="58"/>
        <v>7.0287416971876127E-2</v>
      </c>
      <c r="AA96" s="66">
        <f t="shared" si="56"/>
        <v>12.834955452399422</v>
      </c>
      <c r="AB96" s="68">
        <f t="shared" si="59"/>
        <v>3.6650507114158515E-2</v>
      </c>
    </row>
    <row r="97" spans="1:28">
      <c r="A97">
        <v>4845.05</v>
      </c>
      <c r="B97">
        <v>13.096888695760143</v>
      </c>
      <c r="D97" s="66">
        <f t="shared" si="40"/>
        <v>12.897007107628983</v>
      </c>
      <c r="E97" s="66">
        <f t="shared" si="41"/>
        <v>12.281450689663609</v>
      </c>
      <c r="F97" s="66">
        <f t="shared" si="42"/>
        <v>0.61555641796537408</v>
      </c>
      <c r="G97" s="66">
        <f t="shared" si="43"/>
        <v>0.5874819766560907</v>
      </c>
      <c r="H97" s="66">
        <f t="shared" si="44"/>
        <v>0</v>
      </c>
      <c r="I97" s="66">
        <f t="shared" si="45"/>
        <v>12.868932666319701</v>
      </c>
      <c r="J97" s="66">
        <f t="shared" si="46"/>
        <v>0</v>
      </c>
      <c r="K97" s="66">
        <f t="shared" si="47"/>
        <v>0</v>
      </c>
      <c r="L97" s="66">
        <f t="shared" si="48"/>
        <v>0</v>
      </c>
      <c r="M97" s="66">
        <f t="shared" si="49"/>
        <v>12.868932666319701</v>
      </c>
      <c r="N97" s="66">
        <f t="shared" si="50"/>
        <v>0</v>
      </c>
      <c r="O97" s="67">
        <f t="shared" si="51"/>
        <v>0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2.1986576294408812E-6</v>
      </c>
      <c r="X97" s="65">
        <f t="shared" si="55"/>
        <v>2.1986576294408811E-2</v>
      </c>
      <c r="Y97" s="68">
        <f t="shared" si="57"/>
        <v>4.6858277981254304E-2</v>
      </c>
      <c r="Z97" s="68">
        <f t="shared" si="58"/>
        <v>4.6858277981254304E-2</v>
      </c>
      <c r="AA97" s="66">
        <f t="shared" si="56"/>
        <v>12.868932666319701</v>
      </c>
      <c r="AB97" s="68">
        <f t="shared" si="59"/>
        <v>3.397721392027897E-2</v>
      </c>
    </row>
    <row r="98" spans="1:28">
      <c r="A98">
        <v>5301.8</v>
      </c>
      <c r="B98">
        <v>13.143746973741397</v>
      </c>
      <c r="D98" s="66">
        <f t="shared" si="40"/>
        <v>12.943865385610238</v>
      </c>
      <c r="E98" s="66">
        <f t="shared" si="41"/>
        <v>12.304760290905266</v>
      </c>
      <c r="F98" s="66">
        <f t="shared" si="42"/>
        <v>0.63910509470497168</v>
      </c>
      <c r="G98" s="66">
        <f t="shared" si="43"/>
        <v>0.59675520446179331</v>
      </c>
      <c r="H98" s="66">
        <f t="shared" si="44"/>
        <v>0</v>
      </c>
      <c r="I98" s="66">
        <f t="shared" si="45"/>
        <v>12.901515495367059</v>
      </c>
      <c r="J98" s="66">
        <f t="shared" si="46"/>
        <v>0</v>
      </c>
      <c r="K98" s="66">
        <f t="shared" si="47"/>
        <v>0</v>
      </c>
      <c r="L98" s="66">
        <f t="shared" si="48"/>
        <v>0</v>
      </c>
      <c r="M98" s="66">
        <f t="shared" si="49"/>
        <v>12.901515495367059</v>
      </c>
      <c r="N98" s="66">
        <f t="shared" si="50"/>
        <v>0</v>
      </c>
      <c r="O98" s="67">
        <f t="shared" si="51"/>
        <v>0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2.0092433036935648E-6</v>
      </c>
      <c r="X98" s="65">
        <f t="shared" si="55"/>
        <v>2.0092433036935649E-2</v>
      </c>
      <c r="Y98" s="68">
        <f t="shared" si="57"/>
        <v>4.6858277981254304E-2</v>
      </c>
      <c r="Z98" s="68">
        <f t="shared" si="58"/>
        <v>4.6858277981254304E-2</v>
      </c>
      <c r="AA98" s="66">
        <f t="shared" si="56"/>
        <v>12.901515495367059</v>
      </c>
      <c r="AB98" s="68">
        <f t="shared" si="59"/>
        <v>3.258282904735843E-2</v>
      </c>
    </row>
    <row r="99" spans="1:28">
      <c r="A99">
        <v>5803.46</v>
      </c>
      <c r="B99">
        <v>13.214034390713273</v>
      </c>
      <c r="D99" s="66">
        <f t="shared" si="40"/>
        <v>13.014152802582114</v>
      </c>
      <c r="E99" s="66">
        <f t="shared" si="41"/>
        <v>12.327682486494849</v>
      </c>
      <c r="F99" s="66">
        <f t="shared" si="42"/>
        <v>0.68647031608726472</v>
      </c>
      <c r="G99" s="66">
        <f t="shared" si="43"/>
        <v>0.60480942791379311</v>
      </c>
      <c r="H99" s="66">
        <f t="shared" si="44"/>
        <v>-8.1660888173471613E-2</v>
      </c>
      <c r="I99" s="66">
        <f t="shared" si="45"/>
        <v>12.932491914408642</v>
      </c>
      <c r="J99" s="66">
        <f t="shared" si="46"/>
        <v>8.1660888173471946E-2</v>
      </c>
      <c r="K99" s="66">
        <f t="shared" si="47"/>
        <v>0</v>
      </c>
      <c r="L99" s="66">
        <f t="shared" si="48"/>
        <v>-8.1660888173471946E-2</v>
      </c>
      <c r="M99" s="66">
        <f t="shared" si="49"/>
        <v>12.932491914408642</v>
      </c>
      <c r="N99" s="66">
        <f t="shared" si="50"/>
        <v>8.1660888173471946E-2</v>
      </c>
      <c r="O99" s="67">
        <f t="shared" si="51"/>
        <v>6.66850065728029E-3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1.8355612251178679E-6</v>
      </c>
      <c r="X99" s="65">
        <f t="shared" si="55"/>
        <v>1.8355612251178679E-2</v>
      </c>
      <c r="Y99" s="68">
        <f t="shared" si="57"/>
        <v>7.0287416971876127E-2</v>
      </c>
      <c r="Z99" s="68">
        <f t="shared" si="58"/>
        <v>7.0287416971876127E-2</v>
      </c>
      <c r="AA99" s="66">
        <f t="shared" si="56"/>
        <v>12.932491914408642</v>
      </c>
      <c r="AB99" s="68">
        <f t="shared" si="59"/>
        <v>3.0976419041582659E-2</v>
      </c>
    </row>
    <row r="100" spans="1:28">
      <c r="A100">
        <v>6357.13</v>
      </c>
      <c r="B100">
        <v>13.284321807685155</v>
      </c>
      <c r="D100" s="66">
        <f t="shared" si="40"/>
        <v>13.084440219553995</v>
      </c>
      <c r="E100" s="66">
        <f t="shared" si="41"/>
        <v>12.350323743375746</v>
      </c>
      <c r="F100" s="66">
        <f t="shared" si="42"/>
        <v>0.73411647617824904</v>
      </c>
      <c r="G100" s="66">
        <f t="shared" si="43"/>
        <v>0.61189829625251901</v>
      </c>
      <c r="H100" s="66">
        <f t="shared" si="44"/>
        <v>-0.12221817992573003</v>
      </c>
      <c r="I100" s="66">
        <f t="shared" si="45"/>
        <v>12.962222039628266</v>
      </c>
      <c r="J100" s="66">
        <f t="shared" si="46"/>
        <v>0.12221817992572959</v>
      </c>
      <c r="K100" s="66">
        <f t="shared" si="47"/>
        <v>0</v>
      </c>
      <c r="L100" s="66">
        <f t="shared" si="48"/>
        <v>-0.12221817992572959</v>
      </c>
      <c r="M100" s="66">
        <f t="shared" si="49"/>
        <v>12.962222039628266</v>
      </c>
      <c r="N100" s="66">
        <f t="shared" si="50"/>
        <v>0.12221817992572959</v>
      </c>
      <c r="O100" s="67">
        <f t="shared" si="51"/>
        <v>1.4937283504358011E-2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1.6756942437110053E-6</v>
      </c>
      <c r="X100" s="65">
        <f t="shared" si="55"/>
        <v>1.6756942437110053E-2</v>
      </c>
      <c r="Y100" s="68">
        <f t="shared" si="57"/>
        <v>7.0287416971881456E-2</v>
      </c>
      <c r="Z100" s="68">
        <f t="shared" si="58"/>
        <v>7.0287416971881456E-2</v>
      </c>
      <c r="AA100" s="66">
        <f t="shared" si="56"/>
        <v>12.962222039628266</v>
      </c>
      <c r="AB100" s="68">
        <f t="shared" si="59"/>
        <v>2.9730125219623815E-2</v>
      </c>
    </row>
    <row r="101" spans="1:28">
      <c r="A101">
        <v>6943.9</v>
      </c>
      <c r="B101">
        <v>13.331180085666409</v>
      </c>
      <c r="D101" s="66">
        <f t="shared" si="40"/>
        <v>13.13129849753525</v>
      </c>
      <c r="E101" s="66">
        <f t="shared" si="41"/>
        <v>12.371830737452177</v>
      </c>
      <c r="F101" s="66">
        <f t="shared" si="42"/>
        <v>0.75946776008307282</v>
      </c>
      <c r="G101" s="66">
        <f t="shared" si="43"/>
        <v>0.61795565904201577</v>
      </c>
      <c r="H101" s="66">
        <f t="shared" si="44"/>
        <v>-0.14151210104105705</v>
      </c>
      <c r="I101" s="66">
        <f t="shared" si="45"/>
        <v>12.989786396494193</v>
      </c>
      <c r="J101" s="66">
        <f t="shared" si="46"/>
        <v>0.14151210104105694</v>
      </c>
      <c r="K101" s="66">
        <f t="shared" si="47"/>
        <v>0</v>
      </c>
      <c r="L101" s="66">
        <f t="shared" si="48"/>
        <v>-0.14151210104105694</v>
      </c>
      <c r="M101" s="66">
        <f t="shared" si="49"/>
        <v>12.989786396494193</v>
      </c>
      <c r="N101" s="66">
        <f t="shared" si="50"/>
        <v>0.14151210104105694</v>
      </c>
      <c r="O101" s="67">
        <f t="shared" si="51"/>
        <v>2.0025674741054308E-2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1.5340955583350196E-6</v>
      </c>
      <c r="X101" s="65">
        <f t="shared" si="55"/>
        <v>1.5340955583350196E-2</v>
      </c>
      <c r="Y101" s="68">
        <f t="shared" si="57"/>
        <v>4.6858277981254304E-2</v>
      </c>
      <c r="Z101" s="68">
        <f t="shared" si="58"/>
        <v>4.6858277981254304E-2</v>
      </c>
      <c r="AA101" s="66">
        <f t="shared" si="56"/>
        <v>12.989786396494193</v>
      </c>
      <c r="AB101" s="68">
        <f t="shared" si="59"/>
        <v>2.7564356865926953E-2</v>
      </c>
    </row>
    <row r="102" spans="1:28">
      <c r="A102">
        <v>7606.56</v>
      </c>
      <c r="B102">
        <v>13.378038363647656</v>
      </c>
      <c r="D102" s="66">
        <f t="shared" si="40"/>
        <v>13.178156775516497</v>
      </c>
      <c r="E102" s="66">
        <f t="shared" si="41"/>
        <v>12.393604052512815</v>
      </c>
      <c r="F102" s="66">
        <f t="shared" si="42"/>
        <v>0.78455272300368151</v>
      </c>
      <c r="G102" s="66">
        <f t="shared" si="43"/>
        <v>0.62351241505251631</v>
      </c>
      <c r="H102" s="66">
        <f t="shared" si="44"/>
        <v>-0.1610403079511652</v>
      </c>
      <c r="I102" s="66">
        <f t="shared" si="45"/>
        <v>13.017116467565332</v>
      </c>
      <c r="J102" s="66">
        <f t="shared" si="46"/>
        <v>0.16104030795116486</v>
      </c>
      <c r="K102" s="66">
        <f t="shared" si="47"/>
        <v>0</v>
      </c>
      <c r="L102" s="66">
        <f t="shared" si="48"/>
        <v>-0.16104030795116486</v>
      </c>
      <c r="M102" s="66">
        <f t="shared" si="49"/>
        <v>13.017116467565332</v>
      </c>
      <c r="N102" s="66">
        <f t="shared" si="50"/>
        <v>0.16104030795116486</v>
      </c>
      <c r="O102" s="67">
        <f t="shared" si="51"/>
        <v>2.5933980785006014E-2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1.4004498942389913E-6</v>
      </c>
      <c r="X102" s="65">
        <f t="shared" si="55"/>
        <v>1.4004498942389913E-2</v>
      </c>
      <c r="Y102" s="68">
        <f t="shared" si="57"/>
        <v>4.6858277981247198E-2</v>
      </c>
      <c r="Z102" s="68">
        <f t="shared" si="58"/>
        <v>4.6858277981247198E-2</v>
      </c>
      <c r="AA102" s="66">
        <f t="shared" si="56"/>
        <v>13.017116467565332</v>
      </c>
      <c r="AB102" s="68">
        <f t="shared" si="59"/>
        <v>2.7330071071139272E-2</v>
      </c>
    </row>
    <row r="103" spans="1:28">
      <c r="A103">
        <v>8316.19</v>
      </c>
      <c r="B103">
        <v>13.401467502638283</v>
      </c>
      <c r="D103" s="66">
        <f t="shared" si="40"/>
        <v>13.201585914507124</v>
      </c>
      <c r="E103" s="66">
        <f t="shared" si="41"/>
        <v>12.414499175125737</v>
      </c>
      <c r="F103" s="66">
        <f t="shared" si="42"/>
        <v>0.78708673938138674</v>
      </c>
      <c r="G103" s="66">
        <f t="shared" si="43"/>
        <v>0.62837279619885211</v>
      </c>
      <c r="H103" s="66">
        <f t="shared" si="44"/>
        <v>-0.15871394318253462</v>
      </c>
      <c r="I103" s="66">
        <f t="shared" si="45"/>
        <v>13.042871971324589</v>
      </c>
      <c r="J103" s="66">
        <f t="shared" si="46"/>
        <v>0.15871394318253529</v>
      </c>
      <c r="K103" s="66">
        <f t="shared" si="47"/>
        <v>0</v>
      </c>
      <c r="L103" s="66">
        <f t="shared" si="48"/>
        <v>-0.15871394318253529</v>
      </c>
      <c r="M103" s="66">
        <f t="shared" si="49"/>
        <v>13.042871971324589</v>
      </c>
      <c r="N103" s="66">
        <f t="shared" si="50"/>
        <v>0.15871394318253529</v>
      </c>
      <c r="O103" s="67">
        <f t="shared" si="51"/>
        <v>2.5190115760549039E-2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1.280947903730259E-6</v>
      </c>
      <c r="X103" s="65">
        <f t="shared" si="55"/>
        <v>1.280947903730259E-2</v>
      </c>
      <c r="Y103" s="68">
        <f t="shared" si="57"/>
        <v>2.3429138990627152E-2</v>
      </c>
      <c r="Z103" s="68">
        <f t="shared" si="58"/>
        <v>2.3429138990627152E-2</v>
      </c>
      <c r="AA103" s="66">
        <f t="shared" si="56"/>
        <v>13.042871971324589</v>
      </c>
      <c r="AB103" s="68">
        <f t="shared" si="59"/>
        <v>2.5755503759256726E-2</v>
      </c>
    </row>
    <row r="104" spans="1:28">
      <c r="A104">
        <v>9095.99</v>
      </c>
      <c r="B104">
        <v>13.424896641628914</v>
      </c>
      <c r="D104" s="66">
        <f t="shared" ref="D104:D125" si="60">IF(B104-$D$4&gt;0.05,B104-$D$4,IF(A104="","",0))</f>
        <v>13.225015053497755</v>
      </c>
      <c r="E104" s="66">
        <f t="shared" ref="E104:E125" si="61">IF(D104="","",IF(A104&lt;$F$4+0.01,0,10^(((-0.434*$E$4)/(LOG(A104)-LOG($F$4)))+LOG($G$4))))</f>
        <v>12.435098315039232</v>
      </c>
      <c r="F104" s="66">
        <f t="shared" ref="F104:F125" si="62">IF(E104="","",IF(ABS(D104-E104)&lt;0.05,0,D104-E104))</f>
        <v>0.78991673845852262</v>
      </c>
      <c r="G104" s="66">
        <f t="shared" ref="G104:G125" si="63">IF(OR(D104="",$H$4=""),"",IF(A104&lt;$I$4,0,10^(((-0.434*$H$4)/(LOG(A104)-LOG($I$4)))+LOG($J$4))))</f>
        <v>0.63276847055952756</v>
      </c>
      <c r="H104" s="66">
        <f t="shared" ref="H104:H125" si="64">IF(G104="","",IF(ABS(G104-F104)&lt;0.05,0,G104-F104))</f>
        <v>-0.15714826789899505</v>
      </c>
      <c r="I104" s="66">
        <f t="shared" ref="I104:I125" si="65">IF(G104="","",E104+G104)</f>
        <v>13.06786678559876</v>
      </c>
      <c r="J104" s="66">
        <f t="shared" ref="J104:J125" si="66">IF(I104="","",IF(ABS(D104-I104)&lt;0.05,0,D104-I104))</f>
        <v>0.15714826789899483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-0.15714826789899483</v>
      </c>
      <c r="M104" s="66">
        <f t="shared" ref="M104:M125" si="69">IF(L104="","",E104+G104+K104)</f>
        <v>13.06786678559876</v>
      </c>
      <c r="N104" s="66">
        <f t="shared" ref="N104:N125" si="70">IF(M104="","",IF(ABS(D104-M104)&lt;0.05,0,D104-M104))</f>
        <v>0.15714826789899483</v>
      </c>
      <c r="O104" s="67">
        <f t="shared" ref="O104:O125" si="71">IF($H$4="",IF(A104="","",F104^2),IF(N104="","",N104^2))</f>
        <v>2.4695578103654248E-2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1.1711321304797546E-6</v>
      </c>
      <c r="X104" s="65">
        <f t="shared" ref="X104:X125" si="75">IF(D104="","",IF(W104=" "," ",W104*10000))</f>
        <v>1.1711321304797545E-2</v>
      </c>
      <c r="Y104" s="68">
        <f t="shared" si="57"/>
        <v>2.3429138990630705E-2</v>
      </c>
      <c r="Z104" s="68">
        <f t="shared" si="58"/>
        <v>2.3429138990630705E-2</v>
      </c>
      <c r="AA104" s="66">
        <f t="shared" ref="AA104:AA125" si="76">(IF(M104="",(IF(I104="",E104,I104)),M104 ))</f>
        <v>13.06786678559876</v>
      </c>
      <c r="AB104" s="68">
        <f t="shared" si="59"/>
        <v>2.4994814274171162E-2</v>
      </c>
    </row>
    <row r="105" spans="1:28">
      <c r="A105">
        <v>9955.33</v>
      </c>
      <c r="B105">
        <v>13.448325780619541</v>
      </c>
      <c r="D105" s="66">
        <f t="shared" si="60"/>
        <v>13.248444192488382</v>
      </c>
      <c r="E105" s="66">
        <f t="shared" si="61"/>
        <v>12.455453593069628</v>
      </c>
      <c r="F105" s="66">
        <f t="shared" si="62"/>
        <v>0.79299059941875427</v>
      </c>
      <c r="G105" s="66">
        <f t="shared" si="63"/>
        <v>0.63677162765191486</v>
      </c>
      <c r="H105" s="66">
        <f t="shared" si="64"/>
        <v>-0.15621897176683941</v>
      </c>
      <c r="I105" s="66">
        <f t="shared" si="65"/>
        <v>13.092225220721541</v>
      </c>
      <c r="J105" s="66">
        <f t="shared" si="66"/>
        <v>0.1562189717668403</v>
      </c>
      <c r="K105" s="66">
        <f t="shared" si="67"/>
        <v>0</v>
      </c>
      <c r="L105" s="66">
        <f t="shared" si="68"/>
        <v>-0.1562189717668403</v>
      </c>
      <c r="M105" s="66">
        <f t="shared" si="69"/>
        <v>13.092225220721541</v>
      </c>
      <c r="N105" s="66">
        <f t="shared" si="70"/>
        <v>0.1562189717668403</v>
      </c>
      <c r="O105" s="67">
        <f t="shared" si="71"/>
        <v>2.4404367139888847E-2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1.0700404856014359E-6</v>
      </c>
      <c r="X105" s="65">
        <f t="shared" si="75"/>
        <v>1.0700404856014359E-2</v>
      </c>
      <c r="Y105" s="68">
        <f t="shared" ref="Y105:Y125" si="77">IF(B105-B104&lt;0.0001,0.0001,B105-B104)</f>
        <v>2.3429138990627152E-2</v>
      </c>
      <c r="Z105" s="68">
        <f t="shared" ref="Z105:Z125" si="78">IF(D105-D104&lt;0.0001,0.0001,D105-D104)</f>
        <v>2.3429138990627152E-2</v>
      </c>
      <c r="AA105" s="66">
        <f t="shared" si="76"/>
        <v>13.092225220721541</v>
      </c>
      <c r="AB105" s="68">
        <f t="shared" ref="AB105:AB125" si="79">IF(AA105-AA104&lt;0.0001,0.0001,AA105-AA104)</f>
        <v>2.4358435122781685E-2</v>
      </c>
    </row>
    <row r="106" spans="1:28">
      <c r="A106">
        <v>10894.74</v>
      </c>
      <c r="B106">
        <v>13.471754919610168</v>
      </c>
      <c r="D106" s="66">
        <f t="shared" si="60"/>
        <v>13.271873331479009</v>
      </c>
      <c r="E106" s="66">
        <f t="shared" si="61"/>
        <v>12.47540396003548</v>
      </c>
      <c r="F106" s="66">
        <f t="shared" si="62"/>
        <v>0.79646937144352847</v>
      </c>
      <c r="G106" s="66">
        <f t="shared" si="63"/>
        <v>0.64040354463358085</v>
      </c>
      <c r="H106" s="66">
        <f t="shared" si="64"/>
        <v>-0.15606582680994763</v>
      </c>
      <c r="I106" s="66">
        <f t="shared" si="65"/>
        <v>13.115807504669061</v>
      </c>
      <c r="J106" s="66">
        <f t="shared" si="66"/>
        <v>0.1560658268099484</v>
      </c>
      <c r="K106" s="66">
        <f t="shared" si="67"/>
        <v>0</v>
      </c>
      <c r="L106" s="66">
        <f t="shared" si="68"/>
        <v>-0.1560658268099484</v>
      </c>
      <c r="M106" s="66">
        <f t="shared" si="69"/>
        <v>13.115807504669061</v>
      </c>
      <c r="N106" s="66">
        <f t="shared" si="70"/>
        <v>0.1560658268099484</v>
      </c>
      <c r="O106" s="67">
        <f t="shared" si="71"/>
        <v>2.4356542297872812E-2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9.7777516007931752E-7</v>
      </c>
      <c r="X106" s="65">
        <f t="shared" si="75"/>
        <v>9.7777516007931751E-3</v>
      </c>
      <c r="Y106" s="68">
        <f t="shared" si="77"/>
        <v>2.3429138990627152E-2</v>
      </c>
      <c r="Z106" s="68">
        <f t="shared" si="78"/>
        <v>2.3429138990627152E-2</v>
      </c>
      <c r="AA106" s="66">
        <f t="shared" si="76"/>
        <v>13.115807504669061</v>
      </c>
      <c r="AB106" s="68">
        <f t="shared" si="79"/>
        <v>2.3582283947519045E-2</v>
      </c>
    </row>
    <row r="107" spans="1:28">
      <c r="A107">
        <v>11893.03</v>
      </c>
      <c r="B107">
        <v>13.495184058600795</v>
      </c>
      <c r="D107" s="66">
        <f t="shared" si="60"/>
        <v>13.295302470469636</v>
      </c>
      <c r="E107" s="66">
        <f t="shared" si="61"/>
        <v>12.494445505671056</v>
      </c>
      <c r="F107" s="66">
        <f t="shared" si="62"/>
        <v>0.80085696479858015</v>
      </c>
      <c r="G107" s="66">
        <f t="shared" si="63"/>
        <v>0.64362918107838196</v>
      </c>
      <c r="H107" s="66">
        <f t="shared" si="64"/>
        <v>-0.15722778372019819</v>
      </c>
      <c r="I107" s="66">
        <f t="shared" si="65"/>
        <v>13.138074686749437</v>
      </c>
      <c r="J107" s="66">
        <f t="shared" si="66"/>
        <v>0.15722778372019874</v>
      </c>
      <c r="K107" s="66">
        <f t="shared" si="67"/>
        <v>0</v>
      </c>
      <c r="L107" s="66">
        <f t="shared" si="68"/>
        <v>-0.15722778372019874</v>
      </c>
      <c r="M107" s="66">
        <f t="shared" si="69"/>
        <v>13.138074686749437</v>
      </c>
      <c r="N107" s="66">
        <f t="shared" si="70"/>
        <v>0.15722778372019874</v>
      </c>
      <c r="O107" s="67">
        <f t="shared" si="71"/>
        <v>2.4720575973565594E-2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8.9570161241689805E-7</v>
      </c>
      <c r="X107" s="65">
        <f t="shared" si="75"/>
        <v>8.9570161241689806E-3</v>
      </c>
      <c r="Y107" s="68">
        <f t="shared" si="77"/>
        <v>2.3429138990627152E-2</v>
      </c>
      <c r="Z107" s="68">
        <f t="shared" si="78"/>
        <v>2.3429138990627152E-2</v>
      </c>
      <c r="AA107" s="66">
        <f t="shared" si="76"/>
        <v>13.138074686749437</v>
      </c>
      <c r="AB107" s="68">
        <f t="shared" si="79"/>
        <v>2.2267182080376813E-2</v>
      </c>
    </row>
    <row r="108" spans="1:28">
      <c r="A108">
        <v>12994.58</v>
      </c>
      <c r="B108">
        <v>13.495184058600795</v>
      </c>
      <c r="D108" s="66">
        <f t="shared" si="60"/>
        <v>13.295302470469636</v>
      </c>
      <c r="E108" s="66">
        <f t="shared" si="61"/>
        <v>12.513337559785271</v>
      </c>
      <c r="F108" s="66">
        <f t="shared" si="62"/>
        <v>0.78196491068436558</v>
      </c>
      <c r="G108" s="66">
        <f t="shared" si="63"/>
        <v>0.64662019810385529</v>
      </c>
      <c r="H108" s="66">
        <f t="shared" si="64"/>
        <v>-0.13534471258051028</v>
      </c>
      <c r="I108" s="66">
        <f t="shared" si="65"/>
        <v>13.159957757889126</v>
      </c>
      <c r="J108" s="66">
        <f t="shared" si="66"/>
        <v>0.13534471258051006</v>
      </c>
      <c r="K108" s="66">
        <f t="shared" si="67"/>
        <v>0</v>
      </c>
      <c r="L108" s="66">
        <f t="shared" si="68"/>
        <v>-0.13534471258051006</v>
      </c>
      <c r="M108" s="66">
        <f t="shared" si="69"/>
        <v>13.159957757889126</v>
      </c>
      <c r="N108" s="66">
        <f t="shared" si="70"/>
        <v>0.13534471258051006</v>
      </c>
      <c r="O108" s="67">
        <f t="shared" si="71"/>
        <v>1.8318191223500879E-2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8.1977302440883374E-7</v>
      </c>
      <c r="X108" s="65">
        <f t="shared" si="75"/>
        <v>8.1977302440883366E-3</v>
      </c>
      <c r="Y108" s="68">
        <f t="shared" si="77"/>
        <v>1E-4</v>
      </c>
      <c r="Z108" s="68">
        <f t="shared" si="78"/>
        <v>1E-4</v>
      </c>
      <c r="AA108" s="66">
        <f t="shared" si="76"/>
        <v>13.159957757889126</v>
      </c>
      <c r="AB108" s="68">
        <f t="shared" si="79"/>
        <v>2.1883071139688681E-2</v>
      </c>
    </row>
    <row r="109" spans="1:28">
      <c r="A109">
        <v>14293.37</v>
      </c>
      <c r="B109">
        <v>13.495184058600795</v>
      </c>
      <c r="D109" s="66">
        <f t="shared" si="60"/>
        <v>13.295302470469636</v>
      </c>
      <c r="E109" s="66">
        <f t="shared" si="61"/>
        <v>12.533276959442526</v>
      </c>
      <c r="F109" s="66">
        <f t="shared" si="62"/>
        <v>0.76202551102710991</v>
      </c>
      <c r="G109" s="66">
        <f t="shared" si="63"/>
        <v>0.64957268842342331</v>
      </c>
      <c r="H109" s="66">
        <f t="shared" si="64"/>
        <v>-0.11245282260368661</v>
      </c>
      <c r="I109" s="66">
        <f t="shared" si="65"/>
        <v>13.18284964786595</v>
      </c>
      <c r="J109" s="66">
        <f t="shared" si="66"/>
        <v>0.11245282260368583</v>
      </c>
      <c r="K109" s="66">
        <f t="shared" si="67"/>
        <v>0</v>
      </c>
      <c r="L109" s="66">
        <f t="shared" si="68"/>
        <v>-0.11245282260368583</v>
      </c>
      <c r="M109" s="66">
        <f t="shared" si="69"/>
        <v>13.18284964786595</v>
      </c>
      <c r="N109" s="66">
        <f t="shared" si="70"/>
        <v>0.11245282260368583</v>
      </c>
      <c r="O109" s="67">
        <f t="shared" si="71"/>
        <v>1.2645637311536034E-2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7.4528303314911333E-7</v>
      </c>
      <c r="X109" s="65">
        <f t="shared" si="75"/>
        <v>7.4528303314911329E-3</v>
      </c>
      <c r="Y109" s="68">
        <f t="shared" si="77"/>
        <v>1E-4</v>
      </c>
      <c r="Z109" s="68">
        <f t="shared" si="78"/>
        <v>1E-4</v>
      </c>
      <c r="AA109" s="66">
        <f t="shared" si="76"/>
        <v>13.18284964786595</v>
      </c>
      <c r="AB109" s="68">
        <f t="shared" si="79"/>
        <v>2.2891889976824231E-2</v>
      </c>
    </row>
    <row r="110" spans="1:28">
      <c r="A110">
        <v>15593.62</v>
      </c>
      <c r="B110">
        <v>13.495184058600795</v>
      </c>
      <c r="D110" s="66">
        <f t="shared" si="60"/>
        <v>13.295302470469636</v>
      </c>
      <c r="E110" s="66">
        <f t="shared" si="61"/>
        <v>12.551167143976794</v>
      </c>
      <c r="F110" s="66">
        <f t="shared" si="62"/>
        <v>0.74413532649284164</v>
      </c>
      <c r="G110" s="66">
        <f t="shared" si="63"/>
        <v>0.65205951161637987</v>
      </c>
      <c r="H110" s="66">
        <f t="shared" si="64"/>
        <v>-9.207581487646177E-2</v>
      </c>
      <c r="I110" s="66">
        <f t="shared" si="65"/>
        <v>13.203226655593173</v>
      </c>
      <c r="J110" s="66">
        <f t="shared" si="66"/>
        <v>9.2075814876462658E-2</v>
      </c>
      <c r="K110" s="66">
        <f t="shared" si="67"/>
        <v>0</v>
      </c>
      <c r="L110" s="66">
        <f t="shared" si="68"/>
        <v>-9.2075814876462658E-2</v>
      </c>
      <c r="M110" s="66">
        <f t="shared" si="69"/>
        <v>13.203226655593173</v>
      </c>
      <c r="N110" s="66">
        <f t="shared" si="70"/>
        <v>9.2075814876462658E-2</v>
      </c>
      <c r="O110" s="67">
        <f t="shared" si="71"/>
        <v>8.4779556851646218E-3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6.8313875466521197E-7</v>
      </c>
      <c r="X110" s="65">
        <f t="shared" si="75"/>
        <v>6.8313875466521198E-3</v>
      </c>
      <c r="Y110" s="68">
        <f t="shared" si="77"/>
        <v>1E-4</v>
      </c>
      <c r="Z110" s="68">
        <f t="shared" si="78"/>
        <v>1E-4</v>
      </c>
      <c r="AA110" s="66">
        <f t="shared" si="76"/>
        <v>13.203226655593173</v>
      </c>
      <c r="AB110" s="68">
        <f t="shared" si="79"/>
        <v>2.0377007727223173E-2</v>
      </c>
    </row>
    <row r="111" spans="1:28">
      <c r="A111">
        <v>17092.91</v>
      </c>
      <c r="B111">
        <v>13.495184058600795</v>
      </c>
      <c r="D111" s="66">
        <f t="shared" si="60"/>
        <v>13.295302470469636</v>
      </c>
      <c r="E111" s="66">
        <f t="shared" si="61"/>
        <v>12.569694922083748</v>
      </c>
      <c r="F111" s="66">
        <f t="shared" si="62"/>
        <v>0.72560754838588792</v>
      </c>
      <c r="G111" s="66">
        <f t="shared" si="63"/>
        <v>0.65448752919265707</v>
      </c>
      <c r="H111" s="66">
        <f t="shared" si="64"/>
        <v>-7.1120019193230855E-2</v>
      </c>
      <c r="I111" s="66">
        <f t="shared" si="65"/>
        <v>13.224182451276405</v>
      </c>
      <c r="J111" s="66">
        <f t="shared" si="66"/>
        <v>7.1120019193230632E-2</v>
      </c>
      <c r="K111" s="66">
        <f t="shared" si="67"/>
        <v>0</v>
      </c>
      <c r="L111" s="66">
        <f t="shared" si="68"/>
        <v>-7.1120019193230632E-2</v>
      </c>
      <c r="M111" s="66">
        <f t="shared" si="69"/>
        <v>13.224182451276405</v>
      </c>
      <c r="N111" s="66">
        <f t="shared" si="70"/>
        <v>7.1120019193230632E-2</v>
      </c>
      <c r="O111" s="67">
        <f t="shared" si="71"/>
        <v>5.0580571300454938E-3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6.2321782233233219E-7</v>
      </c>
      <c r="X111" s="65">
        <f t="shared" si="75"/>
        <v>6.2321782233233222E-3</v>
      </c>
      <c r="Y111" s="68">
        <f t="shared" si="77"/>
        <v>1E-4</v>
      </c>
      <c r="Z111" s="68">
        <f t="shared" si="78"/>
        <v>1E-4</v>
      </c>
      <c r="AA111" s="66">
        <f t="shared" si="76"/>
        <v>13.224182451276405</v>
      </c>
      <c r="AB111" s="68">
        <f t="shared" si="79"/>
        <v>2.0955795683232026E-2</v>
      </c>
    </row>
    <row r="112" spans="1:28">
      <c r="A112">
        <v>18690.88</v>
      </c>
      <c r="B112">
        <v>13.495184058600795</v>
      </c>
      <c r="D112" s="66">
        <f t="shared" si="60"/>
        <v>13.295302470469636</v>
      </c>
      <c r="E112" s="66">
        <f t="shared" si="61"/>
        <v>12.587410159073096</v>
      </c>
      <c r="F112" s="66">
        <f t="shared" si="62"/>
        <v>0.70789231139653985</v>
      </c>
      <c r="G112" s="66">
        <f t="shared" si="63"/>
        <v>0.65668037657658551</v>
      </c>
      <c r="H112" s="66">
        <f t="shared" si="64"/>
        <v>-5.1211934819954341E-2</v>
      </c>
      <c r="I112" s="66">
        <f t="shared" si="65"/>
        <v>13.244090535649681</v>
      </c>
      <c r="J112" s="66">
        <f t="shared" si="66"/>
        <v>5.1211934819955118E-2</v>
      </c>
      <c r="K112" s="66">
        <f t="shared" si="67"/>
        <v>0</v>
      </c>
      <c r="L112" s="66">
        <f t="shared" si="68"/>
        <v>-5.1211934819955118E-2</v>
      </c>
      <c r="M112" s="66">
        <f t="shared" si="69"/>
        <v>13.244090535649681</v>
      </c>
      <c r="N112" s="66">
        <f t="shared" si="70"/>
        <v>5.1211934819955118E-2</v>
      </c>
      <c r="O112" s="67">
        <f t="shared" si="71"/>
        <v>2.6226622680033313E-3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5.6993604086712575E-7</v>
      </c>
      <c r="X112" s="65">
        <f t="shared" si="75"/>
        <v>5.6993604086712571E-3</v>
      </c>
      <c r="Y112" s="68">
        <f t="shared" si="77"/>
        <v>1E-4</v>
      </c>
      <c r="Z112" s="68">
        <f t="shared" si="78"/>
        <v>1E-4</v>
      </c>
      <c r="AA112" s="66">
        <f t="shared" si="76"/>
        <v>13.244090535649681</v>
      </c>
      <c r="AB112" s="68">
        <f t="shared" si="79"/>
        <v>1.9908084373275514E-2</v>
      </c>
    </row>
    <row r="113" spans="1:28">
      <c r="A113">
        <v>20391.89</v>
      </c>
      <c r="B113">
        <v>13.495184058600795</v>
      </c>
      <c r="D113" s="66">
        <f t="shared" si="60"/>
        <v>13.295302470469636</v>
      </c>
      <c r="E113" s="66">
        <f t="shared" si="61"/>
        <v>12.604377572997771</v>
      </c>
      <c r="F113" s="66">
        <f t="shared" si="62"/>
        <v>0.6909248974718647</v>
      </c>
      <c r="G113" s="66">
        <f t="shared" si="63"/>
        <v>0.65867205384409144</v>
      </c>
      <c r="H113" s="66">
        <f t="shared" si="64"/>
        <v>0</v>
      </c>
      <c r="I113" s="66">
        <f t="shared" si="65"/>
        <v>13.263049626841863</v>
      </c>
      <c r="J113" s="66">
        <f t="shared" si="66"/>
        <v>0</v>
      </c>
      <c r="K113" s="66">
        <f t="shared" si="67"/>
        <v>0</v>
      </c>
      <c r="L113" s="66">
        <f t="shared" si="68"/>
        <v>0</v>
      </c>
      <c r="M113" s="66">
        <f t="shared" si="69"/>
        <v>13.263049626841863</v>
      </c>
      <c r="N113" s="66">
        <f t="shared" si="70"/>
        <v>0</v>
      </c>
      <c r="O113" s="67">
        <f t="shared" si="71"/>
        <v>0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5.2239425318214954E-7</v>
      </c>
      <c r="X113" s="65">
        <f t="shared" si="75"/>
        <v>5.2239425318214953E-3</v>
      </c>
      <c r="Y113" s="68">
        <f t="shared" si="77"/>
        <v>1E-4</v>
      </c>
      <c r="Z113" s="68">
        <f t="shared" si="78"/>
        <v>1E-4</v>
      </c>
      <c r="AA113" s="66">
        <f t="shared" si="76"/>
        <v>13.263049626841863</v>
      </c>
      <c r="AB113" s="68">
        <f t="shared" si="79"/>
        <v>1.8959091192181532E-2</v>
      </c>
    </row>
    <row r="114" spans="1:28">
      <c r="A114">
        <v>22293.54</v>
      </c>
      <c r="B114">
        <v>13.495184058600795</v>
      </c>
      <c r="D114" s="66">
        <f t="shared" si="60"/>
        <v>13.295302470469636</v>
      </c>
      <c r="E114" s="66">
        <f t="shared" si="61"/>
        <v>12.621449267392626</v>
      </c>
      <c r="F114" s="66">
        <f t="shared" si="62"/>
        <v>0.67385320307701058</v>
      </c>
      <c r="G114" s="66">
        <f t="shared" si="63"/>
        <v>0.66057679213505527</v>
      </c>
      <c r="H114" s="66">
        <f t="shared" si="64"/>
        <v>0</v>
      </c>
      <c r="I114" s="66">
        <f t="shared" si="65"/>
        <v>13.282026059527681</v>
      </c>
      <c r="J114" s="66">
        <f t="shared" si="66"/>
        <v>0</v>
      </c>
      <c r="K114" s="66">
        <f t="shared" si="67"/>
        <v>0</v>
      </c>
      <c r="L114" s="66">
        <f t="shared" si="68"/>
        <v>0</v>
      </c>
      <c r="M114" s="66">
        <f t="shared" si="69"/>
        <v>13.282026059527681</v>
      </c>
      <c r="N114" s="66">
        <f t="shared" si="70"/>
        <v>0</v>
      </c>
      <c r="O114" s="67">
        <f t="shared" si="71"/>
        <v>0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4.778337647373428E-7</v>
      </c>
      <c r="X114" s="65">
        <f t="shared" si="75"/>
        <v>4.778337647373428E-3</v>
      </c>
      <c r="Y114" s="68">
        <f t="shared" si="77"/>
        <v>1E-4</v>
      </c>
      <c r="Z114" s="68">
        <f t="shared" si="78"/>
        <v>1E-4</v>
      </c>
      <c r="AA114" s="66">
        <f t="shared" si="76"/>
        <v>13.282026059527681</v>
      </c>
      <c r="AB114" s="68">
        <f t="shared" si="79"/>
        <v>1.8976432685818168E-2</v>
      </c>
    </row>
    <row r="115" spans="1:28">
      <c r="A115">
        <v>24395.05</v>
      </c>
      <c r="B115">
        <v>13.495184058600795</v>
      </c>
      <c r="D115" s="66">
        <f t="shared" si="60"/>
        <v>13.295302470469636</v>
      </c>
      <c r="E115" s="66">
        <f t="shared" si="61"/>
        <v>12.638400808885971</v>
      </c>
      <c r="F115" s="66">
        <f t="shared" si="62"/>
        <v>0.65690166158366559</v>
      </c>
      <c r="G115" s="66">
        <f t="shared" si="63"/>
        <v>0.66237680573785351</v>
      </c>
      <c r="H115" s="66">
        <f t="shared" si="64"/>
        <v>0</v>
      </c>
      <c r="I115" s="66">
        <f t="shared" si="65"/>
        <v>13.300777614623824</v>
      </c>
      <c r="J115" s="66">
        <f t="shared" si="66"/>
        <v>0</v>
      </c>
      <c r="K115" s="66">
        <f t="shared" si="67"/>
        <v>0</v>
      </c>
      <c r="L115" s="66">
        <f t="shared" si="68"/>
        <v>0</v>
      </c>
      <c r="M115" s="66">
        <f t="shared" si="69"/>
        <v>13.300777614623824</v>
      </c>
      <c r="N115" s="66">
        <f t="shared" si="70"/>
        <v>0</v>
      </c>
      <c r="O115" s="67">
        <f t="shared" si="71"/>
        <v>0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4.3667080606608892E-7</v>
      </c>
      <c r="X115" s="65">
        <f t="shared" si="75"/>
        <v>4.366708060660889E-3</v>
      </c>
      <c r="Y115" s="68">
        <f t="shared" si="77"/>
        <v>1E-4</v>
      </c>
      <c r="Z115" s="68">
        <f t="shared" si="78"/>
        <v>1E-4</v>
      </c>
      <c r="AA115" s="66">
        <f t="shared" si="76"/>
        <v>13.300777614623824</v>
      </c>
      <c r="AB115" s="68">
        <f t="shared" si="79"/>
        <v>1.8751555096143235E-2</v>
      </c>
    </row>
    <row r="116" spans="1:28">
      <c r="A116">
        <v>26696.080000000002</v>
      </c>
      <c r="B116">
        <v>13.495184058600795</v>
      </c>
      <c r="D116" s="66">
        <f t="shared" si="60"/>
        <v>13.295302470469636</v>
      </c>
      <c r="E116" s="66">
        <f t="shared" si="61"/>
        <v>12.655071217456729</v>
      </c>
      <c r="F116" s="66">
        <f t="shared" si="62"/>
        <v>0.64023125301290662</v>
      </c>
      <c r="G116" s="66">
        <f t="shared" si="63"/>
        <v>0.66406445400776948</v>
      </c>
      <c r="H116" s="66">
        <f t="shared" si="64"/>
        <v>0</v>
      </c>
      <c r="I116" s="66">
        <f t="shared" si="65"/>
        <v>13.319135671464499</v>
      </c>
      <c r="J116" s="66">
        <f t="shared" si="66"/>
        <v>0</v>
      </c>
      <c r="K116" s="66">
        <f t="shared" si="67"/>
        <v>0</v>
      </c>
      <c r="L116" s="66">
        <f t="shared" si="68"/>
        <v>0</v>
      </c>
      <c r="M116" s="66">
        <f t="shared" si="69"/>
        <v>13.319135671464499</v>
      </c>
      <c r="N116" s="66">
        <f t="shared" si="70"/>
        <v>0</v>
      </c>
      <c r="O116" s="67">
        <f t="shared" si="71"/>
        <v>0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3.9903259757696792E-7</v>
      </c>
      <c r="X116" s="65">
        <f t="shared" si="75"/>
        <v>3.9903259757696789E-3</v>
      </c>
      <c r="Y116" s="68">
        <f t="shared" si="77"/>
        <v>1E-4</v>
      </c>
      <c r="Z116" s="68">
        <f t="shared" si="78"/>
        <v>1E-4</v>
      </c>
      <c r="AA116" s="66">
        <f t="shared" si="76"/>
        <v>13.319135671464499</v>
      </c>
      <c r="AB116" s="68">
        <f t="shared" si="79"/>
        <v>1.8358056840675374E-2</v>
      </c>
    </row>
    <row r="117" spans="1:28">
      <c r="A117">
        <v>29296.73</v>
      </c>
      <c r="B117">
        <v>13.495184058600795</v>
      </c>
      <c r="D117" s="66">
        <f t="shared" si="60"/>
        <v>13.295302470469636</v>
      </c>
      <c r="E117" s="66">
        <f t="shared" si="61"/>
        <v>12.671966468044308</v>
      </c>
      <c r="F117" s="66">
        <f t="shared" si="62"/>
        <v>0.62333600242532761</v>
      </c>
      <c r="G117" s="66">
        <f t="shared" si="63"/>
        <v>0.66569708794364502</v>
      </c>
      <c r="H117" s="66">
        <f t="shared" si="64"/>
        <v>0</v>
      </c>
      <c r="I117" s="66">
        <f t="shared" si="65"/>
        <v>13.337663555987954</v>
      </c>
      <c r="J117" s="66">
        <f t="shared" si="66"/>
        <v>0</v>
      </c>
      <c r="K117" s="66">
        <f t="shared" si="67"/>
        <v>0</v>
      </c>
      <c r="L117" s="66">
        <f t="shared" si="68"/>
        <v>0</v>
      </c>
      <c r="M117" s="66">
        <f t="shared" si="69"/>
        <v>13.337663555987954</v>
      </c>
      <c r="N117" s="66">
        <f t="shared" si="70"/>
        <v>0</v>
      </c>
      <c r="O117" s="67">
        <f t="shared" si="71"/>
        <v>0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3.6361075613293849E-7</v>
      </c>
      <c r="X117" s="65">
        <f t="shared" si="75"/>
        <v>3.6361075613293849E-3</v>
      </c>
      <c r="Y117" s="68">
        <f t="shared" si="77"/>
        <v>1E-4</v>
      </c>
      <c r="Z117" s="68">
        <f t="shared" si="78"/>
        <v>1E-4</v>
      </c>
      <c r="AA117" s="66">
        <f t="shared" si="76"/>
        <v>13.337663555987954</v>
      </c>
      <c r="AB117" s="68">
        <f t="shared" si="79"/>
        <v>1.8527884523454219E-2</v>
      </c>
    </row>
    <row r="118" spans="1:28">
      <c r="A118">
        <v>32003.1</v>
      </c>
      <c r="B118">
        <v>13.495184058600795</v>
      </c>
      <c r="D118" s="66">
        <f t="shared" si="60"/>
        <v>13.295302470469636</v>
      </c>
      <c r="E118" s="66">
        <f t="shared" si="61"/>
        <v>12.687752610366381</v>
      </c>
      <c r="F118" s="66">
        <f t="shared" si="62"/>
        <v>0.60754986010325496</v>
      </c>
      <c r="G118" s="66">
        <f t="shared" si="63"/>
        <v>0.66715641818066629</v>
      </c>
      <c r="H118" s="66">
        <f t="shared" si="64"/>
        <v>5.9606558077411331E-2</v>
      </c>
      <c r="I118" s="66">
        <f t="shared" si="65"/>
        <v>13.354909028547047</v>
      </c>
      <c r="J118" s="66">
        <f t="shared" si="66"/>
        <v>-5.9606558077410554E-2</v>
      </c>
      <c r="K118" s="66">
        <f t="shared" si="67"/>
        <v>0</v>
      </c>
      <c r="L118" s="66">
        <f t="shared" si="68"/>
        <v>5.9606558077410554E-2</v>
      </c>
      <c r="M118" s="66">
        <f t="shared" si="69"/>
        <v>13.354909028547047</v>
      </c>
      <c r="N118" s="66">
        <f t="shared" si="70"/>
        <v>-5.9606558077410554E-2</v>
      </c>
      <c r="O118" s="67">
        <f t="shared" si="71"/>
        <v>3.5529417658357173E-3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3.3286169613326654E-7</v>
      </c>
      <c r="X118" s="65">
        <f t="shared" si="75"/>
        <v>3.3286169613326653E-3</v>
      </c>
      <c r="Y118" s="68">
        <f t="shared" si="77"/>
        <v>1E-4</v>
      </c>
      <c r="Z118" s="68">
        <f t="shared" si="78"/>
        <v>1E-4</v>
      </c>
      <c r="AA118" s="66">
        <f t="shared" si="76"/>
        <v>13.354909028547047</v>
      </c>
      <c r="AB118" s="68">
        <f t="shared" si="79"/>
        <v>1.7245472559093145E-2</v>
      </c>
    </row>
    <row r="119" spans="1:28">
      <c r="A119">
        <v>34997.86</v>
      </c>
      <c r="B119">
        <v>13.495184058600795</v>
      </c>
      <c r="D119" s="66">
        <f t="shared" si="60"/>
        <v>13.295302470469636</v>
      </c>
      <c r="E119" s="66">
        <f t="shared" si="61"/>
        <v>12.703470895586804</v>
      </c>
      <c r="F119" s="66">
        <f t="shared" si="62"/>
        <v>0.591831574882832</v>
      </c>
      <c r="G119" s="66">
        <f t="shared" si="63"/>
        <v>0.66854999269982307</v>
      </c>
      <c r="H119" s="66">
        <f t="shared" si="64"/>
        <v>7.6718417816991069E-2</v>
      </c>
      <c r="I119" s="66">
        <f t="shared" si="65"/>
        <v>13.372020888286627</v>
      </c>
      <c r="J119" s="66">
        <f t="shared" si="66"/>
        <v>-7.6718417816991291E-2</v>
      </c>
      <c r="K119" s="66">
        <f t="shared" si="67"/>
        <v>0</v>
      </c>
      <c r="L119" s="66">
        <f t="shared" si="68"/>
        <v>7.6718417816991291E-2</v>
      </c>
      <c r="M119" s="66">
        <f t="shared" si="69"/>
        <v>13.372020888286627</v>
      </c>
      <c r="N119" s="66">
        <f t="shared" si="70"/>
        <v>-7.6718417816991291E-2</v>
      </c>
      <c r="O119" s="67">
        <f t="shared" si="71"/>
        <v>5.8857156323424472E-3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3.0437878623214512E-7</v>
      </c>
      <c r="X119" s="65">
        <f t="shared" si="75"/>
        <v>3.0437878623214513E-3</v>
      </c>
      <c r="Y119" s="68">
        <f t="shared" si="77"/>
        <v>1E-4</v>
      </c>
      <c r="Z119" s="68">
        <f t="shared" si="78"/>
        <v>1E-4</v>
      </c>
      <c r="AA119" s="66">
        <f t="shared" si="76"/>
        <v>13.372020888286627</v>
      </c>
      <c r="AB119" s="68">
        <f t="shared" si="79"/>
        <v>1.7111859739580737E-2</v>
      </c>
    </row>
    <row r="120" spans="1:28">
      <c r="A120">
        <v>38297.17</v>
      </c>
      <c r="B120">
        <v>13.495184058600795</v>
      </c>
      <c r="D120" s="66">
        <f t="shared" si="60"/>
        <v>13.295302470469636</v>
      </c>
      <c r="E120" s="66">
        <f t="shared" si="61"/>
        <v>12.719038995264201</v>
      </c>
      <c r="F120" s="66">
        <f t="shared" si="62"/>
        <v>0.57626347520543497</v>
      </c>
      <c r="G120" s="66">
        <f t="shared" si="63"/>
        <v>0.66987525098481915</v>
      </c>
      <c r="H120" s="66">
        <f t="shared" si="64"/>
        <v>9.3611775779384176E-2</v>
      </c>
      <c r="I120" s="66">
        <f t="shared" si="65"/>
        <v>13.388914246249021</v>
      </c>
      <c r="J120" s="66">
        <f t="shared" si="66"/>
        <v>-9.3611775779384843E-2</v>
      </c>
      <c r="K120" s="66">
        <f t="shared" si="67"/>
        <v>0</v>
      </c>
      <c r="L120" s="66">
        <f t="shared" si="68"/>
        <v>9.3611775779384843E-2</v>
      </c>
      <c r="M120" s="66">
        <f t="shared" si="69"/>
        <v>13.388914246249021</v>
      </c>
      <c r="N120" s="66">
        <f t="shared" si="70"/>
        <v>-9.3611775779384843E-2</v>
      </c>
      <c r="O120" s="67">
        <f t="shared" si="71"/>
        <v>8.7631645645698218E-3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2.7815648382171693E-7</v>
      </c>
      <c r="X120" s="65">
        <f t="shared" si="75"/>
        <v>2.7815648382171691E-3</v>
      </c>
      <c r="Y120" s="68">
        <f t="shared" si="77"/>
        <v>1E-4</v>
      </c>
      <c r="Z120" s="68">
        <f t="shared" si="78"/>
        <v>1E-4</v>
      </c>
      <c r="AA120" s="66">
        <f t="shared" si="76"/>
        <v>13.388914246249021</v>
      </c>
      <c r="AB120" s="68">
        <f t="shared" si="79"/>
        <v>1.6893357962393551E-2</v>
      </c>
    </row>
    <row r="121" spans="1:28">
      <c r="A121">
        <v>41878.61</v>
      </c>
      <c r="B121">
        <v>13.495184058600795</v>
      </c>
      <c r="D121" s="66">
        <f t="shared" si="60"/>
        <v>13.295302470469636</v>
      </c>
      <c r="E121" s="66">
        <f t="shared" si="61"/>
        <v>12.734234574369918</v>
      </c>
      <c r="F121" s="66">
        <f t="shared" si="62"/>
        <v>0.56106789609971841</v>
      </c>
      <c r="G121" s="66">
        <f t="shared" si="63"/>
        <v>0.67111907439121554</v>
      </c>
      <c r="H121" s="66">
        <f t="shared" si="64"/>
        <v>0.11005117829149713</v>
      </c>
      <c r="I121" s="66">
        <f t="shared" si="65"/>
        <v>13.405353648761134</v>
      </c>
      <c r="J121" s="66">
        <f t="shared" si="66"/>
        <v>-0.11005117829149746</v>
      </c>
      <c r="K121" s="66">
        <f t="shared" si="67"/>
        <v>0</v>
      </c>
      <c r="L121" s="66">
        <f t="shared" si="68"/>
        <v>0.11005117829149746</v>
      </c>
      <c r="M121" s="66">
        <f t="shared" si="69"/>
        <v>13.405353648761134</v>
      </c>
      <c r="N121" s="66">
        <f t="shared" si="70"/>
        <v>-0.11005117829149746</v>
      </c>
      <c r="O121" s="67">
        <f t="shared" si="71"/>
        <v>1.2111261843346963E-2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2.5436866571078992E-7</v>
      </c>
      <c r="X121" s="65">
        <f t="shared" si="75"/>
        <v>2.5436866571078992E-3</v>
      </c>
      <c r="Y121" s="68">
        <f t="shared" si="77"/>
        <v>1E-4</v>
      </c>
      <c r="Z121" s="68">
        <f t="shared" si="78"/>
        <v>1E-4</v>
      </c>
      <c r="AA121" s="66">
        <f t="shared" si="76"/>
        <v>13.405353648761134</v>
      </c>
      <c r="AB121" s="68">
        <f t="shared" si="79"/>
        <v>1.6439402512112622E-2</v>
      </c>
    </row>
    <row r="122" spans="1:28">
      <c r="A122">
        <v>45801.94</v>
      </c>
      <c r="B122">
        <v>13.495184058600795</v>
      </c>
      <c r="D122" s="66">
        <f t="shared" si="60"/>
        <v>13.295302470469636</v>
      </c>
      <c r="E122" s="66">
        <f t="shared" si="61"/>
        <v>12.749209183988537</v>
      </c>
      <c r="F122" s="66">
        <f t="shared" si="62"/>
        <v>0.54609328648109923</v>
      </c>
      <c r="G122" s="66">
        <f t="shared" si="63"/>
        <v>0.6722994501474413</v>
      </c>
      <c r="H122" s="66">
        <f t="shared" si="64"/>
        <v>0.12620616366634207</v>
      </c>
      <c r="I122" s="66">
        <f t="shared" si="65"/>
        <v>13.421508634135979</v>
      </c>
      <c r="J122" s="66">
        <f t="shared" si="66"/>
        <v>-0.12620616366634252</v>
      </c>
      <c r="K122" s="66">
        <f t="shared" si="67"/>
        <v>0</v>
      </c>
      <c r="L122" s="66">
        <f t="shared" si="68"/>
        <v>0.12620616366634252</v>
      </c>
      <c r="M122" s="66">
        <f t="shared" si="69"/>
        <v>13.421508634135979</v>
      </c>
      <c r="N122" s="66">
        <f t="shared" si="70"/>
        <v>-0.12620616366634252</v>
      </c>
      <c r="O122" s="67">
        <f t="shared" si="71"/>
        <v>1.5927995747375634E-2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2.3257980224249328E-7</v>
      </c>
      <c r="X122" s="65">
        <f t="shared" si="75"/>
        <v>2.325798022424933E-3</v>
      </c>
      <c r="Y122" s="68">
        <f t="shared" si="77"/>
        <v>1E-4</v>
      </c>
      <c r="Z122" s="68">
        <f t="shared" si="78"/>
        <v>1E-4</v>
      </c>
      <c r="AA122" s="66">
        <f t="shared" si="76"/>
        <v>13.421508634135979</v>
      </c>
      <c r="AB122" s="68">
        <f t="shared" si="79"/>
        <v>1.6154985374845054E-2</v>
      </c>
    </row>
    <row r="123" spans="1:28">
      <c r="A123">
        <v>50096.17</v>
      </c>
      <c r="B123">
        <v>13.495184058600795</v>
      </c>
      <c r="D123" s="66">
        <f t="shared" si="60"/>
        <v>13.295302470469636</v>
      </c>
      <c r="E123" s="66">
        <f t="shared" si="61"/>
        <v>12.763953630596053</v>
      </c>
      <c r="F123" s="66">
        <f t="shared" si="62"/>
        <v>0.5313488398735835</v>
      </c>
      <c r="G123" s="66">
        <f t="shared" si="63"/>
        <v>0.6734200677680342</v>
      </c>
      <c r="H123" s="66">
        <f t="shared" si="64"/>
        <v>0.1420712278944507</v>
      </c>
      <c r="I123" s="66">
        <f t="shared" si="65"/>
        <v>13.437373698364087</v>
      </c>
      <c r="J123" s="66">
        <f t="shared" si="66"/>
        <v>-0.14207122789445137</v>
      </c>
      <c r="K123" s="66">
        <f t="shared" si="67"/>
        <v>0</v>
      </c>
      <c r="L123" s="66">
        <f t="shared" si="68"/>
        <v>0.14207122789445137</v>
      </c>
      <c r="M123" s="66">
        <f t="shared" si="69"/>
        <v>13.437373698364087</v>
      </c>
      <c r="N123" s="66">
        <f t="shared" si="70"/>
        <v>-0.14207122789445137</v>
      </c>
      <c r="O123" s="67">
        <f t="shared" si="71"/>
        <v>2.0184233795437136E-2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2.1264312516351136E-7</v>
      </c>
      <c r="X123" s="65">
        <f t="shared" si="75"/>
        <v>2.1264312516351136E-3</v>
      </c>
      <c r="Y123" s="68">
        <f t="shared" si="77"/>
        <v>1E-4</v>
      </c>
      <c r="Z123" s="68">
        <f t="shared" si="78"/>
        <v>1E-4</v>
      </c>
      <c r="AA123" s="66">
        <f t="shared" si="76"/>
        <v>13.437373698364087</v>
      </c>
      <c r="AB123" s="68">
        <f t="shared" si="79"/>
        <v>1.5865064228108849E-2</v>
      </c>
    </row>
    <row r="124" spans="1:28">
      <c r="A124">
        <v>54797.25</v>
      </c>
      <c r="B124">
        <v>13.495184058600795</v>
      </c>
      <c r="D124" s="66">
        <f t="shared" si="60"/>
        <v>13.295302470469636</v>
      </c>
      <c r="E124" s="66">
        <f t="shared" si="61"/>
        <v>12.778474842528533</v>
      </c>
      <c r="F124" s="66">
        <f t="shared" si="62"/>
        <v>0.51682762794110282</v>
      </c>
      <c r="G124" s="66">
        <f t="shared" si="63"/>
        <v>0.67448547234038647</v>
      </c>
      <c r="H124" s="66">
        <f t="shared" si="64"/>
        <v>0.15765784439928365</v>
      </c>
      <c r="I124" s="66">
        <f t="shared" si="65"/>
        <v>13.452960314868919</v>
      </c>
      <c r="J124" s="66">
        <f t="shared" si="66"/>
        <v>-0.15765784439928332</v>
      </c>
      <c r="K124" s="66">
        <f t="shared" si="67"/>
        <v>0</v>
      </c>
      <c r="L124" s="66">
        <f t="shared" si="68"/>
        <v>0.15765784439928332</v>
      </c>
      <c r="M124" s="66">
        <f t="shared" si="69"/>
        <v>13.452960314868919</v>
      </c>
      <c r="N124" s="66">
        <f t="shared" si="70"/>
        <v>-0.15765784439928332</v>
      </c>
      <c r="O124" s="67">
        <f t="shared" si="71"/>
        <v>2.4855995900628629E-2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1.9440037862342622E-7</v>
      </c>
      <c r="X124" s="65">
        <f t="shared" si="75"/>
        <v>1.9440037862342621E-3</v>
      </c>
      <c r="Y124" s="68">
        <f t="shared" si="77"/>
        <v>1E-4</v>
      </c>
      <c r="Z124" s="68">
        <f t="shared" si="78"/>
        <v>1E-4</v>
      </c>
      <c r="AA124" s="66">
        <f t="shared" si="76"/>
        <v>13.452960314868919</v>
      </c>
      <c r="AB124" s="68">
        <f t="shared" si="79"/>
        <v>1.5586616504831952E-2</v>
      </c>
    </row>
    <row r="125" spans="1:28">
      <c r="A125">
        <v>59997.64</v>
      </c>
      <c r="B125">
        <v>13.495184058600795</v>
      </c>
      <c r="D125" s="66">
        <f t="shared" si="60"/>
        <v>13.295302470469636</v>
      </c>
      <c r="E125" s="66">
        <f t="shared" si="61"/>
        <v>12.792918870749682</v>
      </c>
      <c r="F125" s="66">
        <f t="shared" si="62"/>
        <v>0.50238359971995372</v>
      </c>
      <c r="G125" s="66">
        <f t="shared" si="63"/>
        <v>0.67550947669985217</v>
      </c>
      <c r="H125" s="66">
        <f t="shared" si="64"/>
        <v>0.17312587697989845</v>
      </c>
      <c r="I125" s="66">
        <f t="shared" si="65"/>
        <v>13.468428347449535</v>
      </c>
      <c r="J125" s="66">
        <f t="shared" si="66"/>
        <v>-0.17312587697989912</v>
      </c>
      <c r="K125" s="66">
        <f t="shared" si="67"/>
        <v>0</v>
      </c>
      <c r="L125" s="66">
        <f t="shared" si="68"/>
        <v>0.17312587697989912</v>
      </c>
      <c r="M125" s="66">
        <f t="shared" si="69"/>
        <v>13.468428347449535</v>
      </c>
      <c r="N125" s="66">
        <f t="shared" si="70"/>
        <v>-0.17312587697989912</v>
      </c>
      <c r="O125" s="67">
        <f t="shared" si="71"/>
        <v>2.9972569280059164E-2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1.7755041944187375E-7</v>
      </c>
      <c r="X125" s="65">
        <f t="shared" si="75"/>
        <v>1.7755041944187374E-3</v>
      </c>
      <c r="Y125" s="68">
        <f t="shared" si="77"/>
        <v>1E-4</v>
      </c>
      <c r="Z125" s="68">
        <f t="shared" si="78"/>
        <v>1E-4</v>
      </c>
      <c r="AA125" s="66">
        <f t="shared" si="76"/>
        <v>13.468428347449535</v>
      </c>
      <c r="AB125" s="68">
        <f t="shared" si="79"/>
        <v>1.5468032580615798E-2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</v>
      </c>
      <c r="C225" s="65">
        <f t="shared" ref="C225:C256" si="80">IF(D8&lt;0.0001,0.1,IF(D8="",0.001,D8))</f>
        <v>0.1</v>
      </c>
      <c r="D225" s="9">
        <f>IF(A8="",0.001,A8)</f>
        <v>1.6</v>
      </c>
      <c r="E225" s="66">
        <f t="shared" ref="E225:E256" si="81">IF(E8&lt;0.0001,0.1,IF(E8="",E224,E8))</f>
        <v>0.1</v>
      </c>
      <c r="F225" s="9">
        <f>IF(A8="",0.001,A8)</f>
        <v>1.6</v>
      </c>
      <c r="G225" s="68">
        <f t="shared" ref="G225:G256" si="82">IF(G8&lt;0.0001,0.1,IF(G8="",0.0001,G8))</f>
        <v>0.1</v>
      </c>
      <c r="H225" s="9">
        <f>IF(A8="",0.0001,A8)</f>
        <v>1.6</v>
      </c>
      <c r="I225" s="66">
        <f>IF(I8&lt;0.0001,0.1,IF(I8="",0.0001,I8))</f>
        <v>0.1</v>
      </c>
      <c r="J225" s="9">
        <f>IF(A8="",0.001,A8)</f>
        <v>1.6</v>
      </c>
      <c r="K225" s="9">
        <f t="shared" ref="K225:K256" si="83">IF(M8&lt;0.0001,0.1,IF(M8="",0.0001,M8))</f>
        <v>0.1</v>
      </c>
      <c r="L225" s="9">
        <f t="shared" ref="L225:L256" si="84">IF(C9="",D225,C9)</f>
        <v>1.6</v>
      </c>
    </row>
    <row r="226" spans="1:12">
      <c r="A226" s="66">
        <f t="shared" ref="A226:A257" si="85">IF(B9="",A225,IF(B9&lt;0.0001,0.1,B9))</f>
        <v>0.28114966788751622</v>
      </c>
      <c r="B226" s="9">
        <f t="shared" ref="B226:B257" si="86">IF(A9="",B225,A9)</f>
        <v>1.81</v>
      </c>
      <c r="C226" s="65">
        <f t="shared" si="80"/>
        <v>8.1268079756357192E-2</v>
      </c>
      <c r="D226" s="9">
        <f t="shared" ref="D226:D257" si="87">IF(A9="",B225,A9)</f>
        <v>1.81</v>
      </c>
      <c r="E226" s="66">
        <f t="shared" si="81"/>
        <v>2.3236276362165113E-3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2.3236276362165113E-3</v>
      </c>
      <c r="J226" s="9">
        <f t="shared" ref="J226:J257" si="91">IF(A9="",B225,A9)</f>
        <v>1.81</v>
      </c>
      <c r="K226" s="9">
        <f t="shared" si="83"/>
        <v>2.3236276362165113E-3</v>
      </c>
      <c r="L226" s="9">
        <f t="shared" si="84"/>
        <v>1.81</v>
      </c>
    </row>
    <row r="227" spans="1:12">
      <c r="A227" s="66">
        <f t="shared" si="85"/>
        <v>0.58572847476565881</v>
      </c>
      <c r="B227" s="9">
        <f t="shared" si="86"/>
        <v>1.96</v>
      </c>
      <c r="C227" s="65">
        <f t="shared" si="80"/>
        <v>0.38584688663449979</v>
      </c>
      <c r="D227" s="9">
        <f t="shared" si="87"/>
        <v>1.96</v>
      </c>
      <c r="E227" s="66">
        <f t="shared" si="81"/>
        <v>4.3651415961162975E-2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4.3651415961162975E-2</v>
      </c>
      <c r="J227" s="9">
        <f t="shared" si="91"/>
        <v>1.96</v>
      </c>
      <c r="K227" s="9">
        <f t="shared" si="83"/>
        <v>4.3651415961162975E-2</v>
      </c>
      <c r="L227" s="9">
        <f t="shared" si="84"/>
        <v>1.96</v>
      </c>
    </row>
    <row r="228" spans="1:12">
      <c r="A228" s="66">
        <f t="shared" si="85"/>
        <v>0.89030728164380146</v>
      </c>
      <c r="B228" s="9">
        <f t="shared" si="86"/>
        <v>2.15</v>
      </c>
      <c r="C228" s="65">
        <f t="shared" si="80"/>
        <v>0.69042569351264249</v>
      </c>
      <c r="D228" s="9">
        <f t="shared" si="87"/>
        <v>2.15</v>
      </c>
      <c r="E228" s="66">
        <f t="shared" si="81"/>
        <v>0.22275763953498393</v>
      </c>
      <c r="F228" s="9">
        <f t="shared" si="88"/>
        <v>2.15</v>
      </c>
      <c r="G228" s="68">
        <f t="shared" si="82"/>
        <v>0.1</v>
      </c>
      <c r="H228" s="9">
        <f t="shared" si="89"/>
        <v>2.15</v>
      </c>
      <c r="I228" s="66">
        <f t="shared" si="90"/>
        <v>0.22275763953498393</v>
      </c>
      <c r="J228" s="9">
        <f t="shared" si="91"/>
        <v>2.15</v>
      </c>
      <c r="K228" s="9">
        <f t="shared" si="83"/>
        <v>0.22275763953498393</v>
      </c>
      <c r="L228" s="9">
        <f t="shared" si="84"/>
        <v>2.15</v>
      </c>
    </row>
    <row r="229" spans="1:12">
      <c r="A229" s="66">
        <f t="shared" si="85"/>
        <v>1.2183152275125702</v>
      </c>
      <c r="B229" s="9">
        <f t="shared" si="86"/>
        <v>2.36</v>
      </c>
      <c r="C229" s="65">
        <f t="shared" si="80"/>
        <v>1.0184336393814111</v>
      </c>
      <c r="D229" s="9">
        <f t="shared" si="87"/>
        <v>2.36</v>
      </c>
      <c r="E229" s="66">
        <f t="shared" si="81"/>
        <v>0.55952893853314822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0.55952893853314822</v>
      </c>
      <c r="J229" s="9">
        <f t="shared" si="91"/>
        <v>2.36</v>
      </c>
      <c r="K229" s="9">
        <f t="shared" si="83"/>
        <v>0.55952893853314822</v>
      </c>
      <c r="L229" s="9">
        <f t="shared" si="84"/>
        <v>2.36</v>
      </c>
    </row>
    <row r="230" spans="1:12">
      <c r="A230" s="66">
        <f t="shared" si="85"/>
        <v>1.5228940343907129</v>
      </c>
      <c r="B230" s="9">
        <f t="shared" si="86"/>
        <v>2.58</v>
      </c>
      <c r="C230" s="65">
        <f t="shared" si="80"/>
        <v>1.3230124462595538</v>
      </c>
      <c r="D230" s="9">
        <f t="shared" si="87"/>
        <v>2.58</v>
      </c>
      <c r="E230" s="66">
        <f t="shared" si="81"/>
        <v>0.98671767279406142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0.98671767279406142</v>
      </c>
      <c r="J230" s="9">
        <f t="shared" si="91"/>
        <v>2.58</v>
      </c>
      <c r="K230" s="9">
        <f t="shared" si="83"/>
        <v>0.98671767279406142</v>
      </c>
      <c r="L230" s="9">
        <f t="shared" si="84"/>
        <v>2.58</v>
      </c>
    </row>
    <row r="231" spans="1:12">
      <c r="A231" s="66">
        <f t="shared" si="85"/>
        <v>1.921189397231361</v>
      </c>
      <c r="B231" s="9">
        <f t="shared" si="86"/>
        <v>2.82</v>
      </c>
      <c r="C231" s="65">
        <f t="shared" si="80"/>
        <v>1.7213078091002019</v>
      </c>
      <c r="D231" s="9">
        <f t="shared" si="87"/>
        <v>2.82</v>
      </c>
      <c r="E231" s="66">
        <f t="shared" si="81"/>
        <v>1.4697078484277077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1.4697078484277077</v>
      </c>
      <c r="J231" s="9">
        <f t="shared" si="91"/>
        <v>2.82</v>
      </c>
      <c r="K231" s="9">
        <f t="shared" si="83"/>
        <v>1.4697078484277077</v>
      </c>
      <c r="L231" s="9">
        <f t="shared" si="84"/>
        <v>2.82</v>
      </c>
    </row>
    <row r="232" spans="1:12">
      <c r="A232" s="66">
        <f t="shared" si="85"/>
        <v>2.272626482090756</v>
      </c>
      <c r="B232" s="9">
        <f t="shared" si="86"/>
        <v>3.08</v>
      </c>
      <c r="C232" s="65">
        <f t="shared" si="80"/>
        <v>2.0727448939595972</v>
      </c>
      <c r="D232" s="9">
        <f t="shared" si="87"/>
        <v>3.08</v>
      </c>
      <c r="E232" s="66">
        <f t="shared" si="81"/>
        <v>1.9711162155545259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1.9711162155545259</v>
      </c>
      <c r="J232" s="9">
        <f t="shared" si="91"/>
        <v>3.08</v>
      </c>
      <c r="K232" s="9">
        <f t="shared" si="83"/>
        <v>1.9711162155545259</v>
      </c>
      <c r="L232" s="9">
        <f t="shared" si="84"/>
        <v>3.08</v>
      </c>
    </row>
    <row r="233" spans="1:12">
      <c r="A233" s="66">
        <f t="shared" si="85"/>
        <v>2.6709218449314043</v>
      </c>
      <c r="B233" s="9">
        <f t="shared" si="86"/>
        <v>3.37</v>
      </c>
      <c r="C233" s="65">
        <f t="shared" si="80"/>
        <v>2.4710402568002454</v>
      </c>
      <c r="D233" s="9">
        <f t="shared" si="87"/>
        <v>3.37</v>
      </c>
      <c r="E233" s="66">
        <f t="shared" si="81"/>
        <v>2.4833835721586457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2.4833835721586457</v>
      </c>
      <c r="J233" s="9">
        <f t="shared" si="91"/>
        <v>3.37</v>
      </c>
      <c r="K233" s="9">
        <f t="shared" si="83"/>
        <v>2.4833835721586457</v>
      </c>
      <c r="L233" s="9">
        <f t="shared" si="84"/>
        <v>3.37</v>
      </c>
    </row>
    <row r="234" spans="1:12">
      <c r="A234" s="66">
        <f t="shared" si="85"/>
        <v>3.0457880687814258</v>
      </c>
      <c r="B234" s="9">
        <f t="shared" si="86"/>
        <v>3.68</v>
      </c>
      <c r="C234" s="65">
        <f t="shared" si="80"/>
        <v>2.845906480650267</v>
      </c>
      <c r="D234" s="9">
        <f t="shared" si="87"/>
        <v>3.68</v>
      </c>
      <c r="E234" s="66">
        <f t="shared" si="81"/>
        <v>2.9718635217576139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2.9718635217576139</v>
      </c>
      <c r="J234" s="9">
        <f t="shared" si="91"/>
        <v>3.68</v>
      </c>
      <c r="K234" s="9">
        <f t="shared" si="83"/>
        <v>2.9718635217576139</v>
      </c>
      <c r="L234" s="9">
        <f t="shared" si="84"/>
        <v>3.68</v>
      </c>
    </row>
    <row r="235" spans="1:12">
      <c r="A235" s="66">
        <f t="shared" si="85"/>
        <v>3.3972251536408211</v>
      </c>
      <c r="B235" s="9">
        <f t="shared" si="86"/>
        <v>4.04</v>
      </c>
      <c r="C235" s="65">
        <f t="shared" si="80"/>
        <v>3.1973435655096623</v>
      </c>
      <c r="D235" s="9">
        <f t="shared" si="87"/>
        <v>4.04</v>
      </c>
      <c r="E235" s="66">
        <f t="shared" si="81"/>
        <v>3.4683805718050316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3.4683805718050316</v>
      </c>
      <c r="J235" s="9">
        <f t="shared" si="91"/>
        <v>4.04</v>
      </c>
      <c r="K235" s="9">
        <f t="shared" si="83"/>
        <v>3.4683805718050316</v>
      </c>
      <c r="L235" s="9">
        <f t="shared" si="84"/>
        <v>4.04</v>
      </c>
    </row>
    <row r="236" spans="1:12">
      <c r="A236" s="66">
        <f t="shared" si="85"/>
        <v>3.701803960518963</v>
      </c>
      <c r="B236" s="9">
        <f t="shared" si="86"/>
        <v>4.41</v>
      </c>
      <c r="C236" s="65">
        <f t="shared" si="80"/>
        <v>3.5019223723878041</v>
      </c>
      <c r="D236" s="9">
        <f t="shared" si="87"/>
        <v>4.41</v>
      </c>
      <c r="E236" s="66">
        <f t="shared" si="81"/>
        <v>3.9106606903543573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3.9106606903543573</v>
      </c>
      <c r="J236" s="9">
        <f t="shared" si="91"/>
        <v>4.41</v>
      </c>
      <c r="K236" s="9">
        <f t="shared" si="83"/>
        <v>3.9106606903543573</v>
      </c>
      <c r="L236" s="9">
        <f t="shared" si="84"/>
        <v>4.41</v>
      </c>
    </row>
    <row r="237" spans="1:12">
      <c r="A237" s="66">
        <f t="shared" si="85"/>
        <v>4.1235284623502375</v>
      </c>
      <c r="B237" s="9">
        <f t="shared" si="86"/>
        <v>4.82</v>
      </c>
      <c r="C237" s="65">
        <f t="shared" si="80"/>
        <v>3.9236468742190787</v>
      </c>
      <c r="D237" s="9">
        <f t="shared" si="87"/>
        <v>4.82</v>
      </c>
      <c r="E237" s="66">
        <f t="shared" si="81"/>
        <v>4.3343100298268382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4.3343100298268382</v>
      </c>
      <c r="J237" s="9">
        <f t="shared" si="91"/>
        <v>4.82</v>
      </c>
      <c r="K237" s="9">
        <f t="shared" si="83"/>
        <v>4.3343100298268382</v>
      </c>
      <c r="L237" s="9">
        <f t="shared" si="84"/>
        <v>4.82</v>
      </c>
    </row>
    <row r="238" spans="1:12">
      <c r="A238" s="66">
        <f t="shared" si="85"/>
        <v>4.6155403811533917</v>
      </c>
      <c r="B238" s="9">
        <f t="shared" si="86"/>
        <v>5.27</v>
      </c>
      <c r="C238" s="65">
        <f t="shared" si="80"/>
        <v>4.4156587930222324</v>
      </c>
      <c r="D238" s="9">
        <f t="shared" si="87"/>
        <v>5.27</v>
      </c>
      <c r="E238" s="66">
        <f t="shared" si="81"/>
        <v>4.7342846084600483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4.7342846084600483</v>
      </c>
      <c r="J238" s="9">
        <f t="shared" si="91"/>
        <v>5.27</v>
      </c>
      <c r="K238" s="9">
        <f t="shared" si="83"/>
        <v>4.7342846084600483</v>
      </c>
      <c r="L238" s="9">
        <f t="shared" si="84"/>
        <v>5.27</v>
      </c>
    </row>
    <row r="239" spans="1:12">
      <c r="A239" s="66">
        <f t="shared" si="85"/>
        <v>4.9669774660127866</v>
      </c>
      <c r="B239" s="9">
        <f t="shared" si="86"/>
        <v>5.77</v>
      </c>
      <c r="C239" s="65">
        <f t="shared" si="80"/>
        <v>4.7670958778816273</v>
      </c>
      <c r="D239" s="9">
        <f t="shared" si="87"/>
        <v>5.77</v>
      </c>
      <c r="E239" s="66">
        <f t="shared" si="81"/>
        <v>5.1152446114142363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5.1152446114142363</v>
      </c>
      <c r="J239" s="9">
        <f t="shared" si="91"/>
        <v>5.77</v>
      </c>
      <c r="K239" s="9">
        <f t="shared" si="83"/>
        <v>5.1152446114142363</v>
      </c>
      <c r="L239" s="9">
        <f t="shared" si="84"/>
        <v>5.77</v>
      </c>
    </row>
    <row r="240" spans="1:12">
      <c r="A240" s="66">
        <f t="shared" si="85"/>
        <v>5.2949854118815551</v>
      </c>
      <c r="B240" s="9">
        <f t="shared" si="86"/>
        <v>6.31</v>
      </c>
      <c r="C240" s="65">
        <f t="shared" si="80"/>
        <v>5.0951038237503958</v>
      </c>
      <c r="D240" s="9">
        <f t="shared" si="87"/>
        <v>6.31</v>
      </c>
      <c r="E240" s="66">
        <f t="shared" si="81"/>
        <v>5.4675599920617062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5.4675599920617062</v>
      </c>
      <c r="J240" s="9">
        <f t="shared" si="91"/>
        <v>6.31</v>
      </c>
      <c r="K240" s="9">
        <f t="shared" si="83"/>
        <v>5.4675599920617062</v>
      </c>
      <c r="L240" s="9">
        <f t="shared" si="84"/>
        <v>6.31</v>
      </c>
    </row>
    <row r="241" spans="1:19">
      <c r="A241" s="66">
        <f t="shared" si="85"/>
        <v>5.669851635731578</v>
      </c>
      <c r="B241" s="9">
        <f t="shared" si="86"/>
        <v>6.9</v>
      </c>
      <c r="C241" s="65">
        <f t="shared" si="80"/>
        <v>5.4699700476004187</v>
      </c>
      <c r="D241" s="9">
        <f t="shared" si="87"/>
        <v>6.9</v>
      </c>
      <c r="E241" s="66">
        <f t="shared" si="81"/>
        <v>5.7974910794506433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5.7974910794506433</v>
      </c>
      <c r="J241" s="9">
        <f t="shared" si="91"/>
        <v>6.9</v>
      </c>
      <c r="K241" s="9">
        <f t="shared" si="83"/>
        <v>5.7974910794506433</v>
      </c>
      <c r="L241" s="9">
        <f t="shared" si="84"/>
        <v>6.9</v>
      </c>
    </row>
    <row r="242" spans="1:19">
      <c r="A242" s="66">
        <f t="shared" si="85"/>
        <v>6.0681469985722254</v>
      </c>
      <c r="B242" s="9">
        <f t="shared" si="86"/>
        <v>7.55</v>
      </c>
      <c r="C242" s="65">
        <f t="shared" si="80"/>
        <v>5.8682654104410661</v>
      </c>
      <c r="D242" s="9">
        <f t="shared" si="87"/>
        <v>7.55</v>
      </c>
      <c r="E242" s="66">
        <f t="shared" si="81"/>
        <v>6.108993492779744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6.108993492779744</v>
      </c>
      <c r="J242" s="9">
        <f t="shared" si="91"/>
        <v>7.55</v>
      </c>
      <c r="K242" s="9">
        <f t="shared" si="83"/>
        <v>6.108993492779744</v>
      </c>
      <c r="L242" s="9">
        <f t="shared" si="84"/>
        <v>7.55</v>
      </c>
    </row>
    <row r="243" spans="1:19">
      <c r="A243" s="66">
        <f t="shared" si="85"/>
        <v>6.3961549444409949</v>
      </c>
      <c r="B243" s="9">
        <f t="shared" si="86"/>
        <v>8.26</v>
      </c>
      <c r="C243" s="65">
        <f t="shared" si="80"/>
        <v>6.1962733563098356</v>
      </c>
      <c r="D243" s="9">
        <f t="shared" si="87"/>
        <v>8.26</v>
      </c>
      <c r="E243" s="66">
        <f t="shared" si="81"/>
        <v>6.4006720000140405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6.4006720000140405</v>
      </c>
      <c r="J243" s="9">
        <f t="shared" si="91"/>
        <v>8.26</v>
      </c>
      <c r="K243" s="9">
        <f t="shared" si="83"/>
        <v>6.4006720000140405</v>
      </c>
      <c r="L243" s="9">
        <f t="shared" si="84"/>
        <v>8.26</v>
      </c>
    </row>
    <row r="244" spans="1:19">
      <c r="A244" s="66">
        <f t="shared" si="85"/>
        <v>6.7241628903097626</v>
      </c>
      <c r="B244" s="9">
        <f t="shared" si="86"/>
        <v>9.0399999999999991</v>
      </c>
      <c r="C244" s="65">
        <f t="shared" si="80"/>
        <v>6.5242813021786032</v>
      </c>
      <c r="D244" s="9">
        <f t="shared" si="87"/>
        <v>9.0399999999999991</v>
      </c>
      <c r="E244" s="66">
        <f t="shared" si="81"/>
        <v>6.675565460994064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6.675565460994064</v>
      </c>
      <c r="J244" s="9">
        <f t="shared" si="91"/>
        <v>9.0399999999999991</v>
      </c>
      <c r="K244" s="9">
        <f t="shared" si="83"/>
        <v>6.675565460994064</v>
      </c>
      <c r="L244" s="9">
        <f t="shared" si="84"/>
        <v>9.0399999999999991</v>
      </c>
    </row>
    <row r="245" spans="1:19">
      <c r="A245" s="66">
        <f t="shared" si="85"/>
        <v>6.9818834192066523</v>
      </c>
      <c r="B245" s="9">
        <f t="shared" si="86"/>
        <v>9.8800000000000008</v>
      </c>
      <c r="C245" s="65">
        <f t="shared" si="80"/>
        <v>6.782001831075493</v>
      </c>
      <c r="D245" s="9">
        <f t="shared" si="87"/>
        <v>9.8800000000000008</v>
      </c>
      <c r="E245" s="66">
        <f t="shared" si="81"/>
        <v>6.9300247938765924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6.9300247938765924</v>
      </c>
      <c r="J245" s="9">
        <f t="shared" si="91"/>
        <v>9.8800000000000008</v>
      </c>
      <c r="K245" s="9">
        <f t="shared" si="83"/>
        <v>6.9300247938765924</v>
      </c>
      <c r="L245" s="9">
        <f t="shared" si="84"/>
        <v>9.8800000000000008</v>
      </c>
    </row>
    <row r="246" spans="1:19">
      <c r="A246" s="66">
        <f t="shared" si="85"/>
        <v>7.30989136507542</v>
      </c>
      <c r="B246" s="9">
        <f t="shared" si="86"/>
        <v>10.8</v>
      </c>
      <c r="C246" s="65">
        <f t="shared" si="80"/>
        <v>7.1100097769442607</v>
      </c>
      <c r="D246" s="9">
        <f t="shared" si="87"/>
        <v>10.8</v>
      </c>
      <c r="E246" s="66">
        <f t="shared" si="81"/>
        <v>7.1700925894883456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7.1700925894883456</v>
      </c>
      <c r="J246" s="9">
        <f t="shared" si="91"/>
        <v>10.8</v>
      </c>
      <c r="K246" s="9">
        <f t="shared" si="83"/>
        <v>7.1700925894883456</v>
      </c>
      <c r="L246" s="9">
        <f t="shared" si="84"/>
        <v>10.8</v>
      </c>
    </row>
    <row r="247" spans="1:19">
      <c r="A247" s="66">
        <f t="shared" si="85"/>
        <v>7.6378993109441904</v>
      </c>
      <c r="B247" s="9">
        <f t="shared" si="86"/>
        <v>11.8</v>
      </c>
      <c r="C247" s="65">
        <f t="shared" si="80"/>
        <v>7.4380177228130311</v>
      </c>
      <c r="D247" s="9">
        <f t="shared" si="87"/>
        <v>11.8</v>
      </c>
      <c r="E247" s="66">
        <f t="shared" si="81"/>
        <v>7.3951959534629514</v>
      </c>
      <c r="F247" s="9">
        <f t="shared" si="88"/>
        <v>11.8</v>
      </c>
      <c r="G247" s="68">
        <f t="shared" si="82"/>
        <v>0.1</v>
      </c>
      <c r="H247" s="9">
        <f t="shared" si="89"/>
        <v>11.8</v>
      </c>
      <c r="I247" s="66">
        <f t="shared" si="90"/>
        <v>7.3951959534629514</v>
      </c>
      <c r="J247" s="9">
        <f t="shared" si="91"/>
        <v>11.8</v>
      </c>
      <c r="K247" s="9">
        <f t="shared" si="83"/>
        <v>7.3951959534629514</v>
      </c>
      <c r="L247" s="9">
        <f t="shared" si="84"/>
        <v>11.8</v>
      </c>
    </row>
    <row r="248" spans="1:19">
      <c r="A248" s="66">
        <f t="shared" si="85"/>
        <v>7.9424781178223336</v>
      </c>
      <c r="B248" s="9">
        <f t="shared" si="86"/>
        <v>12.89</v>
      </c>
      <c r="C248" s="65">
        <f t="shared" si="80"/>
        <v>7.7425965296911743</v>
      </c>
      <c r="D248" s="9">
        <f t="shared" si="87"/>
        <v>12.89</v>
      </c>
      <c r="E248" s="66">
        <f t="shared" si="81"/>
        <v>7.6072354751572542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7.6072354751572542</v>
      </c>
      <c r="J248" s="9">
        <f t="shared" si="91"/>
        <v>12.89</v>
      </c>
      <c r="K248" s="9">
        <f t="shared" si="83"/>
        <v>7.6072354751572542</v>
      </c>
      <c r="L248" s="9">
        <f t="shared" si="84"/>
        <v>12.89</v>
      </c>
    </row>
    <row r="249" spans="1:19">
      <c r="A249" s="66">
        <f t="shared" si="85"/>
        <v>8.2001986467192225</v>
      </c>
      <c r="B249" s="9">
        <f t="shared" si="86"/>
        <v>14.2</v>
      </c>
      <c r="C249" s="65">
        <f t="shared" si="80"/>
        <v>8.0003170585880632</v>
      </c>
      <c r="D249" s="9">
        <f t="shared" si="87"/>
        <v>14.2</v>
      </c>
      <c r="E249" s="66">
        <f t="shared" si="81"/>
        <v>7.8262492647549262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7.8262492647549262</v>
      </c>
      <c r="J249" s="9">
        <f t="shared" si="91"/>
        <v>14.2</v>
      </c>
      <c r="K249" s="9">
        <f t="shared" si="83"/>
        <v>7.8262492647549262</v>
      </c>
      <c r="L249" s="9">
        <f t="shared" si="84"/>
        <v>14.2</v>
      </c>
    </row>
    <row r="250" spans="1:19">
      <c r="A250" s="66">
        <f t="shared" si="85"/>
        <v>8.411060897634858</v>
      </c>
      <c r="B250" s="9">
        <f t="shared" si="86"/>
        <v>15.5</v>
      </c>
      <c r="C250" s="65">
        <f t="shared" si="80"/>
        <v>8.2111793095036987</v>
      </c>
      <c r="D250" s="9">
        <f t="shared" si="87"/>
        <v>15.5</v>
      </c>
      <c r="E250" s="66">
        <f t="shared" si="81"/>
        <v>8.0134122402337606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8.0134122402337606</v>
      </c>
      <c r="J250" s="9">
        <f t="shared" si="91"/>
        <v>15.5</v>
      </c>
      <c r="K250" s="9">
        <f t="shared" si="83"/>
        <v>8.0134122402337606</v>
      </c>
      <c r="L250" s="9">
        <f t="shared" si="84"/>
        <v>15.5</v>
      </c>
    </row>
    <row r="251" spans="1:19" ht="24">
      <c r="A251" s="66">
        <f t="shared" si="85"/>
        <v>8.6453522875411242</v>
      </c>
      <c r="B251" s="9">
        <f t="shared" si="86"/>
        <v>16.899999999999999</v>
      </c>
      <c r="C251" s="65">
        <f t="shared" si="80"/>
        <v>8.4454706994099649</v>
      </c>
      <c r="D251" s="9">
        <f t="shared" si="87"/>
        <v>16.899999999999999</v>
      </c>
      <c r="E251" s="66">
        <f t="shared" si="81"/>
        <v>8.1886464679701305</v>
      </c>
      <c r="F251" s="9">
        <f t="shared" si="88"/>
        <v>16.899999999999999</v>
      </c>
      <c r="G251" s="68">
        <f t="shared" si="82"/>
        <v>0.1</v>
      </c>
      <c r="H251" s="9">
        <f t="shared" si="89"/>
        <v>16.899999999999999</v>
      </c>
      <c r="I251" s="66">
        <f t="shared" si="90"/>
        <v>8.1886464679701305</v>
      </c>
      <c r="J251" s="9">
        <f t="shared" si="91"/>
        <v>16.899999999999999</v>
      </c>
      <c r="K251" s="9">
        <f t="shared" si="83"/>
        <v>8.1886464679701305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8.8093562604755071</v>
      </c>
      <c r="B252" s="9">
        <f t="shared" si="86"/>
        <v>18.5</v>
      </c>
      <c r="C252" s="65">
        <f t="shared" si="80"/>
        <v>8.6094746723443478</v>
      </c>
      <c r="D252" s="9">
        <f t="shared" si="87"/>
        <v>18.5</v>
      </c>
      <c r="E252" s="66">
        <f t="shared" si="81"/>
        <v>8.3625558556159607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8.3625558556159607</v>
      </c>
      <c r="J252" s="9">
        <f t="shared" si="91"/>
        <v>18.5</v>
      </c>
      <c r="K252" s="9">
        <f t="shared" si="83"/>
        <v>8.3625558556159607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0.65391140529673131</v>
      </c>
    </row>
    <row r="253" spans="1:19">
      <c r="A253" s="66">
        <f t="shared" si="85"/>
        <v>8.996789372400519</v>
      </c>
      <c r="B253" s="9">
        <f t="shared" si="86"/>
        <v>20.29</v>
      </c>
      <c r="C253" s="65">
        <f t="shared" si="80"/>
        <v>8.7969077842693597</v>
      </c>
      <c r="D253" s="9">
        <f t="shared" si="87"/>
        <v>20.29</v>
      </c>
      <c r="E253" s="66">
        <f t="shared" si="81"/>
        <v>8.5309220430623629</v>
      </c>
      <c r="F253" s="9">
        <f t="shared" si="88"/>
        <v>20.29</v>
      </c>
      <c r="G253" s="68">
        <f t="shared" si="82"/>
        <v>0.1</v>
      </c>
      <c r="H253" s="9">
        <f t="shared" si="89"/>
        <v>20.29</v>
      </c>
      <c r="I253" s="66">
        <f t="shared" si="90"/>
        <v>8.5309220430623629</v>
      </c>
      <c r="J253" s="9">
        <f t="shared" si="91"/>
        <v>20.29</v>
      </c>
      <c r="K253" s="9">
        <f t="shared" si="83"/>
        <v>8.5309220430623629</v>
      </c>
      <c r="L253" s="9">
        <f t="shared" si="84"/>
        <v>20.29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6.5391140529673129</v>
      </c>
    </row>
    <row r="254" spans="1:19">
      <c r="A254" s="66">
        <f t="shared" si="85"/>
        <v>9.2076516233161563</v>
      </c>
      <c r="B254" s="9">
        <f t="shared" si="86"/>
        <v>22.2</v>
      </c>
      <c r="C254" s="65">
        <f t="shared" si="80"/>
        <v>9.007770035184997</v>
      </c>
      <c r="D254" s="9">
        <f t="shared" si="87"/>
        <v>22.2</v>
      </c>
      <c r="E254" s="66">
        <f t="shared" si="81"/>
        <v>8.6866350055025023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8.6866350055025023</v>
      </c>
      <c r="J254" s="9">
        <f t="shared" si="91"/>
        <v>22.2</v>
      </c>
      <c r="K254" s="9">
        <f t="shared" si="83"/>
        <v>8.6866350055025023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65.391140529673137</v>
      </c>
    </row>
    <row r="255" spans="1:19">
      <c r="A255" s="66">
        <f t="shared" si="85"/>
        <v>9.3482264572599139</v>
      </c>
      <c r="B255" s="9">
        <f t="shared" si="86"/>
        <v>24.3</v>
      </c>
      <c r="C255" s="65">
        <f t="shared" si="80"/>
        <v>9.1483448691287546</v>
      </c>
      <c r="D255" s="9">
        <f t="shared" si="87"/>
        <v>24.3</v>
      </c>
      <c r="E255" s="66">
        <f t="shared" si="81"/>
        <v>8.8354195209906887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8.8354195209906887</v>
      </c>
      <c r="J255" s="9">
        <f t="shared" si="91"/>
        <v>24.3</v>
      </c>
      <c r="K255" s="9">
        <f t="shared" si="83"/>
        <v>8.8354195209906887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653.91140529673123</v>
      </c>
    </row>
    <row r="256" spans="1:19">
      <c r="A256" s="66">
        <f t="shared" si="85"/>
        <v>9.488801291203675</v>
      </c>
      <c r="B256" s="9">
        <f t="shared" si="86"/>
        <v>26.59</v>
      </c>
      <c r="C256" s="65">
        <f t="shared" si="80"/>
        <v>9.2889197030725157</v>
      </c>
      <c r="D256" s="9">
        <f t="shared" si="87"/>
        <v>26.59</v>
      </c>
      <c r="E256" s="66">
        <f t="shared" si="81"/>
        <v>8.9765637330135899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8.9765637330135899</v>
      </c>
      <c r="J256" s="9">
        <f t="shared" si="91"/>
        <v>26.59</v>
      </c>
      <c r="K256" s="9">
        <f t="shared" si="83"/>
        <v>8.9765637330135899</v>
      </c>
      <c r="L256" s="9">
        <f t="shared" si="84"/>
        <v>26.59</v>
      </c>
    </row>
    <row r="257" spans="1:19">
      <c r="A257" s="66">
        <f t="shared" si="85"/>
        <v>9.6293761251474326</v>
      </c>
      <c r="B257" s="9">
        <f t="shared" si="86"/>
        <v>28.99</v>
      </c>
      <c r="C257" s="65">
        <f t="shared" ref="C257:C288" si="92">IF(D40&lt;0.0001,0.1,IF(D40="",0.001,D40))</f>
        <v>9.4294945370162733</v>
      </c>
      <c r="D257" s="9">
        <f t="shared" si="87"/>
        <v>28.99</v>
      </c>
      <c r="E257" s="66">
        <f t="shared" ref="E257:E288" si="93">IF(E40&lt;0.0001,0.1,IF(E40="",E256,E40))</f>
        <v>9.1057772481052304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9.1057772481052304</v>
      </c>
      <c r="J257" s="9">
        <f t="shared" si="91"/>
        <v>28.99</v>
      </c>
      <c r="K257" s="9">
        <f t="shared" ref="K257:K288" si="95">IF(M40&lt;0.0001,0.1,IF(M40="",0.0001,M40))</f>
        <v>9.1057772481052304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9.7699509590911919</v>
      </c>
      <c r="B258" s="9">
        <f t="shared" ref="B258:B289" si="98">IF(A41="",B257,A41)</f>
        <v>31.79</v>
      </c>
      <c r="C258" s="65">
        <f t="shared" si="92"/>
        <v>9.5700693709600326</v>
      </c>
      <c r="D258" s="9">
        <f t="shared" ref="D258:D289" si="99">IF(A41="",B257,A41)</f>
        <v>31.79</v>
      </c>
      <c r="E258" s="66">
        <f t="shared" si="93"/>
        <v>9.2373676052177487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9.2373676052177487</v>
      </c>
      <c r="J258" s="9">
        <f t="shared" ref="J258:J289" si="103">IF(A41="",B257,A41)</f>
        <v>31.79</v>
      </c>
      <c r="K258" s="9">
        <f t="shared" si="95"/>
        <v>9.2373676052177487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9.8870966540443224</v>
      </c>
      <c r="B259" s="9">
        <f t="shared" si="98"/>
        <v>34.79</v>
      </c>
      <c r="C259" s="65">
        <f t="shared" si="92"/>
        <v>9.6872150659131631</v>
      </c>
      <c r="D259" s="9">
        <f t="shared" si="99"/>
        <v>34.79</v>
      </c>
      <c r="E259" s="66">
        <f t="shared" si="93"/>
        <v>9.360213768900115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9.360213768900115</v>
      </c>
      <c r="J259" s="9">
        <f t="shared" si="103"/>
        <v>34.79</v>
      </c>
      <c r="K259" s="9">
        <f t="shared" si="95"/>
        <v>9.360213768900115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10.004242348997455</v>
      </c>
      <c r="B260" s="9">
        <f t="shared" si="98"/>
        <v>38</v>
      </c>
      <c r="C260" s="65">
        <f t="shared" si="92"/>
        <v>9.8043607608662953</v>
      </c>
      <c r="D260" s="9">
        <f t="shared" si="99"/>
        <v>38</v>
      </c>
      <c r="E260" s="66">
        <f t="shared" si="93"/>
        <v>9.4751938335887527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9.4751938335887527</v>
      </c>
      <c r="J260" s="9">
        <f t="shared" si="103"/>
        <v>38</v>
      </c>
      <c r="K260" s="9">
        <f t="shared" si="95"/>
        <v>9.4751938335887527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10.121388043950587</v>
      </c>
      <c r="B261" s="9">
        <f t="shared" si="98"/>
        <v>41.6</v>
      </c>
      <c r="C261" s="65">
        <f t="shared" si="92"/>
        <v>9.9215064558194275</v>
      </c>
      <c r="D261" s="9">
        <f t="shared" si="99"/>
        <v>41.6</v>
      </c>
      <c r="E261" s="66">
        <f t="shared" si="93"/>
        <v>9.5880618357521801</v>
      </c>
      <c r="F261" s="9">
        <f t="shared" si="100"/>
        <v>41.6</v>
      </c>
      <c r="G261" s="68">
        <f t="shared" si="94"/>
        <v>0.1</v>
      </c>
      <c r="H261" s="9">
        <f t="shared" si="101"/>
        <v>41.6</v>
      </c>
      <c r="I261" s="66">
        <f t="shared" si="102"/>
        <v>9.5880618357521801</v>
      </c>
      <c r="J261" s="9">
        <f t="shared" si="103"/>
        <v>41.6</v>
      </c>
      <c r="K261" s="9">
        <f t="shared" si="95"/>
        <v>9.5880618357521801</v>
      </c>
      <c r="L261" s="9">
        <f t="shared" si="96"/>
        <v>41.6</v>
      </c>
      <c r="O261" s="9">
        <v>100</v>
      </c>
      <c r="P261" s="74">
        <v>10000</v>
      </c>
    </row>
    <row r="262" spans="1:19">
      <c r="A262" s="66">
        <f t="shared" si="97"/>
        <v>10.238533738903719</v>
      </c>
      <c r="B262" s="9">
        <f t="shared" si="98"/>
        <v>44.5</v>
      </c>
      <c r="C262" s="65">
        <f t="shared" si="92"/>
        <v>10.03865215077256</v>
      </c>
      <c r="D262" s="9">
        <f t="shared" si="99"/>
        <v>44.5</v>
      </c>
      <c r="E262" s="66">
        <f t="shared" si="93"/>
        <v>9.6689589989262963</v>
      </c>
      <c r="F262" s="9">
        <f t="shared" si="100"/>
        <v>44.5</v>
      </c>
      <c r="G262" s="68">
        <f t="shared" si="94"/>
        <v>0.1</v>
      </c>
      <c r="H262" s="9">
        <f t="shared" si="101"/>
        <v>44.5</v>
      </c>
      <c r="I262" s="66">
        <f t="shared" si="102"/>
        <v>9.6689589989262963</v>
      </c>
      <c r="J262" s="9">
        <f t="shared" si="103"/>
        <v>44.5</v>
      </c>
      <c r="K262" s="9">
        <f t="shared" si="95"/>
        <v>9.6689589989262963</v>
      </c>
      <c r="L262" s="9">
        <f t="shared" si="96"/>
        <v>44.5</v>
      </c>
    </row>
    <row r="263" spans="1:19">
      <c r="A263" s="66">
        <f t="shared" si="97"/>
        <v>10.332250294866224</v>
      </c>
      <c r="B263" s="9">
        <f t="shared" si="98"/>
        <v>48.4</v>
      </c>
      <c r="C263" s="65">
        <f t="shared" si="92"/>
        <v>10.132368706735065</v>
      </c>
      <c r="D263" s="9">
        <f t="shared" si="99"/>
        <v>48.4</v>
      </c>
      <c r="E263" s="66">
        <f t="shared" si="93"/>
        <v>9.7662680281898098</v>
      </c>
      <c r="F263" s="9">
        <f t="shared" si="100"/>
        <v>48.4</v>
      </c>
      <c r="G263" s="68">
        <f t="shared" si="94"/>
        <v>0.1</v>
      </c>
      <c r="H263" s="9">
        <f t="shared" si="101"/>
        <v>48.4</v>
      </c>
      <c r="I263" s="66">
        <f t="shared" si="102"/>
        <v>9.7662680281898098</v>
      </c>
      <c r="J263" s="9">
        <f t="shared" si="103"/>
        <v>48.4</v>
      </c>
      <c r="K263" s="9">
        <f t="shared" si="95"/>
        <v>9.7662680281898098</v>
      </c>
      <c r="L263" s="9">
        <f t="shared" si="96"/>
        <v>48.4</v>
      </c>
    </row>
    <row r="264" spans="1:19">
      <c r="A264" s="66">
        <f t="shared" si="97"/>
        <v>10.425966850828729</v>
      </c>
      <c r="B264" s="9">
        <f t="shared" si="98"/>
        <v>52.08</v>
      </c>
      <c r="C264" s="65">
        <f t="shared" si="92"/>
        <v>10.22608526269757</v>
      </c>
      <c r="D264" s="9">
        <f t="shared" si="99"/>
        <v>52.08</v>
      </c>
      <c r="E264" s="66">
        <f t="shared" si="93"/>
        <v>9.8481008483482206</v>
      </c>
      <c r="F264" s="9">
        <f t="shared" si="100"/>
        <v>52.08</v>
      </c>
      <c r="G264" s="68">
        <f t="shared" si="94"/>
        <v>0.1</v>
      </c>
      <c r="H264" s="9">
        <f t="shared" si="101"/>
        <v>52.08</v>
      </c>
      <c r="I264" s="66">
        <f t="shared" si="102"/>
        <v>9.8481008483482206</v>
      </c>
      <c r="J264" s="9">
        <f t="shared" si="103"/>
        <v>52.08</v>
      </c>
      <c r="K264" s="9">
        <f t="shared" si="95"/>
        <v>9.8481008483482206</v>
      </c>
      <c r="L264" s="9">
        <f t="shared" si="96"/>
        <v>52.08</v>
      </c>
    </row>
    <row r="265" spans="1:19">
      <c r="A265" s="66">
        <f t="shared" si="97"/>
        <v>10.496254267800609</v>
      </c>
      <c r="B265" s="9">
        <f t="shared" si="98"/>
        <v>56.92</v>
      </c>
      <c r="C265" s="65">
        <f t="shared" si="92"/>
        <v>10.296372679669449</v>
      </c>
      <c r="D265" s="9">
        <f t="shared" si="99"/>
        <v>56.92</v>
      </c>
      <c r="E265" s="66">
        <f t="shared" si="93"/>
        <v>9.9437320449984554</v>
      </c>
      <c r="F265" s="9">
        <f t="shared" si="100"/>
        <v>56.92</v>
      </c>
      <c r="G265" s="68">
        <f t="shared" si="94"/>
        <v>0.1</v>
      </c>
      <c r="H265" s="9">
        <f t="shared" si="101"/>
        <v>56.92</v>
      </c>
      <c r="I265" s="66">
        <f t="shared" si="102"/>
        <v>9.9437320449984554</v>
      </c>
      <c r="J265" s="9">
        <f t="shared" si="103"/>
        <v>56.92</v>
      </c>
      <c r="K265" s="9">
        <f t="shared" si="95"/>
        <v>9.9437320449984554</v>
      </c>
      <c r="L265" s="9">
        <f t="shared" si="96"/>
        <v>56.92</v>
      </c>
    </row>
    <row r="266" spans="1:19">
      <c r="A266" s="66">
        <f t="shared" si="97"/>
        <v>10.589970823763112</v>
      </c>
      <c r="B266" s="9">
        <f t="shared" si="98"/>
        <v>62.11</v>
      </c>
      <c r="C266" s="65">
        <f t="shared" si="92"/>
        <v>10.390089235631953</v>
      </c>
      <c r="D266" s="9">
        <f t="shared" si="99"/>
        <v>62.11</v>
      </c>
      <c r="E266" s="66">
        <f t="shared" si="93"/>
        <v>10.033997446695142</v>
      </c>
      <c r="F266" s="9">
        <f t="shared" si="100"/>
        <v>62.11</v>
      </c>
      <c r="G266" s="68">
        <f t="shared" si="94"/>
        <v>0.1</v>
      </c>
      <c r="H266" s="9">
        <f t="shared" si="101"/>
        <v>62.11</v>
      </c>
      <c r="I266" s="66">
        <f t="shared" si="102"/>
        <v>10.033997446695142</v>
      </c>
      <c r="J266" s="9">
        <f t="shared" si="103"/>
        <v>62.11</v>
      </c>
      <c r="K266" s="9">
        <f t="shared" si="95"/>
        <v>10.033997446695142</v>
      </c>
      <c r="L266" s="9">
        <f t="shared" si="96"/>
        <v>62.11</v>
      </c>
    </row>
    <row r="267" spans="1:19">
      <c r="A267" s="66">
        <f t="shared" si="97"/>
        <v>10.660258240734994</v>
      </c>
      <c r="B267" s="9">
        <f t="shared" si="98"/>
        <v>68.94</v>
      </c>
      <c r="C267" s="65">
        <f t="shared" si="92"/>
        <v>10.460376652603834</v>
      </c>
      <c r="D267" s="9">
        <f t="shared" si="99"/>
        <v>68.94</v>
      </c>
      <c r="E267" s="66">
        <f t="shared" si="93"/>
        <v>10.137468958932075</v>
      </c>
      <c r="F267" s="9">
        <f t="shared" si="100"/>
        <v>68.94</v>
      </c>
      <c r="G267" s="68">
        <f t="shared" si="94"/>
        <v>0.1</v>
      </c>
      <c r="H267" s="9">
        <f t="shared" si="101"/>
        <v>68.94</v>
      </c>
      <c r="I267" s="66">
        <f t="shared" si="102"/>
        <v>10.137468958932075</v>
      </c>
      <c r="J267" s="9">
        <f t="shared" si="103"/>
        <v>68.94</v>
      </c>
      <c r="K267" s="9">
        <f t="shared" si="95"/>
        <v>10.137468958932075</v>
      </c>
      <c r="L267" s="9">
        <f t="shared" si="96"/>
        <v>68.94</v>
      </c>
    </row>
    <row r="268" spans="1:19">
      <c r="A268" s="66">
        <f t="shared" si="97"/>
        <v>10.730545657706871</v>
      </c>
      <c r="B268" s="9">
        <f t="shared" si="98"/>
        <v>75.260000000000005</v>
      </c>
      <c r="C268" s="65">
        <f t="shared" si="92"/>
        <v>10.530664069575712</v>
      </c>
      <c r="D268" s="9">
        <f t="shared" si="99"/>
        <v>75.260000000000005</v>
      </c>
      <c r="E268" s="66">
        <f t="shared" si="93"/>
        <v>10.220926669628856</v>
      </c>
      <c r="F268" s="9">
        <f t="shared" si="100"/>
        <v>75.260000000000005</v>
      </c>
      <c r="G268" s="68">
        <f t="shared" si="94"/>
        <v>0.1</v>
      </c>
      <c r="H268" s="9">
        <f t="shared" si="101"/>
        <v>75.260000000000005</v>
      </c>
      <c r="I268" s="66">
        <f t="shared" si="102"/>
        <v>10.220926669628856</v>
      </c>
      <c r="J268" s="9">
        <f t="shared" si="103"/>
        <v>75.260000000000005</v>
      </c>
      <c r="K268" s="9">
        <f t="shared" si="95"/>
        <v>10.220926669628856</v>
      </c>
      <c r="L268" s="9">
        <f t="shared" si="96"/>
        <v>75.260000000000005</v>
      </c>
    </row>
    <row r="269" spans="1:19">
      <c r="A269" s="66">
        <f t="shared" si="97"/>
        <v>10.777403935688124</v>
      </c>
      <c r="B269" s="9">
        <f t="shared" si="98"/>
        <v>82.07</v>
      </c>
      <c r="C269" s="65">
        <f t="shared" si="92"/>
        <v>10.577522347556965</v>
      </c>
      <c r="D269" s="9">
        <f t="shared" si="99"/>
        <v>82.07</v>
      </c>
      <c r="E269" s="66">
        <f t="shared" si="93"/>
        <v>10.300361669069906</v>
      </c>
      <c r="F269" s="9">
        <f t="shared" si="100"/>
        <v>82.07</v>
      </c>
      <c r="G269" s="68">
        <f t="shared" si="94"/>
        <v>0.1</v>
      </c>
      <c r="H269" s="9">
        <f t="shared" si="101"/>
        <v>82.07</v>
      </c>
      <c r="I269" s="66">
        <f t="shared" si="102"/>
        <v>10.300361669069906</v>
      </c>
      <c r="J269" s="9">
        <f t="shared" si="103"/>
        <v>82.07</v>
      </c>
      <c r="K269" s="9">
        <f t="shared" si="95"/>
        <v>10.300361669069906</v>
      </c>
      <c r="L269" s="9">
        <f t="shared" si="96"/>
        <v>82.07</v>
      </c>
    </row>
    <row r="270" spans="1:19">
      <c r="A270" s="66">
        <f t="shared" si="97"/>
        <v>10.824262213669376</v>
      </c>
      <c r="B270" s="9">
        <f t="shared" si="98"/>
        <v>91.32</v>
      </c>
      <c r="C270" s="65">
        <f t="shared" si="92"/>
        <v>10.624380625538217</v>
      </c>
      <c r="D270" s="9">
        <f t="shared" si="99"/>
        <v>91.32</v>
      </c>
      <c r="E270" s="66">
        <f t="shared" si="93"/>
        <v>10.394440468311521</v>
      </c>
      <c r="F270" s="9">
        <f t="shared" si="100"/>
        <v>91.32</v>
      </c>
      <c r="G270" s="68">
        <f t="shared" si="94"/>
        <v>0.1</v>
      </c>
      <c r="H270" s="9">
        <f t="shared" si="101"/>
        <v>91.32</v>
      </c>
      <c r="I270" s="66">
        <f t="shared" si="102"/>
        <v>10.394440468311521</v>
      </c>
      <c r="J270" s="9">
        <f t="shared" si="103"/>
        <v>91.32</v>
      </c>
      <c r="K270" s="9">
        <f t="shared" si="95"/>
        <v>10.394440468311521</v>
      </c>
      <c r="L270" s="9">
        <f t="shared" si="96"/>
        <v>91.32</v>
      </c>
    </row>
    <row r="271" spans="1:19">
      <c r="A271" s="66">
        <f t="shared" si="97"/>
        <v>10.894549630641256</v>
      </c>
      <c r="B271" s="9">
        <f t="shared" si="98"/>
        <v>100.16</v>
      </c>
      <c r="C271" s="65">
        <f t="shared" si="92"/>
        <v>10.694668042510097</v>
      </c>
      <c r="D271" s="9">
        <f t="shared" si="99"/>
        <v>100.16</v>
      </c>
      <c r="E271" s="66">
        <f t="shared" si="93"/>
        <v>10.47259392030808</v>
      </c>
      <c r="F271" s="9">
        <f t="shared" si="100"/>
        <v>100.16</v>
      </c>
      <c r="G271" s="68">
        <f t="shared" si="94"/>
        <v>0.1</v>
      </c>
      <c r="H271" s="9">
        <f t="shared" si="101"/>
        <v>100.16</v>
      </c>
      <c r="I271" s="66">
        <f t="shared" si="102"/>
        <v>10.47259392030808</v>
      </c>
      <c r="J271" s="9">
        <f t="shared" si="103"/>
        <v>100.16</v>
      </c>
      <c r="K271" s="9">
        <f t="shared" si="95"/>
        <v>10.47259392030808</v>
      </c>
      <c r="L271" s="9">
        <f t="shared" si="96"/>
        <v>100.16</v>
      </c>
    </row>
    <row r="272" spans="1:19">
      <c r="A272" s="66">
        <f t="shared" si="97"/>
        <v>10.941407908622509</v>
      </c>
      <c r="B272" s="9">
        <f t="shared" si="98"/>
        <v>110.67</v>
      </c>
      <c r="C272" s="65">
        <f t="shared" si="92"/>
        <v>10.741526320491349</v>
      </c>
      <c r="D272" s="9">
        <f t="shared" si="99"/>
        <v>110.67</v>
      </c>
      <c r="E272" s="66">
        <f t="shared" si="93"/>
        <v>10.55381141156087</v>
      </c>
      <c r="F272" s="9">
        <f t="shared" si="100"/>
        <v>110.67</v>
      </c>
      <c r="G272" s="68">
        <f t="shared" si="94"/>
        <v>0.1</v>
      </c>
      <c r="H272" s="9">
        <f t="shared" si="101"/>
        <v>110.67</v>
      </c>
      <c r="I272" s="66">
        <f t="shared" si="102"/>
        <v>10.55381141156087</v>
      </c>
      <c r="J272" s="9">
        <f t="shared" si="103"/>
        <v>110.67</v>
      </c>
      <c r="K272" s="9">
        <f t="shared" si="95"/>
        <v>10.55381141156087</v>
      </c>
      <c r="L272" s="9">
        <f t="shared" si="96"/>
        <v>110.67</v>
      </c>
    </row>
    <row r="273" spans="1:12">
      <c r="A273" s="66">
        <f t="shared" si="97"/>
        <v>10.988266186603761</v>
      </c>
      <c r="B273" s="9">
        <f t="shared" si="98"/>
        <v>119.91</v>
      </c>
      <c r="C273" s="65">
        <f t="shared" si="92"/>
        <v>10.788384598472602</v>
      </c>
      <c r="D273" s="9">
        <f t="shared" si="99"/>
        <v>119.91</v>
      </c>
      <c r="E273" s="66">
        <f t="shared" si="93"/>
        <v>10.616809320666004</v>
      </c>
      <c r="F273" s="9">
        <f t="shared" si="100"/>
        <v>119.91</v>
      </c>
      <c r="G273" s="68">
        <f t="shared" si="94"/>
        <v>0.1</v>
      </c>
      <c r="H273" s="9">
        <f t="shared" si="101"/>
        <v>119.91</v>
      </c>
      <c r="I273" s="66">
        <f t="shared" si="102"/>
        <v>10.616809320666004</v>
      </c>
      <c r="J273" s="9">
        <f t="shared" si="103"/>
        <v>119.91</v>
      </c>
      <c r="K273" s="9">
        <f t="shared" si="95"/>
        <v>10.616809320666004</v>
      </c>
      <c r="L273" s="9">
        <f t="shared" si="96"/>
        <v>119.91</v>
      </c>
    </row>
    <row r="274" spans="1:12">
      <c r="A274" s="66">
        <f t="shared" si="97"/>
        <v>11.035124464585014</v>
      </c>
      <c r="B274" s="9">
        <f t="shared" si="98"/>
        <v>131.06</v>
      </c>
      <c r="C274" s="65">
        <f t="shared" si="92"/>
        <v>10.835242876453854</v>
      </c>
      <c r="D274" s="9">
        <f t="shared" si="99"/>
        <v>131.06</v>
      </c>
      <c r="E274" s="66">
        <f t="shared" si="93"/>
        <v>10.684415976994536</v>
      </c>
      <c r="F274" s="9">
        <f t="shared" si="100"/>
        <v>131.06</v>
      </c>
      <c r="G274" s="68">
        <f t="shared" si="94"/>
        <v>0.1</v>
      </c>
      <c r="H274" s="9">
        <f t="shared" si="101"/>
        <v>131.06</v>
      </c>
      <c r="I274" s="66">
        <f t="shared" si="102"/>
        <v>10.684415976994536</v>
      </c>
      <c r="J274" s="9">
        <f t="shared" si="103"/>
        <v>131.06</v>
      </c>
      <c r="K274" s="9">
        <f t="shared" si="95"/>
        <v>10.684415976994536</v>
      </c>
      <c r="L274" s="9">
        <f t="shared" si="96"/>
        <v>131.06</v>
      </c>
    </row>
    <row r="275" spans="1:12">
      <c r="A275" s="66">
        <f t="shared" si="97"/>
        <v>11.081982742566264</v>
      </c>
      <c r="B275" s="9">
        <f t="shared" si="98"/>
        <v>145.38999999999999</v>
      </c>
      <c r="C275" s="65">
        <f t="shared" si="92"/>
        <v>10.882101154435105</v>
      </c>
      <c r="D275" s="9">
        <f t="shared" si="99"/>
        <v>145.38999999999999</v>
      </c>
      <c r="E275" s="66">
        <f t="shared" si="93"/>
        <v>10.760478468211542</v>
      </c>
      <c r="F275" s="9">
        <f t="shared" si="100"/>
        <v>145.38999999999999</v>
      </c>
      <c r="G275" s="68">
        <f t="shared" si="94"/>
        <v>0.1</v>
      </c>
      <c r="H275" s="9">
        <f t="shared" si="101"/>
        <v>145.38999999999999</v>
      </c>
      <c r="I275" s="66">
        <f t="shared" si="102"/>
        <v>10.760478468211542</v>
      </c>
      <c r="J275" s="9">
        <f t="shared" si="103"/>
        <v>145.38999999999999</v>
      </c>
      <c r="K275" s="9">
        <f t="shared" si="95"/>
        <v>10.760478468211542</v>
      </c>
      <c r="L275" s="9">
        <f t="shared" si="96"/>
        <v>145.38999999999999</v>
      </c>
    </row>
    <row r="276" spans="1:12">
      <c r="A276" s="66">
        <f t="shared" si="97"/>
        <v>11.128841020547519</v>
      </c>
      <c r="B276" s="9">
        <f t="shared" si="98"/>
        <v>157.26</v>
      </c>
      <c r="C276" s="65">
        <f t="shared" si="92"/>
        <v>10.928959432416359</v>
      </c>
      <c r="D276" s="9">
        <f t="shared" si="99"/>
        <v>157.26</v>
      </c>
      <c r="E276" s="66">
        <f t="shared" si="93"/>
        <v>10.816078329435472</v>
      </c>
      <c r="F276" s="9">
        <f t="shared" si="100"/>
        <v>157.26</v>
      </c>
      <c r="G276" s="68">
        <f t="shared" si="94"/>
        <v>0.1</v>
      </c>
      <c r="H276" s="9">
        <f t="shared" si="101"/>
        <v>157.26</v>
      </c>
      <c r="I276" s="66">
        <f t="shared" si="102"/>
        <v>10.816078329435472</v>
      </c>
      <c r="J276" s="9">
        <f t="shared" si="103"/>
        <v>157.26</v>
      </c>
      <c r="K276" s="9">
        <f t="shared" si="95"/>
        <v>10.816078329435472</v>
      </c>
      <c r="L276" s="9">
        <f t="shared" si="96"/>
        <v>157.26</v>
      </c>
    </row>
    <row r="277" spans="1:12">
      <c r="A277" s="66">
        <f t="shared" si="97"/>
        <v>11.175699298528771</v>
      </c>
      <c r="B277" s="9">
        <f t="shared" si="98"/>
        <v>172.74</v>
      </c>
      <c r="C277" s="65">
        <f t="shared" si="92"/>
        <v>10.975817710397612</v>
      </c>
      <c r="D277" s="9">
        <f t="shared" si="99"/>
        <v>172.74</v>
      </c>
      <c r="E277" s="66">
        <f t="shared" si="93"/>
        <v>10.880518387749213</v>
      </c>
      <c r="F277" s="9">
        <f t="shared" si="100"/>
        <v>172.74</v>
      </c>
      <c r="G277" s="68">
        <f t="shared" si="94"/>
        <v>0.1</v>
      </c>
      <c r="H277" s="9">
        <f t="shared" si="101"/>
        <v>172.74</v>
      </c>
      <c r="I277" s="66">
        <f t="shared" si="102"/>
        <v>10.880518387749213</v>
      </c>
      <c r="J277" s="9">
        <f t="shared" si="103"/>
        <v>172.74</v>
      </c>
      <c r="K277" s="9">
        <f t="shared" si="95"/>
        <v>10.880518387749213</v>
      </c>
      <c r="L277" s="9">
        <f t="shared" si="96"/>
        <v>172.74</v>
      </c>
    </row>
    <row r="278" spans="1:12">
      <c r="A278" s="66">
        <f t="shared" si="97"/>
        <v>11.199128437519398</v>
      </c>
      <c r="B278" s="9">
        <f t="shared" si="98"/>
        <v>188.01</v>
      </c>
      <c r="C278" s="65">
        <f t="shared" si="92"/>
        <v>10.999246849388239</v>
      </c>
      <c r="D278" s="9">
        <f t="shared" si="99"/>
        <v>188.01</v>
      </c>
      <c r="E278" s="66">
        <f t="shared" si="93"/>
        <v>10.936806736746634</v>
      </c>
      <c r="F278" s="9">
        <f t="shared" si="100"/>
        <v>188.01</v>
      </c>
      <c r="G278" s="68">
        <f t="shared" si="94"/>
        <v>0.1</v>
      </c>
      <c r="H278" s="9">
        <f t="shared" si="101"/>
        <v>188.01</v>
      </c>
      <c r="I278" s="66">
        <f t="shared" si="102"/>
        <v>10.936806736746634</v>
      </c>
      <c r="J278" s="9">
        <f t="shared" si="103"/>
        <v>188.01</v>
      </c>
      <c r="K278" s="9">
        <f t="shared" si="95"/>
        <v>10.936806736746634</v>
      </c>
      <c r="L278" s="9">
        <f t="shared" si="96"/>
        <v>188.01</v>
      </c>
    </row>
    <row r="279" spans="1:12">
      <c r="A279" s="66">
        <f t="shared" si="97"/>
        <v>11.222557576510024</v>
      </c>
      <c r="B279" s="9">
        <f t="shared" si="98"/>
        <v>206.47</v>
      </c>
      <c r="C279" s="65">
        <f t="shared" si="92"/>
        <v>11.022675988378865</v>
      </c>
      <c r="D279" s="9">
        <f t="shared" si="99"/>
        <v>206.47</v>
      </c>
      <c r="E279" s="66">
        <f t="shared" si="93"/>
        <v>10.997096338700425</v>
      </c>
      <c r="F279" s="9">
        <f t="shared" si="100"/>
        <v>206.47</v>
      </c>
      <c r="G279" s="68">
        <f t="shared" si="94"/>
        <v>0.1</v>
      </c>
      <c r="H279" s="9">
        <f t="shared" si="101"/>
        <v>206.47</v>
      </c>
      <c r="I279" s="66">
        <f t="shared" si="102"/>
        <v>10.997096338700425</v>
      </c>
      <c r="J279" s="9">
        <f t="shared" si="103"/>
        <v>206.47</v>
      </c>
      <c r="K279" s="9">
        <f t="shared" si="95"/>
        <v>10.997096338700425</v>
      </c>
      <c r="L279" s="9">
        <f t="shared" si="96"/>
        <v>206.47</v>
      </c>
    </row>
    <row r="280" spans="1:12">
      <c r="A280" s="66">
        <f t="shared" si="97"/>
        <v>11.245986715500651</v>
      </c>
      <c r="B280" s="9">
        <f t="shared" si="98"/>
        <v>226.61</v>
      </c>
      <c r="C280" s="65">
        <f t="shared" si="92"/>
        <v>11.046105127369492</v>
      </c>
      <c r="D280" s="9">
        <f t="shared" si="99"/>
        <v>226.61</v>
      </c>
      <c r="E280" s="66">
        <f t="shared" si="93"/>
        <v>11.055077466562059</v>
      </c>
      <c r="F280" s="9">
        <f t="shared" si="100"/>
        <v>226.61</v>
      </c>
      <c r="G280" s="68">
        <f t="shared" si="94"/>
        <v>0.1</v>
      </c>
      <c r="H280" s="9">
        <f t="shared" si="101"/>
        <v>226.61</v>
      </c>
      <c r="I280" s="66">
        <f t="shared" si="102"/>
        <v>11.055077466562059</v>
      </c>
      <c r="J280" s="9">
        <f t="shared" si="103"/>
        <v>226.61</v>
      </c>
      <c r="K280" s="9">
        <f t="shared" si="95"/>
        <v>11.055077466562059</v>
      </c>
      <c r="L280" s="9">
        <f t="shared" si="96"/>
        <v>226.61</v>
      </c>
    </row>
    <row r="281" spans="1:12">
      <c r="A281" s="66">
        <f t="shared" si="97"/>
        <v>11.269415854491278</v>
      </c>
      <c r="B281" s="9">
        <f t="shared" si="98"/>
        <v>248.87</v>
      </c>
      <c r="C281" s="65">
        <f t="shared" si="92"/>
        <v>11.069534266360119</v>
      </c>
      <c r="D281" s="9">
        <f t="shared" si="99"/>
        <v>248.87</v>
      </c>
      <c r="E281" s="66">
        <f t="shared" si="93"/>
        <v>11.111594242780521</v>
      </c>
      <c r="F281" s="9">
        <f t="shared" si="100"/>
        <v>248.87</v>
      </c>
      <c r="G281" s="68">
        <f t="shared" si="94"/>
        <v>0.1</v>
      </c>
      <c r="H281" s="9">
        <f t="shared" si="101"/>
        <v>248.87</v>
      </c>
      <c r="I281" s="66">
        <f t="shared" si="102"/>
        <v>11.111594242780521</v>
      </c>
      <c r="J281" s="9">
        <f t="shared" si="103"/>
        <v>248.87</v>
      </c>
      <c r="K281" s="9">
        <f t="shared" si="95"/>
        <v>11.111594242780521</v>
      </c>
      <c r="L281" s="9">
        <f t="shared" si="96"/>
        <v>248.87</v>
      </c>
    </row>
    <row r="282" spans="1:12">
      <c r="A282" s="66">
        <f t="shared" si="97"/>
        <v>11.292844993481905</v>
      </c>
      <c r="B282" s="9">
        <f t="shared" si="98"/>
        <v>269.8</v>
      </c>
      <c r="C282" s="65">
        <f t="shared" si="92"/>
        <v>11.092963405350746</v>
      </c>
      <c r="D282" s="9">
        <f t="shared" si="99"/>
        <v>269.8</v>
      </c>
      <c r="E282" s="66">
        <f t="shared" si="93"/>
        <v>11.158874467021633</v>
      </c>
      <c r="F282" s="9">
        <f t="shared" si="100"/>
        <v>269.8</v>
      </c>
      <c r="G282" s="68">
        <f t="shared" si="94"/>
        <v>0.1</v>
      </c>
      <c r="H282" s="9">
        <f t="shared" si="101"/>
        <v>269.8</v>
      </c>
      <c r="I282" s="66">
        <f t="shared" si="102"/>
        <v>11.158874467021633</v>
      </c>
      <c r="J282" s="9">
        <f t="shared" si="103"/>
        <v>269.8</v>
      </c>
      <c r="K282" s="9">
        <f t="shared" si="95"/>
        <v>11.158874467021633</v>
      </c>
      <c r="L282" s="9">
        <f t="shared" si="96"/>
        <v>269.8</v>
      </c>
    </row>
    <row r="283" spans="1:12">
      <c r="A283" s="66">
        <f t="shared" si="97"/>
        <v>11.316274132472532</v>
      </c>
      <c r="B283" s="9">
        <f t="shared" si="98"/>
        <v>296</v>
      </c>
      <c r="C283" s="65">
        <f t="shared" si="92"/>
        <v>11.116392544341373</v>
      </c>
      <c r="D283" s="9">
        <f t="shared" si="99"/>
        <v>296</v>
      </c>
      <c r="E283" s="66">
        <f t="shared" si="93"/>
        <v>11.21158344377036</v>
      </c>
      <c r="F283" s="9">
        <f t="shared" si="100"/>
        <v>296</v>
      </c>
      <c r="G283" s="68">
        <f t="shared" si="94"/>
        <v>0.1</v>
      </c>
      <c r="H283" s="9">
        <f t="shared" si="101"/>
        <v>296</v>
      </c>
      <c r="I283" s="66">
        <f t="shared" si="102"/>
        <v>11.21158344377036</v>
      </c>
      <c r="J283" s="9">
        <f t="shared" si="103"/>
        <v>296</v>
      </c>
      <c r="K283" s="9">
        <f t="shared" si="95"/>
        <v>11.21158344377036</v>
      </c>
      <c r="L283" s="9">
        <f t="shared" si="96"/>
        <v>296</v>
      </c>
    </row>
    <row r="284" spans="1:12">
      <c r="A284" s="66">
        <f t="shared" si="97"/>
        <v>11.33970327146316</v>
      </c>
      <c r="B284" s="9">
        <f t="shared" si="98"/>
        <v>325.26</v>
      </c>
      <c r="C284" s="65">
        <f t="shared" si="92"/>
        <v>11.139821683332</v>
      </c>
      <c r="D284" s="9">
        <f t="shared" si="99"/>
        <v>325.26</v>
      </c>
      <c r="E284" s="66">
        <f t="shared" si="93"/>
        <v>11.263563387218191</v>
      </c>
      <c r="F284" s="9">
        <f t="shared" si="100"/>
        <v>325.26</v>
      </c>
      <c r="G284" s="68">
        <f t="shared" si="94"/>
        <v>0.1</v>
      </c>
      <c r="H284" s="9">
        <f t="shared" si="101"/>
        <v>325.26</v>
      </c>
      <c r="I284" s="66">
        <f t="shared" si="102"/>
        <v>11.263563387218191</v>
      </c>
      <c r="J284" s="9">
        <f t="shared" si="103"/>
        <v>325.26</v>
      </c>
      <c r="K284" s="9">
        <f t="shared" si="95"/>
        <v>11.263563387218191</v>
      </c>
      <c r="L284" s="9">
        <f t="shared" si="96"/>
        <v>325.26</v>
      </c>
    </row>
    <row r="285" spans="1:12">
      <c r="A285" s="66">
        <f t="shared" si="97"/>
        <v>11.363132410453787</v>
      </c>
      <c r="B285" s="9">
        <f t="shared" si="98"/>
        <v>356.01</v>
      </c>
      <c r="C285" s="65">
        <f t="shared" si="92"/>
        <v>11.163250822322627</v>
      </c>
      <c r="D285" s="9">
        <f t="shared" si="99"/>
        <v>356.01</v>
      </c>
      <c r="E285" s="66">
        <f t="shared" si="93"/>
        <v>11.311899740745817</v>
      </c>
      <c r="F285" s="9">
        <f t="shared" si="100"/>
        <v>356.01</v>
      </c>
      <c r="G285" s="68">
        <f t="shared" si="94"/>
        <v>0.1</v>
      </c>
      <c r="H285" s="9">
        <f t="shared" si="101"/>
        <v>356.01</v>
      </c>
      <c r="I285" s="66">
        <f t="shared" si="102"/>
        <v>11.311899740745817</v>
      </c>
      <c r="J285" s="9">
        <f t="shared" si="103"/>
        <v>356.01</v>
      </c>
      <c r="K285" s="9">
        <f t="shared" si="95"/>
        <v>11.311899740745817</v>
      </c>
      <c r="L285" s="9">
        <f t="shared" si="96"/>
        <v>356.01</v>
      </c>
    </row>
    <row r="286" spans="1:12">
      <c r="A286" s="66">
        <f t="shared" si="97"/>
        <v>11.386561549444414</v>
      </c>
      <c r="B286" s="9">
        <f t="shared" si="98"/>
        <v>389.23</v>
      </c>
      <c r="C286" s="65">
        <f t="shared" si="92"/>
        <v>11.186679961313255</v>
      </c>
      <c r="D286" s="9">
        <f t="shared" si="99"/>
        <v>389.23</v>
      </c>
      <c r="E286" s="66">
        <f t="shared" si="93"/>
        <v>11.358279056828129</v>
      </c>
      <c r="F286" s="9">
        <f t="shared" si="100"/>
        <v>389.23</v>
      </c>
      <c r="G286" s="68">
        <f t="shared" si="94"/>
        <v>0.1</v>
      </c>
      <c r="H286" s="9">
        <f t="shared" si="101"/>
        <v>389.23</v>
      </c>
      <c r="I286" s="66">
        <f t="shared" si="102"/>
        <v>11.358279056828129</v>
      </c>
      <c r="J286" s="9">
        <f t="shared" si="103"/>
        <v>389.23</v>
      </c>
      <c r="K286" s="9">
        <f t="shared" si="95"/>
        <v>11.358279056828129</v>
      </c>
      <c r="L286" s="9">
        <f t="shared" si="96"/>
        <v>389.23</v>
      </c>
    </row>
    <row r="287" spans="1:12">
      <c r="A287" s="66">
        <f t="shared" si="97"/>
        <v>11.409990688435041</v>
      </c>
      <c r="B287" s="9">
        <f t="shared" si="98"/>
        <v>427.82</v>
      </c>
      <c r="C287" s="65">
        <f t="shared" si="92"/>
        <v>11.210109100303882</v>
      </c>
      <c r="D287" s="9">
        <f t="shared" si="99"/>
        <v>427.82</v>
      </c>
      <c r="E287" s="66">
        <f t="shared" si="93"/>
        <v>11.40601585795805</v>
      </c>
      <c r="F287" s="9">
        <f t="shared" si="100"/>
        <v>427.82</v>
      </c>
      <c r="G287" s="68">
        <f t="shared" si="94"/>
        <v>0.1</v>
      </c>
      <c r="H287" s="9">
        <f t="shared" si="101"/>
        <v>427.82</v>
      </c>
      <c r="I287" s="66">
        <f t="shared" si="102"/>
        <v>11.40601585795805</v>
      </c>
      <c r="J287" s="9">
        <f t="shared" si="103"/>
        <v>427.82</v>
      </c>
      <c r="K287" s="9">
        <f t="shared" si="95"/>
        <v>11.40601585795805</v>
      </c>
      <c r="L287" s="9">
        <f t="shared" si="96"/>
        <v>427.82</v>
      </c>
    </row>
    <row r="288" spans="1:12">
      <c r="A288" s="66">
        <f t="shared" si="97"/>
        <v>11.433419827425668</v>
      </c>
      <c r="B288" s="9">
        <f t="shared" si="98"/>
        <v>465.9</v>
      </c>
      <c r="C288" s="65">
        <f t="shared" si="92"/>
        <v>11.233538239294509</v>
      </c>
      <c r="D288" s="9">
        <f t="shared" si="99"/>
        <v>465.9</v>
      </c>
      <c r="E288" s="66">
        <f t="shared" si="93"/>
        <v>11.447882615138868</v>
      </c>
      <c r="F288" s="9">
        <f t="shared" si="100"/>
        <v>465.9</v>
      </c>
      <c r="G288" s="68">
        <f t="shared" si="94"/>
        <v>0.1</v>
      </c>
      <c r="H288" s="9">
        <f t="shared" si="101"/>
        <v>465.9</v>
      </c>
      <c r="I288" s="66">
        <f t="shared" si="102"/>
        <v>11.447882615138868</v>
      </c>
      <c r="J288" s="9">
        <f t="shared" si="103"/>
        <v>465.9</v>
      </c>
      <c r="K288" s="9">
        <f t="shared" si="95"/>
        <v>11.447882615138868</v>
      </c>
      <c r="L288" s="9">
        <f t="shared" si="96"/>
        <v>465.9</v>
      </c>
    </row>
    <row r="289" spans="1:12">
      <c r="A289" s="66">
        <f t="shared" si="97"/>
        <v>11.456848966416294</v>
      </c>
      <c r="B289" s="9">
        <f t="shared" si="98"/>
        <v>512.58000000000004</v>
      </c>
      <c r="C289" s="65">
        <f t="shared" ref="C289:C320" si="104">IF(D72&lt;0.0001,0.1,IF(D72="",0.001,D72))</f>
        <v>11.256967378285134</v>
      </c>
      <c r="D289" s="9">
        <f t="shared" si="99"/>
        <v>512.58000000000004</v>
      </c>
      <c r="E289" s="66">
        <f t="shared" ref="E289:E320" si="105">IF(E72&lt;0.0001,0.1,IF(E72="",E288,E72))</f>
        <v>11.493479764261538</v>
      </c>
      <c r="F289" s="9">
        <f t="shared" si="100"/>
        <v>512.58000000000004</v>
      </c>
      <c r="G289" s="68">
        <f t="shared" ref="G289:G320" si="106">IF(G72&lt;0.0001,0.1,IF(G72="",0.0001,G72))</f>
        <v>0.1</v>
      </c>
      <c r="H289" s="9">
        <f t="shared" si="101"/>
        <v>512.58000000000004</v>
      </c>
      <c r="I289" s="66">
        <f t="shared" si="102"/>
        <v>11.493479764261538</v>
      </c>
      <c r="J289" s="9">
        <f t="shared" si="103"/>
        <v>512.58000000000004</v>
      </c>
      <c r="K289" s="9">
        <f t="shared" ref="K289:K320" si="107">IF(M72&lt;0.0001,0.1,IF(M72="",0.0001,M72))</f>
        <v>11.493479764261538</v>
      </c>
      <c r="L289" s="9">
        <f t="shared" ref="L289:L320" si="108">IF(C73="",D289,C73)</f>
        <v>512.58000000000004</v>
      </c>
    </row>
    <row r="290" spans="1:12">
      <c r="A290" s="66">
        <f t="shared" ref="A290:A321" si="109">IF(B73="",A289,IF(B73&lt;0.0001,0.1,B73))</f>
        <v>11.480278105406921</v>
      </c>
      <c r="B290" s="9">
        <f t="shared" ref="B290:B321" si="110">IF(A73="",B289,A73)</f>
        <v>562.65</v>
      </c>
      <c r="C290" s="65">
        <f t="shared" si="104"/>
        <v>11.280396517275761</v>
      </c>
      <c r="D290" s="9">
        <f t="shared" ref="D290:D321" si="111">IF(A73="",B289,A73)</f>
        <v>562.65</v>
      </c>
      <c r="E290" s="66">
        <f t="shared" si="105"/>
        <v>11.53672865596965</v>
      </c>
      <c r="F290" s="9">
        <f t="shared" ref="F290:F321" si="112">IF(A73="",B289,A73)</f>
        <v>562.65</v>
      </c>
      <c r="G290" s="68">
        <f t="shared" si="106"/>
        <v>0.1</v>
      </c>
      <c r="H290" s="9">
        <f t="shared" ref="H290:H321" si="113">IF(A73="",B289,A73)</f>
        <v>562.65</v>
      </c>
      <c r="I290" s="66">
        <f t="shared" ref="I290:I321" si="114">IF(I73&lt;0.0001,0.1,IF(I73="",I289,I73))</f>
        <v>11.53672865596965</v>
      </c>
      <c r="J290" s="9">
        <f t="shared" ref="J290:J321" si="115">IF(A73="",B289,A73)</f>
        <v>562.65</v>
      </c>
      <c r="K290" s="9">
        <f t="shared" si="107"/>
        <v>11.53672865596965</v>
      </c>
      <c r="L290" s="9">
        <f t="shared" si="108"/>
        <v>562.65</v>
      </c>
    </row>
    <row r="291" spans="1:12">
      <c r="A291" s="66">
        <f t="shared" si="109"/>
        <v>11.50370724439755</v>
      </c>
      <c r="B291" s="9">
        <f t="shared" si="110"/>
        <v>615.62</v>
      </c>
      <c r="C291" s="65">
        <f t="shared" si="104"/>
        <v>11.30382565626639</v>
      </c>
      <c r="D291" s="9">
        <f t="shared" si="111"/>
        <v>615.62</v>
      </c>
      <c r="E291" s="66">
        <f t="shared" si="105"/>
        <v>11.577349279176127</v>
      </c>
      <c r="F291" s="9">
        <f t="shared" si="112"/>
        <v>615.62</v>
      </c>
      <c r="G291" s="68">
        <f t="shared" si="106"/>
        <v>0.1</v>
      </c>
      <c r="H291" s="9">
        <f t="shared" si="113"/>
        <v>615.62</v>
      </c>
      <c r="I291" s="66">
        <f t="shared" si="114"/>
        <v>11.577349279176127</v>
      </c>
      <c r="J291" s="9">
        <f t="shared" si="115"/>
        <v>615.62</v>
      </c>
      <c r="K291" s="9">
        <f t="shared" si="107"/>
        <v>11.577349279176127</v>
      </c>
      <c r="L291" s="9">
        <f t="shared" si="108"/>
        <v>615.62</v>
      </c>
    </row>
    <row r="292" spans="1:12">
      <c r="A292" s="66">
        <f t="shared" si="109"/>
        <v>11.527136383388175</v>
      </c>
      <c r="B292" s="9">
        <f t="shared" si="110"/>
        <v>672.38</v>
      </c>
      <c r="C292" s="65">
        <f t="shared" si="104"/>
        <v>11.327254795257016</v>
      </c>
      <c r="D292" s="9">
        <f t="shared" si="111"/>
        <v>672.38</v>
      </c>
      <c r="E292" s="66">
        <f t="shared" si="105"/>
        <v>11.616132068021157</v>
      </c>
      <c r="F292" s="9">
        <f t="shared" si="112"/>
        <v>672.38</v>
      </c>
      <c r="G292" s="68">
        <f t="shared" si="106"/>
        <v>0.1</v>
      </c>
      <c r="H292" s="9">
        <f t="shared" si="113"/>
        <v>672.38</v>
      </c>
      <c r="I292" s="66">
        <f t="shared" si="114"/>
        <v>11.616132068021157</v>
      </c>
      <c r="J292" s="9">
        <f t="shared" si="115"/>
        <v>672.38</v>
      </c>
      <c r="K292" s="9">
        <f t="shared" si="107"/>
        <v>11.616132068021157</v>
      </c>
      <c r="L292" s="9">
        <f t="shared" si="108"/>
        <v>672.38</v>
      </c>
    </row>
    <row r="293" spans="1:12">
      <c r="A293" s="66">
        <f t="shared" si="109"/>
        <v>11.550565522378802</v>
      </c>
      <c r="B293" s="9">
        <f t="shared" si="110"/>
        <v>731.72</v>
      </c>
      <c r="C293" s="65">
        <f t="shared" si="104"/>
        <v>11.350683934247643</v>
      </c>
      <c r="D293" s="9">
        <f t="shared" si="111"/>
        <v>731.72</v>
      </c>
      <c r="E293" s="66">
        <f t="shared" si="105"/>
        <v>11.652397046411167</v>
      </c>
      <c r="F293" s="9">
        <f t="shared" si="112"/>
        <v>731.72</v>
      </c>
      <c r="G293" s="68">
        <f t="shared" si="106"/>
        <v>0.1</v>
      </c>
      <c r="H293" s="9">
        <f t="shared" si="113"/>
        <v>731.72</v>
      </c>
      <c r="I293" s="66">
        <f t="shared" si="114"/>
        <v>11.652397046411167</v>
      </c>
      <c r="J293" s="9">
        <f t="shared" si="115"/>
        <v>731.72</v>
      </c>
      <c r="K293" s="9">
        <f t="shared" si="107"/>
        <v>11.652397046411167</v>
      </c>
      <c r="L293" s="9">
        <f t="shared" si="108"/>
        <v>731.72</v>
      </c>
    </row>
    <row r="294" spans="1:12">
      <c r="A294" s="66">
        <f t="shared" si="109"/>
        <v>11.573994661369429</v>
      </c>
      <c r="B294" s="9">
        <f t="shared" si="110"/>
        <v>801.95</v>
      </c>
      <c r="C294" s="65">
        <f t="shared" si="104"/>
        <v>11.37411307323827</v>
      </c>
      <c r="D294" s="9">
        <f t="shared" si="111"/>
        <v>801.95</v>
      </c>
      <c r="E294" s="66">
        <f t="shared" si="105"/>
        <v>11.690709963386931</v>
      </c>
      <c r="F294" s="9">
        <f t="shared" si="112"/>
        <v>801.95</v>
      </c>
      <c r="G294" s="68">
        <f t="shared" si="106"/>
        <v>0.1</v>
      </c>
      <c r="H294" s="9">
        <f t="shared" si="113"/>
        <v>801.95</v>
      </c>
      <c r="I294" s="66">
        <f t="shared" si="114"/>
        <v>11.690709963386931</v>
      </c>
      <c r="J294" s="9">
        <f t="shared" si="115"/>
        <v>801.95</v>
      </c>
      <c r="K294" s="9">
        <f t="shared" si="107"/>
        <v>11.690709963386931</v>
      </c>
      <c r="L294" s="9">
        <f t="shared" si="108"/>
        <v>801.95</v>
      </c>
    </row>
    <row r="295" spans="1:12">
      <c r="A295" s="66">
        <f t="shared" si="109"/>
        <v>11.620852939350682</v>
      </c>
      <c r="B295" s="9">
        <f t="shared" si="110"/>
        <v>881.17</v>
      </c>
      <c r="C295" s="65">
        <f t="shared" si="104"/>
        <v>11.420971351219523</v>
      </c>
      <c r="D295" s="9">
        <f t="shared" si="111"/>
        <v>881.17</v>
      </c>
      <c r="E295" s="66">
        <f t="shared" si="105"/>
        <v>11.729063530709597</v>
      </c>
      <c r="F295" s="9">
        <f t="shared" si="112"/>
        <v>881.17</v>
      </c>
      <c r="G295" s="68">
        <f t="shared" si="106"/>
        <v>0.1</v>
      </c>
      <c r="H295" s="9">
        <f t="shared" si="113"/>
        <v>881.17</v>
      </c>
      <c r="I295" s="66">
        <f t="shared" si="114"/>
        <v>11.729063530709597</v>
      </c>
      <c r="J295" s="9">
        <f t="shared" si="115"/>
        <v>881.17</v>
      </c>
      <c r="K295" s="9">
        <f t="shared" si="107"/>
        <v>11.729063530709597</v>
      </c>
      <c r="L295" s="9">
        <f t="shared" si="108"/>
        <v>881.17</v>
      </c>
    </row>
    <row r="296" spans="1:12">
      <c r="A296" s="66">
        <f t="shared" si="109"/>
        <v>11.644282078341311</v>
      </c>
      <c r="B296" s="9">
        <f t="shared" si="110"/>
        <v>961.37</v>
      </c>
      <c r="C296" s="65">
        <f t="shared" si="104"/>
        <v>11.444400490210151</v>
      </c>
      <c r="D296" s="9">
        <f t="shared" si="111"/>
        <v>961.37</v>
      </c>
      <c r="E296" s="66">
        <f t="shared" si="105"/>
        <v>11.763636004554915</v>
      </c>
      <c r="F296" s="9">
        <f t="shared" si="112"/>
        <v>961.37</v>
      </c>
      <c r="G296" s="68">
        <f t="shared" si="106"/>
        <v>0.1</v>
      </c>
      <c r="H296" s="9">
        <f t="shared" si="113"/>
        <v>961.37</v>
      </c>
      <c r="I296" s="66">
        <f t="shared" si="114"/>
        <v>11.763636004554915</v>
      </c>
      <c r="J296" s="9">
        <f t="shared" si="115"/>
        <v>961.37</v>
      </c>
      <c r="K296" s="9">
        <f t="shared" si="107"/>
        <v>11.763636004554915</v>
      </c>
      <c r="L296" s="9">
        <f t="shared" si="108"/>
        <v>961.37</v>
      </c>
    </row>
    <row r="297" spans="1:12">
      <c r="A297" s="66">
        <f t="shared" si="109"/>
        <v>11.691140356322562</v>
      </c>
      <c r="B297" s="9">
        <f t="shared" si="110"/>
        <v>1050.02</v>
      </c>
      <c r="C297" s="65">
        <f t="shared" si="104"/>
        <v>11.491258768191402</v>
      </c>
      <c r="D297" s="9">
        <f t="shared" si="111"/>
        <v>1050.02</v>
      </c>
      <c r="E297" s="66">
        <f t="shared" si="105"/>
        <v>11.797802122020355</v>
      </c>
      <c r="F297" s="9">
        <f t="shared" si="112"/>
        <v>1050.02</v>
      </c>
      <c r="G297" s="68">
        <f t="shared" si="106"/>
        <v>0.1</v>
      </c>
      <c r="H297" s="9">
        <f t="shared" si="113"/>
        <v>1050.02</v>
      </c>
      <c r="I297" s="66">
        <f t="shared" si="114"/>
        <v>11.797802122020355</v>
      </c>
      <c r="J297" s="9">
        <f t="shared" si="115"/>
        <v>1050.02</v>
      </c>
      <c r="K297" s="9">
        <f t="shared" si="107"/>
        <v>11.797802122020355</v>
      </c>
      <c r="L297" s="9">
        <f t="shared" si="108"/>
        <v>1050.02</v>
      </c>
    </row>
    <row r="298" spans="1:12">
      <c r="A298" s="66">
        <f t="shared" si="109"/>
        <v>11.737998634303814</v>
      </c>
      <c r="B298" s="9">
        <f t="shared" si="110"/>
        <v>1148.05</v>
      </c>
      <c r="C298" s="65">
        <f t="shared" si="104"/>
        <v>11.538117046172655</v>
      </c>
      <c r="D298" s="9">
        <f t="shared" si="111"/>
        <v>1148.05</v>
      </c>
      <c r="E298" s="66">
        <f t="shared" si="105"/>
        <v>11.831543958398782</v>
      </c>
      <c r="F298" s="9">
        <f t="shared" si="112"/>
        <v>1148.05</v>
      </c>
      <c r="G298" s="68">
        <f t="shared" si="106"/>
        <v>0.1</v>
      </c>
      <c r="H298" s="9">
        <f t="shared" si="113"/>
        <v>1148.05</v>
      </c>
      <c r="I298" s="66">
        <f t="shared" si="114"/>
        <v>11.831543958398782</v>
      </c>
      <c r="J298" s="9">
        <f t="shared" si="115"/>
        <v>1148.05</v>
      </c>
      <c r="K298" s="9">
        <f t="shared" si="107"/>
        <v>11.831543958398782</v>
      </c>
      <c r="L298" s="9">
        <f t="shared" si="108"/>
        <v>1148.05</v>
      </c>
    </row>
    <row r="299" spans="1:12">
      <c r="A299" s="66">
        <f t="shared" si="109"/>
        <v>11.784856912285067</v>
      </c>
      <c r="B299" s="9">
        <f t="shared" si="110"/>
        <v>1258.17</v>
      </c>
      <c r="C299" s="65">
        <f t="shared" si="104"/>
        <v>11.584975324153907</v>
      </c>
      <c r="D299" s="9">
        <f t="shared" si="111"/>
        <v>1258.17</v>
      </c>
      <c r="E299" s="66">
        <f t="shared" si="105"/>
        <v>11.865331475587235</v>
      </c>
      <c r="F299" s="9">
        <f t="shared" si="112"/>
        <v>1258.17</v>
      </c>
      <c r="G299" s="68">
        <f t="shared" si="106"/>
        <v>0.1</v>
      </c>
      <c r="H299" s="9">
        <f t="shared" si="113"/>
        <v>1258.17</v>
      </c>
      <c r="I299" s="66">
        <f t="shared" si="114"/>
        <v>11.865331475587235</v>
      </c>
      <c r="J299" s="9">
        <f t="shared" si="115"/>
        <v>1258.17</v>
      </c>
      <c r="K299" s="9">
        <f t="shared" si="107"/>
        <v>11.865331475587235</v>
      </c>
      <c r="L299" s="9">
        <f t="shared" si="108"/>
        <v>1258.17</v>
      </c>
    </row>
    <row r="300" spans="1:12">
      <c r="A300" s="66">
        <f t="shared" si="109"/>
        <v>11.855144329256946</v>
      </c>
      <c r="B300" s="9">
        <f t="shared" si="110"/>
        <v>1376.13</v>
      </c>
      <c r="C300" s="65">
        <f t="shared" si="104"/>
        <v>11.655262741125787</v>
      </c>
      <c r="D300" s="9">
        <f t="shared" si="111"/>
        <v>1376.13</v>
      </c>
      <c r="E300" s="66">
        <f t="shared" si="105"/>
        <v>11.897597509028557</v>
      </c>
      <c r="F300" s="9">
        <f t="shared" si="112"/>
        <v>1376.13</v>
      </c>
      <c r="G300" s="68">
        <f t="shared" si="106"/>
        <v>0.1</v>
      </c>
      <c r="H300" s="9">
        <f t="shared" si="113"/>
        <v>1376.13</v>
      </c>
      <c r="I300" s="66">
        <f t="shared" si="114"/>
        <v>11.897597509028557</v>
      </c>
      <c r="J300" s="9">
        <f t="shared" si="115"/>
        <v>1376.13</v>
      </c>
      <c r="K300" s="9">
        <f t="shared" si="107"/>
        <v>11.897597509028557</v>
      </c>
      <c r="L300" s="9">
        <f t="shared" si="108"/>
        <v>1376.13</v>
      </c>
    </row>
    <row r="301" spans="1:12">
      <c r="A301" s="66">
        <f t="shared" si="109"/>
        <v>11.925431746228824</v>
      </c>
      <c r="B301" s="9">
        <f t="shared" si="110"/>
        <v>1508.64</v>
      </c>
      <c r="C301" s="65">
        <f t="shared" si="104"/>
        <v>11.725550158097665</v>
      </c>
      <c r="D301" s="9">
        <f t="shared" si="111"/>
        <v>1508.64</v>
      </c>
      <c r="E301" s="66">
        <f t="shared" si="105"/>
        <v>11.929912127084085</v>
      </c>
      <c r="F301" s="9">
        <f t="shared" si="112"/>
        <v>1508.64</v>
      </c>
      <c r="G301" s="68">
        <f t="shared" si="106"/>
        <v>0.1</v>
      </c>
      <c r="H301" s="9">
        <f t="shared" si="113"/>
        <v>1508.64</v>
      </c>
      <c r="I301" s="66">
        <f t="shared" si="114"/>
        <v>11.929912127084085</v>
      </c>
      <c r="J301" s="9">
        <f t="shared" si="115"/>
        <v>1508.64</v>
      </c>
      <c r="K301" s="9">
        <f t="shared" si="107"/>
        <v>11.929912127084085</v>
      </c>
      <c r="L301" s="9">
        <f t="shared" si="108"/>
        <v>1508.64</v>
      </c>
    </row>
    <row r="302" spans="1:12">
      <c r="A302" s="66">
        <f t="shared" si="109"/>
        <v>12.019148302191331</v>
      </c>
      <c r="B302" s="9">
        <f t="shared" si="110"/>
        <v>1646.87</v>
      </c>
      <c r="C302" s="65">
        <f t="shared" si="104"/>
        <v>11.819266714060172</v>
      </c>
      <c r="D302" s="9">
        <f t="shared" si="111"/>
        <v>1646.87</v>
      </c>
      <c r="E302" s="66">
        <f t="shared" si="105"/>
        <v>11.960012160654907</v>
      </c>
      <c r="F302" s="9">
        <f t="shared" si="112"/>
        <v>1646.87</v>
      </c>
      <c r="G302" s="68">
        <f t="shared" si="106"/>
        <v>0.1</v>
      </c>
      <c r="H302" s="9">
        <f t="shared" si="113"/>
        <v>1646.87</v>
      </c>
      <c r="I302" s="66">
        <f t="shared" si="114"/>
        <v>11.960012160654907</v>
      </c>
      <c r="J302" s="9">
        <f t="shared" si="115"/>
        <v>1646.87</v>
      </c>
      <c r="K302" s="9">
        <f t="shared" si="107"/>
        <v>11.960012160654907</v>
      </c>
      <c r="L302" s="9">
        <f t="shared" si="108"/>
        <v>1646.87</v>
      </c>
    </row>
    <row r="303" spans="1:12">
      <c r="A303" s="66">
        <f t="shared" si="109"/>
        <v>12.112864858153834</v>
      </c>
      <c r="B303" s="9">
        <f t="shared" si="110"/>
        <v>1806.79</v>
      </c>
      <c r="C303" s="65">
        <f t="shared" si="104"/>
        <v>11.912983270022675</v>
      </c>
      <c r="D303" s="9">
        <f t="shared" si="111"/>
        <v>1806.79</v>
      </c>
      <c r="E303" s="66">
        <f t="shared" si="105"/>
        <v>11.991098459169605</v>
      </c>
      <c r="F303" s="9">
        <f t="shared" si="112"/>
        <v>1806.79</v>
      </c>
      <c r="G303" s="68">
        <f t="shared" si="106"/>
        <v>2.3911636550677028E-2</v>
      </c>
      <c r="H303" s="9">
        <f t="shared" si="113"/>
        <v>1806.79</v>
      </c>
      <c r="I303" s="66">
        <f t="shared" si="114"/>
        <v>12.015010095720282</v>
      </c>
      <c r="J303" s="9">
        <f t="shared" si="115"/>
        <v>1806.79</v>
      </c>
      <c r="K303" s="9">
        <f t="shared" si="107"/>
        <v>12.015010095720282</v>
      </c>
      <c r="L303" s="9">
        <f t="shared" si="108"/>
        <v>1806.79</v>
      </c>
    </row>
    <row r="304" spans="1:12">
      <c r="A304" s="66">
        <f t="shared" si="109"/>
        <v>12.230010553106966</v>
      </c>
      <c r="B304" s="9">
        <f t="shared" si="110"/>
        <v>1979.32</v>
      </c>
      <c r="C304" s="65">
        <f t="shared" si="104"/>
        <v>12.030128964975807</v>
      </c>
      <c r="D304" s="9">
        <f t="shared" si="111"/>
        <v>1979.32</v>
      </c>
      <c r="E304" s="66">
        <f t="shared" si="105"/>
        <v>12.020980104939015</v>
      </c>
      <c r="F304" s="9">
        <f t="shared" si="112"/>
        <v>1979.32</v>
      </c>
      <c r="G304" s="68">
        <f t="shared" si="106"/>
        <v>0.18350671030894133</v>
      </c>
      <c r="H304" s="9">
        <f t="shared" si="113"/>
        <v>1979.32</v>
      </c>
      <c r="I304" s="66">
        <f t="shared" si="114"/>
        <v>12.204486815247957</v>
      </c>
      <c r="J304" s="9">
        <f t="shared" si="115"/>
        <v>1979.32</v>
      </c>
      <c r="K304" s="9">
        <f t="shared" si="107"/>
        <v>12.204486815247957</v>
      </c>
      <c r="L304" s="9">
        <f t="shared" si="108"/>
        <v>1979.32</v>
      </c>
    </row>
    <row r="305" spans="1:12">
      <c r="A305" s="66">
        <f t="shared" si="109"/>
        <v>12.3471562480601</v>
      </c>
      <c r="B305" s="9">
        <f t="shared" si="110"/>
        <v>2158.61</v>
      </c>
      <c r="C305" s="65">
        <f t="shared" si="104"/>
        <v>12.147274659928941</v>
      </c>
      <c r="D305" s="9">
        <f t="shared" si="111"/>
        <v>2158.61</v>
      </c>
      <c r="E305" s="66">
        <f t="shared" si="105"/>
        <v>12.048759052886</v>
      </c>
      <c r="F305" s="9">
        <f t="shared" si="112"/>
        <v>2158.61</v>
      </c>
      <c r="G305" s="68">
        <f t="shared" si="106"/>
        <v>0.3008135697654849</v>
      </c>
      <c r="H305" s="9">
        <f t="shared" si="113"/>
        <v>2158.61</v>
      </c>
      <c r="I305" s="66">
        <f t="shared" si="114"/>
        <v>12.349572622651484</v>
      </c>
      <c r="J305" s="9">
        <f t="shared" si="115"/>
        <v>2158.61</v>
      </c>
      <c r="K305" s="9">
        <f t="shared" si="107"/>
        <v>12.349572622651484</v>
      </c>
      <c r="L305" s="9">
        <f t="shared" si="108"/>
        <v>2158.61</v>
      </c>
    </row>
    <row r="306" spans="1:12">
      <c r="A306" s="66">
        <f t="shared" si="109"/>
        <v>12.464301943013231</v>
      </c>
      <c r="B306" s="9">
        <f t="shared" si="110"/>
        <v>2366.67</v>
      </c>
      <c r="C306" s="65">
        <f t="shared" si="104"/>
        <v>12.264420354882072</v>
      </c>
      <c r="D306" s="9">
        <f t="shared" si="111"/>
        <v>2366.67</v>
      </c>
      <c r="E306" s="66">
        <f t="shared" si="105"/>
        <v>12.077587751811974</v>
      </c>
      <c r="F306" s="9">
        <f t="shared" si="112"/>
        <v>2366.67</v>
      </c>
      <c r="G306" s="68">
        <f t="shared" si="106"/>
        <v>0.3828526302712103</v>
      </c>
      <c r="H306" s="9">
        <f t="shared" si="113"/>
        <v>2366.67</v>
      </c>
      <c r="I306" s="66">
        <f t="shared" si="114"/>
        <v>12.460440382083185</v>
      </c>
      <c r="J306" s="9">
        <f t="shared" si="115"/>
        <v>2366.67</v>
      </c>
      <c r="K306" s="9">
        <f t="shared" si="107"/>
        <v>12.460440382083185</v>
      </c>
      <c r="L306" s="9">
        <f t="shared" si="108"/>
        <v>2366.67</v>
      </c>
    </row>
    <row r="307" spans="1:12">
      <c r="A307" s="66">
        <f t="shared" si="109"/>
        <v>12.581447637966361</v>
      </c>
      <c r="B307" s="9">
        <f t="shared" si="110"/>
        <v>2588.67</v>
      </c>
      <c r="C307" s="65">
        <f t="shared" si="104"/>
        <v>12.381566049835202</v>
      </c>
      <c r="D307" s="9">
        <f t="shared" si="111"/>
        <v>2588.67</v>
      </c>
      <c r="E307" s="66">
        <f t="shared" si="105"/>
        <v>12.105053843416641</v>
      </c>
      <c r="F307" s="9">
        <f t="shared" si="112"/>
        <v>2588.67</v>
      </c>
      <c r="G307" s="68">
        <f t="shared" si="106"/>
        <v>0.43751351745573064</v>
      </c>
      <c r="H307" s="9">
        <f t="shared" si="113"/>
        <v>2588.67</v>
      </c>
      <c r="I307" s="66">
        <f t="shared" si="114"/>
        <v>12.542567360872372</v>
      </c>
      <c r="J307" s="9">
        <f t="shared" si="115"/>
        <v>2588.67</v>
      </c>
      <c r="K307" s="9">
        <f t="shared" si="107"/>
        <v>12.542567360872372</v>
      </c>
      <c r="L307" s="9">
        <f t="shared" si="108"/>
        <v>2588.67</v>
      </c>
    </row>
    <row r="308" spans="1:12">
      <c r="A308" s="66">
        <f t="shared" si="109"/>
        <v>12.675164193928868</v>
      </c>
      <c r="B308" s="9">
        <f t="shared" si="110"/>
        <v>2825.76</v>
      </c>
      <c r="C308" s="65">
        <f t="shared" si="104"/>
        <v>12.475282605797709</v>
      </c>
      <c r="D308" s="9">
        <f t="shared" si="111"/>
        <v>2825.76</v>
      </c>
      <c r="E308" s="66">
        <f t="shared" si="105"/>
        <v>12.131323507040467</v>
      </c>
      <c r="F308" s="9">
        <f t="shared" si="112"/>
        <v>2825.76</v>
      </c>
      <c r="G308" s="68">
        <f t="shared" si="106"/>
        <v>0.47629482349356578</v>
      </c>
      <c r="H308" s="9">
        <f t="shared" si="113"/>
        <v>2825.76</v>
      </c>
      <c r="I308" s="66">
        <f t="shared" si="114"/>
        <v>12.607618330534033</v>
      </c>
      <c r="J308" s="9">
        <f t="shared" si="115"/>
        <v>2825.76</v>
      </c>
      <c r="K308" s="9">
        <f t="shared" si="107"/>
        <v>12.607618330534033</v>
      </c>
      <c r="L308" s="9">
        <f t="shared" si="108"/>
        <v>2825.76</v>
      </c>
    </row>
    <row r="309" spans="1:12">
      <c r="A309" s="66">
        <f t="shared" si="109"/>
        <v>12.768880749891373</v>
      </c>
      <c r="B309" s="9">
        <f t="shared" si="110"/>
        <v>3097.39</v>
      </c>
      <c r="C309" s="65">
        <f t="shared" si="104"/>
        <v>12.568999161760214</v>
      </c>
      <c r="D309" s="9">
        <f t="shared" si="111"/>
        <v>3097.39</v>
      </c>
      <c r="E309" s="66">
        <f t="shared" si="105"/>
        <v>12.158246685721636</v>
      </c>
      <c r="F309" s="9">
        <f t="shared" si="112"/>
        <v>3097.39</v>
      </c>
      <c r="G309" s="68">
        <f t="shared" si="106"/>
        <v>0.50693671761989134</v>
      </c>
      <c r="H309" s="9">
        <f t="shared" si="113"/>
        <v>3097.39</v>
      </c>
      <c r="I309" s="66">
        <f t="shared" si="114"/>
        <v>12.665183403341528</v>
      </c>
      <c r="J309" s="9">
        <f t="shared" si="115"/>
        <v>3097.39</v>
      </c>
      <c r="K309" s="9">
        <f t="shared" si="107"/>
        <v>12.665183403341528</v>
      </c>
      <c r="L309" s="9">
        <f t="shared" si="108"/>
        <v>3097.39</v>
      </c>
    </row>
    <row r="310" spans="1:12">
      <c r="A310" s="66">
        <f t="shared" si="109"/>
        <v>12.839168166863251</v>
      </c>
      <c r="B310" s="9">
        <f t="shared" si="110"/>
        <v>3389.26</v>
      </c>
      <c r="C310" s="65">
        <f t="shared" si="104"/>
        <v>12.639286578732092</v>
      </c>
      <c r="D310" s="9">
        <f t="shared" si="111"/>
        <v>3389.26</v>
      </c>
      <c r="E310" s="66">
        <f t="shared" si="105"/>
        <v>12.184093842026718</v>
      </c>
      <c r="F310" s="9">
        <f t="shared" si="112"/>
        <v>3389.26</v>
      </c>
      <c r="G310" s="68">
        <f t="shared" si="106"/>
        <v>0.53029758957293971</v>
      </c>
      <c r="H310" s="9">
        <f t="shared" si="113"/>
        <v>3389.26</v>
      </c>
      <c r="I310" s="66">
        <f t="shared" si="114"/>
        <v>12.714391431599656</v>
      </c>
      <c r="J310" s="9">
        <f t="shared" si="115"/>
        <v>3389.26</v>
      </c>
      <c r="K310" s="9">
        <f t="shared" si="107"/>
        <v>12.714391431599656</v>
      </c>
      <c r="L310" s="9">
        <f t="shared" si="108"/>
        <v>3389.26</v>
      </c>
    </row>
    <row r="311" spans="1:12">
      <c r="A311" s="66">
        <f t="shared" si="109"/>
        <v>12.909455583835131</v>
      </c>
      <c r="B311" s="9">
        <f t="shared" si="110"/>
        <v>3707.8</v>
      </c>
      <c r="C311" s="65">
        <f t="shared" si="104"/>
        <v>12.709573995703972</v>
      </c>
      <c r="D311" s="9">
        <f t="shared" si="111"/>
        <v>3707.8</v>
      </c>
      <c r="E311" s="66">
        <f t="shared" si="105"/>
        <v>12.209333453465886</v>
      </c>
      <c r="F311" s="9">
        <f t="shared" si="112"/>
        <v>3707.8</v>
      </c>
      <c r="G311" s="68">
        <f t="shared" si="106"/>
        <v>0.54895245623426148</v>
      </c>
      <c r="H311" s="9">
        <f t="shared" si="113"/>
        <v>3707.8</v>
      </c>
      <c r="I311" s="66">
        <f t="shared" si="114"/>
        <v>12.758285909700147</v>
      </c>
      <c r="J311" s="9">
        <f t="shared" si="115"/>
        <v>3707.8</v>
      </c>
      <c r="K311" s="9">
        <f t="shared" si="107"/>
        <v>12.758285909700147</v>
      </c>
      <c r="L311" s="9">
        <f t="shared" si="108"/>
        <v>3707.8</v>
      </c>
    </row>
    <row r="312" spans="1:12">
      <c r="A312" s="66">
        <f t="shared" si="109"/>
        <v>12.979743000807012</v>
      </c>
      <c r="B312" s="9">
        <f t="shared" si="110"/>
        <v>4056.64</v>
      </c>
      <c r="C312" s="65">
        <f t="shared" si="104"/>
        <v>12.779861412675853</v>
      </c>
      <c r="D312" s="9">
        <f t="shared" si="111"/>
        <v>4056.64</v>
      </c>
      <c r="E312" s="66">
        <f t="shared" si="105"/>
        <v>12.234071882789097</v>
      </c>
      <c r="F312" s="9">
        <f t="shared" si="112"/>
        <v>4056.64</v>
      </c>
      <c r="G312" s="68">
        <f t="shared" si="106"/>
        <v>0.56423306249616678</v>
      </c>
      <c r="H312" s="9">
        <f t="shared" si="113"/>
        <v>4056.64</v>
      </c>
      <c r="I312" s="66">
        <f t="shared" si="114"/>
        <v>12.798304945285263</v>
      </c>
      <c r="J312" s="9">
        <f t="shared" si="115"/>
        <v>4056.64</v>
      </c>
      <c r="K312" s="9">
        <f t="shared" si="107"/>
        <v>12.798304945285263</v>
      </c>
      <c r="L312" s="9">
        <f t="shared" si="108"/>
        <v>4056.64</v>
      </c>
    </row>
    <row r="313" spans="1:12">
      <c r="A313" s="66">
        <f t="shared" si="109"/>
        <v>13.050030417778888</v>
      </c>
      <c r="B313" s="9">
        <f t="shared" si="110"/>
        <v>4434.8599999999997</v>
      </c>
      <c r="C313" s="65">
        <f t="shared" si="104"/>
        <v>12.850148829647729</v>
      </c>
      <c r="D313" s="9">
        <f t="shared" si="111"/>
        <v>4434.8599999999997</v>
      </c>
      <c r="E313" s="66">
        <f t="shared" si="105"/>
        <v>12.258093251420746</v>
      </c>
      <c r="F313" s="9">
        <f t="shared" si="112"/>
        <v>4434.8599999999997</v>
      </c>
      <c r="G313" s="68">
        <f t="shared" si="106"/>
        <v>0.57686220097867613</v>
      </c>
      <c r="H313" s="9">
        <f t="shared" si="113"/>
        <v>4434.8599999999997</v>
      </c>
      <c r="I313" s="66">
        <f t="shared" si="114"/>
        <v>12.834955452399422</v>
      </c>
      <c r="J313" s="9">
        <f t="shared" si="115"/>
        <v>4434.8599999999997</v>
      </c>
      <c r="K313" s="9">
        <f t="shared" si="107"/>
        <v>12.834955452399422</v>
      </c>
      <c r="L313" s="9">
        <f t="shared" si="108"/>
        <v>4434.8599999999997</v>
      </c>
    </row>
    <row r="314" spans="1:12">
      <c r="A314" s="66">
        <f t="shared" si="109"/>
        <v>13.096888695760143</v>
      </c>
      <c r="B314" s="9">
        <f t="shared" si="110"/>
        <v>4845.05</v>
      </c>
      <c r="C314" s="65">
        <f t="shared" si="104"/>
        <v>12.897007107628983</v>
      </c>
      <c r="D314" s="9">
        <f t="shared" si="111"/>
        <v>4845.05</v>
      </c>
      <c r="E314" s="66">
        <f t="shared" si="105"/>
        <v>12.281450689663609</v>
      </c>
      <c r="F314" s="9">
        <f t="shared" si="112"/>
        <v>4845.05</v>
      </c>
      <c r="G314" s="68">
        <f t="shared" si="106"/>
        <v>0.5874819766560907</v>
      </c>
      <c r="H314" s="9">
        <f t="shared" si="113"/>
        <v>4845.05</v>
      </c>
      <c r="I314" s="66">
        <f t="shared" si="114"/>
        <v>12.868932666319701</v>
      </c>
      <c r="J314" s="9">
        <f t="shared" si="115"/>
        <v>4845.05</v>
      </c>
      <c r="K314" s="9">
        <f t="shared" si="107"/>
        <v>12.868932666319701</v>
      </c>
      <c r="L314" s="9">
        <f t="shared" si="108"/>
        <v>4845.05</v>
      </c>
    </row>
    <row r="315" spans="1:12">
      <c r="A315" s="66">
        <f t="shared" si="109"/>
        <v>13.143746973741397</v>
      </c>
      <c r="B315" s="9">
        <f t="shared" si="110"/>
        <v>5301.8</v>
      </c>
      <c r="C315" s="65">
        <f t="shared" si="104"/>
        <v>12.943865385610238</v>
      </c>
      <c r="D315" s="9">
        <f t="shared" si="111"/>
        <v>5301.8</v>
      </c>
      <c r="E315" s="66">
        <f t="shared" si="105"/>
        <v>12.304760290905266</v>
      </c>
      <c r="F315" s="9">
        <f t="shared" si="112"/>
        <v>5301.8</v>
      </c>
      <c r="G315" s="68">
        <f t="shared" si="106"/>
        <v>0.59675520446179331</v>
      </c>
      <c r="H315" s="9">
        <f t="shared" si="113"/>
        <v>5301.8</v>
      </c>
      <c r="I315" s="66">
        <f t="shared" si="114"/>
        <v>12.901515495367059</v>
      </c>
      <c r="J315" s="9">
        <f t="shared" si="115"/>
        <v>5301.8</v>
      </c>
      <c r="K315" s="9">
        <f t="shared" si="107"/>
        <v>12.901515495367059</v>
      </c>
      <c r="L315" s="9">
        <f t="shared" si="108"/>
        <v>5301.8</v>
      </c>
    </row>
    <row r="316" spans="1:12">
      <c r="A316" s="66">
        <f t="shared" si="109"/>
        <v>13.214034390713273</v>
      </c>
      <c r="B316" s="9">
        <f t="shared" si="110"/>
        <v>5803.46</v>
      </c>
      <c r="C316" s="65">
        <f t="shared" si="104"/>
        <v>13.014152802582114</v>
      </c>
      <c r="D316" s="9">
        <f t="shared" si="111"/>
        <v>5803.46</v>
      </c>
      <c r="E316" s="66">
        <f t="shared" si="105"/>
        <v>12.327682486494849</v>
      </c>
      <c r="F316" s="9">
        <f t="shared" si="112"/>
        <v>5803.46</v>
      </c>
      <c r="G316" s="68">
        <f t="shared" si="106"/>
        <v>0.60480942791379311</v>
      </c>
      <c r="H316" s="9">
        <f t="shared" si="113"/>
        <v>5803.46</v>
      </c>
      <c r="I316" s="66">
        <f t="shared" si="114"/>
        <v>12.932491914408642</v>
      </c>
      <c r="J316" s="9">
        <f t="shared" si="115"/>
        <v>5803.46</v>
      </c>
      <c r="K316" s="9">
        <f t="shared" si="107"/>
        <v>12.932491914408642</v>
      </c>
      <c r="L316" s="9">
        <f t="shared" si="108"/>
        <v>5803.46</v>
      </c>
    </row>
    <row r="317" spans="1:12">
      <c r="A317" s="66">
        <f t="shared" si="109"/>
        <v>13.284321807685155</v>
      </c>
      <c r="B317" s="9">
        <f t="shared" si="110"/>
        <v>6357.13</v>
      </c>
      <c r="C317" s="65">
        <f t="shared" si="104"/>
        <v>13.084440219553995</v>
      </c>
      <c r="D317" s="9">
        <f t="shared" si="111"/>
        <v>6357.13</v>
      </c>
      <c r="E317" s="66">
        <f t="shared" si="105"/>
        <v>12.350323743375746</v>
      </c>
      <c r="F317" s="9">
        <f t="shared" si="112"/>
        <v>6357.13</v>
      </c>
      <c r="G317" s="68">
        <f t="shared" si="106"/>
        <v>0.61189829625251901</v>
      </c>
      <c r="H317" s="9">
        <f t="shared" si="113"/>
        <v>6357.13</v>
      </c>
      <c r="I317" s="66">
        <f t="shared" si="114"/>
        <v>12.962222039628266</v>
      </c>
      <c r="J317" s="9">
        <f t="shared" si="115"/>
        <v>6357.13</v>
      </c>
      <c r="K317" s="9">
        <f t="shared" si="107"/>
        <v>12.962222039628266</v>
      </c>
      <c r="L317" s="9">
        <f t="shared" si="108"/>
        <v>6357.13</v>
      </c>
    </row>
    <row r="318" spans="1:12">
      <c r="A318" s="66">
        <f t="shared" si="109"/>
        <v>13.331180085666409</v>
      </c>
      <c r="B318" s="9">
        <f t="shared" si="110"/>
        <v>6943.9</v>
      </c>
      <c r="C318" s="65">
        <f t="shared" si="104"/>
        <v>13.13129849753525</v>
      </c>
      <c r="D318" s="9">
        <f t="shared" si="111"/>
        <v>6943.9</v>
      </c>
      <c r="E318" s="66">
        <f t="shared" si="105"/>
        <v>12.371830737452177</v>
      </c>
      <c r="F318" s="9">
        <f t="shared" si="112"/>
        <v>6943.9</v>
      </c>
      <c r="G318" s="68">
        <f t="shared" si="106"/>
        <v>0.61795565904201577</v>
      </c>
      <c r="H318" s="9">
        <f t="shared" si="113"/>
        <v>6943.9</v>
      </c>
      <c r="I318" s="66">
        <f t="shared" si="114"/>
        <v>12.989786396494193</v>
      </c>
      <c r="J318" s="9">
        <f t="shared" si="115"/>
        <v>6943.9</v>
      </c>
      <c r="K318" s="9">
        <f t="shared" si="107"/>
        <v>12.989786396494193</v>
      </c>
      <c r="L318" s="9">
        <f t="shared" si="108"/>
        <v>6943.9</v>
      </c>
    </row>
    <row r="319" spans="1:12">
      <c r="A319" s="66">
        <f t="shared" si="109"/>
        <v>13.378038363647656</v>
      </c>
      <c r="B319" s="9">
        <f t="shared" si="110"/>
        <v>7606.56</v>
      </c>
      <c r="C319" s="65">
        <f t="shared" si="104"/>
        <v>13.178156775516497</v>
      </c>
      <c r="D319" s="9">
        <f t="shared" si="111"/>
        <v>7606.56</v>
      </c>
      <c r="E319" s="66">
        <f t="shared" si="105"/>
        <v>12.393604052512815</v>
      </c>
      <c r="F319" s="9">
        <f t="shared" si="112"/>
        <v>7606.56</v>
      </c>
      <c r="G319" s="68">
        <f t="shared" si="106"/>
        <v>0.62351241505251631</v>
      </c>
      <c r="H319" s="9">
        <f t="shared" si="113"/>
        <v>7606.56</v>
      </c>
      <c r="I319" s="66">
        <f t="shared" si="114"/>
        <v>13.017116467565332</v>
      </c>
      <c r="J319" s="9">
        <f t="shared" si="115"/>
        <v>7606.56</v>
      </c>
      <c r="K319" s="9">
        <f t="shared" si="107"/>
        <v>13.017116467565332</v>
      </c>
      <c r="L319" s="9">
        <f t="shared" si="108"/>
        <v>7606.56</v>
      </c>
    </row>
    <row r="320" spans="1:12">
      <c r="A320" s="66">
        <f t="shared" si="109"/>
        <v>13.401467502638283</v>
      </c>
      <c r="B320" s="9">
        <f t="shared" si="110"/>
        <v>8316.19</v>
      </c>
      <c r="C320" s="65">
        <f t="shared" si="104"/>
        <v>13.201585914507124</v>
      </c>
      <c r="D320" s="9">
        <f t="shared" si="111"/>
        <v>8316.19</v>
      </c>
      <c r="E320" s="66">
        <f t="shared" si="105"/>
        <v>12.414499175125737</v>
      </c>
      <c r="F320" s="9">
        <f t="shared" si="112"/>
        <v>8316.19</v>
      </c>
      <c r="G320" s="68">
        <f t="shared" si="106"/>
        <v>0.62837279619885211</v>
      </c>
      <c r="H320" s="9">
        <f t="shared" si="113"/>
        <v>8316.19</v>
      </c>
      <c r="I320" s="66">
        <f t="shared" si="114"/>
        <v>13.042871971324589</v>
      </c>
      <c r="J320" s="9">
        <f t="shared" si="115"/>
        <v>8316.19</v>
      </c>
      <c r="K320" s="9">
        <f t="shared" si="107"/>
        <v>13.042871971324589</v>
      </c>
      <c r="L320" s="9">
        <f t="shared" si="108"/>
        <v>8316.19</v>
      </c>
    </row>
    <row r="321" spans="1:12">
      <c r="A321" s="66">
        <f t="shared" si="109"/>
        <v>13.424896641628914</v>
      </c>
      <c r="B321" s="9">
        <f t="shared" si="110"/>
        <v>9095.99</v>
      </c>
      <c r="C321" s="65">
        <f t="shared" ref="C321:C342" si="116">IF(D104&lt;0.0001,0.1,IF(D104="",0.001,D104))</f>
        <v>13.225015053497755</v>
      </c>
      <c r="D321" s="9">
        <f t="shared" si="111"/>
        <v>9095.99</v>
      </c>
      <c r="E321" s="66">
        <f t="shared" ref="E321:E342" si="117">IF(E104&lt;0.0001,0.1,IF(E104="",E320,E104))</f>
        <v>12.435098315039232</v>
      </c>
      <c r="F321" s="9">
        <f t="shared" si="112"/>
        <v>9095.99</v>
      </c>
      <c r="G321" s="68">
        <f t="shared" ref="G321:G342" si="118">IF(G104&lt;0.0001,0.1,IF(G104="",0.0001,G104))</f>
        <v>0.63276847055952756</v>
      </c>
      <c r="H321" s="9">
        <f t="shared" si="113"/>
        <v>9095.99</v>
      </c>
      <c r="I321" s="66">
        <f t="shared" si="114"/>
        <v>13.06786678559876</v>
      </c>
      <c r="J321" s="9">
        <f t="shared" si="115"/>
        <v>9095.99</v>
      </c>
      <c r="K321" s="9">
        <f t="shared" ref="K321:K342" si="119">IF(M104&lt;0.0001,0.1,IF(M104="",0.0001,M104))</f>
        <v>13.06786678559876</v>
      </c>
      <c r="L321" s="9">
        <f t="shared" ref="L321:L342" si="120">IF(C105="",D321,C105)</f>
        <v>9095.99</v>
      </c>
    </row>
    <row r="322" spans="1:12">
      <c r="A322" s="66">
        <f t="shared" ref="A322:A342" si="121">IF(B105="",A321,IF(B105&lt;0.0001,0.1,B105))</f>
        <v>13.448325780619541</v>
      </c>
      <c r="B322" s="9">
        <f t="shared" ref="B322:B342" si="122">IF(A105="",B321,A105)</f>
        <v>9955.33</v>
      </c>
      <c r="C322" s="65">
        <f t="shared" si="116"/>
        <v>13.248444192488382</v>
      </c>
      <c r="D322" s="9">
        <f t="shared" ref="D322:D342" si="123">IF(A105="",B321,A105)</f>
        <v>9955.33</v>
      </c>
      <c r="E322" s="66">
        <f t="shared" si="117"/>
        <v>12.455453593069628</v>
      </c>
      <c r="F322" s="9">
        <f t="shared" ref="F322:F342" si="124">IF(A105="",B321,A105)</f>
        <v>9955.33</v>
      </c>
      <c r="G322" s="68">
        <f t="shared" si="118"/>
        <v>0.63677162765191486</v>
      </c>
      <c r="H322" s="9">
        <f t="shared" ref="H322:H342" si="125">IF(A105="",B321,A105)</f>
        <v>9955.33</v>
      </c>
      <c r="I322" s="66">
        <f t="shared" ref="I322:I342" si="126">IF(I105&lt;0.0001,0.1,IF(I105="",I321,I105))</f>
        <v>13.092225220721541</v>
      </c>
      <c r="J322" s="9">
        <f t="shared" ref="J322:J342" si="127">IF(A105="",B321,A105)</f>
        <v>9955.33</v>
      </c>
      <c r="K322" s="9">
        <f t="shared" si="119"/>
        <v>13.092225220721541</v>
      </c>
      <c r="L322" s="9">
        <f t="shared" si="120"/>
        <v>9955.33</v>
      </c>
    </row>
    <row r="323" spans="1:12">
      <c r="A323" s="66">
        <f t="shared" si="121"/>
        <v>13.471754919610168</v>
      </c>
      <c r="B323" s="9">
        <f t="shared" si="122"/>
        <v>10894.74</v>
      </c>
      <c r="C323" s="65">
        <f t="shared" si="116"/>
        <v>13.271873331479009</v>
      </c>
      <c r="D323" s="9">
        <f t="shared" si="123"/>
        <v>10894.74</v>
      </c>
      <c r="E323" s="66">
        <f t="shared" si="117"/>
        <v>12.47540396003548</v>
      </c>
      <c r="F323" s="9">
        <f t="shared" si="124"/>
        <v>10894.74</v>
      </c>
      <c r="G323" s="68">
        <f t="shared" si="118"/>
        <v>0.64040354463358085</v>
      </c>
      <c r="H323" s="9">
        <f t="shared" si="125"/>
        <v>10894.74</v>
      </c>
      <c r="I323" s="66">
        <f t="shared" si="126"/>
        <v>13.115807504669061</v>
      </c>
      <c r="J323" s="9">
        <f t="shared" si="127"/>
        <v>10894.74</v>
      </c>
      <c r="K323" s="9">
        <f t="shared" si="119"/>
        <v>13.115807504669061</v>
      </c>
      <c r="L323" s="9">
        <f t="shared" si="120"/>
        <v>10894.74</v>
      </c>
    </row>
    <row r="324" spans="1:12">
      <c r="A324" s="66">
        <f t="shared" si="121"/>
        <v>13.495184058600795</v>
      </c>
      <c r="B324" s="9">
        <f t="shared" si="122"/>
        <v>11893.03</v>
      </c>
      <c r="C324" s="65">
        <f t="shared" si="116"/>
        <v>13.295302470469636</v>
      </c>
      <c r="D324" s="9">
        <f t="shared" si="123"/>
        <v>11893.03</v>
      </c>
      <c r="E324" s="66">
        <f t="shared" si="117"/>
        <v>12.494445505671056</v>
      </c>
      <c r="F324" s="9">
        <f t="shared" si="124"/>
        <v>11893.03</v>
      </c>
      <c r="G324" s="68">
        <f t="shared" si="118"/>
        <v>0.64362918107838196</v>
      </c>
      <c r="H324" s="9">
        <f t="shared" si="125"/>
        <v>11893.03</v>
      </c>
      <c r="I324" s="66">
        <f t="shared" si="126"/>
        <v>13.138074686749437</v>
      </c>
      <c r="J324" s="9">
        <f t="shared" si="127"/>
        <v>11893.03</v>
      </c>
      <c r="K324" s="9">
        <f t="shared" si="119"/>
        <v>13.138074686749437</v>
      </c>
      <c r="L324" s="9">
        <f t="shared" si="120"/>
        <v>11893.03</v>
      </c>
    </row>
    <row r="325" spans="1:12">
      <c r="A325" s="66">
        <f t="shared" si="121"/>
        <v>13.495184058600795</v>
      </c>
      <c r="B325" s="9">
        <f t="shared" si="122"/>
        <v>12994.58</v>
      </c>
      <c r="C325" s="65">
        <f t="shared" si="116"/>
        <v>13.295302470469636</v>
      </c>
      <c r="D325" s="9">
        <f t="shared" si="123"/>
        <v>12994.58</v>
      </c>
      <c r="E325" s="66">
        <f t="shared" si="117"/>
        <v>12.513337559785271</v>
      </c>
      <c r="F325" s="9">
        <f t="shared" si="124"/>
        <v>12994.58</v>
      </c>
      <c r="G325" s="68">
        <f t="shared" si="118"/>
        <v>0.64662019810385529</v>
      </c>
      <c r="H325" s="9">
        <f t="shared" si="125"/>
        <v>12994.58</v>
      </c>
      <c r="I325" s="66">
        <f t="shared" si="126"/>
        <v>13.159957757889126</v>
      </c>
      <c r="J325" s="9">
        <f t="shared" si="127"/>
        <v>12994.58</v>
      </c>
      <c r="K325" s="9">
        <f t="shared" si="119"/>
        <v>13.159957757889126</v>
      </c>
      <c r="L325" s="9">
        <f t="shared" si="120"/>
        <v>12994.58</v>
      </c>
    </row>
    <row r="326" spans="1:12">
      <c r="A326" s="66">
        <f t="shared" si="121"/>
        <v>13.495184058600795</v>
      </c>
      <c r="B326" s="9">
        <f t="shared" si="122"/>
        <v>14293.37</v>
      </c>
      <c r="C326" s="65">
        <f t="shared" si="116"/>
        <v>13.295302470469636</v>
      </c>
      <c r="D326" s="9">
        <f t="shared" si="123"/>
        <v>14293.37</v>
      </c>
      <c r="E326" s="66">
        <f t="shared" si="117"/>
        <v>12.533276959442526</v>
      </c>
      <c r="F326" s="9">
        <f t="shared" si="124"/>
        <v>14293.37</v>
      </c>
      <c r="G326" s="68">
        <f t="shared" si="118"/>
        <v>0.64957268842342331</v>
      </c>
      <c r="H326" s="9">
        <f t="shared" si="125"/>
        <v>14293.37</v>
      </c>
      <c r="I326" s="66">
        <f t="shared" si="126"/>
        <v>13.18284964786595</v>
      </c>
      <c r="J326" s="9">
        <f t="shared" si="127"/>
        <v>14293.37</v>
      </c>
      <c r="K326" s="9">
        <f t="shared" si="119"/>
        <v>13.18284964786595</v>
      </c>
      <c r="L326" s="9">
        <f t="shared" si="120"/>
        <v>14293.37</v>
      </c>
    </row>
    <row r="327" spans="1:12">
      <c r="A327" s="66">
        <f t="shared" si="121"/>
        <v>13.495184058600795</v>
      </c>
      <c r="B327" s="9">
        <f t="shared" si="122"/>
        <v>15593.62</v>
      </c>
      <c r="C327" s="65">
        <f t="shared" si="116"/>
        <v>13.295302470469636</v>
      </c>
      <c r="D327" s="9">
        <f t="shared" si="123"/>
        <v>15593.62</v>
      </c>
      <c r="E327" s="66">
        <f t="shared" si="117"/>
        <v>12.551167143976794</v>
      </c>
      <c r="F327" s="9">
        <f t="shared" si="124"/>
        <v>15593.62</v>
      </c>
      <c r="G327" s="68">
        <f t="shared" si="118"/>
        <v>0.65205951161637987</v>
      </c>
      <c r="H327" s="9">
        <f t="shared" si="125"/>
        <v>15593.62</v>
      </c>
      <c r="I327" s="66">
        <f t="shared" si="126"/>
        <v>13.203226655593173</v>
      </c>
      <c r="J327" s="9">
        <f t="shared" si="127"/>
        <v>15593.62</v>
      </c>
      <c r="K327" s="9">
        <f t="shared" si="119"/>
        <v>13.203226655593173</v>
      </c>
      <c r="L327" s="9">
        <f t="shared" si="120"/>
        <v>15593.62</v>
      </c>
    </row>
    <row r="328" spans="1:12">
      <c r="A328" s="66">
        <f t="shared" si="121"/>
        <v>13.495184058600795</v>
      </c>
      <c r="B328" s="9">
        <f t="shared" si="122"/>
        <v>17092.91</v>
      </c>
      <c r="C328" s="65">
        <f t="shared" si="116"/>
        <v>13.295302470469636</v>
      </c>
      <c r="D328" s="9">
        <f t="shared" si="123"/>
        <v>17092.91</v>
      </c>
      <c r="E328" s="66">
        <f t="shared" si="117"/>
        <v>12.569694922083748</v>
      </c>
      <c r="F328" s="9">
        <f t="shared" si="124"/>
        <v>17092.91</v>
      </c>
      <c r="G328" s="68">
        <f t="shared" si="118"/>
        <v>0.65448752919265707</v>
      </c>
      <c r="H328" s="9">
        <f t="shared" si="125"/>
        <v>17092.91</v>
      </c>
      <c r="I328" s="66">
        <f t="shared" si="126"/>
        <v>13.224182451276405</v>
      </c>
      <c r="J328" s="9">
        <f t="shared" si="127"/>
        <v>17092.91</v>
      </c>
      <c r="K328" s="9">
        <f t="shared" si="119"/>
        <v>13.224182451276405</v>
      </c>
      <c r="L328" s="9">
        <f t="shared" si="120"/>
        <v>17092.91</v>
      </c>
    </row>
    <row r="329" spans="1:12">
      <c r="A329" s="66">
        <f t="shared" si="121"/>
        <v>13.495184058600795</v>
      </c>
      <c r="B329" s="9">
        <f t="shared" si="122"/>
        <v>18690.88</v>
      </c>
      <c r="C329" s="65">
        <f t="shared" si="116"/>
        <v>13.295302470469636</v>
      </c>
      <c r="D329" s="9">
        <f t="shared" si="123"/>
        <v>18690.88</v>
      </c>
      <c r="E329" s="66">
        <f t="shared" si="117"/>
        <v>12.587410159073096</v>
      </c>
      <c r="F329" s="9">
        <f t="shared" si="124"/>
        <v>18690.88</v>
      </c>
      <c r="G329" s="68">
        <f t="shared" si="118"/>
        <v>0.65668037657658551</v>
      </c>
      <c r="H329" s="9">
        <f t="shared" si="125"/>
        <v>18690.88</v>
      </c>
      <c r="I329" s="66">
        <f t="shared" si="126"/>
        <v>13.244090535649681</v>
      </c>
      <c r="J329" s="9">
        <f t="shared" si="127"/>
        <v>18690.88</v>
      </c>
      <c r="K329" s="9">
        <f t="shared" si="119"/>
        <v>13.244090535649681</v>
      </c>
      <c r="L329" s="9">
        <f t="shared" si="120"/>
        <v>18690.88</v>
      </c>
    </row>
    <row r="330" spans="1:12">
      <c r="A330" s="66">
        <f t="shared" si="121"/>
        <v>13.495184058600795</v>
      </c>
      <c r="B330" s="9">
        <f t="shared" si="122"/>
        <v>20391.89</v>
      </c>
      <c r="C330" s="65">
        <f t="shared" si="116"/>
        <v>13.295302470469636</v>
      </c>
      <c r="D330" s="9">
        <f t="shared" si="123"/>
        <v>20391.89</v>
      </c>
      <c r="E330" s="66">
        <f t="shared" si="117"/>
        <v>12.604377572997771</v>
      </c>
      <c r="F330" s="9">
        <f t="shared" si="124"/>
        <v>20391.89</v>
      </c>
      <c r="G330" s="68">
        <f t="shared" si="118"/>
        <v>0.65867205384409144</v>
      </c>
      <c r="H330" s="9">
        <f t="shared" si="125"/>
        <v>20391.89</v>
      </c>
      <c r="I330" s="66">
        <f t="shared" si="126"/>
        <v>13.263049626841863</v>
      </c>
      <c r="J330" s="9">
        <f t="shared" si="127"/>
        <v>20391.89</v>
      </c>
      <c r="K330" s="9">
        <f t="shared" si="119"/>
        <v>13.263049626841863</v>
      </c>
      <c r="L330" s="9">
        <f t="shared" si="120"/>
        <v>20391.89</v>
      </c>
    </row>
    <row r="331" spans="1:12">
      <c r="A331" s="66">
        <f t="shared" si="121"/>
        <v>13.495184058600795</v>
      </c>
      <c r="B331" s="9">
        <f t="shared" si="122"/>
        <v>22293.54</v>
      </c>
      <c r="C331" s="65">
        <f t="shared" si="116"/>
        <v>13.295302470469636</v>
      </c>
      <c r="D331" s="9">
        <f t="shared" si="123"/>
        <v>22293.54</v>
      </c>
      <c r="E331" s="66">
        <f t="shared" si="117"/>
        <v>12.621449267392626</v>
      </c>
      <c r="F331" s="9">
        <f t="shared" si="124"/>
        <v>22293.54</v>
      </c>
      <c r="G331" s="68">
        <f t="shared" si="118"/>
        <v>0.66057679213505527</v>
      </c>
      <c r="H331" s="9">
        <f t="shared" si="125"/>
        <v>22293.54</v>
      </c>
      <c r="I331" s="66">
        <f t="shared" si="126"/>
        <v>13.282026059527681</v>
      </c>
      <c r="J331" s="9">
        <f t="shared" si="127"/>
        <v>22293.54</v>
      </c>
      <c r="K331" s="9">
        <f t="shared" si="119"/>
        <v>13.282026059527681</v>
      </c>
      <c r="L331" s="9">
        <f t="shared" si="120"/>
        <v>22293.54</v>
      </c>
    </row>
    <row r="332" spans="1:12">
      <c r="A332" s="66">
        <f t="shared" si="121"/>
        <v>13.495184058600795</v>
      </c>
      <c r="B332" s="9">
        <f t="shared" si="122"/>
        <v>24395.05</v>
      </c>
      <c r="C332" s="65">
        <f t="shared" si="116"/>
        <v>13.295302470469636</v>
      </c>
      <c r="D332" s="9">
        <f t="shared" si="123"/>
        <v>24395.05</v>
      </c>
      <c r="E332" s="66">
        <f t="shared" si="117"/>
        <v>12.638400808885971</v>
      </c>
      <c r="F332" s="9">
        <f t="shared" si="124"/>
        <v>24395.05</v>
      </c>
      <c r="G332" s="68">
        <f t="shared" si="118"/>
        <v>0.66237680573785351</v>
      </c>
      <c r="H332" s="9">
        <f t="shared" si="125"/>
        <v>24395.05</v>
      </c>
      <c r="I332" s="66">
        <f t="shared" si="126"/>
        <v>13.300777614623824</v>
      </c>
      <c r="J332" s="9">
        <f t="shared" si="127"/>
        <v>24395.05</v>
      </c>
      <c r="K332" s="9">
        <f t="shared" si="119"/>
        <v>13.300777614623824</v>
      </c>
      <c r="L332" s="9">
        <f t="shared" si="120"/>
        <v>24395.05</v>
      </c>
    </row>
    <row r="333" spans="1:12">
      <c r="A333" s="66">
        <f t="shared" si="121"/>
        <v>13.495184058600795</v>
      </c>
      <c r="B333" s="9">
        <f t="shared" si="122"/>
        <v>26696.080000000002</v>
      </c>
      <c r="C333" s="65">
        <f t="shared" si="116"/>
        <v>13.295302470469636</v>
      </c>
      <c r="D333" s="9">
        <f t="shared" si="123"/>
        <v>26696.080000000002</v>
      </c>
      <c r="E333" s="66">
        <f t="shared" si="117"/>
        <v>12.655071217456729</v>
      </c>
      <c r="F333" s="9">
        <f t="shared" si="124"/>
        <v>26696.080000000002</v>
      </c>
      <c r="G333" s="68">
        <f t="shared" si="118"/>
        <v>0.66406445400776948</v>
      </c>
      <c r="H333" s="9">
        <f t="shared" si="125"/>
        <v>26696.080000000002</v>
      </c>
      <c r="I333" s="66">
        <f t="shared" si="126"/>
        <v>13.319135671464499</v>
      </c>
      <c r="J333" s="9">
        <f t="shared" si="127"/>
        <v>26696.080000000002</v>
      </c>
      <c r="K333" s="9">
        <f t="shared" si="119"/>
        <v>13.319135671464499</v>
      </c>
      <c r="L333" s="9">
        <f t="shared" si="120"/>
        <v>26696.080000000002</v>
      </c>
    </row>
    <row r="334" spans="1:12">
      <c r="A334" s="66">
        <f t="shared" si="121"/>
        <v>13.495184058600795</v>
      </c>
      <c r="B334" s="9">
        <f t="shared" si="122"/>
        <v>29296.73</v>
      </c>
      <c r="C334" s="65">
        <f t="shared" si="116"/>
        <v>13.295302470469636</v>
      </c>
      <c r="D334" s="9">
        <f t="shared" si="123"/>
        <v>29296.73</v>
      </c>
      <c r="E334" s="66">
        <f t="shared" si="117"/>
        <v>12.671966468044308</v>
      </c>
      <c r="F334" s="9">
        <f t="shared" si="124"/>
        <v>29296.73</v>
      </c>
      <c r="G334" s="68">
        <f t="shared" si="118"/>
        <v>0.66569708794364502</v>
      </c>
      <c r="H334" s="9">
        <f t="shared" si="125"/>
        <v>29296.73</v>
      </c>
      <c r="I334" s="66">
        <f t="shared" si="126"/>
        <v>13.337663555987954</v>
      </c>
      <c r="J334" s="9">
        <f t="shared" si="127"/>
        <v>29296.73</v>
      </c>
      <c r="K334" s="9">
        <f t="shared" si="119"/>
        <v>13.337663555987954</v>
      </c>
      <c r="L334" s="9">
        <f t="shared" si="120"/>
        <v>29296.73</v>
      </c>
    </row>
    <row r="335" spans="1:12">
      <c r="A335" s="66">
        <f t="shared" si="121"/>
        <v>13.495184058600795</v>
      </c>
      <c r="B335" s="9">
        <f t="shared" si="122"/>
        <v>32003.1</v>
      </c>
      <c r="C335" s="65">
        <f t="shared" si="116"/>
        <v>13.295302470469636</v>
      </c>
      <c r="D335" s="9">
        <f t="shared" si="123"/>
        <v>32003.1</v>
      </c>
      <c r="E335" s="66">
        <f t="shared" si="117"/>
        <v>12.687752610366381</v>
      </c>
      <c r="F335" s="9">
        <f t="shared" si="124"/>
        <v>32003.1</v>
      </c>
      <c r="G335" s="68">
        <f t="shared" si="118"/>
        <v>0.66715641818066629</v>
      </c>
      <c r="H335" s="9">
        <f t="shared" si="125"/>
        <v>32003.1</v>
      </c>
      <c r="I335" s="66">
        <f t="shared" si="126"/>
        <v>13.354909028547047</v>
      </c>
      <c r="J335" s="9">
        <f t="shared" si="127"/>
        <v>32003.1</v>
      </c>
      <c r="K335" s="9">
        <f t="shared" si="119"/>
        <v>13.354909028547047</v>
      </c>
      <c r="L335" s="9">
        <f t="shared" si="120"/>
        <v>32003.1</v>
      </c>
    </row>
    <row r="336" spans="1:12">
      <c r="A336" s="66">
        <f t="shared" si="121"/>
        <v>13.495184058600795</v>
      </c>
      <c r="B336" s="9">
        <f t="shared" si="122"/>
        <v>34997.86</v>
      </c>
      <c r="C336" s="65">
        <f t="shared" si="116"/>
        <v>13.295302470469636</v>
      </c>
      <c r="D336" s="9">
        <f t="shared" si="123"/>
        <v>34997.86</v>
      </c>
      <c r="E336" s="66">
        <f t="shared" si="117"/>
        <v>12.703470895586804</v>
      </c>
      <c r="F336" s="9">
        <f t="shared" si="124"/>
        <v>34997.86</v>
      </c>
      <c r="G336" s="68">
        <f t="shared" si="118"/>
        <v>0.66854999269982307</v>
      </c>
      <c r="H336" s="9">
        <f t="shared" si="125"/>
        <v>34997.86</v>
      </c>
      <c r="I336" s="66">
        <f t="shared" si="126"/>
        <v>13.372020888286627</v>
      </c>
      <c r="J336" s="9">
        <f t="shared" si="127"/>
        <v>34997.86</v>
      </c>
      <c r="K336" s="9">
        <f t="shared" si="119"/>
        <v>13.372020888286627</v>
      </c>
      <c r="L336" s="9">
        <f t="shared" si="120"/>
        <v>34997.86</v>
      </c>
    </row>
    <row r="337" spans="1:12">
      <c r="A337" s="66">
        <f t="shared" si="121"/>
        <v>13.495184058600795</v>
      </c>
      <c r="B337" s="9">
        <f t="shared" si="122"/>
        <v>38297.17</v>
      </c>
      <c r="C337" s="65">
        <f t="shared" si="116"/>
        <v>13.295302470469636</v>
      </c>
      <c r="D337" s="9">
        <f t="shared" si="123"/>
        <v>38297.17</v>
      </c>
      <c r="E337" s="66">
        <f t="shared" si="117"/>
        <v>12.719038995264201</v>
      </c>
      <c r="F337" s="9">
        <f t="shared" si="124"/>
        <v>38297.17</v>
      </c>
      <c r="G337" s="68">
        <f t="shared" si="118"/>
        <v>0.66987525098481915</v>
      </c>
      <c r="H337" s="9">
        <f t="shared" si="125"/>
        <v>38297.17</v>
      </c>
      <c r="I337" s="66">
        <f t="shared" si="126"/>
        <v>13.388914246249021</v>
      </c>
      <c r="J337" s="9">
        <f t="shared" si="127"/>
        <v>38297.17</v>
      </c>
      <c r="K337" s="9">
        <f t="shared" si="119"/>
        <v>13.388914246249021</v>
      </c>
      <c r="L337" s="9">
        <f t="shared" si="120"/>
        <v>38297.17</v>
      </c>
    </row>
    <row r="338" spans="1:12">
      <c r="A338" s="66">
        <f t="shared" si="121"/>
        <v>13.495184058600795</v>
      </c>
      <c r="B338" s="9">
        <f t="shared" si="122"/>
        <v>41878.61</v>
      </c>
      <c r="C338" s="65">
        <f t="shared" si="116"/>
        <v>13.295302470469636</v>
      </c>
      <c r="D338" s="9">
        <f t="shared" si="123"/>
        <v>41878.61</v>
      </c>
      <c r="E338" s="66">
        <f t="shared" si="117"/>
        <v>12.734234574369918</v>
      </c>
      <c r="F338" s="9">
        <f t="shared" si="124"/>
        <v>41878.61</v>
      </c>
      <c r="G338" s="68">
        <f t="shared" si="118"/>
        <v>0.67111907439121554</v>
      </c>
      <c r="H338" s="9">
        <f t="shared" si="125"/>
        <v>41878.61</v>
      </c>
      <c r="I338" s="66">
        <f t="shared" si="126"/>
        <v>13.405353648761134</v>
      </c>
      <c r="J338" s="9">
        <f t="shared" si="127"/>
        <v>41878.61</v>
      </c>
      <c r="K338" s="9">
        <f t="shared" si="119"/>
        <v>13.405353648761134</v>
      </c>
      <c r="L338" s="9">
        <f t="shared" si="120"/>
        <v>41878.61</v>
      </c>
    </row>
    <row r="339" spans="1:12">
      <c r="A339" s="66">
        <f t="shared" si="121"/>
        <v>13.495184058600795</v>
      </c>
      <c r="B339" s="9">
        <f t="shared" si="122"/>
        <v>45801.94</v>
      </c>
      <c r="C339" s="65">
        <f t="shared" si="116"/>
        <v>13.295302470469636</v>
      </c>
      <c r="D339" s="9">
        <f t="shared" si="123"/>
        <v>45801.94</v>
      </c>
      <c r="E339" s="66">
        <f t="shared" si="117"/>
        <v>12.749209183988537</v>
      </c>
      <c r="F339" s="9">
        <f t="shared" si="124"/>
        <v>45801.94</v>
      </c>
      <c r="G339" s="68">
        <f t="shared" si="118"/>
        <v>0.6722994501474413</v>
      </c>
      <c r="H339" s="9">
        <f t="shared" si="125"/>
        <v>45801.94</v>
      </c>
      <c r="I339" s="66">
        <f t="shared" si="126"/>
        <v>13.421508634135979</v>
      </c>
      <c r="J339" s="9">
        <f t="shared" si="127"/>
        <v>45801.94</v>
      </c>
      <c r="K339" s="9">
        <f t="shared" si="119"/>
        <v>13.421508634135979</v>
      </c>
      <c r="L339" s="9">
        <f t="shared" si="120"/>
        <v>45801.94</v>
      </c>
    </row>
    <row r="340" spans="1:12">
      <c r="A340" s="66">
        <f t="shared" si="121"/>
        <v>13.495184058600795</v>
      </c>
      <c r="B340" s="9">
        <f t="shared" si="122"/>
        <v>50096.17</v>
      </c>
      <c r="C340" s="65">
        <f t="shared" si="116"/>
        <v>13.295302470469636</v>
      </c>
      <c r="D340" s="9">
        <f t="shared" si="123"/>
        <v>50096.17</v>
      </c>
      <c r="E340" s="66">
        <f t="shared" si="117"/>
        <v>12.763953630596053</v>
      </c>
      <c r="F340" s="9">
        <f t="shared" si="124"/>
        <v>50096.17</v>
      </c>
      <c r="G340" s="68">
        <f t="shared" si="118"/>
        <v>0.6734200677680342</v>
      </c>
      <c r="H340" s="9">
        <f t="shared" si="125"/>
        <v>50096.17</v>
      </c>
      <c r="I340" s="66">
        <f t="shared" si="126"/>
        <v>13.437373698364087</v>
      </c>
      <c r="J340" s="9">
        <f t="shared" si="127"/>
        <v>50096.17</v>
      </c>
      <c r="K340" s="9">
        <f t="shared" si="119"/>
        <v>13.437373698364087</v>
      </c>
      <c r="L340" s="9">
        <f t="shared" si="120"/>
        <v>50096.17</v>
      </c>
    </row>
    <row r="341" spans="1:12">
      <c r="A341" s="66">
        <f t="shared" si="121"/>
        <v>13.495184058600795</v>
      </c>
      <c r="B341" s="9">
        <f t="shared" si="122"/>
        <v>54797.25</v>
      </c>
      <c r="C341" s="65">
        <f t="shared" si="116"/>
        <v>13.295302470469636</v>
      </c>
      <c r="D341" s="9">
        <f t="shared" si="123"/>
        <v>54797.25</v>
      </c>
      <c r="E341" s="66">
        <f t="shared" si="117"/>
        <v>12.778474842528533</v>
      </c>
      <c r="F341" s="9">
        <f t="shared" si="124"/>
        <v>54797.25</v>
      </c>
      <c r="G341" s="68">
        <f t="shared" si="118"/>
        <v>0.67448547234038647</v>
      </c>
      <c r="H341" s="9">
        <f t="shared" si="125"/>
        <v>54797.25</v>
      </c>
      <c r="I341" s="66">
        <f t="shared" si="126"/>
        <v>13.452960314868919</v>
      </c>
      <c r="J341" s="9">
        <f t="shared" si="127"/>
        <v>54797.25</v>
      </c>
      <c r="K341" s="9">
        <f t="shared" si="119"/>
        <v>13.452960314868919</v>
      </c>
      <c r="L341" s="9">
        <f t="shared" si="120"/>
        <v>54797.25</v>
      </c>
    </row>
    <row r="342" spans="1:12">
      <c r="A342" s="66">
        <f t="shared" si="121"/>
        <v>13.495184058600795</v>
      </c>
      <c r="B342" s="9">
        <f t="shared" si="122"/>
        <v>59997.64</v>
      </c>
      <c r="C342" s="65">
        <f t="shared" si="116"/>
        <v>13.295302470469636</v>
      </c>
      <c r="D342" s="9">
        <f t="shared" si="123"/>
        <v>59997.64</v>
      </c>
      <c r="E342" s="66">
        <f t="shared" si="117"/>
        <v>12.792918870749682</v>
      </c>
      <c r="F342" s="9">
        <f t="shared" si="124"/>
        <v>59997.64</v>
      </c>
      <c r="G342" s="68">
        <f t="shared" si="118"/>
        <v>0.67550947669985217</v>
      </c>
      <c r="H342" s="9">
        <f t="shared" si="125"/>
        <v>59997.64</v>
      </c>
      <c r="I342" s="66">
        <f t="shared" si="126"/>
        <v>13.468428347449535</v>
      </c>
      <c r="J342" s="9">
        <f t="shared" si="127"/>
        <v>59997.64</v>
      </c>
      <c r="K342" s="9">
        <f t="shared" si="119"/>
        <v>13.468428347449535</v>
      </c>
      <c r="L342" s="9">
        <f t="shared" si="120"/>
        <v>59997.64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K346"/>
  <sheetViews>
    <sheetView zoomScale="66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5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8.6520216393168703E-2</v>
      </c>
      <c r="AK2" s="21">
        <f>L4</f>
        <v>800</v>
      </c>
    </row>
    <row r="3" spans="1:37" ht="18" thickBot="1">
      <c r="A3" s="22" t="s">
        <v>7</v>
      </c>
      <c r="B3" s="23" t="s">
        <v>80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116</v>
      </c>
      <c r="D4" s="34">
        <v>0.11234982913170957</v>
      </c>
      <c r="E4" s="35">
        <v>0.99399820865109212</v>
      </c>
      <c r="F4" s="34">
        <v>2.0878239496210274</v>
      </c>
      <c r="G4" s="34">
        <v>15.045626864789259</v>
      </c>
      <c r="H4" s="36">
        <v>6.5262194712907146E-2</v>
      </c>
      <c r="I4" s="37">
        <v>548.21043909768127</v>
      </c>
      <c r="J4" s="34">
        <v>2.284431505448945</v>
      </c>
      <c r="K4" s="36">
        <v>8.6520216393168703E-2</v>
      </c>
      <c r="L4" s="34">
        <v>800</v>
      </c>
      <c r="M4" s="34">
        <v>1E-4</v>
      </c>
      <c r="N4" s="5"/>
      <c r="O4" s="38">
        <f>$G$4+$J$4+$M$4</f>
        <v>17.330158370238205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15.6</v>
      </c>
      <c r="C5" s="80" t="s">
        <v>117</v>
      </c>
      <c r="D5" s="43">
        <v>5.5</v>
      </c>
      <c r="E5" s="44"/>
      <c r="F5" s="44" t="s">
        <v>17</v>
      </c>
      <c r="G5" s="45">
        <f>3.8068*($E$4^-1.334)*(($G$4/$F$4)^2)</f>
        <v>199.28769852130915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5.5</v>
      </c>
      <c r="Y5" s="10">
        <f>IF(D8="","",(-2*$T$4*COS($V$4*PI()/180))/(D5*69035))</f>
        <v>1.936837481367735E-3</v>
      </c>
    </row>
    <row r="6" spans="1:37" ht="18" thickTop="1" thickBot="1">
      <c r="A6" s="53" t="s">
        <v>20</v>
      </c>
      <c r="B6" s="23">
        <v>9.7100000000000009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7.3047210339556495E-2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19.368374813677349</v>
      </c>
    </row>
    <row r="7" spans="1:37" ht="18" thickTop="1" thickBot="1">
      <c r="A7" s="59" t="s">
        <v>22</v>
      </c>
      <c r="B7" s="60" t="s">
        <v>23</v>
      </c>
      <c r="C7" s="61">
        <f>AVERAGE(O8:O125)</f>
        <v>7.3047210339556495E-2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4.6261250373235134E-2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4.6261250373235134E-2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7021.2ft; SDGM-313</v>
      </c>
    </row>
    <row r="10" spans="1:37">
      <c r="A10">
        <v>1.96</v>
      </c>
      <c r="B10">
        <v>9.2522500746470268E-2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4.6261250373235134E-2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0.16191437630632297</v>
      </c>
      <c r="D11" s="66">
        <f t="shared" si="0"/>
        <v>0</v>
      </c>
      <c r="E11" s="66">
        <f t="shared" si="1"/>
        <v>8.9093541645254168E-29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8.9093541645254168E-29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8.9093541645254168E-29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6.9391875559852698E-2</v>
      </c>
      <c r="Z11" s="68">
        <f t="shared" si="18"/>
        <v>1E-4</v>
      </c>
      <c r="AA11" s="66">
        <f t="shared" si="16"/>
        <v>8.9093541645254168E-29</v>
      </c>
      <c r="AB11" s="68">
        <f t="shared" si="19"/>
        <v>1E-4</v>
      </c>
      <c r="AC11" s="69" t="str">
        <f>B4</f>
        <v>BCGI</v>
      </c>
    </row>
    <row r="12" spans="1:37">
      <c r="A12">
        <v>2.36</v>
      </c>
      <c r="B12">
        <v>0.23130625186617565</v>
      </c>
      <c r="D12" s="66">
        <f t="shared" si="0"/>
        <v>0.11895642273446608</v>
      </c>
      <c r="E12" s="66">
        <f t="shared" si="1"/>
        <v>1.1782561187478854E-7</v>
      </c>
      <c r="F12" s="66">
        <f t="shared" si="2"/>
        <v>0.1189563049088542</v>
      </c>
      <c r="G12" s="66">
        <f t="shared" si="3"/>
        <v>0</v>
      </c>
      <c r="H12" s="66">
        <f t="shared" si="4"/>
        <v>-0.1189563049088542</v>
      </c>
      <c r="I12" s="66">
        <f t="shared" si="5"/>
        <v>1.1782561187478854E-7</v>
      </c>
      <c r="J12" s="66">
        <f t="shared" si="6"/>
        <v>0.1189563049088542</v>
      </c>
      <c r="K12" s="66">
        <f t="shared" si="7"/>
        <v>0</v>
      </c>
      <c r="L12" s="66">
        <f t="shared" si="8"/>
        <v>-0.1189563049088542</v>
      </c>
      <c r="M12" s="66">
        <f t="shared" si="9"/>
        <v>1.1782561187478854E-7</v>
      </c>
      <c r="N12" s="66">
        <f t="shared" si="10"/>
        <v>0.1189563049088542</v>
      </c>
      <c r="O12" s="67">
        <f t="shared" si="11"/>
        <v>1.415060247756829E-2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6.9391875559852684E-2</v>
      </c>
      <c r="Z12" s="68">
        <f t="shared" si="18"/>
        <v>0.11895642273446608</v>
      </c>
      <c r="AA12" s="66">
        <f t="shared" si="16"/>
        <v>1.1782561187478854E-7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0.32382875261264593</v>
      </c>
      <c r="D13" s="66">
        <f t="shared" si="0"/>
        <v>0.21147892348093636</v>
      </c>
      <c r="E13" s="66">
        <f t="shared" si="1"/>
        <v>3.0517465318695707E-4</v>
      </c>
      <c r="F13" s="66">
        <f t="shared" si="2"/>
        <v>0.21117374882774939</v>
      </c>
      <c r="G13" s="66">
        <f t="shared" si="3"/>
        <v>0</v>
      </c>
      <c r="H13" s="66">
        <f t="shared" si="4"/>
        <v>-0.21117374882774939</v>
      </c>
      <c r="I13" s="66">
        <f t="shared" si="5"/>
        <v>3.0517465318695707E-4</v>
      </c>
      <c r="J13" s="66">
        <f t="shared" si="6"/>
        <v>0.21117374882774939</v>
      </c>
      <c r="K13" s="66">
        <f t="shared" si="7"/>
        <v>0</v>
      </c>
      <c r="L13" s="66">
        <f t="shared" si="8"/>
        <v>-0.21117374882774939</v>
      </c>
      <c r="M13" s="66">
        <f t="shared" si="9"/>
        <v>3.0517465318695707E-4</v>
      </c>
      <c r="N13" s="66">
        <f t="shared" si="10"/>
        <v>0.21117374882774939</v>
      </c>
      <c r="O13" s="67">
        <f t="shared" si="11"/>
        <v>4.4594352193965389E-2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9.2522500746470282E-2</v>
      </c>
      <c r="Z13" s="68">
        <f t="shared" si="18"/>
        <v>9.2522500746470282E-2</v>
      </c>
      <c r="AA13" s="66">
        <f t="shared" si="16"/>
        <v>3.0517465318695707E-4</v>
      </c>
      <c r="AB13" s="68">
        <f t="shared" si="19"/>
        <v>3.050568275750823E-4</v>
      </c>
      <c r="AC13" s="11">
        <f>B5</f>
        <v>15.6</v>
      </c>
    </row>
    <row r="14" spans="1:37">
      <c r="A14">
        <v>2.82</v>
      </c>
      <c r="B14">
        <v>0.43948187854573373</v>
      </c>
      <c r="D14" s="66">
        <f t="shared" si="0"/>
        <v>0.32713204941402418</v>
      </c>
      <c r="E14" s="66">
        <f t="shared" si="1"/>
        <v>7.4661772530192601E-3</v>
      </c>
      <c r="F14" s="66">
        <f t="shared" si="2"/>
        <v>0.31966587216100495</v>
      </c>
      <c r="G14" s="66">
        <f t="shared" si="3"/>
        <v>0</v>
      </c>
      <c r="H14" s="66">
        <f t="shared" si="4"/>
        <v>-0.31966587216100495</v>
      </c>
      <c r="I14" s="66">
        <f t="shared" si="5"/>
        <v>7.4661772530192601E-3</v>
      </c>
      <c r="J14" s="66">
        <f t="shared" si="6"/>
        <v>0.31966587216100495</v>
      </c>
      <c r="K14" s="66">
        <f t="shared" si="7"/>
        <v>0</v>
      </c>
      <c r="L14" s="66">
        <f t="shared" si="8"/>
        <v>-0.31966587216100495</v>
      </c>
      <c r="M14" s="66">
        <f t="shared" si="9"/>
        <v>7.4661772530192601E-3</v>
      </c>
      <c r="N14" s="66">
        <f t="shared" si="10"/>
        <v>0.31966587216100495</v>
      </c>
      <c r="O14" s="67">
        <f t="shared" si="11"/>
        <v>0.10218626982445596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0.1156531259330878</v>
      </c>
      <c r="Z14" s="68">
        <f t="shared" si="18"/>
        <v>0.11565312593308782</v>
      </c>
      <c r="AA14" s="66">
        <f t="shared" si="16"/>
        <v>7.4661772530192601E-3</v>
      </c>
      <c r="AB14" s="68">
        <f t="shared" si="19"/>
        <v>7.1610025998323033E-3</v>
      </c>
      <c r="AC14" s="11" t="s">
        <v>45</v>
      </c>
    </row>
    <row r="15" spans="1:37">
      <c r="A15">
        <v>3.08</v>
      </c>
      <c r="B15">
        <v>0.53200437929220401</v>
      </c>
      <c r="D15" s="66">
        <f t="shared" si="0"/>
        <v>0.41965455016049447</v>
      </c>
      <c r="E15" s="66">
        <f t="shared" si="1"/>
        <v>4.1938383201118715E-2</v>
      </c>
      <c r="F15" s="66">
        <f t="shared" si="2"/>
        <v>0.37771616695937577</v>
      </c>
      <c r="G15" s="66">
        <f t="shared" si="3"/>
        <v>0</v>
      </c>
      <c r="H15" s="66">
        <f t="shared" si="4"/>
        <v>-0.37771616695937577</v>
      </c>
      <c r="I15" s="66">
        <f t="shared" si="5"/>
        <v>4.1938383201118715E-2</v>
      </c>
      <c r="J15" s="66">
        <f t="shared" si="6"/>
        <v>0.37771616695937577</v>
      </c>
      <c r="K15" s="66">
        <f t="shared" si="7"/>
        <v>0</v>
      </c>
      <c r="L15" s="66">
        <f t="shared" si="8"/>
        <v>-0.37771616695937577</v>
      </c>
      <c r="M15" s="66">
        <f t="shared" si="9"/>
        <v>4.1938383201118715E-2</v>
      </c>
      <c r="N15" s="66">
        <f t="shared" si="10"/>
        <v>0.37771616695937577</v>
      </c>
      <c r="O15" s="67">
        <f t="shared" si="11"/>
        <v>0.14266950278248303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9.2522500746470282E-2</v>
      </c>
      <c r="Z15" s="68">
        <f t="shared" si="18"/>
        <v>9.2522500746470282E-2</v>
      </c>
      <c r="AA15" s="66">
        <f t="shared" si="16"/>
        <v>4.1938383201118715E-2</v>
      </c>
      <c r="AB15" s="68">
        <f t="shared" si="19"/>
        <v>3.4472205948099452E-2</v>
      </c>
      <c r="AC15" s="70">
        <f>O4</f>
        <v>17.330158370238205</v>
      </c>
    </row>
    <row r="16" spans="1:37">
      <c r="A16">
        <v>3.37</v>
      </c>
      <c r="B16">
        <v>0.60139625485205672</v>
      </c>
      <c r="D16" s="66">
        <f t="shared" si="0"/>
        <v>0.48904642572034718</v>
      </c>
      <c r="E16" s="66">
        <f t="shared" si="1"/>
        <v>0.12669418903451918</v>
      </c>
      <c r="F16" s="66">
        <f t="shared" si="2"/>
        <v>0.362352236685828</v>
      </c>
      <c r="G16" s="66">
        <f t="shared" si="3"/>
        <v>0</v>
      </c>
      <c r="H16" s="66">
        <f t="shared" si="4"/>
        <v>-0.362352236685828</v>
      </c>
      <c r="I16" s="66">
        <f t="shared" si="5"/>
        <v>0.12669418903451918</v>
      </c>
      <c r="J16" s="66">
        <f t="shared" si="6"/>
        <v>0.362352236685828</v>
      </c>
      <c r="K16" s="66">
        <f t="shared" si="7"/>
        <v>0</v>
      </c>
      <c r="L16" s="66">
        <f t="shared" si="8"/>
        <v>-0.362352236685828</v>
      </c>
      <c r="M16" s="66">
        <f t="shared" si="9"/>
        <v>0.12669418903451918</v>
      </c>
      <c r="N16" s="66">
        <f t="shared" si="10"/>
        <v>0.362352236685828</v>
      </c>
      <c r="O16" s="67">
        <f t="shared" si="11"/>
        <v>0.13129914343122231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6.9391875559852711E-2</v>
      </c>
      <c r="Z16" s="68">
        <f t="shared" si="18"/>
        <v>6.9391875559852711E-2</v>
      </c>
      <c r="AA16" s="66">
        <f t="shared" si="16"/>
        <v>0.12669418903451918</v>
      </c>
      <c r="AB16" s="68">
        <f t="shared" si="19"/>
        <v>8.4755805833400463E-2</v>
      </c>
      <c r="AC16" s="11" t="s">
        <v>46</v>
      </c>
    </row>
    <row r="17" spans="1:29">
      <c r="A17">
        <v>3.68</v>
      </c>
      <c r="B17">
        <v>0.74018000597176203</v>
      </c>
      <c r="D17" s="66">
        <f t="shared" si="0"/>
        <v>0.62783017684005249</v>
      </c>
      <c r="E17" s="66">
        <f t="shared" si="1"/>
        <v>0.26599157982226457</v>
      </c>
      <c r="F17" s="66">
        <f t="shared" si="2"/>
        <v>0.36183859701778792</v>
      </c>
      <c r="G17" s="66">
        <f t="shared" si="3"/>
        <v>0</v>
      </c>
      <c r="H17" s="66">
        <f t="shared" si="4"/>
        <v>-0.36183859701778792</v>
      </c>
      <c r="I17" s="66">
        <f t="shared" si="5"/>
        <v>0.26599157982226457</v>
      </c>
      <c r="J17" s="66">
        <f t="shared" si="6"/>
        <v>0.36183859701778792</v>
      </c>
      <c r="K17" s="66">
        <f t="shared" si="7"/>
        <v>0</v>
      </c>
      <c r="L17" s="66">
        <f t="shared" si="8"/>
        <v>-0.36183859701778792</v>
      </c>
      <c r="M17" s="66">
        <f t="shared" si="9"/>
        <v>0.26599157982226457</v>
      </c>
      <c r="N17" s="66">
        <f t="shared" si="10"/>
        <v>0.36183859701778792</v>
      </c>
      <c r="O17" s="67">
        <f t="shared" si="11"/>
        <v>0.13092717029180112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0.13878375111970531</v>
      </c>
      <c r="Z17" s="68">
        <f t="shared" si="18"/>
        <v>0.13878375111970531</v>
      </c>
      <c r="AA17" s="66">
        <f t="shared" si="16"/>
        <v>0.26599157982226457</v>
      </c>
      <c r="AB17" s="68">
        <f t="shared" si="19"/>
        <v>0.13929739078774539</v>
      </c>
      <c r="AC17" s="11">
        <f>B6</f>
        <v>9.7100000000000009</v>
      </c>
    </row>
    <row r="18" spans="1:29">
      <c r="A18">
        <v>4.04</v>
      </c>
      <c r="B18">
        <v>0.90209438227808492</v>
      </c>
      <c r="D18" s="66">
        <f t="shared" si="0"/>
        <v>0.78974455314637537</v>
      </c>
      <c r="E18" s="66">
        <f t="shared" si="1"/>
        <v>0.4706006649500647</v>
      </c>
      <c r="F18" s="66">
        <f t="shared" si="2"/>
        <v>0.31914388819631068</v>
      </c>
      <c r="G18" s="66">
        <f t="shared" si="3"/>
        <v>0</v>
      </c>
      <c r="H18" s="66">
        <f t="shared" si="4"/>
        <v>-0.31914388819631068</v>
      </c>
      <c r="I18" s="66">
        <f t="shared" si="5"/>
        <v>0.4706006649500647</v>
      </c>
      <c r="J18" s="66">
        <f t="shared" si="6"/>
        <v>0.31914388819631068</v>
      </c>
      <c r="K18" s="66">
        <f t="shared" si="7"/>
        <v>0</v>
      </c>
      <c r="L18" s="66">
        <f t="shared" si="8"/>
        <v>-0.31914388819631068</v>
      </c>
      <c r="M18" s="66">
        <f t="shared" si="9"/>
        <v>0.4706006649500647</v>
      </c>
      <c r="N18" s="66">
        <f t="shared" si="10"/>
        <v>0.31914388819631068</v>
      </c>
      <c r="O18" s="67">
        <f t="shared" si="11"/>
        <v>0.10185282137305925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0.16191437630632288</v>
      </c>
      <c r="Z18" s="68">
        <f t="shared" si="18"/>
        <v>0.16191437630632288</v>
      </c>
      <c r="AA18" s="66">
        <f t="shared" si="16"/>
        <v>0.4706006649500647</v>
      </c>
      <c r="AB18" s="68">
        <f t="shared" si="19"/>
        <v>0.20460908512780013</v>
      </c>
      <c r="AC18" s="11" t="s">
        <v>47</v>
      </c>
    </row>
    <row r="19" spans="1:29">
      <c r="A19">
        <v>4.41</v>
      </c>
      <c r="B19">
        <v>1.1334006341442608</v>
      </c>
      <c r="D19" s="66">
        <f t="shared" si="0"/>
        <v>1.0210508050125513</v>
      </c>
      <c r="E19" s="66">
        <f t="shared" si="1"/>
        <v>0.70631252939484823</v>
      </c>
      <c r="F19" s="66">
        <f t="shared" si="2"/>
        <v>0.31473827561770307</v>
      </c>
      <c r="G19" s="66">
        <f t="shared" si="3"/>
        <v>0</v>
      </c>
      <c r="H19" s="66">
        <f t="shared" si="4"/>
        <v>-0.31473827561770307</v>
      </c>
      <c r="I19" s="66">
        <f t="shared" si="5"/>
        <v>0.70631252939484823</v>
      </c>
      <c r="J19" s="66">
        <f t="shared" si="6"/>
        <v>0.31473827561770307</v>
      </c>
      <c r="K19" s="66">
        <f t="shared" si="7"/>
        <v>0</v>
      </c>
      <c r="L19" s="66">
        <f t="shared" si="8"/>
        <v>-0.31473827561770307</v>
      </c>
      <c r="M19" s="66">
        <f t="shared" si="9"/>
        <v>0.70631252939484823</v>
      </c>
      <c r="N19" s="66">
        <f t="shared" si="10"/>
        <v>0.31473827561770307</v>
      </c>
      <c r="O19" s="67">
        <f t="shared" si="11"/>
        <v>9.9060182138805228E-2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0.23130625186617593</v>
      </c>
      <c r="Z19" s="68">
        <f t="shared" si="18"/>
        <v>0.23130625186617593</v>
      </c>
      <c r="AA19" s="66">
        <f t="shared" si="16"/>
        <v>0.70631252939484823</v>
      </c>
      <c r="AB19" s="68">
        <f t="shared" si="19"/>
        <v>0.23571186444478354</v>
      </c>
      <c r="AC19" s="71">
        <f>G5</f>
        <v>199.28769852130915</v>
      </c>
    </row>
    <row r="20" spans="1:29">
      <c r="A20">
        <v>4.82</v>
      </c>
      <c r="B20">
        <v>1.3878375111970538</v>
      </c>
      <c r="D20" s="66">
        <f t="shared" si="0"/>
        <v>1.2754876820653442</v>
      </c>
      <c r="E20" s="66">
        <f t="shared" si="1"/>
        <v>0.97757206802981278</v>
      </c>
      <c r="F20" s="66">
        <f t="shared" si="2"/>
        <v>0.29791561403553146</v>
      </c>
      <c r="G20" s="66">
        <f t="shared" si="3"/>
        <v>0</v>
      </c>
      <c r="H20" s="66">
        <f t="shared" si="4"/>
        <v>-0.29791561403553146</v>
      </c>
      <c r="I20" s="66">
        <f t="shared" si="5"/>
        <v>0.97757206802981278</v>
      </c>
      <c r="J20" s="66">
        <f t="shared" si="6"/>
        <v>0.29791561403553146</v>
      </c>
      <c r="K20" s="66">
        <f t="shared" si="7"/>
        <v>0</v>
      </c>
      <c r="L20" s="66">
        <f t="shared" si="8"/>
        <v>-0.29791561403553146</v>
      </c>
      <c r="M20" s="66">
        <f t="shared" si="9"/>
        <v>0.97757206802981278</v>
      </c>
      <c r="N20" s="66">
        <f t="shared" si="10"/>
        <v>0.29791561403553146</v>
      </c>
      <c r="O20" s="67">
        <f t="shared" si="11"/>
        <v>8.8753713086167751E-2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0.25443687705279294</v>
      </c>
      <c r="Z20" s="68">
        <f t="shared" si="18"/>
        <v>0.25443687705279294</v>
      </c>
      <c r="AA20" s="66">
        <f t="shared" si="16"/>
        <v>0.97757206802981278</v>
      </c>
      <c r="AB20" s="68">
        <f t="shared" si="19"/>
        <v>0.27125953863496455</v>
      </c>
      <c r="AC20" s="11" t="s">
        <v>48</v>
      </c>
    </row>
    <row r="21" spans="1:29">
      <c r="A21">
        <v>5.27</v>
      </c>
      <c r="B21">
        <v>1.6885356386230825</v>
      </c>
      <c r="D21" s="66">
        <f t="shared" si="0"/>
        <v>1.576185809491373</v>
      </c>
      <c r="E21" s="66">
        <f t="shared" si="1"/>
        <v>1.2723288803728237</v>
      </c>
      <c r="F21" s="66">
        <f t="shared" si="2"/>
        <v>0.30385692911854933</v>
      </c>
      <c r="G21" s="66">
        <f t="shared" si="3"/>
        <v>0</v>
      </c>
      <c r="H21" s="66">
        <f t="shared" si="4"/>
        <v>-0.30385692911854933</v>
      </c>
      <c r="I21" s="66">
        <f t="shared" si="5"/>
        <v>1.2723288803728237</v>
      </c>
      <c r="J21" s="66">
        <f t="shared" si="6"/>
        <v>0.30385692911854933</v>
      </c>
      <c r="K21" s="66">
        <f t="shared" si="7"/>
        <v>0</v>
      </c>
      <c r="L21" s="66">
        <f t="shared" si="8"/>
        <v>-0.30385692911854933</v>
      </c>
      <c r="M21" s="66">
        <f t="shared" si="9"/>
        <v>1.2723288803728237</v>
      </c>
      <c r="N21" s="66">
        <f t="shared" si="10"/>
        <v>0.30385692911854933</v>
      </c>
      <c r="O21" s="67">
        <f t="shared" si="11"/>
        <v>9.2329033373355116E-2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0.30069812742602875</v>
      </c>
      <c r="Z21" s="68">
        <f t="shared" si="18"/>
        <v>0.30069812742602875</v>
      </c>
      <c r="AA21" s="66">
        <f t="shared" si="16"/>
        <v>1.2723288803728237</v>
      </c>
      <c r="AB21" s="68">
        <f t="shared" si="19"/>
        <v>0.29475681234301088</v>
      </c>
      <c r="AC21" s="11" t="s">
        <v>49</v>
      </c>
    </row>
    <row r="22" spans="1:29">
      <c r="A22">
        <v>5.77</v>
      </c>
      <c r="B22">
        <v>1.9198418904892582</v>
      </c>
      <c r="D22" s="66">
        <f t="shared" si="0"/>
        <v>1.8074920613575487</v>
      </c>
      <c r="E22" s="66">
        <f t="shared" si="1"/>
        <v>1.5858338707227109</v>
      </c>
      <c r="F22" s="66">
        <f t="shared" si="2"/>
        <v>0.22165819063483783</v>
      </c>
      <c r="G22" s="66">
        <f t="shared" si="3"/>
        <v>0</v>
      </c>
      <c r="H22" s="66">
        <f t="shared" si="4"/>
        <v>-0.22165819063483783</v>
      </c>
      <c r="I22" s="66">
        <f t="shared" si="5"/>
        <v>1.5858338707227109</v>
      </c>
      <c r="J22" s="66">
        <f t="shared" si="6"/>
        <v>0.22165819063483783</v>
      </c>
      <c r="K22" s="66">
        <f t="shared" si="7"/>
        <v>0</v>
      </c>
      <c r="L22" s="66">
        <f t="shared" si="8"/>
        <v>-0.22165819063483783</v>
      </c>
      <c r="M22" s="66">
        <f t="shared" si="9"/>
        <v>1.5858338707227109</v>
      </c>
      <c r="N22" s="66">
        <f t="shared" si="10"/>
        <v>0.22165819063483783</v>
      </c>
      <c r="O22" s="67">
        <f t="shared" si="11"/>
        <v>4.9132353475510107E-2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0.2313062518661757</v>
      </c>
      <c r="Z22" s="68">
        <f t="shared" si="18"/>
        <v>0.2313062518661757</v>
      </c>
      <c r="AA22" s="66">
        <f t="shared" si="16"/>
        <v>1.5858338707227109</v>
      </c>
      <c r="AB22" s="68">
        <f t="shared" si="19"/>
        <v>0.31350499034988721</v>
      </c>
      <c r="AC22" s="70">
        <f>E4</f>
        <v>0.99399820865109212</v>
      </c>
    </row>
    <row r="23" spans="1:29">
      <c r="A23">
        <v>6.31</v>
      </c>
      <c r="B23">
        <v>2.2668012682885217</v>
      </c>
      <c r="D23" s="66">
        <f t="shared" si="0"/>
        <v>2.1544514391568121</v>
      </c>
      <c r="E23" s="66">
        <f t="shared" si="1"/>
        <v>1.9023829871473763</v>
      </c>
      <c r="F23" s="66">
        <f t="shared" si="2"/>
        <v>0.25206845200943584</v>
      </c>
      <c r="G23" s="66">
        <f t="shared" si="3"/>
        <v>0</v>
      </c>
      <c r="H23" s="66">
        <f t="shared" si="4"/>
        <v>-0.25206845200943584</v>
      </c>
      <c r="I23" s="66">
        <f t="shared" si="5"/>
        <v>1.9023829871473763</v>
      </c>
      <c r="J23" s="66">
        <f t="shared" si="6"/>
        <v>0.25206845200943584</v>
      </c>
      <c r="K23" s="66">
        <f t="shared" si="7"/>
        <v>0</v>
      </c>
      <c r="L23" s="66">
        <f t="shared" si="8"/>
        <v>-0.25206845200943584</v>
      </c>
      <c r="M23" s="66">
        <f t="shared" si="9"/>
        <v>1.9023829871473763</v>
      </c>
      <c r="N23" s="66">
        <f t="shared" si="10"/>
        <v>0.25206845200943584</v>
      </c>
      <c r="O23" s="67">
        <f t="shared" si="11"/>
        <v>6.3538504498433263E-2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0.34695937779926345</v>
      </c>
      <c r="Z23" s="68">
        <f t="shared" si="18"/>
        <v>0.34695937779926345</v>
      </c>
      <c r="AA23" s="66">
        <f t="shared" si="16"/>
        <v>1.9023829871473763</v>
      </c>
      <c r="AB23" s="68">
        <f t="shared" si="19"/>
        <v>0.31654911642466543</v>
      </c>
      <c r="AC23" s="11" t="s">
        <v>50</v>
      </c>
    </row>
    <row r="24" spans="1:29">
      <c r="A24">
        <v>6.9</v>
      </c>
      <c r="B24">
        <v>2.4518462697814618</v>
      </c>
      <c r="D24" s="66">
        <f t="shared" si="0"/>
        <v>2.3394964406497523</v>
      </c>
      <c r="E24" s="66">
        <f t="shared" si="1"/>
        <v>2.2205171440685678</v>
      </c>
      <c r="F24" s="66">
        <f t="shared" si="2"/>
        <v>0.11897929658118445</v>
      </c>
      <c r="G24" s="66">
        <f t="shared" si="3"/>
        <v>0</v>
      </c>
      <c r="H24" s="66">
        <f t="shared" si="4"/>
        <v>-0.11897929658118445</v>
      </c>
      <c r="I24" s="66">
        <f t="shared" si="5"/>
        <v>2.2205171440685678</v>
      </c>
      <c r="J24" s="66">
        <f t="shared" si="6"/>
        <v>0.11897929658118445</v>
      </c>
      <c r="K24" s="66">
        <f t="shared" si="7"/>
        <v>0</v>
      </c>
      <c r="L24" s="66">
        <f t="shared" si="8"/>
        <v>-0.11897929658118445</v>
      </c>
      <c r="M24" s="66">
        <f t="shared" si="9"/>
        <v>2.2205171440685678</v>
      </c>
      <c r="N24" s="66">
        <f t="shared" si="10"/>
        <v>0.11897929658118445</v>
      </c>
      <c r="O24" s="67">
        <f t="shared" si="11"/>
        <v>1.4156073014953448E-2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0.18504500149294012</v>
      </c>
      <c r="Z24" s="68">
        <f t="shared" si="18"/>
        <v>0.18504500149294012</v>
      </c>
      <c r="AA24" s="66">
        <f t="shared" si="16"/>
        <v>2.2205171440685678</v>
      </c>
      <c r="AB24" s="68">
        <f t="shared" si="19"/>
        <v>0.31813415692119151</v>
      </c>
      <c r="AC24" s="70">
        <f>F4</f>
        <v>2.0878239496210274</v>
      </c>
    </row>
    <row r="25" spans="1:29">
      <c r="A25">
        <v>7.55</v>
      </c>
      <c r="B25">
        <v>2.6831525216476373</v>
      </c>
      <c r="D25" s="66">
        <f t="shared" si="0"/>
        <v>2.5708026925159277</v>
      </c>
      <c r="E25" s="66">
        <f t="shared" si="1"/>
        <v>2.5389318754578878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2.5389318754578878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2.5389318754578878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0.23130625186617548</v>
      </c>
      <c r="Z25" s="68">
        <f t="shared" si="18"/>
        <v>0.23130625186617548</v>
      </c>
      <c r="AA25" s="66">
        <f t="shared" si="16"/>
        <v>2.5389318754578878</v>
      </c>
      <c r="AB25" s="68">
        <f t="shared" si="19"/>
        <v>0.31841473138931997</v>
      </c>
      <c r="AC25" s="11" t="s">
        <v>51</v>
      </c>
    </row>
    <row r="26" spans="1:29">
      <c r="A26">
        <v>8.26</v>
      </c>
      <c r="B26">
        <v>2.8913281483271955</v>
      </c>
      <c r="D26" s="66">
        <f t="shared" si="0"/>
        <v>2.778978319195486</v>
      </c>
      <c r="E26" s="66">
        <f t="shared" si="1"/>
        <v>2.8520125955868556</v>
      </c>
      <c r="F26" s="66">
        <f t="shared" si="2"/>
        <v>-7.3034276391369612E-2</v>
      </c>
      <c r="G26" s="66">
        <f t="shared" si="3"/>
        <v>0</v>
      </c>
      <c r="H26" s="66">
        <f t="shared" si="4"/>
        <v>7.3034276391369612E-2</v>
      </c>
      <c r="I26" s="66">
        <f t="shared" si="5"/>
        <v>2.8520125955868556</v>
      </c>
      <c r="J26" s="66">
        <f t="shared" si="6"/>
        <v>-7.3034276391369612E-2</v>
      </c>
      <c r="K26" s="66">
        <f t="shared" si="7"/>
        <v>0</v>
      </c>
      <c r="L26" s="66">
        <f t="shared" si="8"/>
        <v>7.3034276391369612E-2</v>
      </c>
      <c r="M26" s="66">
        <f t="shared" si="9"/>
        <v>2.8520125955868556</v>
      </c>
      <c r="N26" s="66">
        <f t="shared" si="10"/>
        <v>-7.3034276391369612E-2</v>
      </c>
      <c r="O26" s="67">
        <f t="shared" si="11"/>
        <v>5.3340055280109685E-3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0.20817562667955825</v>
      </c>
      <c r="Z26" s="68">
        <f t="shared" si="18"/>
        <v>0.20817562667955825</v>
      </c>
      <c r="AA26" s="66">
        <f t="shared" si="16"/>
        <v>2.8520125955868556</v>
      </c>
      <c r="AB26" s="68">
        <f t="shared" si="19"/>
        <v>0.31308072012896782</v>
      </c>
      <c r="AC26" s="70">
        <f>G4</f>
        <v>15.045626864789259</v>
      </c>
    </row>
    <row r="27" spans="1:29">
      <c r="A27">
        <v>9.0399999999999991</v>
      </c>
      <c r="B27">
        <v>3.122634400193371</v>
      </c>
      <c r="D27" s="66">
        <f t="shared" si="0"/>
        <v>3.0102845710616615</v>
      </c>
      <c r="E27" s="66">
        <f t="shared" si="1"/>
        <v>3.1595239235542261</v>
      </c>
      <c r="F27" s="66">
        <f t="shared" si="2"/>
        <v>-0.14923935249256459</v>
      </c>
      <c r="G27" s="66">
        <f t="shared" si="3"/>
        <v>0</v>
      </c>
      <c r="H27" s="66">
        <f t="shared" si="4"/>
        <v>0.14923935249256459</v>
      </c>
      <c r="I27" s="66">
        <f t="shared" si="5"/>
        <v>3.1595239235542261</v>
      </c>
      <c r="J27" s="66">
        <f t="shared" si="6"/>
        <v>-0.14923935249256459</v>
      </c>
      <c r="K27" s="66">
        <f t="shared" si="7"/>
        <v>0</v>
      </c>
      <c r="L27" s="66">
        <f t="shared" si="8"/>
        <v>0.14923935249256459</v>
      </c>
      <c r="M27" s="66">
        <f t="shared" si="9"/>
        <v>3.1595239235542261</v>
      </c>
      <c r="N27" s="66">
        <f t="shared" si="10"/>
        <v>-0.14923935249256459</v>
      </c>
      <c r="O27" s="67">
        <f t="shared" si="11"/>
        <v>2.2272384332399944E-2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0.23130625186617548</v>
      </c>
      <c r="Z27" s="68">
        <f t="shared" si="18"/>
        <v>0.23130625186617548</v>
      </c>
      <c r="AA27" s="66">
        <f t="shared" si="16"/>
        <v>3.1595239235542261</v>
      </c>
      <c r="AB27" s="68">
        <f t="shared" si="19"/>
        <v>0.30751132796737046</v>
      </c>
      <c r="AC27" s="11" t="s">
        <v>52</v>
      </c>
    </row>
    <row r="28" spans="1:29">
      <c r="A28">
        <v>9.8800000000000008</v>
      </c>
      <c r="B28">
        <v>3.3770712772461646</v>
      </c>
      <c r="D28" s="66">
        <f t="shared" si="0"/>
        <v>3.2647214481144551</v>
      </c>
      <c r="E28" s="66">
        <f t="shared" si="1"/>
        <v>3.4543470146372561</v>
      </c>
      <c r="F28" s="66">
        <f t="shared" si="2"/>
        <v>-0.18962556652280105</v>
      </c>
      <c r="G28" s="66">
        <f t="shared" si="3"/>
        <v>0</v>
      </c>
      <c r="H28" s="66">
        <f t="shared" si="4"/>
        <v>0.18962556652280105</v>
      </c>
      <c r="I28" s="66">
        <f t="shared" si="5"/>
        <v>3.4543470146372561</v>
      </c>
      <c r="J28" s="66">
        <f t="shared" si="6"/>
        <v>-0.18962556652280105</v>
      </c>
      <c r="K28" s="66">
        <f t="shared" si="7"/>
        <v>0</v>
      </c>
      <c r="L28" s="66">
        <f t="shared" si="8"/>
        <v>0.18962556652280105</v>
      </c>
      <c r="M28" s="66">
        <f t="shared" si="9"/>
        <v>3.4543470146372561</v>
      </c>
      <c r="N28" s="66">
        <f t="shared" si="10"/>
        <v>-0.18962556652280105</v>
      </c>
      <c r="O28" s="67">
        <f t="shared" si="11"/>
        <v>3.5957855479093248E-2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0.25443687705279361</v>
      </c>
      <c r="Z28" s="68">
        <f t="shared" si="18"/>
        <v>0.25443687705279361</v>
      </c>
      <c r="AA28" s="66">
        <f t="shared" si="16"/>
        <v>3.4543470146372561</v>
      </c>
      <c r="AB28" s="68">
        <f t="shared" si="19"/>
        <v>0.29482309108303006</v>
      </c>
      <c r="AC28" s="70">
        <f>D4</f>
        <v>0.11234982913170957</v>
      </c>
    </row>
    <row r="29" spans="1:29">
      <c r="A29">
        <v>10.79</v>
      </c>
      <c r="B29">
        <v>3.5852469039257229</v>
      </c>
      <c r="D29" s="66">
        <f t="shared" si="0"/>
        <v>3.4728970747940133</v>
      </c>
      <c r="E29" s="66">
        <f t="shared" si="1"/>
        <v>3.7380554785933495</v>
      </c>
      <c r="F29" s="66">
        <f t="shared" si="2"/>
        <v>-0.2651584037993362</v>
      </c>
      <c r="G29" s="66">
        <f t="shared" si="3"/>
        <v>0</v>
      </c>
      <c r="H29" s="66">
        <f t="shared" si="4"/>
        <v>0.2651584037993362</v>
      </c>
      <c r="I29" s="66">
        <f t="shared" si="5"/>
        <v>3.7380554785933495</v>
      </c>
      <c r="J29" s="66">
        <f t="shared" si="6"/>
        <v>-0.2651584037993362</v>
      </c>
      <c r="K29" s="66">
        <f t="shared" si="7"/>
        <v>0</v>
      </c>
      <c r="L29" s="66">
        <f t="shared" si="8"/>
        <v>0.2651584037993362</v>
      </c>
      <c r="M29" s="66">
        <f t="shared" si="9"/>
        <v>3.7380554785933495</v>
      </c>
      <c r="N29" s="66">
        <f t="shared" si="10"/>
        <v>-0.2651584037993362</v>
      </c>
      <c r="O29" s="67">
        <f t="shared" si="11"/>
        <v>7.0308979105411826E-2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0.20817562667955825</v>
      </c>
      <c r="Z29" s="68">
        <f t="shared" si="18"/>
        <v>0.20817562667955825</v>
      </c>
      <c r="AA29" s="66">
        <f t="shared" si="16"/>
        <v>3.7380554785933495</v>
      </c>
      <c r="AB29" s="68">
        <f t="shared" si="19"/>
        <v>0.28370846395609339</v>
      </c>
      <c r="AC29" s="11" t="s">
        <v>53</v>
      </c>
    </row>
    <row r="30" spans="1:29">
      <c r="A30">
        <v>11.79</v>
      </c>
      <c r="B30">
        <v>3.8396837809785151</v>
      </c>
      <c r="D30" s="66">
        <f t="shared" si="0"/>
        <v>3.7273339518468056</v>
      </c>
      <c r="E30" s="66">
        <f t="shared" si="1"/>
        <v>4.0142926270020425</v>
      </c>
      <c r="F30" s="66">
        <f t="shared" si="2"/>
        <v>-0.28695867515523688</v>
      </c>
      <c r="G30" s="66">
        <f t="shared" si="3"/>
        <v>0</v>
      </c>
      <c r="H30" s="66">
        <f t="shared" si="4"/>
        <v>0.28695867515523688</v>
      </c>
      <c r="I30" s="66">
        <f t="shared" si="5"/>
        <v>4.0142926270020425</v>
      </c>
      <c r="J30" s="66">
        <f t="shared" si="6"/>
        <v>-0.28695867515523688</v>
      </c>
      <c r="K30" s="66">
        <f t="shared" si="7"/>
        <v>0</v>
      </c>
      <c r="L30" s="66">
        <f t="shared" si="8"/>
        <v>0.28695867515523688</v>
      </c>
      <c r="M30" s="66">
        <f t="shared" si="9"/>
        <v>4.0142926270020425</v>
      </c>
      <c r="N30" s="66">
        <f t="shared" si="10"/>
        <v>-0.28695867515523688</v>
      </c>
      <c r="O30" s="67">
        <f t="shared" si="11"/>
        <v>8.2345281246848756E-2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0.25443687705279228</v>
      </c>
      <c r="Z30" s="68">
        <f t="shared" si="18"/>
        <v>0.25443687705279228</v>
      </c>
      <c r="AA30" s="66">
        <f t="shared" si="16"/>
        <v>4.0142926270020425</v>
      </c>
      <c r="AB30" s="68">
        <f t="shared" si="19"/>
        <v>0.27623714840869296</v>
      </c>
      <c r="AC30" s="11" t="s">
        <v>54</v>
      </c>
    </row>
    <row r="31" spans="1:29">
      <c r="A31">
        <v>12.89</v>
      </c>
      <c r="B31">
        <v>4.0709900328446906</v>
      </c>
      <c r="D31" s="66">
        <f t="shared" si="0"/>
        <v>3.9586402037129811</v>
      </c>
      <c r="E31" s="66">
        <f t="shared" si="1"/>
        <v>4.282787606801401</v>
      </c>
      <c r="F31" s="66">
        <f t="shared" si="2"/>
        <v>-0.32414740308841994</v>
      </c>
      <c r="G31" s="66">
        <f t="shared" si="3"/>
        <v>0</v>
      </c>
      <c r="H31" s="66">
        <f t="shared" si="4"/>
        <v>0.32414740308841994</v>
      </c>
      <c r="I31" s="66">
        <f t="shared" si="5"/>
        <v>4.282787606801401</v>
      </c>
      <c r="J31" s="66">
        <f t="shared" si="6"/>
        <v>-0.32414740308841994</v>
      </c>
      <c r="K31" s="66">
        <f t="shared" si="7"/>
        <v>0</v>
      </c>
      <c r="L31" s="66">
        <f t="shared" si="8"/>
        <v>0.32414740308841994</v>
      </c>
      <c r="M31" s="66">
        <f t="shared" si="9"/>
        <v>4.282787606801401</v>
      </c>
      <c r="N31" s="66">
        <f t="shared" si="10"/>
        <v>-0.32414740308841994</v>
      </c>
      <c r="O31" s="67">
        <f t="shared" si="11"/>
        <v>0.10507153892896659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0.23130625186617548</v>
      </c>
      <c r="Z31" s="68">
        <f t="shared" si="18"/>
        <v>0.23130625186617548</v>
      </c>
      <c r="AA31" s="66">
        <f t="shared" si="16"/>
        <v>4.282787606801401</v>
      </c>
      <c r="AB31" s="68">
        <f t="shared" si="19"/>
        <v>0.26849497979935855</v>
      </c>
      <c r="AC31" s="70">
        <f>H4</f>
        <v>6.5262194712907146E-2</v>
      </c>
    </row>
    <row r="32" spans="1:29">
      <c r="A32">
        <v>14.2</v>
      </c>
      <c r="B32">
        <v>4.3716881602707192</v>
      </c>
      <c r="D32" s="66">
        <f t="shared" si="0"/>
        <v>4.2593383311390092</v>
      </c>
      <c r="E32" s="66">
        <f t="shared" si="1"/>
        <v>4.5632748083681367</v>
      </c>
      <c r="F32" s="66">
        <f t="shared" si="2"/>
        <v>-0.30393647722912753</v>
      </c>
      <c r="G32" s="66">
        <f t="shared" si="3"/>
        <v>0</v>
      </c>
      <c r="H32" s="66">
        <f t="shared" si="4"/>
        <v>0.30393647722912753</v>
      </c>
      <c r="I32" s="66">
        <f t="shared" si="5"/>
        <v>4.5632748083681367</v>
      </c>
      <c r="J32" s="66">
        <f t="shared" si="6"/>
        <v>-0.30393647722912753</v>
      </c>
      <c r="K32" s="66">
        <f t="shared" si="7"/>
        <v>0</v>
      </c>
      <c r="L32" s="66">
        <f t="shared" si="8"/>
        <v>0.30393647722912753</v>
      </c>
      <c r="M32" s="66">
        <f t="shared" si="9"/>
        <v>4.5632748083681367</v>
      </c>
      <c r="N32" s="66">
        <f t="shared" si="10"/>
        <v>-0.30393647722912753</v>
      </c>
      <c r="O32" s="67">
        <f t="shared" si="11"/>
        <v>9.2377382190451954E-2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0.30069812742602853</v>
      </c>
      <c r="Z32" s="68">
        <f t="shared" si="18"/>
        <v>0.30069812742602808</v>
      </c>
      <c r="AA32" s="66">
        <f t="shared" si="16"/>
        <v>4.5632748083681367</v>
      </c>
      <c r="AB32" s="68">
        <f t="shared" si="19"/>
        <v>0.28048720156673568</v>
      </c>
      <c r="AC32" s="11" t="s">
        <v>55</v>
      </c>
    </row>
    <row r="33" spans="1:32">
      <c r="A33">
        <v>15.49</v>
      </c>
      <c r="B33">
        <v>4.6261250373235123</v>
      </c>
      <c r="D33" s="66">
        <f t="shared" si="0"/>
        <v>4.5137752081918023</v>
      </c>
      <c r="E33" s="66">
        <f t="shared" si="1"/>
        <v>4.8057083102971623</v>
      </c>
      <c r="F33" s="66">
        <f t="shared" si="2"/>
        <v>-0.29193310210535994</v>
      </c>
      <c r="G33" s="66">
        <f t="shared" si="3"/>
        <v>0</v>
      </c>
      <c r="H33" s="66">
        <f t="shared" si="4"/>
        <v>0.29193310210535994</v>
      </c>
      <c r="I33" s="66">
        <f t="shared" si="5"/>
        <v>4.8057083102971623</v>
      </c>
      <c r="J33" s="66">
        <f t="shared" si="6"/>
        <v>-0.29193310210535994</v>
      </c>
      <c r="K33" s="66">
        <f t="shared" si="7"/>
        <v>0</v>
      </c>
      <c r="L33" s="66">
        <f t="shared" si="8"/>
        <v>0.29193310210535994</v>
      </c>
      <c r="M33" s="66">
        <f t="shared" si="9"/>
        <v>4.8057083102971623</v>
      </c>
      <c r="N33" s="66">
        <f t="shared" si="10"/>
        <v>-0.29193310210535994</v>
      </c>
      <c r="O33" s="67">
        <f t="shared" si="11"/>
        <v>8.5224936104858512E-2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6.8770859570836305E-4</v>
      </c>
      <c r="X33" s="65">
        <f t="shared" si="15"/>
        <v>6.8770859570836302</v>
      </c>
      <c r="Y33" s="68">
        <f t="shared" si="17"/>
        <v>0.25443687705279316</v>
      </c>
      <c r="Z33" s="68">
        <f t="shared" si="18"/>
        <v>0.25443687705279316</v>
      </c>
      <c r="AA33" s="66">
        <f t="shared" si="16"/>
        <v>4.8057083102971623</v>
      </c>
      <c r="AB33" s="68">
        <f t="shared" si="19"/>
        <v>0.24243350192902557</v>
      </c>
      <c r="AC33" s="70">
        <f>I4</f>
        <v>548.21043909768127</v>
      </c>
    </row>
    <row r="34" spans="1:32">
      <c r="A34">
        <v>16.89</v>
      </c>
      <c r="B34">
        <v>4.834300664003071</v>
      </c>
      <c r="D34" s="66">
        <f t="shared" si="0"/>
        <v>4.721950834871361</v>
      </c>
      <c r="E34" s="66">
        <f t="shared" si="1"/>
        <v>5.0381582929814472</v>
      </c>
      <c r="F34" s="66">
        <f t="shared" si="2"/>
        <v>-0.31620745811008621</v>
      </c>
      <c r="G34" s="66">
        <f t="shared" si="3"/>
        <v>0</v>
      </c>
      <c r="H34" s="66">
        <f t="shared" si="4"/>
        <v>0.31620745811008621</v>
      </c>
      <c r="I34" s="66">
        <f t="shared" si="5"/>
        <v>5.0381582929814472</v>
      </c>
      <c r="J34" s="66">
        <f t="shared" si="6"/>
        <v>-0.31620745811008621</v>
      </c>
      <c r="K34" s="66">
        <f t="shared" si="7"/>
        <v>0</v>
      </c>
      <c r="L34" s="66">
        <f t="shared" si="8"/>
        <v>0.31620745811008621</v>
      </c>
      <c r="M34" s="66">
        <f t="shared" si="9"/>
        <v>5.0381582929814472</v>
      </c>
      <c r="N34" s="66">
        <f t="shared" si="10"/>
        <v>-0.31620745811008621</v>
      </c>
      <c r="O34" s="67">
        <f t="shared" si="11"/>
        <v>9.9987156564441931E-2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0.20817562667955869</v>
      </c>
      <c r="Z34" s="68">
        <f t="shared" si="18"/>
        <v>0.20817562667955869</v>
      </c>
      <c r="AA34" s="66">
        <f t="shared" si="16"/>
        <v>5.0381582929814472</v>
      </c>
      <c r="AB34" s="68">
        <f t="shared" si="19"/>
        <v>0.23244998268428496</v>
      </c>
      <c r="AC34" s="11" t="s">
        <v>56</v>
      </c>
    </row>
    <row r="35" spans="1:32">
      <c r="A35">
        <v>18.5</v>
      </c>
      <c r="B35">
        <v>5.0887375410558642</v>
      </c>
      <c r="D35" s="66">
        <f t="shared" si="0"/>
        <v>4.9763877119241542</v>
      </c>
      <c r="E35" s="66">
        <f t="shared" si="1"/>
        <v>5.2735280062424801</v>
      </c>
      <c r="F35" s="66">
        <f t="shared" si="2"/>
        <v>-0.29714029431832589</v>
      </c>
      <c r="G35" s="66">
        <f t="shared" si="3"/>
        <v>0</v>
      </c>
      <c r="H35" s="66">
        <f t="shared" si="4"/>
        <v>0.29714029431832589</v>
      </c>
      <c r="I35" s="66">
        <f t="shared" si="5"/>
        <v>5.2735280062424801</v>
      </c>
      <c r="J35" s="66">
        <f t="shared" si="6"/>
        <v>-0.29714029431832589</v>
      </c>
      <c r="K35" s="66">
        <f t="shared" si="7"/>
        <v>0</v>
      </c>
      <c r="L35" s="66">
        <f t="shared" si="8"/>
        <v>0.29714029431832589</v>
      </c>
      <c r="M35" s="66">
        <f t="shared" si="9"/>
        <v>5.2735280062424801</v>
      </c>
      <c r="N35" s="66">
        <f t="shared" si="10"/>
        <v>-0.29714029431832589</v>
      </c>
      <c r="O35" s="67">
        <f t="shared" si="11"/>
        <v>8.8292354507581342E-2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0.25443687705279316</v>
      </c>
      <c r="Z35" s="68">
        <f t="shared" si="18"/>
        <v>0.25443687705279316</v>
      </c>
      <c r="AA35" s="66">
        <f t="shared" si="16"/>
        <v>5.2735280062424801</v>
      </c>
      <c r="AB35" s="68">
        <f t="shared" si="19"/>
        <v>0.23536971326103284</v>
      </c>
      <c r="AC35" s="70">
        <f>J4</f>
        <v>2.284431505448945</v>
      </c>
    </row>
    <row r="36" spans="1:32">
      <c r="A36">
        <v>20.3</v>
      </c>
      <c r="B36">
        <v>5.3200437929220401</v>
      </c>
      <c r="D36" s="66">
        <f t="shared" si="0"/>
        <v>5.2076939637903301</v>
      </c>
      <c r="E36" s="66">
        <f t="shared" si="1"/>
        <v>5.5041213092730832</v>
      </c>
      <c r="F36" s="66">
        <f t="shared" si="2"/>
        <v>-0.29642734548275307</v>
      </c>
      <c r="G36" s="66">
        <f t="shared" si="3"/>
        <v>0</v>
      </c>
      <c r="H36" s="66">
        <f t="shared" si="4"/>
        <v>0.29642734548275307</v>
      </c>
      <c r="I36" s="66">
        <f t="shared" si="5"/>
        <v>5.5041213092730832</v>
      </c>
      <c r="J36" s="66">
        <f t="shared" si="6"/>
        <v>-0.29642734548275307</v>
      </c>
      <c r="K36" s="66">
        <f t="shared" si="7"/>
        <v>0</v>
      </c>
      <c r="L36" s="66">
        <f t="shared" si="8"/>
        <v>0.29642734548275307</v>
      </c>
      <c r="M36" s="66">
        <f t="shared" si="9"/>
        <v>5.5041213092730832</v>
      </c>
      <c r="N36" s="66">
        <f t="shared" si="10"/>
        <v>-0.29642734548275307</v>
      </c>
      <c r="O36" s="67">
        <f t="shared" si="11"/>
        <v>8.786917114995145E-2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0.23130625186617593</v>
      </c>
      <c r="Z36" s="68">
        <f t="shared" si="18"/>
        <v>0.23130625186617593</v>
      </c>
      <c r="AA36" s="66">
        <f t="shared" si="16"/>
        <v>5.5041213092730832</v>
      </c>
      <c r="AB36" s="68">
        <f t="shared" si="19"/>
        <v>0.2305933030306031</v>
      </c>
      <c r="AC36" s="11" t="s">
        <v>57</v>
      </c>
    </row>
    <row r="37" spans="1:32">
      <c r="A37">
        <v>22.2</v>
      </c>
      <c r="B37">
        <v>5.5513500447882151</v>
      </c>
      <c r="D37" s="66">
        <f t="shared" si="0"/>
        <v>5.4390002156565052</v>
      </c>
      <c r="E37" s="66">
        <f t="shared" si="1"/>
        <v>5.7176430364387301</v>
      </c>
      <c r="F37" s="66">
        <f t="shared" si="2"/>
        <v>-0.27864282078222491</v>
      </c>
      <c r="G37" s="66">
        <f t="shared" si="3"/>
        <v>0</v>
      </c>
      <c r="H37" s="66">
        <f t="shared" si="4"/>
        <v>0.27864282078222491</v>
      </c>
      <c r="I37" s="66">
        <f t="shared" si="5"/>
        <v>5.7176430364387301</v>
      </c>
      <c r="J37" s="66">
        <f t="shared" si="6"/>
        <v>-0.27864282078222491</v>
      </c>
      <c r="K37" s="66">
        <f t="shared" si="7"/>
        <v>0</v>
      </c>
      <c r="L37" s="66">
        <f t="shared" si="8"/>
        <v>0.27864282078222491</v>
      </c>
      <c r="M37" s="66">
        <f t="shared" si="9"/>
        <v>5.7176430364387301</v>
      </c>
      <c r="N37" s="66">
        <f t="shared" si="10"/>
        <v>-0.27864282078222491</v>
      </c>
      <c r="O37" s="67">
        <f t="shared" si="11"/>
        <v>7.7641821573475114E-2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0.23130625186617504</v>
      </c>
      <c r="Z37" s="68">
        <f t="shared" si="18"/>
        <v>0.23130625186617504</v>
      </c>
      <c r="AA37" s="66">
        <f t="shared" si="16"/>
        <v>5.7176430364387301</v>
      </c>
      <c r="AB37" s="68">
        <f t="shared" si="19"/>
        <v>0.21352172716564688</v>
      </c>
      <c r="AC37" s="11" t="s">
        <v>58</v>
      </c>
    </row>
    <row r="38" spans="1:32">
      <c r="A38">
        <v>24.3</v>
      </c>
      <c r="B38">
        <v>5.782656296654392</v>
      </c>
      <c r="D38" s="66">
        <f t="shared" si="0"/>
        <v>5.670306467522682</v>
      </c>
      <c r="E38" s="66">
        <f t="shared" si="1"/>
        <v>5.9250371568272024</v>
      </c>
      <c r="F38" s="66">
        <f t="shared" si="2"/>
        <v>-0.25473068930452047</v>
      </c>
      <c r="G38" s="66">
        <f t="shared" si="3"/>
        <v>0</v>
      </c>
      <c r="H38" s="66">
        <f t="shared" si="4"/>
        <v>0.25473068930452047</v>
      </c>
      <c r="I38" s="66">
        <f t="shared" si="5"/>
        <v>5.9250371568272024</v>
      </c>
      <c r="J38" s="66">
        <f t="shared" si="6"/>
        <v>-0.25473068930452047</v>
      </c>
      <c r="K38" s="66">
        <f t="shared" si="7"/>
        <v>0</v>
      </c>
      <c r="L38" s="66">
        <f t="shared" si="8"/>
        <v>0.25473068930452047</v>
      </c>
      <c r="M38" s="66">
        <f t="shared" si="9"/>
        <v>5.9250371568272024</v>
      </c>
      <c r="N38" s="66">
        <f t="shared" si="10"/>
        <v>-0.25473068930452047</v>
      </c>
      <c r="O38" s="67">
        <f t="shared" si="11"/>
        <v>6.4887724073556141E-2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0.23130625186617682</v>
      </c>
      <c r="Z38" s="68">
        <f t="shared" si="18"/>
        <v>0.23130625186617682</v>
      </c>
      <c r="AA38" s="66">
        <f t="shared" si="16"/>
        <v>5.9250371568272024</v>
      </c>
      <c r="AB38" s="68">
        <f t="shared" si="19"/>
        <v>0.20739412038847238</v>
      </c>
      <c r="AC38" s="70">
        <f>K4</f>
        <v>8.6520216393168703E-2</v>
      </c>
      <c r="AD38" s="65"/>
      <c r="AF38" s="65"/>
    </row>
    <row r="39" spans="1:32">
      <c r="A39">
        <v>26.59</v>
      </c>
      <c r="B39">
        <v>6.0370931737071851</v>
      </c>
      <c r="D39" s="66">
        <f t="shared" si="0"/>
        <v>5.9247433445754751</v>
      </c>
      <c r="E39" s="66">
        <f t="shared" si="1"/>
        <v>6.1237297046556556</v>
      </c>
      <c r="F39" s="66">
        <f t="shared" si="2"/>
        <v>-0.19898636008018045</v>
      </c>
      <c r="G39" s="66">
        <f t="shared" si="3"/>
        <v>0</v>
      </c>
      <c r="H39" s="66">
        <f t="shared" si="4"/>
        <v>0.19898636008018045</v>
      </c>
      <c r="I39" s="66">
        <f t="shared" si="5"/>
        <v>6.1237297046556556</v>
      </c>
      <c r="J39" s="66">
        <f t="shared" si="6"/>
        <v>-0.19898636008018045</v>
      </c>
      <c r="K39" s="66">
        <f t="shared" si="7"/>
        <v>0</v>
      </c>
      <c r="L39" s="66">
        <f t="shared" si="8"/>
        <v>0.19898636008018045</v>
      </c>
      <c r="M39" s="66">
        <f t="shared" si="9"/>
        <v>6.1237297046556556</v>
      </c>
      <c r="N39" s="66">
        <f t="shared" si="10"/>
        <v>-0.19898636008018045</v>
      </c>
      <c r="O39" s="67">
        <f t="shared" si="11"/>
        <v>3.9595571497959232E-2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0.25443687705279316</v>
      </c>
      <c r="Z39" s="68">
        <f t="shared" si="18"/>
        <v>0.25443687705279316</v>
      </c>
      <c r="AA39" s="66">
        <f t="shared" si="16"/>
        <v>6.1237297046556556</v>
      </c>
      <c r="AB39" s="68">
        <f t="shared" si="19"/>
        <v>0.19869254782845314</v>
      </c>
      <c r="AC39" s="11" t="s">
        <v>59</v>
      </c>
      <c r="AD39" s="65"/>
      <c r="AF39" s="65"/>
    </row>
    <row r="40" spans="1:32">
      <c r="A40">
        <v>28.99</v>
      </c>
      <c r="B40">
        <v>6.2452688003867429</v>
      </c>
      <c r="D40" s="66">
        <f t="shared" ref="D40:D71" si="20">IF(B40-$D$4&gt;0.05,B40-$D$4,IF(A40="","",0))</f>
        <v>6.1329189712550329</v>
      </c>
      <c r="E40" s="66">
        <f t="shared" ref="E40:E71" si="21">IF(D40="","",IF(A40&lt;$F$4+0.01,0,10^(((-0.434*$E$4)/(LOG(A40)-LOG($F$4)))+LOG($G$4))))</f>
        <v>6.3072410477230934</v>
      </c>
      <c r="F40" s="66">
        <f t="shared" ref="F40:F71" si="22">IF(E40="","",IF(ABS(D40-E40)&lt;0.05,0,D40-E40))</f>
        <v>-0.17432207646806042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0.17432207646806042</v>
      </c>
      <c r="I40" s="66">
        <f t="shared" ref="I40:I71" si="25">IF(G40="","",E40+G40)</f>
        <v>6.3072410477230934</v>
      </c>
      <c r="J40" s="66">
        <f t="shared" ref="J40:J71" si="26">IF(I40="","",IF(ABS(D40-I40)&lt;0.05,0,D40-I40))</f>
        <v>-0.17432207646806042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0.17432207646806042</v>
      </c>
      <c r="M40" s="66">
        <f t="shared" ref="M40:M71" si="29">IF(L40="","",E40+G40+K40)</f>
        <v>6.3072410477230934</v>
      </c>
      <c r="N40" s="66">
        <f t="shared" ref="N40:N71" si="30">IF(M40="","",IF(ABS(D40-M40)&lt;0.05,0,D40-M40))</f>
        <v>-0.17432207646806042</v>
      </c>
      <c r="O40" s="67">
        <f t="shared" ref="O40:O71" si="31">IF($H$4="",IF(A40="","",F40^2),IF(N40="","",N40^2))</f>
        <v>3.0388186344136304E-2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0.2081756266795578</v>
      </c>
      <c r="Z40" s="68">
        <f t="shared" si="18"/>
        <v>0.2081756266795578</v>
      </c>
      <c r="AA40" s="66">
        <f t="shared" ref="AA40:AA71" si="36">(IF(M40="",(IF(I40="",E40,I40)),M40 ))</f>
        <v>6.3072410477230934</v>
      </c>
      <c r="AB40" s="68">
        <f t="shared" si="19"/>
        <v>0.18351134306743777</v>
      </c>
      <c r="AC40" s="70">
        <f>L4</f>
        <v>800</v>
      </c>
      <c r="AD40" s="65"/>
      <c r="AF40" s="65"/>
    </row>
    <row r="41" spans="1:32">
      <c r="A41">
        <v>31.79</v>
      </c>
      <c r="B41">
        <v>6.4303138018796835</v>
      </c>
      <c r="D41" s="66">
        <f t="shared" si="20"/>
        <v>6.3179639727479735</v>
      </c>
      <c r="E41" s="66">
        <f t="shared" si="21"/>
        <v>6.4956684149991863</v>
      </c>
      <c r="F41" s="66">
        <f t="shared" si="22"/>
        <v>-0.17770444225121285</v>
      </c>
      <c r="G41" s="66">
        <f t="shared" si="23"/>
        <v>0</v>
      </c>
      <c r="H41" s="66">
        <f t="shared" si="24"/>
        <v>0.17770444225121285</v>
      </c>
      <c r="I41" s="66">
        <f t="shared" si="25"/>
        <v>6.4956684149991863</v>
      </c>
      <c r="J41" s="66">
        <f t="shared" si="26"/>
        <v>-0.17770444225121285</v>
      </c>
      <c r="K41" s="66">
        <f t="shared" si="27"/>
        <v>0</v>
      </c>
      <c r="L41" s="66">
        <f t="shared" si="28"/>
        <v>0.17770444225121285</v>
      </c>
      <c r="M41" s="66">
        <f t="shared" si="29"/>
        <v>6.4956684149991863</v>
      </c>
      <c r="N41" s="66">
        <f t="shared" si="30"/>
        <v>-0.17770444225121285</v>
      </c>
      <c r="O41" s="67">
        <f t="shared" si="31"/>
        <v>3.1578868795814639E-2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0.18504500149294056</v>
      </c>
      <c r="Z41" s="68">
        <f t="shared" ref="Z41:Z72" si="38">IF(D41-D40&lt;0.0001,0.0001,D41-D40)</f>
        <v>0.18504500149294056</v>
      </c>
      <c r="AA41" s="66">
        <f t="shared" si="36"/>
        <v>6.4956684149991863</v>
      </c>
      <c r="AB41" s="68">
        <f t="shared" ref="AB41:AB72" si="39">IF(AA41-AA40&lt;0.0001,0.0001,AA41-AA40)</f>
        <v>0.18842736727609299</v>
      </c>
      <c r="AC41" s="11" t="s">
        <v>60</v>
      </c>
      <c r="AD41" s="65"/>
      <c r="AF41" s="65"/>
    </row>
    <row r="42" spans="1:32">
      <c r="A42">
        <v>34.79</v>
      </c>
      <c r="B42">
        <v>6.6153588033726241</v>
      </c>
      <c r="D42" s="66">
        <f t="shared" si="20"/>
        <v>6.5030089742409141</v>
      </c>
      <c r="E42" s="66">
        <f t="shared" si="21"/>
        <v>6.6729394794701644</v>
      </c>
      <c r="F42" s="66">
        <f t="shared" si="22"/>
        <v>-0.16993050522925035</v>
      </c>
      <c r="G42" s="66">
        <f t="shared" si="23"/>
        <v>0</v>
      </c>
      <c r="H42" s="66">
        <f t="shared" si="24"/>
        <v>0.16993050522925035</v>
      </c>
      <c r="I42" s="66">
        <f t="shared" si="25"/>
        <v>6.6729394794701644</v>
      </c>
      <c r="J42" s="66">
        <f t="shared" si="26"/>
        <v>-0.16993050522925035</v>
      </c>
      <c r="K42" s="66">
        <f t="shared" si="27"/>
        <v>0</v>
      </c>
      <c r="L42" s="66">
        <f t="shared" si="28"/>
        <v>0.16993050522925035</v>
      </c>
      <c r="M42" s="66">
        <f t="shared" si="29"/>
        <v>6.6729394794701644</v>
      </c>
      <c r="N42" s="66">
        <f t="shared" si="30"/>
        <v>-0.16993050522925035</v>
      </c>
      <c r="O42" s="67">
        <f t="shared" si="31"/>
        <v>2.8876376607468279E-2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0.18504500149294056</v>
      </c>
      <c r="Z42" s="68">
        <f t="shared" si="38"/>
        <v>0.18504500149294056</v>
      </c>
      <c r="AA42" s="66">
        <f t="shared" si="36"/>
        <v>6.6729394794701644</v>
      </c>
      <c r="AB42" s="68">
        <f t="shared" si="39"/>
        <v>0.17727106447097807</v>
      </c>
      <c r="AC42" s="70">
        <f>M4</f>
        <v>1E-4</v>
      </c>
      <c r="AD42" s="65"/>
      <c r="AF42" s="65"/>
    </row>
    <row r="43" spans="1:32">
      <c r="A43">
        <v>38</v>
      </c>
      <c r="B43">
        <v>6.8235344300521819</v>
      </c>
      <c r="D43" s="66">
        <f t="shared" si="20"/>
        <v>6.7111846009204719</v>
      </c>
      <c r="E43" s="66">
        <f t="shared" si="21"/>
        <v>6.840022091031976</v>
      </c>
      <c r="F43" s="66">
        <f t="shared" si="22"/>
        <v>-0.12883749011150414</v>
      </c>
      <c r="G43" s="66">
        <f t="shared" si="23"/>
        <v>0</v>
      </c>
      <c r="H43" s="66">
        <f t="shared" si="24"/>
        <v>0.12883749011150414</v>
      </c>
      <c r="I43" s="66">
        <f t="shared" si="25"/>
        <v>6.840022091031976</v>
      </c>
      <c r="J43" s="66">
        <f t="shared" si="26"/>
        <v>-0.12883749011150414</v>
      </c>
      <c r="K43" s="66">
        <f t="shared" si="27"/>
        <v>0</v>
      </c>
      <c r="L43" s="66">
        <f t="shared" si="28"/>
        <v>0.12883749011150414</v>
      </c>
      <c r="M43" s="66">
        <f t="shared" si="29"/>
        <v>6.840022091031976</v>
      </c>
      <c r="N43" s="66">
        <f t="shared" si="30"/>
        <v>-0.12883749011150414</v>
      </c>
      <c r="O43" s="67">
        <f t="shared" si="31"/>
        <v>1.6599098858231926E-2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0.2081756266795578</v>
      </c>
      <c r="Z43" s="68">
        <f t="shared" si="38"/>
        <v>0.2081756266795578</v>
      </c>
      <c r="AA43" s="66">
        <f t="shared" si="36"/>
        <v>6.840022091031976</v>
      </c>
      <c r="AB43" s="68">
        <f t="shared" si="39"/>
        <v>0.16708261156181159</v>
      </c>
    </row>
    <row r="44" spans="1:32">
      <c r="A44">
        <v>41.59</v>
      </c>
      <c r="B44">
        <v>7.0085794315451224</v>
      </c>
      <c r="D44" s="66">
        <f t="shared" si="20"/>
        <v>6.8962296024134124</v>
      </c>
      <c r="E44" s="66">
        <f t="shared" si="21"/>
        <v>7.0046713134885703</v>
      </c>
      <c r="F44" s="66">
        <f t="shared" si="22"/>
        <v>-0.10844171107515788</v>
      </c>
      <c r="G44" s="66">
        <f t="shared" si="23"/>
        <v>0</v>
      </c>
      <c r="H44" s="66">
        <f t="shared" si="24"/>
        <v>0.10844171107515788</v>
      </c>
      <c r="I44" s="66">
        <f t="shared" si="25"/>
        <v>7.0046713134885703</v>
      </c>
      <c r="J44" s="66">
        <f t="shared" si="26"/>
        <v>-0.10844171107515788</v>
      </c>
      <c r="K44" s="66">
        <f t="shared" si="27"/>
        <v>0</v>
      </c>
      <c r="L44" s="66">
        <f t="shared" si="28"/>
        <v>0.10844171107515788</v>
      </c>
      <c r="M44" s="66">
        <f t="shared" si="29"/>
        <v>7.0046713134885703</v>
      </c>
      <c r="N44" s="66">
        <f t="shared" si="30"/>
        <v>-0.10844171107515788</v>
      </c>
      <c r="O44" s="67">
        <f t="shared" si="31"/>
        <v>1.1759604700908019E-2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0.18504500149294056</v>
      </c>
      <c r="Z44" s="68">
        <f t="shared" si="38"/>
        <v>0.18504500149294056</v>
      </c>
      <c r="AA44" s="66">
        <f t="shared" si="36"/>
        <v>7.0046713134885703</v>
      </c>
      <c r="AB44" s="68">
        <f t="shared" si="39"/>
        <v>0.1646492224565943</v>
      </c>
    </row>
    <row r="45" spans="1:32">
      <c r="A45">
        <v>44.05</v>
      </c>
      <c r="B45">
        <v>7.1936244330380639</v>
      </c>
      <c r="D45" s="66">
        <f t="shared" si="20"/>
        <v>7.0812746039063539</v>
      </c>
      <c r="E45" s="66">
        <f t="shared" si="21"/>
        <v>7.106325441106768</v>
      </c>
      <c r="F45" s="66">
        <f t="shared" si="22"/>
        <v>0</v>
      </c>
      <c r="G45" s="66">
        <f t="shared" si="23"/>
        <v>0</v>
      </c>
      <c r="H45" s="66">
        <f t="shared" si="24"/>
        <v>0</v>
      </c>
      <c r="I45" s="66">
        <f t="shared" si="25"/>
        <v>7.106325441106768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7.106325441106768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2.4182987849086362E-4</v>
      </c>
      <c r="X45" s="65">
        <f t="shared" si="35"/>
        <v>2.4182987849086364</v>
      </c>
      <c r="Y45" s="68">
        <f t="shared" si="37"/>
        <v>0.18504500149294145</v>
      </c>
      <c r="Z45" s="68">
        <f t="shared" si="38"/>
        <v>0.18504500149294145</v>
      </c>
      <c r="AA45" s="66">
        <f t="shared" si="36"/>
        <v>7.106325441106768</v>
      </c>
      <c r="AB45" s="68">
        <f t="shared" si="39"/>
        <v>0.1016541276181977</v>
      </c>
    </row>
    <row r="46" spans="1:32">
      <c r="A46">
        <v>48.17</v>
      </c>
      <c r="B46">
        <v>7.3610901593891738</v>
      </c>
      <c r="D46" s="66">
        <f t="shared" si="20"/>
        <v>7.2487403302574638</v>
      </c>
      <c r="E46" s="66">
        <f t="shared" si="21"/>
        <v>7.259810886708153</v>
      </c>
      <c r="F46" s="66">
        <f t="shared" si="22"/>
        <v>0</v>
      </c>
      <c r="G46" s="66">
        <f t="shared" si="23"/>
        <v>0</v>
      </c>
      <c r="H46" s="66">
        <f t="shared" si="24"/>
        <v>0</v>
      </c>
      <c r="I46" s="66">
        <f t="shared" si="25"/>
        <v>7.259810886708153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7.259810886708153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2.2114606907873245E-4</v>
      </c>
      <c r="X46" s="65">
        <f t="shared" si="35"/>
        <v>2.2114606907873244</v>
      </c>
      <c r="Y46" s="68">
        <f t="shared" si="37"/>
        <v>0.1674657263511099</v>
      </c>
      <c r="Z46" s="68">
        <f t="shared" si="38"/>
        <v>0.1674657263511099</v>
      </c>
      <c r="AA46" s="66">
        <f t="shared" si="36"/>
        <v>7.259810886708153</v>
      </c>
      <c r="AB46" s="68">
        <f t="shared" si="39"/>
        <v>0.153485445601385</v>
      </c>
    </row>
    <row r="47" spans="1:32">
      <c r="A47">
        <v>53.13</v>
      </c>
      <c r="B47">
        <v>7.5285558857402846</v>
      </c>
      <c r="D47" s="66">
        <f t="shared" si="20"/>
        <v>7.4162060566085746</v>
      </c>
      <c r="E47" s="66">
        <f t="shared" si="21"/>
        <v>7.4217875824179771</v>
      </c>
      <c r="F47" s="66">
        <f t="shared" si="22"/>
        <v>0</v>
      </c>
      <c r="G47" s="66">
        <f t="shared" si="23"/>
        <v>0</v>
      </c>
      <c r="H47" s="66">
        <f t="shared" si="24"/>
        <v>0</v>
      </c>
      <c r="I47" s="66">
        <f t="shared" si="25"/>
        <v>7.4217875824179771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7.4217875824179771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2.0050077446870962E-4</v>
      </c>
      <c r="X47" s="65">
        <f t="shared" si="35"/>
        <v>2.005007744687096</v>
      </c>
      <c r="Y47" s="68">
        <f t="shared" si="37"/>
        <v>0.16746572635111079</v>
      </c>
      <c r="Z47" s="68">
        <f t="shared" si="38"/>
        <v>0.16746572635111079</v>
      </c>
      <c r="AA47" s="66">
        <f t="shared" si="36"/>
        <v>7.4217875824179771</v>
      </c>
      <c r="AB47" s="68">
        <f t="shared" si="39"/>
        <v>0.16197669570982409</v>
      </c>
    </row>
    <row r="48" spans="1:32">
      <c r="A48">
        <v>57.98</v>
      </c>
      <c r="B48">
        <v>7.6960216120913971</v>
      </c>
      <c r="D48" s="66">
        <f t="shared" si="20"/>
        <v>7.5836717829596871</v>
      </c>
      <c r="E48" s="66">
        <f t="shared" si="21"/>
        <v>7.5609107407699891</v>
      </c>
      <c r="F48" s="66">
        <f t="shared" si="22"/>
        <v>0</v>
      </c>
      <c r="G48" s="66">
        <f t="shared" si="23"/>
        <v>0</v>
      </c>
      <c r="H48" s="66">
        <f t="shared" si="24"/>
        <v>0</v>
      </c>
      <c r="I48" s="66">
        <f t="shared" si="25"/>
        <v>7.5609107407699891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7.5609107407699891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1.8372897805316564E-4</v>
      </c>
      <c r="X48" s="65">
        <f t="shared" si="35"/>
        <v>1.8372897805316564</v>
      </c>
      <c r="Y48" s="68">
        <f t="shared" si="37"/>
        <v>0.16746572635111256</v>
      </c>
      <c r="Z48" s="68">
        <f t="shared" si="38"/>
        <v>0.16746572635111256</v>
      </c>
      <c r="AA48" s="66">
        <f t="shared" si="36"/>
        <v>7.5609107407699891</v>
      </c>
      <c r="AB48" s="68">
        <f t="shared" si="39"/>
        <v>0.13912315835201206</v>
      </c>
    </row>
    <row r="49" spans="1:28">
      <c r="A49">
        <v>64.64</v>
      </c>
      <c r="B49">
        <v>7.8634873384425079</v>
      </c>
      <c r="D49" s="66">
        <f t="shared" si="20"/>
        <v>7.7511375093107979</v>
      </c>
      <c r="E49" s="66">
        <f t="shared" si="21"/>
        <v>7.7275195024403303</v>
      </c>
      <c r="F49" s="66">
        <f t="shared" si="22"/>
        <v>0</v>
      </c>
      <c r="G49" s="66">
        <f t="shared" si="23"/>
        <v>0</v>
      </c>
      <c r="H49" s="66">
        <f t="shared" si="24"/>
        <v>0</v>
      </c>
      <c r="I49" s="66">
        <f t="shared" si="25"/>
        <v>7.7275195024403303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7.7275195024403303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1.6479898124261357E-4</v>
      </c>
      <c r="X49" s="65">
        <f t="shared" si="35"/>
        <v>1.6479898124261358</v>
      </c>
      <c r="Y49" s="68">
        <f t="shared" si="37"/>
        <v>0.16746572635111079</v>
      </c>
      <c r="Z49" s="68">
        <f t="shared" si="38"/>
        <v>0.16746572635111079</v>
      </c>
      <c r="AA49" s="66">
        <f t="shared" si="36"/>
        <v>7.7275195024403303</v>
      </c>
      <c r="AB49" s="68">
        <f t="shared" si="39"/>
        <v>0.16660876167034111</v>
      </c>
    </row>
    <row r="50" spans="1:28">
      <c r="A50">
        <v>70.040000000000006</v>
      </c>
      <c r="B50">
        <v>8.002271089562214</v>
      </c>
      <c r="D50" s="66">
        <f t="shared" si="20"/>
        <v>7.889921260430504</v>
      </c>
      <c r="E50" s="66">
        <f t="shared" si="21"/>
        <v>7.8460146459832103</v>
      </c>
      <c r="F50" s="66">
        <f t="shared" si="22"/>
        <v>0</v>
      </c>
      <c r="G50" s="66">
        <f t="shared" si="23"/>
        <v>0</v>
      </c>
      <c r="H50" s="66">
        <f t="shared" si="24"/>
        <v>0</v>
      </c>
      <c r="I50" s="66">
        <f t="shared" si="25"/>
        <v>7.8460146459832103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7.8460146459832103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1.5209317743464508E-4</v>
      </c>
      <c r="X50" s="65">
        <f t="shared" si="35"/>
        <v>1.5209317743464508</v>
      </c>
      <c r="Y50" s="68">
        <f t="shared" si="37"/>
        <v>0.13878375111970609</v>
      </c>
      <c r="Z50" s="68">
        <f t="shared" si="38"/>
        <v>0.13878375111970609</v>
      </c>
      <c r="AA50" s="66">
        <f t="shared" si="36"/>
        <v>7.8460146459832103</v>
      </c>
      <c r="AB50" s="68">
        <f t="shared" si="39"/>
        <v>0.11849514354288004</v>
      </c>
    </row>
    <row r="51" spans="1:28">
      <c r="A51">
        <v>76.63</v>
      </c>
      <c r="B51">
        <v>8.1697368159133266</v>
      </c>
      <c r="D51" s="66">
        <f t="shared" si="20"/>
        <v>8.0573869867816175</v>
      </c>
      <c r="E51" s="66">
        <f t="shared" si="21"/>
        <v>7.9745541084893246</v>
      </c>
      <c r="F51" s="66">
        <f t="shared" si="22"/>
        <v>8.2832878292292911E-2</v>
      </c>
      <c r="G51" s="66">
        <f t="shared" si="23"/>
        <v>0</v>
      </c>
      <c r="H51" s="66">
        <f t="shared" si="24"/>
        <v>-8.2832878292292911E-2</v>
      </c>
      <c r="I51" s="66">
        <f t="shared" si="25"/>
        <v>7.9745541084893246</v>
      </c>
      <c r="J51" s="66">
        <f t="shared" si="26"/>
        <v>8.2832878292292911E-2</v>
      </c>
      <c r="K51" s="66">
        <f t="shared" si="27"/>
        <v>0</v>
      </c>
      <c r="L51" s="66">
        <f t="shared" si="28"/>
        <v>-8.2832878292292911E-2</v>
      </c>
      <c r="M51" s="66">
        <f t="shared" si="29"/>
        <v>7.9745541084893246</v>
      </c>
      <c r="N51" s="66">
        <f t="shared" si="30"/>
        <v>8.2832878292292911E-2</v>
      </c>
      <c r="O51" s="67">
        <f t="shared" si="31"/>
        <v>6.8612857261858102E-3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1.3901352143445833E-4</v>
      </c>
      <c r="X51" s="65">
        <f t="shared" si="35"/>
        <v>1.3901352143445833</v>
      </c>
      <c r="Y51" s="68">
        <f t="shared" si="37"/>
        <v>0.16746572635111256</v>
      </c>
      <c r="Z51" s="68">
        <f t="shared" si="38"/>
        <v>0.16746572635111345</v>
      </c>
      <c r="AA51" s="66">
        <f t="shared" si="36"/>
        <v>7.9745541084893246</v>
      </c>
      <c r="AB51" s="68">
        <f t="shared" si="39"/>
        <v>0.12853946250611425</v>
      </c>
    </row>
    <row r="52" spans="1:28">
      <c r="A52">
        <v>84.07</v>
      </c>
      <c r="B52">
        <v>8.3085205670330335</v>
      </c>
      <c r="D52" s="66">
        <f t="shared" si="20"/>
        <v>8.1961707379013244</v>
      </c>
      <c r="E52" s="66">
        <f t="shared" si="21"/>
        <v>8.1025061580321598</v>
      </c>
      <c r="F52" s="66">
        <f t="shared" si="22"/>
        <v>9.3664579869164655E-2</v>
      </c>
      <c r="G52" s="66">
        <f t="shared" si="23"/>
        <v>0</v>
      </c>
      <c r="H52" s="66">
        <f t="shared" si="24"/>
        <v>-9.3664579869164655E-2</v>
      </c>
      <c r="I52" s="66">
        <f t="shared" si="25"/>
        <v>8.1025061580321598</v>
      </c>
      <c r="J52" s="66">
        <f t="shared" si="26"/>
        <v>9.3664579869164655E-2</v>
      </c>
      <c r="K52" s="66">
        <f t="shared" si="27"/>
        <v>0</v>
      </c>
      <c r="L52" s="66">
        <f t="shared" si="28"/>
        <v>-9.3664579869164655E-2</v>
      </c>
      <c r="M52" s="66">
        <f t="shared" si="29"/>
        <v>8.1025061580321598</v>
      </c>
      <c r="N52" s="66">
        <f t="shared" si="30"/>
        <v>9.3664579869164655E-2</v>
      </c>
      <c r="O52" s="67">
        <f t="shared" si="31"/>
        <v>8.773053522067125E-3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1.2671114722876821E-4</v>
      </c>
      <c r="X52" s="65">
        <f t="shared" si="35"/>
        <v>1.2671114722876822</v>
      </c>
      <c r="Y52" s="68">
        <f t="shared" si="37"/>
        <v>0.13878375111970698</v>
      </c>
      <c r="Z52" s="68">
        <f t="shared" si="38"/>
        <v>0.13878375111970698</v>
      </c>
      <c r="AA52" s="66">
        <f t="shared" si="36"/>
        <v>8.1025061580321598</v>
      </c>
      <c r="AB52" s="68">
        <f t="shared" si="39"/>
        <v>0.12795204954283523</v>
      </c>
    </row>
    <row r="53" spans="1:28">
      <c r="A53">
        <v>92.85</v>
      </c>
      <c r="B53">
        <v>8.4473043181527387</v>
      </c>
      <c r="D53" s="66">
        <f t="shared" si="20"/>
        <v>8.3349544890210296</v>
      </c>
      <c r="E53" s="66">
        <f t="shared" si="21"/>
        <v>8.2348430020603853</v>
      </c>
      <c r="F53" s="66">
        <f t="shared" si="22"/>
        <v>0.10011148696064431</v>
      </c>
      <c r="G53" s="66">
        <f t="shared" si="23"/>
        <v>0</v>
      </c>
      <c r="H53" s="66">
        <f t="shared" si="24"/>
        <v>-0.10011148696064431</v>
      </c>
      <c r="I53" s="66">
        <f t="shared" si="25"/>
        <v>8.2348430020603853</v>
      </c>
      <c r="J53" s="66">
        <f t="shared" si="26"/>
        <v>0.10011148696064431</v>
      </c>
      <c r="K53" s="66">
        <f t="shared" si="27"/>
        <v>0</v>
      </c>
      <c r="L53" s="66">
        <f t="shared" si="28"/>
        <v>-0.10011148696064431</v>
      </c>
      <c r="M53" s="66">
        <f t="shared" si="29"/>
        <v>8.2348430020603853</v>
      </c>
      <c r="N53" s="66">
        <f t="shared" si="30"/>
        <v>0.10011148696064431</v>
      </c>
      <c r="O53" s="67">
        <f t="shared" si="31"/>
        <v>1.0022309821471256E-2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1.1472919921941349E-4</v>
      </c>
      <c r="X53" s="65">
        <f t="shared" si="35"/>
        <v>1.1472919921941349</v>
      </c>
      <c r="Y53" s="68">
        <f t="shared" si="37"/>
        <v>0.1387837511197052</v>
      </c>
      <c r="Z53" s="68">
        <f t="shared" si="38"/>
        <v>0.1387837511197052</v>
      </c>
      <c r="AA53" s="66">
        <f t="shared" si="36"/>
        <v>8.2348430020603853</v>
      </c>
      <c r="AB53" s="68">
        <f t="shared" si="39"/>
        <v>0.13233684402822554</v>
      </c>
    </row>
    <row r="54" spans="1:28">
      <c r="A54">
        <v>100.63</v>
      </c>
      <c r="B54">
        <v>8.5629574440858267</v>
      </c>
      <c r="D54" s="66">
        <f t="shared" si="20"/>
        <v>8.4506076149541176</v>
      </c>
      <c r="E54" s="66">
        <f t="shared" si="21"/>
        <v>8.3385446157187619</v>
      </c>
      <c r="F54" s="66">
        <f t="shared" si="22"/>
        <v>0.11206299923535568</v>
      </c>
      <c r="G54" s="66">
        <f t="shared" si="23"/>
        <v>0</v>
      </c>
      <c r="H54" s="66">
        <f t="shared" si="24"/>
        <v>-0.11206299923535568</v>
      </c>
      <c r="I54" s="66">
        <f t="shared" si="25"/>
        <v>8.3385446157187619</v>
      </c>
      <c r="J54" s="66">
        <f t="shared" si="26"/>
        <v>0.11206299923535568</v>
      </c>
      <c r="K54" s="66">
        <f t="shared" si="27"/>
        <v>0</v>
      </c>
      <c r="L54" s="66">
        <f t="shared" si="28"/>
        <v>-0.11206299923535568</v>
      </c>
      <c r="M54" s="66">
        <f t="shared" si="29"/>
        <v>8.3385446157187619</v>
      </c>
      <c r="N54" s="66">
        <f t="shared" si="30"/>
        <v>0.11206299923535568</v>
      </c>
      <c r="O54" s="67">
        <f t="shared" si="31"/>
        <v>1.2558115797623327E-2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1.0585914883754887E-4</v>
      </c>
      <c r="X54" s="65">
        <f t="shared" si="35"/>
        <v>1.0585914883754888</v>
      </c>
      <c r="Y54" s="68">
        <f t="shared" si="37"/>
        <v>0.11565312593308796</v>
      </c>
      <c r="Z54" s="68">
        <f t="shared" si="38"/>
        <v>0.11565312593308796</v>
      </c>
      <c r="AA54" s="66">
        <f t="shared" si="36"/>
        <v>8.3385446157187619</v>
      </c>
      <c r="AB54" s="68">
        <f t="shared" si="39"/>
        <v>0.1037016136583766</v>
      </c>
    </row>
    <row r="55" spans="1:28">
      <c r="A55">
        <v>110.33</v>
      </c>
      <c r="B55">
        <v>8.6466903072613821</v>
      </c>
      <c r="D55" s="66">
        <f t="shared" si="20"/>
        <v>8.534340478129673</v>
      </c>
      <c r="E55" s="66">
        <f t="shared" si="21"/>
        <v>8.4534847481395214</v>
      </c>
      <c r="F55" s="66">
        <f t="shared" si="22"/>
        <v>8.0855729990151559E-2</v>
      </c>
      <c r="G55" s="66">
        <f t="shared" si="23"/>
        <v>0</v>
      </c>
      <c r="H55" s="66">
        <f t="shared" si="24"/>
        <v>-8.0855729990151559E-2</v>
      </c>
      <c r="I55" s="66">
        <f t="shared" si="25"/>
        <v>8.4534847481395214</v>
      </c>
      <c r="J55" s="66">
        <f t="shared" si="26"/>
        <v>8.0855729990151559E-2</v>
      </c>
      <c r="K55" s="66">
        <f t="shared" si="27"/>
        <v>0</v>
      </c>
      <c r="L55" s="66">
        <f t="shared" si="28"/>
        <v>-8.0855729990151559E-2</v>
      </c>
      <c r="M55" s="66">
        <f t="shared" si="29"/>
        <v>8.4534847481395214</v>
      </c>
      <c r="N55" s="66">
        <f t="shared" si="30"/>
        <v>8.0855729990151559E-2</v>
      </c>
      <c r="O55" s="67">
        <f t="shared" si="31"/>
        <v>6.537649072240294E-3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9.6552217416138336E-5</v>
      </c>
      <c r="X55" s="65">
        <f t="shared" si="35"/>
        <v>0.96552217416138331</v>
      </c>
      <c r="Y55" s="68">
        <f t="shared" si="37"/>
        <v>8.3732863175555394E-2</v>
      </c>
      <c r="Z55" s="68">
        <f t="shared" si="38"/>
        <v>8.3732863175555394E-2</v>
      </c>
      <c r="AA55" s="66">
        <f t="shared" si="36"/>
        <v>8.4534847481395214</v>
      </c>
      <c r="AB55" s="68">
        <f t="shared" si="39"/>
        <v>0.11494013242075951</v>
      </c>
    </row>
    <row r="56" spans="1:28">
      <c r="A56">
        <v>120.48</v>
      </c>
      <c r="B56">
        <v>8.7623434331944718</v>
      </c>
      <c r="D56" s="66">
        <f t="shared" si="20"/>
        <v>8.6499936040627627</v>
      </c>
      <c r="E56" s="66">
        <f t="shared" si="21"/>
        <v>8.5599120910375586</v>
      </c>
      <c r="F56" s="66">
        <f t="shared" si="22"/>
        <v>9.0081513025204174E-2</v>
      </c>
      <c r="G56" s="66">
        <f t="shared" si="23"/>
        <v>0</v>
      </c>
      <c r="H56" s="66">
        <f t="shared" si="24"/>
        <v>-9.0081513025204174E-2</v>
      </c>
      <c r="I56" s="66">
        <f t="shared" si="25"/>
        <v>8.5599120910375586</v>
      </c>
      <c r="J56" s="66">
        <f t="shared" si="26"/>
        <v>9.0081513025204174E-2</v>
      </c>
      <c r="K56" s="66">
        <f t="shared" si="27"/>
        <v>0</v>
      </c>
      <c r="L56" s="66">
        <f t="shared" si="28"/>
        <v>-9.0081513025204174E-2</v>
      </c>
      <c r="M56" s="66">
        <f t="shared" si="29"/>
        <v>8.5599120910375586</v>
      </c>
      <c r="N56" s="66">
        <f t="shared" si="30"/>
        <v>9.0081513025204174E-2</v>
      </c>
      <c r="O56" s="67">
        <f t="shared" si="31"/>
        <v>8.1146789889100287E-3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8.8418045713168513E-5</v>
      </c>
      <c r="X56" s="65">
        <f t="shared" si="35"/>
        <v>0.88418045713168514</v>
      </c>
      <c r="Y56" s="68">
        <f t="shared" si="37"/>
        <v>0.11565312593308974</v>
      </c>
      <c r="Z56" s="68">
        <f t="shared" si="38"/>
        <v>0.11565312593308974</v>
      </c>
      <c r="AA56" s="66">
        <f t="shared" si="36"/>
        <v>8.5599120910375586</v>
      </c>
      <c r="AB56" s="68">
        <f t="shared" si="39"/>
        <v>0.10642734289803712</v>
      </c>
    </row>
    <row r="57" spans="1:28">
      <c r="A57">
        <v>132.41999999999999</v>
      </c>
      <c r="B57">
        <v>8.901127184314177</v>
      </c>
      <c r="D57" s="66">
        <f t="shared" si="20"/>
        <v>8.7887773551824679</v>
      </c>
      <c r="E57" s="66">
        <f t="shared" si="21"/>
        <v>8.670552453597967</v>
      </c>
      <c r="F57" s="66">
        <f t="shared" si="22"/>
        <v>0.11822490158450094</v>
      </c>
      <c r="G57" s="66">
        <f t="shared" si="23"/>
        <v>0</v>
      </c>
      <c r="H57" s="66">
        <f t="shared" si="24"/>
        <v>-0.11822490158450094</v>
      </c>
      <c r="I57" s="66">
        <f t="shared" si="25"/>
        <v>8.670552453597967</v>
      </c>
      <c r="J57" s="66">
        <f t="shared" si="26"/>
        <v>0.11822490158450094</v>
      </c>
      <c r="K57" s="66">
        <f t="shared" si="27"/>
        <v>0</v>
      </c>
      <c r="L57" s="66">
        <f t="shared" si="28"/>
        <v>-0.11822490158450094</v>
      </c>
      <c r="M57" s="66">
        <f t="shared" si="29"/>
        <v>8.670552453597967</v>
      </c>
      <c r="N57" s="66">
        <f t="shared" si="30"/>
        <v>0.11822490158450094</v>
      </c>
      <c r="O57" s="67">
        <f t="shared" si="31"/>
        <v>1.3977127354664933E-2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8.0445598455841598E-5</v>
      </c>
      <c r="X57" s="65">
        <f t="shared" si="35"/>
        <v>0.80445598455841594</v>
      </c>
      <c r="Y57" s="68">
        <f t="shared" si="37"/>
        <v>0.1387837511197052</v>
      </c>
      <c r="Z57" s="68">
        <f t="shared" si="38"/>
        <v>0.1387837511197052</v>
      </c>
      <c r="AA57" s="66">
        <f t="shared" si="36"/>
        <v>8.670552453597967</v>
      </c>
      <c r="AB57" s="68">
        <f t="shared" si="39"/>
        <v>0.11064036256040843</v>
      </c>
    </row>
    <row r="58" spans="1:28">
      <c r="A58">
        <v>144.35</v>
      </c>
      <c r="B58">
        <v>9.016780310247265</v>
      </c>
      <c r="D58" s="66">
        <f t="shared" si="20"/>
        <v>8.9044304811155559</v>
      </c>
      <c r="E58" s="66">
        <f t="shared" si="21"/>
        <v>8.7684140606110113</v>
      </c>
      <c r="F58" s="66">
        <f t="shared" si="22"/>
        <v>0.13601642050454466</v>
      </c>
      <c r="G58" s="66">
        <f t="shared" si="23"/>
        <v>0</v>
      </c>
      <c r="H58" s="66">
        <f t="shared" si="24"/>
        <v>-0.13601642050454466</v>
      </c>
      <c r="I58" s="66">
        <f t="shared" si="25"/>
        <v>8.7684140606110113</v>
      </c>
      <c r="J58" s="66">
        <f t="shared" si="26"/>
        <v>0.13601642050454466</v>
      </c>
      <c r="K58" s="66">
        <f t="shared" si="27"/>
        <v>0</v>
      </c>
      <c r="L58" s="66">
        <f t="shared" si="28"/>
        <v>-0.13601642050454466</v>
      </c>
      <c r="M58" s="66">
        <f t="shared" si="29"/>
        <v>8.7684140606110113</v>
      </c>
      <c r="N58" s="66">
        <f t="shared" si="30"/>
        <v>0.13601642050454466</v>
      </c>
      <c r="O58" s="67">
        <f t="shared" si="31"/>
        <v>1.8500466646869114E-2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7.3797063716817058E-5</v>
      </c>
      <c r="X58" s="65">
        <f t="shared" si="35"/>
        <v>0.73797063716817057</v>
      </c>
      <c r="Y58" s="68">
        <f t="shared" si="37"/>
        <v>0.11565312593308796</v>
      </c>
      <c r="Z58" s="68">
        <f t="shared" si="38"/>
        <v>0.11565312593308796</v>
      </c>
      <c r="AA58" s="66">
        <f t="shared" si="36"/>
        <v>8.7684140606110113</v>
      </c>
      <c r="AB58" s="68">
        <f t="shared" si="39"/>
        <v>9.7861607013044249E-2</v>
      </c>
    </row>
    <row r="59" spans="1:28">
      <c r="A59">
        <v>158.16</v>
      </c>
      <c r="B59">
        <v>9.132433436180353</v>
      </c>
      <c r="D59" s="66">
        <f t="shared" si="20"/>
        <v>9.0200836070486439</v>
      </c>
      <c r="E59" s="66">
        <f t="shared" si="21"/>
        <v>8.8689422235700235</v>
      </c>
      <c r="F59" s="66">
        <f t="shared" si="22"/>
        <v>0.15114138347862038</v>
      </c>
      <c r="G59" s="66">
        <f t="shared" si="23"/>
        <v>0</v>
      </c>
      <c r="H59" s="66">
        <f t="shared" si="24"/>
        <v>-0.15114138347862038</v>
      </c>
      <c r="I59" s="66">
        <f t="shared" si="25"/>
        <v>8.8689422235700235</v>
      </c>
      <c r="J59" s="66">
        <f t="shared" si="26"/>
        <v>0.15114138347862038</v>
      </c>
      <c r="K59" s="66">
        <f t="shared" si="27"/>
        <v>0</v>
      </c>
      <c r="L59" s="66">
        <f t="shared" si="28"/>
        <v>-0.15114138347862038</v>
      </c>
      <c r="M59" s="66">
        <f t="shared" si="29"/>
        <v>8.8689422235700235</v>
      </c>
      <c r="N59" s="66">
        <f t="shared" si="30"/>
        <v>0.15114138347862038</v>
      </c>
      <c r="O59" s="67">
        <f t="shared" si="31"/>
        <v>2.2843717799831381E-2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6.7353351969667066E-5</v>
      </c>
      <c r="X59" s="65">
        <f t="shared" si="35"/>
        <v>0.67353351969667064</v>
      </c>
      <c r="Y59" s="68">
        <f t="shared" si="37"/>
        <v>0.11565312593308796</v>
      </c>
      <c r="Z59" s="68">
        <f t="shared" si="38"/>
        <v>0.11565312593308796</v>
      </c>
      <c r="AA59" s="66">
        <f t="shared" si="36"/>
        <v>8.8689422235700235</v>
      </c>
      <c r="AB59" s="68">
        <f t="shared" si="39"/>
        <v>0.10052816295901223</v>
      </c>
    </row>
    <row r="60" spans="1:28">
      <c r="A60">
        <v>173.22</v>
      </c>
      <c r="B60">
        <v>9.2249559369268237</v>
      </c>
      <c r="D60" s="66">
        <f t="shared" si="20"/>
        <v>9.1126061077951146</v>
      </c>
      <c r="E60" s="66">
        <f t="shared" si="21"/>
        <v>8.9659634259915144</v>
      </c>
      <c r="F60" s="66">
        <f t="shared" si="22"/>
        <v>0.14664268180360018</v>
      </c>
      <c r="G60" s="66">
        <f t="shared" si="23"/>
        <v>0</v>
      </c>
      <c r="H60" s="66">
        <f t="shared" si="24"/>
        <v>-0.14664268180360018</v>
      </c>
      <c r="I60" s="66">
        <f t="shared" si="25"/>
        <v>8.9659634259915144</v>
      </c>
      <c r="J60" s="66">
        <f t="shared" si="26"/>
        <v>0.14664268180360018</v>
      </c>
      <c r="K60" s="66">
        <f t="shared" si="27"/>
        <v>0</v>
      </c>
      <c r="L60" s="66">
        <f t="shared" si="28"/>
        <v>-0.14664268180360018</v>
      </c>
      <c r="M60" s="66">
        <f t="shared" si="29"/>
        <v>8.9659634259915144</v>
      </c>
      <c r="N60" s="66">
        <f t="shared" si="30"/>
        <v>0.14664268180360018</v>
      </c>
      <c r="O60" s="67">
        <f t="shared" si="31"/>
        <v>2.1504076126551933E-2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6.1497553097347556E-5</v>
      </c>
      <c r="X60" s="65">
        <f t="shared" si="35"/>
        <v>0.61497553097347557</v>
      </c>
      <c r="Y60" s="68">
        <f t="shared" si="37"/>
        <v>9.2522500746470726E-2</v>
      </c>
      <c r="Z60" s="68">
        <f t="shared" si="38"/>
        <v>9.2522500746470726E-2</v>
      </c>
      <c r="AA60" s="66">
        <f t="shared" si="36"/>
        <v>8.9659634259915144</v>
      </c>
      <c r="AB60" s="68">
        <f t="shared" si="39"/>
        <v>9.7021202421490926E-2</v>
      </c>
    </row>
    <row r="61" spans="1:28">
      <c r="A61">
        <v>189.88</v>
      </c>
      <c r="B61">
        <v>9.3086888001023791</v>
      </c>
      <c r="D61" s="66">
        <f t="shared" si="20"/>
        <v>9.19633897097067</v>
      </c>
      <c r="E61" s="66">
        <f t="shared" si="21"/>
        <v>9.0609597008305904</v>
      </c>
      <c r="F61" s="66">
        <f t="shared" si="22"/>
        <v>0.13537927014007956</v>
      </c>
      <c r="G61" s="66">
        <f t="shared" si="23"/>
        <v>0</v>
      </c>
      <c r="H61" s="66">
        <f t="shared" si="24"/>
        <v>-0.13537927014007956</v>
      </c>
      <c r="I61" s="66">
        <f t="shared" si="25"/>
        <v>9.0609597008305904</v>
      </c>
      <c r="J61" s="66">
        <f t="shared" si="26"/>
        <v>0.13537927014007956</v>
      </c>
      <c r="K61" s="66">
        <f t="shared" si="27"/>
        <v>0</v>
      </c>
      <c r="L61" s="66">
        <f t="shared" si="28"/>
        <v>-0.13537927014007956</v>
      </c>
      <c r="M61" s="66">
        <f t="shared" si="29"/>
        <v>9.0609597008305904</v>
      </c>
      <c r="N61" s="66">
        <f t="shared" si="30"/>
        <v>0.13537927014007956</v>
      </c>
      <c r="O61" s="67">
        <f t="shared" si="31"/>
        <v>1.8327546783660636E-2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5.610178084854931E-5</v>
      </c>
      <c r="X61" s="65">
        <f t="shared" si="35"/>
        <v>0.5610178084854931</v>
      </c>
      <c r="Y61" s="68">
        <f t="shared" si="37"/>
        <v>8.3732863175555394E-2</v>
      </c>
      <c r="Z61" s="68">
        <f t="shared" si="38"/>
        <v>8.3732863175555394E-2</v>
      </c>
      <c r="AA61" s="66">
        <f t="shared" si="36"/>
        <v>9.0609597008305904</v>
      </c>
      <c r="AB61" s="68">
        <f t="shared" si="39"/>
        <v>9.4996274839076023E-2</v>
      </c>
    </row>
    <row r="62" spans="1:28">
      <c r="A62">
        <v>208.85</v>
      </c>
      <c r="B62">
        <v>9.3924216632779345</v>
      </c>
      <c r="D62" s="66">
        <f t="shared" si="20"/>
        <v>9.2800718341462254</v>
      </c>
      <c r="E62" s="66">
        <f t="shared" si="21"/>
        <v>9.1564649790941246</v>
      </c>
      <c r="F62" s="66">
        <f t="shared" si="22"/>
        <v>0.12360685505210078</v>
      </c>
      <c r="G62" s="66">
        <f t="shared" si="23"/>
        <v>0</v>
      </c>
      <c r="H62" s="66">
        <f t="shared" si="24"/>
        <v>-0.12360685505210078</v>
      </c>
      <c r="I62" s="66">
        <f t="shared" si="25"/>
        <v>9.1564649790941246</v>
      </c>
      <c r="J62" s="66">
        <f t="shared" si="26"/>
        <v>0.12360685505210078</v>
      </c>
      <c r="K62" s="66">
        <f t="shared" si="27"/>
        <v>0</v>
      </c>
      <c r="L62" s="66">
        <f t="shared" si="28"/>
        <v>-0.12360685505210078</v>
      </c>
      <c r="M62" s="66">
        <f t="shared" si="29"/>
        <v>9.1564649790941246</v>
      </c>
      <c r="N62" s="66">
        <f t="shared" si="30"/>
        <v>0.12360685505210078</v>
      </c>
      <c r="O62" s="67">
        <f t="shared" si="31"/>
        <v>1.5278654615871053E-2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5.1006014591920241E-5</v>
      </c>
      <c r="X62" s="65">
        <f t="shared" si="35"/>
        <v>0.51006014591920246</v>
      </c>
      <c r="Y62" s="68">
        <f t="shared" si="37"/>
        <v>8.3732863175555394E-2</v>
      </c>
      <c r="Z62" s="68">
        <f t="shared" si="38"/>
        <v>8.3732863175555394E-2</v>
      </c>
      <c r="AA62" s="66">
        <f t="shared" si="36"/>
        <v>9.1564649790941246</v>
      </c>
      <c r="AB62" s="68">
        <f t="shared" si="39"/>
        <v>9.5505278263534166E-2</v>
      </c>
    </row>
    <row r="63" spans="1:28">
      <c r="A63">
        <v>228.84</v>
      </c>
      <c r="B63">
        <v>9.4761545264534917</v>
      </c>
      <c r="D63" s="66">
        <f t="shared" si="20"/>
        <v>9.3638046973217826</v>
      </c>
      <c r="E63" s="66">
        <f t="shared" si="21"/>
        <v>9.2453903637028247</v>
      </c>
      <c r="F63" s="66">
        <f t="shared" si="22"/>
        <v>0.11841433361895781</v>
      </c>
      <c r="G63" s="66">
        <f t="shared" si="23"/>
        <v>0</v>
      </c>
      <c r="H63" s="66">
        <f t="shared" si="24"/>
        <v>-0.11841433361895781</v>
      </c>
      <c r="I63" s="66">
        <f t="shared" si="25"/>
        <v>9.2453903637028247</v>
      </c>
      <c r="J63" s="66">
        <f t="shared" si="26"/>
        <v>0.11841433361895781</v>
      </c>
      <c r="K63" s="66">
        <f t="shared" si="27"/>
        <v>0</v>
      </c>
      <c r="L63" s="66">
        <f t="shared" si="28"/>
        <v>-0.11841433361895781</v>
      </c>
      <c r="M63" s="66">
        <f t="shared" si="29"/>
        <v>9.2453903637028247</v>
      </c>
      <c r="N63" s="66">
        <f t="shared" si="30"/>
        <v>0.11841433361895781</v>
      </c>
      <c r="O63" s="67">
        <f t="shared" si="31"/>
        <v>1.4021954406421842E-2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4.6550455110656104E-5</v>
      </c>
      <c r="X63" s="65">
        <f t="shared" si="35"/>
        <v>0.46550455110656103</v>
      </c>
      <c r="Y63" s="68">
        <f t="shared" si="37"/>
        <v>8.3732863175557171E-2</v>
      </c>
      <c r="Z63" s="68">
        <f t="shared" si="38"/>
        <v>8.3732863175557171E-2</v>
      </c>
      <c r="AA63" s="66">
        <f t="shared" si="36"/>
        <v>9.2453903637028247</v>
      </c>
      <c r="AB63" s="68">
        <f t="shared" si="39"/>
        <v>8.8925384608700142E-2</v>
      </c>
    </row>
    <row r="64" spans="1:28">
      <c r="A64">
        <v>251.48</v>
      </c>
      <c r="B64">
        <v>9.5918076523865796</v>
      </c>
      <c r="D64" s="66">
        <f t="shared" si="20"/>
        <v>9.4794578232548705</v>
      </c>
      <c r="E64" s="66">
        <f t="shared" si="21"/>
        <v>9.3344649868262071</v>
      </c>
      <c r="F64" s="66">
        <f t="shared" si="22"/>
        <v>0.14499283642866345</v>
      </c>
      <c r="G64" s="66">
        <f t="shared" si="23"/>
        <v>0</v>
      </c>
      <c r="H64" s="66">
        <f t="shared" si="24"/>
        <v>-0.14499283642866345</v>
      </c>
      <c r="I64" s="66">
        <f t="shared" si="25"/>
        <v>9.3344649868262071</v>
      </c>
      <c r="J64" s="66">
        <f t="shared" si="26"/>
        <v>0.14499283642866345</v>
      </c>
      <c r="K64" s="66">
        <f t="shared" si="27"/>
        <v>0</v>
      </c>
      <c r="L64" s="66">
        <f t="shared" si="28"/>
        <v>-0.14499283642866345</v>
      </c>
      <c r="M64" s="66">
        <f t="shared" si="29"/>
        <v>9.3344649868262071</v>
      </c>
      <c r="N64" s="66">
        <f t="shared" si="30"/>
        <v>0.14499283642866345</v>
      </c>
      <c r="O64" s="67">
        <f t="shared" si="31"/>
        <v>2.1022922615629155E-2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4.2359655429944895E-5</v>
      </c>
      <c r="X64" s="65">
        <f t="shared" si="35"/>
        <v>0.42359655429944898</v>
      </c>
      <c r="Y64" s="68">
        <f t="shared" si="37"/>
        <v>0.11565312593308796</v>
      </c>
      <c r="Z64" s="68">
        <f t="shared" si="38"/>
        <v>0.11565312593308796</v>
      </c>
      <c r="AA64" s="66">
        <f t="shared" si="36"/>
        <v>9.3344649868262071</v>
      </c>
      <c r="AB64" s="68">
        <f t="shared" si="39"/>
        <v>8.9074623123382324E-2</v>
      </c>
    </row>
    <row r="65" spans="1:28">
      <c r="A65">
        <v>275.35000000000002</v>
      </c>
      <c r="B65">
        <v>9.6755405155621332</v>
      </c>
      <c r="D65" s="66">
        <f t="shared" si="20"/>
        <v>9.5631906864304241</v>
      </c>
      <c r="E65" s="66">
        <f t="shared" si="21"/>
        <v>9.4176018496586824</v>
      </c>
      <c r="F65" s="66">
        <f t="shared" si="22"/>
        <v>0.14558883677174173</v>
      </c>
      <c r="G65" s="66">
        <f t="shared" si="23"/>
        <v>0</v>
      </c>
      <c r="H65" s="66">
        <f t="shared" si="24"/>
        <v>-0.14558883677174173</v>
      </c>
      <c r="I65" s="66">
        <f t="shared" si="25"/>
        <v>9.4176018496586824</v>
      </c>
      <c r="J65" s="66">
        <f t="shared" si="26"/>
        <v>0.14558883677174173</v>
      </c>
      <c r="K65" s="66">
        <f t="shared" si="27"/>
        <v>0</v>
      </c>
      <c r="L65" s="66">
        <f t="shared" si="28"/>
        <v>-0.14558883677174173</v>
      </c>
      <c r="M65" s="66">
        <f t="shared" si="29"/>
        <v>9.4176018496586824</v>
      </c>
      <c r="N65" s="66">
        <f t="shared" si="30"/>
        <v>0.14558883677174173</v>
      </c>
      <c r="O65" s="67">
        <f t="shared" si="31"/>
        <v>2.1196109392548856E-2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3.868751097702031E-5</v>
      </c>
      <c r="X65" s="65">
        <f t="shared" si="35"/>
        <v>0.38687510977020312</v>
      </c>
      <c r="Y65" s="68">
        <f t="shared" si="37"/>
        <v>8.3732863175553618E-2</v>
      </c>
      <c r="Z65" s="68">
        <f t="shared" si="38"/>
        <v>8.3732863175553618E-2</v>
      </c>
      <c r="AA65" s="66">
        <f t="shared" si="36"/>
        <v>9.4176018496586824</v>
      </c>
      <c r="AB65" s="68">
        <f t="shared" si="39"/>
        <v>8.3136862832475344E-2</v>
      </c>
    </row>
    <row r="66" spans="1:28">
      <c r="A66">
        <v>297.27999999999997</v>
      </c>
      <c r="B66">
        <v>9.7592733787376904</v>
      </c>
      <c r="D66" s="66">
        <f t="shared" si="20"/>
        <v>9.6469235496059813</v>
      </c>
      <c r="E66" s="66">
        <f t="shared" si="21"/>
        <v>9.4860373778295735</v>
      </c>
      <c r="F66" s="66">
        <f t="shared" si="22"/>
        <v>0.16088617177640785</v>
      </c>
      <c r="G66" s="66">
        <f t="shared" si="23"/>
        <v>0</v>
      </c>
      <c r="H66" s="66">
        <f t="shared" si="24"/>
        <v>-0.16088617177640785</v>
      </c>
      <c r="I66" s="66">
        <f t="shared" si="25"/>
        <v>9.4860373778295735</v>
      </c>
      <c r="J66" s="66">
        <f t="shared" si="26"/>
        <v>0.16088617177640785</v>
      </c>
      <c r="K66" s="66">
        <f t="shared" si="27"/>
        <v>0</v>
      </c>
      <c r="L66" s="66">
        <f t="shared" si="28"/>
        <v>-0.16088617177640785</v>
      </c>
      <c r="M66" s="66">
        <f t="shared" si="29"/>
        <v>9.4860373778295735</v>
      </c>
      <c r="N66" s="66">
        <f t="shared" si="30"/>
        <v>0.16088617177640785</v>
      </c>
      <c r="O66" s="67">
        <f t="shared" si="31"/>
        <v>2.5884360268867812E-2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3.5833578268038699E-5</v>
      </c>
      <c r="X66" s="65">
        <f t="shared" si="35"/>
        <v>0.35833578268038702</v>
      </c>
      <c r="Y66" s="68">
        <f t="shared" si="37"/>
        <v>8.3732863175557171E-2</v>
      </c>
      <c r="Z66" s="68">
        <f t="shared" si="38"/>
        <v>8.3732863175557171E-2</v>
      </c>
      <c r="AA66" s="66">
        <f t="shared" si="36"/>
        <v>9.4860373778295735</v>
      </c>
      <c r="AB66" s="68">
        <f t="shared" si="39"/>
        <v>6.8435528170891047E-2</v>
      </c>
    </row>
    <row r="67" spans="1:28">
      <c r="A67">
        <v>326.63</v>
      </c>
      <c r="B67">
        <v>9.8517958794841594</v>
      </c>
      <c r="D67" s="66">
        <f t="shared" si="20"/>
        <v>9.7394460503524503</v>
      </c>
      <c r="E67" s="66">
        <f t="shared" si="21"/>
        <v>9.5679248143814508</v>
      </c>
      <c r="F67" s="66">
        <f t="shared" si="22"/>
        <v>0.17152123597099944</v>
      </c>
      <c r="G67" s="66">
        <f t="shared" si="23"/>
        <v>0</v>
      </c>
      <c r="H67" s="66">
        <f t="shared" si="24"/>
        <v>-0.17152123597099944</v>
      </c>
      <c r="I67" s="66">
        <f t="shared" si="25"/>
        <v>9.5679248143814508</v>
      </c>
      <c r="J67" s="66">
        <f t="shared" si="26"/>
        <v>0.17152123597099944</v>
      </c>
      <c r="K67" s="66">
        <f t="shared" si="27"/>
        <v>0</v>
      </c>
      <c r="L67" s="66">
        <f t="shared" si="28"/>
        <v>-0.17152123597099944</v>
      </c>
      <c r="M67" s="66">
        <f t="shared" si="29"/>
        <v>9.5679248143814508</v>
      </c>
      <c r="N67" s="66">
        <f t="shared" si="30"/>
        <v>0.17152123597099944</v>
      </c>
      <c r="O67" s="67">
        <f t="shared" si="31"/>
        <v>2.9419534389019272E-2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3.2613679538078383E-5</v>
      </c>
      <c r="X67" s="65">
        <f t="shared" si="35"/>
        <v>0.32613679538078383</v>
      </c>
      <c r="Y67" s="68">
        <f t="shared" si="37"/>
        <v>9.252250074646895E-2</v>
      </c>
      <c r="Z67" s="68">
        <f t="shared" si="38"/>
        <v>9.252250074646895E-2</v>
      </c>
      <c r="AA67" s="66">
        <f t="shared" si="36"/>
        <v>9.5679248143814508</v>
      </c>
      <c r="AB67" s="68">
        <f t="shared" si="39"/>
        <v>8.1887436551877357E-2</v>
      </c>
    </row>
    <row r="68" spans="1:28">
      <c r="A68">
        <v>357.05</v>
      </c>
      <c r="B68">
        <v>9.9355287426597165</v>
      </c>
      <c r="D68" s="66">
        <f t="shared" si="20"/>
        <v>9.8231789135280074</v>
      </c>
      <c r="E68" s="66">
        <f t="shared" si="21"/>
        <v>9.6432284335030563</v>
      </c>
      <c r="F68" s="66">
        <f t="shared" si="22"/>
        <v>0.17995048002495118</v>
      </c>
      <c r="G68" s="66">
        <f t="shared" si="23"/>
        <v>0</v>
      </c>
      <c r="H68" s="66">
        <f t="shared" si="24"/>
        <v>-0.17995048002495118</v>
      </c>
      <c r="I68" s="66">
        <f t="shared" si="25"/>
        <v>9.6432284335030563</v>
      </c>
      <c r="J68" s="66">
        <f t="shared" si="26"/>
        <v>0.17995048002495118</v>
      </c>
      <c r="K68" s="66">
        <f t="shared" si="27"/>
        <v>0</v>
      </c>
      <c r="L68" s="66">
        <f t="shared" si="28"/>
        <v>-0.17995048002495118</v>
      </c>
      <c r="M68" s="66">
        <f t="shared" si="29"/>
        <v>9.6432284335030563</v>
      </c>
      <c r="N68" s="66">
        <f t="shared" si="30"/>
        <v>0.17995048002495118</v>
      </c>
      <c r="O68" s="67">
        <f t="shared" si="31"/>
        <v>3.2382175261210351E-2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2.983505432718819E-5</v>
      </c>
      <c r="X68" s="65">
        <f t="shared" si="35"/>
        <v>0.29835054327188187</v>
      </c>
      <c r="Y68" s="68">
        <f t="shared" si="37"/>
        <v>8.3732863175557171E-2</v>
      </c>
      <c r="Z68" s="68">
        <f t="shared" si="38"/>
        <v>8.3732863175557171E-2</v>
      </c>
      <c r="AA68" s="66">
        <f t="shared" si="36"/>
        <v>9.6432284335030563</v>
      </c>
      <c r="AB68" s="68">
        <f t="shared" si="39"/>
        <v>7.5303619121605436E-2</v>
      </c>
    </row>
    <row r="69" spans="1:28">
      <c r="A69">
        <v>393.33</v>
      </c>
      <c r="B69">
        <v>10.051181868592803</v>
      </c>
      <c r="D69" s="66">
        <f t="shared" si="20"/>
        <v>9.9388320394610936</v>
      </c>
      <c r="E69" s="66">
        <f t="shared" si="21"/>
        <v>9.7227983981295196</v>
      </c>
      <c r="F69" s="66">
        <f t="shared" si="22"/>
        <v>0.21603364133157399</v>
      </c>
      <c r="G69" s="66">
        <f t="shared" si="23"/>
        <v>0</v>
      </c>
      <c r="H69" s="66">
        <f t="shared" si="24"/>
        <v>-0.21603364133157399</v>
      </c>
      <c r="I69" s="66">
        <f t="shared" si="25"/>
        <v>9.7227983981295196</v>
      </c>
      <c r="J69" s="66">
        <f t="shared" si="26"/>
        <v>0.21603364133157399</v>
      </c>
      <c r="K69" s="66">
        <f t="shared" si="27"/>
        <v>0</v>
      </c>
      <c r="L69" s="66">
        <f t="shared" si="28"/>
        <v>-0.21603364133157399</v>
      </c>
      <c r="M69" s="66">
        <f t="shared" si="29"/>
        <v>9.7227983981295196</v>
      </c>
      <c r="N69" s="66">
        <f t="shared" si="30"/>
        <v>0.21603364133157399</v>
      </c>
      <c r="O69" s="67">
        <f t="shared" si="31"/>
        <v>4.6670534186979154E-2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2.7083126503248016E-5</v>
      </c>
      <c r="X69" s="65">
        <f t="shared" si="35"/>
        <v>0.27083126503248017</v>
      </c>
      <c r="Y69" s="68">
        <f t="shared" si="37"/>
        <v>0.11565312593308619</v>
      </c>
      <c r="Z69" s="68">
        <f t="shared" si="38"/>
        <v>0.11565312593308619</v>
      </c>
      <c r="AA69" s="66">
        <f t="shared" si="36"/>
        <v>9.7227983981295196</v>
      </c>
      <c r="AB69" s="68">
        <f t="shared" si="39"/>
        <v>7.9569964626463374E-2</v>
      </c>
    </row>
    <row r="70" spans="1:28">
      <c r="A70">
        <v>428.6</v>
      </c>
      <c r="B70">
        <v>10.166834994525892</v>
      </c>
      <c r="D70" s="66">
        <f t="shared" si="20"/>
        <v>10.054485165394183</v>
      </c>
      <c r="E70" s="66">
        <f t="shared" si="21"/>
        <v>9.7915076884691157</v>
      </c>
      <c r="F70" s="66">
        <f t="shared" si="22"/>
        <v>0.26297747692506768</v>
      </c>
      <c r="G70" s="66">
        <f t="shared" si="23"/>
        <v>0</v>
      </c>
      <c r="H70" s="66">
        <f t="shared" si="24"/>
        <v>-0.26297747692506768</v>
      </c>
      <c r="I70" s="66">
        <f t="shared" si="25"/>
        <v>9.7915076884691157</v>
      </c>
      <c r="J70" s="66">
        <f t="shared" si="26"/>
        <v>0.26297747692506768</v>
      </c>
      <c r="K70" s="66">
        <f t="shared" si="27"/>
        <v>0</v>
      </c>
      <c r="L70" s="66">
        <f t="shared" si="28"/>
        <v>-0.26297747692506768</v>
      </c>
      <c r="M70" s="66">
        <f t="shared" si="29"/>
        <v>9.7915076884691157</v>
      </c>
      <c r="N70" s="66">
        <f t="shared" si="30"/>
        <v>0.26297747692506768</v>
      </c>
      <c r="O70" s="67">
        <f t="shared" si="31"/>
        <v>6.9157153369874505E-2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2.4854424049282646E-5</v>
      </c>
      <c r="X70" s="65">
        <f t="shared" si="35"/>
        <v>0.24854424049282647</v>
      </c>
      <c r="Y70" s="68">
        <f t="shared" si="37"/>
        <v>0.11565312593308974</v>
      </c>
      <c r="Z70" s="68">
        <f t="shared" si="38"/>
        <v>0.11565312593308974</v>
      </c>
      <c r="AA70" s="66">
        <f t="shared" si="36"/>
        <v>9.7915076884691157</v>
      </c>
      <c r="AB70" s="68">
        <f t="shared" si="39"/>
        <v>6.8709290339596052E-2</v>
      </c>
    </row>
    <row r="71" spans="1:28">
      <c r="A71">
        <v>468.87</v>
      </c>
      <c r="B71">
        <v>10.305618745645598</v>
      </c>
      <c r="D71" s="66">
        <f t="shared" si="20"/>
        <v>10.193268916513889</v>
      </c>
      <c r="E71" s="66">
        <f t="shared" si="21"/>
        <v>9.8615212883321597</v>
      </c>
      <c r="F71" s="66">
        <f t="shared" si="22"/>
        <v>0.33174762818172887</v>
      </c>
      <c r="G71" s="66">
        <f t="shared" si="23"/>
        <v>0</v>
      </c>
      <c r="H71" s="66">
        <f t="shared" si="24"/>
        <v>-0.33174762818172887</v>
      </c>
      <c r="I71" s="66">
        <f t="shared" si="25"/>
        <v>9.8615212883321597</v>
      </c>
      <c r="J71" s="66">
        <f t="shared" si="26"/>
        <v>0.33174762818172887</v>
      </c>
      <c r="K71" s="66">
        <f t="shared" si="27"/>
        <v>0</v>
      </c>
      <c r="L71" s="66">
        <f t="shared" si="28"/>
        <v>-0.33174762818172887</v>
      </c>
      <c r="M71" s="66">
        <f t="shared" si="29"/>
        <v>9.8615212883321597</v>
      </c>
      <c r="N71" s="66">
        <f t="shared" si="30"/>
        <v>0.33174762818172887</v>
      </c>
      <c r="O71" s="67">
        <f t="shared" si="31"/>
        <v>0.11005648880420263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2.2719743527038502E-5</v>
      </c>
      <c r="X71" s="65">
        <f t="shared" si="35"/>
        <v>0.22719743527038502</v>
      </c>
      <c r="Y71" s="68">
        <f t="shared" si="37"/>
        <v>0.1387837511197052</v>
      </c>
      <c r="Z71" s="68">
        <f t="shared" si="38"/>
        <v>0.1387837511197052</v>
      </c>
      <c r="AA71" s="66">
        <f t="shared" si="36"/>
        <v>9.8615212883321597</v>
      </c>
      <c r="AB71" s="68">
        <f t="shared" si="39"/>
        <v>7.0013599863044007E-2</v>
      </c>
    </row>
    <row r="72" spans="1:28">
      <c r="A72">
        <v>511.22</v>
      </c>
      <c r="B72">
        <v>10.444402496765303</v>
      </c>
      <c r="D72" s="66">
        <f t="shared" ref="D72:D103" si="40">IF(B72-$D$4&gt;0.05,B72-$D$4,IF(A72="","",0))</f>
        <v>10.332052667633594</v>
      </c>
      <c r="E72" s="66">
        <f t="shared" ref="E72:E103" si="41">IF(D72="","",IF(A72&lt;$F$4+0.01,0,10^(((-0.434*$E$4)/(LOG(A72)-LOG($F$4)))+LOG($G$4))))</f>
        <v>9.9272311799979658</v>
      </c>
      <c r="F72" s="66">
        <f t="shared" ref="F72:F103" si="42">IF(E72="","",IF(ABS(D72-E72)&lt;0.05,0,D72-E72))</f>
        <v>0.40482148763562797</v>
      </c>
      <c r="G72" s="66">
        <f t="shared" ref="G72:G103" si="43">IF(OR(D72="",$H$4=""),"",IF(A72&lt;$I$4,0,10^(((-0.434*$H$4)/(LOG(A72)-LOG($I$4)))+LOG($J$4))))</f>
        <v>0</v>
      </c>
      <c r="H72" s="66">
        <f t="shared" ref="H72:H103" si="44">IF(G72="","",IF(ABS(G72-F72)&lt;0.05,0,G72-F72))</f>
        <v>-0.40482148763562797</v>
      </c>
      <c r="I72" s="66">
        <f t="shared" ref="I72:I103" si="45">IF(G72="","",E72+G72)</f>
        <v>9.9272311799979658</v>
      </c>
      <c r="J72" s="66">
        <f t="shared" ref="J72:J103" si="46">IF(I72="","",IF(ABS(D72-I72)&lt;0.05,0,D72-I72))</f>
        <v>0.40482148763562797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-0.40482148763562797</v>
      </c>
      <c r="M72" s="66">
        <f t="shared" ref="M72:M103" si="49">IF(L72="","",E72+G72+K72)</f>
        <v>9.9272311799979658</v>
      </c>
      <c r="N72" s="66">
        <f t="shared" ref="N72:N103" si="50">IF(M72="","",IF(ABS(D72-M72)&lt;0.05,0,D72-M72))</f>
        <v>0.40482148763562797</v>
      </c>
      <c r="O72" s="67">
        <f t="shared" ref="O72:O103" si="51">IF($H$4="",IF(A72="","",F72^2),IF(N72="","",N72^2))</f>
        <v>0.1638804368515229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2.0837616187791052E-5</v>
      </c>
      <c r="X72" s="65">
        <f t="shared" ref="X72:X103" si="55">IF(D72="","",IF(W72=" "," ",W72*10000))</f>
        <v>0.20837616187791053</v>
      </c>
      <c r="Y72" s="68">
        <f t="shared" si="37"/>
        <v>0.1387837511197052</v>
      </c>
      <c r="Z72" s="68">
        <f t="shared" si="38"/>
        <v>0.1387837511197052</v>
      </c>
      <c r="AA72" s="66">
        <f t="shared" ref="AA72:AA103" si="56">(IF(M72="",(IF(I72="",E72,I72)),M72 ))</f>
        <v>9.9272311799979658</v>
      </c>
      <c r="AB72" s="68">
        <f t="shared" si="39"/>
        <v>6.5709891665806097E-2</v>
      </c>
    </row>
    <row r="73" spans="1:28">
      <c r="A73">
        <v>563.66</v>
      </c>
      <c r="B73">
        <v>10.606316873071627</v>
      </c>
      <c r="D73" s="66">
        <f t="shared" si="40"/>
        <v>10.493967043939918</v>
      </c>
      <c r="E73" s="66">
        <f t="shared" si="41"/>
        <v>9.9994938070910973</v>
      </c>
      <c r="F73" s="66">
        <f t="shared" si="42"/>
        <v>0.49447323684882072</v>
      </c>
      <c r="G73" s="66">
        <f t="shared" si="43"/>
        <v>1.0283341496529472E-2</v>
      </c>
      <c r="H73" s="66">
        <f t="shared" si="44"/>
        <v>-0.48418989535229123</v>
      </c>
      <c r="I73" s="66">
        <f t="shared" si="45"/>
        <v>10.009777148587627</v>
      </c>
      <c r="J73" s="66">
        <f t="shared" si="46"/>
        <v>0.48418989535229073</v>
      </c>
      <c r="K73" s="66">
        <f t="shared" si="47"/>
        <v>0</v>
      </c>
      <c r="L73" s="66">
        <f t="shared" si="48"/>
        <v>-0.48418989535229073</v>
      </c>
      <c r="M73" s="66">
        <f t="shared" si="49"/>
        <v>10.009777148587627</v>
      </c>
      <c r="N73" s="66">
        <f t="shared" si="50"/>
        <v>0.48418989535229073</v>
      </c>
      <c r="O73" s="67">
        <f t="shared" si="51"/>
        <v>0.23443985476126225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1.8898992562045457E-5</v>
      </c>
      <c r="X73" s="65">
        <f t="shared" si="55"/>
        <v>0.18898992562045458</v>
      </c>
      <c r="Y73" s="68">
        <f t="shared" ref="Y73:Y104" si="57">IF(B73-B72&lt;0.0001,0.0001,B73-B72)</f>
        <v>0.16191437630632421</v>
      </c>
      <c r="Z73" s="68">
        <f t="shared" ref="Z73:Z104" si="58">IF(D73-D72&lt;0.0001,0.0001,D73-D72)</f>
        <v>0.16191437630632421</v>
      </c>
      <c r="AA73" s="66">
        <f t="shared" si="56"/>
        <v>10.009777148587627</v>
      </c>
      <c r="AB73" s="68">
        <f t="shared" ref="AB73:AB104" si="59">IF(AA73-AA72&lt;0.0001,0.0001,AA73-AA72)</f>
        <v>8.2545968589661456E-2</v>
      </c>
    </row>
    <row r="74" spans="1:28">
      <c r="A74">
        <v>611.30999999999995</v>
      </c>
      <c r="B74">
        <v>10.791361874564567</v>
      </c>
      <c r="D74" s="66">
        <f t="shared" si="40"/>
        <v>10.679012045432858</v>
      </c>
      <c r="E74" s="66">
        <f t="shared" si="41"/>
        <v>10.058038865474462</v>
      </c>
      <c r="F74" s="66">
        <f t="shared" si="42"/>
        <v>0.62097317995839596</v>
      </c>
      <c r="G74" s="66">
        <f t="shared" si="43"/>
        <v>0.57563363664655709</v>
      </c>
      <c r="H74" s="66">
        <f t="shared" si="44"/>
        <v>0</v>
      </c>
      <c r="I74" s="66">
        <f t="shared" si="45"/>
        <v>10.633672502121019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10.633672502121019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1.7425866005009806E-5</v>
      </c>
      <c r="X74" s="65">
        <f t="shared" si="55"/>
        <v>0.17425866005009805</v>
      </c>
      <c r="Y74" s="68">
        <f t="shared" si="57"/>
        <v>0.18504500149293968</v>
      </c>
      <c r="Z74" s="68">
        <f t="shared" si="58"/>
        <v>0.18504500149293968</v>
      </c>
      <c r="AA74" s="66">
        <f t="shared" si="56"/>
        <v>10.633672502121019</v>
      </c>
      <c r="AB74" s="68">
        <f t="shared" si="59"/>
        <v>0.62389535353339198</v>
      </c>
    </row>
    <row r="75" spans="1:28">
      <c r="A75">
        <v>671.04</v>
      </c>
      <c r="B75">
        <v>10.999537501244125</v>
      </c>
      <c r="D75" s="66">
        <f t="shared" si="40"/>
        <v>10.887187672112416</v>
      </c>
      <c r="E75" s="66">
        <f t="shared" si="41"/>
        <v>10.123664743495015</v>
      </c>
      <c r="F75" s="66">
        <f t="shared" si="42"/>
        <v>0.76352292861740167</v>
      </c>
      <c r="G75" s="66">
        <f t="shared" si="43"/>
        <v>1.0868954304855651</v>
      </c>
      <c r="H75" s="66">
        <f t="shared" si="44"/>
        <v>0.32337250186816346</v>
      </c>
      <c r="I75" s="66">
        <f t="shared" si="45"/>
        <v>11.21056017398058</v>
      </c>
      <c r="J75" s="66">
        <f t="shared" si="46"/>
        <v>-0.32337250186816391</v>
      </c>
      <c r="K75" s="66">
        <f t="shared" si="47"/>
        <v>0</v>
      </c>
      <c r="L75" s="66">
        <f t="shared" si="48"/>
        <v>0.32337250186816391</v>
      </c>
      <c r="M75" s="66">
        <f t="shared" si="49"/>
        <v>11.21056017398058</v>
      </c>
      <c r="N75" s="66">
        <f t="shared" si="50"/>
        <v>-0.32337250186816391</v>
      </c>
      <c r="O75" s="67">
        <f t="shared" si="51"/>
        <v>0.10456977496447567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1.5874770725325677E-5</v>
      </c>
      <c r="X75" s="65">
        <f t="shared" si="55"/>
        <v>0.15874770725325676</v>
      </c>
      <c r="Y75" s="68">
        <f t="shared" si="57"/>
        <v>0.20817562667955869</v>
      </c>
      <c r="Z75" s="68">
        <f t="shared" si="58"/>
        <v>0.20817562667955869</v>
      </c>
      <c r="AA75" s="66">
        <f t="shared" si="56"/>
        <v>11.21056017398058</v>
      </c>
      <c r="AB75" s="68">
        <f t="shared" si="59"/>
        <v>0.57688767185956102</v>
      </c>
    </row>
    <row r="76" spans="1:28">
      <c r="A76">
        <v>735.69</v>
      </c>
      <c r="B76">
        <v>11.230843753110301</v>
      </c>
      <c r="D76" s="66">
        <f t="shared" si="40"/>
        <v>11.118493923978592</v>
      </c>
      <c r="E76" s="66">
        <f t="shared" si="41"/>
        <v>10.186769787630494</v>
      </c>
      <c r="F76" s="66">
        <f t="shared" si="42"/>
        <v>0.93172413634809814</v>
      </c>
      <c r="G76" s="66">
        <f t="shared" si="43"/>
        <v>1.3710750578581896</v>
      </c>
      <c r="H76" s="66">
        <f t="shared" si="44"/>
        <v>0.43935092151009147</v>
      </c>
      <c r="I76" s="66">
        <f t="shared" si="45"/>
        <v>11.557844845488685</v>
      </c>
      <c r="J76" s="66">
        <f t="shared" si="46"/>
        <v>-0.43935092151009236</v>
      </c>
      <c r="K76" s="66">
        <f t="shared" si="47"/>
        <v>0</v>
      </c>
      <c r="L76" s="66">
        <f t="shared" si="48"/>
        <v>0.43935092151009236</v>
      </c>
      <c r="M76" s="66">
        <f t="shared" si="49"/>
        <v>11.557844845488685</v>
      </c>
      <c r="N76" s="66">
        <f t="shared" si="50"/>
        <v>-0.43935092151009236</v>
      </c>
      <c r="O76" s="67">
        <f t="shared" si="51"/>
        <v>0.19302923223176735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1.4479748464057608E-5</v>
      </c>
      <c r="X76" s="65">
        <f t="shared" si="55"/>
        <v>0.14479748464057607</v>
      </c>
      <c r="Y76" s="68">
        <f t="shared" si="57"/>
        <v>0.23130625186617593</v>
      </c>
      <c r="Z76" s="68">
        <f t="shared" si="58"/>
        <v>0.23130625186617593</v>
      </c>
      <c r="AA76" s="66">
        <f t="shared" si="56"/>
        <v>11.557844845488685</v>
      </c>
      <c r="AB76" s="68">
        <f t="shared" si="59"/>
        <v>0.34728467150810438</v>
      </c>
    </row>
    <row r="77" spans="1:28">
      <c r="A77">
        <v>802.91</v>
      </c>
      <c r="B77">
        <v>11.482042342636966</v>
      </c>
      <c r="D77" s="66">
        <f t="shared" si="40"/>
        <v>11.369692513505257</v>
      </c>
      <c r="E77" s="66">
        <f t="shared" si="41"/>
        <v>10.24529602808097</v>
      </c>
      <c r="F77" s="66">
        <f t="shared" si="42"/>
        <v>1.1243964854242865</v>
      </c>
      <c r="G77" s="66">
        <f t="shared" si="43"/>
        <v>1.5412182722986749</v>
      </c>
      <c r="H77" s="66">
        <f t="shared" si="44"/>
        <v>0.41682178687438842</v>
      </c>
      <c r="I77" s="66">
        <f t="shared" si="45"/>
        <v>11.786514300379645</v>
      </c>
      <c r="J77" s="66">
        <f t="shared" si="46"/>
        <v>-0.41682178687438842</v>
      </c>
      <c r="K77" s="66">
        <f t="shared" si="47"/>
        <v>1.5392075949070196E-28</v>
      </c>
      <c r="L77" s="66">
        <f t="shared" si="48"/>
        <v>0.41682178687438842</v>
      </c>
      <c r="M77" s="66">
        <f t="shared" si="49"/>
        <v>11.786514300379645</v>
      </c>
      <c r="N77" s="66">
        <f t="shared" si="50"/>
        <v>-0.41682178687438842</v>
      </c>
      <c r="O77" s="67">
        <f t="shared" si="51"/>
        <v>0.17374040201315807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1.3267497163471052E-5</v>
      </c>
      <c r="X77" s="65">
        <f t="shared" si="55"/>
        <v>0.13267497163471051</v>
      </c>
      <c r="Y77" s="68">
        <f t="shared" si="57"/>
        <v>0.25119858952666441</v>
      </c>
      <c r="Z77" s="68">
        <f t="shared" si="58"/>
        <v>0.25119858952666441</v>
      </c>
      <c r="AA77" s="66">
        <f t="shared" si="56"/>
        <v>11.786514300379645</v>
      </c>
      <c r="AB77" s="68">
        <f t="shared" si="59"/>
        <v>0.22866945489096047</v>
      </c>
    </row>
    <row r="78" spans="1:28">
      <c r="A78">
        <v>880.3</v>
      </c>
      <c r="B78">
        <v>11.733240932163632</v>
      </c>
      <c r="D78" s="66">
        <f t="shared" si="40"/>
        <v>11.620891103031923</v>
      </c>
      <c r="E78" s="66">
        <f t="shared" si="41"/>
        <v>10.305410471816385</v>
      </c>
      <c r="F78" s="66">
        <f t="shared" si="42"/>
        <v>1.3154806312155376</v>
      </c>
      <c r="G78" s="66">
        <f t="shared" si="43"/>
        <v>1.6636898385968775</v>
      </c>
      <c r="H78" s="66">
        <f t="shared" si="44"/>
        <v>0.34820920738133987</v>
      </c>
      <c r="I78" s="66">
        <f t="shared" si="45"/>
        <v>11.969100310413262</v>
      </c>
      <c r="J78" s="66">
        <f t="shared" si="46"/>
        <v>-0.34820920738133943</v>
      </c>
      <c r="K78" s="66">
        <f t="shared" si="47"/>
        <v>1.2475931926177754E-5</v>
      </c>
      <c r="L78" s="66">
        <f t="shared" si="48"/>
        <v>0.34822168331326558</v>
      </c>
      <c r="M78" s="66">
        <f t="shared" si="49"/>
        <v>11.969112786345189</v>
      </c>
      <c r="N78" s="66">
        <f t="shared" si="50"/>
        <v>-0.34822168331326608</v>
      </c>
      <c r="O78" s="67">
        <f t="shared" si="51"/>
        <v>0.12125834072952457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1.2101108880520893E-5</v>
      </c>
      <c r="X78" s="65">
        <f t="shared" si="55"/>
        <v>0.12101108880520893</v>
      </c>
      <c r="Y78" s="68">
        <f t="shared" si="57"/>
        <v>0.25119858952666618</v>
      </c>
      <c r="Z78" s="68">
        <f t="shared" si="58"/>
        <v>0.25119858952666618</v>
      </c>
      <c r="AA78" s="66">
        <f t="shared" si="56"/>
        <v>11.969112786345189</v>
      </c>
      <c r="AB78" s="68">
        <f t="shared" si="59"/>
        <v>0.18259848596554384</v>
      </c>
    </row>
    <row r="79" spans="1:28">
      <c r="A79">
        <v>961.56</v>
      </c>
      <c r="B79">
        <v>12.010808434403044</v>
      </c>
      <c r="D79" s="66">
        <f t="shared" si="40"/>
        <v>11.898458605271335</v>
      </c>
      <c r="E79" s="66">
        <f t="shared" si="41"/>
        <v>10.361712027128052</v>
      </c>
      <c r="F79" s="66">
        <f t="shared" si="42"/>
        <v>1.5367465781432834</v>
      </c>
      <c r="G79" s="66">
        <f t="shared" si="43"/>
        <v>1.748682085028417</v>
      </c>
      <c r="H79" s="66">
        <f t="shared" si="44"/>
        <v>0.21193550688513363</v>
      </c>
      <c r="I79" s="66">
        <f t="shared" si="45"/>
        <v>12.110394112156468</v>
      </c>
      <c r="J79" s="66">
        <f t="shared" si="46"/>
        <v>-0.21193550688513341</v>
      </c>
      <c r="K79" s="66">
        <f t="shared" si="47"/>
        <v>3.388132456155335E-5</v>
      </c>
      <c r="L79" s="66">
        <f t="shared" si="48"/>
        <v>0.21196938820969496</v>
      </c>
      <c r="M79" s="66">
        <f t="shared" si="49"/>
        <v>12.11042799348103</v>
      </c>
      <c r="N79" s="66">
        <f t="shared" si="50"/>
        <v>-0.21196938820969535</v>
      </c>
      <c r="O79" s="67">
        <f t="shared" si="51"/>
        <v>4.4931021537992534E-2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1.1078462235869362E-5</v>
      </c>
      <c r="X79" s="65">
        <f t="shared" si="55"/>
        <v>0.11078462235869362</v>
      </c>
      <c r="Y79" s="68">
        <f t="shared" si="57"/>
        <v>0.27756750223941218</v>
      </c>
      <c r="Z79" s="68">
        <f t="shared" si="58"/>
        <v>0.27756750223941218</v>
      </c>
      <c r="AA79" s="66">
        <f t="shared" si="56"/>
        <v>12.11042799348103</v>
      </c>
      <c r="AB79" s="68">
        <f t="shared" si="59"/>
        <v>0.14131520713584145</v>
      </c>
    </row>
    <row r="80" spans="1:28">
      <c r="A80">
        <v>1049.3399999999999</v>
      </c>
      <c r="B80">
        <v>12.26200702392971</v>
      </c>
      <c r="D80" s="66">
        <f t="shared" si="40"/>
        <v>12.149657194798001</v>
      </c>
      <c r="E80" s="66">
        <f t="shared" si="41"/>
        <v>10.416134526216105</v>
      </c>
      <c r="F80" s="66">
        <f t="shared" si="42"/>
        <v>1.7335226685818963</v>
      </c>
      <c r="G80" s="66">
        <f t="shared" si="43"/>
        <v>1.8127090047359926</v>
      </c>
      <c r="H80" s="66">
        <f t="shared" si="44"/>
        <v>7.9186336154096315E-2</v>
      </c>
      <c r="I80" s="66">
        <f t="shared" si="45"/>
        <v>12.228843530952098</v>
      </c>
      <c r="J80" s="66">
        <f t="shared" si="46"/>
        <v>-7.9186336154096537E-2</v>
      </c>
      <c r="K80" s="66">
        <f t="shared" si="47"/>
        <v>4.8007854656961104E-5</v>
      </c>
      <c r="L80" s="66">
        <f t="shared" si="48"/>
        <v>7.9234344008753496E-2</v>
      </c>
      <c r="M80" s="66">
        <f t="shared" si="49"/>
        <v>12.228891538806755</v>
      </c>
      <c r="N80" s="66">
        <f t="shared" si="50"/>
        <v>-7.923434400875351E-2</v>
      </c>
      <c r="O80" s="67">
        <f t="shared" si="51"/>
        <v>6.2780812704974929E-3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1.0151720269428922E-5</v>
      </c>
      <c r="X80" s="65">
        <f t="shared" si="55"/>
        <v>0.10151720269428921</v>
      </c>
      <c r="Y80" s="68">
        <f t="shared" si="57"/>
        <v>0.25119858952666618</v>
      </c>
      <c r="Z80" s="68">
        <f t="shared" si="58"/>
        <v>0.25119858952666618</v>
      </c>
      <c r="AA80" s="66">
        <f t="shared" si="56"/>
        <v>12.228891538806755</v>
      </c>
      <c r="AB80" s="68">
        <f t="shared" si="59"/>
        <v>0.11846354532572434</v>
      </c>
    </row>
    <row r="81" spans="1:28">
      <c r="A81">
        <v>1147.48</v>
      </c>
      <c r="B81">
        <v>12.470182650609267</v>
      </c>
      <c r="D81" s="66">
        <f t="shared" si="40"/>
        <v>12.357832821477558</v>
      </c>
      <c r="E81" s="66">
        <f t="shared" si="41"/>
        <v>10.47055542249279</v>
      </c>
      <c r="F81" s="66">
        <f t="shared" si="42"/>
        <v>1.887277398984768</v>
      </c>
      <c r="G81" s="66">
        <f t="shared" si="43"/>
        <v>1.8641738788871223</v>
      </c>
      <c r="H81" s="66">
        <f t="shared" si="44"/>
        <v>0</v>
      </c>
      <c r="I81" s="66">
        <f t="shared" si="45"/>
        <v>12.334729301379912</v>
      </c>
      <c r="J81" s="66">
        <f t="shared" si="46"/>
        <v>0</v>
      </c>
      <c r="K81" s="66">
        <f t="shared" si="47"/>
        <v>5.7584148993646389E-5</v>
      </c>
      <c r="L81" s="66">
        <f t="shared" si="48"/>
        <v>0</v>
      </c>
      <c r="M81" s="66">
        <f t="shared" si="49"/>
        <v>12.334786885528906</v>
      </c>
      <c r="N81" s="66">
        <f t="shared" si="50"/>
        <v>0</v>
      </c>
      <c r="O81" s="67">
        <f t="shared" si="51"/>
        <v>0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9.2834787077095393E-6</v>
      </c>
      <c r="X81" s="65">
        <f t="shared" si="55"/>
        <v>9.2834787077095388E-2</v>
      </c>
      <c r="Y81" s="68">
        <f t="shared" si="57"/>
        <v>0.20817562667955691</v>
      </c>
      <c r="Z81" s="68">
        <f t="shared" si="58"/>
        <v>0.20817562667955691</v>
      </c>
      <c r="AA81" s="66">
        <f t="shared" si="56"/>
        <v>12.334786885528906</v>
      </c>
      <c r="AB81" s="68">
        <f t="shared" si="59"/>
        <v>0.10589534672215173</v>
      </c>
    </row>
    <row r="82" spans="1:28">
      <c r="A82">
        <v>1256.3800000000001</v>
      </c>
      <c r="B82">
        <v>12.655227652102209</v>
      </c>
      <c r="D82" s="66">
        <f t="shared" si="40"/>
        <v>12.5428778229705</v>
      </c>
      <c r="E82" s="66">
        <f t="shared" si="41"/>
        <v>10.524468340622265</v>
      </c>
      <c r="F82" s="66">
        <f t="shared" si="42"/>
        <v>2.0184094823482344</v>
      </c>
      <c r="G82" s="66">
        <f t="shared" si="43"/>
        <v>1.9060701755687313</v>
      </c>
      <c r="H82" s="66">
        <f t="shared" si="44"/>
        <v>-0.1123393067795031</v>
      </c>
      <c r="I82" s="66">
        <f t="shared" si="45"/>
        <v>12.430538516190996</v>
      </c>
      <c r="J82" s="66">
        <f t="shared" si="46"/>
        <v>0.11233930677950354</v>
      </c>
      <c r="K82" s="66">
        <f t="shared" si="47"/>
        <v>6.4335376044889766E-5</v>
      </c>
      <c r="L82" s="66">
        <f t="shared" si="48"/>
        <v>-0.11227497140345866</v>
      </c>
      <c r="M82" s="66">
        <f t="shared" si="49"/>
        <v>12.430602851567041</v>
      </c>
      <c r="N82" s="66">
        <f t="shared" si="50"/>
        <v>0.11227497140345832</v>
      </c>
      <c r="O82" s="67">
        <f t="shared" si="51"/>
        <v>1.2605669203647384E-2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8.4788090764916191E-6</v>
      </c>
      <c r="X82" s="65">
        <f t="shared" si="55"/>
        <v>8.4788090764916196E-2</v>
      </c>
      <c r="Y82" s="68">
        <f t="shared" si="57"/>
        <v>0.18504500149294145</v>
      </c>
      <c r="Z82" s="68">
        <f t="shared" si="58"/>
        <v>0.18504500149294145</v>
      </c>
      <c r="AA82" s="66">
        <f t="shared" si="56"/>
        <v>12.430602851567041</v>
      </c>
      <c r="AB82" s="68">
        <f t="shared" si="59"/>
        <v>9.5815966038134803E-2</v>
      </c>
    </row>
    <row r="83" spans="1:28" ht="15" customHeight="1">
      <c r="A83">
        <v>1376.46</v>
      </c>
      <c r="B83">
        <v>12.822693378453319</v>
      </c>
      <c r="D83" s="66">
        <f t="shared" si="40"/>
        <v>12.71034354932161</v>
      </c>
      <c r="E83" s="66">
        <f t="shared" si="41"/>
        <v>10.577493716888887</v>
      </c>
      <c r="F83" s="66">
        <f t="shared" si="42"/>
        <v>2.1328498324327239</v>
      </c>
      <c r="G83" s="66">
        <f t="shared" si="43"/>
        <v>1.940600435691672</v>
      </c>
      <c r="H83" s="66">
        <f t="shared" si="44"/>
        <v>-0.1922493967410519</v>
      </c>
      <c r="I83" s="66">
        <f t="shared" si="45"/>
        <v>12.518094152580559</v>
      </c>
      <c r="J83" s="66">
        <f t="shared" si="46"/>
        <v>0.19224939674105102</v>
      </c>
      <c r="K83" s="66">
        <f t="shared" si="47"/>
        <v>6.9289979558197855E-5</v>
      </c>
      <c r="L83" s="66">
        <f t="shared" si="48"/>
        <v>-0.19218010676149283</v>
      </c>
      <c r="M83" s="66">
        <f t="shared" si="49"/>
        <v>12.518163442560118</v>
      </c>
      <c r="N83" s="66">
        <f t="shared" si="50"/>
        <v>0.19218010676149255</v>
      </c>
      <c r="O83" s="67">
        <f t="shared" si="51"/>
        <v>3.6933193434858673E-2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7.739132374004724E-6</v>
      </c>
      <c r="X83" s="65">
        <f t="shared" si="55"/>
        <v>7.7391323740047244E-2</v>
      </c>
      <c r="Y83" s="68">
        <f t="shared" si="57"/>
        <v>0.16746572635111079</v>
      </c>
      <c r="Z83" s="68">
        <f t="shared" si="58"/>
        <v>0.16746572635111079</v>
      </c>
      <c r="AA83" s="66">
        <f t="shared" si="56"/>
        <v>12.518163442560118</v>
      </c>
      <c r="AB83" s="68">
        <f t="shared" si="59"/>
        <v>8.7560590993076559E-2</v>
      </c>
    </row>
    <row r="84" spans="1:28">
      <c r="A84">
        <v>1509.93</v>
      </c>
      <c r="B84">
        <v>12.990159104804434</v>
      </c>
      <c r="D84" s="66">
        <f t="shared" si="40"/>
        <v>12.877809275672725</v>
      </c>
      <c r="E84" s="66">
        <f t="shared" si="41"/>
        <v>10.630015889520415</v>
      </c>
      <c r="F84" s="66">
        <f t="shared" si="42"/>
        <v>2.2477933861523098</v>
      </c>
      <c r="G84" s="66">
        <f t="shared" si="43"/>
        <v>1.969732619536734</v>
      </c>
      <c r="H84" s="66">
        <f t="shared" si="44"/>
        <v>-0.27806076661557588</v>
      </c>
      <c r="I84" s="66">
        <f t="shared" si="45"/>
        <v>12.599748509057148</v>
      </c>
      <c r="J84" s="66">
        <f t="shared" si="46"/>
        <v>0.27806076661557633</v>
      </c>
      <c r="K84" s="66">
        <f t="shared" si="47"/>
        <v>7.3094452466934053E-5</v>
      </c>
      <c r="L84" s="66">
        <f t="shared" si="48"/>
        <v>-0.27798767216310938</v>
      </c>
      <c r="M84" s="66">
        <f t="shared" si="49"/>
        <v>12.599821603509616</v>
      </c>
      <c r="N84" s="66">
        <f t="shared" si="50"/>
        <v>0.27798767216310871</v>
      </c>
      <c r="O84" s="67">
        <f t="shared" si="51"/>
        <v>7.7277145874664013E-2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7.0550331124770973E-6</v>
      </c>
      <c r="X84" s="65">
        <f t="shared" si="55"/>
        <v>7.0550331124770979E-2</v>
      </c>
      <c r="Y84" s="68">
        <f t="shared" si="57"/>
        <v>0.16746572635111434</v>
      </c>
      <c r="Z84" s="68">
        <f t="shared" si="58"/>
        <v>0.16746572635111434</v>
      </c>
      <c r="AA84" s="66">
        <f t="shared" si="56"/>
        <v>12.599821603509616</v>
      </c>
      <c r="AB84" s="68">
        <f t="shared" si="59"/>
        <v>8.1658160949498182E-2</v>
      </c>
    </row>
    <row r="85" spans="1:28">
      <c r="A85">
        <v>1647.58</v>
      </c>
      <c r="B85">
        <v>13.128942855924139</v>
      </c>
      <c r="D85" s="66">
        <f t="shared" si="40"/>
        <v>13.01659302679243</v>
      </c>
      <c r="E85" s="66">
        <f t="shared" si="41"/>
        <v>10.678422823123451</v>
      </c>
      <c r="F85" s="66">
        <f t="shared" si="42"/>
        <v>2.3381702036689784</v>
      </c>
      <c r="G85" s="66">
        <f t="shared" si="43"/>
        <v>1.9930162883378182</v>
      </c>
      <c r="H85" s="66">
        <f t="shared" si="44"/>
        <v>-0.34515391533116024</v>
      </c>
      <c r="I85" s="66">
        <f t="shared" si="45"/>
        <v>12.67143911146127</v>
      </c>
      <c r="J85" s="66">
        <f t="shared" si="46"/>
        <v>0.34515391533116002</v>
      </c>
      <c r="K85" s="66">
        <f t="shared" si="47"/>
        <v>7.5914010289127371E-5</v>
      </c>
      <c r="L85" s="66">
        <f t="shared" si="48"/>
        <v>-0.34507800132087091</v>
      </c>
      <c r="M85" s="66">
        <f t="shared" si="49"/>
        <v>12.671515025471559</v>
      </c>
      <c r="N85" s="66">
        <f t="shared" si="50"/>
        <v>0.34507800132087141</v>
      </c>
      <c r="O85" s="67">
        <f t="shared" si="51"/>
        <v>0.11907882699560733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6.4656078293755345E-6</v>
      </c>
      <c r="X85" s="65">
        <f t="shared" si="55"/>
        <v>6.4656078293755345E-2</v>
      </c>
      <c r="Y85" s="68">
        <f t="shared" si="57"/>
        <v>0.1387837511197052</v>
      </c>
      <c r="Z85" s="68">
        <f t="shared" si="58"/>
        <v>0.1387837511197052</v>
      </c>
      <c r="AA85" s="66">
        <f t="shared" si="56"/>
        <v>12.671515025471559</v>
      </c>
      <c r="AB85" s="68">
        <f t="shared" si="59"/>
        <v>7.1693421961942505E-2</v>
      </c>
    </row>
    <row r="86" spans="1:28">
      <c r="A86">
        <v>1809.35</v>
      </c>
      <c r="B86">
        <v>13.244595981857227</v>
      </c>
      <c r="D86" s="66">
        <f t="shared" si="40"/>
        <v>13.132246152725518</v>
      </c>
      <c r="E86" s="66">
        <f t="shared" si="41"/>
        <v>10.729235320929668</v>
      </c>
      <c r="F86" s="66">
        <f t="shared" si="42"/>
        <v>2.4030108317958501</v>
      </c>
      <c r="G86" s="66">
        <f t="shared" si="43"/>
        <v>2.0144647089366856</v>
      </c>
      <c r="H86" s="66">
        <f t="shared" si="44"/>
        <v>-0.38854612285916446</v>
      </c>
      <c r="I86" s="66">
        <f t="shared" si="45"/>
        <v>12.743700029866353</v>
      </c>
      <c r="J86" s="66">
        <f t="shared" si="46"/>
        <v>0.38854612285916446</v>
      </c>
      <c r="K86" s="66">
        <f t="shared" si="47"/>
        <v>7.8353185558904464E-5</v>
      </c>
      <c r="L86" s="66">
        <f t="shared" si="48"/>
        <v>-0.38846776967360558</v>
      </c>
      <c r="M86" s="66">
        <f t="shared" si="49"/>
        <v>12.743778383051913</v>
      </c>
      <c r="N86" s="66">
        <f t="shared" si="50"/>
        <v>0.38846776967360519</v>
      </c>
      <c r="O86" s="67">
        <f t="shared" si="51"/>
        <v>0.15090720807518518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5.887532068158478E-6</v>
      </c>
      <c r="X86" s="65">
        <f t="shared" si="55"/>
        <v>5.8875320681584777E-2</v>
      </c>
      <c r="Y86" s="68">
        <f t="shared" si="57"/>
        <v>0.11565312593308796</v>
      </c>
      <c r="Z86" s="68">
        <f t="shared" si="58"/>
        <v>0.11565312593308796</v>
      </c>
      <c r="AA86" s="66">
        <f t="shared" si="56"/>
        <v>12.743778383051913</v>
      </c>
      <c r="AB86" s="68">
        <f t="shared" si="59"/>
        <v>7.2263357580354182E-2</v>
      </c>
    </row>
    <row r="87" spans="1:28">
      <c r="A87">
        <v>1978.91</v>
      </c>
      <c r="B87">
        <v>13.328328845032781</v>
      </c>
      <c r="D87" s="66">
        <f t="shared" si="40"/>
        <v>13.215979015901071</v>
      </c>
      <c r="E87" s="66">
        <f t="shared" si="41"/>
        <v>10.776751517704984</v>
      </c>
      <c r="F87" s="66">
        <f t="shared" si="42"/>
        <v>2.4392274981960878</v>
      </c>
      <c r="G87" s="66">
        <f t="shared" si="43"/>
        <v>2.032222216207781</v>
      </c>
      <c r="H87" s="66">
        <f t="shared" si="44"/>
        <v>-0.40700528198830677</v>
      </c>
      <c r="I87" s="66">
        <f t="shared" si="45"/>
        <v>12.808973733912765</v>
      </c>
      <c r="J87" s="66">
        <f t="shared" si="46"/>
        <v>0.40700528198830632</v>
      </c>
      <c r="K87" s="66">
        <f t="shared" si="47"/>
        <v>8.0266649307434094E-5</v>
      </c>
      <c r="L87" s="66">
        <f t="shared" si="48"/>
        <v>-0.40692501533899889</v>
      </c>
      <c r="M87" s="66">
        <f t="shared" si="49"/>
        <v>12.809054000562073</v>
      </c>
      <c r="N87" s="66">
        <f t="shared" si="50"/>
        <v>0.40692501533899872</v>
      </c>
      <c r="O87" s="67">
        <f t="shared" si="51"/>
        <v>0.16558796810864435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5.3830675207677677E-6</v>
      </c>
      <c r="X87" s="65">
        <f t="shared" si="55"/>
        <v>5.3830675207677675E-2</v>
      </c>
      <c r="Y87" s="68">
        <f t="shared" si="57"/>
        <v>8.3732863175553618E-2</v>
      </c>
      <c r="Z87" s="68">
        <f t="shared" si="58"/>
        <v>8.3732863175553618E-2</v>
      </c>
      <c r="AA87" s="66">
        <f t="shared" si="56"/>
        <v>12.809054000562073</v>
      </c>
      <c r="AB87" s="68">
        <f t="shared" si="59"/>
        <v>6.5275617510160089E-2</v>
      </c>
    </row>
    <row r="88" spans="1:28">
      <c r="A88">
        <v>2156.59</v>
      </c>
      <c r="B88">
        <v>13.412061708208336</v>
      </c>
      <c r="D88" s="66">
        <f t="shared" si="40"/>
        <v>13.299711879076627</v>
      </c>
      <c r="E88" s="66">
        <f t="shared" si="41"/>
        <v>10.821396799210911</v>
      </c>
      <c r="F88" s="66">
        <f t="shared" si="42"/>
        <v>2.4783150798657161</v>
      </c>
      <c r="G88" s="66">
        <f t="shared" si="43"/>
        <v>2.0472022304844741</v>
      </c>
      <c r="H88" s="66">
        <f t="shared" si="44"/>
        <v>-0.43111284938124195</v>
      </c>
      <c r="I88" s="66">
        <f t="shared" si="45"/>
        <v>12.868599029695385</v>
      </c>
      <c r="J88" s="66">
        <f t="shared" si="46"/>
        <v>0.4311128493812415</v>
      </c>
      <c r="K88" s="66">
        <f t="shared" si="47"/>
        <v>8.1811119569599562E-5</v>
      </c>
      <c r="L88" s="66">
        <f t="shared" si="48"/>
        <v>-0.43103103826167188</v>
      </c>
      <c r="M88" s="66">
        <f t="shared" si="49"/>
        <v>12.868680840814955</v>
      </c>
      <c r="N88" s="66">
        <f t="shared" si="50"/>
        <v>0.43103103826167199</v>
      </c>
      <c r="O88" s="67">
        <f t="shared" si="51"/>
        <v>0.18578775594493493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4.9395602073284873E-6</v>
      </c>
      <c r="X88" s="65">
        <f t="shared" si="55"/>
        <v>4.9395602073284875E-2</v>
      </c>
      <c r="Y88" s="68">
        <f t="shared" si="57"/>
        <v>8.3732863175555394E-2</v>
      </c>
      <c r="Z88" s="68">
        <f t="shared" si="58"/>
        <v>8.3732863175555394E-2</v>
      </c>
      <c r="AA88" s="66">
        <f t="shared" si="56"/>
        <v>12.868680840814955</v>
      </c>
      <c r="AB88" s="68">
        <f t="shared" si="59"/>
        <v>5.9626840252882118E-2</v>
      </c>
    </row>
    <row r="89" spans="1:28">
      <c r="A89">
        <v>2368.1999999999998</v>
      </c>
      <c r="B89">
        <v>13.481453583768191</v>
      </c>
      <c r="D89" s="66">
        <f t="shared" si="40"/>
        <v>13.369103754636482</v>
      </c>
      <c r="E89" s="66">
        <f t="shared" si="41"/>
        <v>10.868959892497081</v>
      </c>
      <c r="F89" s="66">
        <f t="shared" si="42"/>
        <v>2.5001438621394012</v>
      </c>
      <c r="G89" s="66">
        <f t="shared" si="43"/>
        <v>2.0616114078793295</v>
      </c>
      <c r="H89" s="66">
        <f t="shared" si="44"/>
        <v>-0.4385324542600717</v>
      </c>
      <c r="I89" s="66">
        <f t="shared" si="45"/>
        <v>12.93057130037641</v>
      </c>
      <c r="J89" s="66">
        <f t="shared" si="46"/>
        <v>0.4385324542600717</v>
      </c>
      <c r="K89" s="66">
        <f t="shared" si="47"/>
        <v>8.3239992893448687E-5</v>
      </c>
      <c r="L89" s="66">
        <f t="shared" si="48"/>
        <v>-0.43844921426717826</v>
      </c>
      <c r="M89" s="66">
        <f t="shared" si="49"/>
        <v>12.930654540369304</v>
      </c>
      <c r="N89" s="66">
        <f t="shared" si="50"/>
        <v>0.43844921426717853</v>
      </c>
      <c r="O89" s="67">
        <f t="shared" si="51"/>
        <v>0.19223771349150623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4.4981868708396854E-6</v>
      </c>
      <c r="X89" s="65">
        <f t="shared" si="55"/>
        <v>4.4981868708396856E-2</v>
      </c>
      <c r="Y89" s="68">
        <f t="shared" si="57"/>
        <v>6.9391875559855265E-2</v>
      </c>
      <c r="Z89" s="68">
        <f t="shared" si="58"/>
        <v>6.9391875559855265E-2</v>
      </c>
      <c r="AA89" s="66">
        <f t="shared" si="56"/>
        <v>12.930654540369304</v>
      </c>
      <c r="AB89" s="68">
        <f t="shared" si="59"/>
        <v>6.1973699554348727E-2</v>
      </c>
    </row>
    <row r="90" spans="1:28">
      <c r="A90">
        <v>2586.4899999999998</v>
      </c>
      <c r="B90">
        <v>13.550845459328043</v>
      </c>
      <c r="D90" s="66">
        <f t="shared" si="40"/>
        <v>13.438495630196334</v>
      </c>
      <c r="E90" s="66">
        <f t="shared" si="41"/>
        <v>10.912804080555119</v>
      </c>
      <c r="F90" s="66">
        <f t="shared" si="42"/>
        <v>2.5256915496412145</v>
      </c>
      <c r="G90" s="66">
        <f t="shared" si="43"/>
        <v>2.0736715024894572</v>
      </c>
      <c r="H90" s="66">
        <f t="shared" si="44"/>
        <v>-0.45202004715175725</v>
      </c>
      <c r="I90" s="66">
        <f t="shared" si="45"/>
        <v>12.986475583044577</v>
      </c>
      <c r="J90" s="66">
        <f t="shared" si="46"/>
        <v>0.45202004715175725</v>
      </c>
      <c r="K90" s="66">
        <f t="shared" si="47"/>
        <v>8.4395290059686767E-5</v>
      </c>
      <c r="L90" s="66">
        <f t="shared" si="48"/>
        <v>-0.45193565186169754</v>
      </c>
      <c r="M90" s="66">
        <f t="shared" si="49"/>
        <v>12.986559978334636</v>
      </c>
      <c r="N90" s="66">
        <f t="shared" si="50"/>
        <v>0.45193565186169771</v>
      </c>
      <c r="O90" s="67">
        <f t="shared" si="51"/>
        <v>0.20424583342365762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4.1185568656838202E-6</v>
      </c>
      <c r="X90" s="65">
        <f t="shared" si="55"/>
        <v>4.1185568656838201E-2</v>
      </c>
      <c r="Y90" s="68">
        <f t="shared" si="57"/>
        <v>6.9391875559851712E-2</v>
      </c>
      <c r="Z90" s="68">
        <f t="shared" si="58"/>
        <v>6.9391875559851712E-2</v>
      </c>
      <c r="AA90" s="66">
        <f t="shared" si="56"/>
        <v>12.986559978334636</v>
      </c>
      <c r="AB90" s="68">
        <f t="shared" si="59"/>
        <v>5.5905437965332538E-2</v>
      </c>
    </row>
    <row r="91" spans="1:28">
      <c r="A91">
        <v>2828.39</v>
      </c>
      <c r="B91">
        <v>13.597106709701279</v>
      </c>
      <c r="D91" s="66">
        <f t="shared" si="40"/>
        <v>13.48475688056957</v>
      </c>
      <c r="E91" s="66">
        <f t="shared" si="41"/>
        <v>10.956341245121171</v>
      </c>
      <c r="F91" s="66">
        <f t="shared" si="42"/>
        <v>2.5284156354483986</v>
      </c>
      <c r="G91" s="66">
        <f t="shared" si="43"/>
        <v>2.0846376717006807</v>
      </c>
      <c r="H91" s="66">
        <f t="shared" si="44"/>
        <v>-0.44377796374771794</v>
      </c>
      <c r="I91" s="66">
        <f t="shared" si="45"/>
        <v>13.040978916821853</v>
      </c>
      <c r="J91" s="66">
        <f t="shared" si="46"/>
        <v>0.44377796374771705</v>
      </c>
      <c r="K91" s="66">
        <f t="shared" si="47"/>
        <v>8.5415099200073552E-5</v>
      </c>
      <c r="L91" s="66">
        <f t="shared" si="48"/>
        <v>-0.44369254864851698</v>
      </c>
      <c r="M91" s="66">
        <f t="shared" si="49"/>
        <v>13.041064331921053</v>
      </c>
      <c r="N91" s="66">
        <f t="shared" si="50"/>
        <v>0.44369254864851726</v>
      </c>
      <c r="O91" s="67">
        <f t="shared" si="51"/>
        <v>0.19686307772621686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3.7663144571726466E-6</v>
      </c>
      <c r="X91" s="65">
        <f t="shared" si="55"/>
        <v>3.7663144571726467E-2</v>
      </c>
      <c r="Y91" s="68">
        <f t="shared" si="57"/>
        <v>4.6261250373236251E-2</v>
      </c>
      <c r="Z91" s="68">
        <f t="shared" si="58"/>
        <v>4.6261250373236251E-2</v>
      </c>
      <c r="AA91" s="66">
        <f t="shared" si="56"/>
        <v>13.041064331921053</v>
      </c>
      <c r="AB91" s="68">
        <f t="shared" si="59"/>
        <v>5.4504353586416698E-2</v>
      </c>
    </row>
    <row r="92" spans="1:28">
      <c r="A92">
        <v>3098.87</v>
      </c>
      <c r="B92">
        <v>13.643367960074515</v>
      </c>
      <c r="D92" s="66">
        <f t="shared" si="40"/>
        <v>13.531018130942806</v>
      </c>
      <c r="E92" s="66">
        <f t="shared" si="41"/>
        <v>10.999887326718213</v>
      </c>
      <c r="F92" s="66">
        <f t="shared" si="42"/>
        <v>2.5311308042245937</v>
      </c>
      <c r="G92" s="66">
        <f t="shared" si="43"/>
        <v>2.0947217582087307</v>
      </c>
      <c r="H92" s="66">
        <f t="shared" si="44"/>
        <v>-0.43640904601586294</v>
      </c>
      <c r="I92" s="66">
        <f t="shared" si="45"/>
        <v>13.094609084926944</v>
      </c>
      <c r="J92" s="66">
        <f t="shared" si="46"/>
        <v>0.4364090460158625</v>
      </c>
      <c r="K92" s="66">
        <f t="shared" si="47"/>
        <v>8.632809363954694E-5</v>
      </c>
      <c r="L92" s="66">
        <f t="shared" si="48"/>
        <v>-0.43632271792222294</v>
      </c>
      <c r="M92" s="66">
        <f t="shared" si="49"/>
        <v>13.094695413020583</v>
      </c>
      <c r="N92" s="66">
        <f t="shared" si="50"/>
        <v>0.43632271792222355</v>
      </c>
      <c r="O92" s="67">
        <f t="shared" si="51"/>
        <v>0.19037751417503626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3.4375776162028555E-6</v>
      </c>
      <c r="X92" s="65">
        <f t="shared" si="55"/>
        <v>3.4375776162028554E-2</v>
      </c>
      <c r="Y92" s="68">
        <f t="shared" si="57"/>
        <v>4.6261250373236251E-2</v>
      </c>
      <c r="Z92" s="68">
        <f t="shared" si="58"/>
        <v>4.6261250373236251E-2</v>
      </c>
      <c r="AA92" s="66">
        <f t="shared" si="56"/>
        <v>13.094695413020583</v>
      </c>
      <c r="AB92" s="68">
        <f t="shared" si="59"/>
        <v>5.3631081099529965E-2</v>
      </c>
    </row>
    <row r="93" spans="1:28">
      <c r="A93">
        <v>3388.46</v>
      </c>
      <c r="B93">
        <v>13.689629210447748</v>
      </c>
      <c r="D93" s="66">
        <f t="shared" si="40"/>
        <v>13.577279381316039</v>
      </c>
      <c r="E93" s="66">
        <f t="shared" si="41"/>
        <v>11.041603964115863</v>
      </c>
      <c r="F93" s="66">
        <f t="shared" si="42"/>
        <v>2.5356754172001761</v>
      </c>
      <c r="G93" s="66">
        <f t="shared" si="43"/>
        <v>2.1036479314013263</v>
      </c>
      <c r="H93" s="66">
        <f t="shared" si="44"/>
        <v>-0.43202748579884975</v>
      </c>
      <c r="I93" s="66">
        <f t="shared" si="45"/>
        <v>13.145251895517189</v>
      </c>
      <c r="J93" s="66">
        <f t="shared" si="46"/>
        <v>0.43202748579884975</v>
      </c>
      <c r="K93" s="66">
        <f t="shared" si="47"/>
        <v>8.7117144692077045E-5</v>
      </c>
      <c r="L93" s="66">
        <f t="shared" si="48"/>
        <v>-0.43194036865415769</v>
      </c>
      <c r="M93" s="66">
        <f t="shared" si="49"/>
        <v>13.145339012661882</v>
      </c>
      <c r="N93" s="66">
        <f t="shared" si="50"/>
        <v>0.43194036865415697</v>
      </c>
      <c r="O93" s="67">
        <f t="shared" si="51"/>
        <v>0.18657248207308902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3.1437898477545975E-6</v>
      </c>
      <c r="X93" s="65">
        <f t="shared" si="55"/>
        <v>3.1437898477545974E-2</v>
      </c>
      <c r="Y93" s="68">
        <f t="shared" si="57"/>
        <v>4.6261250373232699E-2</v>
      </c>
      <c r="Z93" s="68">
        <f t="shared" si="58"/>
        <v>4.6261250373232699E-2</v>
      </c>
      <c r="AA93" s="66">
        <f t="shared" si="56"/>
        <v>13.145339012661882</v>
      </c>
      <c r="AB93" s="68">
        <f t="shared" si="59"/>
        <v>5.0643599641299275E-2</v>
      </c>
    </row>
    <row r="94" spans="1:28">
      <c r="A94">
        <v>3707.96</v>
      </c>
      <c r="B94">
        <v>13.712759835634367</v>
      </c>
      <c r="D94" s="66">
        <f t="shared" si="40"/>
        <v>13.600410006502658</v>
      </c>
      <c r="E94" s="66">
        <f t="shared" si="41"/>
        <v>11.082824791419057</v>
      </c>
      <c r="F94" s="66">
        <f t="shared" si="42"/>
        <v>2.5175852150836011</v>
      </c>
      <c r="G94" s="66">
        <f t="shared" si="43"/>
        <v>2.1118390050377576</v>
      </c>
      <c r="H94" s="66">
        <f t="shared" si="44"/>
        <v>-0.40574621004584355</v>
      </c>
      <c r="I94" s="66">
        <f t="shared" si="45"/>
        <v>13.194663796456815</v>
      </c>
      <c r="J94" s="66">
        <f t="shared" si="46"/>
        <v>0.40574621004584266</v>
      </c>
      <c r="K94" s="66">
        <f t="shared" si="47"/>
        <v>8.782593295244866E-5</v>
      </c>
      <c r="L94" s="66">
        <f t="shared" si="48"/>
        <v>-0.40565838411289024</v>
      </c>
      <c r="M94" s="66">
        <f t="shared" si="49"/>
        <v>13.194751622389768</v>
      </c>
      <c r="N94" s="66">
        <f t="shared" si="50"/>
        <v>0.40565838411288979</v>
      </c>
      <c r="O94" s="67">
        <f t="shared" si="51"/>
        <v>0.16455872460108084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2.8729021207139621E-6</v>
      </c>
      <c r="X94" s="65">
        <f t="shared" si="55"/>
        <v>2.8729021207139622E-2</v>
      </c>
      <c r="Y94" s="68">
        <f t="shared" si="57"/>
        <v>2.3130625186619014E-2</v>
      </c>
      <c r="Z94" s="68">
        <f t="shared" si="58"/>
        <v>2.3130625186619014E-2</v>
      </c>
      <c r="AA94" s="66">
        <f t="shared" si="56"/>
        <v>13.194751622389768</v>
      </c>
      <c r="AB94" s="68">
        <f t="shared" si="59"/>
        <v>4.9412609727886192E-2</v>
      </c>
    </row>
    <row r="95" spans="1:28">
      <c r="A95">
        <v>4057.27</v>
      </c>
      <c r="B95">
        <v>13.735890460820984</v>
      </c>
      <c r="D95" s="66">
        <f t="shared" si="40"/>
        <v>13.623540631689275</v>
      </c>
      <c r="E95" s="66">
        <f t="shared" si="41"/>
        <v>11.123178488739887</v>
      </c>
      <c r="F95" s="66">
        <f t="shared" si="42"/>
        <v>2.5003621429493883</v>
      </c>
      <c r="G95" s="66">
        <f t="shared" si="43"/>
        <v>2.1193141614684112</v>
      </c>
      <c r="H95" s="66">
        <f t="shared" si="44"/>
        <v>-0.38104798148097707</v>
      </c>
      <c r="I95" s="66">
        <f t="shared" si="45"/>
        <v>13.242492650208298</v>
      </c>
      <c r="J95" s="66">
        <f t="shared" si="46"/>
        <v>0.38104798148097707</v>
      </c>
      <c r="K95" s="66">
        <f t="shared" si="47"/>
        <v>8.8460375867495877E-5</v>
      </c>
      <c r="L95" s="66">
        <f t="shared" si="48"/>
        <v>-0.38095952110510956</v>
      </c>
      <c r="M95" s="66">
        <f t="shared" si="49"/>
        <v>13.242581110584165</v>
      </c>
      <c r="N95" s="66">
        <f t="shared" si="50"/>
        <v>0.38095952110511</v>
      </c>
      <c r="O95" s="67">
        <f t="shared" si="51"/>
        <v>0.14513015672063476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2.6255600804290924E-6</v>
      </c>
      <c r="X95" s="65">
        <f t="shared" si="55"/>
        <v>2.6255600804290923E-2</v>
      </c>
      <c r="Y95" s="68">
        <f t="shared" si="57"/>
        <v>2.3130625186617237E-2</v>
      </c>
      <c r="Z95" s="68">
        <f t="shared" si="58"/>
        <v>2.3130625186617237E-2</v>
      </c>
      <c r="AA95" s="66">
        <f t="shared" si="56"/>
        <v>13.242581110584165</v>
      </c>
      <c r="AB95" s="68">
        <f t="shared" si="59"/>
        <v>4.782948819439703E-2</v>
      </c>
    </row>
    <row r="96" spans="1:28">
      <c r="A96">
        <v>4438.66</v>
      </c>
      <c r="B96">
        <v>13.759021086007603</v>
      </c>
      <c r="D96" s="66">
        <f t="shared" si="40"/>
        <v>13.646671256875894</v>
      </c>
      <c r="E96" s="66">
        <f t="shared" si="41"/>
        <v>11.162644673963749</v>
      </c>
      <c r="F96" s="66">
        <f t="shared" si="42"/>
        <v>2.4840265829121453</v>
      </c>
      <c r="G96" s="66">
        <f t="shared" si="43"/>
        <v>2.1261553667791215</v>
      </c>
      <c r="H96" s="66">
        <f t="shared" si="44"/>
        <v>-0.35787121613302375</v>
      </c>
      <c r="I96" s="66">
        <f t="shared" si="45"/>
        <v>13.288800040742871</v>
      </c>
      <c r="J96" s="66">
        <f t="shared" si="46"/>
        <v>0.35787121613302375</v>
      </c>
      <c r="K96" s="66">
        <f t="shared" si="47"/>
        <v>8.9030918436756721E-5</v>
      </c>
      <c r="L96" s="66">
        <f t="shared" si="48"/>
        <v>-0.35778218521458699</v>
      </c>
      <c r="M96" s="66">
        <f t="shared" si="49"/>
        <v>13.288889071661307</v>
      </c>
      <c r="N96" s="66">
        <f t="shared" si="50"/>
        <v>0.35778218521458705</v>
      </c>
      <c r="O96" s="67">
        <f t="shared" si="51"/>
        <v>0.12800809205692507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2.3999599310428246E-6</v>
      </c>
      <c r="X96" s="65">
        <f t="shared" si="55"/>
        <v>2.3999599310428246E-2</v>
      </c>
      <c r="Y96" s="68">
        <f t="shared" si="57"/>
        <v>2.3130625186619014E-2</v>
      </c>
      <c r="Z96" s="68">
        <f t="shared" si="58"/>
        <v>2.3130625186619014E-2</v>
      </c>
      <c r="AA96" s="66">
        <f t="shared" si="56"/>
        <v>13.288889071661307</v>
      </c>
      <c r="AB96" s="68">
        <f t="shared" si="59"/>
        <v>4.6307961077141968E-2</v>
      </c>
    </row>
    <row r="97" spans="1:28">
      <c r="A97">
        <v>4843.2700000000004</v>
      </c>
      <c r="B97">
        <v>13.782151711194221</v>
      </c>
      <c r="D97" s="66">
        <f t="shared" si="40"/>
        <v>13.669801882062512</v>
      </c>
      <c r="E97" s="66">
        <f t="shared" si="41"/>
        <v>11.200220444101589</v>
      </c>
      <c r="F97" s="66">
        <f t="shared" si="42"/>
        <v>2.4695814379609224</v>
      </c>
      <c r="G97" s="66">
        <f t="shared" si="43"/>
        <v>2.1322769533377879</v>
      </c>
      <c r="H97" s="66">
        <f t="shared" si="44"/>
        <v>-0.33730448462313456</v>
      </c>
      <c r="I97" s="66">
        <f t="shared" si="45"/>
        <v>13.332497397439377</v>
      </c>
      <c r="J97" s="66">
        <f t="shared" si="46"/>
        <v>0.33730448462313412</v>
      </c>
      <c r="K97" s="66">
        <f t="shared" si="47"/>
        <v>8.9533461658196275E-5</v>
      </c>
      <c r="L97" s="66">
        <f t="shared" si="48"/>
        <v>-0.33721495116147593</v>
      </c>
      <c r="M97" s="66">
        <f t="shared" si="49"/>
        <v>13.332586930901035</v>
      </c>
      <c r="N97" s="66">
        <f t="shared" si="50"/>
        <v>0.33721495116147615</v>
      </c>
      <c r="O97" s="67">
        <f t="shared" si="51"/>
        <v>0.11371392328683674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2.1994656807327571E-6</v>
      </c>
      <c r="X97" s="65">
        <f t="shared" si="55"/>
        <v>2.1994656807327571E-2</v>
      </c>
      <c r="Y97" s="68">
        <f t="shared" si="57"/>
        <v>2.3130625186617237E-2</v>
      </c>
      <c r="Z97" s="68">
        <f t="shared" si="58"/>
        <v>2.3130625186617237E-2</v>
      </c>
      <c r="AA97" s="66">
        <f t="shared" si="56"/>
        <v>13.332586930901035</v>
      </c>
      <c r="AB97" s="68">
        <f t="shared" si="59"/>
        <v>4.3697859239728132E-2</v>
      </c>
    </row>
    <row r="98" spans="1:28">
      <c r="A98">
        <v>5305.06</v>
      </c>
      <c r="B98">
        <v>13.80528233638084</v>
      </c>
      <c r="D98" s="66">
        <f t="shared" si="40"/>
        <v>13.692932507249131</v>
      </c>
      <c r="E98" s="66">
        <f t="shared" si="41"/>
        <v>11.238685593018555</v>
      </c>
      <c r="F98" s="66">
        <f t="shared" si="42"/>
        <v>2.4542469142305752</v>
      </c>
      <c r="G98" s="66">
        <f t="shared" si="43"/>
        <v>2.1381821310148128</v>
      </c>
      <c r="H98" s="66">
        <f t="shared" si="44"/>
        <v>-0.31606478321576237</v>
      </c>
      <c r="I98" s="66">
        <f t="shared" si="45"/>
        <v>13.376867724033367</v>
      </c>
      <c r="J98" s="66">
        <f t="shared" si="46"/>
        <v>0.31606478321576326</v>
      </c>
      <c r="K98" s="66">
        <f t="shared" si="47"/>
        <v>9.0011248835795342E-5</v>
      </c>
      <c r="L98" s="66">
        <f t="shared" si="48"/>
        <v>-0.31597477196692747</v>
      </c>
      <c r="M98" s="66">
        <f t="shared" si="49"/>
        <v>13.376957735282204</v>
      </c>
      <c r="N98" s="66">
        <f t="shared" si="50"/>
        <v>0.31597477196692658</v>
      </c>
      <c r="O98" s="67">
        <f t="shared" si="51"/>
        <v>9.9840056519551246E-2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2.0080086082952015E-6</v>
      </c>
      <c r="X98" s="65">
        <f t="shared" si="55"/>
        <v>2.0080086082952014E-2</v>
      </c>
      <c r="Y98" s="68">
        <f t="shared" si="57"/>
        <v>2.3130625186619014E-2</v>
      </c>
      <c r="Z98" s="68">
        <f t="shared" si="58"/>
        <v>2.3130625186619014E-2</v>
      </c>
      <c r="AA98" s="66">
        <f t="shared" si="56"/>
        <v>13.376957735282204</v>
      </c>
      <c r="AB98" s="68">
        <f t="shared" si="59"/>
        <v>4.4370804381168583E-2</v>
      </c>
    </row>
    <row r="99" spans="1:28">
      <c r="A99">
        <v>5806.34</v>
      </c>
      <c r="B99">
        <v>13.80528233638084</v>
      </c>
      <c r="D99" s="66">
        <f t="shared" si="40"/>
        <v>13.692932507249131</v>
      </c>
      <c r="E99" s="66">
        <f t="shared" si="41"/>
        <v>11.276074489030742</v>
      </c>
      <c r="F99" s="66">
        <f t="shared" si="42"/>
        <v>2.4168580182183881</v>
      </c>
      <c r="G99" s="66">
        <f t="shared" si="43"/>
        <v>2.1436010638639384</v>
      </c>
      <c r="H99" s="66">
        <f t="shared" si="44"/>
        <v>-0.27325695435444963</v>
      </c>
      <c r="I99" s="66">
        <f t="shared" si="45"/>
        <v>13.419675552894681</v>
      </c>
      <c r="J99" s="66">
        <f t="shared" si="46"/>
        <v>0.27325695435444963</v>
      </c>
      <c r="K99" s="66">
        <f t="shared" si="47"/>
        <v>9.0443775430633618E-5</v>
      </c>
      <c r="L99" s="66">
        <f t="shared" si="48"/>
        <v>-0.27316651057901897</v>
      </c>
      <c r="M99" s="66">
        <f t="shared" si="49"/>
        <v>13.419765996670112</v>
      </c>
      <c r="N99" s="66">
        <f t="shared" si="50"/>
        <v>0.27316651057901886</v>
      </c>
      <c r="O99" s="67">
        <f t="shared" si="51"/>
        <v>7.4619942501917225E-2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1.8346507692492244E-6</v>
      </c>
      <c r="X99" s="65">
        <f t="shared" si="55"/>
        <v>1.8346507692492246E-2</v>
      </c>
      <c r="Y99" s="68">
        <f t="shared" si="57"/>
        <v>1E-4</v>
      </c>
      <c r="Z99" s="68">
        <f t="shared" si="58"/>
        <v>1E-4</v>
      </c>
      <c r="AA99" s="66">
        <f t="shared" si="56"/>
        <v>13.419765996670112</v>
      </c>
      <c r="AB99" s="68">
        <f t="shared" si="59"/>
        <v>4.280826138790772E-2</v>
      </c>
    </row>
    <row r="100" spans="1:28">
      <c r="A100">
        <v>6355.5</v>
      </c>
      <c r="B100">
        <v>13.80528233638084</v>
      </c>
      <c r="D100" s="66">
        <f t="shared" si="40"/>
        <v>13.692932507249131</v>
      </c>
      <c r="E100" s="66">
        <f t="shared" si="41"/>
        <v>11.312774342282623</v>
      </c>
      <c r="F100" s="66">
        <f t="shared" si="42"/>
        <v>2.3801581649665078</v>
      </c>
      <c r="G100" s="66">
        <f t="shared" si="43"/>
        <v>2.1486372405242231</v>
      </c>
      <c r="H100" s="66">
        <f t="shared" si="44"/>
        <v>-0.23152092444228467</v>
      </c>
      <c r="I100" s="66">
        <f t="shared" si="45"/>
        <v>13.461411582806846</v>
      </c>
      <c r="J100" s="66">
        <f t="shared" si="46"/>
        <v>0.23152092444228423</v>
      </c>
      <c r="K100" s="66">
        <f t="shared" si="47"/>
        <v>9.084076816456923E-5</v>
      </c>
      <c r="L100" s="66">
        <f t="shared" si="48"/>
        <v>-0.23143008367411966</v>
      </c>
      <c r="M100" s="66">
        <f t="shared" si="49"/>
        <v>13.461502423575011</v>
      </c>
      <c r="N100" s="66">
        <f t="shared" si="50"/>
        <v>0.23143008367411966</v>
      </c>
      <c r="O100" s="67">
        <f t="shared" si="51"/>
        <v>5.3559883629410027E-2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1.676124010309581E-6</v>
      </c>
      <c r="X100" s="65">
        <f t="shared" si="55"/>
        <v>1.676124010309581E-2</v>
      </c>
      <c r="Y100" s="68">
        <f t="shared" si="57"/>
        <v>1E-4</v>
      </c>
      <c r="Z100" s="68">
        <f t="shared" si="58"/>
        <v>1E-4</v>
      </c>
      <c r="AA100" s="66">
        <f t="shared" si="56"/>
        <v>13.461502423575011</v>
      </c>
      <c r="AB100" s="68">
        <f t="shared" si="59"/>
        <v>4.1736426904899204E-2</v>
      </c>
    </row>
    <row r="101" spans="1:28">
      <c r="A101">
        <v>6947.49</v>
      </c>
      <c r="B101">
        <v>13.80528233638084</v>
      </c>
      <c r="D101" s="66">
        <f t="shared" si="40"/>
        <v>13.692932507249131</v>
      </c>
      <c r="E101" s="66">
        <f t="shared" si="41"/>
        <v>11.348254900606687</v>
      </c>
      <c r="F101" s="66">
        <f t="shared" si="42"/>
        <v>2.3446776066424437</v>
      </c>
      <c r="G101" s="66">
        <f t="shared" si="43"/>
        <v>2.1532600985603585</v>
      </c>
      <c r="H101" s="66">
        <f t="shared" si="44"/>
        <v>-0.19141750808208524</v>
      </c>
      <c r="I101" s="66">
        <f t="shared" si="45"/>
        <v>13.501514999167046</v>
      </c>
      <c r="J101" s="66">
        <f t="shared" si="46"/>
        <v>0.19141750808208435</v>
      </c>
      <c r="K101" s="66">
        <f t="shared" si="47"/>
        <v>9.1201026627279452E-5</v>
      </c>
      <c r="L101" s="66">
        <f t="shared" si="48"/>
        <v>-0.19132630705545708</v>
      </c>
      <c r="M101" s="66">
        <f t="shared" si="49"/>
        <v>13.501606200193674</v>
      </c>
      <c r="N101" s="66">
        <f t="shared" si="50"/>
        <v>0.19132630705545672</v>
      </c>
      <c r="O101" s="67">
        <f t="shared" si="51"/>
        <v>3.6605755771478912E-2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1.5333028399497577E-6</v>
      </c>
      <c r="X101" s="65">
        <f t="shared" si="55"/>
        <v>1.5333028399497578E-2</v>
      </c>
      <c r="Y101" s="68">
        <f t="shared" si="57"/>
        <v>1E-4</v>
      </c>
      <c r="Z101" s="68">
        <f t="shared" si="58"/>
        <v>1E-4</v>
      </c>
      <c r="AA101" s="66">
        <f t="shared" si="56"/>
        <v>13.501606200193674</v>
      </c>
      <c r="AB101" s="68">
        <f t="shared" si="59"/>
        <v>4.0103776618662934E-2</v>
      </c>
    </row>
    <row r="102" spans="1:28">
      <c r="A102">
        <v>7606.91</v>
      </c>
      <c r="B102">
        <v>13.80528233638084</v>
      </c>
      <c r="D102" s="66">
        <f t="shared" si="40"/>
        <v>13.692932507249131</v>
      </c>
      <c r="E102" s="66">
        <f t="shared" si="41"/>
        <v>11.383698383073339</v>
      </c>
      <c r="F102" s="66">
        <f t="shared" si="42"/>
        <v>2.3092341241757914</v>
      </c>
      <c r="G102" s="66">
        <f t="shared" si="43"/>
        <v>2.1576544223590477</v>
      </c>
      <c r="H102" s="66">
        <f t="shared" si="44"/>
        <v>-0.15157970181674374</v>
      </c>
      <c r="I102" s="66">
        <f t="shared" si="45"/>
        <v>13.541352805432387</v>
      </c>
      <c r="J102" s="66">
        <f t="shared" si="46"/>
        <v>0.1515797018167433</v>
      </c>
      <c r="K102" s="66">
        <f t="shared" si="47"/>
        <v>9.1539848950957024E-5</v>
      </c>
      <c r="L102" s="66">
        <f t="shared" si="48"/>
        <v>-0.15148816196779233</v>
      </c>
      <c r="M102" s="66">
        <f t="shared" si="49"/>
        <v>13.541444345281338</v>
      </c>
      <c r="N102" s="66">
        <f t="shared" si="50"/>
        <v>0.15148816196779258</v>
      </c>
      <c r="O102" s="67">
        <f t="shared" si="51"/>
        <v>2.2948663216380158E-2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1.4003854584216906E-6</v>
      </c>
      <c r="X102" s="65">
        <f t="shared" si="55"/>
        <v>1.4003854584216907E-2</v>
      </c>
      <c r="Y102" s="68">
        <f t="shared" si="57"/>
        <v>1E-4</v>
      </c>
      <c r="Z102" s="68">
        <f t="shared" si="58"/>
        <v>1E-4</v>
      </c>
      <c r="AA102" s="66">
        <f t="shared" si="56"/>
        <v>13.541444345281338</v>
      </c>
      <c r="AB102" s="68">
        <f t="shared" si="59"/>
        <v>3.9838145087664145E-2</v>
      </c>
    </row>
    <row r="103" spans="1:28">
      <c r="A103">
        <v>8313.43</v>
      </c>
      <c r="B103">
        <v>13.80528233638084</v>
      </c>
      <c r="D103" s="66">
        <f t="shared" si="40"/>
        <v>13.692932507249131</v>
      </c>
      <c r="E103" s="66">
        <f t="shared" si="41"/>
        <v>11.417766458771389</v>
      </c>
      <c r="F103" s="66">
        <f t="shared" si="42"/>
        <v>2.2751660484777414</v>
      </c>
      <c r="G103" s="66">
        <f t="shared" si="43"/>
        <v>2.1616822604726207</v>
      </c>
      <c r="H103" s="66">
        <f t="shared" si="44"/>
        <v>-0.11348378800512071</v>
      </c>
      <c r="I103" s="66">
        <f t="shared" si="45"/>
        <v>13.579448719244009</v>
      </c>
      <c r="J103" s="66">
        <f t="shared" si="46"/>
        <v>0.11348378800512116</v>
      </c>
      <c r="K103" s="66">
        <f t="shared" si="47"/>
        <v>9.1847354797829195E-5</v>
      </c>
      <c r="L103" s="66">
        <f t="shared" si="48"/>
        <v>-0.11339194065032332</v>
      </c>
      <c r="M103" s="66">
        <f t="shared" si="49"/>
        <v>13.579540566598807</v>
      </c>
      <c r="N103" s="66">
        <f t="shared" si="50"/>
        <v>0.11339194065032387</v>
      </c>
      <c r="O103" s="67">
        <f t="shared" si="51"/>
        <v>1.2857732204446573E-2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1.2813731693804532E-6</v>
      </c>
      <c r="X103" s="65">
        <f t="shared" si="55"/>
        <v>1.2813731693804531E-2</v>
      </c>
      <c r="Y103" s="68">
        <f t="shared" si="57"/>
        <v>1E-4</v>
      </c>
      <c r="Z103" s="68">
        <f t="shared" si="58"/>
        <v>1E-4</v>
      </c>
      <c r="AA103" s="66">
        <f t="shared" si="56"/>
        <v>13.579540566598807</v>
      </c>
      <c r="AB103" s="68">
        <f t="shared" si="59"/>
        <v>3.8096221317468704E-2</v>
      </c>
    </row>
    <row r="104" spans="1:28">
      <c r="A104">
        <v>9095.27</v>
      </c>
      <c r="B104">
        <v>13.80528233638084</v>
      </c>
      <c r="D104" s="66">
        <f t="shared" ref="D104:D125" si="60">IF(B104-$D$4&gt;0.05,B104-$D$4,IF(A104="","",0))</f>
        <v>13.692932507249131</v>
      </c>
      <c r="E104" s="66">
        <f t="shared" ref="E104:E125" si="61">IF(D104="","",IF(A104&lt;$F$4+0.01,0,10^(((-0.434*$E$4)/(LOG(A104)-LOG($F$4)))+LOG($G$4))))</f>
        <v>11.451609049860508</v>
      </c>
      <c r="F104" s="66">
        <f t="shared" ref="F104:F125" si="62">IF(E104="","",IF(ABS(D104-E104)&lt;0.05,0,D104-E104))</f>
        <v>2.2413234573886225</v>
      </c>
      <c r="G104" s="66">
        <f t="shared" ref="G104:G125" si="63">IF(OR(D104="",$H$4=""),"",IF(A104&lt;$I$4,0,10^(((-0.434*$H$4)/(LOG(A104)-LOG($I$4)))+LOG($J$4))))</f>
        <v>2.1655060983908614</v>
      </c>
      <c r="H104" s="66">
        <f t="shared" ref="H104:H125" si="64">IF(G104="","",IF(ABS(G104-F104)&lt;0.05,0,G104-F104))</f>
        <v>-7.5817358997761097E-2</v>
      </c>
      <c r="I104" s="66">
        <f t="shared" ref="I104:I125" si="65">IF(G104="","",E104+G104)</f>
        <v>13.617115148251369</v>
      </c>
      <c r="J104" s="66">
        <f t="shared" ref="J104:J125" si="66">IF(I104="","",IF(ABS(D104-I104)&lt;0.05,0,D104-I104))</f>
        <v>7.5817358997761986E-2</v>
      </c>
      <c r="K104" s="66">
        <f t="shared" ref="K104:K125" si="67">IF(OR(G104="",$K$4=""),"",IF(A104&lt;$L$4,0,10^(((-0.434*$K$4)/(LOG(A104)-LOG($L$4)))+LOG($M$4))))</f>
        <v>9.2136616560383424E-5</v>
      </c>
      <c r="L104" s="66">
        <f t="shared" ref="L104:L125" si="68">IF(K104="","",IF(ABS(K104-J104)&lt;0.05,0,K104-J104))</f>
        <v>-7.5725222381201607E-2</v>
      </c>
      <c r="M104" s="66">
        <f t="shared" ref="M104:M125" si="69">IF(L104="","",E104+G104+K104)</f>
        <v>13.617207284867929</v>
      </c>
      <c r="N104" s="66">
        <f t="shared" ref="N104:N125" si="70">IF(M104="","",IF(ABS(D104-M104)&lt;0.05,0,D104-M104))</f>
        <v>7.5725222381201718E-2</v>
      </c>
      <c r="O104" s="67">
        <f t="shared" ref="O104:O125" si="71">IF($H$4="",IF(A104="","",F104^2),IF(N104="","",N104^2))</f>
        <v>5.7343093046824537E-3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1.1712248396718891E-6</v>
      </c>
      <c r="X104" s="65">
        <f t="shared" ref="X104:X125" si="75">IF(D104="","",IF(W104=" "," ",W104*10000))</f>
        <v>1.171224839671889E-2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13.617207284867929</v>
      </c>
      <c r="AB104" s="68">
        <f t="shared" si="59"/>
        <v>3.7666718269122157E-2</v>
      </c>
    </row>
    <row r="105" spans="1:28">
      <c r="A105">
        <v>9953.8799999999992</v>
      </c>
      <c r="B105">
        <v>13.80528233638084</v>
      </c>
      <c r="D105" s="66">
        <f t="shared" si="60"/>
        <v>13.692932507249131</v>
      </c>
      <c r="E105" s="66">
        <f t="shared" si="61"/>
        <v>11.484949728564793</v>
      </c>
      <c r="F105" s="66">
        <f t="shared" si="62"/>
        <v>2.2079827786843378</v>
      </c>
      <c r="G105" s="66">
        <f t="shared" si="63"/>
        <v>2.1691115741191389</v>
      </c>
      <c r="H105" s="66">
        <f t="shared" si="64"/>
        <v>0</v>
      </c>
      <c r="I105" s="66">
        <f t="shared" si="65"/>
        <v>13.654061302683932</v>
      </c>
      <c r="J105" s="66">
        <f t="shared" si="66"/>
        <v>0</v>
      </c>
      <c r="K105" s="66">
        <f t="shared" si="67"/>
        <v>9.240700884798052E-5</v>
      </c>
      <c r="L105" s="66">
        <f t="shared" si="68"/>
        <v>0</v>
      </c>
      <c r="M105" s="66">
        <f t="shared" si="69"/>
        <v>13.65415370969278</v>
      </c>
      <c r="N105" s="66">
        <f t="shared" si="70"/>
        <v>0</v>
      </c>
      <c r="O105" s="67">
        <f t="shared" si="71"/>
        <v>0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1.0701963603662635E-6</v>
      </c>
      <c r="X105" s="65">
        <f t="shared" si="75"/>
        <v>1.0701963603662634E-2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13.65415370969278</v>
      </c>
      <c r="AB105" s="68">
        <f t="shared" ref="AB105:AB125" si="79">IF(AA105-AA104&lt;0.0001,0.0001,AA105-AA104)</f>
        <v>3.6946424824851221E-2</v>
      </c>
    </row>
    <row r="106" spans="1:28">
      <c r="A106">
        <v>10894.1</v>
      </c>
      <c r="B106">
        <v>13.80528233638084</v>
      </c>
      <c r="D106" s="66">
        <f t="shared" si="60"/>
        <v>13.692932507249131</v>
      </c>
      <c r="E106" s="66">
        <f t="shared" si="61"/>
        <v>11.51770004119239</v>
      </c>
      <c r="F106" s="66">
        <f t="shared" si="62"/>
        <v>2.175232466056741</v>
      </c>
      <c r="G106" s="66">
        <f t="shared" si="63"/>
        <v>2.1725067754392717</v>
      </c>
      <c r="H106" s="66">
        <f t="shared" si="64"/>
        <v>0</v>
      </c>
      <c r="I106" s="66">
        <f t="shared" si="65"/>
        <v>13.690206816631662</v>
      </c>
      <c r="J106" s="66">
        <f t="shared" si="66"/>
        <v>0</v>
      </c>
      <c r="K106" s="66">
        <f t="shared" si="67"/>
        <v>9.2659570824902586E-5</v>
      </c>
      <c r="L106" s="66">
        <f t="shared" si="68"/>
        <v>0</v>
      </c>
      <c r="M106" s="66">
        <f t="shared" si="69"/>
        <v>13.690299476202487</v>
      </c>
      <c r="N106" s="66">
        <f t="shared" si="70"/>
        <v>0</v>
      </c>
      <c r="O106" s="67">
        <f t="shared" si="71"/>
        <v>0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9.778326018232385E-7</v>
      </c>
      <c r="X106" s="65">
        <f t="shared" si="75"/>
        <v>9.7783260182323847E-3</v>
      </c>
      <c r="Y106" s="68">
        <f t="shared" si="77"/>
        <v>1E-4</v>
      </c>
      <c r="Z106" s="68">
        <f t="shared" si="78"/>
        <v>1E-4</v>
      </c>
      <c r="AA106" s="66">
        <f t="shared" si="76"/>
        <v>13.690299476202487</v>
      </c>
      <c r="AB106" s="68">
        <f t="shared" si="79"/>
        <v>3.6145766509706689E-2</v>
      </c>
    </row>
    <row r="107" spans="1:28">
      <c r="A107">
        <v>11895</v>
      </c>
      <c r="B107">
        <v>13.80528233638084</v>
      </c>
      <c r="D107" s="66">
        <f t="shared" si="60"/>
        <v>13.692932507249131</v>
      </c>
      <c r="E107" s="66">
        <f t="shared" si="61"/>
        <v>11.549023217297936</v>
      </c>
      <c r="F107" s="66">
        <f t="shared" si="62"/>
        <v>2.1439092899511945</v>
      </c>
      <c r="G107" s="66">
        <f t="shared" si="63"/>
        <v>2.1756263744905837</v>
      </c>
      <c r="H107" s="66">
        <f t="shared" si="64"/>
        <v>0</v>
      </c>
      <c r="I107" s="66">
        <f t="shared" si="65"/>
        <v>13.72464959178852</v>
      </c>
      <c r="J107" s="66">
        <f t="shared" si="66"/>
        <v>0</v>
      </c>
      <c r="K107" s="66">
        <f t="shared" si="67"/>
        <v>9.2889889215352634E-5</v>
      </c>
      <c r="L107" s="66">
        <f t="shared" si="68"/>
        <v>0</v>
      </c>
      <c r="M107" s="66">
        <f t="shared" si="69"/>
        <v>13.724742481677735</v>
      </c>
      <c r="N107" s="66">
        <f t="shared" si="70"/>
        <v>0</v>
      </c>
      <c r="O107" s="67">
        <f t="shared" si="71"/>
        <v>0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8.9555327007335374E-7</v>
      </c>
      <c r="X107" s="65">
        <f t="shared" si="75"/>
        <v>8.9555327007335376E-3</v>
      </c>
      <c r="Y107" s="68">
        <f t="shared" si="77"/>
        <v>1E-4</v>
      </c>
      <c r="Z107" s="68">
        <f t="shared" si="78"/>
        <v>1E-4</v>
      </c>
      <c r="AA107" s="66">
        <f t="shared" si="76"/>
        <v>13.724742481677735</v>
      </c>
      <c r="AB107" s="68">
        <f t="shared" si="79"/>
        <v>3.4443005475248256E-2</v>
      </c>
    </row>
    <row r="108" spans="1:28">
      <c r="A108">
        <v>12994.75</v>
      </c>
      <c r="B108">
        <v>13.80528233638084</v>
      </c>
      <c r="D108" s="66">
        <f t="shared" si="60"/>
        <v>13.692932507249131</v>
      </c>
      <c r="E108" s="66">
        <f t="shared" si="61"/>
        <v>11.579982796319635</v>
      </c>
      <c r="F108" s="66">
        <f t="shared" si="62"/>
        <v>2.1129497109294952</v>
      </c>
      <c r="G108" s="66">
        <f t="shared" si="63"/>
        <v>2.1785941427022646</v>
      </c>
      <c r="H108" s="66">
        <f t="shared" si="64"/>
        <v>6.5644431772769352E-2</v>
      </c>
      <c r="I108" s="66">
        <f t="shared" si="65"/>
        <v>13.7585769390219</v>
      </c>
      <c r="J108" s="66">
        <f t="shared" si="66"/>
        <v>-6.5644431772769352E-2</v>
      </c>
      <c r="K108" s="66">
        <f t="shared" si="67"/>
        <v>9.3107465854625114E-5</v>
      </c>
      <c r="L108" s="66">
        <f t="shared" si="68"/>
        <v>6.5737539238623979E-2</v>
      </c>
      <c r="M108" s="66">
        <f t="shared" si="69"/>
        <v>13.758670046487754</v>
      </c>
      <c r="N108" s="66">
        <f t="shared" si="70"/>
        <v>-6.573753923862391E-2</v>
      </c>
      <c r="O108" s="67">
        <f t="shared" si="71"/>
        <v>4.3214240651496183E-3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8.197622999690292E-7</v>
      </c>
      <c r="X108" s="65">
        <f t="shared" si="75"/>
        <v>8.1976229996902922E-3</v>
      </c>
      <c r="Y108" s="68">
        <f t="shared" si="77"/>
        <v>1E-4</v>
      </c>
      <c r="Z108" s="68">
        <f t="shared" si="78"/>
        <v>1E-4</v>
      </c>
      <c r="AA108" s="66">
        <f t="shared" si="76"/>
        <v>13.758670046487754</v>
      </c>
      <c r="AB108" s="68">
        <f t="shared" si="79"/>
        <v>3.3927564810019462E-2</v>
      </c>
    </row>
    <row r="109" spans="1:28">
      <c r="A109">
        <v>14293.91</v>
      </c>
      <c r="B109">
        <v>13.80528233638084</v>
      </c>
      <c r="D109" s="66">
        <f t="shared" si="60"/>
        <v>13.692932507249131</v>
      </c>
      <c r="E109" s="66">
        <f t="shared" si="61"/>
        <v>11.612740444469612</v>
      </c>
      <c r="F109" s="66">
        <f t="shared" si="62"/>
        <v>2.0801920627795187</v>
      </c>
      <c r="G109" s="66">
        <f t="shared" si="63"/>
        <v>2.181616152442341</v>
      </c>
      <c r="H109" s="66">
        <f t="shared" si="64"/>
        <v>0.10142408966282224</v>
      </c>
      <c r="I109" s="66">
        <f t="shared" si="65"/>
        <v>13.794356596911953</v>
      </c>
      <c r="J109" s="66">
        <f t="shared" si="66"/>
        <v>-0.10142408966282268</v>
      </c>
      <c r="K109" s="66">
        <f t="shared" si="67"/>
        <v>9.3327499564037052E-5</v>
      </c>
      <c r="L109" s="66">
        <f t="shared" si="68"/>
        <v>0.10151741716238671</v>
      </c>
      <c r="M109" s="66">
        <f t="shared" si="69"/>
        <v>13.794449924411518</v>
      </c>
      <c r="N109" s="66">
        <f t="shared" si="70"/>
        <v>-0.1015174171623876</v>
      </c>
      <c r="O109" s="67">
        <f t="shared" si="71"/>
        <v>1.0305785987322229E-2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7.4525487760329698E-7</v>
      </c>
      <c r="X109" s="65">
        <f t="shared" si="75"/>
        <v>7.4525487760329695E-3</v>
      </c>
      <c r="Y109" s="68">
        <f t="shared" si="77"/>
        <v>1E-4</v>
      </c>
      <c r="Z109" s="68">
        <f t="shared" si="78"/>
        <v>1E-4</v>
      </c>
      <c r="AA109" s="66">
        <f t="shared" si="76"/>
        <v>13.794449924411518</v>
      </c>
      <c r="AB109" s="68">
        <f t="shared" si="79"/>
        <v>3.5779877923763692E-2</v>
      </c>
    </row>
    <row r="110" spans="1:28">
      <c r="A110">
        <v>15594.39</v>
      </c>
      <c r="B110">
        <v>13.80528233638084</v>
      </c>
      <c r="D110" s="66">
        <f t="shared" si="60"/>
        <v>13.692932507249131</v>
      </c>
      <c r="E110" s="66">
        <f t="shared" si="61"/>
        <v>11.642142019502485</v>
      </c>
      <c r="F110" s="66">
        <f t="shared" si="62"/>
        <v>2.0507904877466459</v>
      </c>
      <c r="G110" s="66">
        <f t="shared" si="63"/>
        <v>2.1842307218252985</v>
      </c>
      <c r="H110" s="66">
        <f t="shared" si="64"/>
        <v>0.13344023407865269</v>
      </c>
      <c r="I110" s="66">
        <f t="shared" si="65"/>
        <v>13.826372741327784</v>
      </c>
      <c r="J110" s="66">
        <f t="shared" si="66"/>
        <v>-0.13344023407865357</v>
      </c>
      <c r="K110" s="66">
        <f t="shared" si="67"/>
        <v>9.351664207374094E-5</v>
      </c>
      <c r="L110" s="66">
        <f t="shared" si="68"/>
        <v>0.13353375072072732</v>
      </c>
      <c r="M110" s="66">
        <f t="shared" si="69"/>
        <v>13.826466257969859</v>
      </c>
      <c r="N110" s="66">
        <f t="shared" si="70"/>
        <v>-0.13353375072072815</v>
      </c>
      <c r="O110" s="67">
        <f t="shared" si="71"/>
        <v>1.7831262581545566E-2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6.8310502350669339E-7</v>
      </c>
      <c r="X110" s="65">
        <f t="shared" si="75"/>
        <v>6.8310502350669338E-3</v>
      </c>
      <c r="Y110" s="68">
        <f t="shared" si="77"/>
        <v>1E-4</v>
      </c>
      <c r="Z110" s="68">
        <f t="shared" si="78"/>
        <v>1E-4</v>
      </c>
      <c r="AA110" s="66">
        <f t="shared" si="76"/>
        <v>13.826466257969859</v>
      </c>
      <c r="AB110" s="68">
        <f t="shared" si="79"/>
        <v>3.2016333558340548E-2</v>
      </c>
    </row>
    <row r="111" spans="1:28">
      <c r="A111">
        <v>17094.009999999998</v>
      </c>
      <c r="B111">
        <v>13.80528233638084</v>
      </c>
      <c r="D111" s="66">
        <f t="shared" si="60"/>
        <v>13.692932507249131</v>
      </c>
      <c r="E111" s="66">
        <f t="shared" si="61"/>
        <v>11.672606484145621</v>
      </c>
      <c r="F111" s="66">
        <f t="shared" si="62"/>
        <v>2.0203260231035092</v>
      </c>
      <c r="G111" s="66">
        <f t="shared" si="63"/>
        <v>2.1868473449165622</v>
      </c>
      <c r="H111" s="66">
        <f t="shared" si="64"/>
        <v>0.16652132181305301</v>
      </c>
      <c r="I111" s="66">
        <f t="shared" si="65"/>
        <v>13.859453829062183</v>
      </c>
      <c r="J111" s="66">
        <f t="shared" si="66"/>
        <v>-0.16652132181305213</v>
      </c>
      <c r="K111" s="66">
        <f t="shared" si="67"/>
        <v>9.3704805506394939E-5</v>
      </c>
      <c r="L111" s="66">
        <f t="shared" si="68"/>
        <v>0.16661502661855851</v>
      </c>
      <c r="M111" s="66">
        <f t="shared" si="69"/>
        <v>13.859547533867689</v>
      </c>
      <c r="N111" s="66">
        <f t="shared" si="70"/>
        <v>-0.1666150266185582</v>
      </c>
      <c r="O111" s="67">
        <f t="shared" si="71"/>
        <v>2.7760567095102859E-2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6.2317771824882184E-7</v>
      </c>
      <c r="X111" s="65">
        <f t="shared" si="75"/>
        <v>6.2317771824882181E-3</v>
      </c>
      <c r="Y111" s="68">
        <f t="shared" si="77"/>
        <v>1E-4</v>
      </c>
      <c r="Z111" s="68">
        <f t="shared" si="78"/>
        <v>1E-4</v>
      </c>
      <c r="AA111" s="66">
        <f t="shared" si="76"/>
        <v>13.859547533867689</v>
      </c>
      <c r="AB111" s="68">
        <f t="shared" si="79"/>
        <v>3.3081275897830054E-2</v>
      </c>
    </row>
    <row r="112" spans="1:28">
      <c r="A112">
        <v>18693.47</v>
      </c>
      <c r="B112">
        <v>13.80528233638084</v>
      </c>
      <c r="D112" s="66">
        <f t="shared" si="60"/>
        <v>13.692932507249131</v>
      </c>
      <c r="E112" s="66">
        <f t="shared" si="61"/>
        <v>11.701767575365595</v>
      </c>
      <c r="F112" s="66">
        <f t="shared" si="62"/>
        <v>1.9911649318835352</v>
      </c>
      <c r="G112" s="66">
        <f t="shared" si="63"/>
        <v>2.1892682738485427</v>
      </c>
      <c r="H112" s="66">
        <f t="shared" si="64"/>
        <v>0.19810334196500756</v>
      </c>
      <c r="I112" s="66">
        <f t="shared" si="65"/>
        <v>13.891035849214138</v>
      </c>
      <c r="J112" s="66">
        <f t="shared" si="66"/>
        <v>-0.19810334196500712</v>
      </c>
      <c r="K112" s="66">
        <f t="shared" si="67"/>
        <v>9.3877900246349414E-5</v>
      </c>
      <c r="L112" s="66">
        <f t="shared" si="68"/>
        <v>0.19819721986525346</v>
      </c>
      <c r="M112" s="66">
        <f t="shared" si="69"/>
        <v>13.891129727114384</v>
      </c>
      <c r="N112" s="66">
        <f t="shared" si="70"/>
        <v>-0.19819721986525352</v>
      </c>
      <c r="O112" s="67">
        <f t="shared" si="71"/>
        <v>3.9282137962315646E-2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5.6985707562707953E-7</v>
      </c>
      <c r="X112" s="65">
        <f t="shared" si="75"/>
        <v>5.6985707562707951E-3</v>
      </c>
      <c r="Y112" s="68">
        <f t="shared" si="77"/>
        <v>1E-4</v>
      </c>
      <c r="Z112" s="68">
        <f t="shared" si="78"/>
        <v>1E-4</v>
      </c>
      <c r="AA112" s="66">
        <f t="shared" si="76"/>
        <v>13.891129727114384</v>
      </c>
      <c r="AB112" s="68">
        <f t="shared" si="79"/>
        <v>3.1582193246695311E-2</v>
      </c>
    </row>
    <row r="113" spans="1:28">
      <c r="A113">
        <v>20393.939999999999</v>
      </c>
      <c r="B113">
        <v>13.80528233638084</v>
      </c>
      <c r="D113" s="66">
        <f t="shared" si="60"/>
        <v>13.692932507249131</v>
      </c>
      <c r="E113" s="66">
        <f t="shared" si="61"/>
        <v>11.729674502332143</v>
      </c>
      <c r="F113" s="66">
        <f t="shared" si="62"/>
        <v>1.9632580049169874</v>
      </c>
      <c r="G113" s="66">
        <f t="shared" si="63"/>
        <v>2.1915120889854767</v>
      </c>
      <c r="H113" s="66">
        <f t="shared" si="64"/>
        <v>0.22825408406848924</v>
      </c>
      <c r="I113" s="66">
        <f t="shared" si="65"/>
        <v>13.921186591317619</v>
      </c>
      <c r="J113" s="66">
        <f t="shared" si="66"/>
        <v>-0.22825408406848879</v>
      </c>
      <c r="K113" s="66">
        <f t="shared" si="67"/>
        <v>9.4037483395284556E-5</v>
      </c>
      <c r="L113" s="66">
        <f t="shared" si="68"/>
        <v>0.22834812155188408</v>
      </c>
      <c r="M113" s="66">
        <f t="shared" si="69"/>
        <v>13.921280628801014</v>
      </c>
      <c r="N113" s="66">
        <f t="shared" si="70"/>
        <v>-0.22834812155188366</v>
      </c>
      <c r="O113" s="67">
        <f t="shared" si="71"/>
        <v>5.2142864616273835E-2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5.2234174208233147E-7</v>
      </c>
      <c r="X113" s="65">
        <f t="shared" si="75"/>
        <v>5.2234174208233147E-3</v>
      </c>
      <c r="Y113" s="68">
        <f t="shared" si="77"/>
        <v>1E-4</v>
      </c>
      <c r="Z113" s="68">
        <f t="shared" si="78"/>
        <v>1E-4</v>
      </c>
      <c r="AA113" s="66">
        <f t="shared" si="76"/>
        <v>13.921280628801014</v>
      </c>
      <c r="AB113" s="68">
        <f t="shared" si="79"/>
        <v>3.0150901686630149E-2</v>
      </c>
    </row>
    <row r="114" spans="1:28">
      <c r="A114">
        <v>22294.77</v>
      </c>
      <c r="B114">
        <v>13.80528233638084</v>
      </c>
      <c r="D114" s="66">
        <f t="shared" si="60"/>
        <v>13.692932507249131</v>
      </c>
      <c r="E114" s="66">
        <f t="shared" si="61"/>
        <v>11.757763226867256</v>
      </c>
      <c r="F114" s="66">
        <f t="shared" si="62"/>
        <v>1.9351692803818743</v>
      </c>
      <c r="G114" s="66">
        <f t="shared" si="63"/>
        <v>2.1937017746984333</v>
      </c>
      <c r="H114" s="66">
        <f t="shared" si="64"/>
        <v>0.258532494316559</v>
      </c>
      <c r="I114" s="66">
        <f t="shared" si="65"/>
        <v>13.95146500156569</v>
      </c>
      <c r="J114" s="66">
        <f t="shared" si="66"/>
        <v>-0.25853249431655989</v>
      </c>
      <c r="K114" s="66">
        <f t="shared" si="67"/>
        <v>9.4192436147446781E-5</v>
      </c>
      <c r="L114" s="66">
        <f t="shared" si="68"/>
        <v>0.25862668675270734</v>
      </c>
      <c r="M114" s="66">
        <f t="shared" si="69"/>
        <v>13.951559194001838</v>
      </c>
      <c r="N114" s="66">
        <f t="shared" si="70"/>
        <v>-0.25862668675270761</v>
      </c>
      <c r="O114" s="67">
        <f t="shared" si="71"/>
        <v>6.6887763100683145E-2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4.7780740270128564E-7</v>
      </c>
      <c r="X114" s="65">
        <f t="shared" si="75"/>
        <v>4.7780740270128566E-3</v>
      </c>
      <c r="Y114" s="68">
        <f t="shared" si="77"/>
        <v>1E-4</v>
      </c>
      <c r="Z114" s="68">
        <f t="shared" si="78"/>
        <v>1E-4</v>
      </c>
      <c r="AA114" s="66">
        <f t="shared" si="76"/>
        <v>13.951559194001838</v>
      </c>
      <c r="AB114" s="68">
        <f t="shared" si="79"/>
        <v>3.0278565200823948E-2</v>
      </c>
    </row>
    <row r="115" spans="1:28">
      <c r="A115">
        <v>24396.63</v>
      </c>
      <c r="B115">
        <v>13.80528233638084</v>
      </c>
      <c r="D115" s="66">
        <f t="shared" si="60"/>
        <v>13.692932507249131</v>
      </c>
      <c r="E115" s="66">
        <f t="shared" si="61"/>
        <v>11.785683473157958</v>
      </c>
      <c r="F115" s="66">
        <f t="shared" si="62"/>
        <v>1.9072490340911727</v>
      </c>
      <c r="G115" s="66">
        <f t="shared" si="63"/>
        <v>2.195813052275585</v>
      </c>
      <c r="H115" s="66">
        <f t="shared" si="64"/>
        <v>0.28856401818441224</v>
      </c>
      <c r="I115" s="66">
        <f t="shared" si="65"/>
        <v>13.981496525433542</v>
      </c>
      <c r="J115" s="66">
        <f t="shared" si="66"/>
        <v>-0.28856401818441135</v>
      </c>
      <c r="K115" s="66">
        <f t="shared" si="67"/>
        <v>9.4341115441559859E-5</v>
      </c>
      <c r="L115" s="66">
        <f t="shared" si="68"/>
        <v>0.2886583592998529</v>
      </c>
      <c r="M115" s="66">
        <f t="shared" si="69"/>
        <v>13.981590866548984</v>
      </c>
      <c r="N115" s="66">
        <f t="shared" si="70"/>
        <v>-0.28865835929985373</v>
      </c>
      <c r="O115" s="67">
        <f t="shared" si="71"/>
        <v>8.3323648393683447E-2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4.3664252593585846E-7</v>
      </c>
      <c r="X115" s="65">
        <f t="shared" si="75"/>
        <v>4.3664252593585843E-3</v>
      </c>
      <c r="Y115" s="68">
        <f t="shared" si="77"/>
        <v>1E-4</v>
      </c>
      <c r="Z115" s="68">
        <f t="shared" si="78"/>
        <v>1E-4</v>
      </c>
      <c r="AA115" s="66">
        <f t="shared" si="76"/>
        <v>13.981590866548984</v>
      </c>
      <c r="AB115" s="68">
        <f t="shared" si="79"/>
        <v>3.0031672547146115E-2</v>
      </c>
    </row>
    <row r="116" spans="1:28">
      <c r="A116">
        <v>26696.400000000001</v>
      </c>
      <c r="B116">
        <v>13.80528233638084</v>
      </c>
      <c r="D116" s="66">
        <f t="shared" si="60"/>
        <v>13.692932507249131</v>
      </c>
      <c r="E116" s="66">
        <f t="shared" si="61"/>
        <v>11.813133349229139</v>
      </c>
      <c r="F116" s="66">
        <f t="shared" si="62"/>
        <v>1.879799158019992</v>
      </c>
      <c r="G116" s="66">
        <f t="shared" si="63"/>
        <v>2.1978281173853795</v>
      </c>
      <c r="H116" s="66">
        <f t="shared" si="64"/>
        <v>0.31802895936538755</v>
      </c>
      <c r="I116" s="66">
        <f t="shared" si="65"/>
        <v>14.010961466614518</v>
      </c>
      <c r="J116" s="66">
        <f t="shared" si="66"/>
        <v>-0.31802895936538711</v>
      </c>
      <c r="K116" s="66">
        <f t="shared" si="67"/>
        <v>9.4482360129634197E-5</v>
      </c>
      <c r="L116" s="66">
        <f t="shared" si="68"/>
        <v>0.31812344172551676</v>
      </c>
      <c r="M116" s="66">
        <f t="shared" si="69"/>
        <v>14.011055948974647</v>
      </c>
      <c r="N116" s="66">
        <f t="shared" si="70"/>
        <v>-0.31812344172551654</v>
      </c>
      <c r="O116" s="67">
        <f t="shared" si="71"/>
        <v>0.10120252417528812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3.9902781451890679E-7</v>
      </c>
      <c r="X116" s="65">
        <f t="shared" si="75"/>
        <v>3.9902781451890681E-3</v>
      </c>
      <c r="Y116" s="68">
        <f t="shared" si="77"/>
        <v>1E-4</v>
      </c>
      <c r="Z116" s="68">
        <f t="shared" si="78"/>
        <v>1E-4</v>
      </c>
      <c r="AA116" s="66">
        <f t="shared" si="76"/>
        <v>14.011055948974647</v>
      </c>
      <c r="AB116" s="68">
        <f t="shared" si="79"/>
        <v>2.9465082425662814E-2</v>
      </c>
    </row>
    <row r="117" spans="1:28">
      <c r="A117">
        <v>29297.84</v>
      </c>
      <c r="B117">
        <v>13.80528233638084</v>
      </c>
      <c r="D117" s="66">
        <f t="shared" si="60"/>
        <v>13.692932507249131</v>
      </c>
      <c r="E117" s="66">
        <f t="shared" si="61"/>
        <v>11.840989244175324</v>
      </c>
      <c r="F117" s="66">
        <f t="shared" si="62"/>
        <v>1.8519432630738066</v>
      </c>
      <c r="G117" s="66">
        <f t="shared" si="63"/>
        <v>2.199814183306275</v>
      </c>
      <c r="H117" s="66">
        <f t="shared" si="64"/>
        <v>0.34787092023246835</v>
      </c>
      <c r="I117" s="66">
        <f t="shared" si="65"/>
        <v>14.040803427481599</v>
      </c>
      <c r="J117" s="66">
        <f t="shared" si="66"/>
        <v>-0.34787092023246835</v>
      </c>
      <c r="K117" s="66">
        <f t="shared" si="67"/>
        <v>9.4620946386076438E-5</v>
      </c>
      <c r="L117" s="66">
        <f t="shared" si="68"/>
        <v>0.34796554117885442</v>
      </c>
      <c r="M117" s="66">
        <f t="shared" si="69"/>
        <v>14.040898048427986</v>
      </c>
      <c r="N117" s="66">
        <f t="shared" si="70"/>
        <v>-0.34796554117885492</v>
      </c>
      <c r="O117" s="67">
        <f t="shared" si="71"/>
        <v>0.12108001784789338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3.6359698010237415E-7</v>
      </c>
      <c r="X117" s="65">
        <f t="shared" si="75"/>
        <v>3.6359698010237414E-3</v>
      </c>
      <c r="Y117" s="68">
        <f t="shared" si="77"/>
        <v>1E-4</v>
      </c>
      <c r="Z117" s="68">
        <f t="shared" si="78"/>
        <v>1E-4</v>
      </c>
      <c r="AA117" s="66">
        <f t="shared" si="76"/>
        <v>14.040898048427986</v>
      </c>
      <c r="AB117" s="68">
        <f t="shared" si="79"/>
        <v>2.9842099453338378E-2</v>
      </c>
    </row>
    <row r="118" spans="1:28">
      <c r="A118">
        <v>31998.639999999999</v>
      </c>
      <c r="B118">
        <v>13.80528233638084</v>
      </c>
      <c r="D118" s="66">
        <f t="shared" si="60"/>
        <v>13.692932507249131</v>
      </c>
      <c r="E118" s="66">
        <f t="shared" si="61"/>
        <v>11.866967961841844</v>
      </c>
      <c r="F118" s="66">
        <f t="shared" si="62"/>
        <v>1.8259645454072864</v>
      </c>
      <c r="G118" s="66">
        <f t="shared" si="63"/>
        <v>2.2016152576153276</v>
      </c>
      <c r="H118" s="66">
        <f t="shared" si="64"/>
        <v>0.37565071220804125</v>
      </c>
      <c r="I118" s="66">
        <f t="shared" si="65"/>
        <v>14.068583219457171</v>
      </c>
      <c r="J118" s="66">
        <f t="shared" si="66"/>
        <v>-0.37565071220804036</v>
      </c>
      <c r="K118" s="66">
        <f t="shared" si="67"/>
        <v>9.4746090360082336E-5</v>
      </c>
      <c r="L118" s="66">
        <f t="shared" si="68"/>
        <v>0.37574545829840045</v>
      </c>
      <c r="M118" s="66">
        <f t="shared" si="69"/>
        <v>14.068677965547531</v>
      </c>
      <c r="N118" s="66">
        <f t="shared" si="70"/>
        <v>-0.37574545829840034</v>
      </c>
      <c r="O118" s="67">
        <f t="shared" si="71"/>
        <v>0.14118464943187492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3.3290809070393434E-7</v>
      </c>
      <c r="X118" s="65">
        <f t="shared" si="75"/>
        <v>3.3290809070393433E-3</v>
      </c>
      <c r="Y118" s="68">
        <f t="shared" si="77"/>
        <v>1E-4</v>
      </c>
      <c r="Z118" s="68">
        <f t="shared" si="78"/>
        <v>1E-4</v>
      </c>
      <c r="AA118" s="66">
        <f t="shared" si="76"/>
        <v>14.068677965547531</v>
      </c>
      <c r="AB118" s="68">
        <f t="shared" si="79"/>
        <v>2.7779917119545416E-2</v>
      </c>
    </row>
    <row r="119" spans="1:28">
      <c r="A119">
        <v>34982.879999999997</v>
      </c>
      <c r="B119">
        <v>13.80528233638084</v>
      </c>
      <c r="D119" s="66">
        <f t="shared" si="60"/>
        <v>13.692932507249131</v>
      </c>
      <c r="E119" s="66">
        <f t="shared" si="61"/>
        <v>11.892814510743959</v>
      </c>
      <c r="F119" s="66">
        <f t="shared" si="62"/>
        <v>1.8001179965051719</v>
      </c>
      <c r="G119" s="66">
        <f t="shared" si="63"/>
        <v>2.2033601557970885</v>
      </c>
      <c r="H119" s="66">
        <f t="shared" si="64"/>
        <v>0.40324215929191665</v>
      </c>
      <c r="I119" s="66">
        <f t="shared" si="65"/>
        <v>14.096174666541048</v>
      </c>
      <c r="J119" s="66">
        <f t="shared" si="66"/>
        <v>-0.40324215929191709</v>
      </c>
      <c r="K119" s="66">
        <f t="shared" si="67"/>
        <v>9.486684985459449E-5</v>
      </c>
      <c r="L119" s="66">
        <f t="shared" si="68"/>
        <v>0.40333702614177169</v>
      </c>
      <c r="M119" s="66">
        <f t="shared" si="69"/>
        <v>14.096269533390902</v>
      </c>
      <c r="N119" s="66">
        <f t="shared" si="70"/>
        <v>-0.40333702614177191</v>
      </c>
      <c r="O119" s="67">
        <f t="shared" si="71"/>
        <v>0.16268075665688841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3.0450912410649276E-7</v>
      </c>
      <c r="X119" s="65">
        <f t="shared" si="75"/>
        <v>3.0450912410649278E-3</v>
      </c>
      <c r="Y119" s="68">
        <f t="shared" si="77"/>
        <v>1E-4</v>
      </c>
      <c r="Z119" s="68">
        <f t="shared" si="78"/>
        <v>1E-4</v>
      </c>
      <c r="AA119" s="66">
        <f t="shared" si="76"/>
        <v>14.096269533390902</v>
      </c>
      <c r="AB119" s="68">
        <f t="shared" si="79"/>
        <v>2.7591567843371578E-2</v>
      </c>
    </row>
    <row r="120" spans="1:28">
      <c r="A120">
        <v>38298.04</v>
      </c>
      <c r="B120">
        <v>13.80528233638084</v>
      </c>
      <c r="D120" s="66">
        <f t="shared" si="60"/>
        <v>13.692932507249131</v>
      </c>
      <c r="E120" s="66">
        <f t="shared" si="61"/>
        <v>11.918635095681406</v>
      </c>
      <c r="F120" s="66">
        <f t="shared" si="62"/>
        <v>1.7742974115677246</v>
      </c>
      <c r="G120" s="66">
        <f t="shared" si="63"/>
        <v>2.2050582988491816</v>
      </c>
      <c r="H120" s="66">
        <f t="shared" si="64"/>
        <v>0.43076088728145701</v>
      </c>
      <c r="I120" s="66">
        <f t="shared" si="65"/>
        <v>14.123693394530587</v>
      </c>
      <c r="J120" s="66">
        <f t="shared" si="66"/>
        <v>-0.43076088728145656</v>
      </c>
      <c r="K120" s="66">
        <f t="shared" si="67"/>
        <v>9.4983921456177835E-5</v>
      </c>
      <c r="L120" s="66">
        <f t="shared" si="68"/>
        <v>0.43085587120291274</v>
      </c>
      <c r="M120" s="66">
        <f t="shared" si="69"/>
        <v>14.123788378452044</v>
      </c>
      <c r="N120" s="66">
        <f t="shared" si="70"/>
        <v>-0.43085587120291358</v>
      </c>
      <c r="O120" s="67">
        <f t="shared" si="71"/>
        <v>0.18563678175002166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2.7815016506125488E-7</v>
      </c>
      <c r="X120" s="65">
        <f t="shared" si="75"/>
        <v>2.7815016506125487E-3</v>
      </c>
      <c r="Y120" s="68">
        <f t="shared" si="77"/>
        <v>1E-4</v>
      </c>
      <c r="Z120" s="68">
        <f t="shared" si="78"/>
        <v>1E-4</v>
      </c>
      <c r="AA120" s="66">
        <f t="shared" si="76"/>
        <v>14.123788378452044</v>
      </c>
      <c r="AB120" s="68">
        <f t="shared" si="79"/>
        <v>2.7518845061141661E-2</v>
      </c>
    </row>
    <row r="121" spans="1:28">
      <c r="A121">
        <v>41898.480000000003</v>
      </c>
      <c r="B121">
        <v>13.80528233638084</v>
      </c>
      <c r="D121" s="66">
        <f t="shared" si="60"/>
        <v>13.692932507249131</v>
      </c>
      <c r="E121" s="66">
        <f t="shared" si="61"/>
        <v>11.943846500529741</v>
      </c>
      <c r="F121" s="66">
        <f t="shared" si="62"/>
        <v>1.7490860067193896</v>
      </c>
      <c r="G121" s="66">
        <f t="shared" si="63"/>
        <v>2.2066746271949031</v>
      </c>
      <c r="H121" s="66">
        <f t="shared" si="64"/>
        <v>0.45758862047551352</v>
      </c>
      <c r="I121" s="66">
        <f t="shared" si="65"/>
        <v>14.150521127724645</v>
      </c>
      <c r="J121" s="66">
        <f t="shared" si="66"/>
        <v>-0.45758862047551396</v>
      </c>
      <c r="K121" s="66">
        <f t="shared" si="67"/>
        <v>9.5094940710356259E-5</v>
      </c>
      <c r="L121" s="66">
        <f t="shared" si="68"/>
        <v>0.45768371541622432</v>
      </c>
      <c r="M121" s="66">
        <f t="shared" si="69"/>
        <v>14.150616222665354</v>
      </c>
      <c r="N121" s="66">
        <f t="shared" si="70"/>
        <v>-0.45768371541622344</v>
      </c>
      <c r="O121" s="67">
        <f t="shared" si="71"/>
        <v>0.20947438335719859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2.5424803352108578E-7</v>
      </c>
      <c r="X121" s="65">
        <f t="shared" si="75"/>
        <v>2.5424803352108579E-3</v>
      </c>
      <c r="Y121" s="68">
        <f t="shared" si="77"/>
        <v>1E-4</v>
      </c>
      <c r="Z121" s="68">
        <f t="shared" si="78"/>
        <v>1E-4</v>
      </c>
      <c r="AA121" s="66">
        <f t="shared" si="76"/>
        <v>14.150616222665354</v>
      </c>
      <c r="AB121" s="68">
        <f t="shared" si="79"/>
        <v>2.6827844213309859E-2</v>
      </c>
    </row>
    <row r="122" spans="1:28">
      <c r="A122">
        <v>45798.16</v>
      </c>
      <c r="B122">
        <v>13.80528233638084</v>
      </c>
      <c r="D122" s="66">
        <f t="shared" si="60"/>
        <v>13.692932507249131</v>
      </c>
      <c r="E122" s="66">
        <f t="shared" si="61"/>
        <v>11.968421976903311</v>
      </c>
      <c r="F122" s="66">
        <f t="shared" si="62"/>
        <v>1.7245105303458192</v>
      </c>
      <c r="G122" s="66">
        <f t="shared" si="63"/>
        <v>2.2082119472943447</v>
      </c>
      <c r="H122" s="66">
        <f t="shared" si="64"/>
        <v>0.48370141694852542</v>
      </c>
      <c r="I122" s="66">
        <f t="shared" si="65"/>
        <v>14.176633924197656</v>
      </c>
      <c r="J122" s="66">
        <f t="shared" si="66"/>
        <v>-0.48370141694852542</v>
      </c>
      <c r="K122" s="66">
        <f t="shared" si="67"/>
        <v>9.5200162355457999E-5</v>
      </c>
      <c r="L122" s="66">
        <f t="shared" si="68"/>
        <v>0.4837966171108809</v>
      </c>
      <c r="M122" s="66">
        <f t="shared" si="69"/>
        <v>14.176729124360012</v>
      </c>
      <c r="N122" s="66">
        <f t="shared" si="70"/>
        <v>-0.4837966171108814</v>
      </c>
      <c r="O122" s="67">
        <f t="shared" si="71"/>
        <v>0.23405916672793278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2.3259899846462263E-7</v>
      </c>
      <c r="X122" s="65">
        <f t="shared" si="75"/>
        <v>2.3259899846462262E-3</v>
      </c>
      <c r="Y122" s="68">
        <f t="shared" si="77"/>
        <v>1E-4</v>
      </c>
      <c r="Z122" s="68">
        <f t="shared" si="78"/>
        <v>1E-4</v>
      </c>
      <c r="AA122" s="66">
        <f t="shared" si="76"/>
        <v>14.176729124360012</v>
      </c>
      <c r="AB122" s="68">
        <f t="shared" si="79"/>
        <v>2.6112901694657964E-2</v>
      </c>
    </row>
    <row r="123" spans="1:28">
      <c r="A123">
        <v>50093.49</v>
      </c>
      <c r="B123">
        <v>13.80528233638084</v>
      </c>
      <c r="D123" s="66">
        <f t="shared" si="60"/>
        <v>13.692932507249131</v>
      </c>
      <c r="E123" s="66">
        <f t="shared" si="61"/>
        <v>11.99278899695746</v>
      </c>
      <c r="F123" s="66">
        <f t="shared" si="62"/>
        <v>1.7001435102916709</v>
      </c>
      <c r="G123" s="66">
        <f t="shared" si="63"/>
        <v>2.2097002907300944</v>
      </c>
      <c r="H123" s="66">
        <f t="shared" si="64"/>
        <v>0.50955678043842356</v>
      </c>
      <c r="I123" s="66">
        <f t="shared" si="65"/>
        <v>14.202489287687554</v>
      </c>
      <c r="J123" s="66">
        <f t="shared" si="66"/>
        <v>-0.50955678043842312</v>
      </c>
      <c r="K123" s="66">
        <f t="shared" si="67"/>
        <v>9.5301689083195521E-5</v>
      </c>
      <c r="L123" s="66">
        <f t="shared" si="68"/>
        <v>0.50965208212750635</v>
      </c>
      <c r="M123" s="66">
        <f t="shared" si="69"/>
        <v>14.202584589376636</v>
      </c>
      <c r="N123" s="66">
        <f t="shared" si="70"/>
        <v>-0.50965208212750568</v>
      </c>
      <c r="O123" s="67">
        <f t="shared" si="71"/>
        <v>0.25974524481690181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2.1265450156342756E-7</v>
      </c>
      <c r="X123" s="65">
        <f t="shared" si="75"/>
        <v>2.1265450156342756E-3</v>
      </c>
      <c r="Y123" s="68">
        <f t="shared" si="77"/>
        <v>1E-4</v>
      </c>
      <c r="Z123" s="68">
        <f t="shared" si="78"/>
        <v>1E-4</v>
      </c>
      <c r="AA123" s="66">
        <f t="shared" si="76"/>
        <v>14.202584589376636</v>
      </c>
      <c r="AB123" s="68">
        <f t="shared" si="79"/>
        <v>2.5855465016624279E-2</v>
      </c>
    </row>
    <row r="124" spans="1:28">
      <c r="A124">
        <v>54798.16</v>
      </c>
      <c r="B124">
        <v>13.80528233638084</v>
      </c>
      <c r="D124" s="66">
        <f t="shared" si="60"/>
        <v>13.692932507249131</v>
      </c>
      <c r="E124" s="66">
        <f t="shared" si="61"/>
        <v>12.016806391792658</v>
      </c>
      <c r="F124" s="66">
        <f t="shared" si="62"/>
        <v>1.6761261154564728</v>
      </c>
      <c r="G124" s="66">
        <f t="shared" si="63"/>
        <v>2.2111334810419363</v>
      </c>
      <c r="H124" s="66">
        <f t="shared" si="64"/>
        <v>0.53500736558546347</v>
      </c>
      <c r="I124" s="66">
        <f t="shared" si="65"/>
        <v>14.227939872834593</v>
      </c>
      <c r="J124" s="66">
        <f t="shared" si="66"/>
        <v>-0.53500736558546258</v>
      </c>
      <c r="K124" s="66">
        <f t="shared" si="67"/>
        <v>9.5399136449126045E-5</v>
      </c>
      <c r="L124" s="66">
        <f t="shared" si="68"/>
        <v>0.53510276472191176</v>
      </c>
      <c r="M124" s="66">
        <f t="shared" si="69"/>
        <v>14.228035271971041</v>
      </c>
      <c r="N124" s="66">
        <f t="shared" si="70"/>
        <v>-0.53510276472191087</v>
      </c>
      <c r="O124" s="67">
        <f t="shared" si="71"/>
        <v>0.28633496881303272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1.9439715033356124E-7</v>
      </c>
      <c r="X124" s="65">
        <f t="shared" si="75"/>
        <v>1.9439715033356124E-3</v>
      </c>
      <c r="Y124" s="68">
        <f t="shared" si="77"/>
        <v>1E-4</v>
      </c>
      <c r="Z124" s="68">
        <f t="shared" si="78"/>
        <v>1E-4</v>
      </c>
      <c r="AA124" s="66">
        <f t="shared" si="76"/>
        <v>14.228035271971041</v>
      </c>
      <c r="AB124" s="68">
        <f t="shared" si="79"/>
        <v>2.5450682594405194E-2</v>
      </c>
    </row>
    <row r="125" spans="1:28">
      <c r="A125">
        <v>59996.71</v>
      </c>
      <c r="B125">
        <v>13.80528233638084</v>
      </c>
      <c r="D125" s="66">
        <f t="shared" si="60"/>
        <v>13.692932507249131</v>
      </c>
      <c r="E125" s="66">
        <f t="shared" si="61"/>
        <v>12.04067729721581</v>
      </c>
      <c r="F125" s="66">
        <f t="shared" si="62"/>
        <v>1.6522552100333208</v>
      </c>
      <c r="G125" s="66">
        <f t="shared" si="63"/>
        <v>2.2125258160391841</v>
      </c>
      <c r="H125" s="66">
        <f t="shared" si="64"/>
        <v>0.56027060600586331</v>
      </c>
      <c r="I125" s="66">
        <f t="shared" si="65"/>
        <v>14.253203113254994</v>
      </c>
      <c r="J125" s="66">
        <f t="shared" si="66"/>
        <v>-0.56027060600586331</v>
      </c>
      <c r="K125" s="66">
        <f t="shared" si="67"/>
        <v>9.5493509371836108E-5</v>
      </c>
      <c r="L125" s="66">
        <f t="shared" si="68"/>
        <v>0.56036609951523519</v>
      </c>
      <c r="M125" s="66">
        <f t="shared" si="69"/>
        <v>14.253298606764366</v>
      </c>
      <c r="N125" s="66">
        <f t="shared" si="70"/>
        <v>-0.56036609951523531</v>
      </c>
      <c r="O125" s="67">
        <f t="shared" si="71"/>
        <v>0.31401016548591859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1.7755317162428646E-7</v>
      </c>
      <c r="X125" s="65">
        <f t="shared" si="75"/>
        <v>1.7755317162428646E-3</v>
      </c>
      <c r="Y125" s="68">
        <f t="shared" si="77"/>
        <v>1E-4</v>
      </c>
      <c r="Z125" s="68">
        <f t="shared" si="78"/>
        <v>1E-4</v>
      </c>
      <c r="AA125" s="66">
        <f t="shared" si="76"/>
        <v>14.253298606764366</v>
      </c>
      <c r="AB125" s="68">
        <f t="shared" si="79"/>
        <v>2.5263334793324432E-2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4.6261250373235134E-2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9.2522500746470268E-2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0.16191437630632297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0.23130625186617565</v>
      </c>
      <c r="B229" s="9">
        <f t="shared" si="86"/>
        <v>2.36</v>
      </c>
      <c r="C229" s="65">
        <f t="shared" si="80"/>
        <v>0.11895642273446608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0.32382875261264593</v>
      </c>
      <c r="B230" s="9">
        <f t="shared" si="86"/>
        <v>2.58</v>
      </c>
      <c r="C230" s="65">
        <f t="shared" si="80"/>
        <v>0.21147892348093636</v>
      </c>
      <c r="D230" s="9">
        <f t="shared" si="87"/>
        <v>2.58</v>
      </c>
      <c r="E230" s="66">
        <f t="shared" si="81"/>
        <v>3.0517465318695707E-4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3.0517465318695707E-4</v>
      </c>
      <c r="J230" s="9">
        <f t="shared" si="91"/>
        <v>2.58</v>
      </c>
      <c r="K230" s="9">
        <f t="shared" si="83"/>
        <v>3.0517465318695707E-4</v>
      </c>
      <c r="L230" s="9">
        <f t="shared" si="84"/>
        <v>2.58</v>
      </c>
    </row>
    <row r="231" spans="1:12">
      <c r="A231" s="66">
        <f t="shared" si="85"/>
        <v>0.43948187854573373</v>
      </c>
      <c r="B231" s="9">
        <f t="shared" si="86"/>
        <v>2.82</v>
      </c>
      <c r="C231" s="65">
        <f t="shared" si="80"/>
        <v>0.32713204941402418</v>
      </c>
      <c r="D231" s="9">
        <f t="shared" si="87"/>
        <v>2.82</v>
      </c>
      <c r="E231" s="66">
        <f t="shared" si="81"/>
        <v>7.4661772530192601E-3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7.4661772530192601E-3</v>
      </c>
      <c r="J231" s="9">
        <f t="shared" si="91"/>
        <v>2.82</v>
      </c>
      <c r="K231" s="9">
        <f t="shared" si="83"/>
        <v>7.4661772530192601E-3</v>
      </c>
      <c r="L231" s="9">
        <f t="shared" si="84"/>
        <v>2.82</v>
      </c>
    </row>
    <row r="232" spans="1:12">
      <c r="A232" s="66">
        <f t="shared" si="85"/>
        <v>0.53200437929220401</v>
      </c>
      <c r="B232" s="9">
        <f t="shared" si="86"/>
        <v>3.08</v>
      </c>
      <c r="C232" s="65">
        <f t="shared" si="80"/>
        <v>0.41965455016049447</v>
      </c>
      <c r="D232" s="9">
        <f t="shared" si="87"/>
        <v>3.08</v>
      </c>
      <c r="E232" s="66">
        <f t="shared" si="81"/>
        <v>4.1938383201118715E-2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4.1938383201118715E-2</v>
      </c>
      <c r="J232" s="9">
        <f t="shared" si="91"/>
        <v>3.08</v>
      </c>
      <c r="K232" s="9">
        <f t="shared" si="83"/>
        <v>4.1938383201118715E-2</v>
      </c>
      <c r="L232" s="9">
        <f t="shared" si="84"/>
        <v>3.08</v>
      </c>
    </row>
    <row r="233" spans="1:12">
      <c r="A233" s="66">
        <f t="shared" si="85"/>
        <v>0.60139625485205672</v>
      </c>
      <c r="B233" s="9">
        <f t="shared" si="86"/>
        <v>3.37</v>
      </c>
      <c r="C233" s="65">
        <f t="shared" si="80"/>
        <v>0.48904642572034718</v>
      </c>
      <c r="D233" s="9">
        <f t="shared" si="87"/>
        <v>3.37</v>
      </c>
      <c r="E233" s="66">
        <f t="shared" si="81"/>
        <v>0.12669418903451918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0.12669418903451918</v>
      </c>
      <c r="J233" s="9">
        <f t="shared" si="91"/>
        <v>3.37</v>
      </c>
      <c r="K233" s="9">
        <f t="shared" si="83"/>
        <v>0.12669418903451918</v>
      </c>
      <c r="L233" s="9">
        <f t="shared" si="84"/>
        <v>3.37</v>
      </c>
    </row>
    <row r="234" spans="1:12">
      <c r="A234" s="66">
        <f t="shared" si="85"/>
        <v>0.74018000597176203</v>
      </c>
      <c r="B234" s="9">
        <f t="shared" si="86"/>
        <v>3.68</v>
      </c>
      <c r="C234" s="65">
        <f t="shared" si="80"/>
        <v>0.62783017684005249</v>
      </c>
      <c r="D234" s="9">
        <f t="shared" si="87"/>
        <v>3.68</v>
      </c>
      <c r="E234" s="66">
        <f t="shared" si="81"/>
        <v>0.26599157982226457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0.26599157982226457</v>
      </c>
      <c r="J234" s="9">
        <f t="shared" si="91"/>
        <v>3.68</v>
      </c>
      <c r="K234" s="9">
        <f t="shared" si="83"/>
        <v>0.26599157982226457</v>
      </c>
      <c r="L234" s="9">
        <f t="shared" si="84"/>
        <v>3.68</v>
      </c>
    </row>
    <row r="235" spans="1:12">
      <c r="A235" s="66">
        <f t="shared" si="85"/>
        <v>0.90209438227808492</v>
      </c>
      <c r="B235" s="9">
        <f t="shared" si="86"/>
        <v>4.04</v>
      </c>
      <c r="C235" s="65">
        <f t="shared" si="80"/>
        <v>0.78974455314637537</v>
      </c>
      <c r="D235" s="9">
        <f t="shared" si="87"/>
        <v>4.04</v>
      </c>
      <c r="E235" s="66">
        <f t="shared" si="81"/>
        <v>0.4706006649500647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0.4706006649500647</v>
      </c>
      <c r="J235" s="9">
        <f t="shared" si="91"/>
        <v>4.04</v>
      </c>
      <c r="K235" s="9">
        <f t="shared" si="83"/>
        <v>0.4706006649500647</v>
      </c>
      <c r="L235" s="9">
        <f t="shared" si="84"/>
        <v>4.04</v>
      </c>
    </row>
    <row r="236" spans="1:12">
      <c r="A236" s="66">
        <f t="shared" si="85"/>
        <v>1.1334006341442608</v>
      </c>
      <c r="B236" s="9">
        <f t="shared" si="86"/>
        <v>4.41</v>
      </c>
      <c r="C236" s="65">
        <f t="shared" si="80"/>
        <v>1.0210508050125513</v>
      </c>
      <c r="D236" s="9">
        <f t="shared" si="87"/>
        <v>4.41</v>
      </c>
      <c r="E236" s="66">
        <f t="shared" si="81"/>
        <v>0.70631252939484823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0.70631252939484823</v>
      </c>
      <c r="J236" s="9">
        <f t="shared" si="91"/>
        <v>4.41</v>
      </c>
      <c r="K236" s="9">
        <f t="shared" si="83"/>
        <v>0.70631252939484823</v>
      </c>
      <c r="L236" s="9">
        <f t="shared" si="84"/>
        <v>4.41</v>
      </c>
    </row>
    <row r="237" spans="1:12">
      <c r="A237" s="66">
        <f t="shared" si="85"/>
        <v>1.3878375111970538</v>
      </c>
      <c r="B237" s="9">
        <f t="shared" si="86"/>
        <v>4.82</v>
      </c>
      <c r="C237" s="65">
        <f t="shared" si="80"/>
        <v>1.2754876820653442</v>
      </c>
      <c r="D237" s="9">
        <f t="shared" si="87"/>
        <v>4.82</v>
      </c>
      <c r="E237" s="66">
        <f t="shared" si="81"/>
        <v>0.97757206802981278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0.97757206802981278</v>
      </c>
      <c r="J237" s="9">
        <f t="shared" si="91"/>
        <v>4.82</v>
      </c>
      <c r="K237" s="9">
        <f t="shared" si="83"/>
        <v>0.97757206802981278</v>
      </c>
      <c r="L237" s="9">
        <f t="shared" si="84"/>
        <v>4.82</v>
      </c>
    </row>
    <row r="238" spans="1:12">
      <c r="A238" s="66">
        <f t="shared" si="85"/>
        <v>1.6885356386230825</v>
      </c>
      <c r="B238" s="9">
        <f t="shared" si="86"/>
        <v>5.27</v>
      </c>
      <c r="C238" s="65">
        <f t="shared" si="80"/>
        <v>1.576185809491373</v>
      </c>
      <c r="D238" s="9">
        <f t="shared" si="87"/>
        <v>5.27</v>
      </c>
      <c r="E238" s="66">
        <f t="shared" si="81"/>
        <v>1.2723288803728237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1.2723288803728237</v>
      </c>
      <c r="J238" s="9">
        <f t="shared" si="91"/>
        <v>5.27</v>
      </c>
      <c r="K238" s="9">
        <f t="shared" si="83"/>
        <v>1.2723288803728237</v>
      </c>
      <c r="L238" s="9">
        <f t="shared" si="84"/>
        <v>5.27</v>
      </c>
    </row>
    <row r="239" spans="1:12">
      <c r="A239" s="66">
        <f t="shared" si="85"/>
        <v>1.9198418904892582</v>
      </c>
      <c r="B239" s="9">
        <f t="shared" si="86"/>
        <v>5.77</v>
      </c>
      <c r="C239" s="65">
        <f t="shared" si="80"/>
        <v>1.8074920613575487</v>
      </c>
      <c r="D239" s="9">
        <f t="shared" si="87"/>
        <v>5.77</v>
      </c>
      <c r="E239" s="66">
        <f t="shared" si="81"/>
        <v>1.5858338707227109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1.5858338707227109</v>
      </c>
      <c r="J239" s="9">
        <f t="shared" si="91"/>
        <v>5.77</v>
      </c>
      <c r="K239" s="9">
        <f t="shared" si="83"/>
        <v>1.5858338707227109</v>
      </c>
      <c r="L239" s="9">
        <f t="shared" si="84"/>
        <v>5.77</v>
      </c>
    </row>
    <row r="240" spans="1:12">
      <c r="A240" s="66">
        <f t="shared" si="85"/>
        <v>2.2668012682885217</v>
      </c>
      <c r="B240" s="9">
        <f t="shared" si="86"/>
        <v>6.31</v>
      </c>
      <c r="C240" s="65">
        <f t="shared" si="80"/>
        <v>2.1544514391568121</v>
      </c>
      <c r="D240" s="9">
        <f t="shared" si="87"/>
        <v>6.31</v>
      </c>
      <c r="E240" s="66">
        <f t="shared" si="81"/>
        <v>1.9023829871473763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1.9023829871473763</v>
      </c>
      <c r="J240" s="9">
        <f t="shared" si="91"/>
        <v>6.31</v>
      </c>
      <c r="K240" s="9">
        <f t="shared" si="83"/>
        <v>1.9023829871473763</v>
      </c>
      <c r="L240" s="9">
        <f t="shared" si="84"/>
        <v>6.31</v>
      </c>
    </row>
    <row r="241" spans="1:19">
      <c r="A241" s="66">
        <f t="shared" si="85"/>
        <v>2.4518462697814618</v>
      </c>
      <c r="B241" s="9">
        <f t="shared" si="86"/>
        <v>6.9</v>
      </c>
      <c r="C241" s="65">
        <f t="shared" si="80"/>
        <v>2.3394964406497523</v>
      </c>
      <c r="D241" s="9">
        <f t="shared" si="87"/>
        <v>6.9</v>
      </c>
      <c r="E241" s="66">
        <f t="shared" si="81"/>
        <v>2.2205171440685678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2.2205171440685678</v>
      </c>
      <c r="J241" s="9">
        <f t="shared" si="91"/>
        <v>6.9</v>
      </c>
      <c r="K241" s="9">
        <f t="shared" si="83"/>
        <v>2.2205171440685678</v>
      </c>
      <c r="L241" s="9">
        <f t="shared" si="84"/>
        <v>6.9</v>
      </c>
    </row>
    <row r="242" spans="1:19">
      <c r="A242" s="66">
        <f t="shared" si="85"/>
        <v>2.6831525216476373</v>
      </c>
      <c r="B242" s="9">
        <f t="shared" si="86"/>
        <v>7.55</v>
      </c>
      <c r="C242" s="65">
        <f t="shared" si="80"/>
        <v>2.5708026925159277</v>
      </c>
      <c r="D242" s="9">
        <f t="shared" si="87"/>
        <v>7.55</v>
      </c>
      <c r="E242" s="66">
        <f t="shared" si="81"/>
        <v>2.5389318754578878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2.5389318754578878</v>
      </c>
      <c r="J242" s="9">
        <f t="shared" si="91"/>
        <v>7.55</v>
      </c>
      <c r="K242" s="9">
        <f t="shared" si="83"/>
        <v>2.5389318754578878</v>
      </c>
      <c r="L242" s="9">
        <f t="shared" si="84"/>
        <v>7.55</v>
      </c>
    </row>
    <row r="243" spans="1:19">
      <c r="A243" s="66">
        <f t="shared" si="85"/>
        <v>2.8913281483271955</v>
      </c>
      <c r="B243" s="9">
        <f t="shared" si="86"/>
        <v>8.26</v>
      </c>
      <c r="C243" s="65">
        <f t="shared" si="80"/>
        <v>2.778978319195486</v>
      </c>
      <c r="D243" s="9">
        <f t="shared" si="87"/>
        <v>8.26</v>
      </c>
      <c r="E243" s="66">
        <f t="shared" si="81"/>
        <v>2.8520125955868556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2.8520125955868556</v>
      </c>
      <c r="J243" s="9">
        <f t="shared" si="91"/>
        <v>8.26</v>
      </c>
      <c r="K243" s="9">
        <f t="shared" si="83"/>
        <v>2.8520125955868556</v>
      </c>
      <c r="L243" s="9">
        <f t="shared" si="84"/>
        <v>8.26</v>
      </c>
    </row>
    <row r="244" spans="1:19">
      <c r="A244" s="66">
        <f t="shared" si="85"/>
        <v>3.122634400193371</v>
      </c>
      <c r="B244" s="9">
        <f t="shared" si="86"/>
        <v>9.0399999999999991</v>
      </c>
      <c r="C244" s="65">
        <f t="shared" si="80"/>
        <v>3.0102845710616615</v>
      </c>
      <c r="D244" s="9">
        <f t="shared" si="87"/>
        <v>9.0399999999999991</v>
      </c>
      <c r="E244" s="66">
        <f t="shared" si="81"/>
        <v>3.1595239235542261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3.1595239235542261</v>
      </c>
      <c r="J244" s="9">
        <f t="shared" si="91"/>
        <v>9.0399999999999991</v>
      </c>
      <c r="K244" s="9">
        <f t="shared" si="83"/>
        <v>3.1595239235542261</v>
      </c>
      <c r="L244" s="9">
        <f t="shared" si="84"/>
        <v>9.0399999999999991</v>
      </c>
    </row>
    <row r="245" spans="1:19">
      <c r="A245" s="66">
        <f t="shared" si="85"/>
        <v>3.3770712772461646</v>
      </c>
      <c r="B245" s="9">
        <f t="shared" si="86"/>
        <v>9.8800000000000008</v>
      </c>
      <c r="C245" s="65">
        <f t="shared" si="80"/>
        <v>3.2647214481144551</v>
      </c>
      <c r="D245" s="9">
        <f t="shared" si="87"/>
        <v>9.8800000000000008</v>
      </c>
      <c r="E245" s="66">
        <f t="shared" si="81"/>
        <v>3.4543470146372561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3.4543470146372561</v>
      </c>
      <c r="J245" s="9">
        <f t="shared" si="91"/>
        <v>9.8800000000000008</v>
      </c>
      <c r="K245" s="9">
        <f t="shared" si="83"/>
        <v>3.4543470146372561</v>
      </c>
      <c r="L245" s="9">
        <f t="shared" si="84"/>
        <v>9.8800000000000008</v>
      </c>
    </row>
    <row r="246" spans="1:19">
      <c r="A246" s="66">
        <f t="shared" si="85"/>
        <v>3.5852469039257229</v>
      </c>
      <c r="B246" s="9">
        <f t="shared" si="86"/>
        <v>10.79</v>
      </c>
      <c r="C246" s="65">
        <f t="shared" si="80"/>
        <v>3.4728970747940133</v>
      </c>
      <c r="D246" s="9">
        <f t="shared" si="87"/>
        <v>10.79</v>
      </c>
      <c r="E246" s="66">
        <f t="shared" si="81"/>
        <v>3.7380554785933495</v>
      </c>
      <c r="F246" s="9">
        <f t="shared" si="88"/>
        <v>10.79</v>
      </c>
      <c r="G246" s="68">
        <f t="shared" si="82"/>
        <v>0.1</v>
      </c>
      <c r="H246" s="9">
        <f t="shared" si="89"/>
        <v>10.79</v>
      </c>
      <c r="I246" s="66">
        <f t="shared" si="90"/>
        <v>3.7380554785933495</v>
      </c>
      <c r="J246" s="9">
        <f t="shared" si="91"/>
        <v>10.79</v>
      </c>
      <c r="K246" s="9">
        <f t="shared" si="83"/>
        <v>3.7380554785933495</v>
      </c>
      <c r="L246" s="9">
        <f t="shared" si="84"/>
        <v>10.79</v>
      </c>
    </row>
    <row r="247" spans="1:19">
      <c r="A247" s="66">
        <f t="shared" si="85"/>
        <v>3.8396837809785151</v>
      </c>
      <c r="B247" s="9">
        <f t="shared" si="86"/>
        <v>11.79</v>
      </c>
      <c r="C247" s="65">
        <f t="shared" si="80"/>
        <v>3.7273339518468056</v>
      </c>
      <c r="D247" s="9">
        <f t="shared" si="87"/>
        <v>11.79</v>
      </c>
      <c r="E247" s="66">
        <f t="shared" si="81"/>
        <v>4.0142926270020425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4.0142926270020425</v>
      </c>
      <c r="J247" s="9">
        <f t="shared" si="91"/>
        <v>11.79</v>
      </c>
      <c r="K247" s="9">
        <f t="shared" si="83"/>
        <v>4.0142926270020425</v>
      </c>
      <c r="L247" s="9">
        <f t="shared" si="84"/>
        <v>11.79</v>
      </c>
    </row>
    <row r="248" spans="1:19">
      <c r="A248" s="66">
        <f t="shared" si="85"/>
        <v>4.0709900328446906</v>
      </c>
      <c r="B248" s="9">
        <f t="shared" si="86"/>
        <v>12.89</v>
      </c>
      <c r="C248" s="65">
        <f t="shared" si="80"/>
        <v>3.9586402037129811</v>
      </c>
      <c r="D248" s="9">
        <f t="shared" si="87"/>
        <v>12.89</v>
      </c>
      <c r="E248" s="66">
        <f t="shared" si="81"/>
        <v>4.282787606801401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4.282787606801401</v>
      </c>
      <c r="J248" s="9">
        <f t="shared" si="91"/>
        <v>12.89</v>
      </c>
      <c r="K248" s="9">
        <f t="shared" si="83"/>
        <v>4.282787606801401</v>
      </c>
      <c r="L248" s="9">
        <f t="shared" si="84"/>
        <v>12.89</v>
      </c>
    </row>
    <row r="249" spans="1:19">
      <c r="A249" s="66">
        <f t="shared" si="85"/>
        <v>4.3716881602707192</v>
      </c>
      <c r="B249" s="9">
        <f t="shared" si="86"/>
        <v>14.2</v>
      </c>
      <c r="C249" s="65">
        <f t="shared" si="80"/>
        <v>4.2593383311390092</v>
      </c>
      <c r="D249" s="9">
        <f t="shared" si="87"/>
        <v>14.2</v>
      </c>
      <c r="E249" s="66">
        <f t="shared" si="81"/>
        <v>4.5632748083681367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4.5632748083681367</v>
      </c>
      <c r="J249" s="9">
        <f t="shared" si="91"/>
        <v>14.2</v>
      </c>
      <c r="K249" s="9">
        <f t="shared" si="83"/>
        <v>4.5632748083681367</v>
      </c>
      <c r="L249" s="9">
        <f t="shared" si="84"/>
        <v>14.2</v>
      </c>
    </row>
    <row r="250" spans="1:19">
      <c r="A250" s="66">
        <f t="shared" si="85"/>
        <v>4.6261250373235123</v>
      </c>
      <c r="B250" s="9">
        <f t="shared" si="86"/>
        <v>15.49</v>
      </c>
      <c r="C250" s="65">
        <f t="shared" si="80"/>
        <v>4.5137752081918023</v>
      </c>
      <c r="D250" s="9">
        <f t="shared" si="87"/>
        <v>15.49</v>
      </c>
      <c r="E250" s="66">
        <f t="shared" si="81"/>
        <v>4.8057083102971623</v>
      </c>
      <c r="F250" s="9">
        <f t="shared" si="88"/>
        <v>15.49</v>
      </c>
      <c r="G250" s="68">
        <f t="shared" si="82"/>
        <v>0.1</v>
      </c>
      <c r="H250" s="9">
        <f t="shared" si="89"/>
        <v>15.49</v>
      </c>
      <c r="I250" s="66">
        <f t="shared" si="90"/>
        <v>4.8057083102971623</v>
      </c>
      <c r="J250" s="9">
        <f t="shared" si="91"/>
        <v>15.49</v>
      </c>
      <c r="K250" s="9">
        <f t="shared" si="83"/>
        <v>4.8057083102971623</v>
      </c>
      <c r="L250" s="9">
        <f t="shared" si="84"/>
        <v>15.49</v>
      </c>
    </row>
    <row r="251" spans="1:19" ht="24">
      <c r="A251" s="66">
        <f t="shared" si="85"/>
        <v>4.834300664003071</v>
      </c>
      <c r="B251" s="9">
        <f t="shared" si="86"/>
        <v>16.89</v>
      </c>
      <c r="C251" s="65">
        <f t="shared" si="80"/>
        <v>4.721950834871361</v>
      </c>
      <c r="D251" s="9">
        <f t="shared" si="87"/>
        <v>16.89</v>
      </c>
      <c r="E251" s="66">
        <f t="shared" si="81"/>
        <v>5.0381582929814472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5.0381582929814472</v>
      </c>
      <c r="J251" s="9">
        <f t="shared" si="91"/>
        <v>16.89</v>
      </c>
      <c r="K251" s="9">
        <f t="shared" si="83"/>
        <v>5.0381582929814472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5.0887375410558642</v>
      </c>
      <c r="B252" s="9">
        <f t="shared" si="86"/>
        <v>18.5</v>
      </c>
      <c r="C252" s="65">
        <f t="shared" si="80"/>
        <v>4.9763877119241542</v>
      </c>
      <c r="D252" s="9">
        <f t="shared" si="87"/>
        <v>18.5</v>
      </c>
      <c r="E252" s="66">
        <f t="shared" si="81"/>
        <v>5.2735280062424801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5.2735280062424801</v>
      </c>
      <c r="J252" s="9">
        <f t="shared" si="91"/>
        <v>18.5</v>
      </c>
      <c r="K252" s="9">
        <f t="shared" si="83"/>
        <v>5.2735280062424801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0.57702877183011858</v>
      </c>
    </row>
    <row r="253" spans="1:19">
      <c r="A253" s="66">
        <f t="shared" si="85"/>
        <v>5.3200437929220401</v>
      </c>
      <c r="B253" s="9">
        <f t="shared" si="86"/>
        <v>20.3</v>
      </c>
      <c r="C253" s="65">
        <f t="shared" si="80"/>
        <v>5.2076939637903301</v>
      </c>
      <c r="D253" s="9">
        <f t="shared" si="87"/>
        <v>20.3</v>
      </c>
      <c r="E253" s="66">
        <f t="shared" si="81"/>
        <v>5.5041213092730832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5.5041213092730832</v>
      </c>
      <c r="J253" s="9">
        <f t="shared" si="91"/>
        <v>20.3</v>
      </c>
      <c r="K253" s="9">
        <f t="shared" si="83"/>
        <v>5.5041213092730832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5.7702877183011845</v>
      </c>
    </row>
    <row r="254" spans="1:19">
      <c r="A254" s="66">
        <f t="shared" si="85"/>
        <v>5.5513500447882151</v>
      </c>
      <c r="B254" s="9">
        <f t="shared" si="86"/>
        <v>22.2</v>
      </c>
      <c r="C254" s="65">
        <f t="shared" si="80"/>
        <v>5.4390002156565052</v>
      </c>
      <c r="D254" s="9">
        <f t="shared" si="87"/>
        <v>22.2</v>
      </c>
      <c r="E254" s="66">
        <f t="shared" si="81"/>
        <v>5.7176430364387301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5.7176430364387301</v>
      </c>
      <c r="J254" s="9">
        <f t="shared" si="91"/>
        <v>22.2</v>
      </c>
      <c r="K254" s="9">
        <f t="shared" si="83"/>
        <v>5.7176430364387301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57.70287718301185</v>
      </c>
    </row>
    <row r="255" spans="1:19">
      <c r="A255" s="66">
        <f t="shared" si="85"/>
        <v>5.782656296654392</v>
      </c>
      <c r="B255" s="9">
        <f t="shared" si="86"/>
        <v>24.3</v>
      </c>
      <c r="C255" s="65">
        <f t="shared" si="80"/>
        <v>5.670306467522682</v>
      </c>
      <c r="D255" s="9">
        <f t="shared" si="87"/>
        <v>24.3</v>
      </c>
      <c r="E255" s="66">
        <f t="shared" si="81"/>
        <v>5.9250371568272024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5.9250371568272024</v>
      </c>
      <c r="J255" s="9">
        <f t="shared" si="91"/>
        <v>24.3</v>
      </c>
      <c r="K255" s="9">
        <f t="shared" si="83"/>
        <v>5.9250371568272024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577.02877183011856</v>
      </c>
    </row>
    <row r="256" spans="1:19">
      <c r="A256" s="66">
        <f t="shared" si="85"/>
        <v>6.0370931737071851</v>
      </c>
      <c r="B256" s="9">
        <f t="shared" si="86"/>
        <v>26.59</v>
      </c>
      <c r="C256" s="65">
        <f t="shared" si="80"/>
        <v>5.9247433445754751</v>
      </c>
      <c r="D256" s="9">
        <f t="shared" si="87"/>
        <v>26.59</v>
      </c>
      <c r="E256" s="66">
        <f t="shared" si="81"/>
        <v>6.1237297046556556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6.1237297046556556</v>
      </c>
      <c r="J256" s="9">
        <f t="shared" si="91"/>
        <v>26.59</v>
      </c>
      <c r="K256" s="9">
        <f t="shared" si="83"/>
        <v>6.1237297046556556</v>
      </c>
      <c r="L256" s="9">
        <f t="shared" si="84"/>
        <v>26.59</v>
      </c>
    </row>
    <row r="257" spans="1:19">
      <c r="A257" s="66">
        <f t="shared" si="85"/>
        <v>6.2452688003867429</v>
      </c>
      <c r="B257" s="9">
        <f t="shared" si="86"/>
        <v>28.99</v>
      </c>
      <c r="C257" s="65">
        <f t="shared" ref="C257:C288" si="92">IF(D40&lt;0.0001,0.1,IF(D40="",0.001,D40))</f>
        <v>6.1329189712550329</v>
      </c>
      <c r="D257" s="9">
        <f t="shared" si="87"/>
        <v>28.99</v>
      </c>
      <c r="E257" s="66">
        <f t="shared" ref="E257:E288" si="93">IF(E40&lt;0.0001,0.1,IF(E40="",E256,E40))</f>
        <v>6.3072410477230934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6.3072410477230934</v>
      </c>
      <c r="J257" s="9">
        <f t="shared" si="91"/>
        <v>28.99</v>
      </c>
      <c r="K257" s="9">
        <f t="shared" ref="K257:K288" si="95">IF(M40&lt;0.0001,0.1,IF(M40="",0.0001,M40))</f>
        <v>6.3072410477230934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6.4303138018796835</v>
      </c>
      <c r="B258" s="9">
        <f t="shared" ref="B258:B289" si="98">IF(A41="",B257,A41)</f>
        <v>31.79</v>
      </c>
      <c r="C258" s="65">
        <f t="shared" si="92"/>
        <v>6.3179639727479735</v>
      </c>
      <c r="D258" s="9">
        <f t="shared" ref="D258:D289" si="99">IF(A41="",B257,A41)</f>
        <v>31.79</v>
      </c>
      <c r="E258" s="66">
        <f t="shared" si="93"/>
        <v>6.4956684149991863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6.4956684149991863</v>
      </c>
      <c r="J258" s="9">
        <f t="shared" ref="J258:J289" si="103">IF(A41="",B257,A41)</f>
        <v>31.79</v>
      </c>
      <c r="K258" s="9">
        <f t="shared" si="95"/>
        <v>6.4956684149991863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6.6153588033726241</v>
      </c>
      <c r="B259" s="9">
        <f t="shared" si="98"/>
        <v>34.79</v>
      </c>
      <c r="C259" s="65">
        <f t="shared" si="92"/>
        <v>6.5030089742409141</v>
      </c>
      <c r="D259" s="9">
        <f t="shared" si="99"/>
        <v>34.79</v>
      </c>
      <c r="E259" s="66">
        <f t="shared" si="93"/>
        <v>6.6729394794701644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6.6729394794701644</v>
      </c>
      <c r="J259" s="9">
        <f t="shared" si="103"/>
        <v>34.79</v>
      </c>
      <c r="K259" s="9">
        <f t="shared" si="95"/>
        <v>6.6729394794701644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6.8235344300521819</v>
      </c>
      <c r="B260" s="9">
        <f t="shared" si="98"/>
        <v>38</v>
      </c>
      <c r="C260" s="65">
        <f t="shared" si="92"/>
        <v>6.7111846009204719</v>
      </c>
      <c r="D260" s="9">
        <f t="shared" si="99"/>
        <v>38</v>
      </c>
      <c r="E260" s="66">
        <f t="shared" si="93"/>
        <v>6.840022091031976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6.840022091031976</v>
      </c>
      <c r="J260" s="9">
        <f t="shared" si="103"/>
        <v>38</v>
      </c>
      <c r="K260" s="9">
        <f t="shared" si="95"/>
        <v>6.840022091031976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7.0085794315451224</v>
      </c>
      <c r="B261" s="9">
        <f t="shared" si="98"/>
        <v>41.59</v>
      </c>
      <c r="C261" s="65">
        <f t="shared" si="92"/>
        <v>6.8962296024134124</v>
      </c>
      <c r="D261" s="9">
        <f t="shared" si="99"/>
        <v>41.59</v>
      </c>
      <c r="E261" s="66">
        <f t="shared" si="93"/>
        <v>7.0046713134885703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7.0046713134885703</v>
      </c>
      <c r="J261" s="9">
        <f t="shared" si="103"/>
        <v>41.59</v>
      </c>
      <c r="K261" s="9">
        <f t="shared" si="95"/>
        <v>7.0046713134885703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7.1936244330380639</v>
      </c>
      <c r="B262" s="9">
        <f t="shared" si="98"/>
        <v>44.05</v>
      </c>
      <c r="C262" s="65">
        <f t="shared" si="92"/>
        <v>7.0812746039063539</v>
      </c>
      <c r="D262" s="9">
        <f t="shared" si="99"/>
        <v>44.05</v>
      </c>
      <c r="E262" s="66">
        <f t="shared" si="93"/>
        <v>7.106325441106768</v>
      </c>
      <c r="F262" s="9">
        <f t="shared" si="100"/>
        <v>44.05</v>
      </c>
      <c r="G262" s="68">
        <f t="shared" si="94"/>
        <v>0.1</v>
      </c>
      <c r="H262" s="9">
        <f t="shared" si="101"/>
        <v>44.05</v>
      </c>
      <c r="I262" s="66">
        <f t="shared" si="102"/>
        <v>7.106325441106768</v>
      </c>
      <c r="J262" s="9">
        <f t="shared" si="103"/>
        <v>44.05</v>
      </c>
      <c r="K262" s="9">
        <f t="shared" si="95"/>
        <v>7.106325441106768</v>
      </c>
      <c r="L262" s="9">
        <f t="shared" si="96"/>
        <v>44.05</v>
      </c>
    </row>
    <row r="263" spans="1:19">
      <c r="A263" s="66">
        <f t="shared" si="97"/>
        <v>7.3610901593891738</v>
      </c>
      <c r="B263" s="9">
        <f t="shared" si="98"/>
        <v>48.17</v>
      </c>
      <c r="C263" s="65">
        <f t="shared" si="92"/>
        <v>7.2487403302574638</v>
      </c>
      <c r="D263" s="9">
        <f t="shared" si="99"/>
        <v>48.17</v>
      </c>
      <c r="E263" s="66">
        <f t="shared" si="93"/>
        <v>7.259810886708153</v>
      </c>
      <c r="F263" s="9">
        <f t="shared" si="100"/>
        <v>48.17</v>
      </c>
      <c r="G263" s="68">
        <f t="shared" si="94"/>
        <v>0.1</v>
      </c>
      <c r="H263" s="9">
        <f t="shared" si="101"/>
        <v>48.17</v>
      </c>
      <c r="I263" s="66">
        <f t="shared" si="102"/>
        <v>7.259810886708153</v>
      </c>
      <c r="J263" s="9">
        <f t="shared" si="103"/>
        <v>48.17</v>
      </c>
      <c r="K263" s="9">
        <f t="shared" si="95"/>
        <v>7.259810886708153</v>
      </c>
      <c r="L263" s="9">
        <f t="shared" si="96"/>
        <v>48.17</v>
      </c>
    </row>
    <row r="264" spans="1:19">
      <c r="A264" s="66">
        <f t="shared" si="97"/>
        <v>7.5285558857402846</v>
      </c>
      <c r="B264" s="9">
        <f t="shared" si="98"/>
        <v>53.13</v>
      </c>
      <c r="C264" s="65">
        <f t="shared" si="92"/>
        <v>7.4162060566085746</v>
      </c>
      <c r="D264" s="9">
        <f t="shared" si="99"/>
        <v>53.13</v>
      </c>
      <c r="E264" s="66">
        <f t="shared" si="93"/>
        <v>7.4217875824179771</v>
      </c>
      <c r="F264" s="9">
        <f t="shared" si="100"/>
        <v>53.13</v>
      </c>
      <c r="G264" s="68">
        <f t="shared" si="94"/>
        <v>0.1</v>
      </c>
      <c r="H264" s="9">
        <f t="shared" si="101"/>
        <v>53.13</v>
      </c>
      <c r="I264" s="66">
        <f t="shared" si="102"/>
        <v>7.4217875824179771</v>
      </c>
      <c r="J264" s="9">
        <f t="shared" si="103"/>
        <v>53.13</v>
      </c>
      <c r="K264" s="9">
        <f t="shared" si="95"/>
        <v>7.4217875824179771</v>
      </c>
      <c r="L264" s="9">
        <f t="shared" si="96"/>
        <v>53.13</v>
      </c>
    </row>
    <row r="265" spans="1:19">
      <c r="A265" s="66">
        <f t="shared" si="97"/>
        <v>7.6960216120913971</v>
      </c>
      <c r="B265" s="9">
        <f t="shared" si="98"/>
        <v>57.98</v>
      </c>
      <c r="C265" s="65">
        <f t="shared" si="92"/>
        <v>7.5836717829596871</v>
      </c>
      <c r="D265" s="9">
        <f t="shared" si="99"/>
        <v>57.98</v>
      </c>
      <c r="E265" s="66">
        <f t="shared" si="93"/>
        <v>7.5609107407699891</v>
      </c>
      <c r="F265" s="9">
        <f t="shared" si="100"/>
        <v>57.98</v>
      </c>
      <c r="G265" s="68">
        <f t="shared" si="94"/>
        <v>0.1</v>
      </c>
      <c r="H265" s="9">
        <f t="shared" si="101"/>
        <v>57.98</v>
      </c>
      <c r="I265" s="66">
        <f t="shared" si="102"/>
        <v>7.5609107407699891</v>
      </c>
      <c r="J265" s="9">
        <f t="shared" si="103"/>
        <v>57.98</v>
      </c>
      <c r="K265" s="9">
        <f t="shared" si="95"/>
        <v>7.5609107407699891</v>
      </c>
      <c r="L265" s="9">
        <f t="shared" si="96"/>
        <v>57.98</v>
      </c>
    </row>
    <row r="266" spans="1:19">
      <c r="A266" s="66">
        <f t="shared" si="97"/>
        <v>7.8634873384425079</v>
      </c>
      <c r="B266" s="9">
        <f t="shared" si="98"/>
        <v>64.64</v>
      </c>
      <c r="C266" s="65">
        <f t="shared" si="92"/>
        <v>7.7511375093107979</v>
      </c>
      <c r="D266" s="9">
        <f t="shared" si="99"/>
        <v>64.64</v>
      </c>
      <c r="E266" s="66">
        <f t="shared" si="93"/>
        <v>7.7275195024403303</v>
      </c>
      <c r="F266" s="9">
        <f t="shared" si="100"/>
        <v>64.64</v>
      </c>
      <c r="G266" s="68">
        <f t="shared" si="94"/>
        <v>0.1</v>
      </c>
      <c r="H266" s="9">
        <f t="shared" si="101"/>
        <v>64.64</v>
      </c>
      <c r="I266" s="66">
        <f t="shared" si="102"/>
        <v>7.7275195024403303</v>
      </c>
      <c r="J266" s="9">
        <f t="shared" si="103"/>
        <v>64.64</v>
      </c>
      <c r="K266" s="9">
        <f t="shared" si="95"/>
        <v>7.7275195024403303</v>
      </c>
      <c r="L266" s="9">
        <f t="shared" si="96"/>
        <v>64.64</v>
      </c>
    </row>
    <row r="267" spans="1:19">
      <c r="A267" s="66">
        <f t="shared" si="97"/>
        <v>8.002271089562214</v>
      </c>
      <c r="B267" s="9">
        <f t="shared" si="98"/>
        <v>70.040000000000006</v>
      </c>
      <c r="C267" s="65">
        <f t="shared" si="92"/>
        <v>7.889921260430504</v>
      </c>
      <c r="D267" s="9">
        <f t="shared" si="99"/>
        <v>70.040000000000006</v>
      </c>
      <c r="E267" s="66">
        <f t="shared" si="93"/>
        <v>7.8460146459832103</v>
      </c>
      <c r="F267" s="9">
        <f t="shared" si="100"/>
        <v>70.040000000000006</v>
      </c>
      <c r="G267" s="68">
        <f t="shared" si="94"/>
        <v>0.1</v>
      </c>
      <c r="H267" s="9">
        <f t="shared" si="101"/>
        <v>70.040000000000006</v>
      </c>
      <c r="I267" s="66">
        <f t="shared" si="102"/>
        <v>7.8460146459832103</v>
      </c>
      <c r="J267" s="9">
        <f t="shared" si="103"/>
        <v>70.040000000000006</v>
      </c>
      <c r="K267" s="9">
        <f t="shared" si="95"/>
        <v>7.8460146459832103</v>
      </c>
      <c r="L267" s="9">
        <f t="shared" si="96"/>
        <v>70.040000000000006</v>
      </c>
    </row>
    <row r="268" spans="1:19">
      <c r="A268" s="66">
        <f t="shared" si="97"/>
        <v>8.1697368159133266</v>
      </c>
      <c r="B268" s="9">
        <f t="shared" si="98"/>
        <v>76.63</v>
      </c>
      <c r="C268" s="65">
        <f t="shared" si="92"/>
        <v>8.0573869867816175</v>
      </c>
      <c r="D268" s="9">
        <f t="shared" si="99"/>
        <v>76.63</v>
      </c>
      <c r="E268" s="66">
        <f t="shared" si="93"/>
        <v>7.9745541084893246</v>
      </c>
      <c r="F268" s="9">
        <f t="shared" si="100"/>
        <v>76.63</v>
      </c>
      <c r="G268" s="68">
        <f t="shared" si="94"/>
        <v>0.1</v>
      </c>
      <c r="H268" s="9">
        <f t="shared" si="101"/>
        <v>76.63</v>
      </c>
      <c r="I268" s="66">
        <f t="shared" si="102"/>
        <v>7.9745541084893246</v>
      </c>
      <c r="J268" s="9">
        <f t="shared" si="103"/>
        <v>76.63</v>
      </c>
      <c r="K268" s="9">
        <f t="shared" si="95"/>
        <v>7.9745541084893246</v>
      </c>
      <c r="L268" s="9">
        <f t="shared" si="96"/>
        <v>76.63</v>
      </c>
    </row>
    <row r="269" spans="1:19">
      <c r="A269" s="66">
        <f t="shared" si="97"/>
        <v>8.3085205670330335</v>
      </c>
      <c r="B269" s="9">
        <f t="shared" si="98"/>
        <v>84.07</v>
      </c>
      <c r="C269" s="65">
        <f t="shared" si="92"/>
        <v>8.1961707379013244</v>
      </c>
      <c r="D269" s="9">
        <f t="shared" si="99"/>
        <v>84.07</v>
      </c>
      <c r="E269" s="66">
        <f t="shared" si="93"/>
        <v>8.1025061580321598</v>
      </c>
      <c r="F269" s="9">
        <f t="shared" si="100"/>
        <v>84.07</v>
      </c>
      <c r="G269" s="68">
        <f t="shared" si="94"/>
        <v>0.1</v>
      </c>
      <c r="H269" s="9">
        <f t="shared" si="101"/>
        <v>84.07</v>
      </c>
      <c r="I269" s="66">
        <f t="shared" si="102"/>
        <v>8.1025061580321598</v>
      </c>
      <c r="J269" s="9">
        <f t="shared" si="103"/>
        <v>84.07</v>
      </c>
      <c r="K269" s="9">
        <f t="shared" si="95"/>
        <v>8.1025061580321598</v>
      </c>
      <c r="L269" s="9">
        <f t="shared" si="96"/>
        <v>84.07</v>
      </c>
    </row>
    <row r="270" spans="1:19">
      <c r="A270" s="66">
        <f t="shared" si="97"/>
        <v>8.4473043181527387</v>
      </c>
      <c r="B270" s="9">
        <f t="shared" si="98"/>
        <v>92.85</v>
      </c>
      <c r="C270" s="65">
        <f t="shared" si="92"/>
        <v>8.3349544890210296</v>
      </c>
      <c r="D270" s="9">
        <f t="shared" si="99"/>
        <v>92.85</v>
      </c>
      <c r="E270" s="66">
        <f t="shared" si="93"/>
        <v>8.2348430020603853</v>
      </c>
      <c r="F270" s="9">
        <f t="shared" si="100"/>
        <v>92.85</v>
      </c>
      <c r="G270" s="68">
        <f t="shared" si="94"/>
        <v>0.1</v>
      </c>
      <c r="H270" s="9">
        <f t="shared" si="101"/>
        <v>92.85</v>
      </c>
      <c r="I270" s="66">
        <f t="shared" si="102"/>
        <v>8.2348430020603853</v>
      </c>
      <c r="J270" s="9">
        <f t="shared" si="103"/>
        <v>92.85</v>
      </c>
      <c r="K270" s="9">
        <f t="shared" si="95"/>
        <v>8.2348430020603853</v>
      </c>
      <c r="L270" s="9">
        <f t="shared" si="96"/>
        <v>92.85</v>
      </c>
    </row>
    <row r="271" spans="1:19">
      <c r="A271" s="66">
        <f t="shared" si="97"/>
        <v>8.5629574440858267</v>
      </c>
      <c r="B271" s="9">
        <f t="shared" si="98"/>
        <v>100.63</v>
      </c>
      <c r="C271" s="65">
        <f t="shared" si="92"/>
        <v>8.4506076149541176</v>
      </c>
      <c r="D271" s="9">
        <f t="shared" si="99"/>
        <v>100.63</v>
      </c>
      <c r="E271" s="66">
        <f t="shared" si="93"/>
        <v>8.3385446157187619</v>
      </c>
      <c r="F271" s="9">
        <f t="shared" si="100"/>
        <v>100.63</v>
      </c>
      <c r="G271" s="68">
        <f t="shared" si="94"/>
        <v>0.1</v>
      </c>
      <c r="H271" s="9">
        <f t="shared" si="101"/>
        <v>100.63</v>
      </c>
      <c r="I271" s="66">
        <f t="shared" si="102"/>
        <v>8.3385446157187619</v>
      </c>
      <c r="J271" s="9">
        <f t="shared" si="103"/>
        <v>100.63</v>
      </c>
      <c r="K271" s="9">
        <f t="shared" si="95"/>
        <v>8.3385446157187619</v>
      </c>
      <c r="L271" s="9">
        <f t="shared" si="96"/>
        <v>100.63</v>
      </c>
    </row>
    <row r="272" spans="1:19">
      <c r="A272" s="66">
        <f t="shared" si="97"/>
        <v>8.6466903072613821</v>
      </c>
      <c r="B272" s="9">
        <f t="shared" si="98"/>
        <v>110.33</v>
      </c>
      <c r="C272" s="65">
        <f t="shared" si="92"/>
        <v>8.534340478129673</v>
      </c>
      <c r="D272" s="9">
        <f t="shared" si="99"/>
        <v>110.33</v>
      </c>
      <c r="E272" s="66">
        <f t="shared" si="93"/>
        <v>8.4534847481395214</v>
      </c>
      <c r="F272" s="9">
        <f t="shared" si="100"/>
        <v>110.33</v>
      </c>
      <c r="G272" s="68">
        <f t="shared" si="94"/>
        <v>0.1</v>
      </c>
      <c r="H272" s="9">
        <f t="shared" si="101"/>
        <v>110.33</v>
      </c>
      <c r="I272" s="66">
        <f t="shared" si="102"/>
        <v>8.4534847481395214</v>
      </c>
      <c r="J272" s="9">
        <f t="shared" si="103"/>
        <v>110.33</v>
      </c>
      <c r="K272" s="9">
        <f t="shared" si="95"/>
        <v>8.4534847481395214</v>
      </c>
      <c r="L272" s="9">
        <f t="shared" si="96"/>
        <v>110.33</v>
      </c>
    </row>
    <row r="273" spans="1:12">
      <c r="A273" s="66">
        <f t="shared" si="97"/>
        <v>8.7623434331944718</v>
      </c>
      <c r="B273" s="9">
        <f t="shared" si="98"/>
        <v>120.48</v>
      </c>
      <c r="C273" s="65">
        <f t="shared" si="92"/>
        <v>8.6499936040627627</v>
      </c>
      <c r="D273" s="9">
        <f t="shared" si="99"/>
        <v>120.48</v>
      </c>
      <c r="E273" s="66">
        <f t="shared" si="93"/>
        <v>8.5599120910375586</v>
      </c>
      <c r="F273" s="9">
        <f t="shared" si="100"/>
        <v>120.48</v>
      </c>
      <c r="G273" s="68">
        <f t="shared" si="94"/>
        <v>0.1</v>
      </c>
      <c r="H273" s="9">
        <f t="shared" si="101"/>
        <v>120.48</v>
      </c>
      <c r="I273" s="66">
        <f t="shared" si="102"/>
        <v>8.5599120910375586</v>
      </c>
      <c r="J273" s="9">
        <f t="shared" si="103"/>
        <v>120.48</v>
      </c>
      <c r="K273" s="9">
        <f t="shared" si="95"/>
        <v>8.5599120910375586</v>
      </c>
      <c r="L273" s="9">
        <f t="shared" si="96"/>
        <v>120.48</v>
      </c>
    </row>
    <row r="274" spans="1:12">
      <c r="A274" s="66">
        <f t="shared" si="97"/>
        <v>8.901127184314177</v>
      </c>
      <c r="B274" s="9">
        <f t="shared" si="98"/>
        <v>132.41999999999999</v>
      </c>
      <c r="C274" s="65">
        <f t="shared" si="92"/>
        <v>8.7887773551824679</v>
      </c>
      <c r="D274" s="9">
        <f t="shared" si="99"/>
        <v>132.41999999999999</v>
      </c>
      <c r="E274" s="66">
        <f t="shared" si="93"/>
        <v>8.670552453597967</v>
      </c>
      <c r="F274" s="9">
        <f t="shared" si="100"/>
        <v>132.41999999999999</v>
      </c>
      <c r="G274" s="68">
        <f t="shared" si="94"/>
        <v>0.1</v>
      </c>
      <c r="H274" s="9">
        <f t="shared" si="101"/>
        <v>132.41999999999999</v>
      </c>
      <c r="I274" s="66">
        <f t="shared" si="102"/>
        <v>8.670552453597967</v>
      </c>
      <c r="J274" s="9">
        <f t="shared" si="103"/>
        <v>132.41999999999999</v>
      </c>
      <c r="K274" s="9">
        <f t="shared" si="95"/>
        <v>8.670552453597967</v>
      </c>
      <c r="L274" s="9">
        <f t="shared" si="96"/>
        <v>132.41999999999999</v>
      </c>
    </row>
    <row r="275" spans="1:12">
      <c r="A275" s="66">
        <f t="shared" si="97"/>
        <v>9.016780310247265</v>
      </c>
      <c r="B275" s="9">
        <f t="shared" si="98"/>
        <v>144.35</v>
      </c>
      <c r="C275" s="65">
        <f t="shared" si="92"/>
        <v>8.9044304811155559</v>
      </c>
      <c r="D275" s="9">
        <f t="shared" si="99"/>
        <v>144.35</v>
      </c>
      <c r="E275" s="66">
        <f t="shared" si="93"/>
        <v>8.7684140606110113</v>
      </c>
      <c r="F275" s="9">
        <f t="shared" si="100"/>
        <v>144.35</v>
      </c>
      <c r="G275" s="68">
        <f t="shared" si="94"/>
        <v>0.1</v>
      </c>
      <c r="H275" s="9">
        <f t="shared" si="101"/>
        <v>144.35</v>
      </c>
      <c r="I275" s="66">
        <f t="shared" si="102"/>
        <v>8.7684140606110113</v>
      </c>
      <c r="J275" s="9">
        <f t="shared" si="103"/>
        <v>144.35</v>
      </c>
      <c r="K275" s="9">
        <f t="shared" si="95"/>
        <v>8.7684140606110113</v>
      </c>
      <c r="L275" s="9">
        <f t="shared" si="96"/>
        <v>144.35</v>
      </c>
    </row>
    <row r="276" spans="1:12">
      <c r="A276" s="66">
        <f t="shared" si="97"/>
        <v>9.132433436180353</v>
      </c>
      <c r="B276" s="9">
        <f t="shared" si="98"/>
        <v>158.16</v>
      </c>
      <c r="C276" s="65">
        <f t="shared" si="92"/>
        <v>9.0200836070486439</v>
      </c>
      <c r="D276" s="9">
        <f t="shared" si="99"/>
        <v>158.16</v>
      </c>
      <c r="E276" s="66">
        <f t="shared" si="93"/>
        <v>8.8689422235700235</v>
      </c>
      <c r="F276" s="9">
        <f t="shared" si="100"/>
        <v>158.16</v>
      </c>
      <c r="G276" s="68">
        <f t="shared" si="94"/>
        <v>0.1</v>
      </c>
      <c r="H276" s="9">
        <f t="shared" si="101"/>
        <v>158.16</v>
      </c>
      <c r="I276" s="66">
        <f t="shared" si="102"/>
        <v>8.8689422235700235</v>
      </c>
      <c r="J276" s="9">
        <f t="shared" si="103"/>
        <v>158.16</v>
      </c>
      <c r="K276" s="9">
        <f t="shared" si="95"/>
        <v>8.8689422235700235</v>
      </c>
      <c r="L276" s="9">
        <f t="shared" si="96"/>
        <v>158.16</v>
      </c>
    </row>
    <row r="277" spans="1:12">
      <c r="A277" s="66">
        <f t="shared" si="97"/>
        <v>9.2249559369268237</v>
      </c>
      <c r="B277" s="9">
        <f t="shared" si="98"/>
        <v>173.22</v>
      </c>
      <c r="C277" s="65">
        <f t="shared" si="92"/>
        <v>9.1126061077951146</v>
      </c>
      <c r="D277" s="9">
        <f t="shared" si="99"/>
        <v>173.22</v>
      </c>
      <c r="E277" s="66">
        <f t="shared" si="93"/>
        <v>8.9659634259915144</v>
      </c>
      <c r="F277" s="9">
        <f t="shared" si="100"/>
        <v>173.22</v>
      </c>
      <c r="G277" s="68">
        <f t="shared" si="94"/>
        <v>0.1</v>
      </c>
      <c r="H277" s="9">
        <f t="shared" si="101"/>
        <v>173.22</v>
      </c>
      <c r="I277" s="66">
        <f t="shared" si="102"/>
        <v>8.9659634259915144</v>
      </c>
      <c r="J277" s="9">
        <f t="shared" si="103"/>
        <v>173.22</v>
      </c>
      <c r="K277" s="9">
        <f t="shared" si="95"/>
        <v>8.9659634259915144</v>
      </c>
      <c r="L277" s="9">
        <f t="shared" si="96"/>
        <v>173.22</v>
      </c>
    </row>
    <row r="278" spans="1:12">
      <c r="A278" s="66">
        <f t="shared" si="97"/>
        <v>9.3086888001023791</v>
      </c>
      <c r="B278" s="9">
        <f t="shared" si="98"/>
        <v>189.88</v>
      </c>
      <c r="C278" s="65">
        <f t="shared" si="92"/>
        <v>9.19633897097067</v>
      </c>
      <c r="D278" s="9">
        <f t="shared" si="99"/>
        <v>189.88</v>
      </c>
      <c r="E278" s="66">
        <f t="shared" si="93"/>
        <v>9.0609597008305904</v>
      </c>
      <c r="F278" s="9">
        <f t="shared" si="100"/>
        <v>189.88</v>
      </c>
      <c r="G278" s="68">
        <f t="shared" si="94"/>
        <v>0.1</v>
      </c>
      <c r="H278" s="9">
        <f t="shared" si="101"/>
        <v>189.88</v>
      </c>
      <c r="I278" s="66">
        <f t="shared" si="102"/>
        <v>9.0609597008305904</v>
      </c>
      <c r="J278" s="9">
        <f t="shared" si="103"/>
        <v>189.88</v>
      </c>
      <c r="K278" s="9">
        <f t="shared" si="95"/>
        <v>9.0609597008305904</v>
      </c>
      <c r="L278" s="9">
        <f t="shared" si="96"/>
        <v>189.88</v>
      </c>
    </row>
    <row r="279" spans="1:12">
      <c r="A279" s="66">
        <f t="shared" si="97"/>
        <v>9.3924216632779345</v>
      </c>
      <c r="B279" s="9">
        <f t="shared" si="98"/>
        <v>208.85</v>
      </c>
      <c r="C279" s="65">
        <f t="shared" si="92"/>
        <v>9.2800718341462254</v>
      </c>
      <c r="D279" s="9">
        <f t="shared" si="99"/>
        <v>208.85</v>
      </c>
      <c r="E279" s="66">
        <f t="shared" si="93"/>
        <v>9.1564649790941246</v>
      </c>
      <c r="F279" s="9">
        <f t="shared" si="100"/>
        <v>208.85</v>
      </c>
      <c r="G279" s="68">
        <f t="shared" si="94"/>
        <v>0.1</v>
      </c>
      <c r="H279" s="9">
        <f t="shared" si="101"/>
        <v>208.85</v>
      </c>
      <c r="I279" s="66">
        <f t="shared" si="102"/>
        <v>9.1564649790941246</v>
      </c>
      <c r="J279" s="9">
        <f t="shared" si="103"/>
        <v>208.85</v>
      </c>
      <c r="K279" s="9">
        <f t="shared" si="95"/>
        <v>9.1564649790941246</v>
      </c>
      <c r="L279" s="9">
        <f t="shared" si="96"/>
        <v>208.85</v>
      </c>
    </row>
    <row r="280" spans="1:12">
      <c r="A280" s="66">
        <f t="shared" si="97"/>
        <v>9.4761545264534917</v>
      </c>
      <c r="B280" s="9">
        <f t="shared" si="98"/>
        <v>228.84</v>
      </c>
      <c r="C280" s="65">
        <f t="shared" si="92"/>
        <v>9.3638046973217826</v>
      </c>
      <c r="D280" s="9">
        <f t="shared" si="99"/>
        <v>228.84</v>
      </c>
      <c r="E280" s="66">
        <f t="shared" si="93"/>
        <v>9.2453903637028247</v>
      </c>
      <c r="F280" s="9">
        <f t="shared" si="100"/>
        <v>228.84</v>
      </c>
      <c r="G280" s="68">
        <f t="shared" si="94"/>
        <v>0.1</v>
      </c>
      <c r="H280" s="9">
        <f t="shared" si="101"/>
        <v>228.84</v>
      </c>
      <c r="I280" s="66">
        <f t="shared" si="102"/>
        <v>9.2453903637028247</v>
      </c>
      <c r="J280" s="9">
        <f t="shared" si="103"/>
        <v>228.84</v>
      </c>
      <c r="K280" s="9">
        <f t="shared" si="95"/>
        <v>9.2453903637028247</v>
      </c>
      <c r="L280" s="9">
        <f t="shared" si="96"/>
        <v>228.84</v>
      </c>
    </row>
    <row r="281" spans="1:12">
      <c r="A281" s="66">
        <f t="shared" si="97"/>
        <v>9.5918076523865796</v>
      </c>
      <c r="B281" s="9">
        <f t="shared" si="98"/>
        <v>251.48</v>
      </c>
      <c r="C281" s="65">
        <f t="shared" si="92"/>
        <v>9.4794578232548705</v>
      </c>
      <c r="D281" s="9">
        <f t="shared" si="99"/>
        <v>251.48</v>
      </c>
      <c r="E281" s="66">
        <f t="shared" si="93"/>
        <v>9.3344649868262071</v>
      </c>
      <c r="F281" s="9">
        <f t="shared" si="100"/>
        <v>251.48</v>
      </c>
      <c r="G281" s="68">
        <f t="shared" si="94"/>
        <v>0.1</v>
      </c>
      <c r="H281" s="9">
        <f t="shared" si="101"/>
        <v>251.48</v>
      </c>
      <c r="I281" s="66">
        <f t="shared" si="102"/>
        <v>9.3344649868262071</v>
      </c>
      <c r="J281" s="9">
        <f t="shared" si="103"/>
        <v>251.48</v>
      </c>
      <c r="K281" s="9">
        <f t="shared" si="95"/>
        <v>9.3344649868262071</v>
      </c>
      <c r="L281" s="9">
        <f t="shared" si="96"/>
        <v>251.48</v>
      </c>
    </row>
    <row r="282" spans="1:12">
      <c r="A282" s="66">
        <f t="shared" si="97"/>
        <v>9.6755405155621332</v>
      </c>
      <c r="B282" s="9">
        <f t="shared" si="98"/>
        <v>275.35000000000002</v>
      </c>
      <c r="C282" s="65">
        <f t="shared" si="92"/>
        <v>9.5631906864304241</v>
      </c>
      <c r="D282" s="9">
        <f t="shared" si="99"/>
        <v>275.35000000000002</v>
      </c>
      <c r="E282" s="66">
        <f t="shared" si="93"/>
        <v>9.4176018496586824</v>
      </c>
      <c r="F282" s="9">
        <f t="shared" si="100"/>
        <v>275.35000000000002</v>
      </c>
      <c r="G282" s="68">
        <f t="shared" si="94"/>
        <v>0.1</v>
      </c>
      <c r="H282" s="9">
        <f t="shared" si="101"/>
        <v>275.35000000000002</v>
      </c>
      <c r="I282" s="66">
        <f t="shared" si="102"/>
        <v>9.4176018496586824</v>
      </c>
      <c r="J282" s="9">
        <f t="shared" si="103"/>
        <v>275.35000000000002</v>
      </c>
      <c r="K282" s="9">
        <f t="shared" si="95"/>
        <v>9.4176018496586824</v>
      </c>
      <c r="L282" s="9">
        <f t="shared" si="96"/>
        <v>275.35000000000002</v>
      </c>
    </row>
    <row r="283" spans="1:12">
      <c r="A283" s="66">
        <f t="shared" si="97"/>
        <v>9.7592733787376904</v>
      </c>
      <c r="B283" s="9">
        <f t="shared" si="98"/>
        <v>297.27999999999997</v>
      </c>
      <c r="C283" s="65">
        <f t="shared" si="92"/>
        <v>9.6469235496059813</v>
      </c>
      <c r="D283" s="9">
        <f t="shared" si="99"/>
        <v>297.27999999999997</v>
      </c>
      <c r="E283" s="66">
        <f t="shared" si="93"/>
        <v>9.4860373778295735</v>
      </c>
      <c r="F283" s="9">
        <f t="shared" si="100"/>
        <v>297.27999999999997</v>
      </c>
      <c r="G283" s="68">
        <f t="shared" si="94"/>
        <v>0.1</v>
      </c>
      <c r="H283" s="9">
        <f t="shared" si="101"/>
        <v>297.27999999999997</v>
      </c>
      <c r="I283" s="66">
        <f t="shared" si="102"/>
        <v>9.4860373778295735</v>
      </c>
      <c r="J283" s="9">
        <f t="shared" si="103"/>
        <v>297.27999999999997</v>
      </c>
      <c r="K283" s="9">
        <f t="shared" si="95"/>
        <v>9.4860373778295735</v>
      </c>
      <c r="L283" s="9">
        <f t="shared" si="96"/>
        <v>297.27999999999997</v>
      </c>
    </row>
    <row r="284" spans="1:12">
      <c r="A284" s="66">
        <f t="shared" si="97"/>
        <v>9.8517958794841594</v>
      </c>
      <c r="B284" s="9">
        <f t="shared" si="98"/>
        <v>326.63</v>
      </c>
      <c r="C284" s="65">
        <f t="shared" si="92"/>
        <v>9.7394460503524503</v>
      </c>
      <c r="D284" s="9">
        <f t="shared" si="99"/>
        <v>326.63</v>
      </c>
      <c r="E284" s="66">
        <f t="shared" si="93"/>
        <v>9.5679248143814508</v>
      </c>
      <c r="F284" s="9">
        <f t="shared" si="100"/>
        <v>326.63</v>
      </c>
      <c r="G284" s="68">
        <f t="shared" si="94"/>
        <v>0.1</v>
      </c>
      <c r="H284" s="9">
        <f t="shared" si="101"/>
        <v>326.63</v>
      </c>
      <c r="I284" s="66">
        <f t="shared" si="102"/>
        <v>9.5679248143814508</v>
      </c>
      <c r="J284" s="9">
        <f t="shared" si="103"/>
        <v>326.63</v>
      </c>
      <c r="K284" s="9">
        <f t="shared" si="95"/>
        <v>9.5679248143814508</v>
      </c>
      <c r="L284" s="9">
        <f t="shared" si="96"/>
        <v>326.63</v>
      </c>
    </row>
    <row r="285" spans="1:12">
      <c r="A285" s="66">
        <f t="shared" si="97"/>
        <v>9.9355287426597165</v>
      </c>
      <c r="B285" s="9">
        <f t="shared" si="98"/>
        <v>357.05</v>
      </c>
      <c r="C285" s="65">
        <f t="shared" si="92"/>
        <v>9.8231789135280074</v>
      </c>
      <c r="D285" s="9">
        <f t="shared" si="99"/>
        <v>357.05</v>
      </c>
      <c r="E285" s="66">
        <f t="shared" si="93"/>
        <v>9.6432284335030563</v>
      </c>
      <c r="F285" s="9">
        <f t="shared" si="100"/>
        <v>357.05</v>
      </c>
      <c r="G285" s="68">
        <f t="shared" si="94"/>
        <v>0.1</v>
      </c>
      <c r="H285" s="9">
        <f t="shared" si="101"/>
        <v>357.05</v>
      </c>
      <c r="I285" s="66">
        <f t="shared" si="102"/>
        <v>9.6432284335030563</v>
      </c>
      <c r="J285" s="9">
        <f t="shared" si="103"/>
        <v>357.05</v>
      </c>
      <c r="K285" s="9">
        <f t="shared" si="95"/>
        <v>9.6432284335030563</v>
      </c>
      <c r="L285" s="9">
        <f t="shared" si="96"/>
        <v>357.05</v>
      </c>
    </row>
    <row r="286" spans="1:12">
      <c r="A286" s="66">
        <f t="shared" si="97"/>
        <v>10.051181868592803</v>
      </c>
      <c r="B286" s="9">
        <f t="shared" si="98"/>
        <v>393.33</v>
      </c>
      <c r="C286" s="65">
        <f t="shared" si="92"/>
        <v>9.9388320394610936</v>
      </c>
      <c r="D286" s="9">
        <f t="shared" si="99"/>
        <v>393.33</v>
      </c>
      <c r="E286" s="66">
        <f t="shared" si="93"/>
        <v>9.7227983981295196</v>
      </c>
      <c r="F286" s="9">
        <f t="shared" si="100"/>
        <v>393.33</v>
      </c>
      <c r="G286" s="68">
        <f t="shared" si="94"/>
        <v>0.1</v>
      </c>
      <c r="H286" s="9">
        <f t="shared" si="101"/>
        <v>393.33</v>
      </c>
      <c r="I286" s="66">
        <f t="shared" si="102"/>
        <v>9.7227983981295196</v>
      </c>
      <c r="J286" s="9">
        <f t="shared" si="103"/>
        <v>393.33</v>
      </c>
      <c r="K286" s="9">
        <f t="shared" si="95"/>
        <v>9.7227983981295196</v>
      </c>
      <c r="L286" s="9">
        <f t="shared" si="96"/>
        <v>393.33</v>
      </c>
    </row>
    <row r="287" spans="1:12">
      <c r="A287" s="66">
        <f t="shared" si="97"/>
        <v>10.166834994525892</v>
      </c>
      <c r="B287" s="9">
        <f t="shared" si="98"/>
        <v>428.6</v>
      </c>
      <c r="C287" s="65">
        <f t="shared" si="92"/>
        <v>10.054485165394183</v>
      </c>
      <c r="D287" s="9">
        <f t="shared" si="99"/>
        <v>428.6</v>
      </c>
      <c r="E287" s="66">
        <f t="shared" si="93"/>
        <v>9.7915076884691157</v>
      </c>
      <c r="F287" s="9">
        <f t="shared" si="100"/>
        <v>428.6</v>
      </c>
      <c r="G287" s="68">
        <f t="shared" si="94"/>
        <v>0.1</v>
      </c>
      <c r="H287" s="9">
        <f t="shared" si="101"/>
        <v>428.6</v>
      </c>
      <c r="I287" s="66">
        <f t="shared" si="102"/>
        <v>9.7915076884691157</v>
      </c>
      <c r="J287" s="9">
        <f t="shared" si="103"/>
        <v>428.6</v>
      </c>
      <c r="K287" s="9">
        <f t="shared" si="95"/>
        <v>9.7915076884691157</v>
      </c>
      <c r="L287" s="9">
        <f t="shared" si="96"/>
        <v>428.6</v>
      </c>
    </row>
    <row r="288" spans="1:12">
      <c r="A288" s="66">
        <f t="shared" si="97"/>
        <v>10.305618745645598</v>
      </c>
      <c r="B288" s="9">
        <f t="shared" si="98"/>
        <v>468.87</v>
      </c>
      <c r="C288" s="65">
        <f t="shared" si="92"/>
        <v>10.193268916513889</v>
      </c>
      <c r="D288" s="9">
        <f t="shared" si="99"/>
        <v>468.87</v>
      </c>
      <c r="E288" s="66">
        <f t="shared" si="93"/>
        <v>9.8615212883321597</v>
      </c>
      <c r="F288" s="9">
        <f t="shared" si="100"/>
        <v>468.87</v>
      </c>
      <c r="G288" s="68">
        <f t="shared" si="94"/>
        <v>0.1</v>
      </c>
      <c r="H288" s="9">
        <f t="shared" si="101"/>
        <v>468.87</v>
      </c>
      <c r="I288" s="66">
        <f t="shared" si="102"/>
        <v>9.8615212883321597</v>
      </c>
      <c r="J288" s="9">
        <f t="shared" si="103"/>
        <v>468.87</v>
      </c>
      <c r="K288" s="9">
        <f t="shared" si="95"/>
        <v>9.8615212883321597</v>
      </c>
      <c r="L288" s="9">
        <f t="shared" si="96"/>
        <v>468.87</v>
      </c>
    </row>
    <row r="289" spans="1:12">
      <c r="A289" s="66">
        <f t="shared" si="97"/>
        <v>10.444402496765303</v>
      </c>
      <c r="B289" s="9">
        <f t="shared" si="98"/>
        <v>511.22</v>
      </c>
      <c r="C289" s="65">
        <f t="shared" ref="C289:C320" si="104">IF(D72&lt;0.0001,0.1,IF(D72="",0.001,D72))</f>
        <v>10.332052667633594</v>
      </c>
      <c r="D289" s="9">
        <f t="shared" si="99"/>
        <v>511.22</v>
      </c>
      <c r="E289" s="66">
        <f t="shared" ref="E289:E320" si="105">IF(E72&lt;0.0001,0.1,IF(E72="",E288,E72))</f>
        <v>9.9272311799979658</v>
      </c>
      <c r="F289" s="9">
        <f t="shared" si="100"/>
        <v>511.22</v>
      </c>
      <c r="G289" s="68">
        <f t="shared" ref="G289:G320" si="106">IF(G72&lt;0.0001,0.1,IF(G72="",0.0001,G72))</f>
        <v>0.1</v>
      </c>
      <c r="H289" s="9">
        <f t="shared" si="101"/>
        <v>511.22</v>
      </c>
      <c r="I289" s="66">
        <f t="shared" si="102"/>
        <v>9.9272311799979658</v>
      </c>
      <c r="J289" s="9">
        <f t="shared" si="103"/>
        <v>511.22</v>
      </c>
      <c r="K289" s="9">
        <f t="shared" ref="K289:K320" si="107">IF(M72&lt;0.0001,0.1,IF(M72="",0.0001,M72))</f>
        <v>9.9272311799979658</v>
      </c>
      <c r="L289" s="9">
        <f t="shared" ref="L289:L320" si="108">IF(C73="",D289,C73)</f>
        <v>511.22</v>
      </c>
    </row>
    <row r="290" spans="1:12">
      <c r="A290" s="66">
        <f t="shared" ref="A290:A321" si="109">IF(B73="",A289,IF(B73&lt;0.0001,0.1,B73))</f>
        <v>10.606316873071627</v>
      </c>
      <c r="B290" s="9">
        <f t="shared" ref="B290:B321" si="110">IF(A73="",B289,A73)</f>
        <v>563.66</v>
      </c>
      <c r="C290" s="65">
        <f t="shared" si="104"/>
        <v>10.493967043939918</v>
      </c>
      <c r="D290" s="9">
        <f t="shared" ref="D290:D321" si="111">IF(A73="",B289,A73)</f>
        <v>563.66</v>
      </c>
      <c r="E290" s="66">
        <f t="shared" si="105"/>
        <v>9.9994938070910973</v>
      </c>
      <c r="F290" s="9">
        <f t="shared" ref="F290:F321" si="112">IF(A73="",B289,A73)</f>
        <v>563.66</v>
      </c>
      <c r="G290" s="68">
        <f t="shared" si="106"/>
        <v>1.0283341496529472E-2</v>
      </c>
      <c r="H290" s="9">
        <f t="shared" ref="H290:H321" si="113">IF(A73="",B289,A73)</f>
        <v>563.66</v>
      </c>
      <c r="I290" s="66">
        <f t="shared" ref="I290:I321" si="114">IF(I73&lt;0.0001,0.1,IF(I73="",I289,I73))</f>
        <v>10.009777148587627</v>
      </c>
      <c r="J290" s="9">
        <f t="shared" ref="J290:J321" si="115">IF(A73="",B289,A73)</f>
        <v>563.66</v>
      </c>
      <c r="K290" s="9">
        <f t="shared" si="107"/>
        <v>10.009777148587627</v>
      </c>
      <c r="L290" s="9">
        <f t="shared" si="108"/>
        <v>563.66</v>
      </c>
    </row>
    <row r="291" spans="1:12">
      <c r="A291" s="66">
        <f t="shared" si="109"/>
        <v>10.791361874564567</v>
      </c>
      <c r="B291" s="9">
        <f t="shared" si="110"/>
        <v>611.30999999999995</v>
      </c>
      <c r="C291" s="65">
        <f t="shared" si="104"/>
        <v>10.679012045432858</v>
      </c>
      <c r="D291" s="9">
        <f t="shared" si="111"/>
        <v>611.30999999999995</v>
      </c>
      <c r="E291" s="66">
        <f t="shared" si="105"/>
        <v>10.058038865474462</v>
      </c>
      <c r="F291" s="9">
        <f t="shared" si="112"/>
        <v>611.30999999999995</v>
      </c>
      <c r="G291" s="68">
        <f t="shared" si="106"/>
        <v>0.57563363664655709</v>
      </c>
      <c r="H291" s="9">
        <f t="shared" si="113"/>
        <v>611.30999999999995</v>
      </c>
      <c r="I291" s="66">
        <f t="shared" si="114"/>
        <v>10.633672502121019</v>
      </c>
      <c r="J291" s="9">
        <f t="shared" si="115"/>
        <v>611.30999999999995</v>
      </c>
      <c r="K291" s="9">
        <f t="shared" si="107"/>
        <v>10.633672502121019</v>
      </c>
      <c r="L291" s="9">
        <f t="shared" si="108"/>
        <v>611.30999999999995</v>
      </c>
    </row>
    <row r="292" spans="1:12">
      <c r="A292" s="66">
        <f t="shared" si="109"/>
        <v>10.999537501244125</v>
      </c>
      <c r="B292" s="9">
        <f t="shared" si="110"/>
        <v>671.04</v>
      </c>
      <c r="C292" s="65">
        <f t="shared" si="104"/>
        <v>10.887187672112416</v>
      </c>
      <c r="D292" s="9">
        <f t="shared" si="111"/>
        <v>671.04</v>
      </c>
      <c r="E292" s="66">
        <f t="shared" si="105"/>
        <v>10.123664743495015</v>
      </c>
      <c r="F292" s="9">
        <f t="shared" si="112"/>
        <v>671.04</v>
      </c>
      <c r="G292" s="68">
        <f t="shared" si="106"/>
        <v>1.0868954304855651</v>
      </c>
      <c r="H292" s="9">
        <f t="shared" si="113"/>
        <v>671.04</v>
      </c>
      <c r="I292" s="66">
        <f t="shared" si="114"/>
        <v>11.21056017398058</v>
      </c>
      <c r="J292" s="9">
        <f t="shared" si="115"/>
        <v>671.04</v>
      </c>
      <c r="K292" s="9">
        <f t="shared" si="107"/>
        <v>11.21056017398058</v>
      </c>
      <c r="L292" s="9">
        <f t="shared" si="108"/>
        <v>671.04</v>
      </c>
    </row>
    <row r="293" spans="1:12">
      <c r="A293" s="66">
        <f t="shared" si="109"/>
        <v>11.230843753110301</v>
      </c>
      <c r="B293" s="9">
        <f t="shared" si="110"/>
        <v>735.69</v>
      </c>
      <c r="C293" s="65">
        <f t="shared" si="104"/>
        <v>11.118493923978592</v>
      </c>
      <c r="D293" s="9">
        <f t="shared" si="111"/>
        <v>735.69</v>
      </c>
      <c r="E293" s="66">
        <f t="shared" si="105"/>
        <v>10.186769787630494</v>
      </c>
      <c r="F293" s="9">
        <f t="shared" si="112"/>
        <v>735.69</v>
      </c>
      <c r="G293" s="68">
        <f t="shared" si="106"/>
        <v>1.3710750578581896</v>
      </c>
      <c r="H293" s="9">
        <f t="shared" si="113"/>
        <v>735.69</v>
      </c>
      <c r="I293" s="66">
        <f t="shared" si="114"/>
        <v>11.557844845488685</v>
      </c>
      <c r="J293" s="9">
        <f t="shared" si="115"/>
        <v>735.69</v>
      </c>
      <c r="K293" s="9">
        <f t="shared" si="107"/>
        <v>11.557844845488685</v>
      </c>
      <c r="L293" s="9">
        <f t="shared" si="108"/>
        <v>735.69</v>
      </c>
    </row>
    <row r="294" spans="1:12">
      <c r="A294" s="66">
        <f t="shared" si="109"/>
        <v>11.482042342636966</v>
      </c>
      <c r="B294" s="9">
        <f t="shared" si="110"/>
        <v>802.91</v>
      </c>
      <c r="C294" s="65">
        <f t="shared" si="104"/>
        <v>11.369692513505257</v>
      </c>
      <c r="D294" s="9">
        <f t="shared" si="111"/>
        <v>802.91</v>
      </c>
      <c r="E294" s="66">
        <f t="shared" si="105"/>
        <v>10.24529602808097</v>
      </c>
      <c r="F294" s="9">
        <f t="shared" si="112"/>
        <v>802.91</v>
      </c>
      <c r="G294" s="68">
        <f t="shared" si="106"/>
        <v>1.5412182722986749</v>
      </c>
      <c r="H294" s="9">
        <f t="shared" si="113"/>
        <v>802.91</v>
      </c>
      <c r="I294" s="66">
        <f t="shared" si="114"/>
        <v>11.786514300379645</v>
      </c>
      <c r="J294" s="9">
        <f t="shared" si="115"/>
        <v>802.91</v>
      </c>
      <c r="K294" s="9">
        <f t="shared" si="107"/>
        <v>11.786514300379645</v>
      </c>
      <c r="L294" s="9">
        <f t="shared" si="108"/>
        <v>802.91</v>
      </c>
    </row>
    <row r="295" spans="1:12">
      <c r="A295" s="66">
        <f t="shared" si="109"/>
        <v>11.733240932163632</v>
      </c>
      <c r="B295" s="9">
        <f t="shared" si="110"/>
        <v>880.3</v>
      </c>
      <c r="C295" s="65">
        <f t="shared" si="104"/>
        <v>11.620891103031923</v>
      </c>
      <c r="D295" s="9">
        <f t="shared" si="111"/>
        <v>880.3</v>
      </c>
      <c r="E295" s="66">
        <f t="shared" si="105"/>
        <v>10.305410471816385</v>
      </c>
      <c r="F295" s="9">
        <f t="shared" si="112"/>
        <v>880.3</v>
      </c>
      <c r="G295" s="68">
        <f t="shared" si="106"/>
        <v>1.6636898385968775</v>
      </c>
      <c r="H295" s="9">
        <f t="shared" si="113"/>
        <v>880.3</v>
      </c>
      <c r="I295" s="66">
        <f t="shared" si="114"/>
        <v>11.969100310413262</v>
      </c>
      <c r="J295" s="9">
        <f t="shared" si="115"/>
        <v>880.3</v>
      </c>
      <c r="K295" s="9">
        <f t="shared" si="107"/>
        <v>11.969112786345189</v>
      </c>
      <c r="L295" s="9">
        <f t="shared" si="108"/>
        <v>880.3</v>
      </c>
    </row>
    <row r="296" spans="1:12">
      <c r="A296" s="66">
        <f t="shared" si="109"/>
        <v>12.010808434403044</v>
      </c>
      <c r="B296" s="9">
        <f t="shared" si="110"/>
        <v>961.56</v>
      </c>
      <c r="C296" s="65">
        <f t="shared" si="104"/>
        <v>11.898458605271335</v>
      </c>
      <c r="D296" s="9">
        <f t="shared" si="111"/>
        <v>961.56</v>
      </c>
      <c r="E296" s="66">
        <f t="shared" si="105"/>
        <v>10.361712027128052</v>
      </c>
      <c r="F296" s="9">
        <f t="shared" si="112"/>
        <v>961.56</v>
      </c>
      <c r="G296" s="68">
        <f t="shared" si="106"/>
        <v>1.748682085028417</v>
      </c>
      <c r="H296" s="9">
        <f t="shared" si="113"/>
        <v>961.56</v>
      </c>
      <c r="I296" s="66">
        <f t="shared" si="114"/>
        <v>12.110394112156468</v>
      </c>
      <c r="J296" s="9">
        <f t="shared" si="115"/>
        <v>961.56</v>
      </c>
      <c r="K296" s="9">
        <f t="shared" si="107"/>
        <v>12.11042799348103</v>
      </c>
      <c r="L296" s="9">
        <f t="shared" si="108"/>
        <v>961.56</v>
      </c>
    </row>
    <row r="297" spans="1:12">
      <c r="A297" s="66">
        <f t="shared" si="109"/>
        <v>12.26200702392971</v>
      </c>
      <c r="B297" s="9">
        <f t="shared" si="110"/>
        <v>1049.3399999999999</v>
      </c>
      <c r="C297" s="65">
        <f t="shared" si="104"/>
        <v>12.149657194798001</v>
      </c>
      <c r="D297" s="9">
        <f t="shared" si="111"/>
        <v>1049.3399999999999</v>
      </c>
      <c r="E297" s="66">
        <f t="shared" si="105"/>
        <v>10.416134526216105</v>
      </c>
      <c r="F297" s="9">
        <f t="shared" si="112"/>
        <v>1049.3399999999999</v>
      </c>
      <c r="G297" s="68">
        <f t="shared" si="106"/>
        <v>1.8127090047359926</v>
      </c>
      <c r="H297" s="9">
        <f t="shared" si="113"/>
        <v>1049.3399999999999</v>
      </c>
      <c r="I297" s="66">
        <f t="shared" si="114"/>
        <v>12.228843530952098</v>
      </c>
      <c r="J297" s="9">
        <f t="shared" si="115"/>
        <v>1049.3399999999999</v>
      </c>
      <c r="K297" s="9">
        <f t="shared" si="107"/>
        <v>12.228891538806755</v>
      </c>
      <c r="L297" s="9">
        <f t="shared" si="108"/>
        <v>1049.3399999999999</v>
      </c>
    </row>
    <row r="298" spans="1:12">
      <c r="A298" s="66">
        <f t="shared" si="109"/>
        <v>12.470182650609267</v>
      </c>
      <c r="B298" s="9">
        <f t="shared" si="110"/>
        <v>1147.48</v>
      </c>
      <c r="C298" s="65">
        <f t="shared" si="104"/>
        <v>12.357832821477558</v>
      </c>
      <c r="D298" s="9">
        <f t="shared" si="111"/>
        <v>1147.48</v>
      </c>
      <c r="E298" s="66">
        <f t="shared" si="105"/>
        <v>10.47055542249279</v>
      </c>
      <c r="F298" s="9">
        <f t="shared" si="112"/>
        <v>1147.48</v>
      </c>
      <c r="G298" s="68">
        <f t="shared" si="106"/>
        <v>1.8641738788871223</v>
      </c>
      <c r="H298" s="9">
        <f t="shared" si="113"/>
        <v>1147.48</v>
      </c>
      <c r="I298" s="66">
        <f t="shared" si="114"/>
        <v>12.334729301379912</v>
      </c>
      <c r="J298" s="9">
        <f t="shared" si="115"/>
        <v>1147.48</v>
      </c>
      <c r="K298" s="9">
        <f t="shared" si="107"/>
        <v>12.334786885528906</v>
      </c>
      <c r="L298" s="9">
        <f t="shared" si="108"/>
        <v>1147.48</v>
      </c>
    </row>
    <row r="299" spans="1:12">
      <c r="A299" s="66">
        <f t="shared" si="109"/>
        <v>12.655227652102209</v>
      </c>
      <c r="B299" s="9">
        <f t="shared" si="110"/>
        <v>1256.3800000000001</v>
      </c>
      <c r="C299" s="65">
        <f t="shared" si="104"/>
        <v>12.5428778229705</v>
      </c>
      <c r="D299" s="9">
        <f t="shared" si="111"/>
        <v>1256.3800000000001</v>
      </c>
      <c r="E299" s="66">
        <f t="shared" si="105"/>
        <v>10.524468340622265</v>
      </c>
      <c r="F299" s="9">
        <f t="shared" si="112"/>
        <v>1256.3800000000001</v>
      </c>
      <c r="G299" s="68">
        <f t="shared" si="106"/>
        <v>1.9060701755687313</v>
      </c>
      <c r="H299" s="9">
        <f t="shared" si="113"/>
        <v>1256.3800000000001</v>
      </c>
      <c r="I299" s="66">
        <f t="shared" si="114"/>
        <v>12.430538516190996</v>
      </c>
      <c r="J299" s="9">
        <f t="shared" si="115"/>
        <v>1256.3800000000001</v>
      </c>
      <c r="K299" s="9">
        <f t="shared" si="107"/>
        <v>12.430602851567041</v>
      </c>
      <c r="L299" s="9">
        <f t="shared" si="108"/>
        <v>1256.3800000000001</v>
      </c>
    </row>
    <row r="300" spans="1:12">
      <c r="A300" s="66">
        <f t="shared" si="109"/>
        <v>12.822693378453319</v>
      </c>
      <c r="B300" s="9">
        <f t="shared" si="110"/>
        <v>1376.46</v>
      </c>
      <c r="C300" s="65">
        <f t="shared" si="104"/>
        <v>12.71034354932161</v>
      </c>
      <c r="D300" s="9">
        <f t="shared" si="111"/>
        <v>1376.46</v>
      </c>
      <c r="E300" s="66">
        <f t="shared" si="105"/>
        <v>10.577493716888887</v>
      </c>
      <c r="F300" s="9">
        <f t="shared" si="112"/>
        <v>1376.46</v>
      </c>
      <c r="G300" s="68">
        <f t="shared" si="106"/>
        <v>1.940600435691672</v>
      </c>
      <c r="H300" s="9">
        <f t="shared" si="113"/>
        <v>1376.46</v>
      </c>
      <c r="I300" s="66">
        <f t="shared" si="114"/>
        <v>12.518094152580559</v>
      </c>
      <c r="J300" s="9">
        <f t="shared" si="115"/>
        <v>1376.46</v>
      </c>
      <c r="K300" s="9">
        <f t="shared" si="107"/>
        <v>12.518163442560118</v>
      </c>
      <c r="L300" s="9">
        <f t="shared" si="108"/>
        <v>1376.46</v>
      </c>
    </row>
    <row r="301" spans="1:12">
      <c r="A301" s="66">
        <f t="shared" si="109"/>
        <v>12.990159104804434</v>
      </c>
      <c r="B301" s="9">
        <f t="shared" si="110"/>
        <v>1509.93</v>
      </c>
      <c r="C301" s="65">
        <f t="shared" si="104"/>
        <v>12.877809275672725</v>
      </c>
      <c r="D301" s="9">
        <f t="shared" si="111"/>
        <v>1509.93</v>
      </c>
      <c r="E301" s="66">
        <f t="shared" si="105"/>
        <v>10.630015889520415</v>
      </c>
      <c r="F301" s="9">
        <f t="shared" si="112"/>
        <v>1509.93</v>
      </c>
      <c r="G301" s="68">
        <f t="shared" si="106"/>
        <v>1.969732619536734</v>
      </c>
      <c r="H301" s="9">
        <f t="shared" si="113"/>
        <v>1509.93</v>
      </c>
      <c r="I301" s="66">
        <f t="shared" si="114"/>
        <v>12.599748509057148</v>
      </c>
      <c r="J301" s="9">
        <f t="shared" si="115"/>
        <v>1509.93</v>
      </c>
      <c r="K301" s="9">
        <f t="shared" si="107"/>
        <v>12.599821603509616</v>
      </c>
      <c r="L301" s="9">
        <f t="shared" si="108"/>
        <v>1509.93</v>
      </c>
    </row>
    <row r="302" spans="1:12">
      <c r="A302" s="66">
        <f t="shared" si="109"/>
        <v>13.128942855924139</v>
      </c>
      <c r="B302" s="9">
        <f t="shared" si="110"/>
        <v>1647.58</v>
      </c>
      <c r="C302" s="65">
        <f t="shared" si="104"/>
        <v>13.01659302679243</v>
      </c>
      <c r="D302" s="9">
        <f t="shared" si="111"/>
        <v>1647.58</v>
      </c>
      <c r="E302" s="66">
        <f t="shared" si="105"/>
        <v>10.678422823123451</v>
      </c>
      <c r="F302" s="9">
        <f t="shared" si="112"/>
        <v>1647.58</v>
      </c>
      <c r="G302" s="68">
        <f t="shared" si="106"/>
        <v>1.9930162883378182</v>
      </c>
      <c r="H302" s="9">
        <f t="shared" si="113"/>
        <v>1647.58</v>
      </c>
      <c r="I302" s="66">
        <f t="shared" si="114"/>
        <v>12.67143911146127</v>
      </c>
      <c r="J302" s="9">
        <f t="shared" si="115"/>
        <v>1647.58</v>
      </c>
      <c r="K302" s="9">
        <f t="shared" si="107"/>
        <v>12.671515025471559</v>
      </c>
      <c r="L302" s="9">
        <f t="shared" si="108"/>
        <v>1647.58</v>
      </c>
    </row>
    <row r="303" spans="1:12">
      <c r="A303" s="66">
        <f t="shared" si="109"/>
        <v>13.244595981857227</v>
      </c>
      <c r="B303" s="9">
        <f t="shared" si="110"/>
        <v>1809.35</v>
      </c>
      <c r="C303" s="65">
        <f t="shared" si="104"/>
        <v>13.132246152725518</v>
      </c>
      <c r="D303" s="9">
        <f t="shared" si="111"/>
        <v>1809.35</v>
      </c>
      <c r="E303" s="66">
        <f t="shared" si="105"/>
        <v>10.729235320929668</v>
      </c>
      <c r="F303" s="9">
        <f t="shared" si="112"/>
        <v>1809.35</v>
      </c>
      <c r="G303" s="68">
        <f t="shared" si="106"/>
        <v>2.0144647089366856</v>
      </c>
      <c r="H303" s="9">
        <f t="shared" si="113"/>
        <v>1809.35</v>
      </c>
      <c r="I303" s="66">
        <f t="shared" si="114"/>
        <v>12.743700029866353</v>
      </c>
      <c r="J303" s="9">
        <f t="shared" si="115"/>
        <v>1809.35</v>
      </c>
      <c r="K303" s="9">
        <f t="shared" si="107"/>
        <v>12.743778383051913</v>
      </c>
      <c r="L303" s="9">
        <f t="shared" si="108"/>
        <v>1809.35</v>
      </c>
    </row>
    <row r="304" spans="1:12">
      <c r="A304" s="66">
        <f t="shared" si="109"/>
        <v>13.328328845032781</v>
      </c>
      <c r="B304" s="9">
        <f t="shared" si="110"/>
        <v>1978.91</v>
      </c>
      <c r="C304" s="65">
        <f t="shared" si="104"/>
        <v>13.215979015901071</v>
      </c>
      <c r="D304" s="9">
        <f t="shared" si="111"/>
        <v>1978.91</v>
      </c>
      <c r="E304" s="66">
        <f t="shared" si="105"/>
        <v>10.776751517704984</v>
      </c>
      <c r="F304" s="9">
        <f t="shared" si="112"/>
        <v>1978.91</v>
      </c>
      <c r="G304" s="68">
        <f t="shared" si="106"/>
        <v>2.032222216207781</v>
      </c>
      <c r="H304" s="9">
        <f t="shared" si="113"/>
        <v>1978.91</v>
      </c>
      <c r="I304" s="66">
        <f t="shared" si="114"/>
        <v>12.808973733912765</v>
      </c>
      <c r="J304" s="9">
        <f t="shared" si="115"/>
        <v>1978.91</v>
      </c>
      <c r="K304" s="9">
        <f t="shared" si="107"/>
        <v>12.809054000562073</v>
      </c>
      <c r="L304" s="9">
        <f t="shared" si="108"/>
        <v>1978.91</v>
      </c>
    </row>
    <row r="305" spans="1:12">
      <c r="A305" s="66">
        <f t="shared" si="109"/>
        <v>13.412061708208336</v>
      </c>
      <c r="B305" s="9">
        <f t="shared" si="110"/>
        <v>2156.59</v>
      </c>
      <c r="C305" s="65">
        <f t="shared" si="104"/>
        <v>13.299711879076627</v>
      </c>
      <c r="D305" s="9">
        <f t="shared" si="111"/>
        <v>2156.59</v>
      </c>
      <c r="E305" s="66">
        <f t="shared" si="105"/>
        <v>10.821396799210911</v>
      </c>
      <c r="F305" s="9">
        <f t="shared" si="112"/>
        <v>2156.59</v>
      </c>
      <c r="G305" s="68">
        <f t="shared" si="106"/>
        <v>2.0472022304844741</v>
      </c>
      <c r="H305" s="9">
        <f t="shared" si="113"/>
        <v>2156.59</v>
      </c>
      <c r="I305" s="66">
        <f t="shared" si="114"/>
        <v>12.868599029695385</v>
      </c>
      <c r="J305" s="9">
        <f t="shared" si="115"/>
        <v>2156.59</v>
      </c>
      <c r="K305" s="9">
        <f t="shared" si="107"/>
        <v>12.868680840814955</v>
      </c>
      <c r="L305" s="9">
        <f t="shared" si="108"/>
        <v>2156.59</v>
      </c>
    </row>
    <row r="306" spans="1:12">
      <c r="A306" s="66">
        <f t="shared" si="109"/>
        <v>13.481453583768191</v>
      </c>
      <c r="B306" s="9">
        <f t="shared" si="110"/>
        <v>2368.1999999999998</v>
      </c>
      <c r="C306" s="65">
        <f t="shared" si="104"/>
        <v>13.369103754636482</v>
      </c>
      <c r="D306" s="9">
        <f t="shared" si="111"/>
        <v>2368.1999999999998</v>
      </c>
      <c r="E306" s="66">
        <f t="shared" si="105"/>
        <v>10.868959892497081</v>
      </c>
      <c r="F306" s="9">
        <f t="shared" si="112"/>
        <v>2368.1999999999998</v>
      </c>
      <c r="G306" s="68">
        <f t="shared" si="106"/>
        <v>2.0616114078793295</v>
      </c>
      <c r="H306" s="9">
        <f t="shared" si="113"/>
        <v>2368.1999999999998</v>
      </c>
      <c r="I306" s="66">
        <f t="shared" si="114"/>
        <v>12.93057130037641</v>
      </c>
      <c r="J306" s="9">
        <f t="shared" si="115"/>
        <v>2368.1999999999998</v>
      </c>
      <c r="K306" s="9">
        <f t="shared" si="107"/>
        <v>12.930654540369304</v>
      </c>
      <c r="L306" s="9">
        <f t="shared" si="108"/>
        <v>2368.1999999999998</v>
      </c>
    </row>
    <row r="307" spans="1:12">
      <c r="A307" s="66">
        <f t="shared" si="109"/>
        <v>13.550845459328043</v>
      </c>
      <c r="B307" s="9">
        <f t="shared" si="110"/>
        <v>2586.4899999999998</v>
      </c>
      <c r="C307" s="65">
        <f t="shared" si="104"/>
        <v>13.438495630196334</v>
      </c>
      <c r="D307" s="9">
        <f t="shared" si="111"/>
        <v>2586.4899999999998</v>
      </c>
      <c r="E307" s="66">
        <f t="shared" si="105"/>
        <v>10.912804080555119</v>
      </c>
      <c r="F307" s="9">
        <f t="shared" si="112"/>
        <v>2586.4899999999998</v>
      </c>
      <c r="G307" s="68">
        <f t="shared" si="106"/>
        <v>2.0736715024894572</v>
      </c>
      <c r="H307" s="9">
        <f t="shared" si="113"/>
        <v>2586.4899999999998</v>
      </c>
      <c r="I307" s="66">
        <f t="shared" si="114"/>
        <v>12.986475583044577</v>
      </c>
      <c r="J307" s="9">
        <f t="shared" si="115"/>
        <v>2586.4899999999998</v>
      </c>
      <c r="K307" s="9">
        <f t="shared" si="107"/>
        <v>12.986559978334636</v>
      </c>
      <c r="L307" s="9">
        <f t="shared" si="108"/>
        <v>2586.4899999999998</v>
      </c>
    </row>
    <row r="308" spans="1:12">
      <c r="A308" s="66">
        <f t="shared" si="109"/>
        <v>13.597106709701279</v>
      </c>
      <c r="B308" s="9">
        <f t="shared" si="110"/>
        <v>2828.39</v>
      </c>
      <c r="C308" s="65">
        <f t="shared" si="104"/>
        <v>13.48475688056957</v>
      </c>
      <c r="D308" s="9">
        <f t="shared" si="111"/>
        <v>2828.39</v>
      </c>
      <c r="E308" s="66">
        <f t="shared" si="105"/>
        <v>10.956341245121171</v>
      </c>
      <c r="F308" s="9">
        <f t="shared" si="112"/>
        <v>2828.39</v>
      </c>
      <c r="G308" s="68">
        <f t="shared" si="106"/>
        <v>2.0846376717006807</v>
      </c>
      <c r="H308" s="9">
        <f t="shared" si="113"/>
        <v>2828.39</v>
      </c>
      <c r="I308" s="66">
        <f t="shared" si="114"/>
        <v>13.040978916821853</v>
      </c>
      <c r="J308" s="9">
        <f t="shared" si="115"/>
        <v>2828.39</v>
      </c>
      <c r="K308" s="9">
        <f t="shared" si="107"/>
        <v>13.041064331921053</v>
      </c>
      <c r="L308" s="9">
        <f t="shared" si="108"/>
        <v>2828.39</v>
      </c>
    </row>
    <row r="309" spans="1:12">
      <c r="A309" s="66">
        <f t="shared" si="109"/>
        <v>13.643367960074515</v>
      </c>
      <c r="B309" s="9">
        <f t="shared" si="110"/>
        <v>3098.87</v>
      </c>
      <c r="C309" s="65">
        <f t="shared" si="104"/>
        <v>13.531018130942806</v>
      </c>
      <c r="D309" s="9">
        <f t="shared" si="111"/>
        <v>3098.87</v>
      </c>
      <c r="E309" s="66">
        <f t="shared" si="105"/>
        <v>10.999887326718213</v>
      </c>
      <c r="F309" s="9">
        <f t="shared" si="112"/>
        <v>3098.87</v>
      </c>
      <c r="G309" s="68">
        <f t="shared" si="106"/>
        <v>2.0947217582087307</v>
      </c>
      <c r="H309" s="9">
        <f t="shared" si="113"/>
        <v>3098.87</v>
      </c>
      <c r="I309" s="66">
        <f t="shared" si="114"/>
        <v>13.094609084926944</v>
      </c>
      <c r="J309" s="9">
        <f t="shared" si="115"/>
        <v>3098.87</v>
      </c>
      <c r="K309" s="9">
        <f t="shared" si="107"/>
        <v>13.094695413020583</v>
      </c>
      <c r="L309" s="9">
        <f t="shared" si="108"/>
        <v>3098.87</v>
      </c>
    </row>
    <row r="310" spans="1:12">
      <c r="A310" s="66">
        <f t="shared" si="109"/>
        <v>13.689629210447748</v>
      </c>
      <c r="B310" s="9">
        <f t="shared" si="110"/>
        <v>3388.46</v>
      </c>
      <c r="C310" s="65">
        <f t="shared" si="104"/>
        <v>13.577279381316039</v>
      </c>
      <c r="D310" s="9">
        <f t="shared" si="111"/>
        <v>3388.46</v>
      </c>
      <c r="E310" s="66">
        <f t="shared" si="105"/>
        <v>11.041603964115863</v>
      </c>
      <c r="F310" s="9">
        <f t="shared" si="112"/>
        <v>3388.46</v>
      </c>
      <c r="G310" s="68">
        <f t="shared" si="106"/>
        <v>2.1036479314013263</v>
      </c>
      <c r="H310" s="9">
        <f t="shared" si="113"/>
        <v>3388.46</v>
      </c>
      <c r="I310" s="66">
        <f t="shared" si="114"/>
        <v>13.145251895517189</v>
      </c>
      <c r="J310" s="9">
        <f t="shared" si="115"/>
        <v>3388.46</v>
      </c>
      <c r="K310" s="9">
        <f t="shared" si="107"/>
        <v>13.145339012661882</v>
      </c>
      <c r="L310" s="9">
        <f t="shared" si="108"/>
        <v>3388.46</v>
      </c>
    </row>
    <row r="311" spans="1:12">
      <c r="A311" s="66">
        <f t="shared" si="109"/>
        <v>13.712759835634367</v>
      </c>
      <c r="B311" s="9">
        <f t="shared" si="110"/>
        <v>3707.96</v>
      </c>
      <c r="C311" s="65">
        <f t="shared" si="104"/>
        <v>13.600410006502658</v>
      </c>
      <c r="D311" s="9">
        <f t="shared" si="111"/>
        <v>3707.96</v>
      </c>
      <c r="E311" s="66">
        <f t="shared" si="105"/>
        <v>11.082824791419057</v>
      </c>
      <c r="F311" s="9">
        <f t="shared" si="112"/>
        <v>3707.96</v>
      </c>
      <c r="G311" s="68">
        <f t="shared" si="106"/>
        <v>2.1118390050377576</v>
      </c>
      <c r="H311" s="9">
        <f t="shared" si="113"/>
        <v>3707.96</v>
      </c>
      <c r="I311" s="66">
        <f t="shared" si="114"/>
        <v>13.194663796456815</v>
      </c>
      <c r="J311" s="9">
        <f t="shared" si="115"/>
        <v>3707.96</v>
      </c>
      <c r="K311" s="9">
        <f t="shared" si="107"/>
        <v>13.194751622389768</v>
      </c>
      <c r="L311" s="9">
        <f t="shared" si="108"/>
        <v>3707.96</v>
      </c>
    </row>
    <row r="312" spans="1:12">
      <c r="A312" s="66">
        <f t="shared" si="109"/>
        <v>13.735890460820984</v>
      </c>
      <c r="B312" s="9">
        <f t="shared" si="110"/>
        <v>4057.27</v>
      </c>
      <c r="C312" s="65">
        <f t="shared" si="104"/>
        <v>13.623540631689275</v>
      </c>
      <c r="D312" s="9">
        <f t="shared" si="111"/>
        <v>4057.27</v>
      </c>
      <c r="E312" s="66">
        <f t="shared" si="105"/>
        <v>11.123178488739887</v>
      </c>
      <c r="F312" s="9">
        <f t="shared" si="112"/>
        <v>4057.27</v>
      </c>
      <c r="G312" s="68">
        <f t="shared" si="106"/>
        <v>2.1193141614684112</v>
      </c>
      <c r="H312" s="9">
        <f t="shared" si="113"/>
        <v>4057.27</v>
      </c>
      <c r="I312" s="66">
        <f t="shared" si="114"/>
        <v>13.242492650208298</v>
      </c>
      <c r="J312" s="9">
        <f t="shared" si="115"/>
        <v>4057.27</v>
      </c>
      <c r="K312" s="9">
        <f t="shared" si="107"/>
        <v>13.242581110584165</v>
      </c>
      <c r="L312" s="9">
        <f t="shared" si="108"/>
        <v>4057.27</v>
      </c>
    </row>
    <row r="313" spans="1:12">
      <c r="A313" s="66">
        <f t="shared" si="109"/>
        <v>13.759021086007603</v>
      </c>
      <c r="B313" s="9">
        <f t="shared" si="110"/>
        <v>4438.66</v>
      </c>
      <c r="C313" s="65">
        <f t="shared" si="104"/>
        <v>13.646671256875894</v>
      </c>
      <c r="D313" s="9">
        <f t="shared" si="111"/>
        <v>4438.66</v>
      </c>
      <c r="E313" s="66">
        <f t="shared" si="105"/>
        <v>11.162644673963749</v>
      </c>
      <c r="F313" s="9">
        <f t="shared" si="112"/>
        <v>4438.66</v>
      </c>
      <c r="G313" s="68">
        <f t="shared" si="106"/>
        <v>2.1261553667791215</v>
      </c>
      <c r="H313" s="9">
        <f t="shared" si="113"/>
        <v>4438.66</v>
      </c>
      <c r="I313" s="66">
        <f t="shared" si="114"/>
        <v>13.288800040742871</v>
      </c>
      <c r="J313" s="9">
        <f t="shared" si="115"/>
        <v>4438.66</v>
      </c>
      <c r="K313" s="9">
        <f t="shared" si="107"/>
        <v>13.288889071661307</v>
      </c>
      <c r="L313" s="9">
        <f t="shared" si="108"/>
        <v>4438.66</v>
      </c>
    </row>
    <row r="314" spans="1:12">
      <c r="A314" s="66">
        <f t="shared" si="109"/>
        <v>13.782151711194221</v>
      </c>
      <c r="B314" s="9">
        <f t="shared" si="110"/>
        <v>4843.2700000000004</v>
      </c>
      <c r="C314" s="65">
        <f t="shared" si="104"/>
        <v>13.669801882062512</v>
      </c>
      <c r="D314" s="9">
        <f t="shared" si="111"/>
        <v>4843.2700000000004</v>
      </c>
      <c r="E314" s="66">
        <f t="shared" si="105"/>
        <v>11.200220444101589</v>
      </c>
      <c r="F314" s="9">
        <f t="shared" si="112"/>
        <v>4843.2700000000004</v>
      </c>
      <c r="G314" s="68">
        <f t="shared" si="106"/>
        <v>2.1322769533377879</v>
      </c>
      <c r="H314" s="9">
        <f t="shared" si="113"/>
        <v>4843.2700000000004</v>
      </c>
      <c r="I314" s="66">
        <f t="shared" si="114"/>
        <v>13.332497397439377</v>
      </c>
      <c r="J314" s="9">
        <f t="shared" si="115"/>
        <v>4843.2700000000004</v>
      </c>
      <c r="K314" s="9">
        <f t="shared" si="107"/>
        <v>13.332586930901035</v>
      </c>
      <c r="L314" s="9">
        <f t="shared" si="108"/>
        <v>4843.2700000000004</v>
      </c>
    </row>
    <row r="315" spans="1:12">
      <c r="A315" s="66">
        <f t="shared" si="109"/>
        <v>13.80528233638084</v>
      </c>
      <c r="B315" s="9">
        <f t="shared" si="110"/>
        <v>5305.06</v>
      </c>
      <c r="C315" s="65">
        <f t="shared" si="104"/>
        <v>13.692932507249131</v>
      </c>
      <c r="D315" s="9">
        <f t="shared" si="111"/>
        <v>5305.06</v>
      </c>
      <c r="E315" s="66">
        <f t="shared" si="105"/>
        <v>11.238685593018555</v>
      </c>
      <c r="F315" s="9">
        <f t="shared" si="112"/>
        <v>5305.06</v>
      </c>
      <c r="G315" s="68">
        <f t="shared" si="106"/>
        <v>2.1381821310148128</v>
      </c>
      <c r="H315" s="9">
        <f t="shared" si="113"/>
        <v>5305.06</v>
      </c>
      <c r="I315" s="66">
        <f t="shared" si="114"/>
        <v>13.376867724033367</v>
      </c>
      <c r="J315" s="9">
        <f t="shared" si="115"/>
        <v>5305.06</v>
      </c>
      <c r="K315" s="9">
        <f t="shared" si="107"/>
        <v>13.376957735282204</v>
      </c>
      <c r="L315" s="9">
        <f t="shared" si="108"/>
        <v>5305.06</v>
      </c>
    </row>
    <row r="316" spans="1:12">
      <c r="A316" s="66">
        <f t="shared" si="109"/>
        <v>13.80528233638084</v>
      </c>
      <c r="B316" s="9">
        <f t="shared" si="110"/>
        <v>5806.34</v>
      </c>
      <c r="C316" s="65">
        <f t="shared" si="104"/>
        <v>13.692932507249131</v>
      </c>
      <c r="D316" s="9">
        <f t="shared" si="111"/>
        <v>5806.34</v>
      </c>
      <c r="E316" s="66">
        <f t="shared" si="105"/>
        <v>11.276074489030742</v>
      </c>
      <c r="F316" s="9">
        <f t="shared" si="112"/>
        <v>5806.34</v>
      </c>
      <c r="G316" s="68">
        <f t="shared" si="106"/>
        <v>2.1436010638639384</v>
      </c>
      <c r="H316" s="9">
        <f t="shared" si="113"/>
        <v>5806.34</v>
      </c>
      <c r="I316" s="66">
        <f t="shared" si="114"/>
        <v>13.419675552894681</v>
      </c>
      <c r="J316" s="9">
        <f t="shared" si="115"/>
        <v>5806.34</v>
      </c>
      <c r="K316" s="9">
        <f t="shared" si="107"/>
        <v>13.419765996670112</v>
      </c>
      <c r="L316" s="9">
        <f t="shared" si="108"/>
        <v>5806.34</v>
      </c>
    </row>
    <row r="317" spans="1:12">
      <c r="A317" s="66">
        <f t="shared" si="109"/>
        <v>13.80528233638084</v>
      </c>
      <c r="B317" s="9">
        <f t="shared" si="110"/>
        <v>6355.5</v>
      </c>
      <c r="C317" s="65">
        <f t="shared" si="104"/>
        <v>13.692932507249131</v>
      </c>
      <c r="D317" s="9">
        <f t="shared" si="111"/>
        <v>6355.5</v>
      </c>
      <c r="E317" s="66">
        <f t="shared" si="105"/>
        <v>11.312774342282623</v>
      </c>
      <c r="F317" s="9">
        <f t="shared" si="112"/>
        <v>6355.5</v>
      </c>
      <c r="G317" s="68">
        <f t="shared" si="106"/>
        <v>2.1486372405242231</v>
      </c>
      <c r="H317" s="9">
        <f t="shared" si="113"/>
        <v>6355.5</v>
      </c>
      <c r="I317" s="66">
        <f t="shared" si="114"/>
        <v>13.461411582806846</v>
      </c>
      <c r="J317" s="9">
        <f t="shared" si="115"/>
        <v>6355.5</v>
      </c>
      <c r="K317" s="9">
        <f t="shared" si="107"/>
        <v>13.461502423575011</v>
      </c>
      <c r="L317" s="9">
        <f t="shared" si="108"/>
        <v>6355.5</v>
      </c>
    </row>
    <row r="318" spans="1:12">
      <c r="A318" s="66">
        <f t="shared" si="109"/>
        <v>13.80528233638084</v>
      </c>
      <c r="B318" s="9">
        <f t="shared" si="110"/>
        <v>6947.49</v>
      </c>
      <c r="C318" s="65">
        <f t="shared" si="104"/>
        <v>13.692932507249131</v>
      </c>
      <c r="D318" s="9">
        <f t="shared" si="111"/>
        <v>6947.49</v>
      </c>
      <c r="E318" s="66">
        <f t="shared" si="105"/>
        <v>11.348254900606687</v>
      </c>
      <c r="F318" s="9">
        <f t="shared" si="112"/>
        <v>6947.49</v>
      </c>
      <c r="G318" s="68">
        <f t="shared" si="106"/>
        <v>2.1532600985603585</v>
      </c>
      <c r="H318" s="9">
        <f t="shared" si="113"/>
        <v>6947.49</v>
      </c>
      <c r="I318" s="66">
        <f t="shared" si="114"/>
        <v>13.501514999167046</v>
      </c>
      <c r="J318" s="9">
        <f t="shared" si="115"/>
        <v>6947.49</v>
      </c>
      <c r="K318" s="9">
        <f t="shared" si="107"/>
        <v>13.501606200193674</v>
      </c>
      <c r="L318" s="9">
        <f t="shared" si="108"/>
        <v>6947.49</v>
      </c>
    </row>
    <row r="319" spans="1:12">
      <c r="A319" s="66">
        <f t="shared" si="109"/>
        <v>13.80528233638084</v>
      </c>
      <c r="B319" s="9">
        <f t="shared" si="110"/>
        <v>7606.91</v>
      </c>
      <c r="C319" s="65">
        <f t="shared" si="104"/>
        <v>13.692932507249131</v>
      </c>
      <c r="D319" s="9">
        <f t="shared" si="111"/>
        <v>7606.91</v>
      </c>
      <c r="E319" s="66">
        <f t="shared" si="105"/>
        <v>11.383698383073339</v>
      </c>
      <c r="F319" s="9">
        <f t="shared" si="112"/>
        <v>7606.91</v>
      </c>
      <c r="G319" s="68">
        <f t="shared" si="106"/>
        <v>2.1576544223590477</v>
      </c>
      <c r="H319" s="9">
        <f t="shared" si="113"/>
        <v>7606.91</v>
      </c>
      <c r="I319" s="66">
        <f t="shared" si="114"/>
        <v>13.541352805432387</v>
      </c>
      <c r="J319" s="9">
        <f t="shared" si="115"/>
        <v>7606.91</v>
      </c>
      <c r="K319" s="9">
        <f t="shared" si="107"/>
        <v>13.541444345281338</v>
      </c>
      <c r="L319" s="9">
        <f t="shared" si="108"/>
        <v>7606.91</v>
      </c>
    </row>
    <row r="320" spans="1:12">
      <c r="A320" s="66">
        <f t="shared" si="109"/>
        <v>13.80528233638084</v>
      </c>
      <c r="B320" s="9">
        <f t="shared" si="110"/>
        <v>8313.43</v>
      </c>
      <c r="C320" s="65">
        <f t="shared" si="104"/>
        <v>13.692932507249131</v>
      </c>
      <c r="D320" s="9">
        <f t="shared" si="111"/>
        <v>8313.43</v>
      </c>
      <c r="E320" s="66">
        <f t="shared" si="105"/>
        <v>11.417766458771389</v>
      </c>
      <c r="F320" s="9">
        <f t="shared" si="112"/>
        <v>8313.43</v>
      </c>
      <c r="G320" s="68">
        <f t="shared" si="106"/>
        <v>2.1616822604726207</v>
      </c>
      <c r="H320" s="9">
        <f t="shared" si="113"/>
        <v>8313.43</v>
      </c>
      <c r="I320" s="66">
        <f t="shared" si="114"/>
        <v>13.579448719244009</v>
      </c>
      <c r="J320" s="9">
        <f t="shared" si="115"/>
        <v>8313.43</v>
      </c>
      <c r="K320" s="9">
        <f t="shared" si="107"/>
        <v>13.579540566598807</v>
      </c>
      <c r="L320" s="9">
        <f t="shared" si="108"/>
        <v>8313.43</v>
      </c>
    </row>
    <row r="321" spans="1:12">
      <c r="A321" s="66">
        <f t="shared" si="109"/>
        <v>13.80528233638084</v>
      </c>
      <c r="B321" s="9">
        <f t="shared" si="110"/>
        <v>9095.27</v>
      </c>
      <c r="C321" s="65">
        <f t="shared" ref="C321:C342" si="116">IF(D104&lt;0.0001,0.1,IF(D104="",0.001,D104))</f>
        <v>13.692932507249131</v>
      </c>
      <c r="D321" s="9">
        <f t="shared" si="111"/>
        <v>9095.27</v>
      </c>
      <c r="E321" s="66">
        <f t="shared" ref="E321:E342" si="117">IF(E104&lt;0.0001,0.1,IF(E104="",E320,E104))</f>
        <v>11.451609049860508</v>
      </c>
      <c r="F321" s="9">
        <f t="shared" si="112"/>
        <v>9095.27</v>
      </c>
      <c r="G321" s="68">
        <f t="shared" ref="G321:G342" si="118">IF(G104&lt;0.0001,0.1,IF(G104="",0.0001,G104))</f>
        <v>2.1655060983908614</v>
      </c>
      <c r="H321" s="9">
        <f t="shared" si="113"/>
        <v>9095.27</v>
      </c>
      <c r="I321" s="66">
        <f t="shared" si="114"/>
        <v>13.617115148251369</v>
      </c>
      <c r="J321" s="9">
        <f t="shared" si="115"/>
        <v>9095.27</v>
      </c>
      <c r="K321" s="9">
        <f t="shared" ref="K321:K342" si="119">IF(M104&lt;0.0001,0.1,IF(M104="",0.0001,M104))</f>
        <v>13.617207284867929</v>
      </c>
      <c r="L321" s="9">
        <f t="shared" ref="L321:L342" si="120">IF(C105="",D321,C105)</f>
        <v>9095.27</v>
      </c>
    </row>
    <row r="322" spans="1:12">
      <c r="A322" s="66">
        <f t="shared" ref="A322:A342" si="121">IF(B105="",A321,IF(B105&lt;0.0001,0.1,B105))</f>
        <v>13.80528233638084</v>
      </c>
      <c r="B322" s="9">
        <f t="shared" ref="B322:B342" si="122">IF(A105="",B321,A105)</f>
        <v>9953.8799999999992</v>
      </c>
      <c r="C322" s="65">
        <f t="shared" si="116"/>
        <v>13.692932507249131</v>
      </c>
      <c r="D322" s="9">
        <f t="shared" ref="D322:D342" si="123">IF(A105="",B321,A105)</f>
        <v>9953.8799999999992</v>
      </c>
      <c r="E322" s="66">
        <f t="shared" si="117"/>
        <v>11.484949728564793</v>
      </c>
      <c r="F322" s="9">
        <f t="shared" ref="F322:F342" si="124">IF(A105="",B321,A105)</f>
        <v>9953.8799999999992</v>
      </c>
      <c r="G322" s="68">
        <f t="shared" si="118"/>
        <v>2.1691115741191389</v>
      </c>
      <c r="H322" s="9">
        <f t="shared" ref="H322:H342" si="125">IF(A105="",B321,A105)</f>
        <v>9953.8799999999992</v>
      </c>
      <c r="I322" s="66">
        <f t="shared" ref="I322:I342" si="126">IF(I105&lt;0.0001,0.1,IF(I105="",I321,I105))</f>
        <v>13.654061302683932</v>
      </c>
      <c r="J322" s="9">
        <f t="shared" ref="J322:J342" si="127">IF(A105="",B321,A105)</f>
        <v>9953.8799999999992</v>
      </c>
      <c r="K322" s="9">
        <f t="shared" si="119"/>
        <v>13.65415370969278</v>
      </c>
      <c r="L322" s="9">
        <f t="shared" si="120"/>
        <v>9953.8799999999992</v>
      </c>
    </row>
    <row r="323" spans="1:12">
      <c r="A323" s="66">
        <f t="shared" si="121"/>
        <v>13.80528233638084</v>
      </c>
      <c r="B323" s="9">
        <f t="shared" si="122"/>
        <v>10894.1</v>
      </c>
      <c r="C323" s="65">
        <f t="shared" si="116"/>
        <v>13.692932507249131</v>
      </c>
      <c r="D323" s="9">
        <f t="shared" si="123"/>
        <v>10894.1</v>
      </c>
      <c r="E323" s="66">
        <f t="shared" si="117"/>
        <v>11.51770004119239</v>
      </c>
      <c r="F323" s="9">
        <f t="shared" si="124"/>
        <v>10894.1</v>
      </c>
      <c r="G323" s="68">
        <f t="shared" si="118"/>
        <v>2.1725067754392717</v>
      </c>
      <c r="H323" s="9">
        <f t="shared" si="125"/>
        <v>10894.1</v>
      </c>
      <c r="I323" s="66">
        <f t="shared" si="126"/>
        <v>13.690206816631662</v>
      </c>
      <c r="J323" s="9">
        <f t="shared" si="127"/>
        <v>10894.1</v>
      </c>
      <c r="K323" s="9">
        <f t="shared" si="119"/>
        <v>13.690299476202487</v>
      </c>
      <c r="L323" s="9">
        <f t="shared" si="120"/>
        <v>10894.1</v>
      </c>
    </row>
    <row r="324" spans="1:12">
      <c r="A324" s="66">
        <f t="shared" si="121"/>
        <v>13.80528233638084</v>
      </c>
      <c r="B324" s="9">
        <f t="shared" si="122"/>
        <v>11895</v>
      </c>
      <c r="C324" s="65">
        <f t="shared" si="116"/>
        <v>13.692932507249131</v>
      </c>
      <c r="D324" s="9">
        <f t="shared" si="123"/>
        <v>11895</v>
      </c>
      <c r="E324" s="66">
        <f t="shared" si="117"/>
        <v>11.549023217297936</v>
      </c>
      <c r="F324" s="9">
        <f t="shared" si="124"/>
        <v>11895</v>
      </c>
      <c r="G324" s="68">
        <f t="shared" si="118"/>
        <v>2.1756263744905837</v>
      </c>
      <c r="H324" s="9">
        <f t="shared" si="125"/>
        <v>11895</v>
      </c>
      <c r="I324" s="66">
        <f t="shared" si="126"/>
        <v>13.72464959178852</v>
      </c>
      <c r="J324" s="9">
        <f t="shared" si="127"/>
        <v>11895</v>
      </c>
      <c r="K324" s="9">
        <f t="shared" si="119"/>
        <v>13.724742481677735</v>
      </c>
      <c r="L324" s="9">
        <f t="shared" si="120"/>
        <v>11895</v>
      </c>
    </row>
    <row r="325" spans="1:12">
      <c r="A325" s="66">
        <f t="shared" si="121"/>
        <v>13.80528233638084</v>
      </c>
      <c r="B325" s="9">
        <f t="shared" si="122"/>
        <v>12994.75</v>
      </c>
      <c r="C325" s="65">
        <f t="shared" si="116"/>
        <v>13.692932507249131</v>
      </c>
      <c r="D325" s="9">
        <f t="shared" si="123"/>
        <v>12994.75</v>
      </c>
      <c r="E325" s="66">
        <f t="shared" si="117"/>
        <v>11.579982796319635</v>
      </c>
      <c r="F325" s="9">
        <f t="shared" si="124"/>
        <v>12994.75</v>
      </c>
      <c r="G325" s="68">
        <f t="shared" si="118"/>
        <v>2.1785941427022646</v>
      </c>
      <c r="H325" s="9">
        <f t="shared" si="125"/>
        <v>12994.75</v>
      </c>
      <c r="I325" s="66">
        <f t="shared" si="126"/>
        <v>13.7585769390219</v>
      </c>
      <c r="J325" s="9">
        <f t="shared" si="127"/>
        <v>12994.75</v>
      </c>
      <c r="K325" s="9">
        <f t="shared" si="119"/>
        <v>13.758670046487754</v>
      </c>
      <c r="L325" s="9">
        <f t="shared" si="120"/>
        <v>12994.75</v>
      </c>
    </row>
    <row r="326" spans="1:12">
      <c r="A326" s="66">
        <f t="shared" si="121"/>
        <v>13.80528233638084</v>
      </c>
      <c r="B326" s="9">
        <f t="shared" si="122"/>
        <v>14293.91</v>
      </c>
      <c r="C326" s="65">
        <f t="shared" si="116"/>
        <v>13.692932507249131</v>
      </c>
      <c r="D326" s="9">
        <f t="shared" si="123"/>
        <v>14293.91</v>
      </c>
      <c r="E326" s="66">
        <f t="shared" si="117"/>
        <v>11.612740444469612</v>
      </c>
      <c r="F326" s="9">
        <f t="shared" si="124"/>
        <v>14293.91</v>
      </c>
      <c r="G326" s="68">
        <f t="shared" si="118"/>
        <v>2.181616152442341</v>
      </c>
      <c r="H326" s="9">
        <f t="shared" si="125"/>
        <v>14293.91</v>
      </c>
      <c r="I326" s="66">
        <f t="shared" si="126"/>
        <v>13.794356596911953</v>
      </c>
      <c r="J326" s="9">
        <f t="shared" si="127"/>
        <v>14293.91</v>
      </c>
      <c r="K326" s="9">
        <f t="shared" si="119"/>
        <v>13.794449924411518</v>
      </c>
      <c r="L326" s="9">
        <f t="shared" si="120"/>
        <v>14293.91</v>
      </c>
    </row>
    <row r="327" spans="1:12">
      <c r="A327" s="66">
        <f t="shared" si="121"/>
        <v>13.80528233638084</v>
      </c>
      <c r="B327" s="9">
        <f t="shared" si="122"/>
        <v>15594.39</v>
      </c>
      <c r="C327" s="65">
        <f t="shared" si="116"/>
        <v>13.692932507249131</v>
      </c>
      <c r="D327" s="9">
        <f t="shared" si="123"/>
        <v>15594.39</v>
      </c>
      <c r="E327" s="66">
        <f t="shared" si="117"/>
        <v>11.642142019502485</v>
      </c>
      <c r="F327" s="9">
        <f t="shared" si="124"/>
        <v>15594.39</v>
      </c>
      <c r="G327" s="68">
        <f t="shared" si="118"/>
        <v>2.1842307218252985</v>
      </c>
      <c r="H327" s="9">
        <f t="shared" si="125"/>
        <v>15594.39</v>
      </c>
      <c r="I327" s="66">
        <f t="shared" si="126"/>
        <v>13.826372741327784</v>
      </c>
      <c r="J327" s="9">
        <f t="shared" si="127"/>
        <v>15594.39</v>
      </c>
      <c r="K327" s="9">
        <f t="shared" si="119"/>
        <v>13.826466257969859</v>
      </c>
      <c r="L327" s="9">
        <f t="shared" si="120"/>
        <v>15594.39</v>
      </c>
    </row>
    <row r="328" spans="1:12">
      <c r="A328" s="66">
        <f t="shared" si="121"/>
        <v>13.80528233638084</v>
      </c>
      <c r="B328" s="9">
        <f t="shared" si="122"/>
        <v>17094.009999999998</v>
      </c>
      <c r="C328" s="65">
        <f t="shared" si="116"/>
        <v>13.692932507249131</v>
      </c>
      <c r="D328" s="9">
        <f t="shared" si="123"/>
        <v>17094.009999999998</v>
      </c>
      <c r="E328" s="66">
        <f t="shared" si="117"/>
        <v>11.672606484145621</v>
      </c>
      <c r="F328" s="9">
        <f t="shared" si="124"/>
        <v>17094.009999999998</v>
      </c>
      <c r="G328" s="68">
        <f t="shared" si="118"/>
        <v>2.1868473449165622</v>
      </c>
      <c r="H328" s="9">
        <f t="shared" si="125"/>
        <v>17094.009999999998</v>
      </c>
      <c r="I328" s="66">
        <f t="shared" si="126"/>
        <v>13.859453829062183</v>
      </c>
      <c r="J328" s="9">
        <f t="shared" si="127"/>
        <v>17094.009999999998</v>
      </c>
      <c r="K328" s="9">
        <f t="shared" si="119"/>
        <v>13.859547533867689</v>
      </c>
      <c r="L328" s="9">
        <f t="shared" si="120"/>
        <v>17094.009999999998</v>
      </c>
    </row>
    <row r="329" spans="1:12">
      <c r="A329" s="66">
        <f t="shared" si="121"/>
        <v>13.80528233638084</v>
      </c>
      <c r="B329" s="9">
        <f t="shared" si="122"/>
        <v>18693.47</v>
      </c>
      <c r="C329" s="65">
        <f t="shared" si="116"/>
        <v>13.692932507249131</v>
      </c>
      <c r="D329" s="9">
        <f t="shared" si="123"/>
        <v>18693.47</v>
      </c>
      <c r="E329" s="66">
        <f t="shared" si="117"/>
        <v>11.701767575365595</v>
      </c>
      <c r="F329" s="9">
        <f t="shared" si="124"/>
        <v>18693.47</v>
      </c>
      <c r="G329" s="68">
        <f t="shared" si="118"/>
        <v>2.1892682738485427</v>
      </c>
      <c r="H329" s="9">
        <f t="shared" si="125"/>
        <v>18693.47</v>
      </c>
      <c r="I329" s="66">
        <f t="shared" si="126"/>
        <v>13.891035849214138</v>
      </c>
      <c r="J329" s="9">
        <f t="shared" si="127"/>
        <v>18693.47</v>
      </c>
      <c r="K329" s="9">
        <f t="shared" si="119"/>
        <v>13.891129727114384</v>
      </c>
      <c r="L329" s="9">
        <f t="shared" si="120"/>
        <v>18693.47</v>
      </c>
    </row>
    <row r="330" spans="1:12">
      <c r="A330" s="66">
        <f t="shared" si="121"/>
        <v>13.80528233638084</v>
      </c>
      <c r="B330" s="9">
        <f t="shared" si="122"/>
        <v>20393.939999999999</v>
      </c>
      <c r="C330" s="65">
        <f t="shared" si="116"/>
        <v>13.692932507249131</v>
      </c>
      <c r="D330" s="9">
        <f t="shared" si="123"/>
        <v>20393.939999999999</v>
      </c>
      <c r="E330" s="66">
        <f t="shared" si="117"/>
        <v>11.729674502332143</v>
      </c>
      <c r="F330" s="9">
        <f t="shared" si="124"/>
        <v>20393.939999999999</v>
      </c>
      <c r="G330" s="68">
        <f t="shared" si="118"/>
        <v>2.1915120889854767</v>
      </c>
      <c r="H330" s="9">
        <f t="shared" si="125"/>
        <v>20393.939999999999</v>
      </c>
      <c r="I330" s="66">
        <f t="shared" si="126"/>
        <v>13.921186591317619</v>
      </c>
      <c r="J330" s="9">
        <f t="shared" si="127"/>
        <v>20393.939999999999</v>
      </c>
      <c r="K330" s="9">
        <f t="shared" si="119"/>
        <v>13.921280628801014</v>
      </c>
      <c r="L330" s="9">
        <f t="shared" si="120"/>
        <v>20393.939999999999</v>
      </c>
    </row>
    <row r="331" spans="1:12">
      <c r="A331" s="66">
        <f t="shared" si="121"/>
        <v>13.80528233638084</v>
      </c>
      <c r="B331" s="9">
        <f t="shared" si="122"/>
        <v>22294.77</v>
      </c>
      <c r="C331" s="65">
        <f t="shared" si="116"/>
        <v>13.692932507249131</v>
      </c>
      <c r="D331" s="9">
        <f t="shared" si="123"/>
        <v>22294.77</v>
      </c>
      <c r="E331" s="66">
        <f t="shared" si="117"/>
        <v>11.757763226867256</v>
      </c>
      <c r="F331" s="9">
        <f t="shared" si="124"/>
        <v>22294.77</v>
      </c>
      <c r="G331" s="68">
        <f t="shared" si="118"/>
        <v>2.1937017746984333</v>
      </c>
      <c r="H331" s="9">
        <f t="shared" si="125"/>
        <v>22294.77</v>
      </c>
      <c r="I331" s="66">
        <f t="shared" si="126"/>
        <v>13.95146500156569</v>
      </c>
      <c r="J331" s="9">
        <f t="shared" si="127"/>
        <v>22294.77</v>
      </c>
      <c r="K331" s="9">
        <f t="shared" si="119"/>
        <v>13.951559194001838</v>
      </c>
      <c r="L331" s="9">
        <f t="shared" si="120"/>
        <v>22294.77</v>
      </c>
    </row>
    <row r="332" spans="1:12">
      <c r="A332" s="66">
        <f t="shared" si="121"/>
        <v>13.80528233638084</v>
      </c>
      <c r="B332" s="9">
        <f t="shared" si="122"/>
        <v>24396.63</v>
      </c>
      <c r="C332" s="65">
        <f t="shared" si="116"/>
        <v>13.692932507249131</v>
      </c>
      <c r="D332" s="9">
        <f t="shared" si="123"/>
        <v>24396.63</v>
      </c>
      <c r="E332" s="66">
        <f t="shared" si="117"/>
        <v>11.785683473157958</v>
      </c>
      <c r="F332" s="9">
        <f t="shared" si="124"/>
        <v>24396.63</v>
      </c>
      <c r="G332" s="68">
        <f t="shared" si="118"/>
        <v>2.195813052275585</v>
      </c>
      <c r="H332" s="9">
        <f t="shared" si="125"/>
        <v>24396.63</v>
      </c>
      <c r="I332" s="66">
        <f t="shared" si="126"/>
        <v>13.981496525433542</v>
      </c>
      <c r="J332" s="9">
        <f t="shared" si="127"/>
        <v>24396.63</v>
      </c>
      <c r="K332" s="9">
        <f t="shared" si="119"/>
        <v>13.981590866548984</v>
      </c>
      <c r="L332" s="9">
        <f t="shared" si="120"/>
        <v>24396.63</v>
      </c>
    </row>
    <row r="333" spans="1:12">
      <c r="A333" s="66">
        <f t="shared" si="121"/>
        <v>13.80528233638084</v>
      </c>
      <c r="B333" s="9">
        <f t="shared" si="122"/>
        <v>26696.400000000001</v>
      </c>
      <c r="C333" s="65">
        <f t="shared" si="116"/>
        <v>13.692932507249131</v>
      </c>
      <c r="D333" s="9">
        <f t="shared" si="123"/>
        <v>26696.400000000001</v>
      </c>
      <c r="E333" s="66">
        <f t="shared" si="117"/>
        <v>11.813133349229139</v>
      </c>
      <c r="F333" s="9">
        <f t="shared" si="124"/>
        <v>26696.400000000001</v>
      </c>
      <c r="G333" s="68">
        <f t="shared" si="118"/>
        <v>2.1978281173853795</v>
      </c>
      <c r="H333" s="9">
        <f t="shared" si="125"/>
        <v>26696.400000000001</v>
      </c>
      <c r="I333" s="66">
        <f t="shared" si="126"/>
        <v>14.010961466614518</v>
      </c>
      <c r="J333" s="9">
        <f t="shared" si="127"/>
        <v>26696.400000000001</v>
      </c>
      <c r="K333" s="9">
        <f t="shared" si="119"/>
        <v>14.011055948974647</v>
      </c>
      <c r="L333" s="9">
        <f t="shared" si="120"/>
        <v>26696.400000000001</v>
      </c>
    </row>
    <row r="334" spans="1:12">
      <c r="A334" s="66">
        <f t="shared" si="121"/>
        <v>13.80528233638084</v>
      </c>
      <c r="B334" s="9">
        <f t="shared" si="122"/>
        <v>29297.84</v>
      </c>
      <c r="C334" s="65">
        <f t="shared" si="116"/>
        <v>13.692932507249131</v>
      </c>
      <c r="D334" s="9">
        <f t="shared" si="123"/>
        <v>29297.84</v>
      </c>
      <c r="E334" s="66">
        <f t="shared" si="117"/>
        <v>11.840989244175324</v>
      </c>
      <c r="F334" s="9">
        <f t="shared" si="124"/>
        <v>29297.84</v>
      </c>
      <c r="G334" s="68">
        <f t="shared" si="118"/>
        <v>2.199814183306275</v>
      </c>
      <c r="H334" s="9">
        <f t="shared" si="125"/>
        <v>29297.84</v>
      </c>
      <c r="I334" s="66">
        <f t="shared" si="126"/>
        <v>14.040803427481599</v>
      </c>
      <c r="J334" s="9">
        <f t="shared" si="127"/>
        <v>29297.84</v>
      </c>
      <c r="K334" s="9">
        <f t="shared" si="119"/>
        <v>14.040898048427986</v>
      </c>
      <c r="L334" s="9">
        <f t="shared" si="120"/>
        <v>29297.84</v>
      </c>
    </row>
    <row r="335" spans="1:12">
      <c r="A335" s="66">
        <f t="shared" si="121"/>
        <v>13.80528233638084</v>
      </c>
      <c r="B335" s="9">
        <f t="shared" si="122"/>
        <v>31998.639999999999</v>
      </c>
      <c r="C335" s="65">
        <f t="shared" si="116"/>
        <v>13.692932507249131</v>
      </c>
      <c r="D335" s="9">
        <f t="shared" si="123"/>
        <v>31998.639999999999</v>
      </c>
      <c r="E335" s="66">
        <f t="shared" si="117"/>
        <v>11.866967961841844</v>
      </c>
      <c r="F335" s="9">
        <f t="shared" si="124"/>
        <v>31998.639999999999</v>
      </c>
      <c r="G335" s="68">
        <f t="shared" si="118"/>
        <v>2.2016152576153276</v>
      </c>
      <c r="H335" s="9">
        <f t="shared" si="125"/>
        <v>31998.639999999999</v>
      </c>
      <c r="I335" s="66">
        <f t="shared" si="126"/>
        <v>14.068583219457171</v>
      </c>
      <c r="J335" s="9">
        <f t="shared" si="127"/>
        <v>31998.639999999999</v>
      </c>
      <c r="K335" s="9">
        <f t="shared" si="119"/>
        <v>14.068677965547531</v>
      </c>
      <c r="L335" s="9">
        <f t="shared" si="120"/>
        <v>31998.639999999999</v>
      </c>
    </row>
    <row r="336" spans="1:12">
      <c r="A336" s="66">
        <f t="shared" si="121"/>
        <v>13.80528233638084</v>
      </c>
      <c r="B336" s="9">
        <f t="shared" si="122"/>
        <v>34982.879999999997</v>
      </c>
      <c r="C336" s="65">
        <f t="shared" si="116"/>
        <v>13.692932507249131</v>
      </c>
      <c r="D336" s="9">
        <f t="shared" si="123"/>
        <v>34982.879999999997</v>
      </c>
      <c r="E336" s="66">
        <f t="shared" si="117"/>
        <v>11.892814510743959</v>
      </c>
      <c r="F336" s="9">
        <f t="shared" si="124"/>
        <v>34982.879999999997</v>
      </c>
      <c r="G336" s="68">
        <f t="shared" si="118"/>
        <v>2.2033601557970885</v>
      </c>
      <c r="H336" s="9">
        <f t="shared" si="125"/>
        <v>34982.879999999997</v>
      </c>
      <c r="I336" s="66">
        <f t="shared" si="126"/>
        <v>14.096174666541048</v>
      </c>
      <c r="J336" s="9">
        <f t="shared" si="127"/>
        <v>34982.879999999997</v>
      </c>
      <c r="K336" s="9">
        <f t="shared" si="119"/>
        <v>14.096269533390902</v>
      </c>
      <c r="L336" s="9">
        <f t="shared" si="120"/>
        <v>34982.879999999997</v>
      </c>
    </row>
    <row r="337" spans="1:12">
      <c r="A337" s="66">
        <f t="shared" si="121"/>
        <v>13.80528233638084</v>
      </c>
      <c r="B337" s="9">
        <f t="shared" si="122"/>
        <v>38298.04</v>
      </c>
      <c r="C337" s="65">
        <f t="shared" si="116"/>
        <v>13.692932507249131</v>
      </c>
      <c r="D337" s="9">
        <f t="shared" si="123"/>
        <v>38298.04</v>
      </c>
      <c r="E337" s="66">
        <f t="shared" si="117"/>
        <v>11.918635095681406</v>
      </c>
      <c r="F337" s="9">
        <f t="shared" si="124"/>
        <v>38298.04</v>
      </c>
      <c r="G337" s="68">
        <f t="shared" si="118"/>
        <v>2.2050582988491816</v>
      </c>
      <c r="H337" s="9">
        <f t="shared" si="125"/>
        <v>38298.04</v>
      </c>
      <c r="I337" s="66">
        <f t="shared" si="126"/>
        <v>14.123693394530587</v>
      </c>
      <c r="J337" s="9">
        <f t="shared" si="127"/>
        <v>38298.04</v>
      </c>
      <c r="K337" s="9">
        <f t="shared" si="119"/>
        <v>14.123788378452044</v>
      </c>
      <c r="L337" s="9">
        <f t="shared" si="120"/>
        <v>38298.04</v>
      </c>
    </row>
    <row r="338" spans="1:12">
      <c r="A338" s="66">
        <f t="shared" si="121"/>
        <v>13.80528233638084</v>
      </c>
      <c r="B338" s="9">
        <f t="shared" si="122"/>
        <v>41898.480000000003</v>
      </c>
      <c r="C338" s="65">
        <f t="shared" si="116"/>
        <v>13.692932507249131</v>
      </c>
      <c r="D338" s="9">
        <f t="shared" si="123"/>
        <v>41898.480000000003</v>
      </c>
      <c r="E338" s="66">
        <f t="shared" si="117"/>
        <v>11.943846500529741</v>
      </c>
      <c r="F338" s="9">
        <f t="shared" si="124"/>
        <v>41898.480000000003</v>
      </c>
      <c r="G338" s="68">
        <f t="shared" si="118"/>
        <v>2.2066746271949031</v>
      </c>
      <c r="H338" s="9">
        <f t="shared" si="125"/>
        <v>41898.480000000003</v>
      </c>
      <c r="I338" s="66">
        <f t="shared" si="126"/>
        <v>14.150521127724645</v>
      </c>
      <c r="J338" s="9">
        <f t="shared" si="127"/>
        <v>41898.480000000003</v>
      </c>
      <c r="K338" s="9">
        <f t="shared" si="119"/>
        <v>14.150616222665354</v>
      </c>
      <c r="L338" s="9">
        <f t="shared" si="120"/>
        <v>41898.480000000003</v>
      </c>
    </row>
    <row r="339" spans="1:12">
      <c r="A339" s="66">
        <f t="shared" si="121"/>
        <v>13.80528233638084</v>
      </c>
      <c r="B339" s="9">
        <f t="shared" si="122"/>
        <v>45798.16</v>
      </c>
      <c r="C339" s="65">
        <f t="shared" si="116"/>
        <v>13.692932507249131</v>
      </c>
      <c r="D339" s="9">
        <f t="shared" si="123"/>
        <v>45798.16</v>
      </c>
      <c r="E339" s="66">
        <f t="shared" si="117"/>
        <v>11.968421976903311</v>
      </c>
      <c r="F339" s="9">
        <f t="shared" si="124"/>
        <v>45798.16</v>
      </c>
      <c r="G339" s="68">
        <f t="shared" si="118"/>
        <v>2.2082119472943447</v>
      </c>
      <c r="H339" s="9">
        <f t="shared" si="125"/>
        <v>45798.16</v>
      </c>
      <c r="I339" s="66">
        <f t="shared" si="126"/>
        <v>14.176633924197656</v>
      </c>
      <c r="J339" s="9">
        <f t="shared" si="127"/>
        <v>45798.16</v>
      </c>
      <c r="K339" s="9">
        <f t="shared" si="119"/>
        <v>14.176729124360012</v>
      </c>
      <c r="L339" s="9">
        <f t="shared" si="120"/>
        <v>45798.16</v>
      </c>
    </row>
    <row r="340" spans="1:12">
      <c r="A340" s="66">
        <f t="shared" si="121"/>
        <v>13.80528233638084</v>
      </c>
      <c r="B340" s="9">
        <f t="shared" si="122"/>
        <v>50093.49</v>
      </c>
      <c r="C340" s="65">
        <f t="shared" si="116"/>
        <v>13.692932507249131</v>
      </c>
      <c r="D340" s="9">
        <f t="shared" si="123"/>
        <v>50093.49</v>
      </c>
      <c r="E340" s="66">
        <f t="shared" si="117"/>
        <v>11.99278899695746</v>
      </c>
      <c r="F340" s="9">
        <f t="shared" si="124"/>
        <v>50093.49</v>
      </c>
      <c r="G340" s="68">
        <f t="shared" si="118"/>
        <v>2.2097002907300944</v>
      </c>
      <c r="H340" s="9">
        <f t="shared" si="125"/>
        <v>50093.49</v>
      </c>
      <c r="I340" s="66">
        <f t="shared" si="126"/>
        <v>14.202489287687554</v>
      </c>
      <c r="J340" s="9">
        <f t="shared" si="127"/>
        <v>50093.49</v>
      </c>
      <c r="K340" s="9">
        <f t="shared" si="119"/>
        <v>14.202584589376636</v>
      </c>
      <c r="L340" s="9">
        <f t="shared" si="120"/>
        <v>50093.49</v>
      </c>
    </row>
    <row r="341" spans="1:12">
      <c r="A341" s="66">
        <f t="shared" si="121"/>
        <v>13.80528233638084</v>
      </c>
      <c r="B341" s="9">
        <f t="shared" si="122"/>
        <v>54798.16</v>
      </c>
      <c r="C341" s="65">
        <f t="shared" si="116"/>
        <v>13.692932507249131</v>
      </c>
      <c r="D341" s="9">
        <f t="shared" si="123"/>
        <v>54798.16</v>
      </c>
      <c r="E341" s="66">
        <f t="shared" si="117"/>
        <v>12.016806391792658</v>
      </c>
      <c r="F341" s="9">
        <f t="shared" si="124"/>
        <v>54798.16</v>
      </c>
      <c r="G341" s="68">
        <f t="shared" si="118"/>
        <v>2.2111334810419363</v>
      </c>
      <c r="H341" s="9">
        <f t="shared" si="125"/>
        <v>54798.16</v>
      </c>
      <c r="I341" s="66">
        <f t="shared" si="126"/>
        <v>14.227939872834593</v>
      </c>
      <c r="J341" s="9">
        <f t="shared" si="127"/>
        <v>54798.16</v>
      </c>
      <c r="K341" s="9">
        <f t="shared" si="119"/>
        <v>14.228035271971041</v>
      </c>
      <c r="L341" s="9">
        <f t="shared" si="120"/>
        <v>54798.16</v>
      </c>
    </row>
    <row r="342" spans="1:12">
      <c r="A342" s="66">
        <f t="shared" si="121"/>
        <v>13.80528233638084</v>
      </c>
      <c r="B342" s="9">
        <f t="shared" si="122"/>
        <v>59996.71</v>
      </c>
      <c r="C342" s="65">
        <f t="shared" si="116"/>
        <v>13.692932507249131</v>
      </c>
      <c r="D342" s="9">
        <f t="shared" si="123"/>
        <v>59996.71</v>
      </c>
      <c r="E342" s="66">
        <f t="shared" si="117"/>
        <v>12.04067729721581</v>
      </c>
      <c r="F342" s="9">
        <f t="shared" si="124"/>
        <v>59996.71</v>
      </c>
      <c r="G342" s="68">
        <f t="shared" si="118"/>
        <v>2.2125258160391841</v>
      </c>
      <c r="H342" s="9">
        <f t="shared" si="125"/>
        <v>59996.71</v>
      </c>
      <c r="I342" s="66">
        <f t="shared" si="126"/>
        <v>14.253203113254994</v>
      </c>
      <c r="J342" s="9">
        <f t="shared" si="127"/>
        <v>59996.71</v>
      </c>
      <c r="K342" s="9">
        <f t="shared" si="119"/>
        <v>14.253298606764366</v>
      </c>
      <c r="L342" s="9">
        <f t="shared" si="120"/>
        <v>59996.71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K346"/>
  <sheetViews>
    <sheetView zoomScale="50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50.1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0.13959842584392934</v>
      </c>
      <c r="AK2" s="21">
        <f>L4</f>
        <v>6300</v>
      </c>
    </row>
    <row r="3" spans="1:37" ht="18" thickBot="1">
      <c r="A3" s="22" t="s">
        <v>7</v>
      </c>
      <c r="B3" s="23" t="s">
        <v>81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92</v>
      </c>
      <c r="C4" t="s">
        <v>118</v>
      </c>
      <c r="D4" s="34">
        <v>0.35999509113584904</v>
      </c>
      <c r="E4" s="35">
        <v>0.63026735439533155</v>
      </c>
      <c r="F4" s="34">
        <v>92.356641567545012</v>
      </c>
      <c r="G4" s="34">
        <v>3.8736297457434343</v>
      </c>
      <c r="H4" s="36">
        <v>0.4828003159128188</v>
      </c>
      <c r="I4" s="37">
        <v>1041.5127888634681</v>
      </c>
      <c r="J4" s="34">
        <v>1.5887713687833527</v>
      </c>
      <c r="K4" s="36">
        <v>0.13959842584392934</v>
      </c>
      <c r="L4" s="34">
        <v>6300</v>
      </c>
      <c r="M4" s="34">
        <v>0.51729729458897744</v>
      </c>
      <c r="N4" s="5"/>
      <c r="O4" s="38">
        <f>$G$4+$J$4+$M$4</f>
        <v>5.9796984091157643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7.5</v>
      </c>
      <c r="C5" s="80" t="s">
        <v>119</v>
      </c>
      <c r="D5" s="43">
        <v>115</v>
      </c>
      <c r="E5" s="44"/>
      <c r="F5" s="44" t="s">
        <v>17</v>
      </c>
      <c r="G5" s="76">
        <f>3.8068*($E$4^-1.334)*(($G$4/$F$4)^2)</f>
        <v>1.2396352309852846E-2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115</v>
      </c>
      <c r="Y5" s="10">
        <f>IF(D8="","",(-2*$T$4*COS($V$4*PI()/180))/(D5*69035))</f>
        <v>9.2631357804543848E-5</v>
      </c>
    </row>
    <row r="6" spans="1:37" ht="18" thickTop="1" thickBot="1">
      <c r="A6" s="53" t="s">
        <v>20</v>
      </c>
      <c r="B6" s="23">
        <v>3.8399999999999997E-2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3.1499544555677945E-2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0.92631357804543846</v>
      </c>
    </row>
    <row r="7" spans="1:37" ht="18" thickTop="1" thickBot="1">
      <c r="A7" s="59" t="s">
        <v>22</v>
      </c>
      <c r="B7" s="60" t="s">
        <v>23</v>
      </c>
      <c r="C7" s="77">
        <f>AVERAGE(O8:O125)</f>
        <v>3.1499544555677945E-2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7034.2ft; SDGM-313</v>
      </c>
    </row>
    <row r="10" spans="1:37">
      <c r="A10">
        <v>1.96</v>
      </c>
      <c r="B10">
        <v>2.5679849256876542E-2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2.5679849256876542E-2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2.5679849256876542E-2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1E-4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BCGI</v>
      </c>
    </row>
    <row r="12" spans="1:37">
      <c r="A12">
        <v>2.36</v>
      </c>
      <c r="B12">
        <v>2.5679849256876542E-2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2.5679849256876542E-2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7.5</v>
      </c>
    </row>
    <row r="14" spans="1:37">
      <c r="A14">
        <v>2.82</v>
      </c>
      <c r="B14">
        <v>2.5679849256876542E-2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0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0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2.5679849256876542E-2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0</v>
      </c>
      <c r="H15" s="66">
        <f t="shared" si="4"/>
        <v>0</v>
      </c>
      <c r="I15" s="66">
        <f t="shared" si="5"/>
        <v>0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0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0</v>
      </c>
      <c r="AB15" s="68">
        <f t="shared" si="19"/>
        <v>1E-4</v>
      </c>
      <c r="AC15" s="70">
        <f>O4</f>
        <v>5.9796984091157643</v>
      </c>
    </row>
    <row r="16" spans="1:37">
      <c r="A16">
        <v>3.37</v>
      </c>
      <c r="B16">
        <v>5.1359698513753084E-2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0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0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2.5679849256876542E-2</v>
      </c>
      <c r="Z16" s="68">
        <f t="shared" si="18"/>
        <v>1E-4</v>
      </c>
      <c r="AA16" s="66">
        <f t="shared" si="16"/>
        <v>0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5.1359698513753084E-2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0</v>
      </c>
      <c r="H17" s="66">
        <f t="shared" si="4"/>
        <v>0</v>
      </c>
      <c r="I17" s="66">
        <f t="shared" si="5"/>
        <v>0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0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0</v>
      </c>
      <c r="AB17" s="68">
        <f t="shared" si="19"/>
        <v>1E-4</v>
      </c>
      <c r="AC17" s="11">
        <f>B6</f>
        <v>3.8399999999999997E-2</v>
      </c>
    </row>
    <row r="18" spans="1:29">
      <c r="A18">
        <v>4.04</v>
      </c>
      <c r="B18">
        <v>5.1359698513753084E-2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0</v>
      </c>
      <c r="H18" s="66">
        <f t="shared" si="4"/>
        <v>0</v>
      </c>
      <c r="I18" s="66">
        <f t="shared" si="5"/>
        <v>0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0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0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5.1359698513753084E-2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0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0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0</v>
      </c>
      <c r="AB19" s="68">
        <f t="shared" si="19"/>
        <v>1E-4</v>
      </c>
      <c r="AC19" s="71">
        <f>G5</f>
        <v>1.2396352309852846E-2</v>
      </c>
    </row>
    <row r="20" spans="1:29">
      <c r="A20">
        <v>4.82</v>
      </c>
      <c r="B20">
        <v>5.1359698513753084E-2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0</v>
      </c>
      <c r="H20" s="66">
        <f t="shared" si="4"/>
        <v>0</v>
      </c>
      <c r="I20" s="66">
        <f t="shared" si="5"/>
        <v>0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0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0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5.1359698513753084E-2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0</v>
      </c>
      <c r="H21" s="66">
        <f t="shared" si="4"/>
        <v>0</v>
      </c>
      <c r="I21" s="66">
        <f t="shared" si="5"/>
        <v>0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0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0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5.1359698513753084E-2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0</v>
      </c>
      <c r="H22" s="66">
        <f t="shared" si="4"/>
        <v>0</v>
      </c>
      <c r="I22" s="66">
        <f t="shared" si="5"/>
        <v>0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0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0</v>
      </c>
      <c r="AB22" s="68">
        <f t="shared" si="19"/>
        <v>1E-4</v>
      </c>
      <c r="AC22" s="70">
        <f>E4</f>
        <v>0.63026735439533155</v>
      </c>
    </row>
    <row r="23" spans="1:29">
      <c r="A23">
        <v>6.31</v>
      </c>
      <c r="B23">
        <v>5.1359698513753084E-2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0</v>
      </c>
      <c r="H23" s="66">
        <f t="shared" si="4"/>
        <v>0</v>
      </c>
      <c r="I23" s="66">
        <f t="shared" si="5"/>
        <v>0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0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0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7.7039547770629616E-2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0</v>
      </c>
      <c r="H24" s="66">
        <f t="shared" si="4"/>
        <v>0</v>
      </c>
      <c r="I24" s="66">
        <f t="shared" si="5"/>
        <v>0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0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2.5679849256876532E-2</v>
      </c>
      <c r="Z24" s="68">
        <f t="shared" si="18"/>
        <v>1E-4</v>
      </c>
      <c r="AA24" s="66">
        <f t="shared" si="16"/>
        <v>0</v>
      </c>
      <c r="AB24" s="68">
        <f t="shared" si="19"/>
        <v>1E-4</v>
      </c>
      <c r="AC24" s="70">
        <f>F4</f>
        <v>92.356641567545012</v>
      </c>
    </row>
    <row r="25" spans="1:29">
      <c r="A25">
        <v>7.55</v>
      </c>
      <c r="B25">
        <v>7.7039547770629616E-2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0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0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0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7.7039547770629616E-2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0</v>
      </c>
      <c r="H26" s="66">
        <f t="shared" si="4"/>
        <v>0</v>
      </c>
      <c r="I26" s="66">
        <f t="shared" si="5"/>
        <v>0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0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0</v>
      </c>
      <c r="AB26" s="68">
        <f t="shared" si="19"/>
        <v>1E-4</v>
      </c>
      <c r="AC26" s="70">
        <f>G4</f>
        <v>3.8736297457434343</v>
      </c>
    </row>
    <row r="27" spans="1:29">
      <c r="A27">
        <v>9.0399999999999991</v>
      </c>
      <c r="B27">
        <v>7.7039547770629616E-2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0</v>
      </c>
      <c r="H27" s="66">
        <f t="shared" si="4"/>
        <v>0</v>
      </c>
      <c r="I27" s="66">
        <f t="shared" si="5"/>
        <v>0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0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0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7.7039547770629616E-2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0</v>
      </c>
      <c r="H28" s="66">
        <f t="shared" si="4"/>
        <v>0</v>
      </c>
      <c r="I28" s="66">
        <f t="shared" si="5"/>
        <v>0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0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0</v>
      </c>
      <c r="AB28" s="68">
        <f t="shared" si="19"/>
        <v>1E-4</v>
      </c>
      <c r="AC28" s="70">
        <f>D4</f>
        <v>0.35999509113584904</v>
      </c>
    </row>
    <row r="29" spans="1:29">
      <c r="A29">
        <v>10.79</v>
      </c>
      <c r="B29">
        <v>7.7039547770629616E-2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0</v>
      </c>
      <c r="H29" s="66">
        <f t="shared" si="4"/>
        <v>0</v>
      </c>
      <c r="I29" s="66">
        <f t="shared" si="5"/>
        <v>0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0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1E-4</v>
      </c>
      <c r="Z29" s="68">
        <f t="shared" si="18"/>
        <v>1E-4</v>
      </c>
      <c r="AA29" s="66">
        <f t="shared" si="16"/>
        <v>0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7.7039547770629616E-2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0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0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0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7.7039547770629616E-2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0</v>
      </c>
      <c r="H31" s="66">
        <f t="shared" si="4"/>
        <v>0</v>
      </c>
      <c r="I31" s="66">
        <f t="shared" si="5"/>
        <v>0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0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0</v>
      </c>
      <c r="AB31" s="68">
        <f t="shared" si="19"/>
        <v>1E-4</v>
      </c>
      <c r="AC31" s="70">
        <f>H4</f>
        <v>0.4828003159128188</v>
      </c>
    </row>
    <row r="32" spans="1:29">
      <c r="A32">
        <v>14.2</v>
      </c>
      <c r="B32">
        <v>0.10271939702750617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0</v>
      </c>
      <c r="H32" s="66">
        <f t="shared" si="4"/>
        <v>0</v>
      </c>
      <c r="I32" s="66">
        <f t="shared" si="5"/>
        <v>0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0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2.5679849256876552E-2</v>
      </c>
      <c r="Z32" s="68">
        <f t="shared" si="18"/>
        <v>1E-4</v>
      </c>
      <c r="AA32" s="66">
        <f t="shared" si="16"/>
        <v>0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0.10271939702750617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0</v>
      </c>
      <c r="H33" s="66">
        <f t="shared" si="4"/>
        <v>0</v>
      </c>
      <c r="I33" s="66">
        <f t="shared" si="5"/>
        <v>0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0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0</v>
      </c>
      <c r="AB33" s="68">
        <f t="shared" si="19"/>
        <v>1E-4</v>
      </c>
      <c r="AC33" s="70">
        <f>I4</f>
        <v>1041.5127888634681</v>
      </c>
    </row>
    <row r="34" spans="1:32">
      <c r="A34">
        <v>16.89</v>
      </c>
      <c r="B34">
        <v>0.10271939702750617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0</v>
      </c>
      <c r="H34" s="66">
        <f t="shared" si="4"/>
        <v>0</v>
      </c>
      <c r="I34" s="66">
        <f t="shared" si="5"/>
        <v>0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0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1E-4</v>
      </c>
      <c r="Z34" s="68">
        <f t="shared" si="18"/>
        <v>1E-4</v>
      </c>
      <c r="AA34" s="66">
        <f t="shared" si="16"/>
        <v>0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0.10271939702750617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0</v>
      </c>
      <c r="H35" s="66">
        <f t="shared" si="4"/>
        <v>0</v>
      </c>
      <c r="I35" s="66">
        <f t="shared" si="5"/>
        <v>0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0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0</v>
      </c>
      <c r="AB35" s="68">
        <f t="shared" si="19"/>
        <v>1E-4</v>
      </c>
      <c r="AC35" s="70">
        <f>J4</f>
        <v>1.5887713687833527</v>
      </c>
    </row>
    <row r="36" spans="1:32">
      <c r="A36">
        <v>20.3</v>
      </c>
      <c r="B36">
        <v>0.10271939702750617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0</v>
      </c>
      <c r="H36" s="66">
        <f t="shared" si="4"/>
        <v>0</v>
      </c>
      <c r="I36" s="66">
        <f t="shared" si="5"/>
        <v>0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0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0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0.10271939702750617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0</v>
      </c>
      <c r="H37" s="66">
        <f t="shared" si="4"/>
        <v>0</v>
      </c>
      <c r="I37" s="66">
        <f t="shared" si="5"/>
        <v>0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0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1E-4</v>
      </c>
      <c r="Z37" s="68">
        <f t="shared" si="18"/>
        <v>1E-4</v>
      </c>
      <c r="AA37" s="66">
        <f t="shared" si="16"/>
        <v>0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0.10271939702750617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0</v>
      </c>
      <c r="H38" s="66">
        <f t="shared" si="4"/>
        <v>0</v>
      </c>
      <c r="I38" s="66">
        <f t="shared" si="5"/>
        <v>0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0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0</v>
      </c>
      <c r="AB38" s="68">
        <f t="shared" si="19"/>
        <v>1E-4</v>
      </c>
      <c r="AC38" s="70">
        <f>K4</f>
        <v>0.13959842584392934</v>
      </c>
      <c r="AD38" s="65"/>
      <c r="AF38" s="65"/>
    </row>
    <row r="39" spans="1:32">
      <c r="A39">
        <v>26.6</v>
      </c>
      <c r="B39">
        <v>0.12839924628438271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0</v>
      </c>
      <c r="H39" s="66">
        <f t="shared" si="4"/>
        <v>0</v>
      </c>
      <c r="I39" s="66">
        <f t="shared" si="5"/>
        <v>0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0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4.0047391532039634E-4</v>
      </c>
      <c r="X39" s="65">
        <f t="shared" si="15"/>
        <v>4.0047391532039631</v>
      </c>
      <c r="Y39" s="68">
        <f t="shared" si="17"/>
        <v>2.5679849256876539E-2</v>
      </c>
      <c r="Z39" s="68">
        <f t="shared" si="18"/>
        <v>1E-4</v>
      </c>
      <c r="AA39" s="66">
        <f t="shared" si="16"/>
        <v>0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0.12839924628438271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</v>
      </c>
      <c r="I40" s="66">
        <f t="shared" ref="I40:I71" si="25">IF(G40="","",E40+G40)</f>
        <v>0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0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0</v>
      </c>
      <c r="AB40" s="68">
        <f t="shared" si="19"/>
        <v>1E-4</v>
      </c>
      <c r="AC40" s="70">
        <f>L4</f>
        <v>6300</v>
      </c>
      <c r="AD40" s="65"/>
      <c r="AF40" s="65"/>
    </row>
    <row r="41" spans="1:32">
      <c r="A41">
        <v>31.79</v>
      </c>
      <c r="B41">
        <v>0.12839924628438271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0</v>
      </c>
      <c r="H41" s="66">
        <f t="shared" si="24"/>
        <v>0</v>
      </c>
      <c r="I41" s="66">
        <f t="shared" si="25"/>
        <v>0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0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0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0.15407909554125923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0</v>
      </c>
      <c r="H42" s="66">
        <f t="shared" si="24"/>
        <v>0</v>
      </c>
      <c r="I42" s="66">
        <f t="shared" si="25"/>
        <v>0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0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2.5679849256876525E-2</v>
      </c>
      <c r="Z42" s="68">
        <f t="shared" si="38"/>
        <v>1E-4</v>
      </c>
      <c r="AA42" s="66">
        <f t="shared" si="36"/>
        <v>0</v>
      </c>
      <c r="AB42" s="68">
        <f t="shared" si="39"/>
        <v>1E-4</v>
      </c>
      <c r="AC42" s="70">
        <f>M4</f>
        <v>0.51729729458897744</v>
      </c>
      <c r="AD42" s="65"/>
      <c r="AF42" s="65"/>
    </row>
    <row r="43" spans="1:32">
      <c r="A43">
        <v>38</v>
      </c>
      <c r="B43">
        <v>0.15407909554125923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0</v>
      </c>
      <c r="H43" s="66">
        <f t="shared" si="24"/>
        <v>0</v>
      </c>
      <c r="I43" s="66">
        <f t="shared" si="25"/>
        <v>0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0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0</v>
      </c>
      <c r="AB43" s="68">
        <f t="shared" si="39"/>
        <v>1E-4</v>
      </c>
    </row>
    <row r="44" spans="1:32">
      <c r="A44">
        <v>41.59</v>
      </c>
      <c r="B44">
        <v>0.17975894479813578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0</v>
      </c>
      <c r="H44" s="66">
        <f t="shared" si="24"/>
        <v>0</v>
      </c>
      <c r="I44" s="66">
        <f t="shared" si="25"/>
        <v>0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0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2.5679849256876552E-2</v>
      </c>
      <c r="Z44" s="68">
        <f t="shared" si="38"/>
        <v>1E-4</v>
      </c>
      <c r="AA44" s="66">
        <f t="shared" si="36"/>
        <v>0</v>
      </c>
      <c r="AB44" s="68">
        <f t="shared" si="39"/>
        <v>1E-4</v>
      </c>
    </row>
    <row r="45" spans="1:32">
      <c r="A45">
        <v>44.19</v>
      </c>
      <c r="B45">
        <v>0.17975894479813578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0</v>
      </c>
      <c r="H45" s="66">
        <f t="shared" si="24"/>
        <v>0</v>
      </c>
      <c r="I45" s="66">
        <f t="shared" si="25"/>
        <v>0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0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2.4106372816299035E-4</v>
      </c>
      <c r="X45" s="65">
        <f t="shared" si="35"/>
        <v>2.4106372816299033</v>
      </c>
      <c r="Y45" s="68">
        <f t="shared" si="37"/>
        <v>1E-4</v>
      </c>
      <c r="Z45" s="68">
        <f t="shared" si="38"/>
        <v>1E-4</v>
      </c>
      <c r="AA45" s="66">
        <f t="shared" si="36"/>
        <v>0</v>
      </c>
      <c r="AB45" s="68">
        <f t="shared" si="39"/>
        <v>1E-4</v>
      </c>
    </row>
    <row r="46" spans="1:32">
      <c r="A46">
        <v>49.18</v>
      </c>
      <c r="B46">
        <v>0.17975894479813578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0</v>
      </c>
      <c r="H46" s="66">
        <f t="shared" si="24"/>
        <v>0</v>
      </c>
      <c r="I46" s="66">
        <f t="shared" si="25"/>
        <v>0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0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2.1660443569586303E-4</v>
      </c>
      <c r="X46" s="65">
        <f t="shared" si="35"/>
        <v>2.1660443569586305</v>
      </c>
      <c r="Y46" s="68">
        <f t="shared" si="37"/>
        <v>1E-4</v>
      </c>
      <c r="Z46" s="68">
        <f t="shared" si="38"/>
        <v>1E-4</v>
      </c>
      <c r="AA46" s="66">
        <f t="shared" si="36"/>
        <v>0</v>
      </c>
      <c r="AB46" s="68">
        <f t="shared" si="39"/>
        <v>1E-4</v>
      </c>
    </row>
    <row r="47" spans="1:32">
      <c r="A47">
        <v>52.81</v>
      </c>
      <c r="B47">
        <v>0.20543879405501234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0</v>
      </c>
      <c r="H47" s="66">
        <f t="shared" si="24"/>
        <v>0</v>
      </c>
      <c r="I47" s="66">
        <f t="shared" si="25"/>
        <v>0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0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2.01715700577969E-4</v>
      </c>
      <c r="X47" s="65">
        <f t="shared" si="35"/>
        <v>2.0171570057796901</v>
      </c>
      <c r="Y47" s="68">
        <f t="shared" si="37"/>
        <v>2.5679849256876552E-2</v>
      </c>
      <c r="Z47" s="68">
        <f t="shared" si="38"/>
        <v>1E-4</v>
      </c>
      <c r="AA47" s="66">
        <f t="shared" si="36"/>
        <v>0</v>
      </c>
      <c r="AB47" s="68">
        <f t="shared" si="39"/>
        <v>1E-4</v>
      </c>
    </row>
    <row r="48" spans="1:32">
      <c r="A48">
        <v>58.34</v>
      </c>
      <c r="B48">
        <v>0.20543879405501234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0</v>
      </c>
      <c r="H48" s="66">
        <f t="shared" si="24"/>
        <v>0</v>
      </c>
      <c r="I48" s="66">
        <f t="shared" si="25"/>
        <v>0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0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1.8259523735897397E-4</v>
      </c>
      <c r="X48" s="65">
        <f t="shared" si="35"/>
        <v>1.8259523735897396</v>
      </c>
      <c r="Y48" s="68">
        <f t="shared" si="37"/>
        <v>1E-4</v>
      </c>
      <c r="Z48" s="68">
        <f t="shared" si="38"/>
        <v>1E-4</v>
      </c>
      <c r="AA48" s="66">
        <f t="shared" si="36"/>
        <v>0</v>
      </c>
      <c r="AB48" s="68">
        <f t="shared" si="39"/>
        <v>1E-4</v>
      </c>
    </row>
    <row r="49" spans="1:28">
      <c r="A49">
        <v>62.75</v>
      </c>
      <c r="B49">
        <v>0.20543879405501234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0</v>
      </c>
      <c r="H49" s="66">
        <f t="shared" si="24"/>
        <v>0</v>
      </c>
      <c r="I49" s="66">
        <f t="shared" si="25"/>
        <v>0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0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1.6976264776928356E-4</v>
      </c>
      <c r="X49" s="65">
        <f t="shared" si="35"/>
        <v>1.6976264776928356</v>
      </c>
      <c r="Y49" s="68">
        <f t="shared" si="37"/>
        <v>1E-4</v>
      </c>
      <c r="Z49" s="68">
        <f t="shared" si="38"/>
        <v>1E-4</v>
      </c>
      <c r="AA49" s="66">
        <f t="shared" si="36"/>
        <v>0</v>
      </c>
      <c r="AB49" s="68">
        <f t="shared" si="39"/>
        <v>1E-4</v>
      </c>
    </row>
    <row r="50" spans="1:28">
      <c r="A50">
        <v>69.78</v>
      </c>
      <c r="B50">
        <v>0.23111864331188886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0</v>
      </c>
      <c r="H50" s="66">
        <f t="shared" si="24"/>
        <v>0</v>
      </c>
      <c r="I50" s="66">
        <f t="shared" si="25"/>
        <v>0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0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1.5265987600347582E-4</v>
      </c>
      <c r="X50" s="65">
        <f t="shared" si="35"/>
        <v>1.5265987600347581</v>
      </c>
      <c r="Y50" s="68">
        <f t="shared" si="37"/>
        <v>2.5679849256876525E-2</v>
      </c>
      <c r="Z50" s="68">
        <f t="shared" si="38"/>
        <v>1E-4</v>
      </c>
      <c r="AA50" s="66">
        <f t="shared" si="36"/>
        <v>0</v>
      </c>
      <c r="AB50" s="68">
        <f t="shared" si="39"/>
        <v>1E-4</v>
      </c>
    </row>
    <row r="51" spans="1:28">
      <c r="A51">
        <v>77.680000000000007</v>
      </c>
      <c r="B51">
        <v>0.23111864331188886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0</v>
      </c>
      <c r="H51" s="66">
        <f t="shared" si="24"/>
        <v>0</v>
      </c>
      <c r="I51" s="66">
        <f t="shared" si="25"/>
        <v>0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0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1.3713447666738595E-4</v>
      </c>
      <c r="X51" s="65">
        <f t="shared" si="35"/>
        <v>1.3713447666738594</v>
      </c>
      <c r="Y51" s="68">
        <f t="shared" si="37"/>
        <v>1E-4</v>
      </c>
      <c r="Z51" s="68">
        <f t="shared" si="38"/>
        <v>1E-4</v>
      </c>
      <c r="AA51" s="66">
        <f t="shared" si="36"/>
        <v>0</v>
      </c>
      <c r="AB51" s="68">
        <f t="shared" si="39"/>
        <v>1E-4</v>
      </c>
    </row>
    <row r="52" spans="1:28">
      <c r="A52">
        <v>83.33</v>
      </c>
      <c r="B52">
        <v>0.25679849256876541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0</v>
      </c>
      <c r="H52" s="66">
        <f t="shared" si="24"/>
        <v>0</v>
      </c>
      <c r="I52" s="66">
        <f t="shared" si="25"/>
        <v>0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0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1.2783638722575956E-4</v>
      </c>
      <c r="X52" s="65">
        <f t="shared" si="35"/>
        <v>1.2783638722575956</v>
      </c>
      <c r="Y52" s="68">
        <f t="shared" si="37"/>
        <v>2.5679849256876552E-2</v>
      </c>
      <c r="Z52" s="68">
        <f t="shared" si="38"/>
        <v>1E-4</v>
      </c>
      <c r="AA52" s="66">
        <f t="shared" si="36"/>
        <v>0</v>
      </c>
      <c r="AB52" s="68">
        <f t="shared" si="39"/>
        <v>1E-4</v>
      </c>
    </row>
    <row r="53" spans="1:28">
      <c r="A53">
        <v>92.39</v>
      </c>
      <c r="B53">
        <v>0.28247834182564202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0</v>
      </c>
      <c r="H53" s="66">
        <f t="shared" si="24"/>
        <v>0</v>
      </c>
      <c r="I53" s="66">
        <f t="shared" si="25"/>
        <v>0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0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1.1530042372034356E-4</v>
      </c>
      <c r="X53" s="65">
        <f t="shared" si="35"/>
        <v>1.1530042372034355</v>
      </c>
      <c r="Y53" s="68">
        <f t="shared" si="37"/>
        <v>2.5679849256876608E-2</v>
      </c>
      <c r="Z53" s="68">
        <f t="shared" si="38"/>
        <v>1E-4</v>
      </c>
      <c r="AA53" s="66">
        <f t="shared" si="36"/>
        <v>0</v>
      </c>
      <c r="AB53" s="68">
        <f t="shared" si="39"/>
        <v>1E-4</v>
      </c>
    </row>
    <row r="54" spans="1:28">
      <c r="A54">
        <v>102.11</v>
      </c>
      <c r="B54">
        <v>0.30815819108251846</v>
      </c>
      <c r="D54" s="66">
        <f t="shared" si="20"/>
        <v>0</v>
      </c>
      <c r="E54" s="66">
        <f t="shared" si="21"/>
        <v>2.0624178713181456E-6</v>
      </c>
      <c r="F54" s="66">
        <f t="shared" si="22"/>
        <v>0</v>
      </c>
      <c r="G54" s="66">
        <f t="shared" si="23"/>
        <v>0</v>
      </c>
      <c r="H54" s="66">
        <f t="shared" si="24"/>
        <v>0</v>
      </c>
      <c r="I54" s="66">
        <f t="shared" si="25"/>
        <v>2.0624178713181456E-6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2.0624178713181456E-6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1.0432480802587937E-4</v>
      </c>
      <c r="X54" s="65">
        <f t="shared" si="35"/>
        <v>1.0432480802587938</v>
      </c>
      <c r="Y54" s="68">
        <f t="shared" si="37"/>
        <v>2.5679849256876441E-2</v>
      </c>
      <c r="Z54" s="68">
        <f t="shared" si="38"/>
        <v>1E-4</v>
      </c>
      <c r="AA54" s="66">
        <f t="shared" si="36"/>
        <v>2.0624178713181456E-6</v>
      </c>
      <c r="AB54" s="68">
        <f t="shared" si="39"/>
        <v>1E-4</v>
      </c>
    </row>
    <row r="55" spans="1:28">
      <c r="A55">
        <v>112.26</v>
      </c>
      <c r="B55">
        <v>0.35951788959627157</v>
      </c>
      <c r="D55" s="66">
        <f t="shared" si="20"/>
        <v>0</v>
      </c>
      <c r="E55" s="66">
        <f t="shared" si="21"/>
        <v>2.2951828445640695E-3</v>
      </c>
      <c r="F55" s="66">
        <f t="shared" si="22"/>
        <v>0</v>
      </c>
      <c r="G55" s="66">
        <f t="shared" si="23"/>
        <v>0</v>
      </c>
      <c r="H55" s="66">
        <f t="shared" si="24"/>
        <v>0</v>
      </c>
      <c r="I55" s="66">
        <f t="shared" si="25"/>
        <v>2.2951828445640695E-3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2.2951828445640695E-3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9.4892269263518097E-5</v>
      </c>
      <c r="X55" s="65">
        <f t="shared" si="35"/>
        <v>0.94892269263518092</v>
      </c>
      <c r="Y55" s="68">
        <f t="shared" si="37"/>
        <v>5.1359698513753105E-2</v>
      </c>
      <c r="Z55" s="68">
        <f t="shared" si="38"/>
        <v>1E-4</v>
      </c>
      <c r="AA55" s="66">
        <f t="shared" si="36"/>
        <v>2.2951828445640695E-3</v>
      </c>
      <c r="AB55" s="68">
        <f t="shared" si="39"/>
        <v>2.2931204266927515E-3</v>
      </c>
    </row>
    <row r="56" spans="1:28">
      <c r="A56">
        <v>120.75</v>
      </c>
      <c r="B56">
        <v>0.41087758811002467</v>
      </c>
      <c r="D56" s="66">
        <f t="shared" si="20"/>
        <v>5.0882496974175628E-2</v>
      </c>
      <c r="E56" s="66">
        <f t="shared" si="21"/>
        <v>1.7319520793882416E-2</v>
      </c>
      <c r="F56" s="66">
        <f t="shared" si="22"/>
        <v>0</v>
      </c>
      <c r="G56" s="66">
        <f t="shared" si="23"/>
        <v>0</v>
      </c>
      <c r="H56" s="66">
        <f t="shared" si="24"/>
        <v>0</v>
      </c>
      <c r="I56" s="66">
        <f t="shared" si="25"/>
        <v>1.7319520793882416E-2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1.7319520793882416E-2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8.8220340766232241E-5</v>
      </c>
      <c r="X56" s="65">
        <f t="shared" si="35"/>
        <v>0.88220340766232241</v>
      </c>
      <c r="Y56" s="68">
        <f t="shared" si="37"/>
        <v>5.1359698513753105E-2</v>
      </c>
      <c r="Z56" s="68">
        <f t="shared" si="38"/>
        <v>5.0882496974175628E-2</v>
      </c>
      <c r="AA56" s="66">
        <f t="shared" si="36"/>
        <v>1.7319520793882416E-2</v>
      </c>
      <c r="AB56" s="68">
        <f t="shared" si="39"/>
        <v>1.5024337949318347E-2</v>
      </c>
    </row>
    <row r="57" spans="1:28">
      <c r="A57">
        <v>133.54</v>
      </c>
      <c r="B57">
        <v>0.46223728662377772</v>
      </c>
      <c r="D57" s="66">
        <f t="shared" si="20"/>
        <v>0.10224219548792868</v>
      </c>
      <c r="E57" s="66">
        <f t="shared" si="21"/>
        <v>7.5865977551766273E-2</v>
      </c>
      <c r="F57" s="66">
        <f t="shared" si="22"/>
        <v>0</v>
      </c>
      <c r="G57" s="66">
        <f t="shared" si="23"/>
        <v>0</v>
      </c>
      <c r="H57" s="66">
        <f t="shared" si="24"/>
        <v>0</v>
      </c>
      <c r="I57" s="66">
        <f t="shared" si="25"/>
        <v>7.5865977551766273E-2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7.5865977551766273E-2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7.9770901209544277E-5</v>
      </c>
      <c r="X57" s="65">
        <f t="shared" si="35"/>
        <v>0.79770901209544276</v>
      </c>
      <c r="Y57" s="68">
        <f t="shared" si="37"/>
        <v>5.1359698513753049E-2</v>
      </c>
      <c r="Z57" s="68">
        <f t="shared" si="38"/>
        <v>5.1359698513753049E-2</v>
      </c>
      <c r="AA57" s="66">
        <f t="shared" si="36"/>
        <v>7.5865977551766273E-2</v>
      </c>
      <c r="AB57" s="68">
        <f t="shared" si="39"/>
        <v>5.8546456757883857E-2</v>
      </c>
    </row>
    <row r="58" spans="1:28">
      <c r="A58">
        <v>144.19999999999999</v>
      </c>
      <c r="B58">
        <v>0.56495668365128404</v>
      </c>
      <c r="D58" s="66">
        <f t="shared" si="20"/>
        <v>0.204961592515435</v>
      </c>
      <c r="E58" s="66">
        <f t="shared" si="21"/>
        <v>0.14944253465886045</v>
      </c>
      <c r="F58" s="66">
        <f t="shared" si="22"/>
        <v>5.5519057856574544E-2</v>
      </c>
      <c r="G58" s="66">
        <f t="shared" si="23"/>
        <v>0</v>
      </c>
      <c r="H58" s="66">
        <f t="shared" si="24"/>
        <v>-5.5519057856574544E-2</v>
      </c>
      <c r="I58" s="66">
        <f t="shared" si="25"/>
        <v>0.14944253465886045</v>
      </c>
      <c r="J58" s="66">
        <f t="shared" si="26"/>
        <v>5.5519057856574544E-2</v>
      </c>
      <c r="K58" s="66">
        <f t="shared" si="27"/>
        <v>0</v>
      </c>
      <c r="L58" s="66">
        <f t="shared" si="28"/>
        <v>-5.5519057856574544E-2</v>
      </c>
      <c r="M58" s="66">
        <f t="shared" si="29"/>
        <v>0.14944253465886045</v>
      </c>
      <c r="N58" s="66">
        <f t="shared" si="30"/>
        <v>5.5519057856574544E-2</v>
      </c>
      <c r="O58" s="67">
        <f t="shared" si="31"/>
        <v>3.0823657852816714E-3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7.3873829039684764E-5</v>
      </c>
      <c r="X58" s="65">
        <f t="shared" si="35"/>
        <v>0.73873829039684769</v>
      </c>
      <c r="Y58" s="68">
        <f t="shared" si="37"/>
        <v>0.10271939702750632</v>
      </c>
      <c r="Z58" s="68">
        <f t="shared" si="38"/>
        <v>0.10271939702750632</v>
      </c>
      <c r="AA58" s="66">
        <f t="shared" si="36"/>
        <v>0.14944253465886045</v>
      </c>
      <c r="AB58" s="68">
        <f t="shared" si="39"/>
        <v>7.3576557107094182E-2</v>
      </c>
    </row>
    <row r="59" spans="1:28">
      <c r="A59">
        <v>158.59</v>
      </c>
      <c r="B59">
        <v>0.69335592993566664</v>
      </c>
      <c r="D59" s="66">
        <f t="shared" si="20"/>
        <v>0.33336083879981759</v>
      </c>
      <c r="E59" s="66">
        <f t="shared" si="21"/>
        <v>0.26496076258833251</v>
      </c>
      <c r="F59" s="66">
        <f t="shared" si="22"/>
        <v>6.8400076211485084E-2</v>
      </c>
      <c r="G59" s="66">
        <f t="shared" si="23"/>
        <v>0</v>
      </c>
      <c r="H59" s="66">
        <f t="shared" si="24"/>
        <v>-6.8400076211485084E-2</v>
      </c>
      <c r="I59" s="66">
        <f t="shared" si="25"/>
        <v>0.26496076258833251</v>
      </c>
      <c r="J59" s="66">
        <f t="shared" si="26"/>
        <v>6.8400076211485084E-2</v>
      </c>
      <c r="K59" s="66">
        <f t="shared" si="27"/>
        <v>0</v>
      </c>
      <c r="L59" s="66">
        <f t="shared" si="28"/>
        <v>-6.8400076211485084E-2</v>
      </c>
      <c r="M59" s="66">
        <f t="shared" si="29"/>
        <v>0.26496076258833251</v>
      </c>
      <c r="N59" s="66">
        <f t="shared" si="30"/>
        <v>6.8400076211485084E-2</v>
      </c>
      <c r="O59" s="67">
        <f t="shared" si="31"/>
        <v>4.6785704257369673E-3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6.7170730484409746E-5</v>
      </c>
      <c r="X59" s="65">
        <f t="shared" si="35"/>
        <v>0.67170730484409746</v>
      </c>
      <c r="Y59" s="68">
        <f t="shared" si="37"/>
        <v>0.1283992462843826</v>
      </c>
      <c r="Z59" s="68">
        <f t="shared" si="38"/>
        <v>0.1283992462843826</v>
      </c>
      <c r="AA59" s="66">
        <f t="shared" si="36"/>
        <v>0.26496076258833251</v>
      </c>
      <c r="AB59" s="68">
        <f t="shared" si="39"/>
        <v>0.11551822792947206</v>
      </c>
    </row>
    <row r="60" spans="1:28">
      <c r="A60">
        <v>173.55</v>
      </c>
      <c r="B60">
        <v>0.79607532696317274</v>
      </c>
      <c r="D60" s="66">
        <f t="shared" si="20"/>
        <v>0.43608023582732369</v>
      </c>
      <c r="E60" s="66">
        <f t="shared" si="21"/>
        <v>0.38873429372898294</v>
      </c>
      <c r="F60" s="66">
        <f t="shared" si="22"/>
        <v>0</v>
      </c>
      <c r="G60" s="66">
        <f t="shared" si="23"/>
        <v>0</v>
      </c>
      <c r="H60" s="66">
        <f t="shared" si="24"/>
        <v>0</v>
      </c>
      <c r="I60" s="66">
        <f t="shared" si="25"/>
        <v>0.38873429372898294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0.38873429372898294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6.1380617387050092E-5</v>
      </c>
      <c r="X60" s="65">
        <f t="shared" si="35"/>
        <v>0.61380617387050096</v>
      </c>
      <c r="Y60" s="68">
        <f t="shared" si="37"/>
        <v>0.1027193970275061</v>
      </c>
      <c r="Z60" s="68">
        <f t="shared" si="38"/>
        <v>0.1027193970275061</v>
      </c>
      <c r="AA60" s="66">
        <f t="shared" si="36"/>
        <v>0.38873429372898294</v>
      </c>
      <c r="AB60" s="68">
        <f t="shared" si="39"/>
        <v>0.12377353114065043</v>
      </c>
    </row>
    <row r="61" spans="1:28">
      <c r="A61">
        <v>189.92</v>
      </c>
      <c r="B61">
        <v>0.89879472399067906</v>
      </c>
      <c r="D61" s="66">
        <f t="shared" si="20"/>
        <v>0.53879963285483001</v>
      </c>
      <c r="E61" s="66">
        <f t="shared" si="21"/>
        <v>0.51818801018703409</v>
      </c>
      <c r="F61" s="66">
        <f t="shared" si="22"/>
        <v>0</v>
      </c>
      <c r="G61" s="66">
        <f t="shared" si="23"/>
        <v>0</v>
      </c>
      <c r="H61" s="66">
        <f t="shared" si="24"/>
        <v>0</v>
      </c>
      <c r="I61" s="66">
        <f t="shared" si="25"/>
        <v>0.51818801018703409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0.51818801018703409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5.6089964972212214E-5</v>
      </c>
      <c r="X61" s="65">
        <f t="shared" si="35"/>
        <v>0.56089964972212214</v>
      </c>
      <c r="Y61" s="68">
        <f t="shared" si="37"/>
        <v>0.10271939702750632</v>
      </c>
      <c r="Z61" s="68">
        <f t="shared" si="38"/>
        <v>0.10271939702750632</v>
      </c>
      <c r="AA61" s="66">
        <f t="shared" si="36"/>
        <v>0.51818801018703409</v>
      </c>
      <c r="AB61" s="68">
        <f t="shared" si="39"/>
        <v>0.12945371645805115</v>
      </c>
    </row>
    <row r="62" spans="1:28">
      <c r="A62">
        <v>207.19</v>
      </c>
      <c r="B62">
        <v>1.0271939702750617</v>
      </c>
      <c r="D62" s="66">
        <f t="shared" si="20"/>
        <v>0.66719887913921261</v>
      </c>
      <c r="E62" s="66">
        <f t="shared" si="21"/>
        <v>0.64356519451603511</v>
      </c>
      <c r="F62" s="66">
        <f t="shared" si="22"/>
        <v>0</v>
      </c>
      <c r="G62" s="66">
        <f t="shared" si="23"/>
        <v>0</v>
      </c>
      <c r="H62" s="66">
        <f t="shared" si="24"/>
        <v>0</v>
      </c>
      <c r="I62" s="66">
        <f t="shared" si="25"/>
        <v>0.64356519451603511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0.64356519451603511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5.1414673234820898E-5</v>
      </c>
      <c r="X62" s="65">
        <f t="shared" si="35"/>
        <v>0.51414673234820896</v>
      </c>
      <c r="Y62" s="68">
        <f t="shared" si="37"/>
        <v>0.1283992462843826</v>
      </c>
      <c r="Z62" s="68">
        <f t="shared" si="38"/>
        <v>0.1283992462843826</v>
      </c>
      <c r="AA62" s="66">
        <f t="shared" si="36"/>
        <v>0.64356519451603511</v>
      </c>
      <c r="AB62" s="68">
        <f t="shared" si="39"/>
        <v>0.12537718432900102</v>
      </c>
    </row>
    <row r="63" spans="1:28">
      <c r="A63">
        <v>228.64</v>
      </c>
      <c r="B63">
        <v>1.1299133673025681</v>
      </c>
      <c r="D63" s="66">
        <f t="shared" si="20"/>
        <v>0.76991827616671904</v>
      </c>
      <c r="E63" s="66">
        <f t="shared" si="21"/>
        <v>0.78218070740724244</v>
      </c>
      <c r="F63" s="66">
        <f t="shared" si="22"/>
        <v>0</v>
      </c>
      <c r="G63" s="66">
        <f t="shared" si="23"/>
        <v>0</v>
      </c>
      <c r="H63" s="66">
        <f t="shared" si="24"/>
        <v>0</v>
      </c>
      <c r="I63" s="66">
        <f t="shared" si="25"/>
        <v>0.78218070740724244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0.78218070740724244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4.6591174543048216E-5</v>
      </c>
      <c r="X63" s="65">
        <f t="shared" si="35"/>
        <v>0.46591174543048214</v>
      </c>
      <c r="Y63" s="68">
        <f t="shared" si="37"/>
        <v>0.10271939702750643</v>
      </c>
      <c r="Z63" s="68">
        <f t="shared" si="38"/>
        <v>0.10271939702750643</v>
      </c>
      <c r="AA63" s="66">
        <f t="shared" si="36"/>
        <v>0.78218070740724244</v>
      </c>
      <c r="AB63" s="68">
        <f t="shared" si="39"/>
        <v>0.13861551289120733</v>
      </c>
    </row>
    <row r="64" spans="1:28">
      <c r="A64">
        <v>249.13</v>
      </c>
      <c r="B64">
        <v>1.2583126135869505</v>
      </c>
      <c r="D64" s="66">
        <f t="shared" si="20"/>
        <v>0.89831752245110141</v>
      </c>
      <c r="E64" s="66">
        <f t="shared" si="21"/>
        <v>0.89825932862163238</v>
      </c>
      <c r="F64" s="66">
        <f t="shared" si="22"/>
        <v>0</v>
      </c>
      <c r="G64" s="66">
        <f t="shared" si="23"/>
        <v>0</v>
      </c>
      <c r="H64" s="66">
        <f t="shared" si="24"/>
        <v>0</v>
      </c>
      <c r="I64" s="66">
        <f t="shared" si="25"/>
        <v>0.89825932862163238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0.89825932862163238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4.2759226699002698E-5</v>
      </c>
      <c r="X64" s="65">
        <f t="shared" si="35"/>
        <v>0.427592266990027</v>
      </c>
      <c r="Y64" s="68">
        <f t="shared" si="37"/>
        <v>0.12839924628438237</v>
      </c>
      <c r="Z64" s="68">
        <f t="shared" si="38"/>
        <v>0.12839924628438237</v>
      </c>
      <c r="AA64" s="66">
        <f t="shared" si="36"/>
        <v>0.89825932862163238</v>
      </c>
      <c r="AB64" s="68">
        <f t="shared" si="39"/>
        <v>0.11607862121438994</v>
      </c>
    </row>
    <row r="65" spans="1:28">
      <c r="A65">
        <v>272.14999999999998</v>
      </c>
      <c r="B65">
        <v>1.3610320106144567</v>
      </c>
      <c r="D65" s="66">
        <f t="shared" si="20"/>
        <v>1.0010369194786075</v>
      </c>
      <c r="E65" s="66">
        <f t="shared" si="21"/>
        <v>1.0122980323586601</v>
      </c>
      <c r="F65" s="66">
        <f t="shared" si="22"/>
        <v>0</v>
      </c>
      <c r="G65" s="66">
        <f t="shared" si="23"/>
        <v>0</v>
      </c>
      <c r="H65" s="66">
        <f t="shared" si="24"/>
        <v>0</v>
      </c>
      <c r="I65" s="66">
        <f t="shared" si="25"/>
        <v>1.0122980323586601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1.0122980323586601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3.9142407303040761E-5</v>
      </c>
      <c r="X65" s="65">
        <f t="shared" si="35"/>
        <v>0.3914240730304076</v>
      </c>
      <c r="Y65" s="68">
        <f t="shared" si="37"/>
        <v>0.10271939702750621</v>
      </c>
      <c r="Z65" s="68">
        <f t="shared" si="38"/>
        <v>0.1027193970275061</v>
      </c>
      <c r="AA65" s="66">
        <f t="shared" si="36"/>
        <v>1.0122980323586601</v>
      </c>
      <c r="AB65" s="68">
        <f t="shared" si="39"/>
        <v>0.11403870373702774</v>
      </c>
    </row>
    <row r="66" spans="1:28">
      <c r="A66">
        <v>298.66000000000003</v>
      </c>
      <c r="B66">
        <v>1.4894312568988395</v>
      </c>
      <c r="D66" s="66">
        <f t="shared" si="20"/>
        <v>1.1294361657629906</v>
      </c>
      <c r="E66" s="66">
        <f t="shared" si="21"/>
        <v>1.1258140511739319</v>
      </c>
      <c r="F66" s="66">
        <f t="shared" si="22"/>
        <v>0</v>
      </c>
      <c r="G66" s="66">
        <f t="shared" si="23"/>
        <v>0</v>
      </c>
      <c r="H66" s="66">
        <f t="shared" si="24"/>
        <v>0</v>
      </c>
      <c r="I66" s="66">
        <f t="shared" si="25"/>
        <v>1.1258140511739319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1.1258140511739319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3.5668004244031814E-5</v>
      </c>
      <c r="X66" s="65">
        <f t="shared" si="35"/>
        <v>0.35668004244031815</v>
      </c>
      <c r="Y66" s="68">
        <f t="shared" si="37"/>
        <v>0.12839924628438282</v>
      </c>
      <c r="Z66" s="68">
        <f t="shared" si="38"/>
        <v>0.12839924628438304</v>
      </c>
      <c r="AA66" s="66">
        <f t="shared" si="36"/>
        <v>1.1258140511739319</v>
      </c>
      <c r="AB66" s="68">
        <f t="shared" si="39"/>
        <v>0.11351601881527174</v>
      </c>
    </row>
    <row r="67" spans="1:28">
      <c r="A67">
        <v>325.73</v>
      </c>
      <c r="B67">
        <v>1.6178305031832221</v>
      </c>
      <c r="D67" s="66">
        <f t="shared" si="20"/>
        <v>1.2578354120473731</v>
      </c>
      <c r="E67" s="66">
        <f t="shared" si="21"/>
        <v>1.2257677138927909</v>
      </c>
      <c r="F67" s="66">
        <f t="shared" si="22"/>
        <v>0</v>
      </c>
      <c r="G67" s="66">
        <f t="shared" si="23"/>
        <v>0</v>
      </c>
      <c r="H67" s="66">
        <f t="shared" si="24"/>
        <v>0</v>
      </c>
      <c r="I67" s="66">
        <f t="shared" si="25"/>
        <v>1.2257677138927909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1.2257677138927909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3.2703791936642439E-5</v>
      </c>
      <c r="X67" s="65">
        <f t="shared" si="35"/>
        <v>0.3270379193664244</v>
      </c>
      <c r="Y67" s="68">
        <f t="shared" si="37"/>
        <v>0.1283992462843826</v>
      </c>
      <c r="Z67" s="68">
        <f t="shared" si="38"/>
        <v>0.1283992462843826</v>
      </c>
      <c r="AA67" s="66">
        <f t="shared" si="36"/>
        <v>1.2257677138927909</v>
      </c>
      <c r="AB67" s="68">
        <f t="shared" si="39"/>
        <v>9.9953662718859082E-2</v>
      </c>
    </row>
    <row r="68" spans="1:28">
      <c r="A68">
        <v>357.21</v>
      </c>
      <c r="B68">
        <v>1.6948700509538519</v>
      </c>
      <c r="D68" s="66">
        <f t="shared" si="20"/>
        <v>1.334874959818003</v>
      </c>
      <c r="E68" s="66">
        <f t="shared" si="21"/>
        <v>1.3258352878960802</v>
      </c>
      <c r="F68" s="66">
        <f t="shared" si="22"/>
        <v>0</v>
      </c>
      <c r="G68" s="66">
        <f t="shared" si="23"/>
        <v>0</v>
      </c>
      <c r="H68" s="66">
        <f t="shared" si="24"/>
        <v>0</v>
      </c>
      <c r="I68" s="66">
        <f t="shared" si="25"/>
        <v>1.3258352878960802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1.3258352878960802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2.9821690735204905E-5</v>
      </c>
      <c r="X68" s="65">
        <f t="shared" si="35"/>
        <v>0.29821690735204903</v>
      </c>
      <c r="Y68" s="68">
        <f t="shared" si="37"/>
        <v>7.7039547770629824E-2</v>
      </c>
      <c r="Z68" s="68">
        <f t="shared" si="38"/>
        <v>7.7039547770629824E-2</v>
      </c>
      <c r="AA68" s="66">
        <f t="shared" si="36"/>
        <v>1.3258352878960802</v>
      </c>
      <c r="AB68" s="68">
        <f t="shared" si="39"/>
        <v>0.10006757400328925</v>
      </c>
    </row>
    <row r="69" spans="1:28">
      <c r="A69">
        <v>390.08</v>
      </c>
      <c r="B69">
        <v>1.7719095987244815</v>
      </c>
      <c r="D69" s="66">
        <f t="shared" si="20"/>
        <v>1.4119145075886324</v>
      </c>
      <c r="E69" s="66">
        <f t="shared" si="21"/>
        <v>1.4155981600936154</v>
      </c>
      <c r="F69" s="66">
        <f t="shared" si="22"/>
        <v>0</v>
      </c>
      <c r="G69" s="66">
        <f t="shared" si="23"/>
        <v>0</v>
      </c>
      <c r="H69" s="66">
        <f t="shared" si="24"/>
        <v>0</v>
      </c>
      <c r="I69" s="66">
        <f t="shared" si="25"/>
        <v>1.4155981600936154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1.4155981600936154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2.7308772937660331E-5</v>
      </c>
      <c r="X69" s="65">
        <f t="shared" si="35"/>
        <v>0.27308772937660331</v>
      </c>
      <c r="Y69" s="68">
        <f t="shared" si="37"/>
        <v>7.7039547770629602E-2</v>
      </c>
      <c r="Z69" s="68">
        <f t="shared" si="38"/>
        <v>7.703954777062938E-2</v>
      </c>
      <c r="AA69" s="66">
        <f t="shared" si="36"/>
        <v>1.4155981600936154</v>
      </c>
      <c r="AB69" s="68">
        <f t="shared" si="39"/>
        <v>8.9762872197535204E-2</v>
      </c>
    </row>
    <row r="70" spans="1:28">
      <c r="A70">
        <v>427.15</v>
      </c>
      <c r="B70">
        <v>1.8489491464951109</v>
      </c>
      <c r="D70" s="66">
        <f t="shared" si="20"/>
        <v>1.4889540553592617</v>
      </c>
      <c r="E70" s="66">
        <f t="shared" si="21"/>
        <v>1.5026407633981638</v>
      </c>
      <c r="F70" s="66">
        <f t="shared" si="22"/>
        <v>0</v>
      </c>
      <c r="G70" s="66">
        <f t="shared" si="23"/>
        <v>0</v>
      </c>
      <c r="H70" s="66">
        <f t="shared" si="24"/>
        <v>0</v>
      </c>
      <c r="I70" s="66">
        <f t="shared" si="25"/>
        <v>1.5026407633981638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1.5026407633981638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2.4938794679907627E-5</v>
      </c>
      <c r="X70" s="65">
        <f t="shared" si="35"/>
        <v>0.24938794679907628</v>
      </c>
      <c r="Y70" s="68">
        <f t="shared" si="37"/>
        <v>7.703954777062938E-2</v>
      </c>
      <c r="Z70" s="68">
        <f t="shared" si="38"/>
        <v>7.703954777062938E-2</v>
      </c>
      <c r="AA70" s="66">
        <f t="shared" si="36"/>
        <v>1.5026407633981638</v>
      </c>
      <c r="AB70" s="68">
        <f t="shared" si="39"/>
        <v>8.7042603304548383E-2</v>
      </c>
    </row>
    <row r="71" spans="1:28">
      <c r="A71">
        <v>469</v>
      </c>
      <c r="B71">
        <v>1.9259886942657407</v>
      </c>
      <c r="D71" s="66">
        <f t="shared" si="20"/>
        <v>1.5659936031298916</v>
      </c>
      <c r="E71" s="66">
        <f t="shared" si="21"/>
        <v>1.5867597794201376</v>
      </c>
      <c r="F71" s="66">
        <f t="shared" si="22"/>
        <v>0</v>
      </c>
      <c r="G71" s="66">
        <f t="shared" si="23"/>
        <v>0</v>
      </c>
      <c r="H71" s="66">
        <f t="shared" si="24"/>
        <v>0</v>
      </c>
      <c r="I71" s="66">
        <f t="shared" si="25"/>
        <v>1.5867597794201376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1.5867597794201376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2.2713445943544865E-5</v>
      </c>
      <c r="X71" s="65">
        <f t="shared" si="35"/>
        <v>0.22713445943544866</v>
      </c>
      <c r="Y71" s="68">
        <f t="shared" si="37"/>
        <v>7.7039547770629824E-2</v>
      </c>
      <c r="Z71" s="68">
        <f t="shared" si="38"/>
        <v>7.7039547770629824E-2</v>
      </c>
      <c r="AA71" s="66">
        <f t="shared" si="36"/>
        <v>1.5867597794201376</v>
      </c>
      <c r="AB71" s="68">
        <f t="shared" si="39"/>
        <v>8.4119016021973803E-2</v>
      </c>
    </row>
    <row r="72" spans="1:28">
      <c r="A72">
        <v>511.34</v>
      </c>
      <c r="B72">
        <v>1.9773483927794939</v>
      </c>
      <c r="D72" s="66">
        <f t="shared" ref="D72:D103" si="40">IF(B72-$D$4&gt;0.05,B72-$D$4,IF(A72="","",0))</f>
        <v>1.6173533016436448</v>
      </c>
      <c r="E72" s="66">
        <f t="shared" ref="E72:E103" si="41">IF(D72="","",IF(A72&lt;$F$4+0.01,0,10^(((-0.434*$E$4)/(LOG(A72)-LOG($F$4)))+LOG($G$4))))</f>
        <v>1.659919448735506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0</v>
      </c>
      <c r="H72" s="66">
        <f t="shared" ref="H72:H103" si="44">IF(G72="","",IF(ABS(G72-F72)&lt;0.05,0,G72-F72))</f>
        <v>0</v>
      </c>
      <c r="I72" s="66">
        <f t="shared" ref="I72:I103" si="45">IF(G72="","",E72+G72)</f>
        <v>1.659919448735506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1.659919448735506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2.0832726067826776E-5</v>
      </c>
      <c r="X72" s="65">
        <f t="shared" ref="X72:X103" si="55">IF(D72="","",IF(W72=" "," ",W72*10000))</f>
        <v>0.20832726067826776</v>
      </c>
      <c r="Y72" s="68">
        <f t="shared" si="37"/>
        <v>5.1359698513753216E-2</v>
      </c>
      <c r="Z72" s="68">
        <f t="shared" si="38"/>
        <v>5.1359698513753216E-2</v>
      </c>
      <c r="AA72" s="66">
        <f t="shared" ref="AA72:AA103" si="56">(IF(M72="",(IF(I72="",E72,I72)),M72 ))</f>
        <v>1.659919448735506</v>
      </c>
      <c r="AB72" s="68">
        <f t="shared" si="39"/>
        <v>7.3159669315368436E-2</v>
      </c>
    </row>
    <row r="73" spans="1:28">
      <c r="A73">
        <v>564.5</v>
      </c>
      <c r="B73">
        <v>2.0543879405501233</v>
      </c>
      <c r="D73" s="66">
        <f t="shared" si="40"/>
        <v>1.6943928494142741</v>
      </c>
      <c r="E73" s="66">
        <f t="shared" si="41"/>
        <v>1.7385795456239879</v>
      </c>
      <c r="F73" s="66">
        <f t="shared" si="42"/>
        <v>0</v>
      </c>
      <c r="G73" s="66">
        <f t="shared" si="43"/>
        <v>0</v>
      </c>
      <c r="H73" s="66">
        <f t="shared" si="44"/>
        <v>0</v>
      </c>
      <c r="I73" s="66">
        <f t="shared" si="45"/>
        <v>1.7385795456239879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1.7385795456239879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1.8870870057613006E-5</v>
      </c>
      <c r="X73" s="65">
        <f t="shared" si="55"/>
        <v>0.18870870057613007</v>
      </c>
      <c r="Y73" s="68">
        <f t="shared" ref="Y73:Y104" si="57">IF(B73-B72&lt;0.0001,0.0001,B73-B72)</f>
        <v>7.703954777062938E-2</v>
      </c>
      <c r="Z73" s="68">
        <f t="shared" ref="Z73:Z104" si="58">IF(D73-D72&lt;0.0001,0.0001,D73-D72)</f>
        <v>7.703954777062938E-2</v>
      </c>
      <c r="AA73" s="66">
        <f t="shared" si="56"/>
        <v>1.7385795456239879</v>
      </c>
      <c r="AB73" s="68">
        <f t="shared" ref="AB73:AB104" si="59">IF(AA73-AA72&lt;0.0001,0.0001,AA73-AA72)</f>
        <v>7.8660096888481856E-2</v>
      </c>
    </row>
    <row r="74" spans="1:28">
      <c r="A74">
        <v>611.92999999999995</v>
      </c>
      <c r="B74">
        <v>2.1057476390638765</v>
      </c>
      <c r="D74" s="66">
        <f t="shared" si="40"/>
        <v>1.7457525479280274</v>
      </c>
      <c r="E74" s="66">
        <f t="shared" si="41"/>
        <v>1.799031084173097</v>
      </c>
      <c r="F74" s="66">
        <f t="shared" si="42"/>
        <v>-5.3278536245069619E-2</v>
      </c>
      <c r="G74" s="66">
        <f t="shared" si="43"/>
        <v>0</v>
      </c>
      <c r="H74" s="66">
        <f t="shared" si="44"/>
        <v>5.3278536245069619E-2</v>
      </c>
      <c r="I74" s="66">
        <f t="shared" si="45"/>
        <v>1.799031084173097</v>
      </c>
      <c r="J74" s="66">
        <f t="shared" si="46"/>
        <v>-5.3278536245069619E-2</v>
      </c>
      <c r="K74" s="66">
        <f t="shared" si="47"/>
        <v>0</v>
      </c>
      <c r="L74" s="66">
        <f t="shared" si="48"/>
        <v>5.3278536245069619E-2</v>
      </c>
      <c r="M74" s="66">
        <f t="shared" si="49"/>
        <v>1.799031084173097</v>
      </c>
      <c r="N74" s="66">
        <f t="shared" si="50"/>
        <v>-5.3278536245069619E-2</v>
      </c>
      <c r="O74" s="67">
        <f t="shared" si="51"/>
        <v>2.8386024244171971E-3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1.7408210330466792E-5</v>
      </c>
      <c r="X74" s="65">
        <f t="shared" si="55"/>
        <v>0.17408210330466792</v>
      </c>
      <c r="Y74" s="68">
        <f t="shared" si="57"/>
        <v>5.1359698513753216E-2</v>
      </c>
      <c r="Z74" s="68">
        <f t="shared" si="58"/>
        <v>5.1359698513753216E-2</v>
      </c>
      <c r="AA74" s="66">
        <f t="shared" si="56"/>
        <v>1.799031084173097</v>
      </c>
      <c r="AB74" s="68">
        <f t="shared" si="59"/>
        <v>6.0451538549109118E-2</v>
      </c>
    </row>
    <row r="75" spans="1:28">
      <c r="A75">
        <v>673.33</v>
      </c>
      <c r="B75">
        <v>2.1571073375776297</v>
      </c>
      <c r="D75" s="66">
        <f t="shared" si="40"/>
        <v>1.7971122464417806</v>
      </c>
      <c r="E75" s="66">
        <f t="shared" si="41"/>
        <v>1.8666822339744196</v>
      </c>
      <c r="F75" s="66">
        <f t="shared" si="42"/>
        <v>-6.9569987532638988E-2</v>
      </c>
      <c r="G75" s="66">
        <f t="shared" si="43"/>
        <v>0</v>
      </c>
      <c r="H75" s="66">
        <f t="shared" si="44"/>
        <v>6.9569987532638988E-2</v>
      </c>
      <c r="I75" s="66">
        <f t="shared" si="45"/>
        <v>1.8666822339744196</v>
      </c>
      <c r="J75" s="66">
        <f t="shared" si="46"/>
        <v>-6.9569987532638988E-2</v>
      </c>
      <c r="K75" s="66">
        <f t="shared" si="47"/>
        <v>0</v>
      </c>
      <c r="L75" s="66">
        <f t="shared" si="48"/>
        <v>6.9569987532638988E-2</v>
      </c>
      <c r="M75" s="66">
        <f t="shared" si="49"/>
        <v>1.8666822339744196</v>
      </c>
      <c r="N75" s="66">
        <f t="shared" si="50"/>
        <v>-6.9569987532638988E-2</v>
      </c>
      <c r="O75" s="67">
        <f t="shared" si="51"/>
        <v>4.8399831652915443E-3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1.5820780519986548E-5</v>
      </c>
      <c r="X75" s="65">
        <f t="shared" si="55"/>
        <v>0.15820780519986549</v>
      </c>
      <c r="Y75" s="68">
        <f t="shared" si="57"/>
        <v>5.1359698513753216E-2</v>
      </c>
      <c r="Z75" s="68">
        <f t="shared" si="58"/>
        <v>5.1359698513753216E-2</v>
      </c>
      <c r="AA75" s="66">
        <f t="shared" si="56"/>
        <v>1.8666822339744196</v>
      </c>
      <c r="AB75" s="68">
        <f t="shared" si="59"/>
        <v>6.7651149801322585E-2</v>
      </c>
    </row>
    <row r="76" spans="1:28">
      <c r="A76">
        <v>734.69</v>
      </c>
      <c r="B76">
        <v>2.2341468853482591</v>
      </c>
      <c r="D76" s="66">
        <f t="shared" si="40"/>
        <v>1.87415179421241</v>
      </c>
      <c r="E76" s="66">
        <f t="shared" si="41"/>
        <v>1.9248806488316361</v>
      </c>
      <c r="F76" s="66">
        <f t="shared" si="42"/>
        <v>-5.072885461922616E-2</v>
      </c>
      <c r="G76" s="66">
        <f t="shared" si="43"/>
        <v>0</v>
      </c>
      <c r="H76" s="66">
        <f t="shared" si="44"/>
        <v>5.072885461922616E-2</v>
      </c>
      <c r="I76" s="66">
        <f t="shared" si="45"/>
        <v>1.9248806488316361</v>
      </c>
      <c r="J76" s="66">
        <f t="shared" si="46"/>
        <v>-5.072885461922616E-2</v>
      </c>
      <c r="K76" s="66">
        <f t="shared" si="47"/>
        <v>0</v>
      </c>
      <c r="L76" s="66">
        <f t="shared" si="48"/>
        <v>5.072885461922616E-2</v>
      </c>
      <c r="M76" s="66">
        <f t="shared" si="49"/>
        <v>1.9248806488316361</v>
      </c>
      <c r="N76" s="66">
        <f t="shared" si="50"/>
        <v>-5.072885461922616E-2</v>
      </c>
      <c r="O76" s="67">
        <f t="shared" si="51"/>
        <v>2.5734166909785832E-3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1.4499457114596009E-5</v>
      </c>
      <c r="X76" s="65">
        <f t="shared" si="55"/>
        <v>0.14499457114596009</v>
      </c>
      <c r="Y76" s="68">
        <f t="shared" si="57"/>
        <v>7.703954777062938E-2</v>
      </c>
      <c r="Z76" s="68">
        <f t="shared" si="58"/>
        <v>7.703954777062938E-2</v>
      </c>
      <c r="AA76" s="66">
        <f t="shared" si="56"/>
        <v>1.9248806488316361</v>
      </c>
      <c r="AB76" s="68">
        <f t="shared" si="59"/>
        <v>5.8198414857216552E-2</v>
      </c>
    </row>
    <row r="77" spans="1:28">
      <c r="A77">
        <v>802.65</v>
      </c>
      <c r="B77">
        <v>2.2855065838620123</v>
      </c>
      <c r="D77" s="66">
        <f t="shared" si="40"/>
        <v>1.9255114927261632</v>
      </c>
      <c r="E77" s="66">
        <f t="shared" si="41"/>
        <v>1.9807535607692504</v>
      </c>
      <c r="F77" s="66">
        <f t="shared" si="42"/>
        <v>-5.5242068043087178E-2</v>
      </c>
      <c r="G77" s="66">
        <f t="shared" si="43"/>
        <v>0</v>
      </c>
      <c r="H77" s="66">
        <f t="shared" si="44"/>
        <v>5.5242068043087178E-2</v>
      </c>
      <c r="I77" s="66">
        <f t="shared" si="45"/>
        <v>1.9807535607692504</v>
      </c>
      <c r="J77" s="66">
        <f t="shared" si="46"/>
        <v>-5.5242068043087178E-2</v>
      </c>
      <c r="K77" s="66">
        <f t="shared" si="47"/>
        <v>0</v>
      </c>
      <c r="L77" s="66">
        <f t="shared" si="48"/>
        <v>5.5242068043087178E-2</v>
      </c>
      <c r="M77" s="66">
        <f t="shared" si="49"/>
        <v>1.9807535607692504</v>
      </c>
      <c r="N77" s="66">
        <f t="shared" si="50"/>
        <v>-5.5242068043087178E-2</v>
      </c>
      <c r="O77" s="67">
        <f t="shared" si="51"/>
        <v>3.0516860816770736E-3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1.3271794863916454E-5</v>
      </c>
      <c r="X77" s="65">
        <f t="shared" si="55"/>
        <v>0.13271794863916456</v>
      </c>
      <c r="Y77" s="68">
        <f t="shared" si="57"/>
        <v>5.1359698513753216E-2</v>
      </c>
      <c r="Z77" s="68">
        <f t="shared" si="58"/>
        <v>5.1359698513753216E-2</v>
      </c>
      <c r="AA77" s="66">
        <f t="shared" si="56"/>
        <v>1.9807535607692504</v>
      </c>
      <c r="AB77" s="68">
        <f t="shared" si="59"/>
        <v>5.5872911937614234E-2</v>
      </c>
    </row>
    <row r="78" spans="1:28">
      <c r="A78">
        <v>879.37</v>
      </c>
      <c r="B78">
        <v>2.3625461316326422</v>
      </c>
      <c r="D78" s="66">
        <f t="shared" si="40"/>
        <v>2.002551040496793</v>
      </c>
      <c r="E78" s="66">
        <f t="shared" si="41"/>
        <v>2.0353071567017</v>
      </c>
      <c r="F78" s="66">
        <f t="shared" si="42"/>
        <v>0</v>
      </c>
      <c r="G78" s="66">
        <f t="shared" si="43"/>
        <v>0</v>
      </c>
      <c r="H78" s="66">
        <f t="shared" si="44"/>
        <v>0</v>
      </c>
      <c r="I78" s="66">
        <f t="shared" si="45"/>
        <v>2.0353071567017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2.0353071567017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1.2113906714491672E-5</v>
      </c>
      <c r="X78" s="65">
        <f t="shared" si="55"/>
        <v>0.12113906714491672</v>
      </c>
      <c r="Y78" s="68">
        <f t="shared" si="57"/>
        <v>7.7039547770629824E-2</v>
      </c>
      <c r="Z78" s="68">
        <f t="shared" si="58"/>
        <v>7.7039547770629824E-2</v>
      </c>
      <c r="AA78" s="66">
        <f t="shared" si="56"/>
        <v>2.0353071567017</v>
      </c>
      <c r="AB78" s="68">
        <f t="shared" si="59"/>
        <v>5.4553595932449683E-2</v>
      </c>
    </row>
    <row r="79" spans="1:28">
      <c r="A79">
        <v>964.5</v>
      </c>
      <c r="B79">
        <v>2.4395856794032715</v>
      </c>
      <c r="D79" s="66">
        <f t="shared" si="40"/>
        <v>2.0795905882674224</v>
      </c>
      <c r="E79" s="66">
        <f t="shared" si="41"/>
        <v>2.0875584504284781</v>
      </c>
      <c r="F79" s="66">
        <f t="shared" si="42"/>
        <v>0</v>
      </c>
      <c r="G79" s="66">
        <f t="shared" si="43"/>
        <v>0</v>
      </c>
      <c r="H79" s="66">
        <f t="shared" si="44"/>
        <v>0</v>
      </c>
      <c r="I79" s="66">
        <f t="shared" si="45"/>
        <v>2.0875584504284781</v>
      </c>
      <c r="J79" s="66">
        <f t="shared" si="46"/>
        <v>0</v>
      </c>
      <c r="K79" s="66">
        <f t="shared" si="47"/>
        <v>0</v>
      </c>
      <c r="L79" s="66">
        <f t="shared" si="48"/>
        <v>0</v>
      </c>
      <c r="M79" s="66">
        <f t="shared" si="49"/>
        <v>2.0875584504284781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1.1044692739784906E-5</v>
      </c>
      <c r="X79" s="65">
        <f t="shared" si="55"/>
        <v>0.11044692739784906</v>
      </c>
      <c r="Y79" s="68">
        <f t="shared" si="57"/>
        <v>7.703954777062938E-2</v>
      </c>
      <c r="Z79" s="68">
        <f t="shared" si="58"/>
        <v>7.703954777062938E-2</v>
      </c>
      <c r="AA79" s="66">
        <f t="shared" si="56"/>
        <v>2.0875584504284781</v>
      </c>
      <c r="AB79" s="68">
        <f t="shared" si="59"/>
        <v>5.2251293726778059E-2</v>
      </c>
    </row>
    <row r="80" spans="1:28">
      <c r="A80">
        <v>1046.71</v>
      </c>
      <c r="B80">
        <v>2.5166252271739009</v>
      </c>
      <c r="D80" s="66">
        <f t="shared" si="40"/>
        <v>2.1566301360380518</v>
      </c>
      <c r="E80" s="66">
        <f t="shared" si="41"/>
        <v>2.1314955658006642</v>
      </c>
      <c r="F80" s="66">
        <f t="shared" si="42"/>
        <v>0</v>
      </c>
      <c r="G80" s="66">
        <f t="shared" si="43"/>
        <v>1.8759436635703612E-97</v>
      </c>
      <c r="H80" s="66">
        <f t="shared" si="44"/>
        <v>0</v>
      </c>
      <c r="I80" s="66">
        <f t="shared" si="45"/>
        <v>2.1314955658006642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2.1314955658006642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1.0177227835334086E-5</v>
      </c>
      <c r="X80" s="65">
        <f t="shared" si="55"/>
        <v>0.10177227835334086</v>
      </c>
      <c r="Y80" s="68">
        <f t="shared" si="57"/>
        <v>7.703954777062938E-2</v>
      </c>
      <c r="Z80" s="68">
        <f t="shared" si="58"/>
        <v>7.703954777062938E-2</v>
      </c>
      <c r="AA80" s="66">
        <f t="shared" si="56"/>
        <v>2.1314955658006642</v>
      </c>
      <c r="AB80" s="68">
        <f t="shared" si="59"/>
        <v>4.3937115372186142E-2</v>
      </c>
    </row>
    <row r="81" spans="1:28">
      <c r="A81">
        <v>1146.06</v>
      </c>
      <c r="B81">
        <v>2.5936647749445307</v>
      </c>
      <c r="D81" s="66">
        <f t="shared" si="40"/>
        <v>2.2336696838086816</v>
      </c>
      <c r="E81" s="66">
        <f t="shared" si="41"/>
        <v>2.1778379262909744</v>
      </c>
      <c r="F81" s="66">
        <f t="shared" si="42"/>
        <v>5.5831757517707192E-2</v>
      </c>
      <c r="G81" s="66">
        <f t="shared" si="43"/>
        <v>1.4361924962046738E-5</v>
      </c>
      <c r="H81" s="66">
        <f t="shared" si="44"/>
        <v>-5.5817395592745143E-2</v>
      </c>
      <c r="I81" s="66">
        <f t="shared" si="45"/>
        <v>2.1778522882159366</v>
      </c>
      <c r="J81" s="66">
        <f t="shared" si="46"/>
        <v>5.5817395592745012E-2</v>
      </c>
      <c r="K81" s="66">
        <f t="shared" si="47"/>
        <v>0</v>
      </c>
      <c r="L81" s="66">
        <f t="shared" si="48"/>
        <v>-5.5817395592745012E-2</v>
      </c>
      <c r="M81" s="66">
        <f t="shared" si="49"/>
        <v>2.1778522882159366</v>
      </c>
      <c r="N81" s="66">
        <f t="shared" si="50"/>
        <v>5.5817395592745012E-2</v>
      </c>
      <c r="O81" s="67">
        <f t="shared" si="51"/>
        <v>3.11558165075699E-3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9.294981194285241E-6</v>
      </c>
      <c r="X81" s="65">
        <f t="shared" si="55"/>
        <v>9.2949811942852414E-2</v>
      </c>
      <c r="Y81" s="68">
        <f t="shared" si="57"/>
        <v>7.7039547770629824E-2</v>
      </c>
      <c r="Z81" s="68">
        <f t="shared" si="58"/>
        <v>7.7039547770629824E-2</v>
      </c>
      <c r="AA81" s="66">
        <f t="shared" si="56"/>
        <v>2.1778522882159366</v>
      </c>
      <c r="AB81" s="68">
        <f t="shared" si="59"/>
        <v>4.6356722415272333E-2</v>
      </c>
    </row>
    <row r="82" spans="1:28">
      <c r="A82">
        <v>1262.1400000000001</v>
      </c>
      <c r="B82">
        <v>2.6707043227151601</v>
      </c>
      <c r="D82" s="66">
        <f t="shared" si="40"/>
        <v>2.310709231579311</v>
      </c>
      <c r="E82" s="66">
        <f t="shared" si="41"/>
        <v>2.2246048958404847</v>
      </c>
      <c r="F82" s="66">
        <f t="shared" si="42"/>
        <v>8.6104335738826254E-2</v>
      </c>
      <c r="G82" s="66">
        <f t="shared" si="43"/>
        <v>4.8971081411586384E-3</v>
      </c>
      <c r="H82" s="66">
        <f t="shared" si="44"/>
        <v>-8.1207227597667617E-2</v>
      </c>
      <c r="I82" s="66">
        <f t="shared" si="45"/>
        <v>2.2295020039816436</v>
      </c>
      <c r="J82" s="66">
        <f t="shared" si="46"/>
        <v>8.1207227597667409E-2</v>
      </c>
      <c r="K82" s="66">
        <f t="shared" si="47"/>
        <v>0</v>
      </c>
      <c r="L82" s="66">
        <f t="shared" si="48"/>
        <v>-8.1207227597667409E-2</v>
      </c>
      <c r="M82" s="66">
        <f t="shared" si="49"/>
        <v>2.2295020039816436</v>
      </c>
      <c r="N82" s="66">
        <f t="shared" si="50"/>
        <v>8.1207227597667409E-2</v>
      </c>
      <c r="O82" s="67">
        <f t="shared" si="51"/>
        <v>6.5946138140993548E-3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8.4401145257440083E-6</v>
      </c>
      <c r="X82" s="65">
        <f t="shared" si="55"/>
        <v>8.440114525744008E-2</v>
      </c>
      <c r="Y82" s="68">
        <f t="shared" si="57"/>
        <v>7.703954777062938E-2</v>
      </c>
      <c r="Z82" s="68">
        <f t="shared" si="58"/>
        <v>7.703954777062938E-2</v>
      </c>
      <c r="AA82" s="66">
        <f t="shared" si="56"/>
        <v>2.2295020039816436</v>
      </c>
      <c r="AB82" s="68">
        <f t="shared" si="59"/>
        <v>5.1649715765706983E-2</v>
      </c>
    </row>
    <row r="83" spans="1:28" ht="15" customHeight="1">
      <c r="A83">
        <v>1380.49</v>
      </c>
      <c r="B83">
        <v>2.7477438704857899</v>
      </c>
      <c r="D83" s="66">
        <f t="shared" si="40"/>
        <v>2.3877487793499408</v>
      </c>
      <c r="E83" s="66">
        <f t="shared" si="41"/>
        <v>2.2658715914293817</v>
      </c>
      <c r="F83" s="66">
        <f t="shared" si="42"/>
        <v>0.12187718792055913</v>
      </c>
      <c r="G83" s="66">
        <f t="shared" si="43"/>
        <v>3.0812925432835352E-2</v>
      </c>
      <c r="H83" s="66">
        <f t="shared" si="44"/>
        <v>-9.1064262487723771E-2</v>
      </c>
      <c r="I83" s="66">
        <f t="shared" si="45"/>
        <v>2.296684516862217</v>
      </c>
      <c r="J83" s="66">
        <f t="shared" si="46"/>
        <v>9.1064262487723813E-2</v>
      </c>
      <c r="K83" s="66">
        <f t="shared" si="47"/>
        <v>0</v>
      </c>
      <c r="L83" s="66">
        <f t="shared" si="48"/>
        <v>-9.1064262487723813E-2</v>
      </c>
      <c r="M83" s="66">
        <f t="shared" si="49"/>
        <v>2.296684516862217</v>
      </c>
      <c r="N83" s="66">
        <f t="shared" si="50"/>
        <v>9.1064262487723813E-2</v>
      </c>
      <c r="O83" s="67">
        <f t="shared" si="51"/>
        <v>8.2926999024330629E-3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7.7165398862161558E-6</v>
      </c>
      <c r="X83" s="65">
        <f t="shared" si="55"/>
        <v>7.7165398862161561E-2</v>
      </c>
      <c r="Y83" s="68">
        <f t="shared" si="57"/>
        <v>7.7039547770629824E-2</v>
      </c>
      <c r="Z83" s="68">
        <f t="shared" si="58"/>
        <v>7.7039547770629824E-2</v>
      </c>
      <c r="AA83" s="66">
        <f t="shared" si="56"/>
        <v>2.296684516862217</v>
      </c>
      <c r="AB83" s="68">
        <f t="shared" si="59"/>
        <v>6.718251288057342E-2</v>
      </c>
    </row>
    <row r="84" spans="1:28">
      <c r="A84">
        <v>1507.13</v>
      </c>
      <c r="B84">
        <v>2.8247834182564193</v>
      </c>
      <c r="D84" s="66">
        <f t="shared" si="40"/>
        <v>2.4647883271205702</v>
      </c>
      <c r="E84" s="66">
        <f t="shared" si="41"/>
        <v>2.3043866251933225</v>
      </c>
      <c r="F84" s="66">
        <f t="shared" si="42"/>
        <v>0.16040170192724768</v>
      </c>
      <c r="G84" s="66">
        <f t="shared" si="43"/>
        <v>7.860176076587598E-2</v>
      </c>
      <c r="H84" s="66">
        <f t="shared" si="44"/>
        <v>-8.1799941161371695E-2</v>
      </c>
      <c r="I84" s="66">
        <f t="shared" si="45"/>
        <v>2.3829883859591985</v>
      </c>
      <c r="J84" s="66">
        <f t="shared" si="46"/>
        <v>8.1799941161371681E-2</v>
      </c>
      <c r="K84" s="66">
        <f t="shared" si="47"/>
        <v>0</v>
      </c>
      <c r="L84" s="66">
        <f t="shared" si="48"/>
        <v>-8.1799941161371681E-2</v>
      </c>
      <c r="M84" s="66">
        <f t="shared" si="49"/>
        <v>2.3829883859591985</v>
      </c>
      <c r="N84" s="66">
        <f t="shared" si="50"/>
        <v>8.1799941161371681E-2</v>
      </c>
      <c r="O84" s="67">
        <f t="shared" si="51"/>
        <v>6.6912303740038689E-3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7.0681402052394564E-6</v>
      </c>
      <c r="X84" s="65">
        <f t="shared" si="55"/>
        <v>7.0681402052394565E-2</v>
      </c>
      <c r="Y84" s="68">
        <f t="shared" si="57"/>
        <v>7.703954777062938E-2</v>
      </c>
      <c r="Z84" s="68">
        <f t="shared" si="58"/>
        <v>7.703954777062938E-2</v>
      </c>
      <c r="AA84" s="66">
        <f t="shared" si="56"/>
        <v>2.3829883859591985</v>
      </c>
      <c r="AB84" s="68">
        <f t="shared" si="59"/>
        <v>8.6303869096981511E-2</v>
      </c>
    </row>
    <row r="85" spans="1:28">
      <c r="A85">
        <v>1647.78</v>
      </c>
      <c r="B85">
        <v>2.9018229660270491</v>
      </c>
      <c r="D85" s="66">
        <f t="shared" si="40"/>
        <v>2.5418278748912</v>
      </c>
      <c r="E85" s="66">
        <f t="shared" si="41"/>
        <v>2.3417445979645359</v>
      </c>
      <c r="F85" s="66">
        <f t="shared" si="42"/>
        <v>0.20008327692666406</v>
      </c>
      <c r="G85" s="66">
        <f t="shared" si="43"/>
        <v>0.14104573689988362</v>
      </c>
      <c r="H85" s="66">
        <f t="shared" si="44"/>
        <v>-5.9037540026780438E-2</v>
      </c>
      <c r="I85" s="66">
        <f t="shared" si="45"/>
        <v>2.4827903348644194</v>
      </c>
      <c r="J85" s="66">
        <f t="shared" si="46"/>
        <v>5.9037540026780633E-2</v>
      </c>
      <c r="K85" s="66">
        <f t="shared" si="47"/>
        <v>0</v>
      </c>
      <c r="L85" s="66">
        <f t="shared" si="48"/>
        <v>-5.9037540026780633E-2</v>
      </c>
      <c r="M85" s="66">
        <f t="shared" si="49"/>
        <v>2.4827903348644194</v>
      </c>
      <c r="N85" s="66">
        <f t="shared" si="50"/>
        <v>5.9037540026780633E-2</v>
      </c>
      <c r="O85" s="67">
        <f t="shared" si="51"/>
        <v>3.4854311324137252E-3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6.4648230634687538E-6</v>
      </c>
      <c r="X85" s="65">
        <f t="shared" si="55"/>
        <v>6.464823063468754E-2</v>
      </c>
      <c r="Y85" s="68">
        <f t="shared" si="57"/>
        <v>7.7039547770629824E-2</v>
      </c>
      <c r="Z85" s="68">
        <f t="shared" si="58"/>
        <v>7.7039547770629824E-2</v>
      </c>
      <c r="AA85" s="66">
        <f t="shared" si="56"/>
        <v>2.4827903348644194</v>
      </c>
      <c r="AB85" s="68">
        <f t="shared" si="59"/>
        <v>9.9801948905220872E-2</v>
      </c>
    </row>
    <row r="86" spans="1:28">
      <c r="A86">
        <v>1809.6</v>
      </c>
      <c r="B86">
        <v>2.978862513797679</v>
      </c>
      <c r="D86" s="66">
        <f t="shared" si="40"/>
        <v>2.6188674226618298</v>
      </c>
      <c r="E86" s="66">
        <f t="shared" si="41"/>
        <v>2.3791491330606722</v>
      </c>
      <c r="F86" s="66">
        <f t="shared" si="42"/>
        <v>0.2397182896011576</v>
      </c>
      <c r="G86" s="66">
        <f t="shared" si="43"/>
        <v>0.21266647395794702</v>
      </c>
      <c r="H86" s="66">
        <f t="shared" si="44"/>
        <v>0</v>
      </c>
      <c r="I86" s="66">
        <f t="shared" si="45"/>
        <v>2.5918156070186193</v>
      </c>
      <c r="J86" s="66">
        <f t="shared" si="46"/>
        <v>0</v>
      </c>
      <c r="K86" s="66">
        <f t="shared" si="47"/>
        <v>0</v>
      </c>
      <c r="L86" s="66">
        <f t="shared" si="48"/>
        <v>0</v>
      </c>
      <c r="M86" s="66">
        <f t="shared" si="49"/>
        <v>2.5918156070186193</v>
      </c>
      <c r="N86" s="66">
        <f t="shared" si="50"/>
        <v>0</v>
      </c>
      <c r="O86" s="67">
        <f t="shared" si="51"/>
        <v>0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5.886718693370105E-6</v>
      </c>
      <c r="X86" s="65">
        <f t="shared" si="55"/>
        <v>5.8867186933701049E-2</v>
      </c>
      <c r="Y86" s="68">
        <f t="shared" si="57"/>
        <v>7.7039547770629824E-2</v>
      </c>
      <c r="Z86" s="68">
        <f t="shared" si="58"/>
        <v>7.7039547770629824E-2</v>
      </c>
      <c r="AA86" s="66">
        <f t="shared" si="56"/>
        <v>2.5918156070186193</v>
      </c>
      <c r="AB86" s="68">
        <f t="shared" si="59"/>
        <v>0.10902527215419999</v>
      </c>
    </row>
    <row r="87" spans="1:28">
      <c r="A87">
        <v>1976.7</v>
      </c>
      <c r="B87">
        <v>3.0559020615683083</v>
      </c>
      <c r="D87" s="66">
        <f t="shared" si="40"/>
        <v>2.6959069704324592</v>
      </c>
      <c r="E87" s="66">
        <f t="shared" si="41"/>
        <v>2.4128202969854073</v>
      </c>
      <c r="F87" s="66">
        <f t="shared" si="42"/>
        <v>0.28308667344705185</v>
      </c>
      <c r="G87" s="66">
        <f t="shared" si="43"/>
        <v>0.28059837403922161</v>
      </c>
      <c r="H87" s="66">
        <f t="shared" si="44"/>
        <v>0</v>
      </c>
      <c r="I87" s="66">
        <f t="shared" si="45"/>
        <v>2.6934186710246291</v>
      </c>
      <c r="J87" s="66">
        <f t="shared" si="46"/>
        <v>0</v>
      </c>
      <c r="K87" s="66">
        <f t="shared" si="47"/>
        <v>0</v>
      </c>
      <c r="L87" s="66">
        <f t="shared" si="48"/>
        <v>0</v>
      </c>
      <c r="M87" s="66">
        <f t="shared" si="49"/>
        <v>2.6934186710246291</v>
      </c>
      <c r="N87" s="66">
        <f t="shared" si="50"/>
        <v>0</v>
      </c>
      <c r="O87" s="67">
        <f t="shared" si="51"/>
        <v>0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5.3890859247850166E-6</v>
      </c>
      <c r="X87" s="65">
        <f t="shared" si="55"/>
        <v>5.3890859247850163E-2</v>
      </c>
      <c r="Y87" s="68">
        <f t="shared" si="57"/>
        <v>7.703954777062938E-2</v>
      </c>
      <c r="Z87" s="68">
        <f t="shared" si="58"/>
        <v>7.703954777062938E-2</v>
      </c>
      <c r="AA87" s="66">
        <f t="shared" si="56"/>
        <v>2.6934186710246291</v>
      </c>
      <c r="AB87" s="68">
        <f t="shared" si="59"/>
        <v>0.10160306400600971</v>
      </c>
    </row>
    <row r="88" spans="1:28">
      <c r="A88">
        <v>2158.14</v>
      </c>
      <c r="B88">
        <v>3.1329416093389386</v>
      </c>
      <c r="D88" s="66">
        <f t="shared" si="40"/>
        <v>2.7729465182030895</v>
      </c>
      <c r="E88" s="66">
        <f t="shared" si="41"/>
        <v>2.4448611790271033</v>
      </c>
      <c r="F88" s="66">
        <f t="shared" si="42"/>
        <v>0.32808533917598615</v>
      </c>
      <c r="G88" s="66">
        <f t="shared" si="43"/>
        <v>0.34581561014327483</v>
      </c>
      <c r="H88" s="66">
        <f t="shared" si="44"/>
        <v>0</v>
      </c>
      <c r="I88" s="66">
        <f t="shared" si="45"/>
        <v>2.7906767891703783</v>
      </c>
      <c r="J88" s="66">
        <f t="shared" si="46"/>
        <v>0</v>
      </c>
      <c r="K88" s="66">
        <f t="shared" si="47"/>
        <v>0</v>
      </c>
      <c r="L88" s="66">
        <f t="shared" si="48"/>
        <v>0</v>
      </c>
      <c r="M88" s="66">
        <f t="shared" si="49"/>
        <v>2.7906767891703783</v>
      </c>
      <c r="N88" s="66">
        <f t="shared" si="50"/>
        <v>0</v>
      </c>
      <c r="O88" s="67">
        <f t="shared" si="51"/>
        <v>0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4.9360125605950225E-6</v>
      </c>
      <c r="X88" s="65">
        <f t="shared" si="55"/>
        <v>4.9360125605950225E-2</v>
      </c>
      <c r="Y88" s="68">
        <f t="shared" si="57"/>
        <v>7.7039547770630268E-2</v>
      </c>
      <c r="Z88" s="68">
        <f t="shared" si="58"/>
        <v>7.7039547770630268E-2</v>
      </c>
      <c r="AA88" s="66">
        <f t="shared" si="56"/>
        <v>2.7906767891703783</v>
      </c>
      <c r="AB88" s="68">
        <f t="shared" si="59"/>
        <v>9.7258118145749251E-2</v>
      </c>
    </row>
    <row r="89" spans="1:28">
      <c r="A89">
        <v>2368.64</v>
      </c>
      <c r="B89">
        <v>3.2099811571095676</v>
      </c>
      <c r="D89" s="66">
        <f t="shared" si="40"/>
        <v>2.8499860659737184</v>
      </c>
      <c r="E89" s="66">
        <f t="shared" si="41"/>
        <v>2.4773507424334129</v>
      </c>
      <c r="F89" s="66">
        <f t="shared" si="42"/>
        <v>0.37263532354030549</v>
      </c>
      <c r="G89" s="66">
        <f t="shared" si="43"/>
        <v>0.41101283898270019</v>
      </c>
      <c r="H89" s="66">
        <f t="shared" si="44"/>
        <v>0</v>
      </c>
      <c r="I89" s="66">
        <f t="shared" si="45"/>
        <v>2.888363581416113</v>
      </c>
      <c r="J89" s="66">
        <f t="shared" si="46"/>
        <v>0</v>
      </c>
      <c r="K89" s="66">
        <f t="shared" si="47"/>
        <v>0</v>
      </c>
      <c r="L89" s="66">
        <f t="shared" si="48"/>
        <v>0</v>
      </c>
      <c r="M89" s="66">
        <f t="shared" si="49"/>
        <v>2.888363581416113</v>
      </c>
      <c r="N89" s="66">
        <f t="shared" si="50"/>
        <v>0</v>
      </c>
      <c r="O89" s="67">
        <f t="shared" si="51"/>
        <v>0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4.4973512849240674E-6</v>
      </c>
      <c r="X89" s="65">
        <f t="shared" si="55"/>
        <v>4.4973512849240671E-2</v>
      </c>
      <c r="Y89" s="68">
        <f t="shared" si="57"/>
        <v>7.7039547770628936E-2</v>
      </c>
      <c r="Z89" s="68">
        <f t="shared" si="58"/>
        <v>7.7039547770628936E-2</v>
      </c>
      <c r="AA89" s="66">
        <f t="shared" si="56"/>
        <v>2.888363581416113</v>
      </c>
      <c r="AB89" s="68">
        <f t="shared" si="59"/>
        <v>9.7686792245734733E-2</v>
      </c>
    </row>
    <row r="90" spans="1:28">
      <c r="A90">
        <v>2586.6999999999998</v>
      </c>
      <c r="B90">
        <v>3.2870207048801974</v>
      </c>
      <c r="D90" s="66">
        <f t="shared" si="40"/>
        <v>2.9270256137443482</v>
      </c>
      <c r="E90" s="66">
        <f t="shared" si="41"/>
        <v>2.5067888807083127</v>
      </c>
      <c r="F90" s="66">
        <f t="shared" si="42"/>
        <v>0.42023673303603548</v>
      </c>
      <c r="G90" s="66">
        <f t="shared" si="43"/>
        <v>0.46849133906503032</v>
      </c>
      <c r="H90" s="66">
        <f t="shared" si="44"/>
        <v>0</v>
      </c>
      <c r="I90" s="66">
        <f t="shared" si="45"/>
        <v>2.9752802197733432</v>
      </c>
      <c r="J90" s="66">
        <f t="shared" si="46"/>
        <v>0</v>
      </c>
      <c r="K90" s="66">
        <f t="shared" si="47"/>
        <v>0</v>
      </c>
      <c r="L90" s="66">
        <f t="shared" si="48"/>
        <v>0</v>
      </c>
      <c r="M90" s="66">
        <f t="shared" si="49"/>
        <v>2.9752802197733432</v>
      </c>
      <c r="N90" s="66">
        <f t="shared" si="50"/>
        <v>0</v>
      </c>
      <c r="O90" s="67">
        <f t="shared" si="51"/>
        <v>0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4.1182225026182175E-6</v>
      </c>
      <c r="X90" s="65">
        <f t="shared" si="55"/>
        <v>4.1182225026182177E-2</v>
      </c>
      <c r="Y90" s="68">
        <f t="shared" si="57"/>
        <v>7.7039547770629824E-2</v>
      </c>
      <c r="Z90" s="68">
        <f t="shared" si="58"/>
        <v>7.7039547770629824E-2</v>
      </c>
      <c r="AA90" s="66">
        <f t="shared" si="56"/>
        <v>2.9752802197733432</v>
      </c>
      <c r="AB90" s="68">
        <f t="shared" si="59"/>
        <v>8.691663835723018E-2</v>
      </c>
    </row>
    <row r="91" spans="1:28">
      <c r="A91">
        <v>2828.03</v>
      </c>
      <c r="B91">
        <v>3.3640602526508272</v>
      </c>
      <c r="D91" s="66">
        <f t="shared" si="40"/>
        <v>3.004065161514978</v>
      </c>
      <c r="E91" s="66">
        <f t="shared" si="41"/>
        <v>2.5353894722057597</v>
      </c>
      <c r="F91" s="66">
        <f t="shared" si="42"/>
        <v>0.46867568930921832</v>
      </c>
      <c r="G91" s="66">
        <f t="shared" si="43"/>
        <v>0.5224684904673309</v>
      </c>
      <c r="H91" s="66">
        <f t="shared" si="44"/>
        <v>5.379280115811258E-2</v>
      </c>
      <c r="I91" s="66">
        <f t="shared" si="45"/>
        <v>3.0578579626730908</v>
      </c>
      <c r="J91" s="66">
        <f t="shared" si="46"/>
        <v>-5.3792801158112802E-2</v>
      </c>
      <c r="K91" s="66">
        <f t="shared" si="47"/>
        <v>0</v>
      </c>
      <c r="L91" s="66">
        <f t="shared" si="48"/>
        <v>5.3792801158112802E-2</v>
      </c>
      <c r="M91" s="66">
        <f t="shared" si="49"/>
        <v>3.0578579626730908</v>
      </c>
      <c r="N91" s="66">
        <f t="shared" si="50"/>
        <v>-5.3792801158112802E-2</v>
      </c>
      <c r="O91" s="67">
        <f t="shared" si="51"/>
        <v>2.8936654564362622E-3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3.7667938980571431E-6</v>
      </c>
      <c r="X91" s="65">
        <f t="shared" si="55"/>
        <v>3.7667938980571435E-2</v>
      </c>
      <c r="Y91" s="68">
        <f t="shared" si="57"/>
        <v>7.7039547770629824E-2</v>
      </c>
      <c r="Z91" s="68">
        <f t="shared" si="58"/>
        <v>7.7039547770629824E-2</v>
      </c>
      <c r="AA91" s="66">
        <f t="shared" si="56"/>
        <v>3.0578579626730908</v>
      </c>
      <c r="AB91" s="68">
        <f t="shared" si="59"/>
        <v>8.2577742899747619E-2</v>
      </c>
    </row>
    <row r="92" spans="1:28">
      <c r="A92">
        <v>3097.68</v>
      </c>
      <c r="B92">
        <v>3.41541995116458</v>
      </c>
      <c r="D92" s="66">
        <f t="shared" si="40"/>
        <v>3.0554248600287308</v>
      </c>
      <c r="E92" s="66">
        <f t="shared" si="41"/>
        <v>2.5634039489621632</v>
      </c>
      <c r="F92" s="66">
        <f t="shared" si="42"/>
        <v>0.49202091106656765</v>
      </c>
      <c r="G92" s="66">
        <f t="shared" si="43"/>
        <v>0.57334657577607018</v>
      </c>
      <c r="H92" s="66">
        <f t="shared" si="44"/>
        <v>8.1325664709502532E-2</v>
      </c>
      <c r="I92" s="66">
        <f t="shared" si="45"/>
        <v>3.1367505247382335</v>
      </c>
      <c r="J92" s="66">
        <f t="shared" si="46"/>
        <v>-8.1325664709502643E-2</v>
      </c>
      <c r="K92" s="66">
        <f t="shared" si="47"/>
        <v>0</v>
      </c>
      <c r="L92" s="66">
        <f t="shared" si="48"/>
        <v>8.1325664709502643E-2</v>
      </c>
      <c r="M92" s="66">
        <f t="shared" si="49"/>
        <v>3.1367505247382335</v>
      </c>
      <c r="N92" s="66">
        <f t="shared" si="50"/>
        <v>-8.1325664709502643E-2</v>
      </c>
      <c r="O92" s="67">
        <f t="shared" si="51"/>
        <v>6.6138637404424437E-3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3.4388981907500271E-6</v>
      </c>
      <c r="X92" s="65">
        <f t="shared" si="55"/>
        <v>3.4388981907500268E-2</v>
      </c>
      <c r="Y92" s="68">
        <f t="shared" si="57"/>
        <v>5.1359698513752772E-2</v>
      </c>
      <c r="Z92" s="68">
        <f t="shared" si="58"/>
        <v>5.1359698513752772E-2</v>
      </c>
      <c r="AA92" s="66">
        <f t="shared" si="56"/>
        <v>3.1367505247382335</v>
      </c>
      <c r="AB92" s="68">
        <f t="shared" si="59"/>
        <v>7.8892562065142613E-2</v>
      </c>
    </row>
    <row r="93" spans="1:28">
      <c r="A93">
        <v>3388.42</v>
      </c>
      <c r="B93">
        <v>3.4924594989352098</v>
      </c>
      <c r="D93" s="66">
        <f t="shared" si="40"/>
        <v>3.1324644077993606</v>
      </c>
      <c r="E93" s="66">
        <f t="shared" si="41"/>
        <v>2.5898946199746868</v>
      </c>
      <c r="F93" s="66">
        <f t="shared" si="42"/>
        <v>0.5425697878246738</v>
      </c>
      <c r="G93" s="66">
        <f t="shared" si="43"/>
        <v>0.61955291147921376</v>
      </c>
      <c r="H93" s="66">
        <f t="shared" si="44"/>
        <v>7.6983123654539964E-2</v>
      </c>
      <c r="I93" s="66">
        <f t="shared" si="45"/>
        <v>3.2094475314539004</v>
      </c>
      <c r="J93" s="66">
        <f t="shared" si="46"/>
        <v>-7.6983123654539742E-2</v>
      </c>
      <c r="K93" s="66">
        <f t="shared" si="47"/>
        <v>0</v>
      </c>
      <c r="L93" s="66">
        <f t="shared" si="48"/>
        <v>7.6983123654539742E-2</v>
      </c>
      <c r="M93" s="66">
        <f t="shared" si="49"/>
        <v>3.2094475314539004</v>
      </c>
      <c r="N93" s="66">
        <f t="shared" si="50"/>
        <v>-7.6983123654539742E-2</v>
      </c>
      <c r="O93" s="67">
        <f t="shared" si="51"/>
        <v>5.9264013276101564E-3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3.1438269599171714E-6</v>
      </c>
      <c r="X93" s="65">
        <f t="shared" si="55"/>
        <v>3.1438269599171717E-2</v>
      </c>
      <c r="Y93" s="68">
        <f t="shared" si="57"/>
        <v>7.7039547770629824E-2</v>
      </c>
      <c r="Z93" s="68">
        <f t="shared" si="58"/>
        <v>7.7039547770629824E-2</v>
      </c>
      <c r="AA93" s="66">
        <f t="shared" si="56"/>
        <v>3.2094475314539004</v>
      </c>
      <c r="AB93" s="68">
        <f t="shared" si="59"/>
        <v>7.2697006715666923E-2</v>
      </c>
    </row>
    <row r="94" spans="1:28">
      <c r="A94">
        <v>3708.46</v>
      </c>
      <c r="B94">
        <v>3.543819197448963</v>
      </c>
      <c r="D94" s="66">
        <f t="shared" si="40"/>
        <v>3.1838241063131139</v>
      </c>
      <c r="E94" s="66">
        <f t="shared" si="41"/>
        <v>2.6155030372213375</v>
      </c>
      <c r="F94" s="66">
        <f t="shared" si="42"/>
        <v>0.56832106909177638</v>
      </c>
      <c r="G94" s="66">
        <f t="shared" si="43"/>
        <v>0.6624364617126608</v>
      </c>
      <c r="H94" s="66">
        <f t="shared" si="44"/>
        <v>9.4115392620884419E-2</v>
      </c>
      <c r="I94" s="66">
        <f t="shared" si="45"/>
        <v>3.2779394989339981</v>
      </c>
      <c r="J94" s="66">
        <f t="shared" si="46"/>
        <v>-9.4115392620884197E-2</v>
      </c>
      <c r="K94" s="66">
        <f t="shared" si="47"/>
        <v>0</v>
      </c>
      <c r="L94" s="66">
        <f t="shared" si="48"/>
        <v>9.4115392620884197E-2</v>
      </c>
      <c r="M94" s="66">
        <f t="shared" si="49"/>
        <v>3.2779394989339981</v>
      </c>
      <c r="N94" s="66">
        <f t="shared" si="50"/>
        <v>-9.4115392620884197E-2</v>
      </c>
      <c r="O94" s="67">
        <f t="shared" si="51"/>
        <v>8.8577071281831839E-3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2.8725147763552912E-6</v>
      </c>
      <c r="X94" s="65">
        <f t="shared" si="55"/>
        <v>2.8725147763552911E-2</v>
      </c>
      <c r="Y94" s="68">
        <f t="shared" si="57"/>
        <v>5.1359698513753216E-2</v>
      </c>
      <c r="Z94" s="68">
        <f t="shared" si="58"/>
        <v>5.1359698513753216E-2</v>
      </c>
      <c r="AA94" s="66">
        <f t="shared" si="56"/>
        <v>3.2779394989339981</v>
      </c>
      <c r="AB94" s="68">
        <f t="shared" si="59"/>
        <v>6.8491967480097671E-2</v>
      </c>
    </row>
    <row r="95" spans="1:28">
      <c r="A95">
        <v>4057.86</v>
      </c>
      <c r="B95">
        <v>3.6208587452195928</v>
      </c>
      <c r="D95" s="66">
        <f t="shared" si="40"/>
        <v>3.2608636540837437</v>
      </c>
      <c r="E95" s="66">
        <f t="shared" si="41"/>
        <v>2.6400676417978861</v>
      </c>
      <c r="F95" s="66">
        <f t="shared" si="42"/>
        <v>0.62079601228585757</v>
      </c>
      <c r="G95" s="66">
        <f t="shared" si="43"/>
        <v>0.70193525628332831</v>
      </c>
      <c r="H95" s="66">
        <f t="shared" si="44"/>
        <v>8.1139243997470745E-2</v>
      </c>
      <c r="I95" s="66">
        <f t="shared" si="45"/>
        <v>3.3420028980812146</v>
      </c>
      <c r="J95" s="66">
        <f t="shared" si="46"/>
        <v>-8.1139243997470967E-2</v>
      </c>
      <c r="K95" s="66">
        <f t="shared" si="47"/>
        <v>0</v>
      </c>
      <c r="L95" s="66">
        <f t="shared" si="48"/>
        <v>8.1139243997470967E-2</v>
      </c>
      <c r="M95" s="66">
        <f t="shared" si="49"/>
        <v>3.3420028980812146</v>
      </c>
      <c r="N95" s="66">
        <f t="shared" si="50"/>
        <v>-8.1139243997470967E-2</v>
      </c>
      <c r="O95" s="67">
        <f t="shared" si="51"/>
        <v>6.5835769164811287E-3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2.62517833230386E-6</v>
      </c>
      <c r="X95" s="65">
        <f t="shared" si="55"/>
        <v>2.62517833230386E-2</v>
      </c>
      <c r="Y95" s="68">
        <f t="shared" si="57"/>
        <v>7.7039547770629824E-2</v>
      </c>
      <c r="Z95" s="68">
        <f t="shared" si="58"/>
        <v>7.7039547770629824E-2</v>
      </c>
      <c r="AA95" s="66">
        <f t="shared" si="56"/>
        <v>3.3420028980812146</v>
      </c>
      <c r="AB95" s="68">
        <f t="shared" si="59"/>
        <v>6.4063399147216593E-2</v>
      </c>
    </row>
    <row r="96" spans="1:28">
      <c r="A96">
        <v>4435.72</v>
      </c>
      <c r="B96">
        <v>3.672218443733346</v>
      </c>
      <c r="D96" s="66">
        <f t="shared" si="40"/>
        <v>3.3122233525974969</v>
      </c>
      <c r="E96" s="66">
        <f t="shared" si="41"/>
        <v>2.6634460070293264</v>
      </c>
      <c r="F96" s="66">
        <f t="shared" si="42"/>
        <v>0.64877734556817046</v>
      </c>
      <c r="G96" s="66">
        <f t="shared" si="43"/>
        <v>0.73806636480332055</v>
      </c>
      <c r="H96" s="66">
        <f t="shared" si="44"/>
        <v>8.9289019235150091E-2</v>
      </c>
      <c r="I96" s="66">
        <f t="shared" si="45"/>
        <v>3.4015123718326468</v>
      </c>
      <c r="J96" s="66">
        <f t="shared" si="46"/>
        <v>-8.9289019235149869E-2</v>
      </c>
      <c r="K96" s="66">
        <f t="shared" si="47"/>
        <v>0</v>
      </c>
      <c r="L96" s="66">
        <f t="shared" si="48"/>
        <v>8.9289019235149869E-2</v>
      </c>
      <c r="M96" s="66">
        <f t="shared" si="49"/>
        <v>3.4015123718326468</v>
      </c>
      <c r="N96" s="66">
        <f t="shared" si="50"/>
        <v>-8.9289019235149869E-2</v>
      </c>
      <c r="O96" s="67">
        <f t="shared" si="51"/>
        <v>7.9725289559749637E-3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2.4015506270735175E-6</v>
      </c>
      <c r="X96" s="65">
        <f t="shared" si="55"/>
        <v>2.4015506270735176E-2</v>
      </c>
      <c r="Y96" s="68">
        <f t="shared" si="57"/>
        <v>5.1359698513753216E-2</v>
      </c>
      <c r="Z96" s="68">
        <f t="shared" si="58"/>
        <v>5.1359698513753216E-2</v>
      </c>
      <c r="AA96" s="66">
        <f t="shared" si="56"/>
        <v>3.4015123718326468</v>
      </c>
      <c r="AB96" s="68">
        <f t="shared" si="59"/>
        <v>5.9509473751432118E-2</v>
      </c>
    </row>
    <row r="97" spans="1:28">
      <c r="A97">
        <v>4843.67</v>
      </c>
      <c r="B97">
        <v>3.7235781422470993</v>
      </c>
      <c r="D97" s="66">
        <f t="shared" si="40"/>
        <v>3.3635830511112501</v>
      </c>
      <c r="E97" s="66">
        <f t="shared" si="41"/>
        <v>2.6857054514551986</v>
      </c>
      <c r="F97" s="66">
        <f t="shared" si="42"/>
        <v>0.67787759965605154</v>
      </c>
      <c r="G97" s="66">
        <f t="shared" si="43"/>
        <v>0.77117947425549416</v>
      </c>
      <c r="H97" s="66">
        <f t="shared" si="44"/>
        <v>9.3301874599442614E-2</v>
      </c>
      <c r="I97" s="66">
        <f t="shared" si="45"/>
        <v>3.4568849257106926</v>
      </c>
      <c r="J97" s="66">
        <f t="shared" si="46"/>
        <v>-9.3301874599442503E-2</v>
      </c>
      <c r="K97" s="66">
        <f t="shared" si="47"/>
        <v>0</v>
      </c>
      <c r="L97" s="66">
        <f t="shared" si="48"/>
        <v>9.3301874599442503E-2</v>
      </c>
      <c r="M97" s="66">
        <f t="shared" si="49"/>
        <v>3.4568849257106926</v>
      </c>
      <c r="N97" s="66">
        <f t="shared" si="50"/>
        <v>-9.3301874599442503E-2</v>
      </c>
      <c r="O97" s="67">
        <f t="shared" si="51"/>
        <v>8.7052398037700939E-3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2.1992840444379042E-6</v>
      </c>
      <c r="X97" s="65">
        <f t="shared" si="55"/>
        <v>2.199284044437904E-2</v>
      </c>
      <c r="Y97" s="68">
        <f t="shared" si="57"/>
        <v>5.1359698513753216E-2</v>
      </c>
      <c r="Z97" s="68">
        <f t="shared" si="58"/>
        <v>5.1359698513753216E-2</v>
      </c>
      <c r="AA97" s="66">
        <f t="shared" si="56"/>
        <v>3.4568849257106926</v>
      </c>
      <c r="AB97" s="68">
        <f t="shared" si="59"/>
        <v>5.5372553878045849E-2</v>
      </c>
    </row>
    <row r="98" spans="1:28">
      <c r="A98">
        <v>5304.46</v>
      </c>
      <c r="B98">
        <v>3.8006176900177282</v>
      </c>
      <c r="D98" s="66">
        <f t="shared" si="40"/>
        <v>3.440622598881879</v>
      </c>
      <c r="E98" s="66">
        <f t="shared" si="41"/>
        <v>2.7078639974052678</v>
      </c>
      <c r="F98" s="66">
        <f t="shared" si="42"/>
        <v>0.7327586014766112</v>
      </c>
      <c r="G98" s="66">
        <f t="shared" si="43"/>
        <v>0.80293263907459189</v>
      </c>
      <c r="H98" s="66">
        <f t="shared" si="44"/>
        <v>7.0174037597980687E-2</v>
      </c>
      <c r="I98" s="66">
        <f t="shared" si="45"/>
        <v>3.51079663647986</v>
      </c>
      <c r="J98" s="66">
        <f t="shared" si="46"/>
        <v>-7.0174037597980909E-2</v>
      </c>
      <c r="K98" s="66">
        <f t="shared" si="47"/>
        <v>0</v>
      </c>
      <c r="L98" s="66">
        <f t="shared" si="48"/>
        <v>7.0174037597980909E-2</v>
      </c>
      <c r="M98" s="66">
        <f t="shared" si="49"/>
        <v>3.51079663647986</v>
      </c>
      <c r="N98" s="66">
        <f t="shared" si="50"/>
        <v>-7.0174037597980909E-2</v>
      </c>
      <c r="O98" s="67">
        <f t="shared" si="51"/>
        <v>4.924395552802838E-3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2.0082357388919028E-6</v>
      </c>
      <c r="X98" s="65">
        <f t="shared" si="55"/>
        <v>2.0082357388919028E-2</v>
      </c>
      <c r="Y98" s="68">
        <f t="shared" si="57"/>
        <v>7.7039547770628936E-2</v>
      </c>
      <c r="Z98" s="68">
        <f t="shared" si="58"/>
        <v>7.7039547770628936E-2</v>
      </c>
      <c r="AA98" s="66">
        <f t="shared" si="56"/>
        <v>3.51079663647986</v>
      </c>
      <c r="AB98" s="68">
        <f t="shared" si="59"/>
        <v>5.3911710769167343E-2</v>
      </c>
    </row>
    <row r="99" spans="1:28">
      <c r="A99">
        <v>5804.21</v>
      </c>
      <c r="B99">
        <v>3.8519773885314814</v>
      </c>
      <c r="D99" s="66">
        <f t="shared" si="40"/>
        <v>3.4919822973956323</v>
      </c>
      <c r="E99" s="66">
        <f t="shared" si="41"/>
        <v>2.7290272447567649</v>
      </c>
      <c r="F99" s="66">
        <f t="shared" si="42"/>
        <v>0.76295505263886731</v>
      </c>
      <c r="G99" s="66">
        <f t="shared" si="43"/>
        <v>0.83217084016946685</v>
      </c>
      <c r="H99" s="66">
        <f t="shared" si="44"/>
        <v>6.9215787530599537E-2</v>
      </c>
      <c r="I99" s="66">
        <f t="shared" si="45"/>
        <v>3.5611980849262319</v>
      </c>
      <c r="J99" s="66">
        <f t="shared" si="46"/>
        <v>-6.9215787530599648E-2</v>
      </c>
      <c r="K99" s="66">
        <f t="shared" si="47"/>
        <v>0</v>
      </c>
      <c r="L99" s="66">
        <f t="shared" si="48"/>
        <v>6.9215787530599648E-2</v>
      </c>
      <c r="M99" s="66">
        <f t="shared" si="49"/>
        <v>3.5611980849262319</v>
      </c>
      <c r="N99" s="66">
        <f t="shared" si="50"/>
        <v>-6.9215787530599648E-2</v>
      </c>
      <c r="O99" s="67">
        <f t="shared" si="51"/>
        <v>4.790825243481114E-3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1.8353240402264119E-6</v>
      </c>
      <c r="X99" s="65">
        <f t="shared" si="55"/>
        <v>1.8353240402264118E-2</v>
      </c>
      <c r="Y99" s="68">
        <f t="shared" si="57"/>
        <v>5.1359698513753216E-2</v>
      </c>
      <c r="Z99" s="68">
        <f t="shared" si="58"/>
        <v>5.1359698513753216E-2</v>
      </c>
      <c r="AA99" s="66">
        <f t="shared" si="56"/>
        <v>3.5611980849262319</v>
      </c>
      <c r="AB99" s="68">
        <f t="shared" si="59"/>
        <v>5.0401448446371955E-2</v>
      </c>
    </row>
    <row r="100" spans="1:28">
      <c r="A100">
        <v>6354.69</v>
      </c>
      <c r="B100">
        <v>3.9033370870452346</v>
      </c>
      <c r="D100" s="66">
        <f t="shared" si="40"/>
        <v>3.5433419959093855</v>
      </c>
      <c r="E100" s="66">
        <f t="shared" si="41"/>
        <v>2.7495725713047983</v>
      </c>
      <c r="F100" s="66">
        <f t="shared" si="42"/>
        <v>0.79376942460458721</v>
      </c>
      <c r="G100" s="66">
        <f t="shared" si="43"/>
        <v>0.85957437634559952</v>
      </c>
      <c r="H100" s="66">
        <f t="shared" si="44"/>
        <v>6.5804951741012307E-2</v>
      </c>
      <c r="I100" s="66">
        <f t="shared" si="45"/>
        <v>3.6091469476503977</v>
      </c>
      <c r="J100" s="66">
        <f t="shared" si="46"/>
        <v>-6.5804951741012196E-2</v>
      </c>
      <c r="K100" s="66">
        <f t="shared" si="47"/>
        <v>3.7496378178344326E-17</v>
      </c>
      <c r="L100" s="66">
        <f t="shared" si="48"/>
        <v>6.5804951741012238E-2</v>
      </c>
      <c r="M100" s="66">
        <f t="shared" si="49"/>
        <v>3.6091469476503977</v>
      </c>
      <c r="N100" s="66">
        <f t="shared" si="50"/>
        <v>-6.5804951741012196E-2</v>
      </c>
      <c r="O100" s="67">
        <f t="shared" si="51"/>
        <v>4.330291673636944E-3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1.6763376573086246E-6</v>
      </c>
      <c r="X100" s="65">
        <f t="shared" si="55"/>
        <v>1.6763376573086245E-2</v>
      </c>
      <c r="Y100" s="68">
        <f t="shared" si="57"/>
        <v>5.1359698513753216E-2</v>
      </c>
      <c r="Z100" s="68">
        <f t="shared" si="58"/>
        <v>5.1359698513753216E-2</v>
      </c>
      <c r="AA100" s="66">
        <f t="shared" si="56"/>
        <v>3.6091469476503977</v>
      </c>
      <c r="AB100" s="68">
        <f t="shared" si="59"/>
        <v>4.7948862724165764E-2</v>
      </c>
    </row>
    <row r="101" spans="1:28">
      <c r="A101">
        <v>6944.71</v>
      </c>
      <c r="B101">
        <v>3.9546967855589878</v>
      </c>
      <c r="D101" s="66">
        <f t="shared" si="40"/>
        <v>3.5947016944231387</v>
      </c>
      <c r="E101" s="66">
        <f t="shared" si="41"/>
        <v>2.7690094728340764</v>
      </c>
      <c r="F101" s="66">
        <f t="shared" si="42"/>
        <v>0.8256922215890623</v>
      </c>
      <c r="G101" s="66">
        <f t="shared" si="43"/>
        <v>0.88464231524771753</v>
      </c>
      <c r="H101" s="66">
        <f t="shared" si="44"/>
        <v>5.8950093658655223E-2</v>
      </c>
      <c r="I101" s="66">
        <f t="shared" si="45"/>
        <v>3.653651788081794</v>
      </c>
      <c r="J101" s="66">
        <f t="shared" si="46"/>
        <v>-5.8950093658655334E-2</v>
      </c>
      <c r="K101" s="66">
        <f t="shared" si="47"/>
        <v>1.9138722376613664E-2</v>
      </c>
      <c r="L101" s="66">
        <f t="shared" si="48"/>
        <v>7.8088816035269001E-2</v>
      </c>
      <c r="M101" s="66">
        <f t="shared" si="49"/>
        <v>3.6727905104584075</v>
      </c>
      <c r="N101" s="66">
        <f t="shared" si="50"/>
        <v>-7.8088816035268849E-2</v>
      </c>
      <c r="O101" s="67">
        <f t="shared" si="51"/>
        <v>6.0978631897900615E-3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1.5339166282713809E-6</v>
      </c>
      <c r="X101" s="65">
        <f t="shared" si="55"/>
        <v>1.5339166282713809E-2</v>
      </c>
      <c r="Y101" s="68">
        <f t="shared" si="57"/>
        <v>5.1359698513753216E-2</v>
      </c>
      <c r="Z101" s="68">
        <f t="shared" si="58"/>
        <v>5.1359698513753216E-2</v>
      </c>
      <c r="AA101" s="66">
        <f t="shared" si="56"/>
        <v>3.6727905104584075</v>
      </c>
      <c r="AB101" s="68">
        <f t="shared" si="59"/>
        <v>6.3643562808009868E-2</v>
      </c>
    </row>
    <row r="102" spans="1:28">
      <c r="A102">
        <v>7606.09</v>
      </c>
      <c r="B102">
        <v>4.0317363333296168</v>
      </c>
      <c r="D102" s="66">
        <f t="shared" si="40"/>
        <v>3.6717412421937676</v>
      </c>
      <c r="E102" s="66">
        <f t="shared" si="41"/>
        <v>2.7882463628424508</v>
      </c>
      <c r="F102" s="66">
        <f t="shared" si="42"/>
        <v>0.88349487935131688</v>
      </c>
      <c r="G102" s="66">
        <f t="shared" si="43"/>
        <v>0.90866194892893115</v>
      </c>
      <c r="H102" s="66">
        <f t="shared" si="44"/>
        <v>0</v>
      </c>
      <c r="I102" s="66">
        <f t="shared" si="45"/>
        <v>3.6969083117713817</v>
      </c>
      <c r="J102" s="66">
        <f t="shared" si="46"/>
        <v>0</v>
      </c>
      <c r="K102" s="66">
        <f t="shared" si="47"/>
        <v>9.4031379523116687E-2</v>
      </c>
      <c r="L102" s="66">
        <f t="shared" si="48"/>
        <v>9.4031379523116687E-2</v>
      </c>
      <c r="M102" s="66">
        <f t="shared" si="49"/>
        <v>3.7909396912944984</v>
      </c>
      <c r="N102" s="66">
        <f t="shared" si="50"/>
        <v>-0.11919844910073074</v>
      </c>
      <c r="O102" s="67">
        <f t="shared" si="51"/>
        <v>1.4208270268019497E-2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1.4005364316649608E-6</v>
      </c>
      <c r="X102" s="65">
        <f t="shared" si="55"/>
        <v>1.4005364316649607E-2</v>
      </c>
      <c r="Y102" s="68">
        <f t="shared" si="57"/>
        <v>7.7039547770628936E-2</v>
      </c>
      <c r="Z102" s="68">
        <f t="shared" si="58"/>
        <v>7.7039547770628936E-2</v>
      </c>
      <c r="AA102" s="66">
        <f t="shared" si="56"/>
        <v>3.7909396912944984</v>
      </c>
      <c r="AB102" s="68">
        <f t="shared" si="59"/>
        <v>0.11814918083609083</v>
      </c>
    </row>
    <row r="103" spans="1:28">
      <c r="A103">
        <v>8314.82</v>
      </c>
      <c r="B103">
        <v>4.08309603184337</v>
      </c>
      <c r="D103" s="66">
        <f t="shared" si="40"/>
        <v>3.7231009407075208</v>
      </c>
      <c r="E103" s="66">
        <f t="shared" si="41"/>
        <v>2.8064540106767009</v>
      </c>
      <c r="F103" s="66">
        <f t="shared" si="42"/>
        <v>0.91664693003081998</v>
      </c>
      <c r="G103" s="66">
        <f t="shared" si="43"/>
        <v>0.93069859447592873</v>
      </c>
      <c r="H103" s="66">
        <f t="shared" si="44"/>
        <v>0</v>
      </c>
      <c r="I103" s="66">
        <f t="shared" si="45"/>
        <v>3.7371526051526294</v>
      </c>
      <c r="J103" s="66">
        <f t="shared" si="46"/>
        <v>0</v>
      </c>
      <c r="K103" s="66">
        <f t="shared" si="47"/>
        <v>0.1625569351852956</v>
      </c>
      <c r="L103" s="66">
        <f t="shared" si="48"/>
        <v>0.1625569351852956</v>
      </c>
      <c r="M103" s="66">
        <f t="shared" si="49"/>
        <v>3.8997095403379252</v>
      </c>
      <c r="N103" s="66">
        <f t="shared" si="50"/>
        <v>-0.17660859963040432</v>
      </c>
      <c r="O103" s="67">
        <f t="shared" si="51"/>
        <v>3.1190597463412448E-2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1.2811589604492393E-6</v>
      </c>
      <c r="X103" s="65">
        <f t="shared" si="55"/>
        <v>1.2811589604492394E-2</v>
      </c>
      <c r="Y103" s="68">
        <f t="shared" si="57"/>
        <v>5.1359698513753216E-2</v>
      </c>
      <c r="Z103" s="68">
        <f t="shared" si="58"/>
        <v>5.1359698513753216E-2</v>
      </c>
      <c r="AA103" s="66">
        <f t="shared" si="56"/>
        <v>3.8997095403379252</v>
      </c>
      <c r="AB103" s="68">
        <f t="shared" si="59"/>
        <v>0.10876984904342679</v>
      </c>
    </row>
    <row r="104" spans="1:28">
      <c r="A104">
        <v>9095.77</v>
      </c>
      <c r="B104">
        <v>4.1601355796139998</v>
      </c>
      <c r="D104" s="66">
        <f t="shared" ref="D104:D125" si="60">IF(B104-$D$4&gt;0.05,B104-$D$4,IF(A104="","",0))</f>
        <v>3.8001404884781507</v>
      </c>
      <c r="E104" s="66">
        <f t="shared" ref="E104:E125" si="61">IF(D104="","",IF(A104&lt;$F$4+0.01,0,10^(((-0.434*$E$4)/(LOG(A104)-LOG($F$4)))+LOG($G$4))))</f>
        <v>2.8241989637280041</v>
      </c>
      <c r="F104" s="66">
        <f t="shared" ref="F104:F125" si="62">IF(E104="","",IF(ABS(D104-E104)&lt;0.05,0,D104-E104))</f>
        <v>0.97594152475014662</v>
      </c>
      <c r="G104" s="66">
        <f t="shared" ref="G104:G125" si="63">IF(OR(D104="",$H$4=""),"",IF(A104&lt;$I$4,0,10^(((-0.434*$H$4)/(LOG(A104)-LOG($I$4)))+LOG($J$4))))</f>
        <v>0.95154587050656025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3.7757448342345645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0.21571973699995611</v>
      </c>
      <c r="L104" s="66">
        <f t="shared" ref="L104:L125" si="68">IF(K104="","",IF(ABS(K104-J104)&lt;0.05,0,K104-J104))</f>
        <v>0.21571973699995611</v>
      </c>
      <c r="M104" s="66">
        <f t="shared" ref="M104:M125" si="69">IF(L104="","",E104+G104+K104)</f>
        <v>3.9914645712345207</v>
      </c>
      <c r="N104" s="66">
        <f t="shared" ref="N104:N125" si="70">IF(M104="","",IF(ABS(D104-M104)&lt;0.05,0,D104-M104))</f>
        <v>-0.19132408275637003</v>
      </c>
      <c r="O104" s="67">
        <f t="shared" ref="O104:O125" si="71">IF($H$4="",IF(A104="","",F104^2),IF(N104="","",N104^2))</f>
        <v>3.6604904642566327E-2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1.1711604567312654E-6</v>
      </c>
      <c r="X104" s="65">
        <f t="shared" ref="X104:X125" si="75">IF(D104="","",IF(W104=" "," ",W104*10000))</f>
        <v>1.1711604567312654E-2</v>
      </c>
      <c r="Y104" s="68">
        <f t="shared" si="57"/>
        <v>7.7039547770629824E-2</v>
      </c>
      <c r="Z104" s="68">
        <f t="shared" si="58"/>
        <v>7.7039547770629824E-2</v>
      </c>
      <c r="AA104" s="66">
        <f t="shared" ref="AA104:AA125" si="76">(IF(M104="",(IF(I104="",E104,I104)),M104 ))</f>
        <v>3.9914645712345207</v>
      </c>
      <c r="AB104" s="68">
        <f t="shared" si="59"/>
        <v>9.1755030896595535E-2</v>
      </c>
    </row>
    <row r="105" spans="1:28">
      <c r="A105">
        <v>9953.7900000000009</v>
      </c>
      <c r="B105">
        <v>4.211495278127753</v>
      </c>
      <c r="D105" s="66">
        <f t="shared" si="60"/>
        <v>3.8515001869919039</v>
      </c>
      <c r="E105" s="66">
        <f t="shared" si="61"/>
        <v>2.8414392845321021</v>
      </c>
      <c r="F105" s="66">
        <f t="shared" si="62"/>
        <v>1.0100609024598017</v>
      </c>
      <c r="G105" s="66">
        <f t="shared" si="63"/>
        <v>0.97122638599206645</v>
      </c>
      <c r="H105" s="66">
        <f t="shared" si="64"/>
        <v>0</v>
      </c>
      <c r="I105" s="66">
        <f t="shared" si="65"/>
        <v>3.8126656705241686</v>
      </c>
      <c r="J105" s="66">
        <f t="shared" si="66"/>
        <v>0</v>
      </c>
      <c r="K105" s="66">
        <f t="shared" si="67"/>
        <v>0.25630068835745629</v>
      </c>
      <c r="L105" s="66">
        <f t="shared" si="68"/>
        <v>0.25630068835745629</v>
      </c>
      <c r="M105" s="66">
        <f t="shared" si="69"/>
        <v>4.0689663588816245</v>
      </c>
      <c r="N105" s="66">
        <f t="shared" si="70"/>
        <v>-0.21746617188972062</v>
      </c>
      <c r="O105" s="67">
        <f t="shared" si="71"/>
        <v>4.7291535916369511E-2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1.0702060368485312E-6</v>
      </c>
      <c r="X105" s="65">
        <f t="shared" si="75"/>
        <v>1.0702060368485311E-2</v>
      </c>
      <c r="Y105" s="68">
        <f t="shared" ref="Y105:Y125" si="77">IF(B105-B104&lt;0.0001,0.0001,B105-B104)</f>
        <v>5.1359698513753216E-2</v>
      </c>
      <c r="Z105" s="68">
        <f t="shared" ref="Z105:Z125" si="78">IF(D105-D104&lt;0.0001,0.0001,D105-D104)</f>
        <v>5.1359698513753216E-2</v>
      </c>
      <c r="AA105" s="66">
        <f t="shared" si="76"/>
        <v>4.0689663588816245</v>
      </c>
      <c r="AB105" s="68">
        <f t="shared" ref="AB105:AB125" si="79">IF(AA105-AA104&lt;0.0001,0.0001,AA105-AA104)</f>
        <v>7.7501787647103804E-2</v>
      </c>
    </row>
    <row r="106" spans="1:28">
      <c r="A106">
        <v>10895.33</v>
      </c>
      <c r="B106">
        <v>4.2885348258983829</v>
      </c>
      <c r="D106" s="66">
        <f t="shared" si="60"/>
        <v>3.9285397347625337</v>
      </c>
      <c r="E106" s="66">
        <f t="shared" si="61"/>
        <v>2.8581705213525548</v>
      </c>
      <c r="F106" s="66">
        <f t="shared" si="62"/>
        <v>1.0703692134099789</v>
      </c>
      <c r="G106" s="66">
        <f t="shared" si="63"/>
        <v>0.98980383262457905</v>
      </c>
      <c r="H106" s="66">
        <f t="shared" si="64"/>
        <v>-8.0565380785399876E-2</v>
      </c>
      <c r="I106" s="66">
        <f t="shared" si="65"/>
        <v>3.8479743539771336</v>
      </c>
      <c r="J106" s="66">
        <f t="shared" si="66"/>
        <v>8.0565380785400098E-2</v>
      </c>
      <c r="K106" s="66">
        <f t="shared" si="67"/>
        <v>0.28778701594539513</v>
      </c>
      <c r="L106" s="66">
        <f t="shared" si="68"/>
        <v>0.20722163515999503</v>
      </c>
      <c r="M106" s="66">
        <f t="shared" si="69"/>
        <v>4.1357613699225286</v>
      </c>
      <c r="N106" s="66">
        <f t="shared" si="70"/>
        <v>-0.20722163515999492</v>
      </c>
      <c r="O106" s="67">
        <f t="shared" si="71"/>
        <v>4.2940806078382042E-2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9.7772221194975684E-7</v>
      </c>
      <c r="X106" s="65">
        <f t="shared" si="75"/>
        <v>9.7772221194975684E-3</v>
      </c>
      <c r="Y106" s="68">
        <f t="shared" si="77"/>
        <v>7.7039547770629824E-2</v>
      </c>
      <c r="Z106" s="68">
        <f t="shared" si="78"/>
        <v>7.7039547770629824E-2</v>
      </c>
      <c r="AA106" s="66">
        <f t="shared" si="76"/>
        <v>4.1357613699225286</v>
      </c>
      <c r="AB106" s="68">
        <f t="shared" si="79"/>
        <v>6.6795011040904129E-2</v>
      </c>
    </row>
    <row r="107" spans="1:28">
      <c r="A107">
        <v>11894.62</v>
      </c>
      <c r="B107">
        <v>4.3398945244121352</v>
      </c>
      <c r="D107" s="66">
        <f t="shared" si="60"/>
        <v>3.979899433276286</v>
      </c>
      <c r="E107" s="66">
        <f t="shared" si="61"/>
        <v>2.8739086136710257</v>
      </c>
      <c r="F107" s="66">
        <f t="shared" si="62"/>
        <v>1.1059908196052604</v>
      </c>
      <c r="G107" s="66">
        <f t="shared" si="63"/>
        <v>1.00682520666508</v>
      </c>
      <c r="H107" s="66">
        <f t="shared" si="64"/>
        <v>-9.9165612940180337E-2</v>
      </c>
      <c r="I107" s="66">
        <f t="shared" si="65"/>
        <v>3.8807338203361059</v>
      </c>
      <c r="J107" s="66">
        <f t="shared" si="66"/>
        <v>9.9165612940180115E-2</v>
      </c>
      <c r="K107" s="66">
        <f t="shared" si="67"/>
        <v>0.3120575622177566</v>
      </c>
      <c r="L107" s="66">
        <f t="shared" si="68"/>
        <v>0.21289194927757649</v>
      </c>
      <c r="M107" s="66">
        <f t="shared" si="69"/>
        <v>4.1927913825538621</v>
      </c>
      <c r="N107" s="66">
        <f t="shared" si="70"/>
        <v>-0.21289194927757604</v>
      </c>
      <c r="O107" s="67">
        <f t="shared" si="71"/>
        <v>4.5322982067206009E-2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8.9558188050753554E-7</v>
      </c>
      <c r="X107" s="65">
        <f t="shared" si="75"/>
        <v>8.9558188050753561E-3</v>
      </c>
      <c r="Y107" s="68">
        <f t="shared" si="77"/>
        <v>5.1359698513752328E-2</v>
      </c>
      <c r="Z107" s="68">
        <f t="shared" si="78"/>
        <v>5.1359698513752328E-2</v>
      </c>
      <c r="AA107" s="66">
        <f t="shared" si="76"/>
        <v>4.1927913825538621</v>
      </c>
      <c r="AB107" s="68">
        <f t="shared" si="79"/>
        <v>5.7030012631333449E-2</v>
      </c>
    </row>
    <row r="108" spans="1:28">
      <c r="A108">
        <v>12994.33</v>
      </c>
      <c r="B108">
        <v>4.3912542229258893</v>
      </c>
      <c r="D108" s="66">
        <f t="shared" si="60"/>
        <v>4.0312591317900406</v>
      </c>
      <c r="E108" s="66">
        <f t="shared" si="61"/>
        <v>2.889285944076939</v>
      </c>
      <c r="F108" s="66">
        <f t="shared" si="62"/>
        <v>1.1419731877131016</v>
      </c>
      <c r="G108" s="66">
        <f t="shared" si="63"/>
        <v>1.0230458572992651</v>
      </c>
      <c r="H108" s="66">
        <f t="shared" si="64"/>
        <v>-0.11892733041383652</v>
      </c>
      <c r="I108" s="66">
        <f t="shared" si="65"/>
        <v>3.9123318013762041</v>
      </c>
      <c r="J108" s="66">
        <f t="shared" si="66"/>
        <v>0.11892733041383652</v>
      </c>
      <c r="K108" s="66">
        <f t="shared" si="67"/>
        <v>0.33192940154951139</v>
      </c>
      <c r="L108" s="66">
        <f t="shared" si="68"/>
        <v>0.21300207113567488</v>
      </c>
      <c r="M108" s="66">
        <f t="shared" si="69"/>
        <v>4.2442612029257152</v>
      </c>
      <c r="N108" s="66">
        <f t="shared" si="70"/>
        <v>-0.2130020711356746</v>
      </c>
      <c r="O108" s="67">
        <f t="shared" si="71"/>
        <v>4.536988230808698E-2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8.197887961535949E-7</v>
      </c>
      <c r="X108" s="65">
        <f t="shared" si="75"/>
        <v>8.197887961535949E-3</v>
      </c>
      <c r="Y108" s="68">
        <f t="shared" si="77"/>
        <v>5.1359698513754104E-2</v>
      </c>
      <c r="Z108" s="68">
        <f t="shared" si="78"/>
        <v>5.1359698513754548E-2</v>
      </c>
      <c r="AA108" s="66">
        <f t="shared" si="76"/>
        <v>4.2442612029257152</v>
      </c>
      <c r="AB108" s="68">
        <f t="shared" si="79"/>
        <v>5.1469820371853103E-2</v>
      </c>
    </row>
    <row r="109" spans="1:28">
      <c r="A109">
        <v>14293.56</v>
      </c>
      <c r="B109">
        <v>4.4426139214396416</v>
      </c>
      <c r="D109" s="66">
        <f t="shared" si="60"/>
        <v>4.0826188303037929</v>
      </c>
      <c r="E109" s="66">
        <f t="shared" si="61"/>
        <v>2.9053410183395969</v>
      </c>
      <c r="F109" s="66">
        <f t="shared" si="62"/>
        <v>1.177277811964196</v>
      </c>
      <c r="G109" s="66">
        <f t="shared" si="63"/>
        <v>1.0395624795738494</v>
      </c>
      <c r="H109" s="66">
        <f t="shared" si="64"/>
        <v>-0.13771533239034661</v>
      </c>
      <c r="I109" s="66">
        <f t="shared" si="65"/>
        <v>3.9449034979134465</v>
      </c>
      <c r="J109" s="66">
        <f t="shared" si="66"/>
        <v>0.13771533239034639</v>
      </c>
      <c r="K109" s="66">
        <f t="shared" si="67"/>
        <v>0.34951021967672186</v>
      </c>
      <c r="L109" s="66">
        <f t="shared" si="68"/>
        <v>0.21179488728637547</v>
      </c>
      <c r="M109" s="66">
        <f t="shared" si="69"/>
        <v>4.2944137175901682</v>
      </c>
      <c r="N109" s="66">
        <f t="shared" si="70"/>
        <v>-0.2117948872863753</v>
      </c>
      <c r="O109" s="67">
        <f t="shared" si="71"/>
        <v>4.4857074280648418E-2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7.452731263255999E-7</v>
      </c>
      <c r="X109" s="65">
        <f t="shared" si="75"/>
        <v>7.4527312632559992E-3</v>
      </c>
      <c r="Y109" s="68">
        <f t="shared" si="77"/>
        <v>5.1359698513752328E-2</v>
      </c>
      <c r="Z109" s="68">
        <f t="shared" si="78"/>
        <v>5.1359698513752328E-2</v>
      </c>
      <c r="AA109" s="66">
        <f t="shared" si="76"/>
        <v>4.2944137175901682</v>
      </c>
      <c r="AB109" s="68">
        <f t="shared" si="79"/>
        <v>5.015251466445303E-2</v>
      </c>
    </row>
    <row r="110" spans="1:28">
      <c r="A110">
        <v>15593.47</v>
      </c>
      <c r="B110">
        <v>4.4682937706965182</v>
      </c>
      <c r="D110" s="66">
        <f t="shared" si="60"/>
        <v>4.1082986795606695</v>
      </c>
      <c r="E110" s="66">
        <f t="shared" si="61"/>
        <v>2.9195582427408473</v>
      </c>
      <c r="F110" s="66">
        <f t="shared" si="62"/>
        <v>1.1887404368198222</v>
      </c>
      <c r="G110" s="66">
        <f t="shared" si="63"/>
        <v>1.0538423919801858</v>
      </c>
      <c r="H110" s="66">
        <f t="shared" si="64"/>
        <v>-0.13489804483963641</v>
      </c>
      <c r="I110" s="66">
        <f t="shared" si="65"/>
        <v>3.9734006347210329</v>
      </c>
      <c r="J110" s="66">
        <f t="shared" si="66"/>
        <v>0.13489804483963663</v>
      </c>
      <c r="K110" s="66">
        <f t="shared" si="67"/>
        <v>0.36292254614093389</v>
      </c>
      <c r="L110" s="66">
        <f t="shared" si="68"/>
        <v>0.22802450130129726</v>
      </c>
      <c r="M110" s="66">
        <f t="shared" si="69"/>
        <v>4.3363231808619664</v>
      </c>
      <c r="N110" s="66">
        <f t="shared" si="70"/>
        <v>-0.22802450130129692</v>
      </c>
      <c r="O110" s="67">
        <f t="shared" si="71"/>
        <v>5.1995173193705162E-2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6.8314532605780128E-7</v>
      </c>
      <c r="X110" s="65">
        <f t="shared" si="75"/>
        <v>6.8314532605780126E-3</v>
      </c>
      <c r="Y110" s="68">
        <f t="shared" si="77"/>
        <v>2.5679849256876608E-2</v>
      </c>
      <c r="Z110" s="68">
        <f t="shared" si="78"/>
        <v>2.5679849256876608E-2</v>
      </c>
      <c r="AA110" s="66">
        <f t="shared" si="76"/>
        <v>4.3363231808619664</v>
      </c>
      <c r="AB110" s="68">
        <f t="shared" si="79"/>
        <v>4.1909463271798231E-2</v>
      </c>
    </row>
    <row r="111" spans="1:28">
      <c r="A111">
        <v>17094.599999999999</v>
      </c>
      <c r="B111">
        <v>4.4939736199533957</v>
      </c>
      <c r="D111" s="66">
        <f t="shared" si="60"/>
        <v>4.133978528817547</v>
      </c>
      <c r="E111" s="66">
        <f t="shared" si="61"/>
        <v>2.9341275365725128</v>
      </c>
      <c r="F111" s="66">
        <f t="shared" si="62"/>
        <v>1.1998509922450342</v>
      </c>
      <c r="G111" s="66">
        <f t="shared" si="63"/>
        <v>1.0681491933992699</v>
      </c>
      <c r="H111" s="66">
        <f t="shared" si="64"/>
        <v>-0.13170179884576427</v>
      </c>
      <c r="I111" s="66">
        <f t="shared" si="65"/>
        <v>4.0022767299717827</v>
      </c>
      <c r="J111" s="66">
        <f t="shared" si="66"/>
        <v>0.13170179884576427</v>
      </c>
      <c r="K111" s="66">
        <f t="shared" si="67"/>
        <v>0.37496151729105914</v>
      </c>
      <c r="L111" s="66">
        <f t="shared" si="68"/>
        <v>0.24325971844529487</v>
      </c>
      <c r="M111" s="66">
        <f t="shared" si="69"/>
        <v>4.3772382472628415</v>
      </c>
      <c r="N111" s="66">
        <f t="shared" si="70"/>
        <v>-0.24325971844529448</v>
      </c>
      <c r="O111" s="67">
        <f t="shared" si="71"/>
        <v>5.9175290618083944E-2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6.2315621000330766E-7</v>
      </c>
      <c r="X111" s="65">
        <f t="shared" si="75"/>
        <v>6.2315621000330768E-3</v>
      </c>
      <c r="Y111" s="68">
        <f t="shared" si="77"/>
        <v>2.5679849256877496E-2</v>
      </c>
      <c r="Z111" s="68">
        <f t="shared" si="78"/>
        <v>2.5679849256877496E-2</v>
      </c>
      <c r="AA111" s="66">
        <f t="shared" si="76"/>
        <v>4.3772382472628415</v>
      </c>
      <c r="AB111" s="68">
        <f t="shared" si="79"/>
        <v>4.0915066400875055E-2</v>
      </c>
    </row>
    <row r="112" spans="1:28">
      <c r="A112">
        <v>18693.150000000001</v>
      </c>
      <c r="B112">
        <v>4.4939736199533957</v>
      </c>
      <c r="D112" s="66">
        <f t="shared" si="60"/>
        <v>4.133978528817547</v>
      </c>
      <c r="E112" s="66">
        <f t="shared" si="61"/>
        <v>2.9478804344600378</v>
      </c>
      <c r="F112" s="66">
        <f t="shared" si="62"/>
        <v>1.1860980943575092</v>
      </c>
      <c r="G112" s="66">
        <f t="shared" si="63"/>
        <v>1.0813597926493572</v>
      </c>
      <c r="H112" s="66">
        <f t="shared" si="64"/>
        <v>-0.10473830170815202</v>
      </c>
      <c r="I112" s="66">
        <f t="shared" si="65"/>
        <v>4.029240227109395</v>
      </c>
      <c r="J112" s="66">
        <f t="shared" si="66"/>
        <v>0.10473830170815202</v>
      </c>
      <c r="K112" s="66">
        <f t="shared" si="67"/>
        <v>0.38501137489940407</v>
      </c>
      <c r="L112" s="66">
        <f t="shared" si="68"/>
        <v>0.28027307319125205</v>
      </c>
      <c r="M112" s="66">
        <f t="shared" si="69"/>
        <v>4.4142516020087994</v>
      </c>
      <c r="N112" s="66">
        <f t="shared" si="70"/>
        <v>-0.28027307319125239</v>
      </c>
      <c r="O112" s="67">
        <f t="shared" si="71"/>
        <v>7.8552995556069122E-2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5.6986683076541634E-7</v>
      </c>
      <c r="X112" s="65">
        <f t="shared" si="75"/>
        <v>5.698668307654163E-3</v>
      </c>
      <c r="Y112" s="68">
        <f t="shared" si="77"/>
        <v>1E-4</v>
      </c>
      <c r="Z112" s="68">
        <f t="shared" si="78"/>
        <v>1E-4</v>
      </c>
      <c r="AA112" s="66">
        <f t="shared" si="76"/>
        <v>4.4142516020087994</v>
      </c>
      <c r="AB112" s="68">
        <f t="shared" si="79"/>
        <v>3.7013354745957905E-2</v>
      </c>
    </row>
    <row r="113" spans="1:28">
      <c r="A113">
        <v>20393.86</v>
      </c>
      <c r="B113">
        <v>4.4939736199533957</v>
      </c>
      <c r="D113" s="66">
        <f t="shared" si="60"/>
        <v>4.133978528817547</v>
      </c>
      <c r="E113" s="66">
        <f t="shared" si="61"/>
        <v>2.9608977236964127</v>
      </c>
      <c r="F113" s="66">
        <f t="shared" si="62"/>
        <v>1.1730808051211343</v>
      </c>
      <c r="G113" s="66">
        <f t="shared" si="63"/>
        <v>1.0936078404523997</v>
      </c>
      <c r="H113" s="66">
        <f t="shared" si="64"/>
        <v>-7.9472964668734658E-2</v>
      </c>
      <c r="I113" s="66">
        <f t="shared" si="65"/>
        <v>4.0545055641488119</v>
      </c>
      <c r="J113" s="66">
        <f t="shared" si="66"/>
        <v>7.9472964668735102E-2</v>
      </c>
      <c r="K113" s="66">
        <f t="shared" si="67"/>
        <v>0.3935334760608834</v>
      </c>
      <c r="L113" s="66">
        <f t="shared" si="68"/>
        <v>0.3140605113921483</v>
      </c>
      <c r="M113" s="66">
        <f t="shared" si="69"/>
        <v>4.4480390402096956</v>
      </c>
      <c r="N113" s="66">
        <f t="shared" si="70"/>
        <v>-0.31406051139214863</v>
      </c>
      <c r="O113" s="67">
        <f t="shared" si="71"/>
        <v>9.8634004815897916E-2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5.2234379109803347E-7</v>
      </c>
      <c r="X113" s="65">
        <f t="shared" si="75"/>
        <v>5.2234379109803346E-3</v>
      </c>
      <c r="Y113" s="68">
        <f t="shared" si="77"/>
        <v>1E-4</v>
      </c>
      <c r="Z113" s="68">
        <f t="shared" si="78"/>
        <v>1E-4</v>
      </c>
      <c r="AA113" s="66">
        <f t="shared" si="76"/>
        <v>4.4480390402096956</v>
      </c>
      <c r="AB113" s="68">
        <f t="shared" si="79"/>
        <v>3.3787438200896247E-2</v>
      </c>
    </row>
    <row r="114" spans="1:28">
      <c r="A114">
        <v>22293.86</v>
      </c>
      <c r="B114">
        <v>4.4939736199533957</v>
      </c>
      <c r="D114" s="66">
        <f t="shared" si="60"/>
        <v>4.133978528817547</v>
      </c>
      <c r="E114" s="66">
        <f t="shared" si="61"/>
        <v>2.9738431811035437</v>
      </c>
      <c r="F114" s="66">
        <f t="shared" si="62"/>
        <v>1.1601353477140033</v>
      </c>
      <c r="G114" s="66">
        <f t="shared" si="63"/>
        <v>1.1055482197712065</v>
      </c>
      <c r="H114" s="66">
        <f t="shared" si="64"/>
        <v>-5.4587127942796743E-2</v>
      </c>
      <c r="I114" s="66">
        <f t="shared" si="65"/>
        <v>4.0793914008747505</v>
      </c>
      <c r="J114" s="66">
        <f t="shared" si="66"/>
        <v>5.4587127942796521E-2</v>
      </c>
      <c r="K114" s="66">
        <f t="shared" si="67"/>
        <v>0.40119220655729204</v>
      </c>
      <c r="L114" s="66">
        <f t="shared" si="68"/>
        <v>0.34660507861449552</v>
      </c>
      <c r="M114" s="66">
        <f t="shared" si="69"/>
        <v>4.4805836074320426</v>
      </c>
      <c r="N114" s="66">
        <f t="shared" si="70"/>
        <v>-0.34660507861449563</v>
      </c>
      <c r="O114" s="67">
        <f t="shared" si="71"/>
        <v>0.1201350805213607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4.7782690604150841E-7</v>
      </c>
      <c r="X114" s="65">
        <f t="shared" si="75"/>
        <v>4.7782690604150843E-3</v>
      </c>
      <c r="Y114" s="68">
        <f t="shared" si="77"/>
        <v>1E-4</v>
      </c>
      <c r="Z114" s="68">
        <f t="shared" si="78"/>
        <v>1E-4</v>
      </c>
      <c r="AA114" s="66">
        <f t="shared" si="76"/>
        <v>4.4805836074320426</v>
      </c>
      <c r="AB114" s="68">
        <f t="shared" si="79"/>
        <v>3.2544567222346998E-2</v>
      </c>
    </row>
    <row r="115" spans="1:28">
      <c r="A115">
        <v>24397.47</v>
      </c>
      <c r="B115">
        <v>4.4939736199533957</v>
      </c>
      <c r="D115" s="66">
        <f t="shared" si="60"/>
        <v>4.133978528817547</v>
      </c>
      <c r="E115" s="66">
        <f t="shared" si="61"/>
        <v>2.986580839990471</v>
      </c>
      <c r="F115" s="66">
        <f t="shared" si="62"/>
        <v>1.147397688827076</v>
      </c>
      <c r="G115" s="66">
        <f t="shared" si="63"/>
        <v>1.1170694922271025</v>
      </c>
      <c r="H115" s="66">
        <f t="shared" si="64"/>
        <v>0</v>
      </c>
      <c r="I115" s="66">
        <f t="shared" si="65"/>
        <v>4.1036503322175735</v>
      </c>
      <c r="J115" s="66">
        <f t="shared" si="66"/>
        <v>0</v>
      </c>
      <c r="K115" s="66">
        <f t="shared" si="67"/>
        <v>0.40804120110712327</v>
      </c>
      <c r="L115" s="66">
        <f t="shared" si="68"/>
        <v>0.40804120110712327</v>
      </c>
      <c r="M115" s="66">
        <f t="shared" si="69"/>
        <v>4.5116915333246972</v>
      </c>
      <c r="N115" s="66">
        <f t="shared" si="70"/>
        <v>-0.37771300450715017</v>
      </c>
      <c r="O115" s="67">
        <f t="shared" si="71"/>
        <v>0.14266711377381844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4.3662749242124459E-7</v>
      </c>
      <c r="X115" s="65">
        <f t="shared" si="75"/>
        <v>4.366274924212446E-3</v>
      </c>
      <c r="Y115" s="68">
        <f t="shared" si="77"/>
        <v>1E-4</v>
      </c>
      <c r="Z115" s="68">
        <f t="shared" si="78"/>
        <v>1E-4</v>
      </c>
      <c r="AA115" s="66">
        <f t="shared" si="76"/>
        <v>4.5116915333246972</v>
      </c>
      <c r="AB115" s="68">
        <f t="shared" si="79"/>
        <v>3.1107925892654542E-2</v>
      </c>
    </row>
    <row r="116" spans="1:28">
      <c r="A116">
        <v>26697.09</v>
      </c>
      <c r="B116">
        <v>4.4939736199533957</v>
      </c>
      <c r="D116" s="66">
        <f t="shared" si="60"/>
        <v>4.133978528817547</v>
      </c>
      <c r="E116" s="66">
        <f t="shared" si="61"/>
        <v>2.9989525234426244</v>
      </c>
      <c r="F116" s="66">
        <f t="shared" si="62"/>
        <v>1.1350260053749226</v>
      </c>
      <c r="G116" s="66">
        <f t="shared" si="63"/>
        <v>1.1280494272319721</v>
      </c>
      <c r="H116" s="66">
        <f t="shared" si="64"/>
        <v>0</v>
      </c>
      <c r="I116" s="66">
        <f t="shared" si="65"/>
        <v>4.1270019506745967</v>
      </c>
      <c r="J116" s="66">
        <f t="shared" si="66"/>
        <v>0</v>
      </c>
      <c r="K116" s="66">
        <f t="shared" si="67"/>
        <v>0.41412483851165238</v>
      </c>
      <c r="L116" s="66">
        <f t="shared" si="68"/>
        <v>0.41412483851165238</v>
      </c>
      <c r="M116" s="66">
        <f t="shared" si="69"/>
        <v>4.541126789186249</v>
      </c>
      <c r="N116" s="66">
        <f t="shared" si="70"/>
        <v>-0.407148260368702</v>
      </c>
      <c r="O116" s="67">
        <f t="shared" si="71"/>
        <v>0.16576970592126036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3.9901750144013978E-7</v>
      </c>
      <c r="X116" s="65">
        <f t="shared" si="75"/>
        <v>3.9901750144013979E-3</v>
      </c>
      <c r="Y116" s="68">
        <f t="shared" si="77"/>
        <v>1E-4</v>
      </c>
      <c r="Z116" s="68">
        <f t="shared" si="78"/>
        <v>1E-4</v>
      </c>
      <c r="AA116" s="66">
        <f t="shared" si="76"/>
        <v>4.541126789186249</v>
      </c>
      <c r="AB116" s="68">
        <f t="shared" si="79"/>
        <v>2.9435255861551823E-2</v>
      </c>
    </row>
    <row r="117" spans="1:28">
      <c r="A117">
        <v>29298.66</v>
      </c>
      <c r="B117">
        <v>4.4939736199533957</v>
      </c>
      <c r="D117" s="66">
        <f t="shared" si="60"/>
        <v>4.133978528817547</v>
      </c>
      <c r="E117" s="66">
        <f t="shared" si="61"/>
        <v>3.0113694584289639</v>
      </c>
      <c r="F117" s="66">
        <f t="shared" si="62"/>
        <v>1.1226090703885832</v>
      </c>
      <c r="G117" s="66">
        <f t="shared" si="63"/>
        <v>1.1388665114227166</v>
      </c>
      <c r="H117" s="66">
        <f t="shared" si="64"/>
        <v>0</v>
      </c>
      <c r="I117" s="66">
        <f t="shared" si="65"/>
        <v>4.1502359698516802</v>
      </c>
      <c r="J117" s="66">
        <f t="shared" si="66"/>
        <v>0</v>
      </c>
      <c r="K117" s="66">
        <f t="shared" si="67"/>
        <v>0.41973585405913511</v>
      </c>
      <c r="L117" s="66">
        <f t="shared" si="68"/>
        <v>0.41973585405913511</v>
      </c>
      <c r="M117" s="66">
        <f t="shared" si="69"/>
        <v>4.5699718239108149</v>
      </c>
      <c r="N117" s="66">
        <f t="shared" si="70"/>
        <v>-0.4359932950932679</v>
      </c>
      <c r="O117" s="67">
        <f t="shared" si="71"/>
        <v>0.19009015336628537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3.635868038853157E-7</v>
      </c>
      <c r="X117" s="65">
        <f t="shared" si="75"/>
        <v>3.6358680388531568E-3</v>
      </c>
      <c r="Y117" s="68">
        <f t="shared" si="77"/>
        <v>1E-4</v>
      </c>
      <c r="Z117" s="68">
        <f t="shared" si="78"/>
        <v>1E-4</v>
      </c>
      <c r="AA117" s="66">
        <f t="shared" si="76"/>
        <v>4.5699718239108149</v>
      </c>
      <c r="AB117" s="68">
        <f t="shared" si="79"/>
        <v>2.8845034724565899E-2</v>
      </c>
    </row>
    <row r="118" spans="1:28">
      <c r="A118">
        <v>31997.1</v>
      </c>
      <c r="B118">
        <v>4.4939736199533957</v>
      </c>
      <c r="D118" s="66">
        <f t="shared" si="60"/>
        <v>4.133978528817547</v>
      </c>
      <c r="E118" s="66">
        <f t="shared" si="61"/>
        <v>3.0228151899324969</v>
      </c>
      <c r="F118" s="66">
        <f t="shared" si="62"/>
        <v>1.1111633388850501</v>
      </c>
      <c r="G118" s="66">
        <f t="shared" si="63"/>
        <v>1.1486618567348454</v>
      </c>
      <c r="H118" s="66">
        <f t="shared" si="64"/>
        <v>0</v>
      </c>
      <c r="I118" s="66">
        <f t="shared" si="65"/>
        <v>4.1714770466673423</v>
      </c>
      <c r="J118" s="66">
        <f t="shared" si="66"/>
        <v>0</v>
      </c>
      <c r="K118" s="66">
        <f t="shared" si="67"/>
        <v>0.42451866186295689</v>
      </c>
      <c r="L118" s="66">
        <f t="shared" si="68"/>
        <v>0.42451866186295689</v>
      </c>
      <c r="M118" s="66">
        <f t="shared" si="69"/>
        <v>4.5959957085302996</v>
      </c>
      <c r="N118" s="66">
        <f t="shared" si="70"/>
        <v>-0.46201717971275258</v>
      </c>
      <c r="O118" s="67">
        <f t="shared" si="71"/>
        <v>0.21345987434972591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3.329241133578525E-7</v>
      </c>
      <c r="X118" s="65">
        <f t="shared" si="75"/>
        <v>3.3292411335785251E-3</v>
      </c>
      <c r="Y118" s="68">
        <f t="shared" si="77"/>
        <v>1E-4</v>
      </c>
      <c r="Z118" s="68">
        <f t="shared" si="78"/>
        <v>1E-4</v>
      </c>
      <c r="AA118" s="66">
        <f t="shared" si="76"/>
        <v>4.5959957085302996</v>
      </c>
      <c r="AB118" s="68">
        <f t="shared" si="79"/>
        <v>2.6023884619484683E-2</v>
      </c>
    </row>
    <row r="119" spans="1:28">
      <c r="A119">
        <v>35005.25</v>
      </c>
      <c r="B119">
        <v>4.4939736199533957</v>
      </c>
      <c r="D119" s="66">
        <f t="shared" si="60"/>
        <v>4.133978528817547</v>
      </c>
      <c r="E119" s="66">
        <f t="shared" si="61"/>
        <v>3.03418112917482</v>
      </c>
      <c r="F119" s="66">
        <f t="shared" si="62"/>
        <v>1.099797399642727</v>
      </c>
      <c r="G119" s="66">
        <f t="shared" si="63"/>
        <v>1.1582261685736013</v>
      </c>
      <c r="H119" s="66">
        <f t="shared" si="64"/>
        <v>5.8428768930874231E-2</v>
      </c>
      <c r="I119" s="66">
        <f t="shared" si="65"/>
        <v>4.1924072977484208</v>
      </c>
      <c r="J119" s="66">
        <f t="shared" si="66"/>
        <v>-5.8428768930873787E-2</v>
      </c>
      <c r="K119" s="66">
        <f t="shared" si="67"/>
        <v>0.42893793357877791</v>
      </c>
      <c r="L119" s="66">
        <f t="shared" si="68"/>
        <v>0.48736670250965169</v>
      </c>
      <c r="M119" s="66">
        <f t="shared" si="69"/>
        <v>4.621345231327199</v>
      </c>
      <c r="N119" s="66">
        <f t="shared" si="70"/>
        <v>-0.48736670250965197</v>
      </c>
      <c r="O119" s="67">
        <f t="shared" si="71"/>
        <v>0.23752630271513162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3.0431452846423156E-7</v>
      </c>
      <c r="X119" s="65">
        <f t="shared" si="75"/>
        <v>3.0431452846423155E-3</v>
      </c>
      <c r="Y119" s="68">
        <f t="shared" si="77"/>
        <v>1E-4</v>
      </c>
      <c r="Z119" s="68">
        <f t="shared" si="78"/>
        <v>1E-4</v>
      </c>
      <c r="AA119" s="66">
        <f t="shared" si="76"/>
        <v>4.621345231327199</v>
      </c>
      <c r="AB119" s="68">
        <f t="shared" si="79"/>
        <v>2.5349522796899393E-2</v>
      </c>
    </row>
    <row r="120" spans="1:28">
      <c r="A120">
        <v>38297.980000000003</v>
      </c>
      <c r="B120">
        <v>4.4939736199533957</v>
      </c>
      <c r="D120" s="66">
        <f t="shared" si="60"/>
        <v>4.133978528817547</v>
      </c>
      <c r="E120" s="66">
        <f t="shared" si="61"/>
        <v>3.0452546725433729</v>
      </c>
      <c r="F120" s="66">
        <f t="shared" si="62"/>
        <v>1.0887238562741741</v>
      </c>
      <c r="G120" s="66">
        <f t="shared" si="63"/>
        <v>1.1673920608318633</v>
      </c>
      <c r="H120" s="66">
        <f t="shared" si="64"/>
        <v>7.8668204557689192E-2</v>
      </c>
      <c r="I120" s="66">
        <f t="shared" si="65"/>
        <v>4.2126467333752364</v>
      </c>
      <c r="J120" s="66">
        <f t="shared" si="66"/>
        <v>-7.8668204557689414E-2</v>
      </c>
      <c r="K120" s="66">
        <f t="shared" si="67"/>
        <v>0.43295850097291372</v>
      </c>
      <c r="L120" s="66">
        <f t="shared" si="68"/>
        <v>0.51162670553060319</v>
      </c>
      <c r="M120" s="66">
        <f t="shared" si="69"/>
        <v>4.6456052343481504</v>
      </c>
      <c r="N120" s="66">
        <f t="shared" si="70"/>
        <v>-0.51162670553060341</v>
      </c>
      <c r="O120" s="67">
        <f t="shared" si="71"/>
        <v>0.26176188581209875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2.7815060082862183E-7</v>
      </c>
      <c r="X120" s="65">
        <f t="shared" si="75"/>
        <v>2.7815060082862185E-3</v>
      </c>
      <c r="Y120" s="68">
        <f t="shared" si="77"/>
        <v>1E-4</v>
      </c>
      <c r="Z120" s="68">
        <f t="shared" si="78"/>
        <v>1E-4</v>
      </c>
      <c r="AA120" s="66">
        <f t="shared" si="76"/>
        <v>4.6456052343481504</v>
      </c>
      <c r="AB120" s="68">
        <f t="shared" si="79"/>
        <v>2.4260003020951437E-2</v>
      </c>
    </row>
    <row r="121" spans="1:28">
      <c r="A121">
        <v>41879.160000000003</v>
      </c>
      <c r="B121">
        <v>4.4939736199533957</v>
      </c>
      <c r="D121" s="66">
        <f t="shared" si="60"/>
        <v>4.133978528817547</v>
      </c>
      <c r="E121" s="66">
        <f t="shared" si="61"/>
        <v>3.0559812385728602</v>
      </c>
      <c r="F121" s="66">
        <f t="shared" si="62"/>
        <v>1.0779972902446868</v>
      </c>
      <c r="G121" s="66">
        <f t="shared" si="63"/>
        <v>1.176130588385754</v>
      </c>
      <c r="H121" s="66">
        <f t="shared" si="64"/>
        <v>9.8133298141067193E-2</v>
      </c>
      <c r="I121" s="66">
        <f t="shared" si="65"/>
        <v>4.2321118269586142</v>
      </c>
      <c r="J121" s="66">
        <f t="shared" si="66"/>
        <v>-9.8133298141067193E-2</v>
      </c>
      <c r="K121" s="66">
        <f t="shared" si="67"/>
        <v>0.43661017829035653</v>
      </c>
      <c r="L121" s="66">
        <f t="shared" si="68"/>
        <v>0.53474347643142373</v>
      </c>
      <c r="M121" s="66">
        <f t="shared" si="69"/>
        <v>4.6687220052489709</v>
      </c>
      <c r="N121" s="66">
        <f t="shared" si="70"/>
        <v>-0.53474347643142384</v>
      </c>
      <c r="O121" s="67">
        <f t="shared" si="71"/>
        <v>0.28595058558596476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2.5436532508107948E-7</v>
      </c>
      <c r="X121" s="65">
        <f t="shared" si="75"/>
        <v>2.5436532508107948E-3</v>
      </c>
      <c r="Y121" s="68">
        <f t="shared" si="77"/>
        <v>1E-4</v>
      </c>
      <c r="Z121" s="68">
        <f t="shared" si="78"/>
        <v>1E-4</v>
      </c>
      <c r="AA121" s="66">
        <f t="shared" si="76"/>
        <v>4.6687220052489709</v>
      </c>
      <c r="AB121" s="68">
        <f t="shared" si="79"/>
        <v>2.3116770900820427E-2</v>
      </c>
    </row>
    <row r="122" spans="1:28">
      <c r="A122">
        <v>45790.09</v>
      </c>
      <c r="B122">
        <v>4.4939736199533957</v>
      </c>
      <c r="D122" s="66">
        <f t="shared" si="60"/>
        <v>4.133978528817547</v>
      </c>
      <c r="E122" s="66">
        <f t="shared" si="61"/>
        <v>3.0664220630754335</v>
      </c>
      <c r="F122" s="66">
        <f t="shared" si="62"/>
        <v>1.0675564657421135</v>
      </c>
      <c r="G122" s="66">
        <f t="shared" si="63"/>
        <v>1.1845067565274408</v>
      </c>
      <c r="H122" s="66">
        <f t="shared" si="64"/>
        <v>0.11695029078532726</v>
      </c>
      <c r="I122" s="66">
        <f t="shared" si="65"/>
        <v>4.2509288196028745</v>
      </c>
      <c r="J122" s="66">
        <f t="shared" si="66"/>
        <v>-0.11695029078532748</v>
      </c>
      <c r="K122" s="66">
        <f t="shared" si="67"/>
        <v>0.4399554715467015</v>
      </c>
      <c r="L122" s="66">
        <f t="shared" si="68"/>
        <v>0.55690576233202904</v>
      </c>
      <c r="M122" s="66">
        <f t="shared" si="69"/>
        <v>4.6908842911495761</v>
      </c>
      <c r="N122" s="66">
        <f t="shared" si="70"/>
        <v>-0.55690576233202904</v>
      </c>
      <c r="O122" s="67">
        <f t="shared" si="71"/>
        <v>0.31014402811861841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2.326399914811817E-7</v>
      </c>
      <c r="X122" s="65">
        <f t="shared" si="75"/>
        <v>2.3263999148118168E-3</v>
      </c>
      <c r="Y122" s="68">
        <f t="shared" si="77"/>
        <v>1E-4</v>
      </c>
      <c r="Z122" s="68">
        <f t="shared" si="78"/>
        <v>1E-4</v>
      </c>
      <c r="AA122" s="66">
        <f t="shared" si="76"/>
        <v>4.6908842911495761</v>
      </c>
      <c r="AB122" s="68">
        <f t="shared" si="79"/>
        <v>2.2162285900605205E-2</v>
      </c>
    </row>
    <row r="123" spans="1:28">
      <c r="A123">
        <v>50099.040000000001</v>
      </c>
      <c r="B123">
        <v>4.4939736199533957</v>
      </c>
      <c r="D123" s="66">
        <f t="shared" si="60"/>
        <v>4.133978528817547</v>
      </c>
      <c r="E123" s="66">
        <f t="shared" si="61"/>
        <v>3.0766746297142751</v>
      </c>
      <c r="F123" s="66">
        <f t="shared" si="62"/>
        <v>1.0573038991032719</v>
      </c>
      <c r="G123" s="66">
        <f t="shared" si="63"/>
        <v>1.1926101407853</v>
      </c>
      <c r="H123" s="66">
        <f t="shared" si="64"/>
        <v>0.13530624168202809</v>
      </c>
      <c r="I123" s="66">
        <f t="shared" si="65"/>
        <v>4.2692847704995751</v>
      </c>
      <c r="J123" s="66">
        <f t="shared" si="66"/>
        <v>-0.13530624168202809</v>
      </c>
      <c r="K123" s="66">
        <f t="shared" si="67"/>
        <v>0.44305668023165568</v>
      </c>
      <c r="L123" s="66">
        <f t="shared" si="68"/>
        <v>0.57836292191368377</v>
      </c>
      <c r="M123" s="66">
        <f t="shared" si="69"/>
        <v>4.7123414507312305</v>
      </c>
      <c r="N123" s="66">
        <f t="shared" si="70"/>
        <v>-0.57836292191368344</v>
      </c>
      <c r="O123" s="67">
        <f t="shared" si="71"/>
        <v>0.33450366944453347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2.126309435774127E-7</v>
      </c>
      <c r="X123" s="65">
        <f t="shared" si="75"/>
        <v>2.1263094357741271E-3</v>
      </c>
      <c r="Y123" s="68">
        <f t="shared" si="77"/>
        <v>1E-4</v>
      </c>
      <c r="Z123" s="68">
        <f t="shared" si="78"/>
        <v>1E-4</v>
      </c>
      <c r="AA123" s="66">
        <f t="shared" si="76"/>
        <v>4.7123414507312305</v>
      </c>
      <c r="AB123" s="68">
        <f t="shared" si="79"/>
        <v>2.1457159581654395E-2</v>
      </c>
    </row>
    <row r="124" spans="1:28">
      <c r="A124">
        <v>54790.01</v>
      </c>
      <c r="B124">
        <v>4.4939736199533957</v>
      </c>
      <c r="D124" s="66">
        <f t="shared" si="60"/>
        <v>4.133978528817547</v>
      </c>
      <c r="E124" s="66">
        <f t="shared" si="61"/>
        <v>3.0866242707042013</v>
      </c>
      <c r="F124" s="66">
        <f t="shared" si="62"/>
        <v>1.0473542581133457</v>
      </c>
      <c r="G124" s="66">
        <f t="shared" si="63"/>
        <v>1.2003611250989716</v>
      </c>
      <c r="H124" s="66">
        <f t="shared" si="64"/>
        <v>0.15300686698562593</v>
      </c>
      <c r="I124" s="66">
        <f t="shared" si="65"/>
        <v>4.2869853958031729</v>
      </c>
      <c r="J124" s="66">
        <f t="shared" si="66"/>
        <v>-0.15300686698562593</v>
      </c>
      <c r="K124" s="66">
        <f t="shared" si="67"/>
        <v>0.44590614888795443</v>
      </c>
      <c r="L124" s="66">
        <f t="shared" si="68"/>
        <v>0.59891301587358037</v>
      </c>
      <c r="M124" s="66">
        <f t="shared" si="69"/>
        <v>4.7328915446911273</v>
      </c>
      <c r="N124" s="66">
        <f t="shared" si="70"/>
        <v>-0.59891301587358026</v>
      </c>
      <c r="O124" s="67">
        <f t="shared" si="71"/>
        <v>0.35869680058278741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1.9442606686004517E-7</v>
      </c>
      <c r="X124" s="65">
        <f t="shared" si="75"/>
        <v>1.9442606686004517E-3</v>
      </c>
      <c r="Y124" s="68">
        <f t="shared" si="77"/>
        <v>1E-4</v>
      </c>
      <c r="Z124" s="68">
        <f t="shared" si="78"/>
        <v>1E-4</v>
      </c>
      <c r="AA124" s="66">
        <f t="shared" si="76"/>
        <v>4.7328915446911273</v>
      </c>
      <c r="AB124" s="68">
        <f t="shared" si="79"/>
        <v>2.055009395989682E-2</v>
      </c>
    </row>
    <row r="125" spans="1:28">
      <c r="A125">
        <v>59998.48</v>
      </c>
      <c r="B125">
        <v>4.4939736199533957</v>
      </c>
      <c r="D125" s="66">
        <f t="shared" si="60"/>
        <v>4.133978528817547</v>
      </c>
      <c r="E125" s="66">
        <f t="shared" si="61"/>
        <v>3.0964694728793964</v>
      </c>
      <c r="F125" s="66">
        <f t="shared" si="62"/>
        <v>1.0375090559381506</v>
      </c>
      <c r="G125" s="66">
        <f t="shared" si="63"/>
        <v>1.2079234200993421</v>
      </c>
      <c r="H125" s="66">
        <f t="shared" si="64"/>
        <v>0.17041436416119149</v>
      </c>
      <c r="I125" s="66">
        <f t="shared" si="65"/>
        <v>4.3043928929787381</v>
      </c>
      <c r="J125" s="66">
        <f t="shared" si="66"/>
        <v>-0.17041436416119105</v>
      </c>
      <c r="K125" s="66">
        <f t="shared" si="67"/>
        <v>0.44858240459795734</v>
      </c>
      <c r="L125" s="66">
        <f t="shared" si="68"/>
        <v>0.61899676875914844</v>
      </c>
      <c r="M125" s="66">
        <f t="shared" si="69"/>
        <v>4.752975297576695</v>
      </c>
      <c r="N125" s="66">
        <f t="shared" si="70"/>
        <v>-0.618996768759148</v>
      </c>
      <c r="O125" s="67">
        <f t="shared" si="71"/>
        <v>0.38315699973426615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1.7754793367302876E-7</v>
      </c>
      <c r="X125" s="65">
        <f t="shared" si="75"/>
        <v>1.7754793367302877E-3</v>
      </c>
      <c r="Y125" s="68">
        <f t="shared" si="77"/>
        <v>1E-4</v>
      </c>
      <c r="Z125" s="68">
        <f t="shared" si="78"/>
        <v>1E-4</v>
      </c>
      <c r="AA125" s="66">
        <f t="shared" si="76"/>
        <v>4.752975297576695</v>
      </c>
      <c r="AB125" s="68">
        <f t="shared" si="79"/>
        <v>2.0083752885567741E-2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2.5679849256876542E-2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2.5679849256876542E-2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2.5679849256876542E-2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2.5679849256876542E-2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2.5679849256876542E-2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2.5679849256876542E-2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5.1359698513753084E-2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</v>
      </c>
      <c r="J233" s="9">
        <f t="shared" si="91"/>
        <v>3.37</v>
      </c>
      <c r="K233" s="9">
        <f t="shared" si="83"/>
        <v>0.1</v>
      </c>
      <c r="L233" s="9">
        <f t="shared" si="84"/>
        <v>3.37</v>
      </c>
    </row>
    <row r="234" spans="1:12">
      <c r="A234" s="66">
        <f t="shared" si="85"/>
        <v>5.1359698513753084E-2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</v>
      </c>
      <c r="J234" s="9">
        <f t="shared" si="91"/>
        <v>3.68</v>
      </c>
      <c r="K234" s="9">
        <f t="shared" si="83"/>
        <v>0.1</v>
      </c>
      <c r="L234" s="9">
        <f t="shared" si="84"/>
        <v>3.68</v>
      </c>
    </row>
    <row r="235" spans="1:12">
      <c r="A235" s="66">
        <f t="shared" si="85"/>
        <v>5.1359698513753084E-2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</v>
      </c>
      <c r="J235" s="9">
        <f t="shared" si="91"/>
        <v>4.04</v>
      </c>
      <c r="K235" s="9">
        <f t="shared" si="83"/>
        <v>0.1</v>
      </c>
      <c r="L235" s="9">
        <f t="shared" si="84"/>
        <v>4.04</v>
      </c>
    </row>
    <row r="236" spans="1:12">
      <c r="A236" s="66">
        <f t="shared" si="85"/>
        <v>5.1359698513753084E-2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0.1</v>
      </c>
      <c r="J236" s="9">
        <f t="shared" si="91"/>
        <v>4.41</v>
      </c>
      <c r="K236" s="9">
        <f t="shared" si="83"/>
        <v>0.1</v>
      </c>
      <c r="L236" s="9">
        <f t="shared" si="84"/>
        <v>4.41</v>
      </c>
    </row>
    <row r="237" spans="1:12">
      <c r="A237" s="66">
        <f t="shared" si="85"/>
        <v>5.1359698513753084E-2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0.1</v>
      </c>
      <c r="J237" s="9">
        <f t="shared" si="91"/>
        <v>4.82</v>
      </c>
      <c r="K237" s="9">
        <f t="shared" si="83"/>
        <v>0.1</v>
      </c>
      <c r="L237" s="9">
        <f t="shared" si="84"/>
        <v>4.82</v>
      </c>
    </row>
    <row r="238" spans="1:12">
      <c r="A238" s="66">
        <f t="shared" si="85"/>
        <v>5.1359698513753084E-2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0.1</v>
      </c>
      <c r="J238" s="9">
        <f t="shared" si="91"/>
        <v>5.27</v>
      </c>
      <c r="K238" s="9">
        <f t="shared" si="83"/>
        <v>0.1</v>
      </c>
      <c r="L238" s="9">
        <f t="shared" si="84"/>
        <v>5.27</v>
      </c>
    </row>
    <row r="239" spans="1:12">
      <c r="A239" s="66">
        <f t="shared" si="85"/>
        <v>5.1359698513753084E-2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0.1</v>
      </c>
      <c r="J239" s="9">
        <f t="shared" si="91"/>
        <v>5.77</v>
      </c>
      <c r="K239" s="9">
        <f t="shared" si="83"/>
        <v>0.1</v>
      </c>
      <c r="L239" s="9">
        <f t="shared" si="84"/>
        <v>5.77</v>
      </c>
    </row>
    <row r="240" spans="1:12">
      <c r="A240" s="66">
        <f t="shared" si="85"/>
        <v>5.1359698513753084E-2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0.1</v>
      </c>
      <c r="J240" s="9">
        <f t="shared" si="91"/>
        <v>6.31</v>
      </c>
      <c r="K240" s="9">
        <f t="shared" si="83"/>
        <v>0.1</v>
      </c>
      <c r="L240" s="9">
        <f t="shared" si="84"/>
        <v>6.31</v>
      </c>
    </row>
    <row r="241" spans="1:19">
      <c r="A241" s="66">
        <f t="shared" si="85"/>
        <v>7.7039547770629616E-2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0.1</v>
      </c>
      <c r="J241" s="9">
        <f t="shared" si="91"/>
        <v>6.9</v>
      </c>
      <c r="K241" s="9">
        <f t="shared" si="83"/>
        <v>0.1</v>
      </c>
      <c r="L241" s="9">
        <f t="shared" si="84"/>
        <v>6.9</v>
      </c>
    </row>
    <row r="242" spans="1:19">
      <c r="A242" s="66">
        <f t="shared" si="85"/>
        <v>7.7039547770629616E-2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0.1</v>
      </c>
      <c r="J242" s="9">
        <f t="shared" si="91"/>
        <v>7.55</v>
      </c>
      <c r="K242" s="9">
        <f t="shared" si="83"/>
        <v>0.1</v>
      </c>
      <c r="L242" s="9">
        <f t="shared" si="84"/>
        <v>7.55</v>
      </c>
    </row>
    <row r="243" spans="1:19">
      <c r="A243" s="66">
        <f t="shared" si="85"/>
        <v>7.7039547770629616E-2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0.1</v>
      </c>
      <c r="J243" s="9">
        <f t="shared" si="91"/>
        <v>8.26</v>
      </c>
      <c r="K243" s="9">
        <f t="shared" si="83"/>
        <v>0.1</v>
      </c>
      <c r="L243" s="9">
        <f t="shared" si="84"/>
        <v>8.26</v>
      </c>
    </row>
    <row r="244" spans="1:19">
      <c r="A244" s="66">
        <f t="shared" si="85"/>
        <v>7.7039547770629616E-2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0.1</v>
      </c>
      <c r="J244" s="9">
        <f t="shared" si="91"/>
        <v>9.0399999999999991</v>
      </c>
      <c r="K244" s="9">
        <f t="shared" si="83"/>
        <v>0.1</v>
      </c>
      <c r="L244" s="9">
        <f t="shared" si="84"/>
        <v>9.0399999999999991</v>
      </c>
    </row>
    <row r="245" spans="1:19">
      <c r="A245" s="66">
        <f t="shared" si="85"/>
        <v>7.7039547770629616E-2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0.1</v>
      </c>
      <c r="J245" s="9">
        <f t="shared" si="91"/>
        <v>9.8800000000000008</v>
      </c>
      <c r="K245" s="9">
        <f t="shared" si="83"/>
        <v>0.1</v>
      </c>
      <c r="L245" s="9">
        <f t="shared" si="84"/>
        <v>9.8800000000000008</v>
      </c>
    </row>
    <row r="246" spans="1:19">
      <c r="A246" s="66">
        <f t="shared" si="85"/>
        <v>7.7039547770629616E-2</v>
      </c>
      <c r="B246" s="9">
        <f t="shared" si="86"/>
        <v>10.79</v>
      </c>
      <c r="C246" s="65">
        <f t="shared" si="80"/>
        <v>0.1</v>
      </c>
      <c r="D246" s="9">
        <f t="shared" si="87"/>
        <v>10.79</v>
      </c>
      <c r="E246" s="66">
        <f t="shared" si="81"/>
        <v>0.1</v>
      </c>
      <c r="F246" s="9">
        <f t="shared" si="88"/>
        <v>10.79</v>
      </c>
      <c r="G246" s="68">
        <f t="shared" si="82"/>
        <v>0.1</v>
      </c>
      <c r="H246" s="9">
        <f t="shared" si="89"/>
        <v>10.79</v>
      </c>
      <c r="I246" s="66">
        <f t="shared" si="90"/>
        <v>0.1</v>
      </c>
      <c r="J246" s="9">
        <f t="shared" si="91"/>
        <v>10.79</v>
      </c>
      <c r="K246" s="9">
        <f t="shared" si="83"/>
        <v>0.1</v>
      </c>
      <c r="L246" s="9">
        <f t="shared" si="84"/>
        <v>10.79</v>
      </c>
    </row>
    <row r="247" spans="1:19">
      <c r="A247" s="66">
        <f t="shared" si="85"/>
        <v>7.7039547770629616E-2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0.1</v>
      </c>
      <c r="J247" s="9">
        <f t="shared" si="91"/>
        <v>11.79</v>
      </c>
      <c r="K247" s="9">
        <f t="shared" si="83"/>
        <v>0.1</v>
      </c>
      <c r="L247" s="9">
        <f t="shared" si="84"/>
        <v>11.79</v>
      </c>
    </row>
    <row r="248" spans="1:19">
      <c r="A248" s="66">
        <f t="shared" si="85"/>
        <v>7.7039547770629616E-2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0.1</v>
      </c>
      <c r="J248" s="9">
        <f t="shared" si="91"/>
        <v>12.89</v>
      </c>
      <c r="K248" s="9">
        <f t="shared" si="83"/>
        <v>0.1</v>
      </c>
      <c r="L248" s="9">
        <f t="shared" si="84"/>
        <v>12.89</v>
      </c>
    </row>
    <row r="249" spans="1:19">
      <c r="A249" s="66">
        <f t="shared" si="85"/>
        <v>0.10271939702750617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0.1</v>
      </c>
      <c r="J249" s="9">
        <f t="shared" si="91"/>
        <v>14.2</v>
      </c>
      <c r="K249" s="9">
        <f t="shared" si="83"/>
        <v>0.1</v>
      </c>
      <c r="L249" s="9">
        <f t="shared" si="84"/>
        <v>14.2</v>
      </c>
    </row>
    <row r="250" spans="1:19">
      <c r="A250" s="66">
        <f t="shared" si="85"/>
        <v>0.10271939702750617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0.1</v>
      </c>
      <c r="J250" s="9">
        <f t="shared" si="91"/>
        <v>15.5</v>
      </c>
      <c r="K250" s="9">
        <f t="shared" si="83"/>
        <v>0.1</v>
      </c>
      <c r="L250" s="9">
        <f t="shared" si="84"/>
        <v>15.5</v>
      </c>
    </row>
    <row r="251" spans="1:19" ht="24">
      <c r="A251" s="66">
        <f t="shared" si="85"/>
        <v>0.10271939702750617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0.1</v>
      </c>
      <c r="H251" s="9">
        <f t="shared" si="89"/>
        <v>16.89</v>
      </c>
      <c r="I251" s="66">
        <f t="shared" si="90"/>
        <v>0.1</v>
      </c>
      <c r="J251" s="9">
        <f t="shared" si="91"/>
        <v>16.89</v>
      </c>
      <c r="K251" s="9">
        <f t="shared" si="83"/>
        <v>0.1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0.10271939702750617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0.1</v>
      </c>
      <c r="J252" s="9">
        <f t="shared" si="91"/>
        <v>18.5</v>
      </c>
      <c r="K252" s="9">
        <f t="shared" si="83"/>
        <v>0.1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1.6723251434813968</v>
      </c>
    </row>
    <row r="253" spans="1:19">
      <c r="A253" s="66">
        <f t="shared" si="85"/>
        <v>0.10271939702750617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0.1</v>
      </c>
      <c r="J253" s="9">
        <f t="shared" si="91"/>
        <v>20.3</v>
      </c>
      <c r="K253" s="9">
        <f t="shared" si="83"/>
        <v>0.1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16.723251434813964</v>
      </c>
    </row>
    <row r="254" spans="1:19">
      <c r="A254" s="66">
        <f t="shared" si="85"/>
        <v>0.10271939702750617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0.1</v>
      </c>
      <c r="J254" s="9">
        <f t="shared" si="91"/>
        <v>22.2</v>
      </c>
      <c r="K254" s="9">
        <f t="shared" si="83"/>
        <v>0.1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167.23251434813966</v>
      </c>
    </row>
    <row r="255" spans="1:19">
      <c r="A255" s="66">
        <f t="shared" si="85"/>
        <v>0.10271939702750617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0.1</v>
      </c>
      <c r="J255" s="9">
        <f t="shared" si="91"/>
        <v>24.3</v>
      </c>
      <c r="K255" s="9">
        <f t="shared" si="83"/>
        <v>0.1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1672.3251434813967</v>
      </c>
    </row>
    <row r="256" spans="1:19">
      <c r="A256" s="66">
        <f t="shared" si="85"/>
        <v>0.12839924628438271</v>
      </c>
      <c r="B256" s="9">
        <f t="shared" si="86"/>
        <v>26.6</v>
      </c>
      <c r="C256" s="65">
        <f t="shared" si="80"/>
        <v>0.1</v>
      </c>
      <c r="D256" s="9">
        <f t="shared" si="87"/>
        <v>26.6</v>
      </c>
      <c r="E256" s="66">
        <f t="shared" si="81"/>
        <v>0.1</v>
      </c>
      <c r="F256" s="9">
        <f t="shared" si="88"/>
        <v>26.6</v>
      </c>
      <c r="G256" s="68">
        <f t="shared" si="82"/>
        <v>0.1</v>
      </c>
      <c r="H256" s="9">
        <f t="shared" si="89"/>
        <v>26.6</v>
      </c>
      <c r="I256" s="66">
        <f t="shared" si="90"/>
        <v>0.1</v>
      </c>
      <c r="J256" s="9">
        <f t="shared" si="91"/>
        <v>26.6</v>
      </c>
      <c r="K256" s="9">
        <f t="shared" si="83"/>
        <v>0.1</v>
      </c>
      <c r="L256" s="9">
        <f t="shared" si="84"/>
        <v>26.6</v>
      </c>
    </row>
    <row r="257" spans="1:19">
      <c r="A257" s="66">
        <f t="shared" si="85"/>
        <v>0.12839924628438271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0.1</v>
      </c>
      <c r="J257" s="9">
        <f t="shared" si="91"/>
        <v>28.99</v>
      </c>
      <c r="K257" s="9">
        <f t="shared" ref="K257:K288" si="95">IF(M40&lt;0.0001,0.1,IF(M40="",0.0001,M40))</f>
        <v>0.1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0.12839924628438271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0.1</v>
      </c>
      <c r="J258" s="9">
        <f t="shared" ref="J258:J289" si="103">IF(A41="",B257,A41)</f>
        <v>31.79</v>
      </c>
      <c r="K258" s="9">
        <f t="shared" si="95"/>
        <v>0.1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0.15407909554125923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0.1</v>
      </c>
      <c r="J259" s="9">
        <f t="shared" si="103"/>
        <v>34.79</v>
      </c>
      <c r="K259" s="9">
        <f t="shared" si="95"/>
        <v>0.1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0.15407909554125923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0.1</v>
      </c>
      <c r="J260" s="9">
        <f t="shared" si="103"/>
        <v>38</v>
      </c>
      <c r="K260" s="9">
        <f t="shared" si="95"/>
        <v>0.1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0.17975894479813578</v>
      </c>
      <c r="B261" s="9">
        <f t="shared" si="98"/>
        <v>41.59</v>
      </c>
      <c r="C261" s="65">
        <f t="shared" si="92"/>
        <v>0.1</v>
      </c>
      <c r="D261" s="9">
        <f t="shared" si="99"/>
        <v>41.59</v>
      </c>
      <c r="E261" s="66">
        <f t="shared" si="93"/>
        <v>0.1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0.1</v>
      </c>
      <c r="J261" s="9">
        <f t="shared" si="103"/>
        <v>41.59</v>
      </c>
      <c r="K261" s="9">
        <f t="shared" si="95"/>
        <v>0.1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0.17975894479813578</v>
      </c>
      <c r="B262" s="9">
        <f t="shared" si="98"/>
        <v>44.19</v>
      </c>
      <c r="C262" s="65">
        <f t="shared" si="92"/>
        <v>0.1</v>
      </c>
      <c r="D262" s="9">
        <f t="shared" si="99"/>
        <v>44.19</v>
      </c>
      <c r="E262" s="66">
        <f t="shared" si="93"/>
        <v>0.1</v>
      </c>
      <c r="F262" s="9">
        <f t="shared" si="100"/>
        <v>44.19</v>
      </c>
      <c r="G262" s="68">
        <f t="shared" si="94"/>
        <v>0.1</v>
      </c>
      <c r="H262" s="9">
        <f t="shared" si="101"/>
        <v>44.19</v>
      </c>
      <c r="I262" s="66">
        <f t="shared" si="102"/>
        <v>0.1</v>
      </c>
      <c r="J262" s="9">
        <f t="shared" si="103"/>
        <v>44.19</v>
      </c>
      <c r="K262" s="9">
        <f t="shared" si="95"/>
        <v>0.1</v>
      </c>
      <c r="L262" s="9">
        <f t="shared" si="96"/>
        <v>44.19</v>
      </c>
    </row>
    <row r="263" spans="1:19">
      <c r="A263" s="66">
        <f t="shared" si="97"/>
        <v>0.17975894479813578</v>
      </c>
      <c r="B263" s="9">
        <f t="shared" si="98"/>
        <v>49.18</v>
      </c>
      <c r="C263" s="65">
        <f t="shared" si="92"/>
        <v>0.1</v>
      </c>
      <c r="D263" s="9">
        <f t="shared" si="99"/>
        <v>49.18</v>
      </c>
      <c r="E263" s="66">
        <f t="shared" si="93"/>
        <v>0.1</v>
      </c>
      <c r="F263" s="9">
        <f t="shared" si="100"/>
        <v>49.18</v>
      </c>
      <c r="G263" s="68">
        <f t="shared" si="94"/>
        <v>0.1</v>
      </c>
      <c r="H263" s="9">
        <f t="shared" si="101"/>
        <v>49.18</v>
      </c>
      <c r="I263" s="66">
        <f t="shared" si="102"/>
        <v>0.1</v>
      </c>
      <c r="J263" s="9">
        <f t="shared" si="103"/>
        <v>49.18</v>
      </c>
      <c r="K263" s="9">
        <f t="shared" si="95"/>
        <v>0.1</v>
      </c>
      <c r="L263" s="9">
        <f t="shared" si="96"/>
        <v>49.18</v>
      </c>
    </row>
    <row r="264" spans="1:19">
      <c r="A264" s="66">
        <f t="shared" si="97"/>
        <v>0.20543879405501234</v>
      </c>
      <c r="B264" s="9">
        <f t="shared" si="98"/>
        <v>52.81</v>
      </c>
      <c r="C264" s="65">
        <f t="shared" si="92"/>
        <v>0.1</v>
      </c>
      <c r="D264" s="9">
        <f t="shared" si="99"/>
        <v>52.81</v>
      </c>
      <c r="E264" s="66">
        <f t="shared" si="93"/>
        <v>0.1</v>
      </c>
      <c r="F264" s="9">
        <f t="shared" si="100"/>
        <v>52.81</v>
      </c>
      <c r="G264" s="68">
        <f t="shared" si="94"/>
        <v>0.1</v>
      </c>
      <c r="H264" s="9">
        <f t="shared" si="101"/>
        <v>52.81</v>
      </c>
      <c r="I264" s="66">
        <f t="shared" si="102"/>
        <v>0.1</v>
      </c>
      <c r="J264" s="9">
        <f t="shared" si="103"/>
        <v>52.81</v>
      </c>
      <c r="K264" s="9">
        <f t="shared" si="95"/>
        <v>0.1</v>
      </c>
      <c r="L264" s="9">
        <f t="shared" si="96"/>
        <v>52.81</v>
      </c>
    </row>
    <row r="265" spans="1:19">
      <c r="A265" s="66">
        <f t="shared" si="97"/>
        <v>0.20543879405501234</v>
      </c>
      <c r="B265" s="9">
        <f t="shared" si="98"/>
        <v>58.34</v>
      </c>
      <c r="C265" s="65">
        <f t="shared" si="92"/>
        <v>0.1</v>
      </c>
      <c r="D265" s="9">
        <f t="shared" si="99"/>
        <v>58.34</v>
      </c>
      <c r="E265" s="66">
        <f t="shared" si="93"/>
        <v>0.1</v>
      </c>
      <c r="F265" s="9">
        <f t="shared" si="100"/>
        <v>58.34</v>
      </c>
      <c r="G265" s="68">
        <f t="shared" si="94"/>
        <v>0.1</v>
      </c>
      <c r="H265" s="9">
        <f t="shared" si="101"/>
        <v>58.34</v>
      </c>
      <c r="I265" s="66">
        <f t="shared" si="102"/>
        <v>0.1</v>
      </c>
      <c r="J265" s="9">
        <f t="shared" si="103"/>
        <v>58.34</v>
      </c>
      <c r="K265" s="9">
        <f t="shared" si="95"/>
        <v>0.1</v>
      </c>
      <c r="L265" s="9">
        <f t="shared" si="96"/>
        <v>58.34</v>
      </c>
    </row>
    <row r="266" spans="1:19">
      <c r="A266" s="66">
        <f t="shared" si="97"/>
        <v>0.20543879405501234</v>
      </c>
      <c r="B266" s="9">
        <f t="shared" si="98"/>
        <v>62.75</v>
      </c>
      <c r="C266" s="65">
        <f t="shared" si="92"/>
        <v>0.1</v>
      </c>
      <c r="D266" s="9">
        <f t="shared" si="99"/>
        <v>62.75</v>
      </c>
      <c r="E266" s="66">
        <f t="shared" si="93"/>
        <v>0.1</v>
      </c>
      <c r="F266" s="9">
        <f t="shared" si="100"/>
        <v>62.75</v>
      </c>
      <c r="G266" s="68">
        <f t="shared" si="94"/>
        <v>0.1</v>
      </c>
      <c r="H266" s="9">
        <f t="shared" si="101"/>
        <v>62.75</v>
      </c>
      <c r="I266" s="66">
        <f t="shared" si="102"/>
        <v>0.1</v>
      </c>
      <c r="J266" s="9">
        <f t="shared" si="103"/>
        <v>62.75</v>
      </c>
      <c r="K266" s="9">
        <f t="shared" si="95"/>
        <v>0.1</v>
      </c>
      <c r="L266" s="9">
        <f t="shared" si="96"/>
        <v>62.75</v>
      </c>
    </row>
    <row r="267" spans="1:19">
      <c r="A267" s="66">
        <f t="shared" si="97"/>
        <v>0.23111864331188886</v>
      </c>
      <c r="B267" s="9">
        <f t="shared" si="98"/>
        <v>69.78</v>
      </c>
      <c r="C267" s="65">
        <f t="shared" si="92"/>
        <v>0.1</v>
      </c>
      <c r="D267" s="9">
        <f t="shared" si="99"/>
        <v>69.78</v>
      </c>
      <c r="E267" s="66">
        <f t="shared" si="93"/>
        <v>0.1</v>
      </c>
      <c r="F267" s="9">
        <f t="shared" si="100"/>
        <v>69.78</v>
      </c>
      <c r="G267" s="68">
        <f t="shared" si="94"/>
        <v>0.1</v>
      </c>
      <c r="H267" s="9">
        <f t="shared" si="101"/>
        <v>69.78</v>
      </c>
      <c r="I267" s="66">
        <f t="shared" si="102"/>
        <v>0.1</v>
      </c>
      <c r="J267" s="9">
        <f t="shared" si="103"/>
        <v>69.78</v>
      </c>
      <c r="K267" s="9">
        <f t="shared" si="95"/>
        <v>0.1</v>
      </c>
      <c r="L267" s="9">
        <f t="shared" si="96"/>
        <v>69.78</v>
      </c>
    </row>
    <row r="268" spans="1:19">
      <c r="A268" s="66">
        <f t="shared" si="97"/>
        <v>0.23111864331188886</v>
      </c>
      <c r="B268" s="9">
        <f t="shared" si="98"/>
        <v>77.680000000000007</v>
      </c>
      <c r="C268" s="65">
        <f t="shared" si="92"/>
        <v>0.1</v>
      </c>
      <c r="D268" s="9">
        <f t="shared" si="99"/>
        <v>77.680000000000007</v>
      </c>
      <c r="E268" s="66">
        <f t="shared" si="93"/>
        <v>0.1</v>
      </c>
      <c r="F268" s="9">
        <f t="shared" si="100"/>
        <v>77.680000000000007</v>
      </c>
      <c r="G268" s="68">
        <f t="shared" si="94"/>
        <v>0.1</v>
      </c>
      <c r="H268" s="9">
        <f t="shared" si="101"/>
        <v>77.680000000000007</v>
      </c>
      <c r="I268" s="66">
        <f t="shared" si="102"/>
        <v>0.1</v>
      </c>
      <c r="J268" s="9">
        <f t="shared" si="103"/>
        <v>77.680000000000007</v>
      </c>
      <c r="K268" s="9">
        <f t="shared" si="95"/>
        <v>0.1</v>
      </c>
      <c r="L268" s="9">
        <f t="shared" si="96"/>
        <v>77.680000000000007</v>
      </c>
    </row>
    <row r="269" spans="1:19">
      <c r="A269" s="66">
        <f t="shared" si="97"/>
        <v>0.25679849256876541</v>
      </c>
      <c r="B269" s="9">
        <f t="shared" si="98"/>
        <v>83.33</v>
      </c>
      <c r="C269" s="65">
        <f t="shared" si="92"/>
        <v>0.1</v>
      </c>
      <c r="D269" s="9">
        <f t="shared" si="99"/>
        <v>83.33</v>
      </c>
      <c r="E269" s="66">
        <f t="shared" si="93"/>
        <v>0.1</v>
      </c>
      <c r="F269" s="9">
        <f t="shared" si="100"/>
        <v>83.33</v>
      </c>
      <c r="G269" s="68">
        <f t="shared" si="94"/>
        <v>0.1</v>
      </c>
      <c r="H269" s="9">
        <f t="shared" si="101"/>
        <v>83.33</v>
      </c>
      <c r="I269" s="66">
        <f t="shared" si="102"/>
        <v>0.1</v>
      </c>
      <c r="J269" s="9">
        <f t="shared" si="103"/>
        <v>83.33</v>
      </c>
      <c r="K269" s="9">
        <f t="shared" si="95"/>
        <v>0.1</v>
      </c>
      <c r="L269" s="9">
        <f t="shared" si="96"/>
        <v>83.33</v>
      </c>
    </row>
    <row r="270" spans="1:19">
      <c r="A270" s="66">
        <f t="shared" si="97"/>
        <v>0.28247834182564202</v>
      </c>
      <c r="B270" s="9">
        <f t="shared" si="98"/>
        <v>92.39</v>
      </c>
      <c r="C270" s="65">
        <f t="shared" si="92"/>
        <v>0.1</v>
      </c>
      <c r="D270" s="9">
        <f t="shared" si="99"/>
        <v>92.39</v>
      </c>
      <c r="E270" s="66">
        <f t="shared" si="93"/>
        <v>0.1</v>
      </c>
      <c r="F270" s="9">
        <f t="shared" si="100"/>
        <v>92.39</v>
      </c>
      <c r="G270" s="68">
        <f t="shared" si="94"/>
        <v>0.1</v>
      </c>
      <c r="H270" s="9">
        <f t="shared" si="101"/>
        <v>92.39</v>
      </c>
      <c r="I270" s="66">
        <f t="shared" si="102"/>
        <v>0.1</v>
      </c>
      <c r="J270" s="9">
        <f t="shared" si="103"/>
        <v>92.39</v>
      </c>
      <c r="K270" s="9">
        <f t="shared" si="95"/>
        <v>0.1</v>
      </c>
      <c r="L270" s="9">
        <f t="shared" si="96"/>
        <v>92.39</v>
      </c>
    </row>
    <row r="271" spans="1:19">
      <c r="A271" s="66">
        <f t="shared" si="97"/>
        <v>0.30815819108251846</v>
      </c>
      <c r="B271" s="9">
        <f t="shared" si="98"/>
        <v>102.11</v>
      </c>
      <c r="C271" s="65">
        <f t="shared" si="92"/>
        <v>0.1</v>
      </c>
      <c r="D271" s="9">
        <f t="shared" si="99"/>
        <v>102.11</v>
      </c>
      <c r="E271" s="66">
        <f t="shared" si="93"/>
        <v>0.1</v>
      </c>
      <c r="F271" s="9">
        <f t="shared" si="100"/>
        <v>102.11</v>
      </c>
      <c r="G271" s="68">
        <f t="shared" si="94"/>
        <v>0.1</v>
      </c>
      <c r="H271" s="9">
        <f t="shared" si="101"/>
        <v>102.11</v>
      </c>
      <c r="I271" s="66">
        <f t="shared" si="102"/>
        <v>0.1</v>
      </c>
      <c r="J271" s="9">
        <f t="shared" si="103"/>
        <v>102.11</v>
      </c>
      <c r="K271" s="9">
        <f t="shared" si="95"/>
        <v>0.1</v>
      </c>
      <c r="L271" s="9">
        <f t="shared" si="96"/>
        <v>102.11</v>
      </c>
    </row>
    <row r="272" spans="1:19">
      <c r="A272" s="66">
        <f t="shared" si="97"/>
        <v>0.35951788959627157</v>
      </c>
      <c r="B272" s="9">
        <f t="shared" si="98"/>
        <v>112.26</v>
      </c>
      <c r="C272" s="65">
        <f t="shared" si="92"/>
        <v>0.1</v>
      </c>
      <c r="D272" s="9">
        <f t="shared" si="99"/>
        <v>112.26</v>
      </c>
      <c r="E272" s="66">
        <f t="shared" si="93"/>
        <v>2.2951828445640695E-3</v>
      </c>
      <c r="F272" s="9">
        <f t="shared" si="100"/>
        <v>112.26</v>
      </c>
      <c r="G272" s="68">
        <f t="shared" si="94"/>
        <v>0.1</v>
      </c>
      <c r="H272" s="9">
        <f t="shared" si="101"/>
        <v>112.26</v>
      </c>
      <c r="I272" s="66">
        <f t="shared" si="102"/>
        <v>2.2951828445640695E-3</v>
      </c>
      <c r="J272" s="9">
        <f t="shared" si="103"/>
        <v>112.26</v>
      </c>
      <c r="K272" s="9">
        <f t="shared" si="95"/>
        <v>2.2951828445640695E-3</v>
      </c>
      <c r="L272" s="9">
        <f t="shared" si="96"/>
        <v>112.26</v>
      </c>
    </row>
    <row r="273" spans="1:12">
      <c r="A273" s="66">
        <f t="shared" si="97"/>
        <v>0.41087758811002467</v>
      </c>
      <c r="B273" s="9">
        <f t="shared" si="98"/>
        <v>120.75</v>
      </c>
      <c r="C273" s="65">
        <f t="shared" si="92"/>
        <v>5.0882496974175628E-2</v>
      </c>
      <c r="D273" s="9">
        <f t="shared" si="99"/>
        <v>120.75</v>
      </c>
      <c r="E273" s="66">
        <f t="shared" si="93"/>
        <v>1.7319520793882416E-2</v>
      </c>
      <c r="F273" s="9">
        <f t="shared" si="100"/>
        <v>120.75</v>
      </c>
      <c r="G273" s="68">
        <f t="shared" si="94"/>
        <v>0.1</v>
      </c>
      <c r="H273" s="9">
        <f t="shared" si="101"/>
        <v>120.75</v>
      </c>
      <c r="I273" s="66">
        <f t="shared" si="102"/>
        <v>1.7319520793882416E-2</v>
      </c>
      <c r="J273" s="9">
        <f t="shared" si="103"/>
        <v>120.75</v>
      </c>
      <c r="K273" s="9">
        <f t="shared" si="95"/>
        <v>1.7319520793882416E-2</v>
      </c>
      <c r="L273" s="9">
        <f t="shared" si="96"/>
        <v>120.75</v>
      </c>
    </row>
    <row r="274" spans="1:12">
      <c r="A274" s="66">
        <f t="shared" si="97"/>
        <v>0.46223728662377772</v>
      </c>
      <c r="B274" s="9">
        <f t="shared" si="98"/>
        <v>133.54</v>
      </c>
      <c r="C274" s="65">
        <f t="shared" si="92"/>
        <v>0.10224219548792868</v>
      </c>
      <c r="D274" s="9">
        <f t="shared" si="99"/>
        <v>133.54</v>
      </c>
      <c r="E274" s="66">
        <f t="shared" si="93"/>
        <v>7.5865977551766273E-2</v>
      </c>
      <c r="F274" s="9">
        <f t="shared" si="100"/>
        <v>133.54</v>
      </c>
      <c r="G274" s="68">
        <f t="shared" si="94"/>
        <v>0.1</v>
      </c>
      <c r="H274" s="9">
        <f t="shared" si="101"/>
        <v>133.54</v>
      </c>
      <c r="I274" s="66">
        <f t="shared" si="102"/>
        <v>7.5865977551766273E-2</v>
      </c>
      <c r="J274" s="9">
        <f t="shared" si="103"/>
        <v>133.54</v>
      </c>
      <c r="K274" s="9">
        <f t="shared" si="95"/>
        <v>7.5865977551766273E-2</v>
      </c>
      <c r="L274" s="9">
        <f t="shared" si="96"/>
        <v>133.54</v>
      </c>
    </row>
    <row r="275" spans="1:12">
      <c r="A275" s="66">
        <f t="shared" si="97"/>
        <v>0.56495668365128404</v>
      </c>
      <c r="B275" s="9">
        <f t="shared" si="98"/>
        <v>144.19999999999999</v>
      </c>
      <c r="C275" s="65">
        <f t="shared" si="92"/>
        <v>0.204961592515435</v>
      </c>
      <c r="D275" s="9">
        <f t="shared" si="99"/>
        <v>144.19999999999999</v>
      </c>
      <c r="E275" s="66">
        <f t="shared" si="93"/>
        <v>0.14944253465886045</v>
      </c>
      <c r="F275" s="9">
        <f t="shared" si="100"/>
        <v>144.19999999999999</v>
      </c>
      <c r="G275" s="68">
        <f t="shared" si="94"/>
        <v>0.1</v>
      </c>
      <c r="H275" s="9">
        <f t="shared" si="101"/>
        <v>144.19999999999999</v>
      </c>
      <c r="I275" s="66">
        <f t="shared" si="102"/>
        <v>0.14944253465886045</v>
      </c>
      <c r="J275" s="9">
        <f t="shared" si="103"/>
        <v>144.19999999999999</v>
      </c>
      <c r="K275" s="9">
        <f t="shared" si="95"/>
        <v>0.14944253465886045</v>
      </c>
      <c r="L275" s="9">
        <f t="shared" si="96"/>
        <v>144.19999999999999</v>
      </c>
    </row>
    <row r="276" spans="1:12">
      <c r="A276" s="66">
        <f t="shared" si="97"/>
        <v>0.69335592993566664</v>
      </c>
      <c r="B276" s="9">
        <f t="shared" si="98"/>
        <v>158.59</v>
      </c>
      <c r="C276" s="65">
        <f t="shared" si="92"/>
        <v>0.33336083879981759</v>
      </c>
      <c r="D276" s="9">
        <f t="shared" si="99"/>
        <v>158.59</v>
      </c>
      <c r="E276" s="66">
        <f t="shared" si="93"/>
        <v>0.26496076258833251</v>
      </c>
      <c r="F276" s="9">
        <f t="shared" si="100"/>
        <v>158.59</v>
      </c>
      <c r="G276" s="68">
        <f t="shared" si="94"/>
        <v>0.1</v>
      </c>
      <c r="H276" s="9">
        <f t="shared" si="101"/>
        <v>158.59</v>
      </c>
      <c r="I276" s="66">
        <f t="shared" si="102"/>
        <v>0.26496076258833251</v>
      </c>
      <c r="J276" s="9">
        <f t="shared" si="103"/>
        <v>158.59</v>
      </c>
      <c r="K276" s="9">
        <f t="shared" si="95"/>
        <v>0.26496076258833251</v>
      </c>
      <c r="L276" s="9">
        <f t="shared" si="96"/>
        <v>158.59</v>
      </c>
    </row>
    <row r="277" spans="1:12">
      <c r="A277" s="66">
        <f t="shared" si="97"/>
        <v>0.79607532696317274</v>
      </c>
      <c r="B277" s="9">
        <f t="shared" si="98"/>
        <v>173.55</v>
      </c>
      <c r="C277" s="65">
        <f t="shared" si="92"/>
        <v>0.43608023582732369</v>
      </c>
      <c r="D277" s="9">
        <f t="shared" si="99"/>
        <v>173.55</v>
      </c>
      <c r="E277" s="66">
        <f t="shared" si="93"/>
        <v>0.38873429372898294</v>
      </c>
      <c r="F277" s="9">
        <f t="shared" si="100"/>
        <v>173.55</v>
      </c>
      <c r="G277" s="68">
        <f t="shared" si="94"/>
        <v>0.1</v>
      </c>
      <c r="H277" s="9">
        <f t="shared" si="101"/>
        <v>173.55</v>
      </c>
      <c r="I277" s="66">
        <f t="shared" si="102"/>
        <v>0.38873429372898294</v>
      </c>
      <c r="J277" s="9">
        <f t="shared" si="103"/>
        <v>173.55</v>
      </c>
      <c r="K277" s="9">
        <f t="shared" si="95"/>
        <v>0.38873429372898294</v>
      </c>
      <c r="L277" s="9">
        <f t="shared" si="96"/>
        <v>173.55</v>
      </c>
    </row>
    <row r="278" spans="1:12">
      <c r="A278" s="66">
        <f t="shared" si="97"/>
        <v>0.89879472399067906</v>
      </c>
      <c r="B278" s="9">
        <f t="shared" si="98"/>
        <v>189.92</v>
      </c>
      <c r="C278" s="65">
        <f t="shared" si="92"/>
        <v>0.53879963285483001</v>
      </c>
      <c r="D278" s="9">
        <f t="shared" si="99"/>
        <v>189.92</v>
      </c>
      <c r="E278" s="66">
        <f t="shared" si="93"/>
        <v>0.51818801018703409</v>
      </c>
      <c r="F278" s="9">
        <f t="shared" si="100"/>
        <v>189.92</v>
      </c>
      <c r="G278" s="68">
        <f t="shared" si="94"/>
        <v>0.1</v>
      </c>
      <c r="H278" s="9">
        <f t="shared" si="101"/>
        <v>189.92</v>
      </c>
      <c r="I278" s="66">
        <f t="shared" si="102"/>
        <v>0.51818801018703409</v>
      </c>
      <c r="J278" s="9">
        <f t="shared" si="103"/>
        <v>189.92</v>
      </c>
      <c r="K278" s="9">
        <f t="shared" si="95"/>
        <v>0.51818801018703409</v>
      </c>
      <c r="L278" s="9">
        <f t="shared" si="96"/>
        <v>189.92</v>
      </c>
    </row>
    <row r="279" spans="1:12">
      <c r="A279" s="66">
        <f t="shared" si="97"/>
        <v>1.0271939702750617</v>
      </c>
      <c r="B279" s="9">
        <f t="shared" si="98"/>
        <v>207.19</v>
      </c>
      <c r="C279" s="65">
        <f t="shared" si="92"/>
        <v>0.66719887913921261</v>
      </c>
      <c r="D279" s="9">
        <f t="shared" si="99"/>
        <v>207.19</v>
      </c>
      <c r="E279" s="66">
        <f t="shared" si="93"/>
        <v>0.64356519451603511</v>
      </c>
      <c r="F279" s="9">
        <f t="shared" si="100"/>
        <v>207.19</v>
      </c>
      <c r="G279" s="68">
        <f t="shared" si="94"/>
        <v>0.1</v>
      </c>
      <c r="H279" s="9">
        <f t="shared" si="101"/>
        <v>207.19</v>
      </c>
      <c r="I279" s="66">
        <f t="shared" si="102"/>
        <v>0.64356519451603511</v>
      </c>
      <c r="J279" s="9">
        <f t="shared" si="103"/>
        <v>207.19</v>
      </c>
      <c r="K279" s="9">
        <f t="shared" si="95"/>
        <v>0.64356519451603511</v>
      </c>
      <c r="L279" s="9">
        <f t="shared" si="96"/>
        <v>207.19</v>
      </c>
    </row>
    <row r="280" spans="1:12">
      <c r="A280" s="66">
        <f t="shared" si="97"/>
        <v>1.1299133673025681</v>
      </c>
      <c r="B280" s="9">
        <f t="shared" si="98"/>
        <v>228.64</v>
      </c>
      <c r="C280" s="65">
        <f t="shared" si="92"/>
        <v>0.76991827616671904</v>
      </c>
      <c r="D280" s="9">
        <f t="shared" si="99"/>
        <v>228.64</v>
      </c>
      <c r="E280" s="66">
        <f t="shared" si="93"/>
        <v>0.78218070740724244</v>
      </c>
      <c r="F280" s="9">
        <f t="shared" si="100"/>
        <v>228.64</v>
      </c>
      <c r="G280" s="68">
        <f t="shared" si="94"/>
        <v>0.1</v>
      </c>
      <c r="H280" s="9">
        <f t="shared" si="101"/>
        <v>228.64</v>
      </c>
      <c r="I280" s="66">
        <f t="shared" si="102"/>
        <v>0.78218070740724244</v>
      </c>
      <c r="J280" s="9">
        <f t="shared" si="103"/>
        <v>228.64</v>
      </c>
      <c r="K280" s="9">
        <f t="shared" si="95"/>
        <v>0.78218070740724244</v>
      </c>
      <c r="L280" s="9">
        <f t="shared" si="96"/>
        <v>228.64</v>
      </c>
    </row>
    <row r="281" spans="1:12">
      <c r="A281" s="66">
        <f t="shared" si="97"/>
        <v>1.2583126135869505</v>
      </c>
      <c r="B281" s="9">
        <f t="shared" si="98"/>
        <v>249.13</v>
      </c>
      <c r="C281" s="65">
        <f t="shared" si="92"/>
        <v>0.89831752245110141</v>
      </c>
      <c r="D281" s="9">
        <f t="shared" si="99"/>
        <v>249.13</v>
      </c>
      <c r="E281" s="66">
        <f t="shared" si="93"/>
        <v>0.89825932862163238</v>
      </c>
      <c r="F281" s="9">
        <f t="shared" si="100"/>
        <v>249.13</v>
      </c>
      <c r="G281" s="68">
        <f t="shared" si="94"/>
        <v>0.1</v>
      </c>
      <c r="H281" s="9">
        <f t="shared" si="101"/>
        <v>249.13</v>
      </c>
      <c r="I281" s="66">
        <f t="shared" si="102"/>
        <v>0.89825932862163238</v>
      </c>
      <c r="J281" s="9">
        <f t="shared" si="103"/>
        <v>249.13</v>
      </c>
      <c r="K281" s="9">
        <f t="shared" si="95"/>
        <v>0.89825932862163238</v>
      </c>
      <c r="L281" s="9">
        <f t="shared" si="96"/>
        <v>249.13</v>
      </c>
    </row>
    <row r="282" spans="1:12">
      <c r="A282" s="66">
        <f t="shared" si="97"/>
        <v>1.3610320106144567</v>
      </c>
      <c r="B282" s="9">
        <f t="shared" si="98"/>
        <v>272.14999999999998</v>
      </c>
      <c r="C282" s="65">
        <f t="shared" si="92"/>
        <v>1.0010369194786075</v>
      </c>
      <c r="D282" s="9">
        <f t="shared" si="99"/>
        <v>272.14999999999998</v>
      </c>
      <c r="E282" s="66">
        <f t="shared" si="93"/>
        <v>1.0122980323586601</v>
      </c>
      <c r="F282" s="9">
        <f t="shared" si="100"/>
        <v>272.14999999999998</v>
      </c>
      <c r="G282" s="68">
        <f t="shared" si="94"/>
        <v>0.1</v>
      </c>
      <c r="H282" s="9">
        <f t="shared" si="101"/>
        <v>272.14999999999998</v>
      </c>
      <c r="I282" s="66">
        <f t="shared" si="102"/>
        <v>1.0122980323586601</v>
      </c>
      <c r="J282" s="9">
        <f t="shared" si="103"/>
        <v>272.14999999999998</v>
      </c>
      <c r="K282" s="9">
        <f t="shared" si="95"/>
        <v>1.0122980323586601</v>
      </c>
      <c r="L282" s="9">
        <f t="shared" si="96"/>
        <v>272.14999999999998</v>
      </c>
    </row>
    <row r="283" spans="1:12">
      <c r="A283" s="66">
        <f t="shared" si="97"/>
        <v>1.4894312568988395</v>
      </c>
      <c r="B283" s="9">
        <f t="shared" si="98"/>
        <v>298.66000000000003</v>
      </c>
      <c r="C283" s="65">
        <f t="shared" si="92"/>
        <v>1.1294361657629906</v>
      </c>
      <c r="D283" s="9">
        <f t="shared" si="99"/>
        <v>298.66000000000003</v>
      </c>
      <c r="E283" s="66">
        <f t="shared" si="93"/>
        <v>1.1258140511739319</v>
      </c>
      <c r="F283" s="9">
        <f t="shared" si="100"/>
        <v>298.66000000000003</v>
      </c>
      <c r="G283" s="68">
        <f t="shared" si="94"/>
        <v>0.1</v>
      </c>
      <c r="H283" s="9">
        <f t="shared" si="101"/>
        <v>298.66000000000003</v>
      </c>
      <c r="I283" s="66">
        <f t="shared" si="102"/>
        <v>1.1258140511739319</v>
      </c>
      <c r="J283" s="9">
        <f t="shared" si="103"/>
        <v>298.66000000000003</v>
      </c>
      <c r="K283" s="9">
        <f t="shared" si="95"/>
        <v>1.1258140511739319</v>
      </c>
      <c r="L283" s="9">
        <f t="shared" si="96"/>
        <v>298.66000000000003</v>
      </c>
    </row>
    <row r="284" spans="1:12">
      <c r="A284" s="66">
        <f t="shared" si="97"/>
        <v>1.6178305031832221</v>
      </c>
      <c r="B284" s="9">
        <f t="shared" si="98"/>
        <v>325.73</v>
      </c>
      <c r="C284" s="65">
        <f t="shared" si="92"/>
        <v>1.2578354120473731</v>
      </c>
      <c r="D284" s="9">
        <f t="shared" si="99"/>
        <v>325.73</v>
      </c>
      <c r="E284" s="66">
        <f t="shared" si="93"/>
        <v>1.2257677138927909</v>
      </c>
      <c r="F284" s="9">
        <f t="shared" si="100"/>
        <v>325.73</v>
      </c>
      <c r="G284" s="68">
        <f t="shared" si="94"/>
        <v>0.1</v>
      </c>
      <c r="H284" s="9">
        <f t="shared" si="101"/>
        <v>325.73</v>
      </c>
      <c r="I284" s="66">
        <f t="shared" si="102"/>
        <v>1.2257677138927909</v>
      </c>
      <c r="J284" s="9">
        <f t="shared" si="103"/>
        <v>325.73</v>
      </c>
      <c r="K284" s="9">
        <f t="shared" si="95"/>
        <v>1.2257677138927909</v>
      </c>
      <c r="L284" s="9">
        <f t="shared" si="96"/>
        <v>325.73</v>
      </c>
    </row>
    <row r="285" spans="1:12">
      <c r="A285" s="66">
        <f t="shared" si="97"/>
        <v>1.6948700509538519</v>
      </c>
      <c r="B285" s="9">
        <f t="shared" si="98"/>
        <v>357.21</v>
      </c>
      <c r="C285" s="65">
        <f t="shared" si="92"/>
        <v>1.334874959818003</v>
      </c>
      <c r="D285" s="9">
        <f t="shared" si="99"/>
        <v>357.21</v>
      </c>
      <c r="E285" s="66">
        <f t="shared" si="93"/>
        <v>1.3258352878960802</v>
      </c>
      <c r="F285" s="9">
        <f t="shared" si="100"/>
        <v>357.21</v>
      </c>
      <c r="G285" s="68">
        <f t="shared" si="94"/>
        <v>0.1</v>
      </c>
      <c r="H285" s="9">
        <f t="shared" si="101"/>
        <v>357.21</v>
      </c>
      <c r="I285" s="66">
        <f t="shared" si="102"/>
        <v>1.3258352878960802</v>
      </c>
      <c r="J285" s="9">
        <f t="shared" si="103"/>
        <v>357.21</v>
      </c>
      <c r="K285" s="9">
        <f t="shared" si="95"/>
        <v>1.3258352878960802</v>
      </c>
      <c r="L285" s="9">
        <f t="shared" si="96"/>
        <v>357.21</v>
      </c>
    </row>
    <row r="286" spans="1:12">
      <c r="A286" s="66">
        <f t="shared" si="97"/>
        <v>1.7719095987244815</v>
      </c>
      <c r="B286" s="9">
        <f t="shared" si="98"/>
        <v>390.08</v>
      </c>
      <c r="C286" s="65">
        <f t="shared" si="92"/>
        <v>1.4119145075886324</v>
      </c>
      <c r="D286" s="9">
        <f t="shared" si="99"/>
        <v>390.08</v>
      </c>
      <c r="E286" s="66">
        <f t="shared" si="93"/>
        <v>1.4155981600936154</v>
      </c>
      <c r="F286" s="9">
        <f t="shared" si="100"/>
        <v>390.08</v>
      </c>
      <c r="G286" s="68">
        <f t="shared" si="94"/>
        <v>0.1</v>
      </c>
      <c r="H286" s="9">
        <f t="shared" si="101"/>
        <v>390.08</v>
      </c>
      <c r="I286" s="66">
        <f t="shared" si="102"/>
        <v>1.4155981600936154</v>
      </c>
      <c r="J286" s="9">
        <f t="shared" si="103"/>
        <v>390.08</v>
      </c>
      <c r="K286" s="9">
        <f t="shared" si="95"/>
        <v>1.4155981600936154</v>
      </c>
      <c r="L286" s="9">
        <f t="shared" si="96"/>
        <v>390.08</v>
      </c>
    </row>
    <row r="287" spans="1:12">
      <c r="A287" s="66">
        <f t="shared" si="97"/>
        <v>1.8489491464951109</v>
      </c>
      <c r="B287" s="9">
        <f t="shared" si="98"/>
        <v>427.15</v>
      </c>
      <c r="C287" s="65">
        <f t="shared" si="92"/>
        <v>1.4889540553592617</v>
      </c>
      <c r="D287" s="9">
        <f t="shared" si="99"/>
        <v>427.15</v>
      </c>
      <c r="E287" s="66">
        <f t="shared" si="93"/>
        <v>1.5026407633981638</v>
      </c>
      <c r="F287" s="9">
        <f t="shared" si="100"/>
        <v>427.15</v>
      </c>
      <c r="G287" s="68">
        <f t="shared" si="94"/>
        <v>0.1</v>
      </c>
      <c r="H287" s="9">
        <f t="shared" si="101"/>
        <v>427.15</v>
      </c>
      <c r="I287" s="66">
        <f t="shared" si="102"/>
        <v>1.5026407633981638</v>
      </c>
      <c r="J287" s="9">
        <f t="shared" si="103"/>
        <v>427.15</v>
      </c>
      <c r="K287" s="9">
        <f t="shared" si="95"/>
        <v>1.5026407633981638</v>
      </c>
      <c r="L287" s="9">
        <f t="shared" si="96"/>
        <v>427.15</v>
      </c>
    </row>
    <row r="288" spans="1:12">
      <c r="A288" s="66">
        <f t="shared" si="97"/>
        <v>1.9259886942657407</v>
      </c>
      <c r="B288" s="9">
        <f t="shared" si="98"/>
        <v>469</v>
      </c>
      <c r="C288" s="65">
        <f t="shared" si="92"/>
        <v>1.5659936031298916</v>
      </c>
      <c r="D288" s="9">
        <f t="shared" si="99"/>
        <v>469</v>
      </c>
      <c r="E288" s="66">
        <f t="shared" si="93"/>
        <v>1.5867597794201376</v>
      </c>
      <c r="F288" s="9">
        <f t="shared" si="100"/>
        <v>469</v>
      </c>
      <c r="G288" s="68">
        <f t="shared" si="94"/>
        <v>0.1</v>
      </c>
      <c r="H288" s="9">
        <f t="shared" si="101"/>
        <v>469</v>
      </c>
      <c r="I288" s="66">
        <f t="shared" si="102"/>
        <v>1.5867597794201376</v>
      </c>
      <c r="J288" s="9">
        <f t="shared" si="103"/>
        <v>469</v>
      </c>
      <c r="K288" s="9">
        <f t="shared" si="95"/>
        <v>1.5867597794201376</v>
      </c>
      <c r="L288" s="9">
        <f t="shared" si="96"/>
        <v>469</v>
      </c>
    </row>
    <row r="289" spans="1:12">
      <c r="A289" s="66">
        <f t="shared" si="97"/>
        <v>1.9773483927794939</v>
      </c>
      <c r="B289" s="9">
        <f t="shared" si="98"/>
        <v>511.34</v>
      </c>
      <c r="C289" s="65">
        <f t="shared" ref="C289:C320" si="104">IF(D72&lt;0.0001,0.1,IF(D72="",0.001,D72))</f>
        <v>1.6173533016436448</v>
      </c>
      <c r="D289" s="9">
        <f t="shared" si="99"/>
        <v>511.34</v>
      </c>
      <c r="E289" s="66">
        <f t="shared" ref="E289:E320" si="105">IF(E72&lt;0.0001,0.1,IF(E72="",E288,E72))</f>
        <v>1.659919448735506</v>
      </c>
      <c r="F289" s="9">
        <f t="shared" si="100"/>
        <v>511.34</v>
      </c>
      <c r="G289" s="68">
        <f t="shared" ref="G289:G320" si="106">IF(G72&lt;0.0001,0.1,IF(G72="",0.0001,G72))</f>
        <v>0.1</v>
      </c>
      <c r="H289" s="9">
        <f t="shared" si="101"/>
        <v>511.34</v>
      </c>
      <c r="I289" s="66">
        <f t="shared" si="102"/>
        <v>1.659919448735506</v>
      </c>
      <c r="J289" s="9">
        <f t="shared" si="103"/>
        <v>511.34</v>
      </c>
      <c r="K289" s="9">
        <f t="shared" ref="K289:K320" si="107">IF(M72&lt;0.0001,0.1,IF(M72="",0.0001,M72))</f>
        <v>1.659919448735506</v>
      </c>
      <c r="L289" s="9">
        <f t="shared" ref="L289:L320" si="108">IF(C73="",D289,C73)</f>
        <v>511.34</v>
      </c>
    </row>
    <row r="290" spans="1:12">
      <c r="A290" s="66">
        <f t="shared" ref="A290:A321" si="109">IF(B73="",A289,IF(B73&lt;0.0001,0.1,B73))</f>
        <v>2.0543879405501233</v>
      </c>
      <c r="B290" s="9">
        <f t="shared" ref="B290:B321" si="110">IF(A73="",B289,A73)</f>
        <v>564.5</v>
      </c>
      <c r="C290" s="65">
        <f t="shared" si="104"/>
        <v>1.6943928494142741</v>
      </c>
      <c r="D290" s="9">
        <f t="shared" ref="D290:D321" si="111">IF(A73="",B289,A73)</f>
        <v>564.5</v>
      </c>
      <c r="E290" s="66">
        <f t="shared" si="105"/>
        <v>1.7385795456239879</v>
      </c>
      <c r="F290" s="9">
        <f t="shared" ref="F290:F321" si="112">IF(A73="",B289,A73)</f>
        <v>564.5</v>
      </c>
      <c r="G290" s="68">
        <f t="shared" si="106"/>
        <v>0.1</v>
      </c>
      <c r="H290" s="9">
        <f t="shared" ref="H290:H321" si="113">IF(A73="",B289,A73)</f>
        <v>564.5</v>
      </c>
      <c r="I290" s="66">
        <f t="shared" ref="I290:I321" si="114">IF(I73&lt;0.0001,0.1,IF(I73="",I289,I73))</f>
        <v>1.7385795456239879</v>
      </c>
      <c r="J290" s="9">
        <f t="shared" ref="J290:J321" si="115">IF(A73="",B289,A73)</f>
        <v>564.5</v>
      </c>
      <c r="K290" s="9">
        <f t="shared" si="107"/>
        <v>1.7385795456239879</v>
      </c>
      <c r="L290" s="9">
        <f t="shared" si="108"/>
        <v>564.5</v>
      </c>
    </row>
    <row r="291" spans="1:12">
      <c r="A291" s="66">
        <f t="shared" si="109"/>
        <v>2.1057476390638765</v>
      </c>
      <c r="B291" s="9">
        <f t="shared" si="110"/>
        <v>611.92999999999995</v>
      </c>
      <c r="C291" s="65">
        <f t="shared" si="104"/>
        <v>1.7457525479280274</v>
      </c>
      <c r="D291" s="9">
        <f t="shared" si="111"/>
        <v>611.92999999999995</v>
      </c>
      <c r="E291" s="66">
        <f t="shared" si="105"/>
        <v>1.799031084173097</v>
      </c>
      <c r="F291" s="9">
        <f t="shared" si="112"/>
        <v>611.92999999999995</v>
      </c>
      <c r="G291" s="68">
        <f t="shared" si="106"/>
        <v>0.1</v>
      </c>
      <c r="H291" s="9">
        <f t="shared" si="113"/>
        <v>611.92999999999995</v>
      </c>
      <c r="I291" s="66">
        <f t="shared" si="114"/>
        <v>1.799031084173097</v>
      </c>
      <c r="J291" s="9">
        <f t="shared" si="115"/>
        <v>611.92999999999995</v>
      </c>
      <c r="K291" s="9">
        <f t="shared" si="107"/>
        <v>1.799031084173097</v>
      </c>
      <c r="L291" s="9">
        <f t="shared" si="108"/>
        <v>611.92999999999995</v>
      </c>
    </row>
    <row r="292" spans="1:12">
      <c r="A292" s="66">
        <f t="shared" si="109"/>
        <v>2.1571073375776297</v>
      </c>
      <c r="B292" s="9">
        <f t="shared" si="110"/>
        <v>673.33</v>
      </c>
      <c r="C292" s="65">
        <f t="shared" si="104"/>
        <v>1.7971122464417806</v>
      </c>
      <c r="D292" s="9">
        <f t="shared" si="111"/>
        <v>673.33</v>
      </c>
      <c r="E292" s="66">
        <f t="shared" si="105"/>
        <v>1.8666822339744196</v>
      </c>
      <c r="F292" s="9">
        <f t="shared" si="112"/>
        <v>673.33</v>
      </c>
      <c r="G292" s="68">
        <f t="shared" si="106"/>
        <v>0.1</v>
      </c>
      <c r="H292" s="9">
        <f t="shared" si="113"/>
        <v>673.33</v>
      </c>
      <c r="I292" s="66">
        <f t="shared" si="114"/>
        <v>1.8666822339744196</v>
      </c>
      <c r="J292" s="9">
        <f t="shared" si="115"/>
        <v>673.33</v>
      </c>
      <c r="K292" s="9">
        <f t="shared" si="107"/>
        <v>1.8666822339744196</v>
      </c>
      <c r="L292" s="9">
        <f t="shared" si="108"/>
        <v>673.33</v>
      </c>
    </row>
    <row r="293" spans="1:12">
      <c r="A293" s="66">
        <f t="shared" si="109"/>
        <v>2.2341468853482591</v>
      </c>
      <c r="B293" s="9">
        <f t="shared" si="110"/>
        <v>734.69</v>
      </c>
      <c r="C293" s="65">
        <f t="shared" si="104"/>
        <v>1.87415179421241</v>
      </c>
      <c r="D293" s="9">
        <f t="shared" si="111"/>
        <v>734.69</v>
      </c>
      <c r="E293" s="66">
        <f t="shared" si="105"/>
        <v>1.9248806488316361</v>
      </c>
      <c r="F293" s="9">
        <f t="shared" si="112"/>
        <v>734.69</v>
      </c>
      <c r="G293" s="68">
        <f t="shared" si="106"/>
        <v>0.1</v>
      </c>
      <c r="H293" s="9">
        <f t="shared" si="113"/>
        <v>734.69</v>
      </c>
      <c r="I293" s="66">
        <f t="shared" si="114"/>
        <v>1.9248806488316361</v>
      </c>
      <c r="J293" s="9">
        <f t="shared" si="115"/>
        <v>734.69</v>
      </c>
      <c r="K293" s="9">
        <f t="shared" si="107"/>
        <v>1.9248806488316361</v>
      </c>
      <c r="L293" s="9">
        <f t="shared" si="108"/>
        <v>734.69</v>
      </c>
    </row>
    <row r="294" spans="1:12">
      <c r="A294" s="66">
        <f t="shared" si="109"/>
        <v>2.2855065838620123</v>
      </c>
      <c r="B294" s="9">
        <f t="shared" si="110"/>
        <v>802.65</v>
      </c>
      <c r="C294" s="65">
        <f t="shared" si="104"/>
        <v>1.9255114927261632</v>
      </c>
      <c r="D294" s="9">
        <f t="shared" si="111"/>
        <v>802.65</v>
      </c>
      <c r="E294" s="66">
        <f t="shared" si="105"/>
        <v>1.9807535607692504</v>
      </c>
      <c r="F294" s="9">
        <f t="shared" si="112"/>
        <v>802.65</v>
      </c>
      <c r="G294" s="68">
        <f t="shared" si="106"/>
        <v>0.1</v>
      </c>
      <c r="H294" s="9">
        <f t="shared" si="113"/>
        <v>802.65</v>
      </c>
      <c r="I294" s="66">
        <f t="shared" si="114"/>
        <v>1.9807535607692504</v>
      </c>
      <c r="J294" s="9">
        <f t="shared" si="115"/>
        <v>802.65</v>
      </c>
      <c r="K294" s="9">
        <f t="shared" si="107"/>
        <v>1.9807535607692504</v>
      </c>
      <c r="L294" s="9">
        <f t="shared" si="108"/>
        <v>802.65</v>
      </c>
    </row>
    <row r="295" spans="1:12">
      <c r="A295" s="66">
        <f t="shared" si="109"/>
        <v>2.3625461316326422</v>
      </c>
      <c r="B295" s="9">
        <f t="shared" si="110"/>
        <v>879.37</v>
      </c>
      <c r="C295" s="65">
        <f t="shared" si="104"/>
        <v>2.002551040496793</v>
      </c>
      <c r="D295" s="9">
        <f t="shared" si="111"/>
        <v>879.37</v>
      </c>
      <c r="E295" s="66">
        <f t="shared" si="105"/>
        <v>2.0353071567017</v>
      </c>
      <c r="F295" s="9">
        <f t="shared" si="112"/>
        <v>879.37</v>
      </c>
      <c r="G295" s="68">
        <f t="shared" si="106"/>
        <v>0.1</v>
      </c>
      <c r="H295" s="9">
        <f t="shared" si="113"/>
        <v>879.37</v>
      </c>
      <c r="I295" s="66">
        <f t="shared" si="114"/>
        <v>2.0353071567017</v>
      </c>
      <c r="J295" s="9">
        <f t="shared" si="115"/>
        <v>879.37</v>
      </c>
      <c r="K295" s="9">
        <f t="shared" si="107"/>
        <v>2.0353071567017</v>
      </c>
      <c r="L295" s="9">
        <f t="shared" si="108"/>
        <v>879.37</v>
      </c>
    </row>
    <row r="296" spans="1:12">
      <c r="A296" s="66">
        <f t="shared" si="109"/>
        <v>2.4395856794032715</v>
      </c>
      <c r="B296" s="9">
        <f t="shared" si="110"/>
        <v>964.5</v>
      </c>
      <c r="C296" s="65">
        <f t="shared" si="104"/>
        <v>2.0795905882674224</v>
      </c>
      <c r="D296" s="9">
        <f t="shared" si="111"/>
        <v>964.5</v>
      </c>
      <c r="E296" s="66">
        <f t="shared" si="105"/>
        <v>2.0875584504284781</v>
      </c>
      <c r="F296" s="9">
        <f t="shared" si="112"/>
        <v>964.5</v>
      </c>
      <c r="G296" s="68">
        <f t="shared" si="106"/>
        <v>0.1</v>
      </c>
      <c r="H296" s="9">
        <f t="shared" si="113"/>
        <v>964.5</v>
      </c>
      <c r="I296" s="66">
        <f t="shared" si="114"/>
        <v>2.0875584504284781</v>
      </c>
      <c r="J296" s="9">
        <f t="shared" si="115"/>
        <v>964.5</v>
      </c>
      <c r="K296" s="9">
        <f t="shared" si="107"/>
        <v>2.0875584504284781</v>
      </c>
      <c r="L296" s="9">
        <f t="shared" si="108"/>
        <v>964.5</v>
      </c>
    </row>
    <row r="297" spans="1:12">
      <c r="A297" s="66">
        <f t="shared" si="109"/>
        <v>2.5166252271739009</v>
      </c>
      <c r="B297" s="9">
        <f t="shared" si="110"/>
        <v>1046.71</v>
      </c>
      <c r="C297" s="65">
        <f t="shared" si="104"/>
        <v>2.1566301360380518</v>
      </c>
      <c r="D297" s="9">
        <f t="shared" si="111"/>
        <v>1046.71</v>
      </c>
      <c r="E297" s="66">
        <f t="shared" si="105"/>
        <v>2.1314955658006642</v>
      </c>
      <c r="F297" s="9">
        <f t="shared" si="112"/>
        <v>1046.71</v>
      </c>
      <c r="G297" s="68">
        <f t="shared" si="106"/>
        <v>0.1</v>
      </c>
      <c r="H297" s="9">
        <f t="shared" si="113"/>
        <v>1046.71</v>
      </c>
      <c r="I297" s="66">
        <f t="shared" si="114"/>
        <v>2.1314955658006642</v>
      </c>
      <c r="J297" s="9">
        <f t="shared" si="115"/>
        <v>1046.71</v>
      </c>
      <c r="K297" s="9">
        <f t="shared" si="107"/>
        <v>2.1314955658006642</v>
      </c>
      <c r="L297" s="9">
        <f t="shared" si="108"/>
        <v>1046.71</v>
      </c>
    </row>
    <row r="298" spans="1:12">
      <c r="A298" s="66">
        <f t="shared" si="109"/>
        <v>2.5936647749445307</v>
      </c>
      <c r="B298" s="9">
        <f t="shared" si="110"/>
        <v>1146.06</v>
      </c>
      <c r="C298" s="65">
        <f t="shared" si="104"/>
        <v>2.2336696838086816</v>
      </c>
      <c r="D298" s="9">
        <f t="shared" si="111"/>
        <v>1146.06</v>
      </c>
      <c r="E298" s="66">
        <f t="shared" si="105"/>
        <v>2.1778379262909744</v>
      </c>
      <c r="F298" s="9">
        <f t="shared" si="112"/>
        <v>1146.06</v>
      </c>
      <c r="G298" s="68">
        <f t="shared" si="106"/>
        <v>0.1</v>
      </c>
      <c r="H298" s="9">
        <f t="shared" si="113"/>
        <v>1146.06</v>
      </c>
      <c r="I298" s="66">
        <f t="shared" si="114"/>
        <v>2.1778522882159366</v>
      </c>
      <c r="J298" s="9">
        <f t="shared" si="115"/>
        <v>1146.06</v>
      </c>
      <c r="K298" s="9">
        <f t="shared" si="107"/>
        <v>2.1778522882159366</v>
      </c>
      <c r="L298" s="9">
        <f t="shared" si="108"/>
        <v>1146.06</v>
      </c>
    </row>
    <row r="299" spans="1:12">
      <c r="A299" s="66">
        <f t="shared" si="109"/>
        <v>2.6707043227151601</v>
      </c>
      <c r="B299" s="9">
        <f t="shared" si="110"/>
        <v>1262.1400000000001</v>
      </c>
      <c r="C299" s="65">
        <f t="shared" si="104"/>
        <v>2.310709231579311</v>
      </c>
      <c r="D299" s="9">
        <f t="shared" si="111"/>
        <v>1262.1400000000001</v>
      </c>
      <c r="E299" s="66">
        <f t="shared" si="105"/>
        <v>2.2246048958404847</v>
      </c>
      <c r="F299" s="9">
        <f t="shared" si="112"/>
        <v>1262.1400000000001</v>
      </c>
      <c r="G299" s="68">
        <f t="shared" si="106"/>
        <v>4.8971081411586384E-3</v>
      </c>
      <c r="H299" s="9">
        <f t="shared" si="113"/>
        <v>1262.1400000000001</v>
      </c>
      <c r="I299" s="66">
        <f t="shared" si="114"/>
        <v>2.2295020039816436</v>
      </c>
      <c r="J299" s="9">
        <f t="shared" si="115"/>
        <v>1262.1400000000001</v>
      </c>
      <c r="K299" s="9">
        <f t="shared" si="107"/>
        <v>2.2295020039816436</v>
      </c>
      <c r="L299" s="9">
        <f t="shared" si="108"/>
        <v>1262.1400000000001</v>
      </c>
    </row>
    <row r="300" spans="1:12">
      <c r="A300" s="66">
        <f t="shared" si="109"/>
        <v>2.7477438704857899</v>
      </c>
      <c r="B300" s="9">
        <f t="shared" si="110"/>
        <v>1380.49</v>
      </c>
      <c r="C300" s="65">
        <f t="shared" si="104"/>
        <v>2.3877487793499408</v>
      </c>
      <c r="D300" s="9">
        <f t="shared" si="111"/>
        <v>1380.49</v>
      </c>
      <c r="E300" s="66">
        <f t="shared" si="105"/>
        <v>2.2658715914293817</v>
      </c>
      <c r="F300" s="9">
        <f t="shared" si="112"/>
        <v>1380.49</v>
      </c>
      <c r="G300" s="68">
        <f t="shared" si="106"/>
        <v>3.0812925432835352E-2</v>
      </c>
      <c r="H300" s="9">
        <f t="shared" si="113"/>
        <v>1380.49</v>
      </c>
      <c r="I300" s="66">
        <f t="shared" si="114"/>
        <v>2.296684516862217</v>
      </c>
      <c r="J300" s="9">
        <f t="shared" si="115"/>
        <v>1380.49</v>
      </c>
      <c r="K300" s="9">
        <f t="shared" si="107"/>
        <v>2.296684516862217</v>
      </c>
      <c r="L300" s="9">
        <f t="shared" si="108"/>
        <v>1380.49</v>
      </c>
    </row>
    <row r="301" spans="1:12">
      <c r="A301" s="66">
        <f t="shared" si="109"/>
        <v>2.8247834182564193</v>
      </c>
      <c r="B301" s="9">
        <f t="shared" si="110"/>
        <v>1507.13</v>
      </c>
      <c r="C301" s="65">
        <f t="shared" si="104"/>
        <v>2.4647883271205702</v>
      </c>
      <c r="D301" s="9">
        <f t="shared" si="111"/>
        <v>1507.13</v>
      </c>
      <c r="E301" s="66">
        <f t="shared" si="105"/>
        <v>2.3043866251933225</v>
      </c>
      <c r="F301" s="9">
        <f t="shared" si="112"/>
        <v>1507.13</v>
      </c>
      <c r="G301" s="68">
        <f t="shared" si="106"/>
        <v>7.860176076587598E-2</v>
      </c>
      <c r="H301" s="9">
        <f t="shared" si="113"/>
        <v>1507.13</v>
      </c>
      <c r="I301" s="66">
        <f t="shared" si="114"/>
        <v>2.3829883859591985</v>
      </c>
      <c r="J301" s="9">
        <f t="shared" si="115"/>
        <v>1507.13</v>
      </c>
      <c r="K301" s="9">
        <f t="shared" si="107"/>
        <v>2.3829883859591985</v>
      </c>
      <c r="L301" s="9">
        <f t="shared" si="108"/>
        <v>1507.13</v>
      </c>
    </row>
    <row r="302" spans="1:12">
      <c r="A302" s="66">
        <f t="shared" si="109"/>
        <v>2.9018229660270491</v>
      </c>
      <c r="B302" s="9">
        <f t="shared" si="110"/>
        <v>1647.78</v>
      </c>
      <c r="C302" s="65">
        <f t="shared" si="104"/>
        <v>2.5418278748912</v>
      </c>
      <c r="D302" s="9">
        <f t="shared" si="111"/>
        <v>1647.78</v>
      </c>
      <c r="E302" s="66">
        <f t="shared" si="105"/>
        <v>2.3417445979645359</v>
      </c>
      <c r="F302" s="9">
        <f t="shared" si="112"/>
        <v>1647.78</v>
      </c>
      <c r="G302" s="68">
        <f t="shared" si="106"/>
        <v>0.14104573689988362</v>
      </c>
      <c r="H302" s="9">
        <f t="shared" si="113"/>
        <v>1647.78</v>
      </c>
      <c r="I302" s="66">
        <f t="shared" si="114"/>
        <v>2.4827903348644194</v>
      </c>
      <c r="J302" s="9">
        <f t="shared" si="115"/>
        <v>1647.78</v>
      </c>
      <c r="K302" s="9">
        <f t="shared" si="107"/>
        <v>2.4827903348644194</v>
      </c>
      <c r="L302" s="9">
        <f t="shared" si="108"/>
        <v>1647.78</v>
      </c>
    </row>
    <row r="303" spans="1:12">
      <c r="A303" s="66">
        <f t="shared" si="109"/>
        <v>2.978862513797679</v>
      </c>
      <c r="B303" s="9">
        <f t="shared" si="110"/>
        <v>1809.6</v>
      </c>
      <c r="C303" s="65">
        <f t="shared" si="104"/>
        <v>2.6188674226618298</v>
      </c>
      <c r="D303" s="9">
        <f t="shared" si="111"/>
        <v>1809.6</v>
      </c>
      <c r="E303" s="66">
        <f t="shared" si="105"/>
        <v>2.3791491330606722</v>
      </c>
      <c r="F303" s="9">
        <f t="shared" si="112"/>
        <v>1809.6</v>
      </c>
      <c r="G303" s="68">
        <f t="shared" si="106"/>
        <v>0.21266647395794702</v>
      </c>
      <c r="H303" s="9">
        <f t="shared" si="113"/>
        <v>1809.6</v>
      </c>
      <c r="I303" s="66">
        <f t="shared" si="114"/>
        <v>2.5918156070186193</v>
      </c>
      <c r="J303" s="9">
        <f t="shared" si="115"/>
        <v>1809.6</v>
      </c>
      <c r="K303" s="9">
        <f t="shared" si="107"/>
        <v>2.5918156070186193</v>
      </c>
      <c r="L303" s="9">
        <f t="shared" si="108"/>
        <v>1809.6</v>
      </c>
    </row>
    <row r="304" spans="1:12">
      <c r="A304" s="66">
        <f t="shared" si="109"/>
        <v>3.0559020615683083</v>
      </c>
      <c r="B304" s="9">
        <f t="shared" si="110"/>
        <v>1976.7</v>
      </c>
      <c r="C304" s="65">
        <f t="shared" si="104"/>
        <v>2.6959069704324592</v>
      </c>
      <c r="D304" s="9">
        <f t="shared" si="111"/>
        <v>1976.7</v>
      </c>
      <c r="E304" s="66">
        <f t="shared" si="105"/>
        <v>2.4128202969854073</v>
      </c>
      <c r="F304" s="9">
        <f t="shared" si="112"/>
        <v>1976.7</v>
      </c>
      <c r="G304" s="68">
        <f t="shared" si="106"/>
        <v>0.28059837403922161</v>
      </c>
      <c r="H304" s="9">
        <f t="shared" si="113"/>
        <v>1976.7</v>
      </c>
      <c r="I304" s="66">
        <f t="shared" si="114"/>
        <v>2.6934186710246291</v>
      </c>
      <c r="J304" s="9">
        <f t="shared" si="115"/>
        <v>1976.7</v>
      </c>
      <c r="K304" s="9">
        <f t="shared" si="107"/>
        <v>2.6934186710246291</v>
      </c>
      <c r="L304" s="9">
        <f t="shared" si="108"/>
        <v>1976.7</v>
      </c>
    </row>
    <row r="305" spans="1:12">
      <c r="A305" s="66">
        <f t="shared" si="109"/>
        <v>3.1329416093389386</v>
      </c>
      <c r="B305" s="9">
        <f t="shared" si="110"/>
        <v>2158.14</v>
      </c>
      <c r="C305" s="65">
        <f t="shared" si="104"/>
        <v>2.7729465182030895</v>
      </c>
      <c r="D305" s="9">
        <f t="shared" si="111"/>
        <v>2158.14</v>
      </c>
      <c r="E305" s="66">
        <f t="shared" si="105"/>
        <v>2.4448611790271033</v>
      </c>
      <c r="F305" s="9">
        <f t="shared" si="112"/>
        <v>2158.14</v>
      </c>
      <c r="G305" s="68">
        <f t="shared" si="106"/>
        <v>0.34581561014327483</v>
      </c>
      <c r="H305" s="9">
        <f t="shared" si="113"/>
        <v>2158.14</v>
      </c>
      <c r="I305" s="66">
        <f t="shared" si="114"/>
        <v>2.7906767891703783</v>
      </c>
      <c r="J305" s="9">
        <f t="shared" si="115"/>
        <v>2158.14</v>
      </c>
      <c r="K305" s="9">
        <f t="shared" si="107"/>
        <v>2.7906767891703783</v>
      </c>
      <c r="L305" s="9">
        <f t="shared" si="108"/>
        <v>2158.14</v>
      </c>
    </row>
    <row r="306" spans="1:12">
      <c r="A306" s="66">
        <f t="shared" si="109"/>
        <v>3.2099811571095676</v>
      </c>
      <c r="B306" s="9">
        <f t="shared" si="110"/>
        <v>2368.64</v>
      </c>
      <c r="C306" s="65">
        <f t="shared" si="104"/>
        <v>2.8499860659737184</v>
      </c>
      <c r="D306" s="9">
        <f t="shared" si="111"/>
        <v>2368.64</v>
      </c>
      <c r="E306" s="66">
        <f t="shared" si="105"/>
        <v>2.4773507424334129</v>
      </c>
      <c r="F306" s="9">
        <f t="shared" si="112"/>
        <v>2368.64</v>
      </c>
      <c r="G306" s="68">
        <f t="shared" si="106"/>
        <v>0.41101283898270019</v>
      </c>
      <c r="H306" s="9">
        <f t="shared" si="113"/>
        <v>2368.64</v>
      </c>
      <c r="I306" s="66">
        <f t="shared" si="114"/>
        <v>2.888363581416113</v>
      </c>
      <c r="J306" s="9">
        <f t="shared" si="115"/>
        <v>2368.64</v>
      </c>
      <c r="K306" s="9">
        <f t="shared" si="107"/>
        <v>2.888363581416113</v>
      </c>
      <c r="L306" s="9">
        <f t="shared" si="108"/>
        <v>2368.64</v>
      </c>
    </row>
    <row r="307" spans="1:12">
      <c r="A307" s="66">
        <f t="shared" si="109"/>
        <v>3.2870207048801974</v>
      </c>
      <c r="B307" s="9">
        <f t="shared" si="110"/>
        <v>2586.6999999999998</v>
      </c>
      <c r="C307" s="65">
        <f t="shared" si="104"/>
        <v>2.9270256137443482</v>
      </c>
      <c r="D307" s="9">
        <f t="shared" si="111"/>
        <v>2586.6999999999998</v>
      </c>
      <c r="E307" s="66">
        <f t="shared" si="105"/>
        <v>2.5067888807083127</v>
      </c>
      <c r="F307" s="9">
        <f t="shared" si="112"/>
        <v>2586.6999999999998</v>
      </c>
      <c r="G307" s="68">
        <f t="shared" si="106"/>
        <v>0.46849133906503032</v>
      </c>
      <c r="H307" s="9">
        <f t="shared" si="113"/>
        <v>2586.6999999999998</v>
      </c>
      <c r="I307" s="66">
        <f t="shared" si="114"/>
        <v>2.9752802197733432</v>
      </c>
      <c r="J307" s="9">
        <f t="shared" si="115"/>
        <v>2586.6999999999998</v>
      </c>
      <c r="K307" s="9">
        <f t="shared" si="107"/>
        <v>2.9752802197733432</v>
      </c>
      <c r="L307" s="9">
        <f t="shared" si="108"/>
        <v>2586.6999999999998</v>
      </c>
    </row>
    <row r="308" spans="1:12">
      <c r="A308" s="66">
        <f t="shared" si="109"/>
        <v>3.3640602526508272</v>
      </c>
      <c r="B308" s="9">
        <f t="shared" si="110"/>
        <v>2828.03</v>
      </c>
      <c r="C308" s="65">
        <f t="shared" si="104"/>
        <v>3.004065161514978</v>
      </c>
      <c r="D308" s="9">
        <f t="shared" si="111"/>
        <v>2828.03</v>
      </c>
      <c r="E308" s="66">
        <f t="shared" si="105"/>
        <v>2.5353894722057597</v>
      </c>
      <c r="F308" s="9">
        <f t="shared" si="112"/>
        <v>2828.03</v>
      </c>
      <c r="G308" s="68">
        <f t="shared" si="106"/>
        <v>0.5224684904673309</v>
      </c>
      <c r="H308" s="9">
        <f t="shared" si="113"/>
        <v>2828.03</v>
      </c>
      <c r="I308" s="66">
        <f t="shared" si="114"/>
        <v>3.0578579626730908</v>
      </c>
      <c r="J308" s="9">
        <f t="shared" si="115"/>
        <v>2828.03</v>
      </c>
      <c r="K308" s="9">
        <f t="shared" si="107"/>
        <v>3.0578579626730908</v>
      </c>
      <c r="L308" s="9">
        <f t="shared" si="108"/>
        <v>2828.03</v>
      </c>
    </row>
    <row r="309" spans="1:12">
      <c r="A309" s="66">
        <f t="shared" si="109"/>
        <v>3.41541995116458</v>
      </c>
      <c r="B309" s="9">
        <f t="shared" si="110"/>
        <v>3097.68</v>
      </c>
      <c r="C309" s="65">
        <f t="shared" si="104"/>
        <v>3.0554248600287308</v>
      </c>
      <c r="D309" s="9">
        <f t="shared" si="111"/>
        <v>3097.68</v>
      </c>
      <c r="E309" s="66">
        <f t="shared" si="105"/>
        <v>2.5634039489621632</v>
      </c>
      <c r="F309" s="9">
        <f t="shared" si="112"/>
        <v>3097.68</v>
      </c>
      <c r="G309" s="68">
        <f t="shared" si="106"/>
        <v>0.57334657577607018</v>
      </c>
      <c r="H309" s="9">
        <f t="shared" si="113"/>
        <v>3097.68</v>
      </c>
      <c r="I309" s="66">
        <f t="shared" si="114"/>
        <v>3.1367505247382335</v>
      </c>
      <c r="J309" s="9">
        <f t="shared" si="115"/>
        <v>3097.68</v>
      </c>
      <c r="K309" s="9">
        <f t="shared" si="107"/>
        <v>3.1367505247382335</v>
      </c>
      <c r="L309" s="9">
        <f t="shared" si="108"/>
        <v>3097.68</v>
      </c>
    </row>
    <row r="310" spans="1:12">
      <c r="A310" s="66">
        <f t="shared" si="109"/>
        <v>3.4924594989352098</v>
      </c>
      <c r="B310" s="9">
        <f t="shared" si="110"/>
        <v>3388.42</v>
      </c>
      <c r="C310" s="65">
        <f t="shared" si="104"/>
        <v>3.1324644077993606</v>
      </c>
      <c r="D310" s="9">
        <f t="shared" si="111"/>
        <v>3388.42</v>
      </c>
      <c r="E310" s="66">
        <f t="shared" si="105"/>
        <v>2.5898946199746868</v>
      </c>
      <c r="F310" s="9">
        <f t="shared" si="112"/>
        <v>3388.42</v>
      </c>
      <c r="G310" s="68">
        <f t="shared" si="106"/>
        <v>0.61955291147921376</v>
      </c>
      <c r="H310" s="9">
        <f t="shared" si="113"/>
        <v>3388.42</v>
      </c>
      <c r="I310" s="66">
        <f t="shared" si="114"/>
        <v>3.2094475314539004</v>
      </c>
      <c r="J310" s="9">
        <f t="shared" si="115"/>
        <v>3388.42</v>
      </c>
      <c r="K310" s="9">
        <f t="shared" si="107"/>
        <v>3.2094475314539004</v>
      </c>
      <c r="L310" s="9">
        <f t="shared" si="108"/>
        <v>3388.42</v>
      </c>
    </row>
    <row r="311" spans="1:12">
      <c r="A311" s="66">
        <f t="shared" si="109"/>
        <v>3.543819197448963</v>
      </c>
      <c r="B311" s="9">
        <f t="shared" si="110"/>
        <v>3708.46</v>
      </c>
      <c r="C311" s="65">
        <f t="shared" si="104"/>
        <v>3.1838241063131139</v>
      </c>
      <c r="D311" s="9">
        <f t="shared" si="111"/>
        <v>3708.46</v>
      </c>
      <c r="E311" s="66">
        <f t="shared" si="105"/>
        <v>2.6155030372213375</v>
      </c>
      <c r="F311" s="9">
        <f t="shared" si="112"/>
        <v>3708.46</v>
      </c>
      <c r="G311" s="68">
        <f t="shared" si="106"/>
        <v>0.6624364617126608</v>
      </c>
      <c r="H311" s="9">
        <f t="shared" si="113"/>
        <v>3708.46</v>
      </c>
      <c r="I311" s="66">
        <f t="shared" si="114"/>
        <v>3.2779394989339981</v>
      </c>
      <c r="J311" s="9">
        <f t="shared" si="115"/>
        <v>3708.46</v>
      </c>
      <c r="K311" s="9">
        <f t="shared" si="107"/>
        <v>3.2779394989339981</v>
      </c>
      <c r="L311" s="9">
        <f t="shared" si="108"/>
        <v>3708.46</v>
      </c>
    </row>
    <row r="312" spans="1:12">
      <c r="A312" s="66">
        <f t="shared" si="109"/>
        <v>3.6208587452195928</v>
      </c>
      <c r="B312" s="9">
        <f t="shared" si="110"/>
        <v>4057.86</v>
      </c>
      <c r="C312" s="65">
        <f t="shared" si="104"/>
        <v>3.2608636540837437</v>
      </c>
      <c r="D312" s="9">
        <f t="shared" si="111"/>
        <v>4057.86</v>
      </c>
      <c r="E312" s="66">
        <f t="shared" si="105"/>
        <v>2.6400676417978861</v>
      </c>
      <c r="F312" s="9">
        <f t="shared" si="112"/>
        <v>4057.86</v>
      </c>
      <c r="G312" s="68">
        <f t="shared" si="106"/>
        <v>0.70193525628332831</v>
      </c>
      <c r="H312" s="9">
        <f t="shared" si="113"/>
        <v>4057.86</v>
      </c>
      <c r="I312" s="66">
        <f t="shared" si="114"/>
        <v>3.3420028980812146</v>
      </c>
      <c r="J312" s="9">
        <f t="shared" si="115"/>
        <v>4057.86</v>
      </c>
      <c r="K312" s="9">
        <f t="shared" si="107"/>
        <v>3.3420028980812146</v>
      </c>
      <c r="L312" s="9">
        <f t="shared" si="108"/>
        <v>4057.86</v>
      </c>
    </row>
    <row r="313" spans="1:12">
      <c r="A313" s="66">
        <f t="shared" si="109"/>
        <v>3.672218443733346</v>
      </c>
      <c r="B313" s="9">
        <f t="shared" si="110"/>
        <v>4435.72</v>
      </c>
      <c r="C313" s="65">
        <f t="shared" si="104"/>
        <v>3.3122233525974969</v>
      </c>
      <c r="D313" s="9">
        <f t="shared" si="111"/>
        <v>4435.72</v>
      </c>
      <c r="E313" s="66">
        <f t="shared" si="105"/>
        <v>2.6634460070293264</v>
      </c>
      <c r="F313" s="9">
        <f t="shared" si="112"/>
        <v>4435.72</v>
      </c>
      <c r="G313" s="68">
        <f t="shared" si="106"/>
        <v>0.73806636480332055</v>
      </c>
      <c r="H313" s="9">
        <f t="shared" si="113"/>
        <v>4435.72</v>
      </c>
      <c r="I313" s="66">
        <f t="shared" si="114"/>
        <v>3.4015123718326468</v>
      </c>
      <c r="J313" s="9">
        <f t="shared" si="115"/>
        <v>4435.72</v>
      </c>
      <c r="K313" s="9">
        <f t="shared" si="107"/>
        <v>3.4015123718326468</v>
      </c>
      <c r="L313" s="9">
        <f t="shared" si="108"/>
        <v>4435.72</v>
      </c>
    </row>
    <row r="314" spans="1:12">
      <c r="A314" s="66">
        <f t="shared" si="109"/>
        <v>3.7235781422470993</v>
      </c>
      <c r="B314" s="9">
        <f t="shared" si="110"/>
        <v>4843.67</v>
      </c>
      <c r="C314" s="65">
        <f t="shared" si="104"/>
        <v>3.3635830511112501</v>
      </c>
      <c r="D314" s="9">
        <f t="shared" si="111"/>
        <v>4843.67</v>
      </c>
      <c r="E314" s="66">
        <f t="shared" si="105"/>
        <v>2.6857054514551986</v>
      </c>
      <c r="F314" s="9">
        <f t="shared" si="112"/>
        <v>4843.67</v>
      </c>
      <c r="G314" s="68">
        <f t="shared" si="106"/>
        <v>0.77117947425549416</v>
      </c>
      <c r="H314" s="9">
        <f t="shared" si="113"/>
        <v>4843.67</v>
      </c>
      <c r="I314" s="66">
        <f t="shared" si="114"/>
        <v>3.4568849257106926</v>
      </c>
      <c r="J314" s="9">
        <f t="shared" si="115"/>
        <v>4843.67</v>
      </c>
      <c r="K314" s="9">
        <f t="shared" si="107"/>
        <v>3.4568849257106926</v>
      </c>
      <c r="L314" s="9">
        <f t="shared" si="108"/>
        <v>4843.67</v>
      </c>
    </row>
    <row r="315" spans="1:12">
      <c r="A315" s="66">
        <f t="shared" si="109"/>
        <v>3.8006176900177282</v>
      </c>
      <c r="B315" s="9">
        <f t="shared" si="110"/>
        <v>5304.46</v>
      </c>
      <c r="C315" s="65">
        <f t="shared" si="104"/>
        <v>3.440622598881879</v>
      </c>
      <c r="D315" s="9">
        <f t="shared" si="111"/>
        <v>5304.46</v>
      </c>
      <c r="E315" s="66">
        <f t="shared" si="105"/>
        <v>2.7078639974052678</v>
      </c>
      <c r="F315" s="9">
        <f t="shared" si="112"/>
        <v>5304.46</v>
      </c>
      <c r="G315" s="68">
        <f t="shared" si="106"/>
        <v>0.80293263907459189</v>
      </c>
      <c r="H315" s="9">
        <f t="shared" si="113"/>
        <v>5304.46</v>
      </c>
      <c r="I315" s="66">
        <f t="shared" si="114"/>
        <v>3.51079663647986</v>
      </c>
      <c r="J315" s="9">
        <f t="shared" si="115"/>
        <v>5304.46</v>
      </c>
      <c r="K315" s="9">
        <f t="shared" si="107"/>
        <v>3.51079663647986</v>
      </c>
      <c r="L315" s="9">
        <f t="shared" si="108"/>
        <v>5304.46</v>
      </c>
    </row>
    <row r="316" spans="1:12">
      <c r="A316" s="66">
        <f t="shared" si="109"/>
        <v>3.8519773885314814</v>
      </c>
      <c r="B316" s="9">
        <f t="shared" si="110"/>
        <v>5804.21</v>
      </c>
      <c r="C316" s="65">
        <f t="shared" si="104"/>
        <v>3.4919822973956323</v>
      </c>
      <c r="D316" s="9">
        <f t="shared" si="111"/>
        <v>5804.21</v>
      </c>
      <c r="E316" s="66">
        <f t="shared" si="105"/>
        <v>2.7290272447567649</v>
      </c>
      <c r="F316" s="9">
        <f t="shared" si="112"/>
        <v>5804.21</v>
      </c>
      <c r="G316" s="68">
        <f t="shared" si="106"/>
        <v>0.83217084016946685</v>
      </c>
      <c r="H316" s="9">
        <f t="shared" si="113"/>
        <v>5804.21</v>
      </c>
      <c r="I316" s="66">
        <f t="shared" si="114"/>
        <v>3.5611980849262319</v>
      </c>
      <c r="J316" s="9">
        <f t="shared" si="115"/>
        <v>5804.21</v>
      </c>
      <c r="K316" s="9">
        <f t="shared" si="107"/>
        <v>3.5611980849262319</v>
      </c>
      <c r="L316" s="9">
        <f t="shared" si="108"/>
        <v>5804.21</v>
      </c>
    </row>
    <row r="317" spans="1:12">
      <c r="A317" s="66">
        <f t="shared" si="109"/>
        <v>3.9033370870452346</v>
      </c>
      <c r="B317" s="9">
        <f t="shared" si="110"/>
        <v>6354.69</v>
      </c>
      <c r="C317" s="65">
        <f t="shared" si="104"/>
        <v>3.5433419959093855</v>
      </c>
      <c r="D317" s="9">
        <f t="shared" si="111"/>
        <v>6354.69</v>
      </c>
      <c r="E317" s="66">
        <f t="shared" si="105"/>
        <v>2.7495725713047983</v>
      </c>
      <c r="F317" s="9">
        <f t="shared" si="112"/>
        <v>6354.69</v>
      </c>
      <c r="G317" s="68">
        <f t="shared" si="106"/>
        <v>0.85957437634559952</v>
      </c>
      <c r="H317" s="9">
        <f t="shared" si="113"/>
        <v>6354.69</v>
      </c>
      <c r="I317" s="66">
        <f t="shared" si="114"/>
        <v>3.6091469476503977</v>
      </c>
      <c r="J317" s="9">
        <f t="shared" si="115"/>
        <v>6354.69</v>
      </c>
      <c r="K317" s="9">
        <f t="shared" si="107"/>
        <v>3.6091469476503977</v>
      </c>
      <c r="L317" s="9">
        <f t="shared" si="108"/>
        <v>6354.69</v>
      </c>
    </row>
    <row r="318" spans="1:12">
      <c r="A318" s="66">
        <f t="shared" si="109"/>
        <v>3.9546967855589878</v>
      </c>
      <c r="B318" s="9">
        <f t="shared" si="110"/>
        <v>6944.71</v>
      </c>
      <c r="C318" s="65">
        <f t="shared" si="104"/>
        <v>3.5947016944231387</v>
      </c>
      <c r="D318" s="9">
        <f t="shared" si="111"/>
        <v>6944.71</v>
      </c>
      <c r="E318" s="66">
        <f t="shared" si="105"/>
        <v>2.7690094728340764</v>
      </c>
      <c r="F318" s="9">
        <f t="shared" si="112"/>
        <v>6944.71</v>
      </c>
      <c r="G318" s="68">
        <f t="shared" si="106"/>
        <v>0.88464231524771753</v>
      </c>
      <c r="H318" s="9">
        <f t="shared" si="113"/>
        <v>6944.71</v>
      </c>
      <c r="I318" s="66">
        <f t="shared" si="114"/>
        <v>3.653651788081794</v>
      </c>
      <c r="J318" s="9">
        <f t="shared" si="115"/>
        <v>6944.71</v>
      </c>
      <c r="K318" s="9">
        <f t="shared" si="107"/>
        <v>3.6727905104584075</v>
      </c>
      <c r="L318" s="9">
        <f t="shared" si="108"/>
        <v>6944.71</v>
      </c>
    </row>
    <row r="319" spans="1:12">
      <c r="A319" s="66">
        <f t="shared" si="109"/>
        <v>4.0317363333296168</v>
      </c>
      <c r="B319" s="9">
        <f t="shared" si="110"/>
        <v>7606.09</v>
      </c>
      <c r="C319" s="65">
        <f t="shared" si="104"/>
        <v>3.6717412421937676</v>
      </c>
      <c r="D319" s="9">
        <f t="shared" si="111"/>
        <v>7606.09</v>
      </c>
      <c r="E319" s="66">
        <f t="shared" si="105"/>
        <v>2.7882463628424508</v>
      </c>
      <c r="F319" s="9">
        <f t="shared" si="112"/>
        <v>7606.09</v>
      </c>
      <c r="G319" s="68">
        <f t="shared" si="106"/>
        <v>0.90866194892893115</v>
      </c>
      <c r="H319" s="9">
        <f t="shared" si="113"/>
        <v>7606.09</v>
      </c>
      <c r="I319" s="66">
        <f t="shared" si="114"/>
        <v>3.6969083117713817</v>
      </c>
      <c r="J319" s="9">
        <f t="shared" si="115"/>
        <v>7606.09</v>
      </c>
      <c r="K319" s="9">
        <f t="shared" si="107"/>
        <v>3.7909396912944984</v>
      </c>
      <c r="L319" s="9">
        <f t="shared" si="108"/>
        <v>7606.09</v>
      </c>
    </row>
    <row r="320" spans="1:12">
      <c r="A320" s="66">
        <f t="shared" si="109"/>
        <v>4.08309603184337</v>
      </c>
      <c r="B320" s="9">
        <f t="shared" si="110"/>
        <v>8314.82</v>
      </c>
      <c r="C320" s="65">
        <f t="shared" si="104"/>
        <v>3.7231009407075208</v>
      </c>
      <c r="D320" s="9">
        <f t="shared" si="111"/>
        <v>8314.82</v>
      </c>
      <c r="E320" s="66">
        <f t="shared" si="105"/>
        <v>2.8064540106767009</v>
      </c>
      <c r="F320" s="9">
        <f t="shared" si="112"/>
        <v>8314.82</v>
      </c>
      <c r="G320" s="68">
        <f t="shared" si="106"/>
        <v>0.93069859447592873</v>
      </c>
      <c r="H320" s="9">
        <f t="shared" si="113"/>
        <v>8314.82</v>
      </c>
      <c r="I320" s="66">
        <f t="shared" si="114"/>
        <v>3.7371526051526294</v>
      </c>
      <c r="J320" s="9">
        <f t="shared" si="115"/>
        <v>8314.82</v>
      </c>
      <c r="K320" s="9">
        <f t="shared" si="107"/>
        <v>3.8997095403379252</v>
      </c>
      <c r="L320" s="9">
        <f t="shared" si="108"/>
        <v>8314.82</v>
      </c>
    </row>
    <row r="321" spans="1:12">
      <c r="A321" s="66">
        <f t="shared" si="109"/>
        <v>4.1601355796139998</v>
      </c>
      <c r="B321" s="9">
        <f t="shared" si="110"/>
        <v>9095.77</v>
      </c>
      <c r="C321" s="65">
        <f t="shared" ref="C321:C342" si="116">IF(D104&lt;0.0001,0.1,IF(D104="",0.001,D104))</f>
        <v>3.8001404884781507</v>
      </c>
      <c r="D321" s="9">
        <f t="shared" si="111"/>
        <v>9095.77</v>
      </c>
      <c r="E321" s="66">
        <f t="shared" ref="E321:E342" si="117">IF(E104&lt;0.0001,0.1,IF(E104="",E320,E104))</f>
        <v>2.8241989637280041</v>
      </c>
      <c r="F321" s="9">
        <f t="shared" si="112"/>
        <v>9095.77</v>
      </c>
      <c r="G321" s="68">
        <f t="shared" ref="G321:G342" si="118">IF(G104&lt;0.0001,0.1,IF(G104="",0.0001,G104))</f>
        <v>0.95154587050656025</v>
      </c>
      <c r="H321" s="9">
        <f t="shared" si="113"/>
        <v>9095.77</v>
      </c>
      <c r="I321" s="66">
        <f t="shared" si="114"/>
        <v>3.7757448342345645</v>
      </c>
      <c r="J321" s="9">
        <f t="shared" si="115"/>
        <v>9095.77</v>
      </c>
      <c r="K321" s="9">
        <f t="shared" ref="K321:K342" si="119">IF(M104&lt;0.0001,0.1,IF(M104="",0.0001,M104))</f>
        <v>3.9914645712345207</v>
      </c>
      <c r="L321" s="9">
        <f t="shared" ref="L321:L342" si="120">IF(C105="",D321,C105)</f>
        <v>9095.77</v>
      </c>
    </row>
    <row r="322" spans="1:12">
      <c r="A322" s="66">
        <f t="shared" ref="A322:A342" si="121">IF(B105="",A321,IF(B105&lt;0.0001,0.1,B105))</f>
        <v>4.211495278127753</v>
      </c>
      <c r="B322" s="9">
        <f t="shared" ref="B322:B342" si="122">IF(A105="",B321,A105)</f>
        <v>9953.7900000000009</v>
      </c>
      <c r="C322" s="65">
        <f t="shared" si="116"/>
        <v>3.8515001869919039</v>
      </c>
      <c r="D322" s="9">
        <f t="shared" ref="D322:D342" si="123">IF(A105="",B321,A105)</f>
        <v>9953.7900000000009</v>
      </c>
      <c r="E322" s="66">
        <f t="shared" si="117"/>
        <v>2.8414392845321021</v>
      </c>
      <c r="F322" s="9">
        <f t="shared" ref="F322:F342" si="124">IF(A105="",B321,A105)</f>
        <v>9953.7900000000009</v>
      </c>
      <c r="G322" s="68">
        <f t="shared" si="118"/>
        <v>0.97122638599206645</v>
      </c>
      <c r="H322" s="9">
        <f t="shared" ref="H322:H342" si="125">IF(A105="",B321,A105)</f>
        <v>9953.7900000000009</v>
      </c>
      <c r="I322" s="66">
        <f t="shared" ref="I322:I342" si="126">IF(I105&lt;0.0001,0.1,IF(I105="",I321,I105))</f>
        <v>3.8126656705241686</v>
      </c>
      <c r="J322" s="9">
        <f t="shared" ref="J322:J342" si="127">IF(A105="",B321,A105)</f>
        <v>9953.7900000000009</v>
      </c>
      <c r="K322" s="9">
        <f t="shared" si="119"/>
        <v>4.0689663588816245</v>
      </c>
      <c r="L322" s="9">
        <f t="shared" si="120"/>
        <v>9953.7900000000009</v>
      </c>
    </row>
    <row r="323" spans="1:12">
      <c r="A323" s="66">
        <f t="shared" si="121"/>
        <v>4.2885348258983829</v>
      </c>
      <c r="B323" s="9">
        <f t="shared" si="122"/>
        <v>10895.33</v>
      </c>
      <c r="C323" s="65">
        <f t="shared" si="116"/>
        <v>3.9285397347625337</v>
      </c>
      <c r="D323" s="9">
        <f t="shared" si="123"/>
        <v>10895.33</v>
      </c>
      <c r="E323" s="66">
        <f t="shared" si="117"/>
        <v>2.8581705213525548</v>
      </c>
      <c r="F323" s="9">
        <f t="shared" si="124"/>
        <v>10895.33</v>
      </c>
      <c r="G323" s="68">
        <f t="shared" si="118"/>
        <v>0.98980383262457905</v>
      </c>
      <c r="H323" s="9">
        <f t="shared" si="125"/>
        <v>10895.33</v>
      </c>
      <c r="I323" s="66">
        <f t="shared" si="126"/>
        <v>3.8479743539771336</v>
      </c>
      <c r="J323" s="9">
        <f t="shared" si="127"/>
        <v>10895.33</v>
      </c>
      <c r="K323" s="9">
        <f t="shared" si="119"/>
        <v>4.1357613699225286</v>
      </c>
      <c r="L323" s="9">
        <f t="shared" si="120"/>
        <v>10895.33</v>
      </c>
    </row>
    <row r="324" spans="1:12">
      <c r="A324" s="66">
        <f t="shared" si="121"/>
        <v>4.3398945244121352</v>
      </c>
      <c r="B324" s="9">
        <f t="shared" si="122"/>
        <v>11894.62</v>
      </c>
      <c r="C324" s="65">
        <f t="shared" si="116"/>
        <v>3.979899433276286</v>
      </c>
      <c r="D324" s="9">
        <f t="shared" si="123"/>
        <v>11894.62</v>
      </c>
      <c r="E324" s="66">
        <f t="shared" si="117"/>
        <v>2.8739086136710257</v>
      </c>
      <c r="F324" s="9">
        <f t="shared" si="124"/>
        <v>11894.62</v>
      </c>
      <c r="G324" s="68">
        <f t="shared" si="118"/>
        <v>1.00682520666508</v>
      </c>
      <c r="H324" s="9">
        <f t="shared" si="125"/>
        <v>11894.62</v>
      </c>
      <c r="I324" s="66">
        <f t="shared" si="126"/>
        <v>3.8807338203361059</v>
      </c>
      <c r="J324" s="9">
        <f t="shared" si="127"/>
        <v>11894.62</v>
      </c>
      <c r="K324" s="9">
        <f t="shared" si="119"/>
        <v>4.1927913825538621</v>
      </c>
      <c r="L324" s="9">
        <f t="shared" si="120"/>
        <v>11894.62</v>
      </c>
    </row>
    <row r="325" spans="1:12">
      <c r="A325" s="66">
        <f t="shared" si="121"/>
        <v>4.3912542229258893</v>
      </c>
      <c r="B325" s="9">
        <f t="shared" si="122"/>
        <v>12994.33</v>
      </c>
      <c r="C325" s="65">
        <f t="shared" si="116"/>
        <v>4.0312591317900406</v>
      </c>
      <c r="D325" s="9">
        <f t="shared" si="123"/>
        <v>12994.33</v>
      </c>
      <c r="E325" s="66">
        <f t="shared" si="117"/>
        <v>2.889285944076939</v>
      </c>
      <c r="F325" s="9">
        <f t="shared" si="124"/>
        <v>12994.33</v>
      </c>
      <c r="G325" s="68">
        <f t="shared" si="118"/>
        <v>1.0230458572992651</v>
      </c>
      <c r="H325" s="9">
        <f t="shared" si="125"/>
        <v>12994.33</v>
      </c>
      <c r="I325" s="66">
        <f t="shared" si="126"/>
        <v>3.9123318013762041</v>
      </c>
      <c r="J325" s="9">
        <f t="shared" si="127"/>
        <v>12994.33</v>
      </c>
      <c r="K325" s="9">
        <f t="shared" si="119"/>
        <v>4.2442612029257152</v>
      </c>
      <c r="L325" s="9">
        <f t="shared" si="120"/>
        <v>12994.33</v>
      </c>
    </row>
    <row r="326" spans="1:12">
      <c r="A326" s="66">
        <f t="shared" si="121"/>
        <v>4.4426139214396416</v>
      </c>
      <c r="B326" s="9">
        <f t="shared" si="122"/>
        <v>14293.56</v>
      </c>
      <c r="C326" s="65">
        <f t="shared" si="116"/>
        <v>4.0826188303037929</v>
      </c>
      <c r="D326" s="9">
        <f t="shared" si="123"/>
        <v>14293.56</v>
      </c>
      <c r="E326" s="66">
        <f t="shared" si="117"/>
        <v>2.9053410183395969</v>
      </c>
      <c r="F326" s="9">
        <f t="shared" si="124"/>
        <v>14293.56</v>
      </c>
      <c r="G326" s="68">
        <f t="shared" si="118"/>
        <v>1.0395624795738494</v>
      </c>
      <c r="H326" s="9">
        <f t="shared" si="125"/>
        <v>14293.56</v>
      </c>
      <c r="I326" s="66">
        <f t="shared" si="126"/>
        <v>3.9449034979134465</v>
      </c>
      <c r="J326" s="9">
        <f t="shared" si="127"/>
        <v>14293.56</v>
      </c>
      <c r="K326" s="9">
        <f t="shared" si="119"/>
        <v>4.2944137175901682</v>
      </c>
      <c r="L326" s="9">
        <f t="shared" si="120"/>
        <v>14293.56</v>
      </c>
    </row>
    <row r="327" spans="1:12">
      <c r="A327" s="66">
        <f t="shared" si="121"/>
        <v>4.4682937706965182</v>
      </c>
      <c r="B327" s="9">
        <f t="shared" si="122"/>
        <v>15593.47</v>
      </c>
      <c r="C327" s="65">
        <f t="shared" si="116"/>
        <v>4.1082986795606695</v>
      </c>
      <c r="D327" s="9">
        <f t="shared" si="123"/>
        <v>15593.47</v>
      </c>
      <c r="E327" s="66">
        <f t="shared" si="117"/>
        <v>2.9195582427408473</v>
      </c>
      <c r="F327" s="9">
        <f t="shared" si="124"/>
        <v>15593.47</v>
      </c>
      <c r="G327" s="68">
        <f t="shared" si="118"/>
        <v>1.0538423919801858</v>
      </c>
      <c r="H327" s="9">
        <f t="shared" si="125"/>
        <v>15593.47</v>
      </c>
      <c r="I327" s="66">
        <f t="shared" si="126"/>
        <v>3.9734006347210329</v>
      </c>
      <c r="J327" s="9">
        <f t="shared" si="127"/>
        <v>15593.47</v>
      </c>
      <c r="K327" s="9">
        <f t="shared" si="119"/>
        <v>4.3363231808619664</v>
      </c>
      <c r="L327" s="9">
        <f t="shared" si="120"/>
        <v>15593.47</v>
      </c>
    </row>
    <row r="328" spans="1:12">
      <c r="A328" s="66">
        <f t="shared" si="121"/>
        <v>4.4939736199533957</v>
      </c>
      <c r="B328" s="9">
        <f t="shared" si="122"/>
        <v>17094.599999999999</v>
      </c>
      <c r="C328" s="65">
        <f t="shared" si="116"/>
        <v>4.133978528817547</v>
      </c>
      <c r="D328" s="9">
        <f t="shared" si="123"/>
        <v>17094.599999999999</v>
      </c>
      <c r="E328" s="66">
        <f t="shared" si="117"/>
        <v>2.9341275365725128</v>
      </c>
      <c r="F328" s="9">
        <f t="shared" si="124"/>
        <v>17094.599999999999</v>
      </c>
      <c r="G328" s="68">
        <f t="shared" si="118"/>
        <v>1.0681491933992699</v>
      </c>
      <c r="H328" s="9">
        <f t="shared" si="125"/>
        <v>17094.599999999999</v>
      </c>
      <c r="I328" s="66">
        <f t="shared" si="126"/>
        <v>4.0022767299717827</v>
      </c>
      <c r="J328" s="9">
        <f t="shared" si="127"/>
        <v>17094.599999999999</v>
      </c>
      <c r="K328" s="9">
        <f t="shared" si="119"/>
        <v>4.3772382472628415</v>
      </c>
      <c r="L328" s="9">
        <f t="shared" si="120"/>
        <v>17094.599999999999</v>
      </c>
    </row>
    <row r="329" spans="1:12">
      <c r="A329" s="66">
        <f t="shared" si="121"/>
        <v>4.4939736199533957</v>
      </c>
      <c r="B329" s="9">
        <f t="shared" si="122"/>
        <v>18693.150000000001</v>
      </c>
      <c r="C329" s="65">
        <f t="shared" si="116"/>
        <v>4.133978528817547</v>
      </c>
      <c r="D329" s="9">
        <f t="shared" si="123"/>
        <v>18693.150000000001</v>
      </c>
      <c r="E329" s="66">
        <f t="shared" si="117"/>
        <v>2.9478804344600378</v>
      </c>
      <c r="F329" s="9">
        <f t="shared" si="124"/>
        <v>18693.150000000001</v>
      </c>
      <c r="G329" s="68">
        <f t="shared" si="118"/>
        <v>1.0813597926493572</v>
      </c>
      <c r="H329" s="9">
        <f t="shared" si="125"/>
        <v>18693.150000000001</v>
      </c>
      <c r="I329" s="66">
        <f t="shared" si="126"/>
        <v>4.029240227109395</v>
      </c>
      <c r="J329" s="9">
        <f t="shared" si="127"/>
        <v>18693.150000000001</v>
      </c>
      <c r="K329" s="9">
        <f t="shared" si="119"/>
        <v>4.4142516020087994</v>
      </c>
      <c r="L329" s="9">
        <f t="shared" si="120"/>
        <v>18693.150000000001</v>
      </c>
    </row>
    <row r="330" spans="1:12">
      <c r="A330" s="66">
        <f t="shared" si="121"/>
        <v>4.4939736199533957</v>
      </c>
      <c r="B330" s="9">
        <f t="shared" si="122"/>
        <v>20393.86</v>
      </c>
      <c r="C330" s="65">
        <f t="shared" si="116"/>
        <v>4.133978528817547</v>
      </c>
      <c r="D330" s="9">
        <f t="shared" si="123"/>
        <v>20393.86</v>
      </c>
      <c r="E330" s="66">
        <f t="shared" si="117"/>
        <v>2.9608977236964127</v>
      </c>
      <c r="F330" s="9">
        <f t="shared" si="124"/>
        <v>20393.86</v>
      </c>
      <c r="G330" s="68">
        <f t="shared" si="118"/>
        <v>1.0936078404523997</v>
      </c>
      <c r="H330" s="9">
        <f t="shared" si="125"/>
        <v>20393.86</v>
      </c>
      <c r="I330" s="66">
        <f t="shared" si="126"/>
        <v>4.0545055641488119</v>
      </c>
      <c r="J330" s="9">
        <f t="shared" si="127"/>
        <v>20393.86</v>
      </c>
      <c r="K330" s="9">
        <f t="shared" si="119"/>
        <v>4.4480390402096956</v>
      </c>
      <c r="L330" s="9">
        <f t="shared" si="120"/>
        <v>20393.86</v>
      </c>
    </row>
    <row r="331" spans="1:12">
      <c r="A331" s="66">
        <f t="shared" si="121"/>
        <v>4.4939736199533957</v>
      </c>
      <c r="B331" s="9">
        <f t="shared" si="122"/>
        <v>22293.86</v>
      </c>
      <c r="C331" s="65">
        <f t="shared" si="116"/>
        <v>4.133978528817547</v>
      </c>
      <c r="D331" s="9">
        <f t="shared" si="123"/>
        <v>22293.86</v>
      </c>
      <c r="E331" s="66">
        <f t="shared" si="117"/>
        <v>2.9738431811035437</v>
      </c>
      <c r="F331" s="9">
        <f t="shared" si="124"/>
        <v>22293.86</v>
      </c>
      <c r="G331" s="68">
        <f t="shared" si="118"/>
        <v>1.1055482197712065</v>
      </c>
      <c r="H331" s="9">
        <f t="shared" si="125"/>
        <v>22293.86</v>
      </c>
      <c r="I331" s="66">
        <f t="shared" si="126"/>
        <v>4.0793914008747505</v>
      </c>
      <c r="J331" s="9">
        <f t="shared" si="127"/>
        <v>22293.86</v>
      </c>
      <c r="K331" s="9">
        <f t="shared" si="119"/>
        <v>4.4805836074320426</v>
      </c>
      <c r="L331" s="9">
        <f t="shared" si="120"/>
        <v>22293.86</v>
      </c>
    </row>
    <row r="332" spans="1:12">
      <c r="A332" s="66">
        <f t="shared" si="121"/>
        <v>4.4939736199533957</v>
      </c>
      <c r="B332" s="9">
        <f t="shared" si="122"/>
        <v>24397.47</v>
      </c>
      <c r="C332" s="65">
        <f t="shared" si="116"/>
        <v>4.133978528817547</v>
      </c>
      <c r="D332" s="9">
        <f t="shared" si="123"/>
        <v>24397.47</v>
      </c>
      <c r="E332" s="66">
        <f t="shared" si="117"/>
        <v>2.986580839990471</v>
      </c>
      <c r="F332" s="9">
        <f t="shared" si="124"/>
        <v>24397.47</v>
      </c>
      <c r="G332" s="68">
        <f t="shared" si="118"/>
        <v>1.1170694922271025</v>
      </c>
      <c r="H332" s="9">
        <f t="shared" si="125"/>
        <v>24397.47</v>
      </c>
      <c r="I332" s="66">
        <f t="shared" si="126"/>
        <v>4.1036503322175735</v>
      </c>
      <c r="J332" s="9">
        <f t="shared" si="127"/>
        <v>24397.47</v>
      </c>
      <c r="K332" s="9">
        <f t="shared" si="119"/>
        <v>4.5116915333246972</v>
      </c>
      <c r="L332" s="9">
        <f t="shared" si="120"/>
        <v>24397.47</v>
      </c>
    </row>
    <row r="333" spans="1:12">
      <c r="A333" s="66">
        <f t="shared" si="121"/>
        <v>4.4939736199533957</v>
      </c>
      <c r="B333" s="9">
        <f t="shared" si="122"/>
        <v>26697.09</v>
      </c>
      <c r="C333" s="65">
        <f t="shared" si="116"/>
        <v>4.133978528817547</v>
      </c>
      <c r="D333" s="9">
        <f t="shared" si="123"/>
        <v>26697.09</v>
      </c>
      <c r="E333" s="66">
        <f t="shared" si="117"/>
        <v>2.9989525234426244</v>
      </c>
      <c r="F333" s="9">
        <f t="shared" si="124"/>
        <v>26697.09</v>
      </c>
      <c r="G333" s="68">
        <f t="shared" si="118"/>
        <v>1.1280494272319721</v>
      </c>
      <c r="H333" s="9">
        <f t="shared" si="125"/>
        <v>26697.09</v>
      </c>
      <c r="I333" s="66">
        <f t="shared" si="126"/>
        <v>4.1270019506745967</v>
      </c>
      <c r="J333" s="9">
        <f t="shared" si="127"/>
        <v>26697.09</v>
      </c>
      <c r="K333" s="9">
        <f t="shared" si="119"/>
        <v>4.541126789186249</v>
      </c>
      <c r="L333" s="9">
        <f t="shared" si="120"/>
        <v>26697.09</v>
      </c>
    </row>
    <row r="334" spans="1:12">
      <c r="A334" s="66">
        <f t="shared" si="121"/>
        <v>4.4939736199533957</v>
      </c>
      <c r="B334" s="9">
        <f t="shared" si="122"/>
        <v>29298.66</v>
      </c>
      <c r="C334" s="65">
        <f t="shared" si="116"/>
        <v>4.133978528817547</v>
      </c>
      <c r="D334" s="9">
        <f t="shared" si="123"/>
        <v>29298.66</v>
      </c>
      <c r="E334" s="66">
        <f t="shared" si="117"/>
        <v>3.0113694584289639</v>
      </c>
      <c r="F334" s="9">
        <f t="shared" si="124"/>
        <v>29298.66</v>
      </c>
      <c r="G334" s="68">
        <f t="shared" si="118"/>
        <v>1.1388665114227166</v>
      </c>
      <c r="H334" s="9">
        <f t="shared" si="125"/>
        <v>29298.66</v>
      </c>
      <c r="I334" s="66">
        <f t="shared" si="126"/>
        <v>4.1502359698516802</v>
      </c>
      <c r="J334" s="9">
        <f t="shared" si="127"/>
        <v>29298.66</v>
      </c>
      <c r="K334" s="9">
        <f t="shared" si="119"/>
        <v>4.5699718239108149</v>
      </c>
      <c r="L334" s="9">
        <f t="shared" si="120"/>
        <v>29298.66</v>
      </c>
    </row>
    <row r="335" spans="1:12">
      <c r="A335" s="66">
        <f t="shared" si="121"/>
        <v>4.4939736199533957</v>
      </c>
      <c r="B335" s="9">
        <f t="shared" si="122"/>
        <v>31997.1</v>
      </c>
      <c r="C335" s="65">
        <f t="shared" si="116"/>
        <v>4.133978528817547</v>
      </c>
      <c r="D335" s="9">
        <f t="shared" si="123"/>
        <v>31997.1</v>
      </c>
      <c r="E335" s="66">
        <f t="shared" si="117"/>
        <v>3.0228151899324969</v>
      </c>
      <c r="F335" s="9">
        <f t="shared" si="124"/>
        <v>31997.1</v>
      </c>
      <c r="G335" s="68">
        <f t="shared" si="118"/>
        <v>1.1486618567348454</v>
      </c>
      <c r="H335" s="9">
        <f t="shared" si="125"/>
        <v>31997.1</v>
      </c>
      <c r="I335" s="66">
        <f t="shared" si="126"/>
        <v>4.1714770466673423</v>
      </c>
      <c r="J335" s="9">
        <f t="shared" si="127"/>
        <v>31997.1</v>
      </c>
      <c r="K335" s="9">
        <f t="shared" si="119"/>
        <v>4.5959957085302996</v>
      </c>
      <c r="L335" s="9">
        <f t="shared" si="120"/>
        <v>31997.1</v>
      </c>
    </row>
    <row r="336" spans="1:12">
      <c r="A336" s="66">
        <f t="shared" si="121"/>
        <v>4.4939736199533957</v>
      </c>
      <c r="B336" s="9">
        <f t="shared" si="122"/>
        <v>35005.25</v>
      </c>
      <c r="C336" s="65">
        <f t="shared" si="116"/>
        <v>4.133978528817547</v>
      </c>
      <c r="D336" s="9">
        <f t="shared" si="123"/>
        <v>35005.25</v>
      </c>
      <c r="E336" s="66">
        <f t="shared" si="117"/>
        <v>3.03418112917482</v>
      </c>
      <c r="F336" s="9">
        <f t="shared" si="124"/>
        <v>35005.25</v>
      </c>
      <c r="G336" s="68">
        <f t="shared" si="118"/>
        <v>1.1582261685736013</v>
      </c>
      <c r="H336" s="9">
        <f t="shared" si="125"/>
        <v>35005.25</v>
      </c>
      <c r="I336" s="66">
        <f t="shared" si="126"/>
        <v>4.1924072977484208</v>
      </c>
      <c r="J336" s="9">
        <f t="shared" si="127"/>
        <v>35005.25</v>
      </c>
      <c r="K336" s="9">
        <f t="shared" si="119"/>
        <v>4.621345231327199</v>
      </c>
      <c r="L336" s="9">
        <f t="shared" si="120"/>
        <v>35005.25</v>
      </c>
    </row>
    <row r="337" spans="1:12">
      <c r="A337" s="66">
        <f t="shared" si="121"/>
        <v>4.4939736199533957</v>
      </c>
      <c r="B337" s="9">
        <f t="shared" si="122"/>
        <v>38297.980000000003</v>
      </c>
      <c r="C337" s="65">
        <f t="shared" si="116"/>
        <v>4.133978528817547</v>
      </c>
      <c r="D337" s="9">
        <f t="shared" si="123"/>
        <v>38297.980000000003</v>
      </c>
      <c r="E337" s="66">
        <f t="shared" si="117"/>
        <v>3.0452546725433729</v>
      </c>
      <c r="F337" s="9">
        <f t="shared" si="124"/>
        <v>38297.980000000003</v>
      </c>
      <c r="G337" s="68">
        <f t="shared" si="118"/>
        <v>1.1673920608318633</v>
      </c>
      <c r="H337" s="9">
        <f t="shared" si="125"/>
        <v>38297.980000000003</v>
      </c>
      <c r="I337" s="66">
        <f t="shared" si="126"/>
        <v>4.2126467333752364</v>
      </c>
      <c r="J337" s="9">
        <f t="shared" si="127"/>
        <v>38297.980000000003</v>
      </c>
      <c r="K337" s="9">
        <f t="shared" si="119"/>
        <v>4.6456052343481504</v>
      </c>
      <c r="L337" s="9">
        <f t="shared" si="120"/>
        <v>38297.980000000003</v>
      </c>
    </row>
    <row r="338" spans="1:12">
      <c r="A338" s="66">
        <f t="shared" si="121"/>
        <v>4.4939736199533957</v>
      </c>
      <c r="B338" s="9">
        <f t="shared" si="122"/>
        <v>41879.160000000003</v>
      </c>
      <c r="C338" s="65">
        <f t="shared" si="116"/>
        <v>4.133978528817547</v>
      </c>
      <c r="D338" s="9">
        <f t="shared" si="123"/>
        <v>41879.160000000003</v>
      </c>
      <c r="E338" s="66">
        <f t="shared" si="117"/>
        <v>3.0559812385728602</v>
      </c>
      <c r="F338" s="9">
        <f t="shared" si="124"/>
        <v>41879.160000000003</v>
      </c>
      <c r="G338" s="68">
        <f t="shared" si="118"/>
        <v>1.176130588385754</v>
      </c>
      <c r="H338" s="9">
        <f t="shared" si="125"/>
        <v>41879.160000000003</v>
      </c>
      <c r="I338" s="66">
        <f t="shared" si="126"/>
        <v>4.2321118269586142</v>
      </c>
      <c r="J338" s="9">
        <f t="shared" si="127"/>
        <v>41879.160000000003</v>
      </c>
      <c r="K338" s="9">
        <f t="shared" si="119"/>
        <v>4.6687220052489709</v>
      </c>
      <c r="L338" s="9">
        <f t="shared" si="120"/>
        <v>41879.160000000003</v>
      </c>
    </row>
    <row r="339" spans="1:12">
      <c r="A339" s="66">
        <f t="shared" si="121"/>
        <v>4.4939736199533957</v>
      </c>
      <c r="B339" s="9">
        <f t="shared" si="122"/>
        <v>45790.09</v>
      </c>
      <c r="C339" s="65">
        <f t="shared" si="116"/>
        <v>4.133978528817547</v>
      </c>
      <c r="D339" s="9">
        <f t="shared" si="123"/>
        <v>45790.09</v>
      </c>
      <c r="E339" s="66">
        <f t="shared" si="117"/>
        <v>3.0664220630754335</v>
      </c>
      <c r="F339" s="9">
        <f t="shared" si="124"/>
        <v>45790.09</v>
      </c>
      <c r="G339" s="68">
        <f t="shared" si="118"/>
        <v>1.1845067565274408</v>
      </c>
      <c r="H339" s="9">
        <f t="shared" si="125"/>
        <v>45790.09</v>
      </c>
      <c r="I339" s="66">
        <f t="shared" si="126"/>
        <v>4.2509288196028745</v>
      </c>
      <c r="J339" s="9">
        <f t="shared" si="127"/>
        <v>45790.09</v>
      </c>
      <c r="K339" s="9">
        <f t="shared" si="119"/>
        <v>4.6908842911495761</v>
      </c>
      <c r="L339" s="9">
        <f t="shared" si="120"/>
        <v>45790.09</v>
      </c>
    </row>
    <row r="340" spans="1:12">
      <c r="A340" s="66">
        <f t="shared" si="121"/>
        <v>4.4939736199533957</v>
      </c>
      <c r="B340" s="9">
        <f t="shared" si="122"/>
        <v>50099.040000000001</v>
      </c>
      <c r="C340" s="65">
        <f t="shared" si="116"/>
        <v>4.133978528817547</v>
      </c>
      <c r="D340" s="9">
        <f t="shared" si="123"/>
        <v>50099.040000000001</v>
      </c>
      <c r="E340" s="66">
        <f t="shared" si="117"/>
        <v>3.0766746297142751</v>
      </c>
      <c r="F340" s="9">
        <f t="shared" si="124"/>
        <v>50099.040000000001</v>
      </c>
      <c r="G340" s="68">
        <f t="shared" si="118"/>
        <v>1.1926101407853</v>
      </c>
      <c r="H340" s="9">
        <f t="shared" si="125"/>
        <v>50099.040000000001</v>
      </c>
      <c r="I340" s="66">
        <f t="shared" si="126"/>
        <v>4.2692847704995751</v>
      </c>
      <c r="J340" s="9">
        <f t="shared" si="127"/>
        <v>50099.040000000001</v>
      </c>
      <c r="K340" s="9">
        <f t="shared" si="119"/>
        <v>4.7123414507312305</v>
      </c>
      <c r="L340" s="9">
        <f t="shared" si="120"/>
        <v>50099.040000000001</v>
      </c>
    </row>
    <row r="341" spans="1:12">
      <c r="A341" s="66">
        <f t="shared" si="121"/>
        <v>4.4939736199533957</v>
      </c>
      <c r="B341" s="9">
        <f t="shared" si="122"/>
        <v>54790.01</v>
      </c>
      <c r="C341" s="65">
        <f t="shared" si="116"/>
        <v>4.133978528817547</v>
      </c>
      <c r="D341" s="9">
        <f t="shared" si="123"/>
        <v>54790.01</v>
      </c>
      <c r="E341" s="66">
        <f t="shared" si="117"/>
        <v>3.0866242707042013</v>
      </c>
      <c r="F341" s="9">
        <f t="shared" si="124"/>
        <v>54790.01</v>
      </c>
      <c r="G341" s="68">
        <f t="shared" si="118"/>
        <v>1.2003611250989716</v>
      </c>
      <c r="H341" s="9">
        <f t="shared" si="125"/>
        <v>54790.01</v>
      </c>
      <c r="I341" s="66">
        <f t="shared" si="126"/>
        <v>4.2869853958031729</v>
      </c>
      <c r="J341" s="9">
        <f t="shared" si="127"/>
        <v>54790.01</v>
      </c>
      <c r="K341" s="9">
        <f t="shared" si="119"/>
        <v>4.7328915446911273</v>
      </c>
      <c r="L341" s="9">
        <f t="shared" si="120"/>
        <v>54790.01</v>
      </c>
    </row>
    <row r="342" spans="1:12">
      <c r="A342" s="66">
        <f t="shared" si="121"/>
        <v>4.4939736199533957</v>
      </c>
      <c r="B342" s="9">
        <f t="shared" si="122"/>
        <v>59998.48</v>
      </c>
      <c r="C342" s="65">
        <f t="shared" si="116"/>
        <v>4.133978528817547</v>
      </c>
      <c r="D342" s="9">
        <f t="shared" si="123"/>
        <v>59998.48</v>
      </c>
      <c r="E342" s="66">
        <f t="shared" si="117"/>
        <v>3.0964694728793964</v>
      </c>
      <c r="F342" s="9">
        <f t="shared" si="124"/>
        <v>59998.48</v>
      </c>
      <c r="G342" s="68">
        <f t="shared" si="118"/>
        <v>1.2079234200993421</v>
      </c>
      <c r="H342" s="9">
        <f t="shared" si="125"/>
        <v>59998.48</v>
      </c>
      <c r="I342" s="66">
        <f t="shared" si="126"/>
        <v>4.3043928929787381</v>
      </c>
      <c r="J342" s="9">
        <f t="shared" si="127"/>
        <v>59998.48</v>
      </c>
      <c r="K342" s="9">
        <f t="shared" si="119"/>
        <v>4.752975297576695</v>
      </c>
      <c r="L342" s="9">
        <f t="shared" si="120"/>
        <v>59998.48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K346"/>
  <sheetViews>
    <sheetView zoomScale="81" zoomScaleNormal="81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2.832031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82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120</v>
      </c>
      <c r="D4" s="34">
        <v>0.14893984505884347</v>
      </c>
      <c r="E4" s="35">
        <v>6.664605796942491E-2</v>
      </c>
      <c r="F4" s="34">
        <v>793.71985343944675</v>
      </c>
      <c r="G4" s="34">
        <v>3.2581652099859215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3.2591652099859214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4.0999999999999996</v>
      </c>
      <c r="C5" s="80" t="s">
        <v>122</v>
      </c>
      <c r="D5" s="43">
        <v>733</v>
      </c>
      <c r="E5" s="44"/>
      <c r="F5" s="44" t="s">
        <v>17</v>
      </c>
      <c r="G5" s="76">
        <f>3.8068*($E$4^-1.334)*(($G$4/$F$4)^2)</f>
        <v>2.3782452573999379E-3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733</v>
      </c>
      <c r="Y5" s="10">
        <f>IF(D8="","",(-2*$T$4*COS($V$4*PI()/180))/(D5*69035))</f>
        <v>1.4532886967970727E-5</v>
      </c>
    </row>
    <row r="6" spans="1:37" ht="18" thickTop="1" thickBot="1">
      <c r="A6" s="53" t="s">
        <v>20</v>
      </c>
      <c r="B6" s="23">
        <v>5.3E-3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1.950314930833567E-3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0.14532886967970726</v>
      </c>
    </row>
    <row r="7" spans="1:37" ht="18" thickTop="1" thickBot="1">
      <c r="A7" s="59" t="s">
        <v>22</v>
      </c>
      <c r="B7" s="60" t="s">
        <v>23</v>
      </c>
      <c r="C7" s="55">
        <f>AVERAGE(O8:O125)</f>
        <v>1.950314930833567E-3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7051.2ft; SDGM-313</v>
      </c>
    </row>
    <row r="10" spans="1:37">
      <c r="A10">
        <v>1.96</v>
      </c>
      <c r="B10">
        <v>0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2.6666739733233961E-2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2.6666739733233961E-2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2.6666739733233961E-2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2.57</v>
      </c>
      <c r="B13">
        <v>2.6666739733233961E-2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9.9970698090640834E-4</v>
      </c>
      <c r="H13" s="66">
        <f t="shared" si="4"/>
        <v>0</v>
      </c>
      <c r="I13" s="66">
        <f t="shared" si="5"/>
        <v>9.9970698090640834E-4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9.9970698090640834E-4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4.1449829367791995E-3</v>
      </c>
      <c r="X13" s="68">
        <f t="shared" si="15"/>
        <v>41.449829367791992</v>
      </c>
      <c r="Y13" s="68">
        <f t="shared" si="17"/>
        <v>1E-4</v>
      </c>
      <c r="Z13" s="68">
        <f t="shared" si="18"/>
        <v>1E-4</v>
      </c>
      <c r="AA13" s="66">
        <f t="shared" si="16"/>
        <v>9.9970698090640834E-4</v>
      </c>
      <c r="AB13" s="68">
        <f t="shared" si="19"/>
        <v>1E-4</v>
      </c>
      <c r="AC13" s="11">
        <f>B5</f>
        <v>4.0999999999999996</v>
      </c>
    </row>
    <row r="14" spans="1:37">
      <c r="A14">
        <v>2.82</v>
      </c>
      <c r="B14">
        <v>2.6666739733233961E-2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5.3333479466467923E-2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2.6666739733233961E-2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3.2591652099859214</v>
      </c>
    </row>
    <row r="16" spans="1:37">
      <c r="A16">
        <v>3.37</v>
      </c>
      <c r="B16">
        <v>5.3333479466467923E-2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5.3333479466467923E-2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5.3E-3</v>
      </c>
    </row>
    <row r="18" spans="1:29">
      <c r="A18">
        <v>4.04</v>
      </c>
      <c r="B18">
        <v>5.3333479466467923E-2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5.3333479466467923E-2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2.3782452573999379E-3</v>
      </c>
    </row>
    <row r="20" spans="1:29">
      <c r="A20">
        <v>4.82</v>
      </c>
      <c r="B20">
        <v>5.3333479466467923E-2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5.3333479466467923E-2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5.3333479466467923E-2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6.664605796942491E-2</v>
      </c>
    </row>
    <row r="23" spans="1:29">
      <c r="A23">
        <v>6.31</v>
      </c>
      <c r="B23">
        <v>5.3333479466467923E-2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5.3333479466467923E-2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793.71985343944675</v>
      </c>
    </row>
    <row r="25" spans="1:29">
      <c r="A25">
        <v>7.55</v>
      </c>
      <c r="B25">
        <v>8.0000219199701877E-2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2.6666739733233955E-2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8.0000219199701877E-2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3.2581652099859215</v>
      </c>
    </row>
    <row r="27" spans="1:29">
      <c r="A27">
        <v>9.0399999999999991</v>
      </c>
      <c r="B27">
        <v>8.0000219199701877E-2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8.0000219199701877E-2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9.9974987290584513E-4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0.14893984505884347</v>
      </c>
    </row>
    <row r="29" spans="1:29">
      <c r="A29">
        <v>10.8</v>
      </c>
      <c r="B29">
        <v>8.0000219199701877E-2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9.9975227047663482E-4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8.0000219199701877E-2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9.9975458776507603E-4</v>
      </c>
      <c r="H30" s="66">
        <f t="shared" si="4"/>
        <v>0</v>
      </c>
      <c r="I30" s="66">
        <f t="shared" si="5"/>
        <v>9.9975458776507603E-4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9.9975458776507603E-4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9.9975458776507603E-4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8.0000219199701877E-2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9.9975690049293854E-4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8.0000219199701877E-2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9.9975936119921119E-4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8.0000219199701877E-2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9.9976154566004021E-4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16.899999999999999</v>
      </c>
      <c r="B34">
        <v>8.0000219199701877E-2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9.9976366352567871E-4</v>
      </c>
      <c r="H34" s="66">
        <f t="shared" si="4"/>
        <v>0</v>
      </c>
      <c r="I34" s="66">
        <f t="shared" si="5"/>
        <v>9.9976366352567871E-4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9.9976366352567871E-4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1E-4</v>
      </c>
      <c r="Z34" s="68">
        <f t="shared" si="18"/>
        <v>1E-4</v>
      </c>
      <c r="AA34" s="66">
        <f t="shared" si="16"/>
        <v>9.9976366352567871E-4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8.0000219199701877E-2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20.3</v>
      </c>
      <c r="B36">
        <v>8.0000219199701877E-2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9.997680308905276E-4</v>
      </c>
      <c r="H36" s="66">
        <f t="shared" si="4"/>
        <v>0</v>
      </c>
      <c r="I36" s="66">
        <f t="shared" si="5"/>
        <v>9.997680308905276E-4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9.997680308905276E-4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9.997680308905276E-4</v>
      </c>
      <c r="AB36" s="68">
        <f t="shared" si="19"/>
        <v>1E-4</v>
      </c>
      <c r="AC36" s="11" t="s">
        <v>57</v>
      </c>
    </row>
    <row r="37" spans="1:32">
      <c r="A37">
        <v>22.19</v>
      </c>
      <c r="B37">
        <v>8.0000219199701877E-2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9.9977009413569477E-4</v>
      </c>
      <c r="H37" s="66">
        <f t="shared" si="4"/>
        <v>0</v>
      </c>
      <c r="I37" s="66">
        <f t="shared" si="5"/>
        <v>9.9977009413569477E-4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9.9977009413569477E-4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1E-4</v>
      </c>
      <c r="Z37" s="68">
        <f t="shared" si="18"/>
        <v>1E-4</v>
      </c>
      <c r="AA37" s="66">
        <f t="shared" si="16"/>
        <v>9.9977009413569477E-4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0.10666695893293585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2.6666739733233968E-2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26.6</v>
      </c>
      <c r="B39">
        <v>0.10666695893293585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9.9977418399479871E-4</v>
      </c>
      <c r="H39" s="66">
        <f t="shared" si="4"/>
        <v>0</v>
      </c>
      <c r="I39" s="66">
        <f t="shared" si="5"/>
        <v>9.9977418399479871E-4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9.9977418399479871E-4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4.0047391532039634E-4</v>
      </c>
      <c r="X39" s="65">
        <f t="shared" si="15"/>
        <v>4.0047391532039631</v>
      </c>
      <c r="Y39" s="68">
        <f t="shared" si="17"/>
        <v>1E-4</v>
      </c>
      <c r="Z39" s="68">
        <f t="shared" si="18"/>
        <v>1E-4</v>
      </c>
      <c r="AA39" s="66">
        <f t="shared" si="16"/>
        <v>9.9977418399479871E-4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29</v>
      </c>
      <c r="B40">
        <v>0.10666695893293585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9.997760822670447E-4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9.997760822670447E-4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9.997760822670447E-4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3.6733124646629457E-4</v>
      </c>
      <c r="X40" s="65">
        <f t="shared" ref="X40:X71" si="35">IF(D40="","",IF(W40=" "," ",W40*10000))</f>
        <v>3.6733124646629456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9.997760822670447E-4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0.10666695893293585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9.9977806606918354E-4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0.10666695893293585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9.9977997973854649E-4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0.10666695893293585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9.997818209332922E-4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41.59</v>
      </c>
      <c r="B44">
        <v>0.10666695893293585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9.9978367260598867E-4</v>
      </c>
      <c r="H44" s="66">
        <f t="shared" si="24"/>
        <v>0</v>
      </c>
      <c r="I44" s="66">
        <f t="shared" si="25"/>
        <v>9.9978367260598867E-4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9.9978367260598867E-4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1E-4</v>
      </c>
      <c r="Z44" s="68">
        <f t="shared" si="38"/>
        <v>1E-4</v>
      </c>
      <c r="AA44" s="66">
        <f t="shared" si="36"/>
        <v>9.9978367260598867E-4</v>
      </c>
      <c r="AB44" s="68">
        <f t="shared" si="39"/>
        <v>1E-4</v>
      </c>
    </row>
    <row r="45" spans="1:32">
      <c r="A45">
        <v>44.94</v>
      </c>
      <c r="B45">
        <v>0.10666695893293585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9.9978523674592776E-4</v>
      </c>
      <c r="H45" s="66">
        <f t="shared" si="24"/>
        <v>0</v>
      </c>
      <c r="I45" s="66">
        <f t="shared" si="25"/>
        <v>9.9978523674592776E-4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9.9978523674592776E-4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2.3704063523637166E-4</v>
      </c>
      <c r="X45" s="65">
        <f t="shared" si="35"/>
        <v>2.3704063523637164</v>
      </c>
      <c r="Y45" s="68">
        <f t="shared" si="37"/>
        <v>1E-4</v>
      </c>
      <c r="Z45" s="68">
        <f t="shared" si="38"/>
        <v>1E-4</v>
      </c>
      <c r="AA45" s="66">
        <f t="shared" si="36"/>
        <v>9.9978523674592776E-4</v>
      </c>
      <c r="AB45" s="68">
        <f t="shared" si="39"/>
        <v>1E-4</v>
      </c>
    </row>
    <row r="46" spans="1:32">
      <c r="A46">
        <v>48.25</v>
      </c>
      <c r="B46">
        <v>0.10666695893293585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9.9978665188489102E-4</v>
      </c>
      <c r="H46" s="66">
        <f t="shared" si="24"/>
        <v>0</v>
      </c>
      <c r="I46" s="66">
        <f t="shared" si="25"/>
        <v>9.9978665188489102E-4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9.9978665188489102E-4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2.2077940202119259E-4</v>
      </c>
      <c r="X46" s="65">
        <f t="shared" si="35"/>
        <v>2.2077940202119257</v>
      </c>
      <c r="Y46" s="68">
        <f t="shared" si="37"/>
        <v>1E-4</v>
      </c>
      <c r="Z46" s="68">
        <f t="shared" si="38"/>
        <v>1E-4</v>
      </c>
      <c r="AA46" s="66">
        <f t="shared" si="36"/>
        <v>9.9978665188489102E-4</v>
      </c>
      <c r="AB46" s="68">
        <f t="shared" si="39"/>
        <v>1E-4</v>
      </c>
    </row>
    <row r="47" spans="1:32">
      <c r="A47">
        <v>53.31</v>
      </c>
      <c r="B47">
        <v>0.10666695893293585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9.9978860656973665E-4</v>
      </c>
      <c r="H47" s="66">
        <f t="shared" si="24"/>
        <v>0</v>
      </c>
      <c r="I47" s="66">
        <f t="shared" si="25"/>
        <v>9.9978860656973665E-4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9.9978860656973665E-4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1.9982378817337353E-4</v>
      </c>
      <c r="X47" s="65">
        <f t="shared" si="35"/>
        <v>1.9982378817337354</v>
      </c>
      <c r="Y47" s="68">
        <f t="shared" si="37"/>
        <v>1E-4</v>
      </c>
      <c r="Z47" s="68">
        <f t="shared" si="38"/>
        <v>1E-4</v>
      </c>
      <c r="AA47" s="66">
        <f t="shared" si="36"/>
        <v>9.9978860656973665E-4</v>
      </c>
      <c r="AB47" s="68">
        <f t="shared" si="39"/>
        <v>1E-4</v>
      </c>
    </row>
    <row r="48" spans="1:32">
      <c r="A48">
        <v>58.17</v>
      </c>
      <c r="B48">
        <v>0.10666695893293585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9.9979028746030965E-4</v>
      </c>
      <c r="H48" s="66">
        <f t="shared" si="24"/>
        <v>0</v>
      </c>
      <c r="I48" s="66">
        <f t="shared" si="25"/>
        <v>9.9979028746030965E-4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9.9979028746030965E-4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1.831288662114929E-4</v>
      </c>
      <c r="X48" s="65">
        <f t="shared" si="35"/>
        <v>1.8312886621149289</v>
      </c>
      <c r="Y48" s="68">
        <f t="shared" si="37"/>
        <v>1E-4</v>
      </c>
      <c r="Z48" s="68">
        <f t="shared" si="38"/>
        <v>1E-4</v>
      </c>
      <c r="AA48" s="66">
        <f t="shared" si="36"/>
        <v>9.9979028746030965E-4</v>
      </c>
      <c r="AB48" s="68">
        <f t="shared" si="39"/>
        <v>1E-4</v>
      </c>
    </row>
    <row r="49" spans="1:28">
      <c r="A49">
        <v>63.48</v>
      </c>
      <c r="B49">
        <v>0.10666695893293585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9.9979194388701877E-4</v>
      </c>
      <c r="H49" s="66">
        <f t="shared" si="24"/>
        <v>0</v>
      </c>
      <c r="I49" s="66">
        <f t="shared" si="25"/>
        <v>9.9979194388701877E-4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9.9979194388701877E-4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1.6781043080533307E-4</v>
      </c>
      <c r="X49" s="65">
        <f t="shared" si="35"/>
        <v>1.6781043080533307</v>
      </c>
      <c r="Y49" s="68">
        <f t="shared" si="37"/>
        <v>1E-4</v>
      </c>
      <c r="Z49" s="68">
        <f t="shared" si="38"/>
        <v>1E-4</v>
      </c>
      <c r="AA49" s="66">
        <f t="shared" si="36"/>
        <v>9.9979194388701877E-4</v>
      </c>
      <c r="AB49" s="68">
        <f t="shared" si="39"/>
        <v>1E-4</v>
      </c>
    </row>
    <row r="50" spans="1:28">
      <c r="A50">
        <v>69.63</v>
      </c>
      <c r="B50">
        <v>0.10666695893293585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9.9979366903958926E-4</v>
      </c>
      <c r="H50" s="66">
        <f t="shared" si="24"/>
        <v>0</v>
      </c>
      <c r="I50" s="66">
        <f t="shared" si="25"/>
        <v>9.9979366903958926E-4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9.9979366903958926E-4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1.5298874260408649E-4</v>
      </c>
      <c r="X50" s="65">
        <f t="shared" si="35"/>
        <v>1.529887426040865</v>
      </c>
      <c r="Y50" s="68">
        <f t="shared" si="37"/>
        <v>1E-4</v>
      </c>
      <c r="Z50" s="68">
        <f t="shared" si="38"/>
        <v>1E-4</v>
      </c>
      <c r="AA50" s="66">
        <f t="shared" si="36"/>
        <v>9.9979366903958926E-4</v>
      </c>
      <c r="AB50" s="68">
        <f t="shared" si="39"/>
        <v>1E-4</v>
      </c>
    </row>
    <row r="51" spans="1:28">
      <c r="A51">
        <v>76.86</v>
      </c>
      <c r="B51">
        <v>0.10666695893293585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9.9979548075836491E-4</v>
      </c>
      <c r="H51" s="66">
        <f t="shared" si="24"/>
        <v>0</v>
      </c>
      <c r="I51" s="66">
        <f t="shared" si="25"/>
        <v>9.9979548075836491E-4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9.9979548075836491E-4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1.3859752989230475E-4</v>
      </c>
      <c r="X51" s="65">
        <f t="shared" si="35"/>
        <v>1.3859752989230474</v>
      </c>
      <c r="Y51" s="68">
        <f t="shared" si="37"/>
        <v>1E-4</v>
      </c>
      <c r="Z51" s="68">
        <f t="shared" si="38"/>
        <v>1E-4</v>
      </c>
      <c r="AA51" s="66">
        <f t="shared" si="36"/>
        <v>9.9979548075836491E-4</v>
      </c>
      <c r="AB51" s="68">
        <f t="shared" si="39"/>
        <v>1E-4</v>
      </c>
    </row>
    <row r="52" spans="1:28">
      <c r="A52">
        <v>83.53</v>
      </c>
      <c r="B52">
        <v>0.10666695893293585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9.9979698243274676E-4</v>
      </c>
      <c r="H52" s="66">
        <f t="shared" si="24"/>
        <v>0</v>
      </c>
      <c r="I52" s="66">
        <f t="shared" si="25"/>
        <v>9.9979698243274676E-4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9.9979698243274676E-4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1.2753030225694413E-4</v>
      </c>
      <c r="X52" s="65">
        <f t="shared" si="35"/>
        <v>1.2753030225694413</v>
      </c>
      <c r="Y52" s="68">
        <f t="shared" si="37"/>
        <v>1E-4</v>
      </c>
      <c r="Z52" s="68">
        <f t="shared" si="38"/>
        <v>1E-4</v>
      </c>
      <c r="AA52" s="66">
        <f t="shared" si="36"/>
        <v>9.9979698243274676E-4</v>
      </c>
      <c r="AB52" s="68">
        <f t="shared" si="39"/>
        <v>1E-4</v>
      </c>
    </row>
    <row r="53" spans="1:28">
      <c r="A53">
        <v>92.04</v>
      </c>
      <c r="B53">
        <v>0.10666695893293585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9.9979870546812065E-4</v>
      </c>
      <c r="H53" s="66">
        <f t="shared" si="24"/>
        <v>0</v>
      </c>
      <c r="I53" s="66">
        <f t="shared" si="25"/>
        <v>9.9979870546812065E-4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9.9979870546812065E-4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1.1573887600524275E-4</v>
      </c>
      <c r="X53" s="65">
        <f t="shared" si="35"/>
        <v>1.1573887600524275</v>
      </c>
      <c r="Y53" s="68">
        <f t="shared" si="37"/>
        <v>1E-4</v>
      </c>
      <c r="Z53" s="68">
        <f t="shared" si="38"/>
        <v>1E-4</v>
      </c>
      <c r="AA53" s="66">
        <f t="shared" si="36"/>
        <v>9.9979870546812065E-4</v>
      </c>
      <c r="AB53" s="68">
        <f t="shared" si="39"/>
        <v>1E-4</v>
      </c>
    </row>
    <row r="54" spans="1:28">
      <c r="A54">
        <v>100.6</v>
      </c>
      <c r="B54">
        <v>0.10666695893293585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9.9980025935957864E-4</v>
      </c>
      <c r="H54" s="66">
        <f t="shared" si="24"/>
        <v>0</v>
      </c>
      <c r="I54" s="66">
        <f t="shared" si="25"/>
        <v>9.9980025935957864E-4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9.9980025935957864E-4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1.0589071717219227E-4</v>
      </c>
      <c r="X54" s="65">
        <f t="shared" si="35"/>
        <v>1.0589071717219227</v>
      </c>
      <c r="Y54" s="68">
        <f t="shared" si="37"/>
        <v>1E-4</v>
      </c>
      <c r="Z54" s="68">
        <f t="shared" si="38"/>
        <v>1E-4</v>
      </c>
      <c r="AA54" s="66">
        <f t="shared" si="36"/>
        <v>9.9980025935957864E-4</v>
      </c>
      <c r="AB54" s="68">
        <f t="shared" si="39"/>
        <v>1E-4</v>
      </c>
    </row>
    <row r="55" spans="1:28">
      <c r="A55">
        <v>110.43</v>
      </c>
      <c r="B55">
        <v>0.10666695893293585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9.9980186284484183E-4</v>
      </c>
      <c r="H55" s="66">
        <f t="shared" si="24"/>
        <v>0</v>
      </c>
      <c r="I55" s="66">
        <f t="shared" si="25"/>
        <v>9.9980186284484183E-4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9.9980186284484183E-4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9.6464784456420737E-5</v>
      </c>
      <c r="X55" s="65">
        <f t="shared" si="35"/>
        <v>0.96464784456420738</v>
      </c>
      <c r="Y55" s="68">
        <f t="shared" si="37"/>
        <v>1E-4</v>
      </c>
      <c r="Z55" s="68">
        <f t="shared" si="38"/>
        <v>1E-4</v>
      </c>
      <c r="AA55" s="66">
        <f t="shared" si="36"/>
        <v>9.9980186284484183E-4</v>
      </c>
      <c r="AB55" s="68">
        <f t="shared" si="39"/>
        <v>1E-4</v>
      </c>
    </row>
    <row r="56" spans="1:28">
      <c r="A56">
        <v>120.96</v>
      </c>
      <c r="B56">
        <v>0.10666695893293585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9.9980340465849514E-4</v>
      </c>
      <c r="H56" s="66">
        <f t="shared" si="24"/>
        <v>0</v>
      </c>
      <c r="I56" s="66">
        <f t="shared" si="25"/>
        <v>9.9980340465849514E-4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9.9980340465849514E-4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8.8067180452401972E-5</v>
      </c>
      <c r="X56" s="65">
        <f t="shared" si="35"/>
        <v>0.88067180452401972</v>
      </c>
      <c r="Y56" s="68">
        <f t="shared" si="37"/>
        <v>1E-4</v>
      </c>
      <c r="Z56" s="68">
        <f t="shared" si="38"/>
        <v>1E-4</v>
      </c>
      <c r="AA56" s="66">
        <f t="shared" si="36"/>
        <v>9.9980340465849514E-4</v>
      </c>
      <c r="AB56" s="68">
        <f t="shared" si="39"/>
        <v>1E-4</v>
      </c>
    </row>
    <row r="57" spans="1:28">
      <c r="A57">
        <v>131.9</v>
      </c>
      <c r="B57">
        <v>0.10666695893293585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9.9980484831147551E-4</v>
      </c>
      <c r="H57" s="66">
        <f t="shared" si="24"/>
        <v>0</v>
      </c>
      <c r="I57" s="66">
        <f t="shared" si="25"/>
        <v>9.9980484831147551E-4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9.9980484831147551E-4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8.0762745621853997E-5</v>
      </c>
      <c r="X57" s="65">
        <f t="shared" si="35"/>
        <v>0.80762745621853993</v>
      </c>
      <c r="Y57" s="68">
        <f t="shared" si="37"/>
        <v>1E-4</v>
      </c>
      <c r="Z57" s="68">
        <f t="shared" si="38"/>
        <v>1E-4</v>
      </c>
      <c r="AA57" s="66">
        <f t="shared" si="36"/>
        <v>9.9980484831147551E-4</v>
      </c>
      <c r="AB57" s="68">
        <f t="shared" si="39"/>
        <v>1E-4</v>
      </c>
    </row>
    <row r="58" spans="1:28">
      <c r="A58">
        <v>143.9</v>
      </c>
      <c r="B58">
        <v>0.10666695893293585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9.9980627891521796E-4</v>
      </c>
      <c r="H58" s="66">
        <f t="shared" si="24"/>
        <v>0</v>
      </c>
      <c r="I58" s="66">
        <f t="shared" si="25"/>
        <v>9.9980627891521796E-4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9.9980627891521796E-4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7.4027839802102453E-5</v>
      </c>
      <c r="X58" s="65">
        <f t="shared" si="35"/>
        <v>0.74027839802102458</v>
      </c>
      <c r="Y58" s="68">
        <f t="shared" si="37"/>
        <v>1E-4</v>
      </c>
      <c r="Z58" s="68">
        <f t="shared" si="38"/>
        <v>1E-4</v>
      </c>
      <c r="AA58" s="66">
        <f t="shared" si="36"/>
        <v>9.9980627891521796E-4</v>
      </c>
      <c r="AB58" s="68">
        <f t="shared" si="39"/>
        <v>1E-4</v>
      </c>
    </row>
    <row r="59" spans="1:28">
      <c r="A59">
        <v>158.9</v>
      </c>
      <c r="B59">
        <v>0.10666695893293585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9.9980788268968102E-4</v>
      </c>
      <c r="H59" s="66">
        <f t="shared" si="24"/>
        <v>0</v>
      </c>
      <c r="I59" s="66">
        <f t="shared" si="25"/>
        <v>9.9980788268968102E-4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9.9980788268968102E-4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6.7039686265088369E-5</v>
      </c>
      <c r="X59" s="65">
        <f t="shared" si="35"/>
        <v>0.67039686265088372</v>
      </c>
      <c r="Y59" s="68">
        <f t="shared" si="37"/>
        <v>1E-4</v>
      </c>
      <c r="Z59" s="68">
        <f t="shared" si="38"/>
        <v>1E-4</v>
      </c>
      <c r="AA59" s="66">
        <f t="shared" si="36"/>
        <v>9.9980788268968102E-4</v>
      </c>
      <c r="AB59" s="68">
        <f t="shared" si="39"/>
        <v>1E-4</v>
      </c>
    </row>
    <row r="60" spans="1:28">
      <c r="A60">
        <v>173.79</v>
      </c>
      <c r="B60">
        <v>0.10666695893293585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9.9980930879380904E-4</v>
      </c>
      <c r="H60" s="66">
        <f t="shared" si="24"/>
        <v>0</v>
      </c>
      <c r="I60" s="66">
        <f t="shared" si="25"/>
        <v>9.9980930879380904E-4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9.9980930879380904E-4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6.1295852163660412E-5</v>
      </c>
      <c r="X60" s="65">
        <f t="shared" si="35"/>
        <v>0.61295852163660414</v>
      </c>
      <c r="Y60" s="68">
        <f t="shared" si="37"/>
        <v>1E-4</v>
      </c>
      <c r="Z60" s="68">
        <f t="shared" si="38"/>
        <v>1E-4</v>
      </c>
      <c r="AA60" s="66">
        <f t="shared" si="36"/>
        <v>9.9980930879380904E-4</v>
      </c>
      <c r="AB60" s="68">
        <f t="shared" si="39"/>
        <v>1E-4</v>
      </c>
    </row>
    <row r="61" spans="1:28">
      <c r="A61">
        <v>190.16</v>
      </c>
      <c r="B61">
        <v>0.10666695893293585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9.9981072081913166E-4</v>
      </c>
      <c r="H61" s="66">
        <f t="shared" si="24"/>
        <v>0</v>
      </c>
      <c r="I61" s="66">
        <f t="shared" si="25"/>
        <v>9.9981072081913166E-4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9.9981072081913166E-4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5.6019174103505166E-5</v>
      </c>
      <c r="X61" s="65">
        <f t="shared" si="35"/>
        <v>0.56019174103505165</v>
      </c>
      <c r="Y61" s="68">
        <f t="shared" si="37"/>
        <v>1E-4</v>
      </c>
      <c r="Z61" s="68">
        <f t="shared" si="38"/>
        <v>1E-4</v>
      </c>
      <c r="AA61" s="66">
        <f t="shared" si="36"/>
        <v>9.9981072081913166E-4</v>
      </c>
      <c r="AB61" s="68">
        <f t="shared" si="39"/>
        <v>1E-4</v>
      </c>
    </row>
    <row r="62" spans="1:28">
      <c r="A62">
        <v>208.01</v>
      </c>
      <c r="B62">
        <v>0.10666695893293585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9.9981210751754336E-4</v>
      </c>
      <c r="H62" s="66">
        <f t="shared" si="24"/>
        <v>0</v>
      </c>
      <c r="I62" s="66">
        <f t="shared" si="25"/>
        <v>9.9981210751754336E-4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9.9981210751754336E-4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5.12119905173912E-5</v>
      </c>
      <c r="X62" s="65">
        <f t="shared" si="35"/>
        <v>0.51211990517391204</v>
      </c>
      <c r="Y62" s="68">
        <f t="shared" si="37"/>
        <v>1E-4</v>
      </c>
      <c r="Z62" s="68">
        <f t="shared" si="38"/>
        <v>1E-4</v>
      </c>
      <c r="AA62" s="66">
        <f t="shared" si="36"/>
        <v>9.9981210751754336E-4</v>
      </c>
      <c r="AB62" s="68">
        <f t="shared" si="39"/>
        <v>1E-4</v>
      </c>
    </row>
    <row r="63" spans="1:28">
      <c r="A63">
        <v>226.63</v>
      </c>
      <c r="B63">
        <v>0.10666695893293585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9.9981341373009663E-4</v>
      </c>
      <c r="H63" s="66">
        <f t="shared" si="24"/>
        <v>0</v>
      </c>
      <c r="I63" s="66">
        <f t="shared" si="25"/>
        <v>9.9981341373009663E-4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9.9981341373009663E-4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4.7004395479515258E-5</v>
      </c>
      <c r="X63" s="65">
        <f t="shared" si="35"/>
        <v>0.4700439547951526</v>
      </c>
      <c r="Y63" s="68">
        <f t="shared" si="37"/>
        <v>1E-4</v>
      </c>
      <c r="Z63" s="68">
        <f t="shared" si="38"/>
        <v>1E-4</v>
      </c>
      <c r="AA63" s="66">
        <f t="shared" si="36"/>
        <v>9.9981341373009663E-4</v>
      </c>
      <c r="AB63" s="68">
        <f t="shared" si="39"/>
        <v>1E-4</v>
      </c>
    </row>
    <row r="64" spans="1:28">
      <c r="A64">
        <v>248.66</v>
      </c>
      <c r="B64">
        <v>0.10666695893293585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9.9981480682488763E-4</v>
      </c>
      <c r="H64" s="66">
        <f t="shared" si="24"/>
        <v>0</v>
      </c>
      <c r="I64" s="66">
        <f t="shared" si="25"/>
        <v>9.9981480682488763E-4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9.9981480682488763E-4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4.2840047243314332E-5</v>
      </c>
      <c r="X64" s="65">
        <f t="shared" si="35"/>
        <v>0.42840047243314333</v>
      </c>
      <c r="Y64" s="68">
        <f t="shared" si="37"/>
        <v>1E-4</v>
      </c>
      <c r="Z64" s="68">
        <f t="shared" si="38"/>
        <v>1E-4</v>
      </c>
      <c r="AA64" s="66">
        <f t="shared" si="36"/>
        <v>9.9981480682488763E-4</v>
      </c>
      <c r="AB64" s="68">
        <f t="shared" si="39"/>
        <v>1E-4</v>
      </c>
    </row>
    <row r="65" spans="1:28">
      <c r="A65">
        <v>271.70999999999998</v>
      </c>
      <c r="B65">
        <v>0.10666695893293585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9.9981611876568213E-4</v>
      </c>
      <c r="H65" s="66">
        <f t="shared" si="24"/>
        <v>0</v>
      </c>
      <c r="I65" s="66">
        <f t="shared" si="25"/>
        <v>9.9981611876568213E-4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9.9981611876568213E-4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3.9205793483944438E-5</v>
      </c>
      <c r="X65" s="65">
        <f t="shared" si="35"/>
        <v>0.3920579348394444</v>
      </c>
      <c r="Y65" s="68">
        <f t="shared" si="37"/>
        <v>1E-4</v>
      </c>
      <c r="Z65" s="68">
        <f t="shared" si="38"/>
        <v>1E-4</v>
      </c>
      <c r="AA65" s="66">
        <f t="shared" si="36"/>
        <v>9.9981611876568213E-4</v>
      </c>
      <c r="AB65" s="68">
        <f t="shared" si="39"/>
        <v>1E-4</v>
      </c>
    </row>
    <row r="66" spans="1:28">
      <c r="A66">
        <v>297.81</v>
      </c>
      <c r="B66">
        <v>0.10666695893293585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9.9981745674050182E-4</v>
      </c>
      <c r="H66" s="66">
        <f t="shared" si="24"/>
        <v>0</v>
      </c>
      <c r="I66" s="66">
        <f t="shared" si="25"/>
        <v>9.9981745674050182E-4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9.9981745674050182E-4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3.5769806747666436E-5</v>
      </c>
      <c r="X66" s="65">
        <f t="shared" si="35"/>
        <v>0.35769806747666433</v>
      </c>
      <c r="Y66" s="68">
        <f t="shared" si="37"/>
        <v>1E-4</v>
      </c>
      <c r="Z66" s="68">
        <f t="shared" si="38"/>
        <v>1E-4</v>
      </c>
      <c r="AA66" s="66">
        <f t="shared" si="36"/>
        <v>9.9981745674050182E-4</v>
      </c>
      <c r="AB66" s="68">
        <f t="shared" si="39"/>
        <v>1E-4</v>
      </c>
    </row>
    <row r="67" spans="1:28">
      <c r="A67">
        <v>327.64</v>
      </c>
      <c r="B67">
        <v>0.10666695893293585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9.9981882874099334E-4</v>
      </c>
      <c r="H67" s="66">
        <f t="shared" si="24"/>
        <v>0</v>
      </c>
      <c r="I67" s="66">
        <f t="shared" si="25"/>
        <v>9.9981882874099334E-4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9.9981882874099334E-4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3.25131429237045E-5</v>
      </c>
      <c r="X67" s="65">
        <f t="shared" si="35"/>
        <v>0.32513142923704502</v>
      </c>
      <c r="Y67" s="68">
        <f t="shared" si="37"/>
        <v>1E-4</v>
      </c>
      <c r="Z67" s="68">
        <f t="shared" si="38"/>
        <v>1E-4</v>
      </c>
      <c r="AA67" s="66">
        <f t="shared" si="36"/>
        <v>9.9981882874099334E-4</v>
      </c>
      <c r="AB67" s="68">
        <f t="shared" si="39"/>
        <v>1E-4</v>
      </c>
    </row>
    <row r="68" spans="1:28">
      <c r="A68">
        <v>359.66</v>
      </c>
      <c r="B68">
        <v>0.10666695893293585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9.9982014912492184E-4</v>
      </c>
      <c r="H68" s="66">
        <f t="shared" si="24"/>
        <v>0</v>
      </c>
      <c r="I68" s="66">
        <f t="shared" si="25"/>
        <v>9.9982014912492184E-4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9.9982014912492184E-4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2.9618545702948734E-5</v>
      </c>
      <c r="X68" s="65">
        <f t="shared" si="35"/>
        <v>0.29618545702948734</v>
      </c>
      <c r="Y68" s="68">
        <f t="shared" si="37"/>
        <v>1E-4</v>
      </c>
      <c r="Z68" s="68">
        <f t="shared" si="38"/>
        <v>1E-4</v>
      </c>
      <c r="AA68" s="66">
        <f t="shared" si="36"/>
        <v>9.9982014912492184E-4</v>
      </c>
      <c r="AB68" s="68">
        <f t="shared" si="39"/>
        <v>1E-4</v>
      </c>
    </row>
    <row r="69" spans="1:28">
      <c r="A69">
        <v>391.84</v>
      </c>
      <c r="B69">
        <v>0.10666695893293585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9.9982134574837776E-4</v>
      </c>
      <c r="H69" s="66">
        <f t="shared" si="24"/>
        <v>0</v>
      </c>
      <c r="I69" s="66">
        <f t="shared" si="25"/>
        <v>9.9982134574837776E-4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9.9982134574837776E-4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2.7186112054722702E-5</v>
      </c>
      <c r="X69" s="65">
        <f t="shared" si="35"/>
        <v>0.271861120547227</v>
      </c>
      <c r="Y69" s="68">
        <f t="shared" si="37"/>
        <v>1E-4</v>
      </c>
      <c r="Z69" s="68">
        <f t="shared" si="38"/>
        <v>1E-4</v>
      </c>
      <c r="AA69" s="66">
        <f t="shared" si="36"/>
        <v>9.9982134574837776E-4</v>
      </c>
      <c r="AB69" s="68">
        <f t="shared" si="39"/>
        <v>1E-4</v>
      </c>
    </row>
    <row r="70" spans="1:28">
      <c r="A70">
        <v>428.72</v>
      </c>
      <c r="B70">
        <v>0.13333369866616979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9.9982258479129008E-4</v>
      </c>
      <c r="H70" s="66">
        <f t="shared" si="24"/>
        <v>0</v>
      </c>
      <c r="I70" s="66">
        <f t="shared" si="25"/>
        <v>9.9982258479129008E-4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9.9982258479129008E-4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2.4847467222248884E-5</v>
      </c>
      <c r="X70" s="65">
        <f t="shared" si="35"/>
        <v>0.24847467222248884</v>
      </c>
      <c r="Y70" s="68">
        <f t="shared" si="37"/>
        <v>2.6666739733233941E-2</v>
      </c>
      <c r="Z70" s="68">
        <f t="shared" si="38"/>
        <v>1E-4</v>
      </c>
      <c r="AA70" s="66">
        <f t="shared" si="36"/>
        <v>9.9982258479129008E-4</v>
      </c>
      <c r="AB70" s="68">
        <f t="shared" si="39"/>
        <v>1E-4</v>
      </c>
    </row>
    <row r="71" spans="1:28">
      <c r="A71">
        <v>469.83</v>
      </c>
      <c r="B71">
        <v>0.13333369866616979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9.998238285717641E-4</v>
      </c>
      <c r="H71" s="66">
        <f t="shared" si="24"/>
        <v>0</v>
      </c>
      <c r="I71" s="66">
        <f t="shared" si="25"/>
        <v>9.998238285717641E-4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9.998238285717641E-4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2.2673320451062178E-5</v>
      </c>
      <c r="X71" s="65">
        <f t="shared" si="35"/>
        <v>0.22673320451062179</v>
      </c>
      <c r="Y71" s="68">
        <f t="shared" si="37"/>
        <v>1E-4</v>
      </c>
      <c r="Z71" s="68">
        <f t="shared" si="38"/>
        <v>1E-4</v>
      </c>
      <c r="AA71" s="66">
        <f t="shared" si="36"/>
        <v>9.998238285717641E-4</v>
      </c>
      <c r="AB71" s="68">
        <f t="shared" si="39"/>
        <v>1E-4</v>
      </c>
    </row>
    <row r="72" spans="1:28">
      <c r="A72">
        <v>513.63</v>
      </c>
      <c r="B72">
        <v>0.13333369866616979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9.9982502264512425E-4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9.9982502264512425E-4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9.9982502264512425E-4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2.073984414368815E-5</v>
      </c>
      <c r="X72" s="65">
        <f t="shared" ref="X72:X103" si="55">IF(D72="","",IF(W72=" "," ",W72*10000))</f>
        <v>0.20739844143688149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9.9982502264512425E-4</v>
      </c>
      <c r="AB72" s="68">
        <f t="shared" si="39"/>
        <v>1E-4</v>
      </c>
    </row>
    <row r="73" spans="1:28">
      <c r="A73">
        <v>559.72</v>
      </c>
      <c r="B73">
        <v>0.13333369866616979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9.9982615863990231E-4</v>
      </c>
      <c r="H73" s="66">
        <f t="shared" si="44"/>
        <v>0</v>
      </c>
      <c r="I73" s="66">
        <f t="shared" si="45"/>
        <v>9.9982615863990231E-4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9.9982615863990231E-4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1.9032026991214433E-5</v>
      </c>
      <c r="X73" s="65">
        <f t="shared" si="55"/>
        <v>0.19032026991214432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9.9982615863990231E-4</v>
      </c>
      <c r="AB73" s="68">
        <f t="shared" ref="AB73:AB104" si="59">IF(AA73-AA72&lt;0.0001,0.0001,AA73-AA72)</f>
        <v>1E-4</v>
      </c>
    </row>
    <row r="74" spans="1:28">
      <c r="A74">
        <v>615.77</v>
      </c>
      <c r="B74">
        <v>0.13333369866616979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9.998274031004352E-4</v>
      </c>
      <c r="H74" s="66">
        <f t="shared" si="44"/>
        <v>0</v>
      </c>
      <c r="I74" s="66">
        <f t="shared" si="45"/>
        <v>9.998274031004352E-4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9.998274031004352E-4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1.7299651083233258E-5</v>
      </c>
      <c r="X74" s="65">
        <f t="shared" si="55"/>
        <v>0.17299651083233258</v>
      </c>
      <c r="Y74" s="68">
        <f t="shared" si="57"/>
        <v>1E-4</v>
      </c>
      <c r="Z74" s="68">
        <f t="shared" si="58"/>
        <v>1E-4</v>
      </c>
      <c r="AA74" s="66">
        <f t="shared" si="56"/>
        <v>9.998274031004352E-4</v>
      </c>
      <c r="AB74" s="68">
        <f t="shared" si="59"/>
        <v>1E-4</v>
      </c>
    </row>
    <row r="75" spans="1:28">
      <c r="A75">
        <v>674.16</v>
      </c>
      <c r="B75">
        <v>0.13333369866616979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9.9982856803865075E-4</v>
      </c>
      <c r="H75" s="66">
        <f t="shared" si="44"/>
        <v>0</v>
      </c>
      <c r="I75" s="66">
        <f t="shared" si="45"/>
        <v>9.9982856803865075E-4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9.9982856803865075E-4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1.5801302580281452E-5</v>
      </c>
      <c r="X75" s="65">
        <f t="shared" si="55"/>
        <v>0.15801302580281451</v>
      </c>
      <c r="Y75" s="68">
        <f t="shared" si="57"/>
        <v>1E-4</v>
      </c>
      <c r="Z75" s="68">
        <f t="shared" si="58"/>
        <v>1E-4</v>
      </c>
      <c r="AA75" s="66">
        <f t="shared" si="56"/>
        <v>9.9982856803865075E-4</v>
      </c>
      <c r="AB75" s="68">
        <f t="shared" si="59"/>
        <v>1E-4</v>
      </c>
    </row>
    <row r="76" spans="1:28">
      <c r="A76">
        <v>732.59</v>
      </c>
      <c r="B76">
        <v>0.16000043839940375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9.9982962310622161E-4</v>
      </c>
      <c r="H76" s="66">
        <f t="shared" si="44"/>
        <v>0</v>
      </c>
      <c r="I76" s="66">
        <f t="shared" si="45"/>
        <v>9.9982962310622161E-4</v>
      </c>
      <c r="J76" s="66">
        <f t="shared" si="46"/>
        <v>0</v>
      </c>
      <c r="K76" s="66">
        <f t="shared" si="47"/>
        <v>0</v>
      </c>
      <c r="L76" s="66">
        <f t="shared" si="48"/>
        <v>0</v>
      </c>
      <c r="M76" s="66">
        <f t="shared" si="49"/>
        <v>9.9982962310622161E-4</v>
      </c>
      <c r="N76" s="66">
        <f t="shared" si="50"/>
        <v>0</v>
      </c>
      <c r="O76" s="67">
        <f t="shared" si="51"/>
        <v>0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1.4541020417317385E-5</v>
      </c>
      <c r="X76" s="65">
        <f t="shared" si="55"/>
        <v>0.14541020417317385</v>
      </c>
      <c r="Y76" s="68">
        <f t="shared" si="57"/>
        <v>2.6666739733233968E-2</v>
      </c>
      <c r="Z76" s="68">
        <f t="shared" si="58"/>
        <v>1E-4</v>
      </c>
      <c r="AA76" s="66">
        <f t="shared" si="56"/>
        <v>9.9982962310622161E-4</v>
      </c>
      <c r="AB76" s="68">
        <f t="shared" si="59"/>
        <v>1E-4</v>
      </c>
    </row>
    <row r="77" spans="1:28">
      <c r="A77">
        <v>802.35</v>
      </c>
      <c r="B77">
        <v>0.32000087679880751</v>
      </c>
      <c r="D77" s="66">
        <f t="shared" si="40"/>
        <v>0.17106103173996404</v>
      </c>
      <c r="E77" s="66">
        <f t="shared" si="41"/>
        <v>2.2615709674202993E-6</v>
      </c>
      <c r="F77" s="66">
        <f t="shared" si="42"/>
        <v>0.17105877016899662</v>
      </c>
      <c r="G77" s="66">
        <f t="shared" si="43"/>
        <v>9.9983076290841499E-4</v>
      </c>
      <c r="H77" s="66">
        <f t="shared" si="44"/>
        <v>-0.17005893940608821</v>
      </c>
      <c r="I77" s="66">
        <f t="shared" si="45"/>
        <v>1.0020923338758352E-3</v>
      </c>
      <c r="J77" s="66">
        <f t="shared" si="46"/>
        <v>0.17005893940608821</v>
      </c>
      <c r="K77" s="66">
        <f t="shared" si="47"/>
        <v>0</v>
      </c>
      <c r="L77" s="66">
        <f t="shared" si="48"/>
        <v>-0.17005893940608821</v>
      </c>
      <c r="M77" s="66">
        <f t="shared" si="49"/>
        <v>1.0020923338758352E-3</v>
      </c>
      <c r="N77" s="66">
        <f t="shared" si="50"/>
        <v>0.17005893940608821</v>
      </c>
      <c r="O77" s="67">
        <f t="shared" si="51"/>
        <v>2.8920042871923582E-2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1.3276757210098513E-5</v>
      </c>
      <c r="X77" s="65">
        <f t="shared" si="55"/>
        <v>0.13276757210098514</v>
      </c>
      <c r="Y77" s="68">
        <f t="shared" si="57"/>
        <v>0.16000043839940375</v>
      </c>
      <c r="Z77" s="68">
        <f t="shared" si="58"/>
        <v>0.17106103173996404</v>
      </c>
      <c r="AA77" s="66">
        <f t="shared" si="56"/>
        <v>1.0020923338758352E-3</v>
      </c>
      <c r="AB77" s="68">
        <f t="shared" si="59"/>
        <v>1E-4</v>
      </c>
    </row>
    <row r="78" spans="1:28">
      <c r="A78">
        <v>881.03</v>
      </c>
      <c r="B78">
        <v>0.80000219199701883</v>
      </c>
      <c r="D78" s="66">
        <f t="shared" si="40"/>
        <v>0.65106234693817533</v>
      </c>
      <c r="E78" s="66">
        <f t="shared" si="41"/>
        <v>0.74954208214939211</v>
      </c>
      <c r="F78" s="66">
        <f t="shared" si="42"/>
        <v>-9.8479735211216779E-2</v>
      </c>
      <c r="G78" s="66">
        <f t="shared" si="43"/>
        <v>9.9983191934258303E-4</v>
      </c>
      <c r="H78" s="66">
        <f t="shared" si="44"/>
        <v>9.947956713055936E-2</v>
      </c>
      <c r="I78" s="66">
        <f t="shared" si="45"/>
        <v>0.75054191406873472</v>
      </c>
      <c r="J78" s="66">
        <f t="shared" si="46"/>
        <v>-9.9479567130559388E-2</v>
      </c>
      <c r="K78" s="66">
        <f t="shared" si="47"/>
        <v>0</v>
      </c>
      <c r="L78" s="66">
        <f t="shared" si="48"/>
        <v>9.9479567130559388E-2</v>
      </c>
      <c r="M78" s="66">
        <f t="shared" si="49"/>
        <v>0.75054191406873472</v>
      </c>
      <c r="N78" s="66">
        <f t="shared" si="50"/>
        <v>-9.9479567130559388E-2</v>
      </c>
      <c r="O78" s="67">
        <f t="shared" si="51"/>
        <v>9.8961842764834721E-3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1.2091082196432066E-5</v>
      </c>
      <c r="X78" s="65">
        <f t="shared" si="55"/>
        <v>0.12091082196432065</v>
      </c>
      <c r="Y78" s="68">
        <f t="shared" si="57"/>
        <v>0.48000131519821132</v>
      </c>
      <c r="Z78" s="68">
        <f t="shared" si="58"/>
        <v>0.48000131519821132</v>
      </c>
      <c r="AA78" s="66">
        <f t="shared" si="56"/>
        <v>0.75054191406873472</v>
      </c>
      <c r="AB78" s="68">
        <f t="shared" si="59"/>
        <v>0.74953982173485889</v>
      </c>
    </row>
    <row r="79" spans="1:28">
      <c r="A79">
        <v>965.13</v>
      </c>
      <c r="B79">
        <v>1.5200041647943359</v>
      </c>
      <c r="D79" s="66">
        <f t="shared" si="40"/>
        <v>1.3710643197354924</v>
      </c>
      <c r="E79" s="66">
        <f t="shared" si="41"/>
        <v>1.4871674482023696</v>
      </c>
      <c r="F79" s="66">
        <f t="shared" si="42"/>
        <v>-0.1161031284668772</v>
      </c>
      <c r="G79" s="66">
        <f t="shared" si="43"/>
        <v>9.9983303130222784E-4</v>
      </c>
      <c r="H79" s="66">
        <f t="shared" si="44"/>
        <v>0.11710296149817943</v>
      </c>
      <c r="I79" s="66">
        <f t="shared" si="45"/>
        <v>1.4881672812336717</v>
      </c>
      <c r="J79" s="66">
        <f t="shared" si="46"/>
        <v>-0.11710296149817934</v>
      </c>
      <c r="K79" s="66">
        <f t="shared" si="47"/>
        <v>0</v>
      </c>
      <c r="L79" s="66">
        <f t="shared" si="48"/>
        <v>0.11710296149817934</v>
      </c>
      <c r="M79" s="66">
        <f t="shared" si="49"/>
        <v>1.4881672812336717</v>
      </c>
      <c r="N79" s="66">
        <f t="shared" si="50"/>
        <v>-0.11710296149817934</v>
      </c>
      <c r="O79" s="67">
        <f t="shared" si="51"/>
        <v>1.3713103591644071E-2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1.1037483186226252E-5</v>
      </c>
      <c r="X79" s="65">
        <f t="shared" si="55"/>
        <v>0.11037483186226252</v>
      </c>
      <c r="Y79" s="68">
        <f t="shared" si="57"/>
        <v>0.72000197279731704</v>
      </c>
      <c r="Z79" s="68">
        <f t="shared" si="58"/>
        <v>0.72000197279731704</v>
      </c>
      <c r="AA79" s="66">
        <f t="shared" si="56"/>
        <v>1.4881672812336717</v>
      </c>
      <c r="AB79" s="68">
        <f t="shared" si="59"/>
        <v>0.73762536716493698</v>
      </c>
    </row>
    <row r="80" spans="1:28">
      <c r="A80">
        <v>1050.02</v>
      </c>
      <c r="B80">
        <v>2.0800056991922489</v>
      </c>
      <c r="D80" s="66">
        <f t="shared" si="40"/>
        <v>1.9310658541334054</v>
      </c>
      <c r="E80" s="66">
        <f t="shared" si="41"/>
        <v>1.8835263217944425</v>
      </c>
      <c r="F80" s="66">
        <f t="shared" si="42"/>
        <v>0</v>
      </c>
      <c r="G80" s="66">
        <f t="shared" si="43"/>
        <v>9.998340464673777E-4</v>
      </c>
      <c r="H80" s="66">
        <f t="shared" si="44"/>
        <v>0</v>
      </c>
      <c r="I80" s="66">
        <f t="shared" si="45"/>
        <v>1.8845261558409099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1.8845261558409099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1.0145145947241521E-5</v>
      </c>
      <c r="X80" s="65">
        <f t="shared" si="55"/>
        <v>0.10145145947241521</v>
      </c>
      <c r="Y80" s="68">
        <f t="shared" si="57"/>
        <v>0.560001534397913</v>
      </c>
      <c r="Z80" s="68">
        <f t="shared" si="58"/>
        <v>0.560001534397913</v>
      </c>
      <c r="AA80" s="66">
        <f t="shared" si="56"/>
        <v>1.8845261558409099</v>
      </c>
      <c r="AB80" s="68">
        <f t="shared" si="59"/>
        <v>0.39635887460723818</v>
      </c>
    </row>
    <row r="81" spans="1:28">
      <c r="A81">
        <v>1148.3499999999999</v>
      </c>
      <c r="B81">
        <v>2.400006575991056</v>
      </c>
      <c r="D81" s="66">
        <f t="shared" si="40"/>
        <v>2.2510667309322128</v>
      </c>
      <c r="E81" s="66">
        <f t="shared" si="41"/>
        <v>2.1510692437748244</v>
      </c>
      <c r="F81" s="66">
        <f t="shared" si="42"/>
        <v>9.9997487157388321E-2</v>
      </c>
      <c r="G81" s="66">
        <f t="shared" si="43"/>
        <v>9.9983511100785105E-4</v>
      </c>
      <c r="H81" s="66">
        <f t="shared" si="44"/>
        <v>-9.8997652046380474E-2</v>
      </c>
      <c r="I81" s="66">
        <f t="shared" si="45"/>
        <v>2.1520690788858321</v>
      </c>
      <c r="J81" s="66">
        <f t="shared" si="46"/>
        <v>9.8997652046380669E-2</v>
      </c>
      <c r="K81" s="66">
        <f t="shared" si="47"/>
        <v>0</v>
      </c>
      <c r="L81" s="66">
        <f t="shared" si="48"/>
        <v>-9.8997652046380669E-2</v>
      </c>
      <c r="M81" s="66">
        <f t="shared" si="49"/>
        <v>2.1520690788858321</v>
      </c>
      <c r="N81" s="66">
        <f t="shared" si="50"/>
        <v>9.8997652046380669E-2</v>
      </c>
      <c r="O81" s="67">
        <f t="shared" si="51"/>
        <v>9.8005351106962586E-3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9.2764454630753191E-6</v>
      </c>
      <c r="X81" s="65">
        <f t="shared" si="55"/>
        <v>9.2764454630753196E-2</v>
      </c>
      <c r="Y81" s="68">
        <f t="shared" si="57"/>
        <v>0.32000087679880718</v>
      </c>
      <c r="Z81" s="68">
        <f t="shared" si="58"/>
        <v>0.3200008767988074</v>
      </c>
      <c r="AA81" s="66">
        <f t="shared" si="56"/>
        <v>2.1520690788858321</v>
      </c>
      <c r="AB81" s="68">
        <f t="shared" si="59"/>
        <v>0.26754292304492222</v>
      </c>
    </row>
    <row r="82" spans="1:28">
      <c r="A82">
        <v>1256.76</v>
      </c>
      <c r="B82">
        <v>2.5866737541236939</v>
      </c>
      <c r="D82" s="66">
        <f t="shared" si="40"/>
        <v>2.4377339090648507</v>
      </c>
      <c r="E82" s="66">
        <f t="shared" si="41"/>
        <v>2.3337295146612895</v>
      </c>
      <c r="F82" s="66">
        <f t="shared" si="42"/>
        <v>0.10400439440356113</v>
      </c>
      <c r="G82" s="66">
        <f t="shared" si="43"/>
        <v>9.9983617007275019E-4</v>
      </c>
      <c r="H82" s="66">
        <f t="shared" si="44"/>
        <v>-0.10300455823348838</v>
      </c>
      <c r="I82" s="66">
        <f t="shared" si="45"/>
        <v>2.3347293508313625</v>
      </c>
      <c r="J82" s="66">
        <f t="shared" si="46"/>
        <v>0.1030045582334882</v>
      </c>
      <c r="K82" s="66">
        <f t="shared" si="47"/>
        <v>0</v>
      </c>
      <c r="L82" s="66">
        <f t="shared" si="48"/>
        <v>-0.1030045582334882</v>
      </c>
      <c r="M82" s="66">
        <f t="shared" si="49"/>
        <v>2.3347293508313625</v>
      </c>
      <c r="N82" s="66">
        <f t="shared" si="50"/>
        <v>0.1030045582334882</v>
      </c>
      <c r="O82" s="67">
        <f t="shared" si="51"/>
        <v>1.0609939016876062E-2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8.4762453829868416E-6</v>
      </c>
      <c r="X82" s="65">
        <f t="shared" si="55"/>
        <v>8.4762453829868412E-2</v>
      </c>
      <c r="Y82" s="68">
        <f t="shared" si="57"/>
        <v>0.18666717813263789</v>
      </c>
      <c r="Z82" s="68">
        <f t="shared" si="58"/>
        <v>0.18666717813263789</v>
      </c>
      <c r="AA82" s="66">
        <f t="shared" si="56"/>
        <v>2.3347293508313625</v>
      </c>
      <c r="AB82" s="68">
        <f t="shared" si="59"/>
        <v>0.18266027194553036</v>
      </c>
    </row>
    <row r="83" spans="1:28" ht="15" customHeight="1">
      <c r="A83">
        <v>1379.49</v>
      </c>
      <c r="B83">
        <v>2.7200074527898641</v>
      </c>
      <c r="D83" s="66">
        <f t="shared" si="40"/>
        <v>2.5710676077310208</v>
      </c>
      <c r="E83" s="66">
        <f t="shared" si="41"/>
        <v>2.4687696842527087</v>
      </c>
      <c r="F83" s="66">
        <f t="shared" si="42"/>
        <v>0.10229792347831212</v>
      </c>
      <c r="G83" s="66">
        <f t="shared" si="43"/>
        <v>9.9983724976983671E-4</v>
      </c>
      <c r="H83" s="66">
        <f t="shared" si="44"/>
        <v>-0.10129808622854229</v>
      </c>
      <c r="I83" s="66">
        <f t="shared" si="45"/>
        <v>2.4697695215024784</v>
      </c>
      <c r="J83" s="66">
        <f t="shared" si="46"/>
        <v>0.10129808622854242</v>
      </c>
      <c r="K83" s="66">
        <f t="shared" si="47"/>
        <v>0</v>
      </c>
      <c r="L83" s="66">
        <f t="shared" si="48"/>
        <v>-0.10129808622854242</v>
      </c>
      <c r="M83" s="66">
        <f t="shared" si="49"/>
        <v>2.4697695215024784</v>
      </c>
      <c r="N83" s="66">
        <f t="shared" si="50"/>
        <v>0.10129808622854242</v>
      </c>
      <c r="O83" s="67">
        <f t="shared" si="51"/>
        <v>1.0261302273565216E-2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7.7221336490460554E-6</v>
      </c>
      <c r="X83" s="65">
        <f t="shared" si="55"/>
        <v>7.7221336490460549E-2</v>
      </c>
      <c r="Y83" s="68">
        <f t="shared" si="57"/>
        <v>0.13333369866617018</v>
      </c>
      <c r="Z83" s="68">
        <f t="shared" si="58"/>
        <v>0.13333369866617018</v>
      </c>
      <c r="AA83" s="66">
        <f t="shared" si="56"/>
        <v>2.4697695215024784</v>
      </c>
      <c r="AB83" s="68">
        <f t="shared" si="59"/>
        <v>0.13504017067111596</v>
      </c>
    </row>
    <row r="84" spans="1:28">
      <c r="A84">
        <v>1508.88</v>
      </c>
      <c r="B84">
        <v>2.8000076719895661</v>
      </c>
      <c r="D84" s="66">
        <f t="shared" si="40"/>
        <v>2.6510678269307228</v>
      </c>
      <c r="E84" s="66">
        <f t="shared" si="41"/>
        <v>2.5662371984706449</v>
      </c>
      <c r="F84" s="66">
        <f t="shared" si="42"/>
        <v>8.4830628460077939E-2</v>
      </c>
      <c r="G84" s="66">
        <f t="shared" si="43"/>
        <v>9.9983827529311043E-4</v>
      </c>
      <c r="H84" s="66">
        <f t="shared" si="44"/>
        <v>-8.3830790184784829E-2</v>
      </c>
      <c r="I84" s="66">
        <f t="shared" si="45"/>
        <v>2.5672370367459378</v>
      </c>
      <c r="J84" s="66">
        <f t="shared" si="46"/>
        <v>8.3830790184785009E-2</v>
      </c>
      <c r="K84" s="66">
        <f t="shared" si="47"/>
        <v>0</v>
      </c>
      <c r="L84" s="66">
        <f t="shared" si="48"/>
        <v>-8.3830790184785009E-2</v>
      </c>
      <c r="M84" s="66">
        <f t="shared" si="49"/>
        <v>2.5672370367459378</v>
      </c>
      <c r="N84" s="66">
        <f t="shared" si="50"/>
        <v>8.3830790184785009E-2</v>
      </c>
      <c r="O84" s="67">
        <f t="shared" si="51"/>
        <v>7.0276013830054464E-3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7.0599425716574817E-6</v>
      </c>
      <c r="X84" s="65">
        <f t="shared" si="55"/>
        <v>7.0599425716574821E-2</v>
      </c>
      <c r="Y84" s="68">
        <f t="shared" si="57"/>
        <v>8.0000219199702016E-2</v>
      </c>
      <c r="Z84" s="68">
        <f t="shared" si="58"/>
        <v>8.0000219199702016E-2</v>
      </c>
      <c r="AA84" s="66">
        <f t="shared" si="56"/>
        <v>2.5672370367459378</v>
      </c>
      <c r="AB84" s="68">
        <f t="shared" si="59"/>
        <v>9.7467515243459424E-2</v>
      </c>
    </row>
    <row r="85" spans="1:28">
      <c r="A85">
        <v>1650.63</v>
      </c>
      <c r="B85">
        <v>2.8800078911892681</v>
      </c>
      <c r="D85" s="66">
        <f t="shared" si="40"/>
        <v>2.7310680461304249</v>
      </c>
      <c r="E85" s="66">
        <f t="shared" si="41"/>
        <v>2.6424750472048393</v>
      </c>
      <c r="F85" s="66">
        <f t="shared" si="42"/>
        <v>8.8592998925585587E-2</v>
      </c>
      <c r="G85" s="66">
        <f t="shared" si="43"/>
        <v>9.9983928949519863E-4</v>
      </c>
      <c r="H85" s="66">
        <f t="shared" si="44"/>
        <v>-8.7593159636090392E-2</v>
      </c>
      <c r="I85" s="66">
        <f t="shared" si="45"/>
        <v>2.6434748864943343</v>
      </c>
      <c r="J85" s="66">
        <f t="shared" si="46"/>
        <v>8.7593159636090601E-2</v>
      </c>
      <c r="K85" s="66">
        <f t="shared" si="47"/>
        <v>0</v>
      </c>
      <c r="L85" s="66">
        <f t="shared" si="48"/>
        <v>-8.7593159636090601E-2</v>
      </c>
      <c r="M85" s="66">
        <f t="shared" si="49"/>
        <v>2.6434748864943343</v>
      </c>
      <c r="N85" s="66">
        <f t="shared" si="50"/>
        <v>8.7593159636090601E-2</v>
      </c>
      <c r="O85" s="67">
        <f t="shared" si="51"/>
        <v>7.6725616150336512E-3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6.4536608128548141E-6</v>
      </c>
      <c r="X85" s="65">
        <f t="shared" si="55"/>
        <v>6.453660812854814E-2</v>
      </c>
      <c r="Y85" s="68">
        <f t="shared" si="57"/>
        <v>8.0000219199702016E-2</v>
      </c>
      <c r="Z85" s="68">
        <f t="shared" si="58"/>
        <v>8.0000219199702016E-2</v>
      </c>
      <c r="AA85" s="66">
        <f t="shared" si="56"/>
        <v>2.6434748864943343</v>
      </c>
      <c r="AB85" s="68">
        <f t="shared" si="59"/>
        <v>7.6237849748396425E-2</v>
      </c>
    </row>
    <row r="86" spans="1:28">
      <c r="A86">
        <v>1806.75</v>
      </c>
      <c r="B86">
        <v>2.9333413706557354</v>
      </c>
      <c r="D86" s="66">
        <f t="shared" si="40"/>
        <v>2.7844015255968921</v>
      </c>
      <c r="E86" s="66">
        <f t="shared" si="41"/>
        <v>2.7039879666609941</v>
      </c>
      <c r="F86" s="66">
        <f t="shared" si="42"/>
        <v>8.0413558935898077E-2</v>
      </c>
      <c r="G86" s="66">
        <f t="shared" si="43"/>
        <v>9.9984029752106908E-4</v>
      </c>
      <c r="H86" s="66">
        <f t="shared" si="44"/>
        <v>-7.9413718638377012E-2</v>
      </c>
      <c r="I86" s="66">
        <f t="shared" si="45"/>
        <v>2.7049878069585152</v>
      </c>
      <c r="J86" s="66">
        <f t="shared" si="46"/>
        <v>7.9413718638376984E-2</v>
      </c>
      <c r="K86" s="66">
        <f t="shared" si="47"/>
        <v>0</v>
      </c>
      <c r="L86" s="66">
        <f t="shared" si="48"/>
        <v>-7.9413718638376984E-2</v>
      </c>
      <c r="M86" s="66">
        <f t="shared" si="49"/>
        <v>2.7049878069585152</v>
      </c>
      <c r="N86" s="66">
        <f t="shared" si="50"/>
        <v>7.9413718638376984E-2</v>
      </c>
      <c r="O86" s="67">
        <f t="shared" si="51"/>
        <v>6.3065387079753038E-3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5.8960045094908218E-6</v>
      </c>
      <c r="X86" s="65">
        <f t="shared" si="55"/>
        <v>5.8960045094908216E-2</v>
      </c>
      <c r="Y86" s="68">
        <f t="shared" si="57"/>
        <v>5.3333479466467271E-2</v>
      </c>
      <c r="Z86" s="68">
        <f t="shared" si="58"/>
        <v>5.3333479466467271E-2</v>
      </c>
      <c r="AA86" s="66">
        <f t="shared" si="56"/>
        <v>2.7049878069585152</v>
      </c>
      <c r="AB86" s="68">
        <f t="shared" si="59"/>
        <v>6.1512920464180887E-2</v>
      </c>
    </row>
    <row r="87" spans="1:28">
      <c r="A87">
        <v>1977.27</v>
      </c>
      <c r="B87">
        <v>2.986674850122204</v>
      </c>
      <c r="D87" s="66">
        <f t="shared" si="40"/>
        <v>2.8377350050633607</v>
      </c>
      <c r="E87" s="66">
        <f t="shared" si="41"/>
        <v>2.7542615981165812</v>
      </c>
      <c r="F87" s="66">
        <f t="shared" si="42"/>
        <v>8.3473406946779516E-2</v>
      </c>
      <c r="G87" s="66">
        <f t="shared" si="43"/>
        <v>9.9984129095356008E-4</v>
      </c>
      <c r="H87" s="66">
        <f t="shared" si="44"/>
        <v>-8.2473565655825962E-2</v>
      </c>
      <c r="I87" s="66">
        <f t="shared" si="45"/>
        <v>2.7552614394075348</v>
      </c>
      <c r="J87" s="66">
        <f t="shared" si="46"/>
        <v>8.2473565655825976E-2</v>
      </c>
      <c r="K87" s="66">
        <f t="shared" si="47"/>
        <v>0</v>
      </c>
      <c r="L87" s="66">
        <f t="shared" si="48"/>
        <v>-8.2473565655825976E-2</v>
      </c>
      <c r="M87" s="66">
        <f t="shared" si="49"/>
        <v>2.7552614394075348</v>
      </c>
      <c r="N87" s="66">
        <f t="shared" si="50"/>
        <v>8.2473565655825976E-2</v>
      </c>
      <c r="O87" s="67">
        <f t="shared" si="51"/>
        <v>6.8018890319858378E-3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5.3875323792514649E-6</v>
      </c>
      <c r="X87" s="65">
        <f t="shared" si="55"/>
        <v>5.3875323792514647E-2</v>
      </c>
      <c r="Y87" s="68">
        <f t="shared" si="57"/>
        <v>5.3333479466468603E-2</v>
      </c>
      <c r="Z87" s="68">
        <f t="shared" si="58"/>
        <v>5.3333479466468603E-2</v>
      </c>
      <c r="AA87" s="66">
        <f t="shared" si="56"/>
        <v>2.7552614394075348</v>
      </c>
      <c r="AB87" s="68">
        <f t="shared" si="59"/>
        <v>5.0273632449019612E-2</v>
      </c>
    </row>
    <row r="88" spans="1:28">
      <c r="A88">
        <v>2158.42</v>
      </c>
      <c r="B88">
        <v>3.0133415898554374</v>
      </c>
      <c r="D88" s="66">
        <f t="shared" si="40"/>
        <v>2.8644017447965942</v>
      </c>
      <c r="E88" s="66">
        <f t="shared" si="41"/>
        <v>2.7951102518789672</v>
      </c>
      <c r="F88" s="66">
        <f t="shared" si="42"/>
        <v>6.9291492917626929E-2</v>
      </c>
      <c r="G88" s="66">
        <f t="shared" si="43"/>
        <v>9.998422447653455E-4</v>
      </c>
      <c r="H88" s="66">
        <f t="shared" si="44"/>
        <v>-6.8291650672861581E-2</v>
      </c>
      <c r="I88" s="66">
        <f t="shared" si="45"/>
        <v>2.7961100941237325</v>
      </c>
      <c r="J88" s="66">
        <f t="shared" si="46"/>
        <v>6.8291650672861692E-2</v>
      </c>
      <c r="K88" s="66">
        <f t="shared" si="47"/>
        <v>0</v>
      </c>
      <c r="L88" s="66">
        <f t="shared" si="48"/>
        <v>-6.8291650672861692E-2</v>
      </c>
      <c r="M88" s="66">
        <f t="shared" si="49"/>
        <v>2.7961100941237325</v>
      </c>
      <c r="N88" s="66">
        <f t="shared" si="50"/>
        <v>6.8291650672861692E-2</v>
      </c>
      <c r="O88" s="67">
        <f t="shared" si="51"/>
        <v>4.6637495516241708E-3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4.9353722387313593E-6</v>
      </c>
      <c r="X88" s="65">
        <f t="shared" si="55"/>
        <v>4.9353722387313594E-2</v>
      </c>
      <c r="Y88" s="68">
        <f t="shared" si="57"/>
        <v>2.6666739733233413E-2</v>
      </c>
      <c r="Z88" s="68">
        <f t="shared" si="58"/>
        <v>2.6666739733233413E-2</v>
      </c>
      <c r="AA88" s="66">
        <f t="shared" si="56"/>
        <v>2.7961100941237325</v>
      </c>
      <c r="AB88" s="68">
        <f t="shared" si="59"/>
        <v>4.0848654716197697E-2</v>
      </c>
    </row>
    <row r="89" spans="1:28">
      <c r="A89">
        <v>2368.52</v>
      </c>
      <c r="B89">
        <v>3.0666750693219056</v>
      </c>
      <c r="D89" s="66">
        <f t="shared" si="40"/>
        <v>2.9177352242630623</v>
      </c>
      <c r="E89" s="66">
        <f t="shared" si="41"/>
        <v>2.8317522878046981</v>
      </c>
      <c r="F89" s="66">
        <f t="shared" si="42"/>
        <v>8.598293645836419E-2</v>
      </c>
      <c r="G89" s="66">
        <f t="shared" si="43"/>
        <v>9.9984324304658073E-4</v>
      </c>
      <c r="H89" s="66">
        <f t="shared" si="44"/>
        <v>-8.4983093215317607E-2</v>
      </c>
      <c r="I89" s="66">
        <f t="shared" si="45"/>
        <v>2.8327521310477448</v>
      </c>
      <c r="J89" s="66">
        <f t="shared" si="46"/>
        <v>8.4983093215317496E-2</v>
      </c>
      <c r="K89" s="66">
        <f t="shared" si="47"/>
        <v>0</v>
      </c>
      <c r="L89" s="66">
        <f t="shared" si="48"/>
        <v>-8.4983093215317496E-2</v>
      </c>
      <c r="M89" s="66">
        <f t="shared" si="49"/>
        <v>2.8327521310477448</v>
      </c>
      <c r="N89" s="66">
        <f t="shared" si="50"/>
        <v>8.4983093215317496E-2</v>
      </c>
      <c r="O89" s="67">
        <f t="shared" si="51"/>
        <v>7.2221261324433425E-3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4.4975791412031748E-6</v>
      </c>
      <c r="X89" s="65">
        <f t="shared" si="55"/>
        <v>4.497579141203175E-2</v>
      </c>
      <c r="Y89" s="68">
        <f t="shared" si="57"/>
        <v>5.3333479466468159E-2</v>
      </c>
      <c r="Z89" s="68">
        <f t="shared" si="58"/>
        <v>5.3333479466468159E-2</v>
      </c>
      <c r="AA89" s="66">
        <f t="shared" si="56"/>
        <v>2.8327521310477448</v>
      </c>
      <c r="AB89" s="68">
        <f t="shared" si="59"/>
        <v>3.6642036924012356E-2</v>
      </c>
    </row>
    <row r="90" spans="1:28">
      <c r="A90">
        <v>2589.25</v>
      </c>
      <c r="B90">
        <v>3.0933418090551394</v>
      </c>
      <c r="D90" s="66">
        <f t="shared" si="40"/>
        <v>2.9444019639962962</v>
      </c>
      <c r="E90" s="66">
        <f t="shared" si="41"/>
        <v>2.8618437406410089</v>
      </c>
      <c r="F90" s="66">
        <f t="shared" si="42"/>
        <v>8.2558223355287286E-2</v>
      </c>
      <c r="G90" s="66">
        <f t="shared" si="43"/>
        <v>9.9984418884035628E-4</v>
      </c>
      <c r="H90" s="66">
        <f t="shared" si="44"/>
        <v>-8.1558379166446926E-2</v>
      </c>
      <c r="I90" s="66">
        <f t="shared" si="45"/>
        <v>2.8628435848298492</v>
      </c>
      <c r="J90" s="66">
        <f t="shared" si="46"/>
        <v>8.1558379166446926E-2</v>
      </c>
      <c r="K90" s="66">
        <f t="shared" si="47"/>
        <v>0</v>
      </c>
      <c r="L90" s="66">
        <f t="shared" si="48"/>
        <v>-8.1558379166446926E-2</v>
      </c>
      <c r="M90" s="66">
        <f t="shared" si="49"/>
        <v>2.8628435848298492</v>
      </c>
      <c r="N90" s="66">
        <f t="shared" si="50"/>
        <v>8.1558379166446926E-2</v>
      </c>
      <c r="O90" s="67">
        <f t="shared" si="51"/>
        <v>6.651769212257924E-3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4.1141667075494999E-6</v>
      </c>
      <c r="X90" s="65">
        <f t="shared" si="55"/>
        <v>4.1141667075494999E-2</v>
      </c>
      <c r="Y90" s="68">
        <f t="shared" si="57"/>
        <v>2.6666739733233857E-2</v>
      </c>
      <c r="Z90" s="68">
        <f t="shared" si="58"/>
        <v>2.6666739733233857E-2</v>
      </c>
      <c r="AA90" s="66">
        <f t="shared" si="56"/>
        <v>2.8628435848298492</v>
      </c>
      <c r="AB90" s="68">
        <f t="shared" si="59"/>
        <v>3.0091453782104427E-2</v>
      </c>
    </row>
    <row r="91" spans="1:28">
      <c r="A91">
        <v>2826.84</v>
      </c>
      <c r="B91">
        <v>3.0933418090551394</v>
      </c>
      <c r="D91" s="66">
        <f t="shared" si="40"/>
        <v>2.9444019639962962</v>
      </c>
      <c r="E91" s="66">
        <f t="shared" si="41"/>
        <v>2.8876136016812515</v>
      </c>
      <c r="F91" s="66">
        <f t="shared" si="42"/>
        <v>5.6788362315044694E-2</v>
      </c>
      <c r="G91" s="66">
        <f t="shared" si="43"/>
        <v>9.9984510961426587E-4</v>
      </c>
      <c r="H91" s="66">
        <f t="shared" si="44"/>
        <v>-5.5788517205430425E-2</v>
      </c>
      <c r="I91" s="66">
        <f t="shared" si="45"/>
        <v>2.888613446790866</v>
      </c>
      <c r="J91" s="66">
        <f t="shared" si="46"/>
        <v>5.578851720543021E-2</v>
      </c>
      <c r="K91" s="66">
        <f t="shared" si="47"/>
        <v>0</v>
      </c>
      <c r="L91" s="66">
        <f t="shared" si="48"/>
        <v>-5.578851720543021E-2</v>
      </c>
      <c r="M91" s="66">
        <f t="shared" si="49"/>
        <v>2.888613446790866</v>
      </c>
      <c r="N91" s="66">
        <f t="shared" si="50"/>
        <v>5.578851720543021E-2</v>
      </c>
      <c r="O91" s="67">
        <f t="shared" si="51"/>
        <v>3.1123586519805828E-3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3.7683795855168817E-6</v>
      </c>
      <c r="X91" s="65">
        <f t="shared" si="55"/>
        <v>3.7683795855168817E-2</v>
      </c>
      <c r="Y91" s="68">
        <f t="shared" si="57"/>
        <v>1E-4</v>
      </c>
      <c r="Z91" s="68">
        <f t="shared" si="58"/>
        <v>1E-4</v>
      </c>
      <c r="AA91" s="66">
        <f t="shared" si="56"/>
        <v>2.888613446790866</v>
      </c>
      <c r="AB91" s="68">
        <f t="shared" si="59"/>
        <v>2.5769861961016716E-2</v>
      </c>
    </row>
    <row r="92" spans="1:28">
      <c r="A92">
        <v>3097.35</v>
      </c>
      <c r="B92">
        <v>3.1200085487883737</v>
      </c>
      <c r="D92" s="66">
        <f t="shared" si="40"/>
        <v>2.9710687037295305</v>
      </c>
      <c r="E92" s="66">
        <f t="shared" si="41"/>
        <v>2.911108564438321</v>
      </c>
      <c r="F92" s="66">
        <f t="shared" si="42"/>
        <v>5.9960139291209469E-2</v>
      </c>
      <c r="G92" s="66">
        <f t="shared" si="43"/>
        <v>9.9984605661612843E-4</v>
      </c>
      <c r="H92" s="66">
        <f t="shared" si="44"/>
        <v>-5.8960293234593342E-2</v>
      </c>
      <c r="I92" s="66">
        <f t="shared" si="45"/>
        <v>2.9121084104949371</v>
      </c>
      <c r="J92" s="66">
        <f t="shared" si="46"/>
        <v>5.8960293234593397E-2</v>
      </c>
      <c r="K92" s="66">
        <f t="shared" si="47"/>
        <v>0</v>
      </c>
      <c r="L92" s="66">
        <f t="shared" si="48"/>
        <v>-5.8960293234593397E-2</v>
      </c>
      <c r="M92" s="66">
        <f t="shared" si="49"/>
        <v>2.9121084104949371</v>
      </c>
      <c r="N92" s="66">
        <f t="shared" si="50"/>
        <v>5.8960293234593397E-2</v>
      </c>
      <c r="O92" s="67">
        <f t="shared" si="51"/>
        <v>3.4763161783092399E-3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3.4392645802129378E-6</v>
      </c>
      <c r="X92" s="65">
        <f t="shared" si="55"/>
        <v>3.4392645802129376E-2</v>
      </c>
      <c r="Y92" s="68">
        <f t="shared" si="57"/>
        <v>2.6666739733234301E-2</v>
      </c>
      <c r="Z92" s="68">
        <f t="shared" si="58"/>
        <v>2.6666739733234301E-2</v>
      </c>
      <c r="AA92" s="66">
        <f t="shared" si="56"/>
        <v>2.9121084104949371</v>
      </c>
      <c r="AB92" s="68">
        <f t="shared" si="59"/>
        <v>2.3494963704071115E-2</v>
      </c>
    </row>
    <row r="93" spans="1:28">
      <c r="A93">
        <v>3387.36</v>
      </c>
      <c r="B93">
        <v>3.1466752885216076</v>
      </c>
      <c r="D93" s="66">
        <f t="shared" si="40"/>
        <v>2.9977354434627643</v>
      </c>
      <c r="E93" s="66">
        <f t="shared" si="41"/>
        <v>2.9314029116865261</v>
      </c>
      <c r="F93" s="66">
        <f t="shared" si="42"/>
        <v>6.6332531776238213E-2</v>
      </c>
      <c r="G93" s="66">
        <f t="shared" si="43"/>
        <v>9.9984697294284346E-4</v>
      </c>
      <c r="H93" s="66">
        <f t="shared" si="44"/>
        <v>-6.5332684803295363E-2</v>
      </c>
      <c r="I93" s="66">
        <f t="shared" si="45"/>
        <v>2.9324027586594688</v>
      </c>
      <c r="J93" s="66">
        <f t="shared" si="46"/>
        <v>6.5332684803295571E-2</v>
      </c>
      <c r="K93" s="66">
        <f t="shared" si="47"/>
        <v>0</v>
      </c>
      <c r="L93" s="66">
        <f t="shared" si="48"/>
        <v>-6.5332684803295571E-2</v>
      </c>
      <c r="M93" s="66">
        <f t="shared" si="49"/>
        <v>2.9324027586594688</v>
      </c>
      <c r="N93" s="66">
        <f t="shared" si="50"/>
        <v>6.5332684803295571E-2</v>
      </c>
      <c r="O93" s="67">
        <f t="shared" si="51"/>
        <v>4.2683597036067677E-3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3.1448107515949124E-6</v>
      </c>
      <c r="X93" s="65">
        <f t="shared" si="55"/>
        <v>3.1448107515949127E-2</v>
      </c>
      <c r="Y93" s="68">
        <f t="shared" si="57"/>
        <v>2.6666739733233857E-2</v>
      </c>
      <c r="Z93" s="68">
        <f t="shared" si="58"/>
        <v>2.6666739733233857E-2</v>
      </c>
      <c r="AA93" s="66">
        <f t="shared" si="56"/>
        <v>2.9324027586594688</v>
      </c>
      <c r="AB93" s="68">
        <f t="shared" si="59"/>
        <v>2.0294348164531684E-2</v>
      </c>
    </row>
    <row r="94" spans="1:28">
      <c r="A94">
        <v>3706.93</v>
      </c>
      <c r="B94">
        <v>3.1466752885216076</v>
      </c>
      <c r="D94" s="66">
        <f t="shared" si="40"/>
        <v>2.9977354434627643</v>
      </c>
      <c r="E94" s="66">
        <f t="shared" si="41"/>
        <v>2.9495805765636378</v>
      </c>
      <c r="F94" s="66">
        <f t="shared" si="42"/>
        <v>0</v>
      </c>
      <c r="G94" s="66">
        <f t="shared" si="43"/>
        <v>9.9984788495443774E-4</v>
      </c>
      <c r="H94" s="66">
        <f t="shared" si="44"/>
        <v>0</v>
      </c>
      <c r="I94" s="66">
        <f t="shared" si="45"/>
        <v>2.9505804244485923</v>
      </c>
      <c r="J94" s="66">
        <f t="shared" si="46"/>
        <v>0</v>
      </c>
      <c r="K94" s="66">
        <f t="shared" si="47"/>
        <v>0</v>
      </c>
      <c r="L94" s="66">
        <f t="shared" si="48"/>
        <v>0</v>
      </c>
      <c r="M94" s="66">
        <f t="shared" si="49"/>
        <v>2.9505804244485923</v>
      </c>
      <c r="N94" s="66">
        <f t="shared" si="50"/>
        <v>0</v>
      </c>
      <c r="O94" s="67">
        <f t="shared" si="51"/>
        <v>0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2.8737003794305645E-6</v>
      </c>
      <c r="X94" s="65">
        <f t="shared" si="55"/>
        <v>2.8737003794305646E-2</v>
      </c>
      <c r="Y94" s="68">
        <f t="shared" si="57"/>
        <v>1E-4</v>
      </c>
      <c r="Z94" s="68">
        <f t="shared" si="58"/>
        <v>1E-4</v>
      </c>
      <c r="AA94" s="66">
        <f t="shared" si="56"/>
        <v>2.9505804244485923</v>
      </c>
      <c r="AB94" s="68">
        <f t="shared" si="59"/>
        <v>1.8177665789123498E-2</v>
      </c>
    </row>
    <row r="95" spans="1:28">
      <c r="A95">
        <v>4056.82</v>
      </c>
      <c r="B95">
        <v>3.1733420282548415</v>
      </c>
      <c r="D95" s="66">
        <f t="shared" si="40"/>
        <v>3.0244021831959982</v>
      </c>
      <c r="E95" s="66">
        <f t="shared" si="41"/>
        <v>2.965851088183145</v>
      </c>
      <c r="F95" s="66">
        <f t="shared" si="42"/>
        <v>5.855109501285316E-2</v>
      </c>
      <c r="G95" s="66">
        <f t="shared" si="43"/>
        <v>9.9984878657886651E-4</v>
      </c>
      <c r="H95" s="66">
        <f t="shared" si="44"/>
        <v>-5.7551246226274291E-2</v>
      </c>
      <c r="I95" s="66">
        <f t="shared" si="45"/>
        <v>2.966850936969724</v>
      </c>
      <c r="J95" s="66">
        <f t="shared" si="46"/>
        <v>5.7551246226274166E-2</v>
      </c>
      <c r="K95" s="66">
        <f t="shared" si="47"/>
        <v>0</v>
      </c>
      <c r="L95" s="66">
        <f t="shared" si="48"/>
        <v>-5.7551246226274166E-2</v>
      </c>
      <c r="M95" s="66">
        <f t="shared" si="49"/>
        <v>2.966850936969724</v>
      </c>
      <c r="N95" s="66">
        <f t="shared" si="50"/>
        <v>5.7551246226274166E-2</v>
      </c>
      <c r="O95" s="67">
        <f t="shared" si="51"/>
        <v>3.3121459421972363E-3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2.625851318895722E-6</v>
      </c>
      <c r="X95" s="65">
        <f t="shared" si="55"/>
        <v>2.6258513188957219E-2</v>
      </c>
      <c r="Y95" s="68">
        <f t="shared" si="57"/>
        <v>2.6666739733233857E-2</v>
      </c>
      <c r="Z95" s="68">
        <f t="shared" si="58"/>
        <v>2.6666739733233857E-2</v>
      </c>
      <c r="AA95" s="66">
        <f t="shared" si="56"/>
        <v>2.966850936969724</v>
      </c>
      <c r="AB95" s="68">
        <f t="shared" si="59"/>
        <v>1.6270512521131764E-2</v>
      </c>
    </row>
    <row r="96" spans="1:28">
      <c r="A96">
        <v>4433.3599999999997</v>
      </c>
      <c r="B96">
        <v>3.1733420282548415</v>
      </c>
      <c r="D96" s="66">
        <f t="shared" si="40"/>
        <v>3.0244021831959982</v>
      </c>
      <c r="E96" s="66">
        <f t="shared" si="41"/>
        <v>2.9802711247159945</v>
      </c>
      <c r="F96" s="66">
        <f t="shared" si="42"/>
        <v>0</v>
      </c>
      <c r="G96" s="66">
        <f t="shared" si="43"/>
        <v>9.9984966346453171E-4</v>
      </c>
      <c r="H96" s="66">
        <f t="shared" si="44"/>
        <v>0</v>
      </c>
      <c r="I96" s="66">
        <f t="shared" si="45"/>
        <v>2.9812709743794592</v>
      </c>
      <c r="J96" s="66">
        <f t="shared" si="46"/>
        <v>0</v>
      </c>
      <c r="K96" s="66">
        <f t="shared" si="47"/>
        <v>0</v>
      </c>
      <c r="L96" s="66">
        <f t="shared" si="48"/>
        <v>0</v>
      </c>
      <c r="M96" s="66">
        <f t="shared" si="49"/>
        <v>2.9812709743794592</v>
      </c>
      <c r="N96" s="66">
        <f t="shared" si="50"/>
        <v>0</v>
      </c>
      <c r="O96" s="67">
        <f t="shared" si="51"/>
        <v>0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2.4028290388153778E-6</v>
      </c>
      <c r="X96" s="65">
        <f t="shared" si="55"/>
        <v>2.4028290388153777E-2</v>
      </c>
      <c r="Y96" s="68">
        <f t="shared" si="57"/>
        <v>1E-4</v>
      </c>
      <c r="Z96" s="68">
        <f t="shared" si="58"/>
        <v>1E-4</v>
      </c>
      <c r="AA96" s="66">
        <f t="shared" si="56"/>
        <v>2.9812709743794592</v>
      </c>
      <c r="AB96" s="68">
        <f t="shared" si="59"/>
        <v>1.4420037409735187E-2</v>
      </c>
    </row>
    <row r="97" spans="1:28">
      <c r="A97">
        <v>4845.13</v>
      </c>
      <c r="B97">
        <v>3.2000087679880753</v>
      </c>
      <c r="D97" s="66">
        <f t="shared" si="40"/>
        <v>3.051068922929232</v>
      </c>
      <c r="E97" s="66">
        <f t="shared" si="41"/>
        <v>2.993344330708386</v>
      </c>
      <c r="F97" s="66">
        <f t="shared" si="42"/>
        <v>5.7724592220846027E-2</v>
      </c>
      <c r="G97" s="66">
        <f t="shared" si="43"/>
        <v>9.9985053080155748E-4</v>
      </c>
      <c r="H97" s="66">
        <f t="shared" si="44"/>
        <v>-5.6724741690044468E-2</v>
      </c>
      <c r="I97" s="66">
        <f t="shared" si="45"/>
        <v>2.9943441812391876</v>
      </c>
      <c r="J97" s="66">
        <f t="shared" si="46"/>
        <v>5.6724741690044489E-2</v>
      </c>
      <c r="K97" s="66">
        <f t="shared" si="47"/>
        <v>0</v>
      </c>
      <c r="L97" s="66">
        <f t="shared" si="48"/>
        <v>-5.6724741690044489E-2</v>
      </c>
      <c r="M97" s="66">
        <f t="shared" si="49"/>
        <v>2.9943441812391876</v>
      </c>
      <c r="N97" s="66">
        <f t="shared" si="50"/>
        <v>5.6724741690044489E-2</v>
      </c>
      <c r="O97" s="67">
        <f t="shared" si="51"/>
        <v>3.2176963198022714E-3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2.198621326470609E-6</v>
      </c>
      <c r="X97" s="65">
        <f t="shared" si="55"/>
        <v>2.1986213264706091E-2</v>
      </c>
      <c r="Y97" s="68">
        <f t="shared" si="57"/>
        <v>2.6666739733233857E-2</v>
      </c>
      <c r="Z97" s="68">
        <f t="shared" si="58"/>
        <v>2.6666739733233857E-2</v>
      </c>
      <c r="AA97" s="66">
        <f t="shared" si="56"/>
        <v>2.9943441812391876</v>
      </c>
      <c r="AB97" s="68">
        <f t="shared" si="59"/>
        <v>1.3073206859728348E-2</v>
      </c>
    </row>
    <row r="98" spans="1:28">
      <c r="A98">
        <v>5304.3</v>
      </c>
      <c r="B98">
        <v>3.2000087679880753</v>
      </c>
      <c r="D98" s="66">
        <f t="shared" si="40"/>
        <v>3.051068922929232</v>
      </c>
      <c r="E98" s="66">
        <f t="shared" si="41"/>
        <v>3.0054642884839571</v>
      </c>
      <c r="F98" s="66">
        <f t="shared" si="42"/>
        <v>0</v>
      </c>
      <c r="G98" s="66">
        <f t="shared" si="43"/>
        <v>9.9985140476624651E-4</v>
      </c>
      <c r="H98" s="66">
        <f t="shared" si="44"/>
        <v>0</v>
      </c>
      <c r="I98" s="66">
        <f t="shared" si="45"/>
        <v>3.0064641398887235</v>
      </c>
      <c r="J98" s="66">
        <f t="shared" si="46"/>
        <v>0</v>
      </c>
      <c r="K98" s="66">
        <f t="shared" si="47"/>
        <v>0</v>
      </c>
      <c r="L98" s="66">
        <f t="shared" si="48"/>
        <v>0</v>
      </c>
      <c r="M98" s="66">
        <f t="shared" si="49"/>
        <v>3.0064641398887235</v>
      </c>
      <c r="N98" s="66">
        <f t="shared" si="50"/>
        <v>0</v>
      </c>
      <c r="O98" s="67">
        <f t="shared" si="51"/>
        <v>0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2.0082963157292278E-6</v>
      </c>
      <c r="X98" s="65">
        <f t="shared" si="55"/>
        <v>2.0082963157292279E-2</v>
      </c>
      <c r="Y98" s="68">
        <f t="shared" si="57"/>
        <v>1E-4</v>
      </c>
      <c r="Z98" s="68">
        <f t="shared" si="58"/>
        <v>1E-4</v>
      </c>
      <c r="AA98" s="66">
        <f t="shared" si="56"/>
        <v>3.0064641398887235</v>
      </c>
      <c r="AB98" s="68">
        <f t="shared" si="59"/>
        <v>1.2119958649535967E-2</v>
      </c>
    </row>
    <row r="99" spans="1:28">
      <c r="A99">
        <v>5804.44</v>
      </c>
      <c r="B99">
        <v>3.2000087679880753</v>
      </c>
      <c r="D99" s="66">
        <f t="shared" si="40"/>
        <v>3.051068922929232</v>
      </c>
      <c r="E99" s="66">
        <f t="shared" si="41"/>
        <v>3.0164727479276743</v>
      </c>
      <c r="F99" s="66">
        <f t="shared" si="42"/>
        <v>0</v>
      </c>
      <c r="G99" s="66">
        <f t="shared" si="43"/>
        <v>9.9985226441171265E-4</v>
      </c>
      <c r="H99" s="66">
        <f t="shared" si="44"/>
        <v>0</v>
      </c>
      <c r="I99" s="66">
        <f t="shared" si="45"/>
        <v>3.017472600192086</v>
      </c>
      <c r="J99" s="66">
        <f t="shared" si="46"/>
        <v>0</v>
      </c>
      <c r="K99" s="66">
        <f t="shared" si="47"/>
        <v>0</v>
      </c>
      <c r="L99" s="66">
        <f t="shared" si="48"/>
        <v>0</v>
      </c>
      <c r="M99" s="66">
        <f t="shared" si="49"/>
        <v>3.017472600192086</v>
      </c>
      <c r="N99" s="66">
        <f t="shared" si="50"/>
        <v>0</v>
      </c>
      <c r="O99" s="67">
        <f t="shared" si="51"/>
        <v>0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1.8352513158069587E-6</v>
      </c>
      <c r="X99" s="65">
        <f t="shared" si="55"/>
        <v>1.8352513158069586E-2</v>
      </c>
      <c r="Y99" s="68">
        <f t="shared" si="57"/>
        <v>1E-4</v>
      </c>
      <c r="Z99" s="68">
        <f t="shared" si="58"/>
        <v>1E-4</v>
      </c>
      <c r="AA99" s="66">
        <f t="shared" si="56"/>
        <v>3.017472600192086</v>
      </c>
      <c r="AB99" s="68">
        <f t="shared" si="59"/>
        <v>1.1008460303362444E-2</v>
      </c>
    </row>
    <row r="100" spans="1:28">
      <c r="A100">
        <v>6355.1</v>
      </c>
      <c r="B100">
        <v>3.2000087679880753</v>
      </c>
      <c r="D100" s="66">
        <f t="shared" si="40"/>
        <v>3.051068922929232</v>
      </c>
      <c r="E100" s="66">
        <f t="shared" si="41"/>
        <v>3.0266193216196386</v>
      </c>
      <c r="F100" s="66">
        <f t="shared" si="42"/>
        <v>0</v>
      </c>
      <c r="G100" s="66">
        <f t="shared" si="43"/>
        <v>9.9985311912959528E-4</v>
      </c>
      <c r="H100" s="66">
        <f t="shared" si="44"/>
        <v>0</v>
      </c>
      <c r="I100" s="66">
        <f t="shared" si="45"/>
        <v>3.0276191747387684</v>
      </c>
      <c r="J100" s="66">
        <f t="shared" si="46"/>
        <v>0</v>
      </c>
      <c r="K100" s="66">
        <f t="shared" si="47"/>
        <v>0</v>
      </c>
      <c r="L100" s="66">
        <f t="shared" si="48"/>
        <v>0</v>
      </c>
      <c r="M100" s="66">
        <f t="shared" si="49"/>
        <v>3.0276191747387684</v>
      </c>
      <c r="N100" s="66">
        <f t="shared" si="50"/>
        <v>0</v>
      </c>
      <c r="O100" s="67">
        <f t="shared" si="51"/>
        <v>0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1.6762295081938196E-6</v>
      </c>
      <c r="X100" s="65">
        <f t="shared" si="55"/>
        <v>1.6762295081938196E-2</v>
      </c>
      <c r="Y100" s="68">
        <f t="shared" si="57"/>
        <v>1E-4</v>
      </c>
      <c r="Z100" s="68">
        <f t="shared" si="58"/>
        <v>1E-4</v>
      </c>
      <c r="AA100" s="66">
        <f t="shared" si="56"/>
        <v>3.0276191747387684</v>
      </c>
      <c r="AB100" s="68">
        <f t="shared" si="59"/>
        <v>1.0146574546682441E-2</v>
      </c>
    </row>
    <row r="101" spans="1:28">
      <c r="A101">
        <v>6944.98</v>
      </c>
      <c r="B101">
        <v>3.2000087679880753</v>
      </c>
      <c r="D101" s="66">
        <f t="shared" si="40"/>
        <v>3.051068922929232</v>
      </c>
      <c r="E101" s="66">
        <f t="shared" si="41"/>
        <v>3.0357634520868304</v>
      </c>
      <c r="F101" s="66">
        <f t="shared" si="42"/>
        <v>0</v>
      </c>
      <c r="G101" s="66">
        <f t="shared" si="43"/>
        <v>9.9985394665257727E-4</v>
      </c>
      <c r="H101" s="66">
        <f t="shared" si="44"/>
        <v>0</v>
      </c>
      <c r="I101" s="66">
        <f t="shared" si="45"/>
        <v>3.0367633060334831</v>
      </c>
      <c r="J101" s="66">
        <f t="shared" si="46"/>
        <v>0</v>
      </c>
      <c r="K101" s="66">
        <f t="shared" si="47"/>
        <v>0</v>
      </c>
      <c r="L101" s="66">
        <f t="shared" si="48"/>
        <v>0</v>
      </c>
      <c r="M101" s="66">
        <f t="shared" si="49"/>
        <v>3.0367633060334831</v>
      </c>
      <c r="N101" s="66">
        <f t="shared" si="50"/>
        <v>0</v>
      </c>
      <c r="O101" s="67">
        <f t="shared" si="51"/>
        <v>0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1.5338569941918541E-6</v>
      </c>
      <c r="X101" s="65">
        <f t="shared" si="55"/>
        <v>1.5338569941918541E-2</v>
      </c>
      <c r="Y101" s="68">
        <f t="shared" si="57"/>
        <v>1E-4</v>
      </c>
      <c r="Z101" s="68">
        <f t="shared" si="58"/>
        <v>1E-4</v>
      </c>
      <c r="AA101" s="66">
        <f t="shared" si="56"/>
        <v>3.0367633060334831</v>
      </c>
      <c r="AB101" s="68">
        <f t="shared" si="59"/>
        <v>9.1441312947146969E-3</v>
      </c>
    </row>
    <row r="102" spans="1:28">
      <c r="A102">
        <v>7604.36</v>
      </c>
      <c r="B102">
        <v>3.2000087679880753</v>
      </c>
      <c r="D102" s="66">
        <f t="shared" si="40"/>
        <v>3.051068922929232</v>
      </c>
      <c r="E102" s="66">
        <f t="shared" si="41"/>
        <v>3.0443906926736459</v>
      </c>
      <c r="F102" s="66">
        <f t="shared" si="42"/>
        <v>0</v>
      </c>
      <c r="G102" s="66">
        <f t="shared" si="43"/>
        <v>9.9985478269603158E-4</v>
      </c>
      <c r="H102" s="66">
        <f t="shared" si="44"/>
        <v>0</v>
      </c>
      <c r="I102" s="66">
        <f t="shared" si="45"/>
        <v>3.0453905474563419</v>
      </c>
      <c r="J102" s="66">
        <f t="shared" si="46"/>
        <v>0</v>
      </c>
      <c r="K102" s="66">
        <f t="shared" si="47"/>
        <v>0</v>
      </c>
      <c r="L102" s="66">
        <f t="shared" si="48"/>
        <v>0</v>
      </c>
      <c r="M102" s="66">
        <f t="shared" si="49"/>
        <v>3.0453905474563419</v>
      </c>
      <c r="N102" s="66">
        <f t="shared" si="50"/>
        <v>0</v>
      </c>
      <c r="O102" s="67">
        <f t="shared" si="51"/>
        <v>0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1.4008550551949861E-6</v>
      </c>
      <c r="X102" s="65">
        <f t="shared" si="55"/>
        <v>1.4008550551949861E-2</v>
      </c>
      <c r="Y102" s="68">
        <f t="shared" si="57"/>
        <v>1E-4</v>
      </c>
      <c r="Z102" s="68">
        <f t="shared" si="58"/>
        <v>1E-4</v>
      </c>
      <c r="AA102" s="66">
        <f t="shared" si="56"/>
        <v>3.0453905474563419</v>
      </c>
      <c r="AB102" s="68">
        <f t="shared" si="59"/>
        <v>8.6272414228587557E-3</v>
      </c>
    </row>
    <row r="103" spans="1:28">
      <c r="A103">
        <v>8317.2999999999993</v>
      </c>
      <c r="B103">
        <v>3.2000087679880753</v>
      </c>
      <c r="D103" s="66">
        <f t="shared" si="40"/>
        <v>3.051068922929232</v>
      </c>
      <c r="E103" s="66">
        <f t="shared" si="41"/>
        <v>3.0522817211926148</v>
      </c>
      <c r="F103" s="66">
        <f t="shared" si="42"/>
        <v>0</v>
      </c>
      <c r="G103" s="66">
        <f t="shared" si="43"/>
        <v>9.9985559937520833E-4</v>
      </c>
      <c r="H103" s="66">
        <f t="shared" si="44"/>
        <v>0</v>
      </c>
      <c r="I103" s="66">
        <f t="shared" si="45"/>
        <v>3.0532815767919899</v>
      </c>
      <c r="J103" s="66">
        <f t="shared" si="46"/>
        <v>0</v>
      </c>
      <c r="K103" s="66">
        <f t="shared" si="47"/>
        <v>0</v>
      </c>
      <c r="L103" s="66">
        <f t="shared" si="48"/>
        <v>0</v>
      </c>
      <c r="M103" s="66">
        <f t="shared" si="49"/>
        <v>3.0532815767919899</v>
      </c>
      <c r="N103" s="66">
        <f t="shared" si="50"/>
        <v>0</v>
      </c>
      <c r="O103" s="67">
        <f t="shared" si="51"/>
        <v>0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1.2807769525594294E-6</v>
      </c>
      <c r="X103" s="65">
        <f t="shared" si="55"/>
        <v>1.2807769525594294E-2</v>
      </c>
      <c r="Y103" s="68">
        <f t="shared" si="57"/>
        <v>1E-4</v>
      </c>
      <c r="Z103" s="68">
        <f t="shared" si="58"/>
        <v>1E-4</v>
      </c>
      <c r="AA103" s="66">
        <f t="shared" si="56"/>
        <v>3.0532815767919899</v>
      </c>
      <c r="AB103" s="68">
        <f t="shared" si="59"/>
        <v>7.8910293356480032E-3</v>
      </c>
    </row>
    <row r="104" spans="1:28">
      <c r="A104">
        <v>9093.61</v>
      </c>
      <c r="B104">
        <v>3.2000087679880753</v>
      </c>
      <c r="D104" s="66">
        <f t="shared" ref="D104:D125" si="60">IF(B104-$D$4&gt;0.05,B104-$D$4,IF(A104="","",0))</f>
        <v>3.051068922929232</v>
      </c>
      <c r="E104" s="66">
        <f t="shared" ref="E104:E125" si="61">IF(D104="","",IF(A104&lt;$F$4+0.01,0,10^(((-0.434*$E$4)/(LOG(A104)-LOG($F$4)))+LOG($G$4))))</f>
        <v>3.0595810130078158</v>
      </c>
      <c r="F104" s="66">
        <f t="shared" ref="F104:F125" si="62">IF(E104="","",IF(ABS(D104-E104)&lt;0.05,0,D104-E104))</f>
        <v>0</v>
      </c>
      <c r="G104" s="66">
        <f t="shared" ref="G104:G125" si="63">IF(OR(D104="",$H$4=""),"",IF(A104&lt;$I$4,0,10^(((-0.434*$H$4)/(LOG(A104)-LOG($I$4)))+LOG($J$4))))</f>
        <v>9.9985640350022317E-4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3.0605808694113161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0</v>
      </c>
      <c r="M104" s="66">
        <f t="shared" ref="M104:M125" si="69">IF(L104="","",E104+G104+K104)</f>
        <v>3.0605808694113161</v>
      </c>
      <c r="N104" s="66">
        <f t="shared" ref="N104:N125" si="70">IF(M104="","",IF(ABS(D104-M104)&lt;0.05,0,D104-M104))</f>
        <v>0</v>
      </c>
      <c r="O104" s="67">
        <f t="shared" ref="O104:O125" si="71">IF($H$4="",IF(A104="","",F104^2),IF(N104="","",N104^2))</f>
        <v>0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1.1714386418069988E-6</v>
      </c>
      <c r="X104" s="65">
        <f t="shared" ref="X104:X125" si="75">IF(D104="","",IF(W104=" "," ",W104*10000))</f>
        <v>1.1714386418069989E-2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3.0605808694113161</v>
      </c>
      <c r="AB104" s="68">
        <f t="shared" si="59"/>
        <v>7.2992926193262697E-3</v>
      </c>
    </row>
    <row r="105" spans="1:28">
      <c r="A105">
        <v>9953.2800000000007</v>
      </c>
      <c r="B105">
        <v>3.2000087679880753</v>
      </c>
      <c r="D105" s="66">
        <f t="shared" si="60"/>
        <v>3.051068922929232</v>
      </c>
      <c r="E105" s="66">
        <f t="shared" si="61"/>
        <v>3.0664612277373662</v>
      </c>
      <c r="F105" s="66">
        <f t="shared" si="62"/>
        <v>0</v>
      </c>
      <c r="G105" s="66">
        <f t="shared" si="63"/>
        <v>9.9985720843032686E-4</v>
      </c>
      <c r="H105" s="66">
        <f t="shared" si="64"/>
        <v>0</v>
      </c>
      <c r="I105" s="66">
        <f t="shared" si="65"/>
        <v>3.0674610849457964</v>
      </c>
      <c r="J105" s="66">
        <f t="shared" si="66"/>
        <v>0</v>
      </c>
      <c r="K105" s="66">
        <f t="shared" si="67"/>
        <v>0</v>
      </c>
      <c r="L105" s="66">
        <f t="shared" si="68"/>
        <v>0</v>
      </c>
      <c r="M105" s="66">
        <f t="shared" si="69"/>
        <v>3.0674610849457964</v>
      </c>
      <c r="N105" s="66">
        <f t="shared" si="70"/>
        <v>0</v>
      </c>
      <c r="O105" s="67">
        <f t="shared" si="71"/>
        <v>0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1.070260873553496E-6</v>
      </c>
      <c r="X105" s="65">
        <f t="shared" si="75"/>
        <v>1.070260873553496E-2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3.0674610849457964</v>
      </c>
      <c r="AB105" s="68">
        <f t="shared" ref="AB105:AB125" si="79">IF(AA105-AA104&lt;0.0001,0.0001,AA105-AA104)</f>
        <v>6.8802155344802607E-3</v>
      </c>
    </row>
    <row r="106" spans="1:28">
      <c r="A106">
        <v>10894.48</v>
      </c>
      <c r="B106">
        <v>3.2000087679880753</v>
      </c>
      <c r="D106" s="66">
        <f t="shared" si="60"/>
        <v>3.051068922929232</v>
      </c>
      <c r="E106" s="66">
        <f t="shared" si="61"/>
        <v>3.0728824373435093</v>
      </c>
      <c r="F106" s="66">
        <f t="shared" si="62"/>
        <v>0</v>
      </c>
      <c r="G106" s="66">
        <f t="shared" si="63"/>
        <v>9.9985800459624478E-4</v>
      </c>
      <c r="H106" s="66">
        <f t="shared" si="64"/>
        <v>0</v>
      </c>
      <c r="I106" s="66">
        <f t="shared" si="65"/>
        <v>3.0738822953481058</v>
      </c>
      <c r="J106" s="66">
        <f t="shared" si="66"/>
        <v>0</v>
      </c>
      <c r="K106" s="66">
        <f t="shared" si="67"/>
        <v>0</v>
      </c>
      <c r="L106" s="66">
        <f t="shared" si="68"/>
        <v>0</v>
      </c>
      <c r="M106" s="66">
        <f t="shared" si="69"/>
        <v>3.0738822953481058</v>
      </c>
      <c r="N106" s="66">
        <f t="shared" si="70"/>
        <v>0</v>
      </c>
      <c r="O106" s="67">
        <f t="shared" si="71"/>
        <v>0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9.7779849497383486E-7</v>
      </c>
      <c r="X106" s="65">
        <f t="shared" si="75"/>
        <v>9.7779849497383487E-3</v>
      </c>
      <c r="Y106" s="68">
        <f t="shared" si="77"/>
        <v>1E-4</v>
      </c>
      <c r="Z106" s="68">
        <f t="shared" si="78"/>
        <v>1E-4</v>
      </c>
      <c r="AA106" s="66">
        <f t="shared" si="76"/>
        <v>3.0738822953481058</v>
      </c>
      <c r="AB106" s="68">
        <f t="shared" si="79"/>
        <v>6.421210402309363E-3</v>
      </c>
    </row>
    <row r="107" spans="1:28">
      <c r="A107">
        <v>11893.96</v>
      </c>
      <c r="B107">
        <v>3.2000087679880753</v>
      </c>
      <c r="D107" s="66">
        <f t="shared" si="60"/>
        <v>3.051068922929232</v>
      </c>
      <c r="E107" s="66">
        <f t="shared" si="61"/>
        <v>3.0787214954214748</v>
      </c>
      <c r="F107" s="66">
        <f t="shared" si="62"/>
        <v>0</v>
      </c>
      <c r="G107" s="66">
        <f t="shared" si="63"/>
        <v>9.9985876957549616E-4</v>
      </c>
      <c r="H107" s="66">
        <f t="shared" si="64"/>
        <v>0</v>
      </c>
      <c r="I107" s="66">
        <f t="shared" si="65"/>
        <v>3.0797213541910504</v>
      </c>
      <c r="J107" s="66">
        <f t="shared" si="66"/>
        <v>0</v>
      </c>
      <c r="K107" s="66">
        <f t="shared" si="67"/>
        <v>0</v>
      </c>
      <c r="L107" s="66">
        <f t="shared" si="68"/>
        <v>0</v>
      </c>
      <c r="M107" s="66">
        <f t="shared" si="69"/>
        <v>3.0797213541910504</v>
      </c>
      <c r="N107" s="66">
        <f t="shared" si="70"/>
        <v>0</v>
      </c>
      <c r="O107" s="67">
        <f t="shared" si="71"/>
        <v>0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8.956315766592913E-7</v>
      </c>
      <c r="X107" s="65">
        <f t="shared" si="75"/>
        <v>8.9563157665929136E-3</v>
      </c>
      <c r="Y107" s="68">
        <f t="shared" si="77"/>
        <v>1E-4</v>
      </c>
      <c r="Z107" s="68">
        <f t="shared" si="78"/>
        <v>1E-4</v>
      </c>
      <c r="AA107" s="66">
        <f t="shared" si="76"/>
        <v>3.0797213541910504</v>
      </c>
      <c r="AB107" s="68">
        <f t="shared" si="79"/>
        <v>5.8390588429446666E-3</v>
      </c>
    </row>
    <row r="108" spans="1:28">
      <c r="A108">
        <v>12993.28</v>
      </c>
      <c r="B108">
        <v>3.2000087679880753</v>
      </c>
      <c r="D108" s="66">
        <f t="shared" si="60"/>
        <v>3.051068922929232</v>
      </c>
      <c r="E108" s="66">
        <f t="shared" si="61"/>
        <v>3.0842418270580527</v>
      </c>
      <c r="F108" s="66">
        <f t="shared" si="62"/>
        <v>0</v>
      </c>
      <c r="G108" s="66">
        <f t="shared" si="63"/>
        <v>9.9985953173429187E-4</v>
      </c>
      <c r="H108" s="66">
        <f t="shared" si="64"/>
        <v>0</v>
      </c>
      <c r="I108" s="66">
        <f t="shared" si="65"/>
        <v>3.0852416865897871</v>
      </c>
      <c r="J108" s="66">
        <f t="shared" si="66"/>
        <v>0</v>
      </c>
      <c r="K108" s="66">
        <f t="shared" si="67"/>
        <v>0</v>
      </c>
      <c r="L108" s="66">
        <f t="shared" si="68"/>
        <v>0</v>
      </c>
      <c r="M108" s="66">
        <f t="shared" si="69"/>
        <v>3.0852416865897871</v>
      </c>
      <c r="N108" s="66">
        <f t="shared" si="70"/>
        <v>0</v>
      </c>
      <c r="O108" s="67">
        <f t="shared" si="71"/>
        <v>0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8.1985504410915042E-7</v>
      </c>
      <c r="X108" s="65">
        <f t="shared" si="75"/>
        <v>8.1985504410915042E-3</v>
      </c>
      <c r="Y108" s="68">
        <f t="shared" si="77"/>
        <v>1E-4</v>
      </c>
      <c r="Z108" s="68">
        <f t="shared" si="78"/>
        <v>1E-4</v>
      </c>
      <c r="AA108" s="66">
        <f t="shared" si="76"/>
        <v>3.0852416865897871</v>
      </c>
      <c r="AB108" s="68">
        <f t="shared" si="79"/>
        <v>5.520332398736727E-3</v>
      </c>
    </row>
    <row r="109" spans="1:28">
      <c r="A109">
        <v>14293.5</v>
      </c>
      <c r="B109">
        <v>3.2000087679880753</v>
      </c>
      <c r="D109" s="66">
        <f t="shared" si="60"/>
        <v>3.051068922929232</v>
      </c>
      <c r="E109" s="66">
        <f t="shared" si="61"/>
        <v>3.089828912543696</v>
      </c>
      <c r="F109" s="66">
        <f t="shared" si="62"/>
        <v>0</v>
      </c>
      <c r="G109" s="66">
        <f t="shared" si="63"/>
        <v>9.9986034482260752E-4</v>
      </c>
      <c r="H109" s="66">
        <f t="shared" si="64"/>
        <v>0</v>
      </c>
      <c r="I109" s="66">
        <f t="shared" si="65"/>
        <v>3.0908287728885186</v>
      </c>
      <c r="J109" s="66">
        <f t="shared" si="66"/>
        <v>0</v>
      </c>
      <c r="K109" s="66">
        <f t="shared" si="67"/>
        <v>0</v>
      </c>
      <c r="L109" s="66">
        <f t="shared" si="68"/>
        <v>0</v>
      </c>
      <c r="M109" s="66">
        <f t="shared" si="69"/>
        <v>3.0908287728885186</v>
      </c>
      <c r="N109" s="66">
        <f t="shared" si="70"/>
        <v>0</v>
      </c>
      <c r="O109" s="67">
        <f t="shared" si="71"/>
        <v>0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7.4527625476772952E-7</v>
      </c>
      <c r="X109" s="65">
        <f t="shared" si="75"/>
        <v>7.4527625476772949E-3</v>
      </c>
      <c r="Y109" s="68">
        <f t="shared" si="77"/>
        <v>1E-4</v>
      </c>
      <c r="Z109" s="68">
        <f t="shared" si="78"/>
        <v>1E-4</v>
      </c>
      <c r="AA109" s="66">
        <f t="shared" si="76"/>
        <v>3.0908287728885186</v>
      </c>
      <c r="AB109" s="68">
        <f t="shared" si="79"/>
        <v>5.5870862987315029E-3</v>
      </c>
    </row>
    <row r="110" spans="1:28">
      <c r="A110">
        <v>15593.99</v>
      </c>
      <c r="B110">
        <v>3.2000087679880753</v>
      </c>
      <c r="D110" s="66">
        <f t="shared" si="60"/>
        <v>3.051068922929232</v>
      </c>
      <c r="E110" s="66">
        <f t="shared" si="61"/>
        <v>3.0946257464868046</v>
      </c>
      <c r="F110" s="66">
        <f t="shared" si="62"/>
        <v>0</v>
      </c>
      <c r="G110" s="66">
        <f t="shared" si="63"/>
        <v>9.9986107904156095E-4</v>
      </c>
      <c r="H110" s="66">
        <f t="shared" si="64"/>
        <v>0</v>
      </c>
      <c r="I110" s="66">
        <f t="shared" si="65"/>
        <v>3.0956256075658461</v>
      </c>
      <c r="J110" s="66">
        <f t="shared" si="66"/>
        <v>0</v>
      </c>
      <c r="K110" s="66">
        <f t="shared" si="67"/>
        <v>0</v>
      </c>
      <c r="L110" s="66">
        <f t="shared" si="68"/>
        <v>0</v>
      </c>
      <c r="M110" s="66">
        <f t="shared" si="69"/>
        <v>3.0956256075658461</v>
      </c>
      <c r="N110" s="66">
        <f t="shared" si="70"/>
        <v>0</v>
      </c>
      <c r="O110" s="67">
        <f t="shared" si="71"/>
        <v>0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6.8312254577068099E-7</v>
      </c>
      <c r="X110" s="65">
        <f t="shared" si="75"/>
        <v>6.8312254577068098E-3</v>
      </c>
      <c r="Y110" s="68">
        <f t="shared" si="77"/>
        <v>1E-4</v>
      </c>
      <c r="Z110" s="68">
        <f t="shared" si="78"/>
        <v>1E-4</v>
      </c>
      <c r="AA110" s="66">
        <f t="shared" si="76"/>
        <v>3.0956256075658461</v>
      </c>
      <c r="AB110" s="68">
        <f t="shared" si="79"/>
        <v>4.7968346773274995E-3</v>
      </c>
    </row>
    <row r="111" spans="1:28">
      <c r="A111">
        <v>17093.54</v>
      </c>
      <c r="B111">
        <v>3.2000087679880753</v>
      </c>
      <c r="D111" s="66">
        <f t="shared" si="60"/>
        <v>3.051068922929232</v>
      </c>
      <c r="E111" s="66">
        <f t="shared" si="61"/>
        <v>3.0993959935562101</v>
      </c>
      <c r="F111" s="66">
        <f t="shared" si="62"/>
        <v>0</v>
      </c>
      <c r="G111" s="66">
        <f t="shared" si="63"/>
        <v>9.9986184486293775E-4</v>
      </c>
      <c r="H111" s="66">
        <f t="shared" si="64"/>
        <v>0</v>
      </c>
      <c r="I111" s="66">
        <f t="shared" si="65"/>
        <v>3.1003958554010729</v>
      </c>
      <c r="J111" s="66">
        <f t="shared" si="66"/>
        <v>0</v>
      </c>
      <c r="K111" s="66">
        <f t="shared" si="67"/>
        <v>0</v>
      </c>
      <c r="L111" s="66">
        <f t="shared" si="68"/>
        <v>0</v>
      </c>
      <c r="M111" s="66">
        <f t="shared" si="69"/>
        <v>3.1003958554010729</v>
      </c>
      <c r="N111" s="66">
        <f t="shared" si="70"/>
        <v>0</v>
      </c>
      <c r="O111" s="67">
        <f t="shared" si="71"/>
        <v>0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6.2319485299841593E-7</v>
      </c>
      <c r="X111" s="65">
        <f t="shared" si="75"/>
        <v>6.2319485299841592E-3</v>
      </c>
      <c r="Y111" s="68">
        <f t="shared" si="77"/>
        <v>1E-4</v>
      </c>
      <c r="Z111" s="68">
        <f t="shared" si="78"/>
        <v>1E-4</v>
      </c>
      <c r="AA111" s="66">
        <f t="shared" si="76"/>
        <v>3.1003958554010729</v>
      </c>
      <c r="AB111" s="68">
        <f t="shared" si="79"/>
        <v>4.7702478352267264E-3</v>
      </c>
    </row>
    <row r="112" spans="1:28">
      <c r="A112">
        <v>18693.84</v>
      </c>
      <c r="B112">
        <v>3.2000087679880753</v>
      </c>
      <c r="D112" s="66">
        <f t="shared" si="60"/>
        <v>3.051068922929232</v>
      </c>
      <c r="E112" s="66">
        <f t="shared" si="61"/>
        <v>3.1037852603336722</v>
      </c>
      <c r="F112" s="66">
        <f t="shared" si="62"/>
        <v>-5.271633740444015E-2</v>
      </c>
      <c r="G112" s="66">
        <f t="shared" si="63"/>
        <v>9.9986258323772896E-4</v>
      </c>
      <c r="H112" s="66">
        <f t="shared" si="64"/>
        <v>5.3716199987677876E-2</v>
      </c>
      <c r="I112" s="66">
        <f t="shared" si="65"/>
        <v>3.1047851229169101</v>
      </c>
      <c r="J112" s="66">
        <f t="shared" si="66"/>
        <v>-5.371619998767807E-2</v>
      </c>
      <c r="K112" s="66">
        <f t="shared" si="67"/>
        <v>0</v>
      </c>
      <c r="L112" s="66">
        <f t="shared" si="68"/>
        <v>5.371619998767807E-2</v>
      </c>
      <c r="M112" s="66">
        <f t="shared" si="69"/>
        <v>3.1047851229169101</v>
      </c>
      <c r="N112" s="66">
        <f t="shared" si="70"/>
        <v>-5.371619998767807E-2</v>
      </c>
      <c r="O112" s="67">
        <f t="shared" si="71"/>
        <v>2.8854301411162255E-3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5.6984579666470565E-7</v>
      </c>
      <c r="X112" s="65">
        <f t="shared" si="75"/>
        <v>5.6984579666470563E-3</v>
      </c>
      <c r="Y112" s="68">
        <f t="shared" si="77"/>
        <v>1E-4</v>
      </c>
      <c r="Z112" s="68">
        <f t="shared" si="78"/>
        <v>1E-4</v>
      </c>
      <c r="AA112" s="66">
        <f t="shared" si="76"/>
        <v>3.1047851229169101</v>
      </c>
      <c r="AB112" s="68">
        <f t="shared" si="79"/>
        <v>4.3892675158372363E-3</v>
      </c>
    </row>
    <row r="113" spans="1:28">
      <c r="A113">
        <v>20393.62</v>
      </c>
      <c r="B113">
        <v>3.2000087679880753</v>
      </c>
      <c r="D113" s="66">
        <f t="shared" si="60"/>
        <v>3.051068922929232</v>
      </c>
      <c r="E113" s="66">
        <f t="shared" si="61"/>
        <v>3.1078269956105604</v>
      </c>
      <c r="F113" s="66">
        <f t="shared" si="62"/>
        <v>-5.6758072681328375E-2</v>
      </c>
      <c r="G113" s="66">
        <f t="shared" si="63"/>
        <v>9.9986329374127558E-4</v>
      </c>
      <c r="H113" s="66">
        <f t="shared" si="64"/>
        <v>5.7757935975069653E-2</v>
      </c>
      <c r="I113" s="66">
        <f t="shared" si="65"/>
        <v>3.1088268589043015</v>
      </c>
      <c r="J113" s="66">
        <f t="shared" si="66"/>
        <v>-5.7757935975069508E-2</v>
      </c>
      <c r="K113" s="66">
        <f t="shared" si="67"/>
        <v>0</v>
      </c>
      <c r="L113" s="66">
        <f t="shared" si="68"/>
        <v>5.7757935975069508E-2</v>
      </c>
      <c r="M113" s="66">
        <f t="shared" si="69"/>
        <v>3.1088268589043015</v>
      </c>
      <c r="N113" s="66">
        <f t="shared" si="70"/>
        <v>-5.7757935975069508E-2</v>
      </c>
      <c r="O113" s="67">
        <f t="shared" si="71"/>
        <v>3.3359791681002284E-3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5.2234993824159429E-7</v>
      </c>
      <c r="X113" s="65">
        <f t="shared" si="75"/>
        <v>5.223499382415943E-3</v>
      </c>
      <c r="Y113" s="68">
        <f t="shared" si="77"/>
        <v>1E-4</v>
      </c>
      <c r="Z113" s="68">
        <f t="shared" si="78"/>
        <v>1E-4</v>
      </c>
      <c r="AA113" s="66">
        <f t="shared" si="76"/>
        <v>3.1088268589043015</v>
      </c>
      <c r="AB113" s="68">
        <f t="shared" si="79"/>
        <v>4.0417359873914371E-3</v>
      </c>
    </row>
    <row r="114" spans="1:28">
      <c r="A114">
        <v>22297.29</v>
      </c>
      <c r="B114">
        <v>3.2000087679880753</v>
      </c>
      <c r="D114" s="66">
        <f t="shared" si="60"/>
        <v>3.051068922929232</v>
      </c>
      <c r="E114" s="66">
        <f t="shared" si="61"/>
        <v>3.1117576068580988</v>
      </c>
      <c r="F114" s="66">
        <f t="shared" si="62"/>
        <v>-6.0688683928866727E-2</v>
      </c>
      <c r="G114" s="66">
        <f t="shared" si="63"/>
        <v>9.9986401473832107E-4</v>
      </c>
      <c r="H114" s="66">
        <f t="shared" si="64"/>
        <v>6.1688547943605045E-2</v>
      </c>
      <c r="I114" s="66">
        <f t="shared" si="65"/>
        <v>3.1127574708728369</v>
      </c>
      <c r="J114" s="66">
        <f t="shared" si="66"/>
        <v>-6.1688547943604899E-2</v>
      </c>
      <c r="K114" s="66">
        <f t="shared" si="67"/>
        <v>0</v>
      </c>
      <c r="L114" s="66">
        <f t="shared" si="68"/>
        <v>6.1688547943604899E-2</v>
      </c>
      <c r="M114" s="66">
        <f t="shared" si="69"/>
        <v>3.1127574708728369</v>
      </c>
      <c r="N114" s="66">
        <f t="shared" si="70"/>
        <v>-6.1688547943604899E-2</v>
      </c>
      <c r="O114" s="67">
        <f t="shared" si="71"/>
        <v>3.8054769473904403E-3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4.7775340175969999E-7</v>
      </c>
      <c r="X114" s="65">
        <f t="shared" si="75"/>
        <v>4.7775340175970002E-3</v>
      </c>
      <c r="Y114" s="68">
        <f t="shared" si="77"/>
        <v>1E-4</v>
      </c>
      <c r="Z114" s="68">
        <f t="shared" si="78"/>
        <v>1E-4</v>
      </c>
      <c r="AA114" s="66">
        <f t="shared" si="76"/>
        <v>3.1127574708728369</v>
      </c>
      <c r="AB114" s="68">
        <f t="shared" si="79"/>
        <v>3.9306119685353913E-3</v>
      </c>
    </row>
    <row r="115" spans="1:28">
      <c r="A115">
        <v>24396.38</v>
      </c>
      <c r="B115">
        <v>3.2000087679880753</v>
      </c>
      <c r="D115" s="66">
        <f t="shared" si="60"/>
        <v>3.051068922929232</v>
      </c>
      <c r="E115" s="66">
        <f t="shared" si="61"/>
        <v>3.1155175474358416</v>
      </c>
      <c r="F115" s="66">
        <f t="shared" si="62"/>
        <v>-6.4448624506609598E-2</v>
      </c>
      <c r="G115" s="66">
        <f t="shared" si="63"/>
        <v>9.9986473394780796E-4</v>
      </c>
      <c r="H115" s="66">
        <f t="shared" si="64"/>
        <v>6.5448489240557406E-2</v>
      </c>
      <c r="I115" s="66">
        <f t="shared" si="65"/>
        <v>3.1165174121697894</v>
      </c>
      <c r="J115" s="66">
        <f t="shared" si="66"/>
        <v>-6.544848924055735E-2</v>
      </c>
      <c r="K115" s="66">
        <f t="shared" si="67"/>
        <v>0</v>
      </c>
      <c r="L115" s="66">
        <f t="shared" si="68"/>
        <v>6.544848924055735E-2</v>
      </c>
      <c r="M115" s="66">
        <f t="shared" si="69"/>
        <v>3.1165174121697894</v>
      </c>
      <c r="N115" s="66">
        <f t="shared" si="70"/>
        <v>-6.544848924055735E-2</v>
      </c>
      <c r="O115" s="67">
        <f t="shared" si="71"/>
        <v>4.2835047438713513E-3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4.3664700039606462E-7</v>
      </c>
      <c r="X115" s="65">
        <f t="shared" si="75"/>
        <v>4.3664700039606459E-3</v>
      </c>
      <c r="Y115" s="68">
        <f t="shared" si="77"/>
        <v>1E-4</v>
      </c>
      <c r="Z115" s="68">
        <f t="shared" si="78"/>
        <v>1E-4</v>
      </c>
      <c r="AA115" s="66">
        <f t="shared" si="76"/>
        <v>3.1165174121697894</v>
      </c>
      <c r="AB115" s="68">
        <f t="shared" si="79"/>
        <v>3.7599412969524515E-3</v>
      </c>
    </row>
    <row r="116" spans="1:28">
      <c r="A116">
        <v>26697.27</v>
      </c>
      <c r="B116">
        <v>3.2000087679880753</v>
      </c>
      <c r="D116" s="66">
        <f t="shared" si="60"/>
        <v>3.051068922929232</v>
      </c>
      <c r="E116" s="66">
        <f t="shared" si="61"/>
        <v>3.1190953075365551</v>
      </c>
      <c r="F116" s="66">
        <f t="shared" si="62"/>
        <v>-6.8026384607323021E-2</v>
      </c>
      <c r="G116" s="66">
        <f t="shared" si="63"/>
        <v>9.9986544682450357E-4</v>
      </c>
      <c r="H116" s="66">
        <f t="shared" si="64"/>
        <v>6.9026250054147531E-2</v>
      </c>
      <c r="I116" s="66">
        <f t="shared" si="65"/>
        <v>3.1200951729833797</v>
      </c>
      <c r="J116" s="66">
        <f t="shared" si="66"/>
        <v>-6.9026250054147642E-2</v>
      </c>
      <c r="K116" s="66">
        <f t="shared" si="67"/>
        <v>0</v>
      </c>
      <c r="L116" s="66">
        <f t="shared" si="68"/>
        <v>6.9026250054147642E-2</v>
      </c>
      <c r="M116" s="66">
        <f t="shared" si="69"/>
        <v>3.1200951729833797</v>
      </c>
      <c r="N116" s="66">
        <f t="shared" si="70"/>
        <v>-6.9026250054147642E-2</v>
      </c>
      <c r="O116" s="67">
        <f t="shared" si="71"/>
        <v>4.7646231965377175E-3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3.990148111594385E-7</v>
      </c>
      <c r="X116" s="65">
        <f t="shared" si="75"/>
        <v>3.9901481115943854E-3</v>
      </c>
      <c r="Y116" s="68">
        <f t="shared" si="77"/>
        <v>1E-4</v>
      </c>
      <c r="Z116" s="68">
        <f t="shared" si="78"/>
        <v>1E-4</v>
      </c>
      <c r="AA116" s="66">
        <f t="shared" si="76"/>
        <v>3.1200951729833797</v>
      </c>
      <c r="AB116" s="68">
        <f t="shared" si="79"/>
        <v>3.5777608135902916E-3</v>
      </c>
    </row>
    <row r="117" spans="1:28">
      <c r="A117">
        <v>29297.42</v>
      </c>
      <c r="B117">
        <v>3.2000087679880753</v>
      </c>
      <c r="D117" s="66">
        <f t="shared" si="60"/>
        <v>3.051068922929232</v>
      </c>
      <c r="E117" s="66">
        <f t="shared" si="61"/>
        <v>3.1226014927266452</v>
      </c>
      <c r="F117" s="66">
        <f t="shared" si="62"/>
        <v>-7.1532569797413181E-2</v>
      </c>
      <c r="G117" s="66">
        <f t="shared" si="63"/>
        <v>9.9986617411342384E-4</v>
      </c>
      <c r="H117" s="66">
        <f t="shared" si="64"/>
        <v>7.2532435971526601E-2</v>
      </c>
      <c r="I117" s="66">
        <f t="shared" si="65"/>
        <v>3.1236013589007587</v>
      </c>
      <c r="J117" s="66">
        <f t="shared" si="66"/>
        <v>-7.2532435971526699E-2</v>
      </c>
      <c r="K117" s="66">
        <f t="shared" si="67"/>
        <v>0</v>
      </c>
      <c r="L117" s="66">
        <f t="shared" si="68"/>
        <v>7.2532435971526699E-2</v>
      </c>
      <c r="M117" s="66">
        <f t="shared" si="69"/>
        <v>3.1236013589007587</v>
      </c>
      <c r="N117" s="66">
        <f t="shared" si="70"/>
        <v>-7.2532435971526699E-2</v>
      </c>
      <c r="O117" s="67">
        <f t="shared" si="71"/>
        <v>5.26095426796362E-3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3.6360219253171589E-7</v>
      </c>
      <c r="X117" s="65">
        <f t="shared" si="75"/>
        <v>3.636021925317159E-3</v>
      </c>
      <c r="Y117" s="68">
        <f t="shared" si="77"/>
        <v>1E-4</v>
      </c>
      <c r="Z117" s="68">
        <f t="shared" si="78"/>
        <v>1E-4</v>
      </c>
      <c r="AA117" s="66">
        <f t="shared" si="76"/>
        <v>3.1236013589007587</v>
      </c>
      <c r="AB117" s="68">
        <f t="shared" si="79"/>
        <v>3.5061859173790566E-3</v>
      </c>
    </row>
    <row r="118" spans="1:28">
      <c r="A118">
        <v>31997</v>
      </c>
      <c r="B118">
        <v>3.2000087679880753</v>
      </c>
      <c r="D118" s="66">
        <f t="shared" si="60"/>
        <v>3.051068922929232</v>
      </c>
      <c r="E118" s="66">
        <f t="shared" si="61"/>
        <v>3.1257672569367174</v>
      </c>
      <c r="F118" s="66">
        <f t="shared" si="62"/>
        <v>-7.4698334007485379E-2</v>
      </c>
      <c r="G118" s="66">
        <f t="shared" si="63"/>
        <v>9.9986685664824244E-4</v>
      </c>
      <c r="H118" s="66">
        <f t="shared" si="64"/>
        <v>7.5698200864133619E-2</v>
      </c>
      <c r="I118" s="66">
        <f t="shared" si="65"/>
        <v>3.1267671237933659</v>
      </c>
      <c r="J118" s="66">
        <f t="shared" si="66"/>
        <v>-7.5698200864133813E-2</v>
      </c>
      <c r="K118" s="66">
        <f t="shared" si="67"/>
        <v>0</v>
      </c>
      <c r="L118" s="66">
        <f t="shared" si="68"/>
        <v>7.5698200864133813E-2</v>
      </c>
      <c r="M118" s="66">
        <f t="shared" si="69"/>
        <v>3.1267671237933659</v>
      </c>
      <c r="N118" s="66">
        <f t="shared" si="70"/>
        <v>-7.5698200864133813E-2</v>
      </c>
      <c r="O118" s="67">
        <f t="shared" si="71"/>
        <v>5.730217614066749E-3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3.3292515384325227E-7</v>
      </c>
      <c r="X118" s="65">
        <f t="shared" si="75"/>
        <v>3.3292515384325226E-3</v>
      </c>
      <c r="Y118" s="68">
        <f t="shared" si="77"/>
        <v>1E-4</v>
      </c>
      <c r="Z118" s="68">
        <f t="shared" si="78"/>
        <v>1E-4</v>
      </c>
      <c r="AA118" s="66">
        <f t="shared" si="76"/>
        <v>3.1267671237933659</v>
      </c>
      <c r="AB118" s="68">
        <f t="shared" si="79"/>
        <v>3.1657648926071147E-3</v>
      </c>
    </row>
    <row r="119" spans="1:28">
      <c r="A119">
        <v>34998</v>
      </c>
      <c r="B119">
        <v>3.2000087679880753</v>
      </c>
      <c r="D119" s="66">
        <f t="shared" si="60"/>
        <v>3.051068922929232</v>
      </c>
      <c r="E119" s="66">
        <f t="shared" si="61"/>
        <v>3.1288389846614253</v>
      </c>
      <c r="F119" s="66">
        <f t="shared" si="62"/>
        <v>-7.7770061732193252E-2</v>
      </c>
      <c r="G119" s="66">
        <f t="shared" si="63"/>
        <v>9.9986754374071867E-4</v>
      </c>
      <c r="H119" s="66">
        <f t="shared" si="64"/>
        <v>7.8769929275933973E-2</v>
      </c>
      <c r="I119" s="66">
        <f t="shared" si="65"/>
        <v>3.1298388522051659</v>
      </c>
      <c r="J119" s="66">
        <f t="shared" si="66"/>
        <v>-7.8769929275933848E-2</v>
      </c>
      <c r="K119" s="66">
        <f t="shared" si="67"/>
        <v>0</v>
      </c>
      <c r="L119" s="66">
        <f t="shared" si="68"/>
        <v>7.8769929275933848E-2</v>
      </c>
      <c r="M119" s="66">
        <f t="shared" si="69"/>
        <v>3.1298388522051659</v>
      </c>
      <c r="N119" s="66">
        <f t="shared" si="70"/>
        <v>-7.8769929275933848E-2</v>
      </c>
      <c r="O119" s="67">
        <f t="shared" si="71"/>
        <v>6.2047017581356202E-3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3.0437756864742391E-7</v>
      </c>
      <c r="X119" s="65">
        <f t="shared" si="75"/>
        <v>3.0437756864742393E-3</v>
      </c>
      <c r="Y119" s="68">
        <f t="shared" si="77"/>
        <v>1E-4</v>
      </c>
      <c r="Z119" s="68">
        <f t="shared" si="78"/>
        <v>1E-4</v>
      </c>
      <c r="AA119" s="66">
        <f t="shared" si="76"/>
        <v>3.1298388522051659</v>
      </c>
      <c r="AB119" s="68">
        <f t="shared" si="79"/>
        <v>3.0717284118000343E-3</v>
      </c>
    </row>
    <row r="120" spans="1:28">
      <c r="A120">
        <v>38301.160000000003</v>
      </c>
      <c r="B120">
        <v>3.2000087679880753</v>
      </c>
      <c r="D120" s="66">
        <f t="shared" si="60"/>
        <v>3.051068922929232</v>
      </c>
      <c r="E120" s="66">
        <f t="shared" si="61"/>
        <v>3.1317887069200294</v>
      </c>
      <c r="F120" s="66">
        <f t="shared" si="62"/>
        <v>-8.0719783990797378E-2</v>
      </c>
      <c r="G120" s="66">
        <f t="shared" si="63"/>
        <v>9.9986822785686283E-4</v>
      </c>
      <c r="H120" s="66">
        <f t="shared" si="64"/>
        <v>8.1719652218654237E-2</v>
      </c>
      <c r="I120" s="66">
        <f t="shared" si="65"/>
        <v>3.1327885751478863</v>
      </c>
      <c r="J120" s="66">
        <f t="shared" si="66"/>
        <v>-8.1719652218654293E-2</v>
      </c>
      <c r="K120" s="66">
        <f t="shared" si="67"/>
        <v>0</v>
      </c>
      <c r="L120" s="66">
        <f t="shared" si="68"/>
        <v>8.1719652218654293E-2</v>
      </c>
      <c r="M120" s="66">
        <f t="shared" si="69"/>
        <v>3.1327885751478863</v>
      </c>
      <c r="N120" s="66">
        <f t="shared" si="70"/>
        <v>-8.1719652218654293E-2</v>
      </c>
      <c r="O120" s="67">
        <f t="shared" si="71"/>
        <v>6.6781015587378091E-3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2.7812750703953984E-7</v>
      </c>
      <c r="X120" s="65">
        <f t="shared" si="75"/>
        <v>2.7812750703953984E-3</v>
      </c>
      <c r="Y120" s="68">
        <f t="shared" si="77"/>
        <v>1E-4</v>
      </c>
      <c r="Z120" s="68">
        <f t="shared" si="78"/>
        <v>1E-4</v>
      </c>
      <c r="AA120" s="66">
        <f t="shared" si="76"/>
        <v>3.1327885751478863</v>
      </c>
      <c r="AB120" s="68">
        <f t="shared" si="79"/>
        <v>2.9497229427204452E-3</v>
      </c>
    </row>
    <row r="121" spans="1:28">
      <c r="A121">
        <v>41883.449999999997</v>
      </c>
      <c r="B121">
        <v>3.2000087679880753</v>
      </c>
      <c r="D121" s="66">
        <f t="shared" si="60"/>
        <v>3.051068922929232</v>
      </c>
      <c r="E121" s="66">
        <f t="shared" si="61"/>
        <v>3.1345830956457204</v>
      </c>
      <c r="F121" s="66">
        <f t="shared" si="62"/>
        <v>-8.3514172716488311E-2</v>
      </c>
      <c r="G121" s="66">
        <f t="shared" si="63"/>
        <v>9.9986889912647846E-4</v>
      </c>
      <c r="H121" s="66">
        <f t="shared" si="64"/>
        <v>8.4514041615614793E-2</v>
      </c>
      <c r="I121" s="66">
        <f t="shared" si="65"/>
        <v>3.135582964544847</v>
      </c>
      <c r="J121" s="66">
        <f t="shared" si="66"/>
        <v>-8.4514041615614932E-2</v>
      </c>
      <c r="K121" s="66">
        <f t="shared" si="67"/>
        <v>0</v>
      </c>
      <c r="L121" s="66">
        <f t="shared" si="68"/>
        <v>8.4514041615614932E-2</v>
      </c>
      <c r="M121" s="66">
        <f t="shared" si="69"/>
        <v>3.135582964544847</v>
      </c>
      <c r="N121" s="66">
        <f t="shared" si="70"/>
        <v>-8.4514041615614932E-2</v>
      </c>
      <c r="O121" s="67">
        <f t="shared" si="71"/>
        <v>7.1426232302058924E-3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2.5433927118044342E-7</v>
      </c>
      <c r="X121" s="65">
        <f t="shared" si="75"/>
        <v>2.5433927118044342E-3</v>
      </c>
      <c r="Y121" s="68">
        <f t="shared" si="77"/>
        <v>1E-4</v>
      </c>
      <c r="Z121" s="68">
        <f t="shared" si="78"/>
        <v>1E-4</v>
      </c>
      <c r="AA121" s="66">
        <f t="shared" si="76"/>
        <v>3.135582964544847</v>
      </c>
      <c r="AB121" s="68">
        <f t="shared" si="79"/>
        <v>2.7943893969606393E-3</v>
      </c>
    </row>
    <row r="122" spans="1:28">
      <c r="A122">
        <v>45798.91</v>
      </c>
      <c r="B122">
        <v>3.2000087679880753</v>
      </c>
      <c r="D122" s="66">
        <f t="shared" si="60"/>
        <v>3.051068922929232</v>
      </c>
      <c r="E122" s="66">
        <f t="shared" si="61"/>
        <v>3.1372553947187103</v>
      </c>
      <c r="F122" s="66">
        <f t="shared" si="62"/>
        <v>-8.6186471789478247E-2</v>
      </c>
      <c r="G122" s="66">
        <f t="shared" si="63"/>
        <v>9.9986956328813382E-4</v>
      </c>
      <c r="H122" s="66">
        <f t="shared" si="64"/>
        <v>8.7186341352766386E-2</v>
      </c>
      <c r="I122" s="66">
        <f t="shared" si="65"/>
        <v>3.1382552642819985</v>
      </c>
      <c r="J122" s="66">
        <f t="shared" si="66"/>
        <v>-8.7186341352766483E-2</v>
      </c>
      <c r="K122" s="66">
        <f t="shared" si="67"/>
        <v>0</v>
      </c>
      <c r="L122" s="66">
        <f t="shared" si="68"/>
        <v>8.7186341352766483E-2</v>
      </c>
      <c r="M122" s="66">
        <f t="shared" si="69"/>
        <v>3.1382552642819985</v>
      </c>
      <c r="N122" s="66">
        <f t="shared" si="70"/>
        <v>-8.7186341352766483E-2</v>
      </c>
      <c r="O122" s="67">
        <f t="shared" si="71"/>
        <v>7.6014581184811192E-3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2.3259518943840675E-7</v>
      </c>
      <c r="X122" s="65">
        <f t="shared" si="75"/>
        <v>2.3259518943840674E-3</v>
      </c>
      <c r="Y122" s="68">
        <f t="shared" si="77"/>
        <v>1E-4</v>
      </c>
      <c r="Z122" s="68">
        <f t="shared" si="78"/>
        <v>1E-4</v>
      </c>
      <c r="AA122" s="66">
        <f t="shared" si="76"/>
        <v>3.1382552642819985</v>
      </c>
      <c r="AB122" s="68">
        <f t="shared" si="79"/>
        <v>2.6722997371515511E-3</v>
      </c>
    </row>
    <row r="123" spans="1:28">
      <c r="A123">
        <v>50099.3</v>
      </c>
      <c r="B123">
        <v>3.2000087679880753</v>
      </c>
      <c r="D123" s="66">
        <f t="shared" si="60"/>
        <v>3.051068922929232</v>
      </c>
      <c r="E123" s="66">
        <f t="shared" si="61"/>
        <v>3.139825155609949</v>
      </c>
      <c r="F123" s="66">
        <f t="shared" si="62"/>
        <v>-8.8756232680716973E-2</v>
      </c>
      <c r="G123" s="66">
        <f t="shared" si="63"/>
        <v>9.9987022351538061E-4</v>
      </c>
      <c r="H123" s="66">
        <f t="shared" si="64"/>
        <v>8.975610290423236E-2</v>
      </c>
      <c r="I123" s="66">
        <f t="shared" si="65"/>
        <v>3.1408250258334642</v>
      </c>
      <c r="J123" s="66">
        <f t="shared" si="66"/>
        <v>-8.9756102904232193E-2</v>
      </c>
      <c r="K123" s="66">
        <f t="shared" si="67"/>
        <v>0</v>
      </c>
      <c r="L123" s="66">
        <f t="shared" si="68"/>
        <v>8.9756102904232193E-2</v>
      </c>
      <c r="M123" s="66">
        <f t="shared" si="69"/>
        <v>3.1408250258334642</v>
      </c>
      <c r="N123" s="66">
        <f t="shared" si="70"/>
        <v>-8.9756102904232193E-2</v>
      </c>
      <c r="O123" s="67">
        <f t="shared" si="71"/>
        <v>8.0561580085551192E-3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2.1262984008803602E-7</v>
      </c>
      <c r="X123" s="65">
        <f t="shared" si="75"/>
        <v>2.1262984008803601E-3</v>
      </c>
      <c r="Y123" s="68">
        <f t="shared" si="77"/>
        <v>1E-4</v>
      </c>
      <c r="Z123" s="68">
        <f t="shared" si="78"/>
        <v>1E-4</v>
      </c>
      <c r="AA123" s="66">
        <f t="shared" si="76"/>
        <v>3.1408250258334642</v>
      </c>
      <c r="AB123" s="68">
        <f t="shared" si="79"/>
        <v>2.5697615514657102E-3</v>
      </c>
    </row>
    <row r="124" spans="1:28">
      <c r="A124">
        <v>54799.1</v>
      </c>
      <c r="B124">
        <v>3.2000087679880753</v>
      </c>
      <c r="D124" s="66">
        <f t="shared" si="60"/>
        <v>3.051068922929232</v>
      </c>
      <c r="E124" s="66">
        <f t="shared" si="61"/>
        <v>3.1422858187261102</v>
      </c>
      <c r="F124" s="66">
        <f t="shared" si="62"/>
        <v>-9.1216895796878195E-2</v>
      </c>
      <c r="G124" s="66">
        <f t="shared" si="63"/>
        <v>9.9987087651285072E-4</v>
      </c>
      <c r="H124" s="66">
        <f t="shared" si="64"/>
        <v>9.2216766673391043E-2</v>
      </c>
      <c r="I124" s="66">
        <f t="shared" si="65"/>
        <v>3.1432856896026231</v>
      </c>
      <c r="J124" s="66">
        <f t="shared" si="66"/>
        <v>-9.2216766673391071E-2</v>
      </c>
      <c r="K124" s="66">
        <f t="shared" si="67"/>
        <v>0</v>
      </c>
      <c r="L124" s="66">
        <f t="shared" si="68"/>
        <v>9.2216766673391071E-2</v>
      </c>
      <c r="M124" s="66">
        <f t="shared" si="69"/>
        <v>3.1432856896026231</v>
      </c>
      <c r="N124" s="66">
        <f t="shared" si="70"/>
        <v>-9.2216766673391071E-2</v>
      </c>
      <c r="O124" s="67">
        <f t="shared" si="71"/>
        <v>8.5039320556946508E-3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1.9439381572913684E-7</v>
      </c>
      <c r="X124" s="65">
        <f t="shared" si="75"/>
        <v>1.9439381572913684E-3</v>
      </c>
      <c r="Y124" s="68">
        <f t="shared" si="77"/>
        <v>1E-4</v>
      </c>
      <c r="Z124" s="68">
        <f t="shared" si="78"/>
        <v>1E-4</v>
      </c>
      <c r="AA124" s="66">
        <f t="shared" si="76"/>
        <v>3.1432856896026231</v>
      </c>
      <c r="AB124" s="68">
        <f t="shared" si="79"/>
        <v>2.4606637691588773E-3</v>
      </c>
    </row>
    <row r="125" spans="1:28">
      <c r="A125">
        <v>60000.47</v>
      </c>
      <c r="B125">
        <v>3.2000087679880753</v>
      </c>
      <c r="D125" s="66">
        <f t="shared" si="60"/>
        <v>3.051068922929232</v>
      </c>
      <c r="E125" s="66">
        <f t="shared" si="61"/>
        <v>3.1446723360042097</v>
      </c>
      <c r="F125" s="66">
        <f t="shared" si="62"/>
        <v>-9.3603413074977659E-2</v>
      </c>
      <c r="G125" s="66">
        <f t="shared" si="63"/>
        <v>9.9987153023019942E-4</v>
      </c>
      <c r="H125" s="66">
        <f t="shared" si="64"/>
        <v>9.4603284605207866E-2</v>
      </c>
      <c r="I125" s="66">
        <f t="shared" si="65"/>
        <v>3.1456722075344401</v>
      </c>
      <c r="J125" s="66">
        <f t="shared" si="66"/>
        <v>-9.460328460520806E-2</v>
      </c>
      <c r="K125" s="66">
        <f t="shared" si="67"/>
        <v>0</v>
      </c>
      <c r="L125" s="66">
        <f t="shared" si="68"/>
        <v>9.460328460520806E-2</v>
      </c>
      <c r="M125" s="66">
        <f t="shared" si="69"/>
        <v>3.1456722075344401</v>
      </c>
      <c r="N125" s="66">
        <f t="shared" si="70"/>
        <v>-9.460328460520806E-2</v>
      </c>
      <c r="O125" s="67">
        <f t="shared" si="71"/>
        <v>8.9497814580939972E-3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1.7754204504602284E-7</v>
      </c>
      <c r="X125" s="65">
        <f t="shared" si="75"/>
        <v>1.7754204504602284E-3</v>
      </c>
      <c r="Y125" s="68">
        <f t="shared" si="77"/>
        <v>1E-4</v>
      </c>
      <c r="Z125" s="68">
        <f t="shared" si="78"/>
        <v>1E-4</v>
      </c>
      <c r="AA125" s="66">
        <f t="shared" si="76"/>
        <v>3.1456722075344401</v>
      </c>
      <c r="AB125" s="68">
        <f t="shared" si="79"/>
        <v>2.3865179318169893E-3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0.1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2.6666739733233961E-2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2.6666739733233961E-2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2.6666739733233961E-2</v>
      </c>
      <c r="B230" s="9">
        <f t="shared" si="86"/>
        <v>2.57</v>
      </c>
      <c r="C230" s="65">
        <f t="shared" si="80"/>
        <v>0.1</v>
      </c>
      <c r="D230" s="9">
        <f t="shared" si="87"/>
        <v>2.57</v>
      </c>
      <c r="E230" s="66">
        <f t="shared" si="81"/>
        <v>0.1</v>
      </c>
      <c r="F230" s="9">
        <f t="shared" si="88"/>
        <v>2.57</v>
      </c>
      <c r="G230" s="68">
        <f t="shared" si="82"/>
        <v>9.9970698090640834E-4</v>
      </c>
      <c r="H230" s="9">
        <f t="shared" si="89"/>
        <v>2.57</v>
      </c>
      <c r="I230" s="66">
        <f t="shared" si="90"/>
        <v>9.9970698090640834E-4</v>
      </c>
      <c r="J230" s="9">
        <f t="shared" si="91"/>
        <v>2.57</v>
      </c>
      <c r="K230" s="9">
        <f t="shared" si="83"/>
        <v>9.9970698090640834E-4</v>
      </c>
      <c r="L230" s="9">
        <f t="shared" si="84"/>
        <v>2.57</v>
      </c>
    </row>
    <row r="231" spans="1:12">
      <c r="A231" s="66">
        <f t="shared" si="85"/>
        <v>2.6666739733233961E-2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5.3333479466467923E-2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5.3333479466467923E-2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5.3333479466467923E-2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5.3333479466467923E-2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5.3333479466467923E-2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5.3333479466467923E-2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5.3333479466467923E-2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5.3333479466467923E-2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5.3333479466467923E-2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5.3333479466467923E-2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8.0000219199701877E-2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8.0000219199701877E-2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8.0000219199701877E-2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8.0000219199701877E-2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9.9974987290584513E-4</v>
      </c>
      <c r="L245" s="9">
        <f t="shared" si="84"/>
        <v>9.8800000000000008</v>
      </c>
    </row>
    <row r="246" spans="1:19">
      <c r="A246" s="66">
        <f t="shared" si="85"/>
        <v>8.0000219199701877E-2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9.9975227047663482E-4</v>
      </c>
      <c r="L246" s="9">
        <f t="shared" si="84"/>
        <v>10.8</v>
      </c>
    </row>
    <row r="247" spans="1:19">
      <c r="A247" s="66">
        <f t="shared" si="85"/>
        <v>8.0000219199701877E-2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9.9975458776507603E-4</v>
      </c>
      <c r="H247" s="9">
        <f t="shared" si="89"/>
        <v>11.79</v>
      </c>
      <c r="I247" s="66">
        <f t="shared" si="90"/>
        <v>9.9975458776507603E-4</v>
      </c>
      <c r="J247" s="9">
        <f t="shared" si="91"/>
        <v>11.79</v>
      </c>
      <c r="K247" s="9">
        <f t="shared" si="83"/>
        <v>9.9975458776507603E-4</v>
      </c>
      <c r="L247" s="9">
        <f t="shared" si="84"/>
        <v>11.79</v>
      </c>
    </row>
    <row r="248" spans="1:19">
      <c r="A248" s="66">
        <f t="shared" si="85"/>
        <v>8.0000219199701877E-2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9.9975690049293854E-4</v>
      </c>
      <c r="L248" s="9">
        <f t="shared" si="84"/>
        <v>12.89</v>
      </c>
    </row>
    <row r="249" spans="1:19">
      <c r="A249" s="66">
        <f t="shared" si="85"/>
        <v>8.0000219199701877E-2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9.9975936119921119E-4</v>
      </c>
      <c r="L249" s="9">
        <f t="shared" si="84"/>
        <v>14.2</v>
      </c>
    </row>
    <row r="250" spans="1:19">
      <c r="A250" s="66">
        <f t="shared" si="85"/>
        <v>8.0000219199701877E-2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9.9976154566004021E-4</v>
      </c>
      <c r="L250" s="9">
        <f t="shared" si="84"/>
        <v>15.5</v>
      </c>
    </row>
    <row r="251" spans="1:19" ht="24">
      <c r="A251" s="66">
        <f t="shared" si="85"/>
        <v>8.0000219199701877E-2</v>
      </c>
      <c r="B251" s="9">
        <f t="shared" si="86"/>
        <v>16.899999999999999</v>
      </c>
      <c r="C251" s="65">
        <f t="shared" si="80"/>
        <v>0.1</v>
      </c>
      <c r="D251" s="9">
        <f t="shared" si="87"/>
        <v>16.899999999999999</v>
      </c>
      <c r="E251" s="66">
        <f t="shared" si="81"/>
        <v>0.1</v>
      </c>
      <c r="F251" s="9">
        <f t="shared" si="88"/>
        <v>16.899999999999999</v>
      </c>
      <c r="G251" s="68">
        <f t="shared" si="82"/>
        <v>9.9976366352567871E-4</v>
      </c>
      <c r="H251" s="9">
        <f t="shared" si="89"/>
        <v>16.899999999999999</v>
      </c>
      <c r="I251" s="66">
        <f t="shared" si="90"/>
        <v>9.9976366352567871E-4</v>
      </c>
      <c r="J251" s="9">
        <f t="shared" si="91"/>
        <v>16.899999999999999</v>
      </c>
      <c r="K251" s="9">
        <f t="shared" si="83"/>
        <v>9.9976366352567871E-4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8.0000219199701877E-2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3.0682703562742062</v>
      </c>
    </row>
    <row r="253" spans="1:19">
      <c r="A253" s="66">
        <f t="shared" si="85"/>
        <v>8.0000219199701877E-2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9.997680308905276E-4</v>
      </c>
      <c r="H253" s="9">
        <f t="shared" si="89"/>
        <v>20.3</v>
      </c>
      <c r="I253" s="66">
        <f t="shared" si="90"/>
        <v>9.997680308905276E-4</v>
      </c>
      <c r="J253" s="9">
        <f t="shared" si="91"/>
        <v>20.3</v>
      </c>
      <c r="K253" s="9">
        <f t="shared" si="83"/>
        <v>9.997680308905276E-4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30.682703562742059</v>
      </c>
    </row>
    <row r="254" spans="1:19">
      <c r="A254" s="66">
        <f t="shared" si="85"/>
        <v>8.0000219199701877E-2</v>
      </c>
      <c r="B254" s="9">
        <f t="shared" si="86"/>
        <v>22.19</v>
      </c>
      <c r="C254" s="65">
        <f t="shared" si="80"/>
        <v>0.1</v>
      </c>
      <c r="D254" s="9">
        <f t="shared" si="87"/>
        <v>22.19</v>
      </c>
      <c r="E254" s="66">
        <f t="shared" si="81"/>
        <v>0.1</v>
      </c>
      <c r="F254" s="9">
        <f t="shared" si="88"/>
        <v>22.19</v>
      </c>
      <c r="G254" s="68">
        <f t="shared" si="82"/>
        <v>9.9977009413569477E-4</v>
      </c>
      <c r="H254" s="9">
        <f t="shared" si="89"/>
        <v>22.19</v>
      </c>
      <c r="I254" s="66">
        <f t="shared" si="90"/>
        <v>9.9977009413569477E-4</v>
      </c>
      <c r="J254" s="9">
        <f t="shared" si="91"/>
        <v>22.19</v>
      </c>
      <c r="K254" s="9">
        <f t="shared" si="83"/>
        <v>9.9977009413569477E-4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306.82703562742057</v>
      </c>
    </row>
    <row r="255" spans="1:19">
      <c r="A255" s="66">
        <f t="shared" si="85"/>
        <v>0.10666695893293585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3068.2703562742058</v>
      </c>
    </row>
    <row r="256" spans="1:19">
      <c r="A256" s="66">
        <f t="shared" si="85"/>
        <v>0.10666695893293585</v>
      </c>
      <c r="B256" s="9">
        <f t="shared" si="86"/>
        <v>26.6</v>
      </c>
      <c r="C256" s="65">
        <f t="shared" si="80"/>
        <v>0.1</v>
      </c>
      <c r="D256" s="9">
        <f t="shared" si="87"/>
        <v>26.6</v>
      </c>
      <c r="E256" s="66">
        <f t="shared" si="81"/>
        <v>0.1</v>
      </c>
      <c r="F256" s="9">
        <f t="shared" si="88"/>
        <v>26.6</v>
      </c>
      <c r="G256" s="68">
        <f t="shared" si="82"/>
        <v>9.9977418399479871E-4</v>
      </c>
      <c r="H256" s="9">
        <f t="shared" si="89"/>
        <v>26.6</v>
      </c>
      <c r="I256" s="66">
        <f t="shared" si="90"/>
        <v>9.9977418399479871E-4</v>
      </c>
      <c r="J256" s="9">
        <f t="shared" si="91"/>
        <v>26.6</v>
      </c>
      <c r="K256" s="9">
        <f t="shared" si="83"/>
        <v>9.9977418399479871E-4</v>
      </c>
      <c r="L256" s="9">
        <f t="shared" si="84"/>
        <v>26.6</v>
      </c>
    </row>
    <row r="257" spans="1:19">
      <c r="A257" s="66">
        <f t="shared" si="85"/>
        <v>0.10666695893293585</v>
      </c>
      <c r="B257" s="9">
        <f t="shared" si="86"/>
        <v>29</v>
      </c>
      <c r="C257" s="65">
        <f t="shared" ref="C257:C288" si="92">IF(D40&lt;0.0001,0.1,IF(D40="",0.001,D40))</f>
        <v>0.1</v>
      </c>
      <c r="D257" s="9">
        <f t="shared" si="87"/>
        <v>29</v>
      </c>
      <c r="E257" s="66">
        <f t="shared" ref="E257:E288" si="93">IF(E40&lt;0.0001,0.1,IF(E40="",E256,E40))</f>
        <v>0.1</v>
      </c>
      <c r="F257" s="9">
        <f t="shared" si="88"/>
        <v>29</v>
      </c>
      <c r="G257" s="68">
        <f t="shared" ref="G257:G288" si="94">IF(G40&lt;0.0001,0.1,IF(G40="",0.0001,G40))</f>
        <v>9.997760822670447E-4</v>
      </c>
      <c r="H257" s="9">
        <f t="shared" si="89"/>
        <v>29</v>
      </c>
      <c r="I257" s="66">
        <f t="shared" si="90"/>
        <v>9.997760822670447E-4</v>
      </c>
      <c r="J257" s="9">
        <f t="shared" si="91"/>
        <v>29</v>
      </c>
      <c r="K257" s="9">
        <f t="shared" ref="K257:K288" si="95">IF(M40&lt;0.0001,0.1,IF(M40="",0.0001,M40))</f>
        <v>9.997760822670447E-4</v>
      </c>
      <c r="L257" s="9">
        <f t="shared" ref="L257:L288" si="96">IF(C41="",D257,C41)</f>
        <v>29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0.10666695893293585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9.9977806606918354E-4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0.10666695893293585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9.9977997973854649E-4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0.10666695893293585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9.997818209332922E-4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0.10666695893293585</v>
      </c>
      <c r="B261" s="9">
        <f t="shared" si="98"/>
        <v>41.59</v>
      </c>
      <c r="C261" s="65">
        <f t="shared" si="92"/>
        <v>0.1</v>
      </c>
      <c r="D261" s="9">
        <f t="shared" si="99"/>
        <v>41.59</v>
      </c>
      <c r="E261" s="66">
        <f t="shared" si="93"/>
        <v>0.1</v>
      </c>
      <c r="F261" s="9">
        <f t="shared" si="100"/>
        <v>41.59</v>
      </c>
      <c r="G261" s="68">
        <f t="shared" si="94"/>
        <v>9.9978367260598867E-4</v>
      </c>
      <c r="H261" s="9">
        <f t="shared" si="101"/>
        <v>41.59</v>
      </c>
      <c r="I261" s="66">
        <f t="shared" si="102"/>
        <v>9.9978367260598867E-4</v>
      </c>
      <c r="J261" s="9">
        <f t="shared" si="103"/>
        <v>41.59</v>
      </c>
      <c r="K261" s="9">
        <f t="shared" si="95"/>
        <v>9.9978367260598867E-4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0.10666695893293585</v>
      </c>
      <c r="B262" s="9">
        <f t="shared" si="98"/>
        <v>44.94</v>
      </c>
      <c r="C262" s="65">
        <f t="shared" si="92"/>
        <v>0.1</v>
      </c>
      <c r="D262" s="9">
        <f t="shared" si="99"/>
        <v>44.94</v>
      </c>
      <c r="E262" s="66">
        <f t="shared" si="93"/>
        <v>0.1</v>
      </c>
      <c r="F262" s="9">
        <f t="shared" si="100"/>
        <v>44.94</v>
      </c>
      <c r="G262" s="68">
        <f t="shared" si="94"/>
        <v>9.9978523674592776E-4</v>
      </c>
      <c r="H262" s="9">
        <f t="shared" si="101"/>
        <v>44.94</v>
      </c>
      <c r="I262" s="66">
        <f t="shared" si="102"/>
        <v>9.9978523674592776E-4</v>
      </c>
      <c r="J262" s="9">
        <f t="shared" si="103"/>
        <v>44.94</v>
      </c>
      <c r="K262" s="9">
        <f t="shared" si="95"/>
        <v>9.9978523674592776E-4</v>
      </c>
      <c r="L262" s="9">
        <f t="shared" si="96"/>
        <v>44.94</v>
      </c>
    </row>
    <row r="263" spans="1:19">
      <c r="A263" s="66">
        <f t="shared" si="97"/>
        <v>0.10666695893293585</v>
      </c>
      <c r="B263" s="9">
        <f t="shared" si="98"/>
        <v>48.25</v>
      </c>
      <c r="C263" s="65">
        <f t="shared" si="92"/>
        <v>0.1</v>
      </c>
      <c r="D263" s="9">
        <f t="shared" si="99"/>
        <v>48.25</v>
      </c>
      <c r="E263" s="66">
        <f t="shared" si="93"/>
        <v>0.1</v>
      </c>
      <c r="F263" s="9">
        <f t="shared" si="100"/>
        <v>48.25</v>
      </c>
      <c r="G263" s="68">
        <f t="shared" si="94"/>
        <v>9.9978665188489102E-4</v>
      </c>
      <c r="H263" s="9">
        <f t="shared" si="101"/>
        <v>48.25</v>
      </c>
      <c r="I263" s="66">
        <f t="shared" si="102"/>
        <v>9.9978665188489102E-4</v>
      </c>
      <c r="J263" s="9">
        <f t="shared" si="103"/>
        <v>48.25</v>
      </c>
      <c r="K263" s="9">
        <f t="shared" si="95"/>
        <v>9.9978665188489102E-4</v>
      </c>
      <c r="L263" s="9">
        <f t="shared" si="96"/>
        <v>48.25</v>
      </c>
    </row>
    <row r="264" spans="1:19">
      <c r="A264" s="66">
        <f t="shared" si="97"/>
        <v>0.10666695893293585</v>
      </c>
      <c r="B264" s="9">
        <f t="shared" si="98"/>
        <v>53.31</v>
      </c>
      <c r="C264" s="65">
        <f t="shared" si="92"/>
        <v>0.1</v>
      </c>
      <c r="D264" s="9">
        <f t="shared" si="99"/>
        <v>53.31</v>
      </c>
      <c r="E264" s="66">
        <f t="shared" si="93"/>
        <v>0.1</v>
      </c>
      <c r="F264" s="9">
        <f t="shared" si="100"/>
        <v>53.31</v>
      </c>
      <c r="G264" s="68">
        <f t="shared" si="94"/>
        <v>9.9978860656973665E-4</v>
      </c>
      <c r="H264" s="9">
        <f t="shared" si="101"/>
        <v>53.31</v>
      </c>
      <c r="I264" s="66">
        <f t="shared" si="102"/>
        <v>9.9978860656973665E-4</v>
      </c>
      <c r="J264" s="9">
        <f t="shared" si="103"/>
        <v>53.31</v>
      </c>
      <c r="K264" s="9">
        <f t="shared" si="95"/>
        <v>9.9978860656973665E-4</v>
      </c>
      <c r="L264" s="9">
        <f t="shared" si="96"/>
        <v>53.31</v>
      </c>
    </row>
    <row r="265" spans="1:19">
      <c r="A265" s="66">
        <f t="shared" si="97"/>
        <v>0.10666695893293585</v>
      </c>
      <c r="B265" s="9">
        <f t="shared" si="98"/>
        <v>58.17</v>
      </c>
      <c r="C265" s="65">
        <f t="shared" si="92"/>
        <v>0.1</v>
      </c>
      <c r="D265" s="9">
        <f t="shared" si="99"/>
        <v>58.17</v>
      </c>
      <c r="E265" s="66">
        <f t="shared" si="93"/>
        <v>0.1</v>
      </c>
      <c r="F265" s="9">
        <f t="shared" si="100"/>
        <v>58.17</v>
      </c>
      <c r="G265" s="68">
        <f t="shared" si="94"/>
        <v>9.9979028746030965E-4</v>
      </c>
      <c r="H265" s="9">
        <f t="shared" si="101"/>
        <v>58.17</v>
      </c>
      <c r="I265" s="66">
        <f t="shared" si="102"/>
        <v>9.9979028746030965E-4</v>
      </c>
      <c r="J265" s="9">
        <f t="shared" si="103"/>
        <v>58.17</v>
      </c>
      <c r="K265" s="9">
        <f t="shared" si="95"/>
        <v>9.9979028746030965E-4</v>
      </c>
      <c r="L265" s="9">
        <f t="shared" si="96"/>
        <v>58.17</v>
      </c>
    </row>
    <row r="266" spans="1:19">
      <c r="A266" s="66">
        <f t="shared" si="97"/>
        <v>0.10666695893293585</v>
      </c>
      <c r="B266" s="9">
        <f t="shared" si="98"/>
        <v>63.48</v>
      </c>
      <c r="C266" s="65">
        <f t="shared" si="92"/>
        <v>0.1</v>
      </c>
      <c r="D266" s="9">
        <f t="shared" si="99"/>
        <v>63.48</v>
      </c>
      <c r="E266" s="66">
        <f t="shared" si="93"/>
        <v>0.1</v>
      </c>
      <c r="F266" s="9">
        <f t="shared" si="100"/>
        <v>63.48</v>
      </c>
      <c r="G266" s="68">
        <f t="shared" si="94"/>
        <v>9.9979194388701877E-4</v>
      </c>
      <c r="H266" s="9">
        <f t="shared" si="101"/>
        <v>63.48</v>
      </c>
      <c r="I266" s="66">
        <f t="shared" si="102"/>
        <v>9.9979194388701877E-4</v>
      </c>
      <c r="J266" s="9">
        <f t="shared" si="103"/>
        <v>63.48</v>
      </c>
      <c r="K266" s="9">
        <f t="shared" si="95"/>
        <v>9.9979194388701877E-4</v>
      </c>
      <c r="L266" s="9">
        <f t="shared" si="96"/>
        <v>63.48</v>
      </c>
    </row>
    <row r="267" spans="1:19">
      <c r="A267" s="66">
        <f t="shared" si="97"/>
        <v>0.10666695893293585</v>
      </c>
      <c r="B267" s="9">
        <f t="shared" si="98"/>
        <v>69.63</v>
      </c>
      <c r="C267" s="65">
        <f t="shared" si="92"/>
        <v>0.1</v>
      </c>
      <c r="D267" s="9">
        <f t="shared" si="99"/>
        <v>69.63</v>
      </c>
      <c r="E267" s="66">
        <f t="shared" si="93"/>
        <v>0.1</v>
      </c>
      <c r="F267" s="9">
        <f t="shared" si="100"/>
        <v>69.63</v>
      </c>
      <c r="G267" s="68">
        <f t="shared" si="94"/>
        <v>9.9979366903958926E-4</v>
      </c>
      <c r="H267" s="9">
        <f t="shared" si="101"/>
        <v>69.63</v>
      </c>
      <c r="I267" s="66">
        <f t="shared" si="102"/>
        <v>9.9979366903958926E-4</v>
      </c>
      <c r="J267" s="9">
        <f t="shared" si="103"/>
        <v>69.63</v>
      </c>
      <c r="K267" s="9">
        <f t="shared" si="95"/>
        <v>9.9979366903958926E-4</v>
      </c>
      <c r="L267" s="9">
        <f t="shared" si="96"/>
        <v>69.63</v>
      </c>
    </row>
    <row r="268" spans="1:19">
      <c r="A268" s="66">
        <f t="shared" si="97"/>
        <v>0.10666695893293585</v>
      </c>
      <c r="B268" s="9">
        <f t="shared" si="98"/>
        <v>76.86</v>
      </c>
      <c r="C268" s="65">
        <f t="shared" si="92"/>
        <v>0.1</v>
      </c>
      <c r="D268" s="9">
        <f t="shared" si="99"/>
        <v>76.86</v>
      </c>
      <c r="E268" s="66">
        <f t="shared" si="93"/>
        <v>0.1</v>
      </c>
      <c r="F268" s="9">
        <f t="shared" si="100"/>
        <v>76.86</v>
      </c>
      <c r="G268" s="68">
        <f t="shared" si="94"/>
        <v>9.9979548075836491E-4</v>
      </c>
      <c r="H268" s="9">
        <f t="shared" si="101"/>
        <v>76.86</v>
      </c>
      <c r="I268" s="66">
        <f t="shared" si="102"/>
        <v>9.9979548075836491E-4</v>
      </c>
      <c r="J268" s="9">
        <f t="shared" si="103"/>
        <v>76.86</v>
      </c>
      <c r="K268" s="9">
        <f t="shared" si="95"/>
        <v>9.9979548075836491E-4</v>
      </c>
      <c r="L268" s="9">
        <f t="shared" si="96"/>
        <v>76.86</v>
      </c>
    </row>
    <row r="269" spans="1:19">
      <c r="A269" s="66">
        <f t="shared" si="97"/>
        <v>0.10666695893293585</v>
      </c>
      <c r="B269" s="9">
        <f t="shared" si="98"/>
        <v>83.53</v>
      </c>
      <c r="C269" s="65">
        <f t="shared" si="92"/>
        <v>0.1</v>
      </c>
      <c r="D269" s="9">
        <f t="shared" si="99"/>
        <v>83.53</v>
      </c>
      <c r="E269" s="66">
        <f t="shared" si="93"/>
        <v>0.1</v>
      </c>
      <c r="F269" s="9">
        <f t="shared" si="100"/>
        <v>83.53</v>
      </c>
      <c r="G269" s="68">
        <f t="shared" si="94"/>
        <v>9.9979698243274676E-4</v>
      </c>
      <c r="H269" s="9">
        <f t="shared" si="101"/>
        <v>83.53</v>
      </c>
      <c r="I269" s="66">
        <f t="shared" si="102"/>
        <v>9.9979698243274676E-4</v>
      </c>
      <c r="J269" s="9">
        <f t="shared" si="103"/>
        <v>83.53</v>
      </c>
      <c r="K269" s="9">
        <f t="shared" si="95"/>
        <v>9.9979698243274676E-4</v>
      </c>
      <c r="L269" s="9">
        <f t="shared" si="96"/>
        <v>83.53</v>
      </c>
    </row>
    <row r="270" spans="1:19">
      <c r="A270" s="66">
        <f t="shared" si="97"/>
        <v>0.10666695893293585</v>
      </c>
      <c r="B270" s="9">
        <f t="shared" si="98"/>
        <v>92.04</v>
      </c>
      <c r="C270" s="65">
        <f t="shared" si="92"/>
        <v>0.1</v>
      </c>
      <c r="D270" s="9">
        <f t="shared" si="99"/>
        <v>92.04</v>
      </c>
      <c r="E270" s="66">
        <f t="shared" si="93"/>
        <v>0.1</v>
      </c>
      <c r="F270" s="9">
        <f t="shared" si="100"/>
        <v>92.04</v>
      </c>
      <c r="G270" s="68">
        <f t="shared" si="94"/>
        <v>9.9979870546812065E-4</v>
      </c>
      <c r="H270" s="9">
        <f t="shared" si="101"/>
        <v>92.04</v>
      </c>
      <c r="I270" s="66">
        <f t="shared" si="102"/>
        <v>9.9979870546812065E-4</v>
      </c>
      <c r="J270" s="9">
        <f t="shared" si="103"/>
        <v>92.04</v>
      </c>
      <c r="K270" s="9">
        <f t="shared" si="95"/>
        <v>9.9979870546812065E-4</v>
      </c>
      <c r="L270" s="9">
        <f t="shared" si="96"/>
        <v>92.04</v>
      </c>
    </row>
    <row r="271" spans="1:19">
      <c r="A271" s="66">
        <f t="shared" si="97"/>
        <v>0.10666695893293585</v>
      </c>
      <c r="B271" s="9">
        <f t="shared" si="98"/>
        <v>100.6</v>
      </c>
      <c r="C271" s="65">
        <f t="shared" si="92"/>
        <v>0.1</v>
      </c>
      <c r="D271" s="9">
        <f t="shared" si="99"/>
        <v>100.6</v>
      </c>
      <c r="E271" s="66">
        <f t="shared" si="93"/>
        <v>0.1</v>
      </c>
      <c r="F271" s="9">
        <f t="shared" si="100"/>
        <v>100.6</v>
      </c>
      <c r="G271" s="68">
        <f t="shared" si="94"/>
        <v>9.9980025935957864E-4</v>
      </c>
      <c r="H271" s="9">
        <f t="shared" si="101"/>
        <v>100.6</v>
      </c>
      <c r="I271" s="66">
        <f t="shared" si="102"/>
        <v>9.9980025935957864E-4</v>
      </c>
      <c r="J271" s="9">
        <f t="shared" si="103"/>
        <v>100.6</v>
      </c>
      <c r="K271" s="9">
        <f t="shared" si="95"/>
        <v>9.9980025935957864E-4</v>
      </c>
      <c r="L271" s="9">
        <f t="shared" si="96"/>
        <v>100.6</v>
      </c>
    </row>
    <row r="272" spans="1:19">
      <c r="A272" s="66">
        <f t="shared" si="97"/>
        <v>0.10666695893293585</v>
      </c>
      <c r="B272" s="9">
        <f t="shared" si="98"/>
        <v>110.43</v>
      </c>
      <c r="C272" s="65">
        <f t="shared" si="92"/>
        <v>0.1</v>
      </c>
      <c r="D272" s="9">
        <f t="shared" si="99"/>
        <v>110.43</v>
      </c>
      <c r="E272" s="66">
        <f t="shared" si="93"/>
        <v>0.1</v>
      </c>
      <c r="F272" s="9">
        <f t="shared" si="100"/>
        <v>110.43</v>
      </c>
      <c r="G272" s="68">
        <f t="shared" si="94"/>
        <v>9.9980186284484183E-4</v>
      </c>
      <c r="H272" s="9">
        <f t="shared" si="101"/>
        <v>110.43</v>
      </c>
      <c r="I272" s="66">
        <f t="shared" si="102"/>
        <v>9.9980186284484183E-4</v>
      </c>
      <c r="J272" s="9">
        <f t="shared" si="103"/>
        <v>110.43</v>
      </c>
      <c r="K272" s="9">
        <f t="shared" si="95"/>
        <v>9.9980186284484183E-4</v>
      </c>
      <c r="L272" s="9">
        <f t="shared" si="96"/>
        <v>110.43</v>
      </c>
    </row>
    <row r="273" spans="1:12">
      <c r="A273" s="66">
        <f t="shared" si="97"/>
        <v>0.10666695893293585</v>
      </c>
      <c r="B273" s="9">
        <f t="shared" si="98"/>
        <v>120.96</v>
      </c>
      <c r="C273" s="65">
        <f t="shared" si="92"/>
        <v>0.1</v>
      </c>
      <c r="D273" s="9">
        <f t="shared" si="99"/>
        <v>120.96</v>
      </c>
      <c r="E273" s="66">
        <f t="shared" si="93"/>
        <v>0.1</v>
      </c>
      <c r="F273" s="9">
        <f t="shared" si="100"/>
        <v>120.96</v>
      </c>
      <c r="G273" s="68">
        <f t="shared" si="94"/>
        <v>9.9980340465849514E-4</v>
      </c>
      <c r="H273" s="9">
        <f t="shared" si="101"/>
        <v>120.96</v>
      </c>
      <c r="I273" s="66">
        <f t="shared" si="102"/>
        <v>9.9980340465849514E-4</v>
      </c>
      <c r="J273" s="9">
        <f t="shared" si="103"/>
        <v>120.96</v>
      </c>
      <c r="K273" s="9">
        <f t="shared" si="95"/>
        <v>9.9980340465849514E-4</v>
      </c>
      <c r="L273" s="9">
        <f t="shared" si="96"/>
        <v>120.96</v>
      </c>
    </row>
    <row r="274" spans="1:12">
      <c r="A274" s="66">
        <f t="shared" si="97"/>
        <v>0.10666695893293585</v>
      </c>
      <c r="B274" s="9">
        <f t="shared" si="98"/>
        <v>131.9</v>
      </c>
      <c r="C274" s="65">
        <f t="shared" si="92"/>
        <v>0.1</v>
      </c>
      <c r="D274" s="9">
        <f t="shared" si="99"/>
        <v>131.9</v>
      </c>
      <c r="E274" s="66">
        <f t="shared" si="93"/>
        <v>0.1</v>
      </c>
      <c r="F274" s="9">
        <f t="shared" si="100"/>
        <v>131.9</v>
      </c>
      <c r="G274" s="68">
        <f t="shared" si="94"/>
        <v>9.9980484831147551E-4</v>
      </c>
      <c r="H274" s="9">
        <f t="shared" si="101"/>
        <v>131.9</v>
      </c>
      <c r="I274" s="66">
        <f t="shared" si="102"/>
        <v>9.9980484831147551E-4</v>
      </c>
      <c r="J274" s="9">
        <f t="shared" si="103"/>
        <v>131.9</v>
      </c>
      <c r="K274" s="9">
        <f t="shared" si="95"/>
        <v>9.9980484831147551E-4</v>
      </c>
      <c r="L274" s="9">
        <f t="shared" si="96"/>
        <v>131.9</v>
      </c>
    </row>
    <row r="275" spans="1:12">
      <c r="A275" s="66">
        <f t="shared" si="97"/>
        <v>0.10666695893293585</v>
      </c>
      <c r="B275" s="9">
        <f t="shared" si="98"/>
        <v>143.9</v>
      </c>
      <c r="C275" s="65">
        <f t="shared" si="92"/>
        <v>0.1</v>
      </c>
      <c r="D275" s="9">
        <f t="shared" si="99"/>
        <v>143.9</v>
      </c>
      <c r="E275" s="66">
        <f t="shared" si="93"/>
        <v>0.1</v>
      </c>
      <c r="F275" s="9">
        <f t="shared" si="100"/>
        <v>143.9</v>
      </c>
      <c r="G275" s="68">
        <f t="shared" si="94"/>
        <v>9.9980627891521796E-4</v>
      </c>
      <c r="H275" s="9">
        <f t="shared" si="101"/>
        <v>143.9</v>
      </c>
      <c r="I275" s="66">
        <f t="shared" si="102"/>
        <v>9.9980627891521796E-4</v>
      </c>
      <c r="J275" s="9">
        <f t="shared" si="103"/>
        <v>143.9</v>
      </c>
      <c r="K275" s="9">
        <f t="shared" si="95"/>
        <v>9.9980627891521796E-4</v>
      </c>
      <c r="L275" s="9">
        <f t="shared" si="96"/>
        <v>143.9</v>
      </c>
    </row>
    <row r="276" spans="1:12">
      <c r="A276" s="66">
        <f t="shared" si="97"/>
        <v>0.10666695893293585</v>
      </c>
      <c r="B276" s="9">
        <f t="shared" si="98"/>
        <v>158.9</v>
      </c>
      <c r="C276" s="65">
        <f t="shared" si="92"/>
        <v>0.1</v>
      </c>
      <c r="D276" s="9">
        <f t="shared" si="99"/>
        <v>158.9</v>
      </c>
      <c r="E276" s="66">
        <f t="shared" si="93"/>
        <v>0.1</v>
      </c>
      <c r="F276" s="9">
        <f t="shared" si="100"/>
        <v>158.9</v>
      </c>
      <c r="G276" s="68">
        <f t="shared" si="94"/>
        <v>9.9980788268968102E-4</v>
      </c>
      <c r="H276" s="9">
        <f t="shared" si="101"/>
        <v>158.9</v>
      </c>
      <c r="I276" s="66">
        <f t="shared" si="102"/>
        <v>9.9980788268968102E-4</v>
      </c>
      <c r="J276" s="9">
        <f t="shared" si="103"/>
        <v>158.9</v>
      </c>
      <c r="K276" s="9">
        <f t="shared" si="95"/>
        <v>9.9980788268968102E-4</v>
      </c>
      <c r="L276" s="9">
        <f t="shared" si="96"/>
        <v>158.9</v>
      </c>
    </row>
    <row r="277" spans="1:12">
      <c r="A277" s="66">
        <f t="shared" si="97"/>
        <v>0.10666695893293585</v>
      </c>
      <c r="B277" s="9">
        <f t="shared" si="98"/>
        <v>173.79</v>
      </c>
      <c r="C277" s="65">
        <f t="shared" si="92"/>
        <v>0.1</v>
      </c>
      <c r="D277" s="9">
        <f t="shared" si="99"/>
        <v>173.79</v>
      </c>
      <c r="E277" s="66">
        <f t="shared" si="93"/>
        <v>0.1</v>
      </c>
      <c r="F277" s="9">
        <f t="shared" si="100"/>
        <v>173.79</v>
      </c>
      <c r="G277" s="68">
        <f t="shared" si="94"/>
        <v>9.9980930879380904E-4</v>
      </c>
      <c r="H277" s="9">
        <f t="shared" si="101"/>
        <v>173.79</v>
      </c>
      <c r="I277" s="66">
        <f t="shared" si="102"/>
        <v>9.9980930879380904E-4</v>
      </c>
      <c r="J277" s="9">
        <f t="shared" si="103"/>
        <v>173.79</v>
      </c>
      <c r="K277" s="9">
        <f t="shared" si="95"/>
        <v>9.9980930879380904E-4</v>
      </c>
      <c r="L277" s="9">
        <f t="shared" si="96"/>
        <v>173.79</v>
      </c>
    </row>
    <row r="278" spans="1:12">
      <c r="A278" s="66">
        <f t="shared" si="97"/>
        <v>0.10666695893293585</v>
      </c>
      <c r="B278" s="9">
        <f t="shared" si="98"/>
        <v>190.16</v>
      </c>
      <c r="C278" s="65">
        <f t="shared" si="92"/>
        <v>0.1</v>
      </c>
      <c r="D278" s="9">
        <f t="shared" si="99"/>
        <v>190.16</v>
      </c>
      <c r="E278" s="66">
        <f t="shared" si="93"/>
        <v>0.1</v>
      </c>
      <c r="F278" s="9">
        <f t="shared" si="100"/>
        <v>190.16</v>
      </c>
      <c r="G278" s="68">
        <f t="shared" si="94"/>
        <v>9.9981072081913166E-4</v>
      </c>
      <c r="H278" s="9">
        <f t="shared" si="101"/>
        <v>190.16</v>
      </c>
      <c r="I278" s="66">
        <f t="shared" si="102"/>
        <v>9.9981072081913166E-4</v>
      </c>
      <c r="J278" s="9">
        <f t="shared" si="103"/>
        <v>190.16</v>
      </c>
      <c r="K278" s="9">
        <f t="shared" si="95"/>
        <v>9.9981072081913166E-4</v>
      </c>
      <c r="L278" s="9">
        <f t="shared" si="96"/>
        <v>190.16</v>
      </c>
    </row>
    <row r="279" spans="1:12">
      <c r="A279" s="66">
        <f t="shared" si="97"/>
        <v>0.10666695893293585</v>
      </c>
      <c r="B279" s="9">
        <f t="shared" si="98"/>
        <v>208.01</v>
      </c>
      <c r="C279" s="65">
        <f t="shared" si="92"/>
        <v>0.1</v>
      </c>
      <c r="D279" s="9">
        <f t="shared" si="99"/>
        <v>208.01</v>
      </c>
      <c r="E279" s="66">
        <f t="shared" si="93"/>
        <v>0.1</v>
      </c>
      <c r="F279" s="9">
        <f t="shared" si="100"/>
        <v>208.01</v>
      </c>
      <c r="G279" s="68">
        <f t="shared" si="94"/>
        <v>9.9981210751754336E-4</v>
      </c>
      <c r="H279" s="9">
        <f t="shared" si="101"/>
        <v>208.01</v>
      </c>
      <c r="I279" s="66">
        <f t="shared" si="102"/>
        <v>9.9981210751754336E-4</v>
      </c>
      <c r="J279" s="9">
        <f t="shared" si="103"/>
        <v>208.01</v>
      </c>
      <c r="K279" s="9">
        <f t="shared" si="95"/>
        <v>9.9981210751754336E-4</v>
      </c>
      <c r="L279" s="9">
        <f t="shared" si="96"/>
        <v>208.01</v>
      </c>
    </row>
    <row r="280" spans="1:12">
      <c r="A280" s="66">
        <f t="shared" si="97"/>
        <v>0.10666695893293585</v>
      </c>
      <c r="B280" s="9">
        <f t="shared" si="98"/>
        <v>226.63</v>
      </c>
      <c r="C280" s="65">
        <f t="shared" si="92"/>
        <v>0.1</v>
      </c>
      <c r="D280" s="9">
        <f t="shared" si="99"/>
        <v>226.63</v>
      </c>
      <c r="E280" s="66">
        <f t="shared" si="93"/>
        <v>0.1</v>
      </c>
      <c r="F280" s="9">
        <f t="shared" si="100"/>
        <v>226.63</v>
      </c>
      <c r="G280" s="68">
        <f t="shared" si="94"/>
        <v>9.9981341373009663E-4</v>
      </c>
      <c r="H280" s="9">
        <f t="shared" si="101"/>
        <v>226.63</v>
      </c>
      <c r="I280" s="66">
        <f t="shared" si="102"/>
        <v>9.9981341373009663E-4</v>
      </c>
      <c r="J280" s="9">
        <f t="shared" si="103"/>
        <v>226.63</v>
      </c>
      <c r="K280" s="9">
        <f t="shared" si="95"/>
        <v>9.9981341373009663E-4</v>
      </c>
      <c r="L280" s="9">
        <f t="shared" si="96"/>
        <v>226.63</v>
      </c>
    </row>
    <row r="281" spans="1:12">
      <c r="A281" s="66">
        <f t="shared" si="97"/>
        <v>0.10666695893293585</v>
      </c>
      <c r="B281" s="9">
        <f t="shared" si="98"/>
        <v>248.66</v>
      </c>
      <c r="C281" s="65">
        <f t="shared" si="92"/>
        <v>0.1</v>
      </c>
      <c r="D281" s="9">
        <f t="shared" si="99"/>
        <v>248.66</v>
      </c>
      <c r="E281" s="66">
        <f t="shared" si="93"/>
        <v>0.1</v>
      </c>
      <c r="F281" s="9">
        <f t="shared" si="100"/>
        <v>248.66</v>
      </c>
      <c r="G281" s="68">
        <f t="shared" si="94"/>
        <v>9.9981480682488763E-4</v>
      </c>
      <c r="H281" s="9">
        <f t="shared" si="101"/>
        <v>248.66</v>
      </c>
      <c r="I281" s="66">
        <f t="shared" si="102"/>
        <v>9.9981480682488763E-4</v>
      </c>
      <c r="J281" s="9">
        <f t="shared" si="103"/>
        <v>248.66</v>
      </c>
      <c r="K281" s="9">
        <f t="shared" si="95"/>
        <v>9.9981480682488763E-4</v>
      </c>
      <c r="L281" s="9">
        <f t="shared" si="96"/>
        <v>248.66</v>
      </c>
    </row>
    <row r="282" spans="1:12">
      <c r="A282" s="66">
        <f t="shared" si="97"/>
        <v>0.10666695893293585</v>
      </c>
      <c r="B282" s="9">
        <f t="shared" si="98"/>
        <v>271.70999999999998</v>
      </c>
      <c r="C282" s="65">
        <f t="shared" si="92"/>
        <v>0.1</v>
      </c>
      <c r="D282" s="9">
        <f t="shared" si="99"/>
        <v>271.70999999999998</v>
      </c>
      <c r="E282" s="66">
        <f t="shared" si="93"/>
        <v>0.1</v>
      </c>
      <c r="F282" s="9">
        <f t="shared" si="100"/>
        <v>271.70999999999998</v>
      </c>
      <c r="G282" s="68">
        <f t="shared" si="94"/>
        <v>9.9981611876568213E-4</v>
      </c>
      <c r="H282" s="9">
        <f t="shared" si="101"/>
        <v>271.70999999999998</v>
      </c>
      <c r="I282" s="66">
        <f t="shared" si="102"/>
        <v>9.9981611876568213E-4</v>
      </c>
      <c r="J282" s="9">
        <f t="shared" si="103"/>
        <v>271.70999999999998</v>
      </c>
      <c r="K282" s="9">
        <f t="shared" si="95"/>
        <v>9.9981611876568213E-4</v>
      </c>
      <c r="L282" s="9">
        <f t="shared" si="96"/>
        <v>271.70999999999998</v>
      </c>
    </row>
    <row r="283" spans="1:12">
      <c r="A283" s="66">
        <f t="shared" si="97"/>
        <v>0.10666695893293585</v>
      </c>
      <c r="B283" s="9">
        <f t="shared" si="98"/>
        <v>297.81</v>
      </c>
      <c r="C283" s="65">
        <f t="shared" si="92"/>
        <v>0.1</v>
      </c>
      <c r="D283" s="9">
        <f t="shared" si="99"/>
        <v>297.81</v>
      </c>
      <c r="E283" s="66">
        <f t="shared" si="93"/>
        <v>0.1</v>
      </c>
      <c r="F283" s="9">
        <f t="shared" si="100"/>
        <v>297.81</v>
      </c>
      <c r="G283" s="68">
        <f t="shared" si="94"/>
        <v>9.9981745674050182E-4</v>
      </c>
      <c r="H283" s="9">
        <f t="shared" si="101"/>
        <v>297.81</v>
      </c>
      <c r="I283" s="66">
        <f t="shared" si="102"/>
        <v>9.9981745674050182E-4</v>
      </c>
      <c r="J283" s="9">
        <f t="shared" si="103"/>
        <v>297.81</v>
      </c>
      <c r="K283" s="9">
        <f t="shared" si="95"/>
        <v>9.9981745674050182E-4</v>
      </c>
      <c r="L283" s="9">
        <f t="shared" si="96"/>
        <v>297.81</v>
      </c>
    </row>
    <row r="284" spans="1:12">
      <c r="A284" s="66">
        <f t="shared" si="97"/>
        <v>0.10666695893293585</v>
      </c>
      <c r="B284" s="9">
        <f t="shared" si="98"/>
        <v>327.64</v>
      </c>
      <c r="C284" s="65">
        <f t="shared" si="92"/>
        <v>0.1</v>
      </c>
      <c r="D284" s="9">
        <f t="shared" si="99"/>
        <v>327.64</v>
      </c>
      <c r="E284" s="66">
        <f t="shared" si="93"/>
        <v>0.1</v>
      </c>
      <c r="F284" s="9">
        <f t="shared" si="100"/>
        <v>327.64</v>
      </c>
      <c r="G284" s="68">
        <f t="shared" si="94"/>
        <v>9.9981882874099334E-4</v>
      </c>
      <c r="H284" s="9">
        <f t="shared" si="101"/>
        <v>327.64</v>
      </c>
      <c r="I284" s="66">
        <f t="shared" si="102"/>
        <v>9.9981882874099334E-4</v>
      </c>
      <c r="J284" s="9">
        <f t="shared" si="103"/>
        <v>327.64</v>
      </c>
      <c r="K284" s="9">
        <f t="shared" si="95"/>
        <v>9.9981882874099334E-4</v>
      </c>
      <c r="L284" s="9">
        <f t="shared" si="96"/>
        <v>327.64</v>
      </c>
    </row>
    <row r="285" spans="1:12">
      <c r="A285" s="66">
        <f t="shared" si="97"/>
        <v>0.10666695893293585</v>
      </c>
      <c r="B285" s="9">
        <f t="shared" si="98"/>
        <v>359.66</v>
      </c>
      <c r="C285" s="65">
        <f t="shared" si="92"/>
        <v>0.1</v>
      </c>
      <c r="D285" s="9">
        <f t="shared" si="99"/>
        <v>359.66</v>
      </c>
      <c r="E285" s="66">
        <f t="shared" si="93"/>
        <v>0.1</v>
      </c>
      <c r="F285" s="9">
        <f t="shared" si="100"/>
        <v>359.66</v>
      </c>
      <c r="G285" s="68">
        <f t="shared" si="94"/>
        <v>9.9982014912492184E-4</v>
      </c>
      <c r="H285" s="9">
        <f t="shared" si="101"/>
        <v>359.66</v>
      </c>
      <c r="I285" s="66">
        <f t="shared" si="102"/>
        <v>9.9982014912492184E-4</v>
      </c>
      <c r="J285" s="9">
        <f t="shared" si="103"/>
        <v>359.66</v>
      </c>
      <c r="K285" s="9">
        <f t="shared" si="95"/>
        <v>9.9982014912492184E-4</v>
      </c>
      <c r="L285" s="9">
        <f t="shared" si="96"/>
        <v>359.66</v>
      </c>
    </row>
    <row r="286" spans="1:12">
      <c r="A286" s="66">
        <f t="shared" si="97"/>
        <v>0.10666695893293585</v>
      </c>
      <c r="B286" s="9">
        <f t="shared" si="98"/>
        <v>391.84</v>
      </c>
      <c r="C286" s="65">
        <f t="shared" si="92"/>
        <v>0.1</v>
      </c>
      <c r="D286" s="9">
        <f t="shared" si="99"/>
        <v>391.84</v>
      </c>
      <c r="E286" s="66">
        <f t="shared" si="93"/>
        <v>0.1</v>
      </c>
      <c r="F286" s="9">
        <f t="shared" si="100"/>
        <v>391.84</v>
      </c>
      <c r="G286" s="68">
        <f t="shared" si="94"/>
        <v>9.9982134574837776E-4</v>
      </c>
      <c r="H286" s="9">
        <f t="shared" si="101"/>
        <v>391.84</v>
      </c>
      <c r="I286" s="66">
        <f t="shared" si="102"/>
        <v>9.9982134574837776E-4</v>
      </c>
      <c r="J286" s="9">
        <f t="shared" si="103"/>
        <v>391.84</v>
      </c>
      <c r="K286" s="9">
        <f t="shared" si="95"/>
        <v>9.9982134574837776E-4</v>
      </c>
      <c r="L286" s="9">
        <f t="shared" si="96"/>
        <v>391.84</v>
      </c>
    </row>
    <row r="287" spans="1:12">
      <c r="A287" s="66">
        <f t="shared" si="97"/>
        <v>0.13333369866616979</v>
      </c>
      <c r="B287" s="9">
        <f t="shared" si="98"/>
        <v>428.72</v>
      </c>
      <c r="C287" s="65">
        <f t="shared" si="92"/>
        <v>0.1</v>
      </c>
      <c r="D287" s="9">
        <f t="shared" si="99"/>
        <v>428.72</v>
      </c>
      <c r="E287" s="66">
        <f t="shared" si="93"/>
        <v>0.1</v>
      </c>
      <c r="F287" s="9">
        <f t="shared" si="100"/>
        <v>428.72</v>
      </c>
      <c r="G287" s="68">
        <f t="shared" si="94"/>
        <v>9.9982258479129008E-4</v>
      </c>
      <c r="H287" s="9">
        <f t="shared" si="101"/>
        <v>428.72</v>
      </c>
      <c r="I287" s="66">
        <f t="shared" si="102"/>
        <v>9.9982258479129008E-4</v>
      </c>
      <c r="J287" s="9">
        <f t="shared" si="103"/>
        <v>428.72</v>
      </c>
      <c r="K287" s="9">
        <f t="shared" si="95"/>
        <v>9.9982258479129008E-4</v>
      </c>
      <c r="L287" s="9">
        <f t="shared" si="96"/>
        <v>428.72</v>
      </c>
    </row>
    <row r="288" spans="1:12">
      <c r="A288" s="66">
        <f t="shared" si="97"/>
        <v>0.13333369866616979</v>
      </c>
      <c r="B288" s="9">
        <f t="shared" si="98"/>
        <v>469.83</v>
      </c>
      <c r="C288" s="65">
        <f t="shared" si="92"/>
        <v>0.1</v>
      </c>
      <c r="D288" s="9">
        <f t="shared" si="99"/>
        <v>469.83</v>
      </c>
      <c r="E288" s="66">
        <f t="shared" si="93"/>
        <v>0.1</v>
      </c>
      <c r="F288" s="9">
        <f t="shared" si="100"/>
        <v>469.83</v>
      </c>
      <c r="G288" s="68">
        <f t="shared" si="94"/>
        <v>9.998238285717641E-4</v>
      </c>
      <c r="H288" s="9">
        <f t="shared" si="101"/>
        <v>469.83</v>
      </c>
      <c r="I288" s="66">
        <f t="shared" si="102"/>
        <v>9.998238285717641E-4</v>
      </c>
      <c r="J288" s="9">
        <f t="shared" si="103"/>
        <v>469.83</v>
      </c>
      <c r="K288" s="9">
        <f t="shared" si="95"/>
        <v>9.998238285717641E-4</v>
      </c>
      <c r="L288" s="9">
        <f t="shared" si="96"/>
        <v>469.83</v>
      </c>
    </row>
    <row r="289" spans="1:12">
      <c r="A289" s="66">
        <f t="shared" si="97"/>
        <v>0.13333369866616979</v>
      </c>
      <c r="B289" s="9">
        <f t="shared" si="98"/>
        <v>513.63</v>
      </c>
      <c r="C289" s="65">
        <f t="shared" ref="C289:C320" si="104">IF(D72&lt;0.0001,0.1,IF(D72="",0.001,D72))</f>
        <v>0.1</v>
      </c>
      <c r="D289" s="9">
        <f t="shared" si="99"/>
        <v>513.63</v>
      </c>
      <c r="E289" s="66">
        <f t="shared" ref="E289:E320" si="105">IF(E72&lt;0.0001,0.1,IF(E72="",E288,E72))</f>
        <v>0.1</v>
      </c>
      <c r="F289" s="9">
        <f t="shared" si="100"/>
        <v>513.63</v>
      </c>
      <c r="G289" s="68">
        <f t="shared" ref="G289:G320" si="106">IF(G72&lt;0.0001,0.1,IF(G72="",0.0001,G72))</f>
        <v>9.9982502264512425E-4</v>
      </c>
      <c r="H289" s="9">
        <f t="shared" si="101"/>
        <v>513.63</v>
      </c>
      <c r="I289" s="66">
        <f t="shared" si="102"/>
        <v>9.9982502264512425E-4</v>
      </c>
      <c r="J289" s="9">
        <f t="shared" si="103"/>
        <v>513.63</v>
      </c>
      <c r="K289" s="9">
        <f t="shared" ref="K289:K320" si="107">IF(M72&lt;0.0001,0.1,IF(M72="",0.0001,M72))</f>
        <v>9.9982502264512425E-4</v>
      </c>
      <c r="L289" s="9">
        <f t="shared" ref="L289:L320" si="108">IF(C73="",D289,C73)</f>
        <v>513.63</v>
      </c>
    </row>
    <row r="290" spans="1:12">
      <c r="A290" s="66">
        <f t="shared" ref="A290:A321" si="109">IF(B73="",A289,IF(B73&lt;0.0001,0.1,B73))</f>
        <v>0.13333369866616979</v>
      </c>
      <c r="B290" s="9">
        <f t="shared" ref="B290:B321" si="110">IF(A73="",B289,A73)</f>
        <v>559.72</v>
      </c>
      <c r="C290" s="65">
        <f t="shared" si="104"/>
        <v>0.1</v>
      </c>
      <c r="D290" s="9">
        <f t="shared" ref="D290:D321" si="111">IF(A73="",B289,A73)</f>
        <v>559.72</v>
      </c>
      <c r="E290" s="66">
        <f t="shared" si="105"/>
        <v>0.1</v>
      </c>
      <c r="F290" s="9">
        <f t="shared" ref="F290:F321" si="112">IF(A73="",B289,A73)</f>
        <v>559.72</v>
      </c>
      <c r="G290" s="68">
        <f t="shared" si="106"/>
        <v>9.9982615863990231E-4</v>
      </c>
      <c r="H290" s="9">
        <f t="shared" ref="H290:H321" si="113">IF(A73="",B289,A73)</f>
        <v>559.72</v>
      </c>
      <c r="I290" s="66">
        <f t="shared" ref="I290:I321" si="114">IF(I73&lt;0.0001,0.1,IF(I73="",I289,I73))</f>
        <v>9.9982615863990231E-4</v>
      </c>
      <c r="J290" s="9">
        <f t="shared" ref="J290:J321" si="115">IF(A73="",B289,A73)</f>
        <v>559.72</v>
      </c>
      <c r="K290" s="9">
        <f t="shared" si="107"/>
        <v>9.9982615863990231E-4</v>
      </c>
      <c r="L290" s="9">
        <f t="shared" si="108"/>
        <v>559.72</v>
      </c>
    </row>
    <row r="291" spans="1:12">
      <c r="A291" s="66">
        <f t="shared" si="109"/>
        <v>0.13333369866616979</v>
      </c>
      <c r="B291" s="9">
        <f t="shared" si="110"/>
        <v>615.77</v>
      </c>
      <c r="C291" s="65">
        <f t="shared" si="104"/>
        <v>0.1</v>
      </c>
      <c r="D291" s="9">
        <f t="shared" si="111"/>
        <v>615.77</v>
      </c>
      <c r="E291" s="66">
        <f t="shared" si="105"/>
        <v>0.1</v>
      </c>
      <c r="F291" s="9">
        <f t="shared" si="112"/>
        <v>615.77</v>
      </c>
      <c r="G291" s="68">
        <f t="shared" si="106"/>
        <v>9.998274031004352E-4</v>
      </c>
      <c r="H291" s="9">
        <f t="shared" si="113"/>
        <v>615.77</v>
      </c>
      <c r="I291" s="66">
        <f t="shared" si="114"/>
        <v>9.998274031004352E-4</v>
      </c>
      <c r="J291" s="9">
        <f t="shared" si="115"/>
        <v>615.77</v>
      </c>
      <c r="K291" s="9">
        <f t="shared" si="107"/>
        <v>9.998274031004352E-4</v>
      </c>
      <c r="L291" s="9">
        <f t="shared" si="108"/>
        <v>615.77</v>
      </c>
    </row>
    <row r="292" spans="1:12">
      <c r="A292" s="66">
        <f t="shared" si="109"/>
        <v>0.13333369866616979</v>
      </c>
      <c r="B292" s="9">
        <f t="shared" si="110"/>
        <v>674.16</v>
      </c>
      <c r="C292" s="65">
        <f t="shared" si="104"/>
        <v>0.1</v>
      </c>
      <c r="D292" s="9">
        <f t="shared" si="111"/>
        <v>674.16</v>
      </c>
      <c r="E292" s="66">
        <f t="shared" si="105"/>
        <v>0.1</v>
      </c>
      <c r="F292" s="9">
        <f t="shared" si="112"/>
        <v>674.16</v>
      </c>
      <c r="G292" s="68">
        <f t="shared" si="106"/>
        <v>9.9982856803865075E-4</v>
      </c>
      <c r="H292" s="9">
        <f t="shared" si="113"/>
        <v>674.16</v>
      </c>
      <c r="I292" s="66">
        <f t="shared" si="114"/>
        <v>9.9982856803865075E-4</v>
      </c>
      <c r="J292" s="9">
        <f t="shared" si="115"/>
        <v>674.16</v>
      </c>
      <c r="K292" s="9">
        <f t="shared" si="107"/>
        <v>9.9982856803865075E-4</v>
      </c>
      <c r="L292" s="9">
        <f t="shared" si="108"/>
        <v>674.16</v>
      </c>
    </row>
    <row r="293" spans="1:12">
      <c r="A293" s="66">
        <f t="shared" si="109"/>
        <v>0.16000043839940375</v>
      </c>
      <c r="B293" s="9">
        <f t="shared" si="110"/>
        <v>732.59</v>
      </c>
      <c r="C293" s="65">
        <f t="shared" si="104"/>
        <v>0.1</v>
      </c>
      <c r="D293" s="9">
        <f t="shared" si="111"/>
        <v>732.59</v>
      </c>
      <c r="E293" s="66">
        <f t="shared" si="105"/>
        <v>0.1</v>
      </c>
      <c r="F293" s="9">
        <f t="shared" si="112"/>
        <v>732.59</v>
      </c>
      <c r="G293" s="68">
        <f t="shared" si="106"/>
        <v>9.9982962310622161E-4</v>
      </c>
      <c r="H293" s="9">
        <f t="shared" si="113"/>
        <v>732.59</v>
      </c>
      <c r="I293" s="66">
        <f t="shared" si="114"/>
        <v>9.9982962310622161E-4</v>
      </c>
      <c r="J293" s="9">
        <f t="shared" si="115"/>
        <v>732.59</v>
      </c>
      <c r="K293" s="9">
        <f t="shared" si="107"/>
        <v>9.9982962310622161E-4</v>
      </c>
      <c r="L293" s="9">
        <f t="shared" si="108"/>
        <v>732.59</v>
      </c>
    </row>
    <row r="294" spans="1:12">
      <c r="A294" s="66">
        <f t="shared" si="109"/>
        <v>0.32000087679880751</v>
      </c>
      <c r="B294" s="9">
        <f t="shared" si="110"/>
        <v>802.35</v>
      </c>
      <c r="C294" s="65">
        <f t="shared" si="104"/>
        <v>0.17106103173996404</v>
      </c>
      <c r="D294" s="9">
        <f t="shared" si="111"/>
        <v>802.35</v>
      </c>
      <c r="E294" s="66">
        <f t="shared" si="105"/>
        <v>0.1</v>
      </c>
      <c r="F294" s="9">
        <f t="shared" si="112"/>
        <v>802.35</v>
      </c>
      <c r="G294" s="68">
        <f t="shared" si="106"/>
        <v>9.9983076290841499E-4</v>
      </c>
      <c r="H294" s="9">
        <f t="shared" si="113"/>
        <v>802.35</v>
      </c>
      <c r="I294" s="66">
        <f t="shared" si="114"/>
        <v>1.0020923338758352E-3</v>
      </c>
      <c r="J294" s="9">
        <f t="shared" si="115"/>
        <v>802.35</v>
      </c>
      <c r="K294" s="9">
        <f t="shared" si="107"/>
        <v>1.0020923338758352E-3</v>
      </c>
      <c r="L294" s="9">
        <f t="shared" si="108"/>
        <v>802.35</v>
      </c>
    </row>
    <row r="295" spans="1:12">
      <c r="A295" s="66">
        <f t="shared" si="109"/>
        <v>0.80000219199701883</v>
      </c>
      <c r="B295" s="9">
        <f t="shared" si="110"/>
        <v>881.03</v>
      </c>
      <c r="C295" s="65">
        <f t="shared" si="104"/>
        <v>0.65106234693817533</v>
      </c>
      <c r="D295" s="9">
        <f t="shared" si="111"/>
        <v>881.03</v>
      </c>
      <c r="E295" s="66">
        <f t="shared" si="105"/>
        <v>0.74954208214939211</v>
      </c>
      <c r="F295" s="9">
        <f t="shared" si="112"/>
        <v>881.03</v>
      </c>
      <c r="G295" s="68">
        <f t="shared" si="106"/>
        <v>9.9983191934258303E-4</v>
      </c>
      <c r="H295" s="9">
        <f t="shared" si="113"/>
        <v>881.03</v>
      </c>
      <c r="I295" s="66">
        <f t="shared" si="114"/>
        <v>0.75054191406873472</v>
      </c>
      <c r="J295" s="9">
        <f t="shared" si="115"/>
        <v>881.03</v>
      </c>
      <c r="K295" s="9">
        <f t="shared" si="107"/>
        <v>0.75054191406873472</v>
      </c>
      <c r="L295" s="9">
        <f t="shared" si="108"/>
        <v>881.03</v>
      </c>
    </row>
    <row r="296" spans="1:12">
      <c r="A296" s="66">
        <f t="shared" si="109"/>
        <v>1.5200041647943359</v>
      </c>
      <c r="B296" s="9">
        <f t="shared" si="110"/>
        <v>965.13</v>
      </c>
      <c r="C296" s="65">
        <f t="shared" si="104"/>
        <v>1.3710643197354924</v>
      </c>
      <c r="D296" s="9">
        <f t="shared" si="111"/>
        <v>965.13</v>
      </c>
      <c r="E296" s="66">
        <f t="shared" si="105"/>
        <v>1.4871674482023696</v>
      </c>
      <c r="F296" s="9">
        <f t="shared" si="112"/>
        <v>965.13</v>
      </c>
      <c r="G296" s="68">
        <f t="shared" si="106"/>
        <v>9.9983303130222784E-4</v>
      </c>
      <c r="H296" s="9">
        <f t="shared" si="113"/>
        <v>965.13</v>
      </c>
      <c r="I296" s="66">
        <f t="shared" si="114"/>
        <v>1.4881672812336717</v>
      </c>
      <c r="J296" s="9">
        <f t="shared" si="115"/>
        <v>965.13</v>
      </c>
      <c r="K296" s="9">
        <f t="shared" si="107"/>
        <v>1.4881672812336717</v>
      </c>
      <c r="L296" s="9">
        <f t="shared" si="108"/>
        <v>965.13</v>
      </c>
    </row>
    <row r="297" spans="1:12">
      <c r="A297" s="66">
        <f t="shared" si="109"/>
        <v>2.0800056991922489</v>
      </c>
      <c r="B297" s="9">
        <f t="shared" si="110"/>
        <v>1050.02</v>
      </c>
      <c r="C297" s="65">
        <f t="shared" si="104"/>
        <v>1.9310658541334054</v>
      </c>
      <c r="D297" s="9">
        <f t="shared" si="111"/>
        <v>1050.02</v>
      </c>
      <c r="E297" s="66">
        <f t="shared" si="105"/>
        <v>1.8835263217944425</v>
      </c>
      <c r="F297" s="9">
        <f t="shared" si="112"/>
        <v>1050.02</v>
      </c>
      <c r="G297" s="68">
        <f t="shared" si="106"/>
        <v>9.998340464673777E-4</v>
      </c>
      <c r="H297" s="9">
        <f t="shared" si="113"/>
        <v>1050.02</v>
      </c>
      <c r="I297" s="66">
        <f t="shared" si="114"/>
        <v>1.8845261558409099</v>
      </c>
      <c r="J297" s="9">
        <f t="shared" si="115"/>
        <v>1050.02</v>
      </c>
      <c r="K297" s="9">
        <f t="shared" si="107"/>
        <v>1.8845261558409099</v>
      </c>
      <c r="L297" s="9">
        <f t="shared" si="108"/>
        <v>1050.02</v>
      </c>
    </row>
    <row r="298" spans="1:12">
      <c r="A298" s="66">
        <f t="shared" si="109"/>
        <v>2.400006575991056</v>
      </c>
      <c r="B298" s="9">
        <f t="shared" si="110"/>
        <v>1148.3499999999999</v>
      </c>
      <c r="C298" s="65">
        <f t="shared" si="104"/>
        <v>2.2510667309322128</v>
      </c>
      <c r="D298" s="9">
        <f t="shared" si="111"/>
        <v>1148.3499999999999</v>
      </c>
      <c r="E298" s="66">
        <f t="shared" si="105"/>
        <v>2.1510692437748244</v>
      </c>
      <c r="F298" s="9">
        <f t="shared" si="112"/>
        <v>1148.3499999999999</v>
      </c>
      <c r="G298" s="68">
        <f t="shared" si="106"/>
        <v>9.9983511100785105E-4</v>
      </c>
      <c r="H298" s="9">
        <f t="shared" si="113"/>
        <v>1148.3499999999999</v>
      </c>
      <c r="I298" s="66">
        <f t="shared" si="114"/>
        <v>2.1520690788858321</v>
      </c>
      <c r="J298" s="9">
        <f t="shared" si="115"/>
        <v>1148.3499999999999</v>
      </c>
      <c r="K298" s="9">
        <f t="shared" si="107"/>
        <v>2.1520690788858321</v>
      </c>
      <c r="L298" s="9">
        <f t="shared" si="108"/>
        <v>1148.3499999999999</v>
      </c>
    </row>
    <row r="299" spans="1:12">
      <c r="A299" s="66">
        <f t="shared" si="109"/>
        <v>2.5866737541236939</v>
      </c>
      <c r="B299" s="9">
        <f t="shared" si="110"/>
        <v>1256.76</v>
      </c>
      <c r="C299" s="65">
        <f t="shared" si="104"/>
        <v>2.4377339090648507</v>
      </c>
      <c r="D299" s="9">
        <f t="shared" si="111"/>
        <v>1256.76</v>
      </c>
      <c r="E299" s="66">
        <f t="shared" si="105"/>
        <v>2.3337295146612895</v>
      </c>
      <c r="F299" s="9">
        <f t="shared" si="112"/>
        <v>1256.76</v>
      </c>
      <c r="G299" s="68">
        <f t="shared" si="106"/>
        <v>9.9983617007275019E-4</v>
      </c>
      <c r="H299" s="9">
        <f t="shared" si="113"/>
        <v>1256.76</v>
      </c>
      <c r="I299" s="66">
        <f t="shared" si="114"/>
        <v>2.3347293508313625</v>
      </c>
      <c r="J299" s="9">
        <f t="shared" si="115"/>
        <v>1256.76</v>
      </c>
      <c r="K299" s="9">
        <f t="shared" si="107"/>
        <v>2.3347293508313625</v>
      </c>
      <c r="L299" s="9">
        <f t="shared" si="108"/>
        <v>1256.76</v>
      </c>
    </row>
    <row r="300" spans="1:12">
      <c r="A300" s="66">
        <f t="shared" si="109"/>
        <v>2.7200074527898641</v>
      </c>
      <c r="B300" s="9">
        <f t="shared" si="110"/>
        <v>1379.49</v>
      </c>
      <c r="C300" s="65">
        <f t="shared" si="104"/>
        <v>2.5710676077310208</v>
      </c>
      <c r="D300" s="9">
        <f t="shared" si="111"/>
        <v>1379.49</v>
      </c>
      <c r="E300" s="66">
        <f t="shared" si="105"/>
        <v>2.4687696842527087</v>
      </c>
      <c r="F300" s="9">
        <f t="shared" si="112"/>
        <v>1379.49</v>
      </c>
      <c r="G300" s="68">
        <f t="shared" si="106"/>
        <v>9.9983724976983671E-4</v>
      </c>
      <c r="H300" s="9">
        <f t="shared" si="113"/>
        <v>1379.49</v>
      </c>
      <c r="I300" s="66">
        <f t="shared" si="114"/>
        <v>2.4697695215024784</v>
      </c>
      <c r="J300" s="9">
        <f t="shared" si="115"/>
        <v>1379.49</v>
      </c>
      <c r="K300" s="9">
        <f t="shared" si="107"/>
        <v>2.4697695215024784</v>
      </c>
      <c r="L300" s="9">
        <f t="shared" si="108"/>
        <v>1379.49</v>
      </c>
    </row>
    <row r="301" spans="1:12">
      <c r="A301" s="66">
        <f t="shared" si="109"/>
        <v>2.8000076719895661</v>
      </c>
      <c r="B301" s="9">
        <f t="shared" si="110"/>
        <v>1508.88</v>
      </c>
      <c r="C301" s="65">
        <f t="shared" si="104"/>
        <v>2.6510678269307228</v>
      </c>
      <c r="D301" s="9">
        <f t="shared" si="111"/>
        <v>1508.88</v>
      </c>
      <c r="E301" s="66">
        <f t="shared" si="105"/>
        <v>2.5662371984706449</v>
      </c>
      <c r="F301" s="9">
        <f t="shared" si="112"/>
        <v>1508.88</v>
      </c>
      <c r="G301" s="68">
        <f t="shared" si="106"/>
        <v>9.9983827529311043E-4</v>
      </c>
      <c r="H301" s="9">
        <f t="shared" si="113"/>
        <v>1508.88</v>
      </c>
      <c r="I301" s="66">
        <f t="shared" si="114"/>
        <v>2.5672370367459378</v>
      </c>
      <c r="J301" s="9">
        <f t="shared" si="115"/>
        <v>1508.88</v>
      </c>
      <c r="K301" s="9">
        <f t="shared" si="107"/>
        <v>2.5672370367459378</v>
      </c>
      <c r="L301" s="9">
        <f t="shared" si="108"/>
        <v>1508.88</v>
      </c>
    </row>
    <row r="302" spans="1:12">
      <c r="A302" s="66">
        <f t="shared" si="109"/>
        <v>2.8800078911892681</v>
      </c>
      <c r="B302" s="9">
        <f t="shared" si="110"/>
        <v>1650.63</v>
      </c>
      <c r="C302" s="65">
        <f t="shared" si="104"/>
        <v>2.7310680461304249</v>
      </c>
      <c r="D302" s="9">
        <f t="shared" si="111"/>
        <v>1650.63</v>
      </c>
      <c r="E302" s="66">
        <f t="shared" si="105"/>
        <v>2.6424750472048393</v>
      </c>
      <c r="F302" s="9">
        <f t="shared" si="112"/>
        <v>1650.63</v>
      </c>
      <c r="G302" s="68">
        <f t="shared" si="106"/>
        <v>9.9983928949519863E-4</v>
      </c>
      <c r="H302" s="9">
        <f t="shared" si="113"/>
        <v>1650.63</v>
      </c>
      <c r="I302" s="66">
        <f t="shared" si="114"/>
        <v>2.6434748864943343</v>
      </c>
      <c r="J302" s="9">
        <f t="shared" si="115"/>
        <v>1650.63</v>
      </c>
      <c r="K302" s="9">
        <f t="shared" si="107"/>
        <v>2.6434748864943343</v>
      </c>
      <c r="L302" s="9">
        <f t="shared" si="108"/>
        <v>1650.63</v>
      </c>
    </row>
    <row r="303" spans="1:12">
      <c r="A303" s="66">
        <f t="shared" si="109"/>
        <v>2.9333413706557354</v>
      </c>
      <c r="B303" s="9">
        <f t="shared" si="110"/>
        <v>1806.75</v>
      </c>
      <c r="C303" s="65">
        <f t="shared" si="104"/>
        <v>2.7844015255968921</v>
      </c>
      <c r="D303" s="9">
        <f t="shared" si="111"/>
        <v>1806.75</v>
      </c>
      <c r="E303" s="66">
        <f t="shared" si="105"/>
        <v>2.7039879666609941</v>
      </c>
      <c r="F303" s="9">
        <f t="shared" si="112"/>
        <v>1806.75</v>
      </c>
      <c r="G303" s="68">
        <f t="shared" si="106"/>
        <v>9.9984029752106908E-4</v>
      </c>
      <c r="H303" s="9">
        <f t="shared" si="113"/>
        <v>1806.75</v>
      </c>
      <c r="I303" s="66">
        <f t="shared" si="114"/>
        <v>2.7049878069585152</v>
      </c>
      <c r="J303" s="9">
        <f t="shared" si="115"/>
        <v>1806.75</v>
      </c>
      <c r="K303" s="9">
        <f t="shared" si="107"/>
        <v>2.7049878069585152</v>
      </c>
      <c r="L303" s="9">
        <f t="shared" si="108"/>
        <v>1806.75</v>
      </c>
    </row>
    <row r="304" spans="1:12">
      <c r="A304" s="66">
        <f t="shared" si="109"/>
        <v>2.986674850122204</v>
      </c>
      <c r="B304" s="9">
        <f t="shared" si="110"/>
        <v>1977.27</v>
      </c>
      <c r="C304" s="65">
        <f t="shared" si="104"/>
        <v>2.8377350050633607</v>
      </c>
      <c r="D304" s="9">
        <f t="shared" si="111"/>
        <v>1977.27</v>
      </c>
      <c r="E304" s="66">
        <f t="shared" si="105"/>
        <v>2.7542615981165812</v>
      </c>
      <c r="F304" s="9">
        <f t="shared" si="112"/>
        <v>1977.27</v>
      </c>
      <c r="G304" s="68">
        <f t="shared" si="106"/>
        <v>9.9984129095356008E-4</v>
      </c>
      <c r="H304" s="9">
        <f t="shared" si="113"/>
        <v>1977.27</v>
      </c>
      <c r="I304" s="66">
        <f t="shared" si="114"/>
        <v>2.7552614394075348</v>
      </c>
      <c r="J304" s="9">
        <f t="shared" si="115"/>
        <v>1977.27</v>
      </c>
      <c r="K304" s="9">
        <f t="shared" si="107"/>
        <v>2.7552614394075348</v>
      </c>
      <c r="L304" s="9">
        <f t="shared" si="108"/>
        <v>1977.27</v>
      </c>
    </row>
    <row r="305" spans="1:12">
      <c r="A305" s="66">
        <f t="shared" si="109"/>
        <v>3.0133415898554374</v>
      </c>
      <c r="B305" s="9">
        <f t="shared" si="110"/>
        <v>2158.42</v>
      </c>
      <c r="C305" s="65">
        <f t="shared" si="104"/>
        <v>2.8644017447965942</v>
      </c>
      <c r="D305" s="9">
        <f t="shared" si="111"/>
        <v>2158.42</v>
      </c>
      <c r="E305" s="66">
        <f t="shared" si="105"/>
        <v>2.7951102518789672</v>
      </c>
      <c r="F305" s="9">
        <f t="shared" si="112"/>
        <v>2158.42</v>
      </c>
      <c r="G305" s="68">
        <f t="shared" si="106"/>
        <v>9.998422447653455E-4</v>
      </c>
      <c r="H305" s="9">
        <f t="shared" si="113"/>
        <v>2158.42</v>
      </c>
      <c r="I305" s="66">
        <f t="shared" si="114"/>
        <v>2.7961100941237325</v>
      </c>
      <c r="J305" s="9">
        <f t="shared" si="115"/>
        <v>2158.42</v>
      </c>
      <c r="K305" s="9">
        <f t="shared" si="107"/>
        <v>2.7961100941237325</v>
      </c>
      <c r="L305" s="9">
        <f t="shared" si="108"/>
        <v>2158.42</v>
      </c>
    </row>
    <row r="306" spans="1:12">
      <c r="A306" s="66">
        <f t="shared" si="109"/>
        <v>3.0666750693219056</v>
      </c>
      <c r="B306" s="9">
        <f t="shared" si="110"/>
        <v>2368.52</v>
      </c>
      <c r="C306" s="65">
        <f t="shared" si="104"/>
        <v>2.9177352242630623</v>
      </c>
      <c r="D306" s="9">
        <f t="shared" si="111"/>
        <v>2368.52</v>
      </c>
      <c r="E306" s="66">
        <f t="shared" si="105"/>
        <v>2.8317522878046981</v>
      </c>
      <c r="F306" s="9">
        <f t="shared" si="112"/>
        <v>2368.52</v>
      </c>
      <c r="G306" s="68">
        <f t="shared" si="106"/>
        <v>9.9984324304658073E-4</v>
      </c>
      <c r="H306" s="9">
        <f t="shared" si="113"/>
        <v>2368.52</v>
      </c>
      <c r="I306" s="66">
        <f t="shared" si="114"/>
        <v>2.8327521310477448</v>
      </c>
      <c r="J306" s="9">
        <f t="shared" si="115"/>
        <v>2368.52</v>
      </c>
      <c r="K306" s="9">
        <f t="shared" si="107"/>
        <v>2.8327521310477448</v>
      </c>
      <c r="L306" s="9">
        <f t="shared" si="108"/>
        <v>2368.52</v>
      </c>
    </row>
    <row r="307" spans="1:12">
      <c r="A307" s="66">
        <f t="shared" si="109"/>
        <v>3.0933418090551394</v>
      </c>
      <c r="B307" s="9">
        <f t="shared" si="110"/>
        <v>2589.25</v>
      </c>
      <c r="C307" s="65">
        <f t="shared" si="104"/>
        <v>2.9444019639962962</v>
      </c>
      <c r="D307" s="9">
        <f t="shared" si="111"/>
        <v>2589.25</v>
      </c>
      <c r="E307" s="66">
        <f t="shared" si="105"/>
        <v>2.8618437406410089</v>
      </c>
      <c r="F307" s="9">
        <f t="shared" si="112"/>
        <v>2589.25</v>
      </c>
      <c r="G307" s="68">
        <f t="shared" si="106"/>
        <v>9.9984418884035628E-4</v>
      </c>
      <c r="H307" s="9">
        <f t="shared" si="113"/>
        <v>2589.25</v>
      </c>
      <c r="I307" s="66">
        <f t="shared" si="114"/>
        <v>2.8628435848298492</v>
      </c>
      <c r="J307" s="9">
        <f t="shared" si="115"/>
        <v>2589.25</v>
      </c>
      <c r="K307" s="9">
        <f t="shared" si="107"/>
        <v>2.8628435848298492</v>
      </c>
      <c r="L307" s="9">
        <f t="shared" si="108"/>
        <v>2589.25</v>
      </c>
    </row>
    <row r="308" spans="1:12">
      <c r="A308" s="66">
        <f t="shared" si="109"/>
        <v>3.0933418090551394</v>
      </c>
      <c r="B308" s="9">
        <f t="shared" si="110"/>
        <v>2826.84</v>
      </c>
      <c r="C308" s="65">
        <f t="shared" si="104"/>
        <v>2.9444019639962962</v>
      </c>
      <c r="D308" s="9">
        <f t="shared" si="111"/>
        <v>2826.84</v>
      </c>
      <c r="E308" s="66">
        <f t="shared" si="105"/>
        <v>2.8876136016812515</v>
      </c>
      <c r="F308" s="9">
        <f t="shared" si="112"/>
        <v>2826.84</v>
      </c>
      <c r="G308" s="68">
        <f t="shared" si="106"/>
        <v>9.9984510961426587E-4</v>
      </c>
      <c r="H308" s="9">
        <f t="shared" si="113"/>
        <v>2826.84</v>
      </c>
      <c r="I308" s="66">
        <f t="shared" si="114"/>
        <v>2.888613446790866</v>
      </c>
      <c r="J308" s="9">
        <f t="shared" si="115"/>
        <v>2826.84</v>
      </c>
      <c r="K308" s="9">
        <f t="shared" si="107"/>
        <v>2.888613446790866</v>
      </c>
      <c r="L308" s="9">
        <f t="shared" si="108"/>
        <v>2826.84</v>
      </c>
    </row>
    <row r="309" spans="1:12">
      <c r="A309" s="66">
        <f t="shared" si="109"/>
        <v>3.1200085487883737</v>
      </c>
      <c r="B309" s="9">
        <f t="shared" si="110"/>
        <v>3097.35</v>
      </c>
      <c r="C309" s="65">
        <f t="shared" si="104"/>
        <v>2.9710687037295305</v>
      </c>
      <c r="D309" s="9">
        <f t="shared" si="111"/>
        <v>3097.35</v>
      </c>
      <c r="E309" s="66">
        <f t="shared" si="105"/>
        <v>2.911108564438321</v>
      </c>
      <c r="F309" s="9">
        <f t="shared" si="112"/>
        <v>3097.35</v>
      </c>
      <c r="G309" s="68">
        <f t="shared" si="106"/>
        <v>9.9984605661612843E-4</v>
      </c>
      <c r="H309" s="9">
        <f t="shared" si="113"/>
        <v>3097.35</v>
      </c>
      <c r="I309" s="66">
        <f t="shared" si="114"/>
        <v>2.9121084104949371</v>
      </c>
      <c r="J309" s="9">
        <f t="shared" si="115"/>
        <v>3097.35</v>
      </c>
      <c r="K309" s="9">
        <f t="shared" si="107"/>
        <v>2.9121084104949371</v>
      </c>
      <c r="L309" s="9">
        <f t="shared" si="108"/>
        <v>3097.35</v>
      </c>
    </row>
    <row r="310" spans="1:12">
      <c r="A310" s="66">
        <f t="shared" si="109"/>
        <v>3.1466752885216076</v>
      </c>
      <c r="B310" s="9">
        <f t="shared" si="110"/>
        <v>3387.36</v>
      </c>
      <c r="C310" s="65">
        <f t="shared" si="104"/>
        <v>2.9977354434627643</v>
      </c>
      <c r="D310" s="9">
        <f t="shared" si="111"/>
        <v>3387.36</v>
      </c>
      <c r="E310" s="66">
        <f t="shared" si="105"/>
        <v>2.9314029116865261</v>
      </c>
      <c r="F310" s="9">
        <f t="shared" si="112"/>
        <v>3387.36</v>
      </c>
      <c r="G310" s="68">
        <f t="shared" si="106"/>
        <v>9.9984697294284346E-4</v>
      </c>
      <c r="H310" s="9">
        <f t="shared" si="113"/>
        <v>3387.36</v>
      </c>
      <c r="I310" s="66">
        <f t="shared" si="114"/>
        <v>2.9324027586594688</v>
      </c>
      <c r="J310" s="9">
        <f t="shared" si="115"/>
        <v>3387.36</v>
      </c>
      <c r="K310" s="9">
        <f t="shared" si="107"/>
        <v>2.9324027586594688</v>
      </c>
      <c r="L310" s="9">
        <f t="shared" si="108"/>
        <v>3387.36</v>
      </c>
    </row>
    <row r="311" spans="1:12">
      <c r="A311" s="66">
        <f t="shared" si="109"/>
        <v>3.1466752885216076</v>
      </c>
      <c r="B311" s="9">
        <f t="shared" si="110"/>
        <v>3706.93</v>
      </c>
      <c r="C311" s="65">
        <f t="shared" si="104"/>
        <v>2.9977354434627643</v>
      </c>
      <c r="D311" s="9">
        <f t="shared" si="111"/>
        <v>3706.93</v>
      </c>
      <c r="E311" s="66">
        <f t="shared" si="105"/>
        <v>2.9495805765636378</v>
      </c>
      <c r="F311" s="9">
        <f t="shared" si="112"/>
        <v>3706.93</v>
      </c>
      <c r="G311" s="68">
        <f t="shared" si="106"/>
        <v>9.9984788495443774E-4</v>
      </c>
      <c r="H311" s="9">
        <f t="shared" si="113"/>
        <v>3706.93</v>
      </c>
      <c r="I311" s="66">
        <f t="shared" si="114"/>
        <v>2.9505804244485923</v>
      </c>
      <c r="J311" s="9">
        <f t="shared" si="115"/>
        <v>3706.93</v>
      </c>
      <c r="K311" s="9">
        <f t="shared" si="107"/>
        <v>2.9505804244485923</v>
      </c>
      <c r="L311" s="9">
        <f t="shared" si="108"/>
        <v>3706.93</v>
      </c>
    </row>
    <row r="312" spans="1:12">
      <c r="A312" s="66">
        <f t="shared" si="109"/>
        <v>3.1733420282548415</v>
      </c>
      <c r="B312" s="9">
        <f t="shared" si="110"/>
        <v>4056.82</v>
      </c>
      <c r="C312" s="65">
        <f t="shared" si="104"/>
        <v>3.0244021831959982</v>
      </c>
      <c r="D312" s="9">
        <f t="shared" si="111"/>
        <v>4056.82</v>
      </c>
      <c r="E312" s="66">
        <f t="shared" si="105"/>
        <v>2.965851088183145</v>
      </c>
      <c r="F312" s="9">
        <f t="shared" si="112"/>
        <v>4056.82</v>
      </c>
      <c r="G312" s="68">
        <f t="shared" si="106"/>
        <v>9.9984878657886651E-4</v>
      </c>
      <c r="H312" s="9">
        <f t="shared" si="113"/>
        <v>4056.82</v>
      </c>
      <c r="I312" s="66">
        <f t="shared" si="114"/>
        <v>2.966850936969724</v>
      </c>
      <c r="J312" s="9">
        <f t="shared" si="115"/>
        <v>4056.82</v>
      </c>
      <c r="K312" s="9">
        <f t="shared" si="107"/>
        <v>2.966850936969724</v>
      </c>
      <c r="L312" s="9">
        <f t="shared" si="108"/>
        <v>4056.82</v>
      </c>
    </row>
    <row r="313" spans="1:12">
      <c r="A313" s="66">
        <f t="shared" si="109"/>
        <v>3.1733420282548415</v>
      </c>
      <c r="B313" s="9">
        <f t="shared" si="110"/>
        <v>4433.3599999999997</v>
      </c>
      <c r="C313" s="65">
        <f t="shared" si="104"/>
        <v>3.0244021831959982</v>
      </c>
      <c r="D313" s="9">
        <f t="shared" si="111"/>
        <v>4433.3599999999997</v>
      </c>
      <c r="E313" s="66">
        <f t="shared" si="105"/>
        <v>2.9802711247159945</v>
      </c>
      <c r="F313" s="9">
        <f t="shared" si="112"/>
        <v>4433.3599999999997</v>
      </c>
      <c r="G313" s="68">
        <f t="shared" si="106"/>
        <v>9.9984966346453171E-4</v>
      </c>
      <c r="H313" s="9">
        <f t="shared" si="113"/>
        <v>4433.3599999999997</v>
      </c>
      <c r="I313" s="66">
        <f t="shared" si="114"/>
        <v>2.9812709743794592</v>
      </c>
      <c r="J313" s="9">
        <f t="shared" si="115"/>
        <v>4433.3599999999997</v>
      </c>
      <c r="K313" s="9">
        <f t="shared" si="107"/>
        <v>2.9812709743794592</v>
      </c>
      <c r="L313" s="9">
        <f t="shared" si="108"/>
        <v>4433.3599999999997</v>
      </c>
    </row>
    <row r="314" spans="1:12">
      <c r="A314" s="66">
        <f t="shared" si="109"/>
        <v>3.2000087679880753</v>
      </c>
      <c r="B314" s="9">
        <f t="shared" si="110"/>
        <v>4845.13</v>
      </c>
      <c r="C314" s="65">
        <f t="shared" si="104"/>
        <v>3.051068922929232</v>
      </c>
      <c r="D314" s="9">
        <f t="shared" si="111"/>
        <v>4845.13</v>
      </c>
      <c r="E314" s="66">
        <f t="shared" si="105"/>
        <v>2.993344330708386</v>
      </c>
      <c r="F314" s="9">
        <f t="shared" si="112"/>
        <v>4845.13</v>
      </c>
      <c r="G314" s="68">
        <f t="shared" si="106"/>
        <v>9.9985053080155748E-4</v>
      </c>
      <c r="H314" s="9">
        <f t="shared" si="113"/>
        <v>4845.13</v>
      </c>
      <c r="I314" s="66">
        <f t="shared" si="114"/>
        <v>2.9943441812391876</v>
      </c>
      <c r="J314" s="9">
        <f t="shared" si="115"/>
        <v>4845.13</v>
      </c>
      <c r="K314" s="9">
        <f t="shared" si="107"/>
        <v>2.9943441812391876</v>
      </c>
      <c r="L314" s="9">
        <f t="shared" si="108"/>
        <v>4845.13</v>
      </c>
    </row>
    <row r="315" spans="1:12">
      <c r="A315" s="66">
        <f t="shared" si="109"/>
        <v>3.2000087679880753</v>
      </c>
      <c r="B315" s="9">
        <f t="shared" si="110"/>
        <v>5304.3</v>
      </c>
      <c r="C315" s="65">
        <f t="shared" si="104"/>
        <v>3.051068922929232</v>
      </c>
      <c r="D315" s="9">
        <f t="shared" si="111"/>
        <v>5304.3</v>
      </c>
      <c r="E315" s="66">
        <f t="shared" si="105"/>
        <v>3.0054642884839571</v>
      </c>
      <c r="F315" s="9">
        <f t="shared" si="112"/>
        <v>5304.3</v>
      </c>
      <c r="G315" s="68">
        <f t="shared" si="106"/>
        <v>9.9985140476624651E-4</v>
      </c>
      <c r="H315" s="9">
        <f t="shared" si="113"/>
        <v>5304.3</v>
      </c>
      <c r="I315" s="66">
        <f t="shared" si="114"/>
        <v>3.0064641398887235</v>
      </c>
      <c r="J315" s="9">
        <f t="shared" si="115"/>
        <v>5304.3</v>
      </c>
      <c r="K315" s="9">
        <f t="shared" si="107"/>
        <v>3.0064641398887235</v>
      </c>
      <c r="L315" s="9">
        <f t="shared" si="108"/>
        <v>5304.3</v>
      </c>
    </row>
    <row r="316" spans="1:12">
      <c r="A316" s="66">
        <f t="shared" si="109"/>
        <v>3.2000087679880753</v>
      </c>
      <c r="B316" s="9">
        <f t="shared" si="110"/>
        <v>5804.44</v>
      </c>
      <c r="C316" s="65">
        <f t="shared" si="104"/>
        <v>3.051068922929232</v>
      </c>
      <c r="D316" s="9">
        <f t="shared" si="111"/>
        <v>5804.44</v>
      </c>
      <c r="E316" s="66">
        <f t="shared" si="105"/>
        <v>3.0164727479276743</v>
      </c>
      <c r="F316" s="9">
        <f t="shared" si="112"/>
        <v>5804.44</v>
      </c>
      <c r="G316" s="68">
        <f t="shared" si="106"/>
        <v>9.9985226441171265E-4</v>
      </c>
      <c r="H316" s="9">
        <f t="shared" si="113"/>
        <v>5804.44</v>
      </c>
      <c r="I316" s="66">
        <f t="shared" si="114"/>
        <v>3.017472600192086</v>
      </c>
      <c r="J316" s="9">
        <f t="shared" si="115"/>
        <v>5804.44</v>
      </c>
      <c r="K316" s="9">
        <f t="shared" si="107"/>
        <v>3.017472600192086</v>
      </c>
      <c r="L316" s="9">
        <f t="shared" si="108"/>
        <v>5804.44</v>
      </c>
    </row>
    <row r="317" spans="1:12">
      <c r="A317" s="66">
        <f t="shared" si="109"/>
        <v>3.2000087679880753</v>
      </c>
      <c r="B317" s="9">
        <f t="shared" si="110"/>
        <v>6355.1</v>
      </c>
      <c r="C317" s="65">
        <f t="shared" si="104"/>
        <v>3.051068922929232</v>
      </c>
      <c r="D317" s="9">
        <f t="shared" si="111"/>
        <v>6355.1</v>
      </c>
      <c r="E317" s="66">
        <f t="shared" si="105"/>
        <v>3.0266193216196386</v>
      </c>
      <c r="F317" s="9">
        <f t="shared" si="112"/>
        <v>6355.1</v>
      </c>
      <c r="G317" s="68">
        <f t="shared" si="106"/>
        <v>9.9985311912959528E-4</v>
      </c>
      <c r="H317" s="9">
        <f t="shared" si="113"/>
        <v>6355.1</v>
      </c>
      <c r="I317" s="66">
        <f t="shared" si="114"/>
        <v>3.0276191747387684</v>
      </c>
      <c r="J317" s="9">
        <f t="shared" si="115"/>
        <v>6355.1</v>
      </c>
      <c r="K317" s="9">
        <f t="shared" si="107"/>
        <v>3.0276191747387684</v>
      </c>
      <c r="L317" s="9">
        <f t="shared" si="108"/>
        <v>6355.1</v>
      </c>
    </row>
    <row r="318" spans="1:12">
      <c r="A318" s="66">
        <f t="shared" si="109"/>
        <v>3.2000087679880753</v>
      </c>
      <c r="B318" s="9">
        <f t="shared" si="110"/>
        <v>6944.98</v>
      </c>
      <c r="C318" s="65">
        <f t="shared" si="104"/>
        <v>3.051068922929232</v>
      </c>
      <c r="D318" s="9">
        <f t="shared" si="111"/>
        <v>6944.98</v>
      </c>
      <c r="E318" s="66">
        <f t="shared" si="105"/>
        <v>3.0357634520868304</v>
      </c>
      <c r="F318" s="9">
        <f t="shared" si="112"/>
        <v>6944.98</v>
      </c>
      <c r="G318" s="68">
        <f t="shared" si="106"/>
        <v>9.9985394665257727E-4</v>
      </c>
      <c r="H318" s="9">
        <f t="shared" si="113"/>
        <v>6944.98</v>
      </c>
      <c r="I318" s="66">
        <f t="shared" si="114"/>
        <v>3.0367633060334831</v>
      </c>
      <c r="J318" s="9">
        <f t="shared" si="115"/>
        <v>6944.98</v>
      </c>
      <c r="K318" s="9">
        <f t="shared" si="107"/>
        <v>3.0367633060334831</v>
      </c>
      <c r="L318" s="9">
        <f t="shared" si="108"/>
        <v>6944.98</v>
      </c>
    </row>
    <row r="319" spans="1:12">
      <c r="A319" s="66">
        <f t="shared" si="109"/>
        <v>3.2000087679880753</v>
      </c>
      <c r="B319" s="9">
        <f t="shared" si="110"/>
        <v>7604.36</v>
      </c>
      <c r="C319" s="65">
        <f t="shared" si="104"/>
        <v>3.051068922929232</v>
      </c>
      <c r="D319" s="9">
        <f t="shared" si="111"/>
        <v>7604.36</v>
      </c>
      <c r="E319" s="66">
        <f t="shared" si="105"/>
        <v>3.0443906926736459</v>
      </c>
      <c r="F319" s="9">
        <f t="shared" si="112"/>
        <v>7604.36</v>
      </c>
      <c r="G319" s="68">
        <f t="shared" si="106"/>
        <v>9.9985478269603158E-4</v>
      </c>
      <c r="H319" s="9">
        <f t="shared" si="113"/>
        <v>7604.36</v>
      </c>
      <c r="I319" s="66">
        <f t="shared" si="114"/>
        <v>3.0453905474563419</v>
      </c>
      <c r="J319" s="9">
        <f t="shared" si="115"/>
        <v>7604.36</v>
      </c>
      <c r="K319" s="9">
        <f t="shared" si="107"/>
        <v>3.0453905474563419</v>
      </c>
      <c r="L319" s="9">
        <f t="shared" si="108"/>
        <v>7604.36</v>
      </c>
    </row>
    <row r="320" spans="1:12">
      <c r="A320" s="66">
        <f t="shared" si="109"/>
        <v>3.2000087679880753</v>
      </c>
      <c r="B320" s="9">
        <f t="shared" si="110"/>
        <v>8317.2999999999993</v>
      </c>
      <c r="C320" s="65">
        <f t="shared" si="104"/>
        <v>3.051068922929232</v>
      </c>
      <c r="D320" s="9">
        <f t="shared" si="111"/>
        <v>8317.2999999999993</v>
      </c>
      <c r="E320" s="66">
        <f t="shared" si="105"/>
        <v>3.0522817211926148</v>
      </c>
      <c r="F320" s="9">
        <f t="shared" si="112"/>
        <v>8317.2999999999993</v>
      </c>
      <c r="G320" s="68">
        <f t="shared" si="106"/>
        <v>9.9985559937520833E-4</v>
      </c>
      <c r="H320" s="9">
        <f t="shared" si="113"/>
        <v>8317.2999999999993</v>
      </c>
      <c r="I320" s="66">
        <f t="shared" si="114"/>
        <v>3.0532815767919899</v>
      </c>
      <c r="J320" s="9">
        <f t="shared" si="115"/>
        <v>8317.2999999999993</v>
      </c>
      <c r="K320" s="9">
        <f t="shared" si="107"/>
        <v>3.0532815767919899</v>
      </c>
      <c r="L320" s="9">
        <f t="shared" si="108"/>
        <v>8317.2999999999993</v>
      </c>
    </row>
    <row r="321" spans="1:12">
      <c r="A321" s="66">
        <f t="shared" si="109"/>
        <v>3.2000087679880753</v>
      </c>
      <c r="B321" s="9">
        <f t="shared" si="110"/>
        <v>9093.61</v>
      </c>
      <c r="C321" s="65">
        <f t="shared" ref="C321:C342" si="116">IF(D104&lt;0.0001,0.1,IF(D104="",0.001,D104))</f>
        <v>3.051068922929232</v>
      </c>
      <c r="D321" s="9">
        <f t="shared" si="111"/>
        <v>9093.61</v>
      </c>
      <c r="E321" s="66">
        <f t="shared" ref="E321:E342" si="117">IF(E104&lt;0.0001,0.1,IF(E104="",E320,E104))</f>
        <v>3.0595810130078158</v>
      </c>
      <c r="F321" s="9">
        <f t="shared" si="112"/>
        <v>9093.61</v>
      </c>
      <c r="G321" s="68">
        <f t="shared" ref="G321:G342" si="118">IF(G104&lt;0.0001,0.1,IF(G104="",0.0001,G104))</f>
        <v>9.9985640350022317E-4</v>
      </c>
      <c r="H321" s="9">
        <f t="shared" si="113"/>
        <v>9093.61</v>
      </c>
      <c r="I321" s="66">
        <f t="shared" si="114"/>
        <v>3.0605808694113161</v>
      </c>
      <c r="J321" s="9">
        <f t="shared" si="115"/>
        <v>9093.61</v>
      </c>
      <c r="K321" s="9">
        <f t="shared" ref="K321:K342" si="119">IF(M104&lt;0.0001,0.1,IF(M104="",0.0001,M104))</f>
        <v>3.0605808694113161</v>
      </c>
      <c r="L321" s="9">
        <f t="shared" ref="L321:L342" si="120">IF(C105="",D321,C105)</f>
        <v>9093.61</v>
      </c>
    </row>
    <row r="322" spans="1:12">
      <c r="A322" s="66">
        <f t="shared" ref="A322:A342" si="121">IF(B105="",A321,IF(B105&lt;0.0001,0.1,B105))</f>
        <v>3.2000087679880753</v>
      </c>
      <c r="B322" s="9">
        <f t="shared" ref="B322:B342" si="122">IF(A105="",B321,A105)</f>
        <v>9953.2800000000007</v>
      </c>
      <c r="C322" s="65">
        <f t="shared" si="116"/>
        <v>3.051068922929232</v>
      </c>
      <c r="D322" s="9">
        <f t="shared" ref="D322:D342" si="123">IF(A105="",B321,A105)</f>
        <v>9953.2800000000007</v>
      </c>
      <c r="E322" s="66">
        <f t="shared" si="117"/>
        <v>3.0664612277373662</v>
      </c>
      <c r="F322" s="9">
        <f t="shared" ref="F322:F342" si="124">IF(A105="",B321,A105)</f>
        <v>9953.2800000000007</v>
      </c>
      <c r="G322" s="68">
        <f t="shared" si="118"/>
        <v>9.9985720843032686E-4</v>
      </c>
      <c r="H322" s="9">
        <f t="shared" ref="H322:H342" si="125">IF(A105="",B321,A105)</f>
        <v>9953.2800000000007</v>
      </c>
      <c r="I322" s="66">
        <f t="shared" ref="I322:I342" si="126">IF(I105&lt;0.0001,0.1,IF(I105="",I321,I105))</f>
        <v>3.0674610849457964</v>
      </c>
      <c r="J322" s="9">
        <f t="shared" ref="J322:J342" si="127">IF(A105="",B321,A105)</f>
        <v>9953.2800000000007</v>
      </c>
      <c r="K322" s="9">
        <f t="shared" si="119"/>
        <v>3.0674610849457964</v>
      </c>
      <c r="L322" s="9">
        <f t="shared" si="120"/>
        <v>9953.2800000000007</v>
      </c>
    </row>
    <row r="323" spans="1:12">
      <c r="A323" s="66">
        <f t="shared" si="121"/>
        <v>3.2000087679880753</v>
      </c>
      <c r="B323" s="9">
        <f t="shared" si="122"/>
        <v>10894.48</v>
      </c>
      <c r="C323" s="65">
        <f t="shared" si="116"/>
        <v>3.051068922929232</v>
      </c>
      <c r="D323" s="9">
        <f t="shared" si="123"/>
        <v>10894.48</v>
      </c>
      <c r="E323" s="66">
        <f t="shared" si="117"/>
        <v>3.0728824373435093</v>
      </c>
      <c r="F323" s="9">
        <f t="shared" si="124"/>
        <v>10894.48</v>
      </c>
      <c r="G323" s="68">
        <f t="shared" si="118"/>
        <v>9.9985800459624478E-4</v>
      </c>
      <c r="H323" s="9">
        <f t="shared" si="125"/>
        <v>10894.48</v>
      </c>
      <c r="I323" s="66">
        <f t="shared" si="126"/>
        <v>3.0738822953481058</v>
      </c>
      <c r="J323" s="9">
        <f t="shared" si="127"/>
        <v>10894.48</v>
      </c>
      <c r="K323" s="9">
        <f t="shared" si="119"/>
        <v>3.0738822953481058</v>
      </c>
      <c r="L323" s="9">
        <f t="shared" si="120"/>
        <v>10894.48</v>
      </c>
    </row>
    <row r="324" spans="1:12">
      <c r="A324" s="66">
        <f t="shared" si="121"/>
        <v>3.2000087679880753</v>
      </c>
      <c r="B324" s="9">
        <f t="shared" si="122"/>
        <v>11893.96</v>
      </c>
      <c r="C324" s="65">
        <f t="shared" si="116"/>
        <v>3.051068922929232</v>
      </c>
      <c r="D324" s="9">
        <f t="shared" si="123"/>
        <v>11893.96</v>
      </c>
      <c r="E324" s="66">
        <f t="shared" si="117"/>
        <v>3.0787214954214748</v>
      </c>
      <c r="F324" s="9">
        <f t="shared" si="124"/>
        <v>11893.96</v>
      </c>
      <c r="G324" s="68">
        <f t="shared" si="118"/>
        <v>9.9985876957549616E-4</v>
      </c>
      <c r="H324" s="9">
        <f t="shared" si="125"/>
        <v>11893.96</v>
      </c>
      <c r="I324" s="66">
        <f t="shared" si="126"/>
        <v>3.0797213541910504</v>
      </c>
      <c r="J324" s="9">
        <f t="shared" si="127"/>
        <v>11893.96</v>
      </c>
      <c r="K324" s="9">
        <f t="shared" si="119"/>
        <v>3.0797213541910504</v>
      </c>
      <c r="L324" s="9">
        <f t="shared" si="120"/>
        <v>11893.96</v>
      </c>
    </row>
    <row r="325" spans="1:12">
      <c r="A325" s="66">
        <f t="shared" si="121"/>
        <v>3.2000087679880753</v>
      </c>
      <c r="B325" s="9">
        <f t="shared" si="122"/>
        <v>12993.28</v>
      </c>
      <c r="C325" s="65">
        <f t="shared" si="116"/>
        <v>3.051068922929232</v>
      </c>
      <c r="D325" s="9">
        <f t="shared" si="123"/>
        <v>12993.28</v>
      </c>
      <c r="E325" s="66">
        <f t="shared" si="117"/>
        <v>3.0842418270580527</v>
      </c>
      <c r="F325" s="9">
        <f t="shared" si="124"/>
        <v>12993.28</v>
      </c>
      <c r="G325" s="68">
        <f t="shared" si="118"/>
        <v>9.9985953173429187E-4</v>
      </c>
      <c r="H325" s="9">
        <f t="shared" si="125"/>
        <v>12993.28</v>
      </c>
      <c r="I325" s="66">
        <f t="shared" si="126"/>
        <v>3.0852416865897871</v>
      </c>
      <c r="J325" s="9">
        <f t="shared" si="127"/>
        <v>12993.28</v>
      </c>
      <c r="K325" s="9">
        <f t="shared" si="119"/>
        <v>3.0852416865897871</v>
      </c>
      <c r="L325" s="9">
        <f t="shared" si="120"/>
        <v>12993.28</v>
      </c>
    </row>
    <row r="326" spans="1:12">
      <c r="A326" s="66">
        <f t="shared" si="121"/>
        <v>3.2000087679880753</v>
      </c>
      <c r="B326" s="9">
        <f t="shared" si="122"/>
        <v>14293.5</v>
      </c>
      <c r="C326" s="65">
        <f t="shared" si="116"/>
        <v>3.051068922929232</v>
      </c>
      <c r="D326" s="9">
        <f t="shared" si="123"/>
        <v>14293.5</v>
      </c>
      <c r="E326" s="66">
        <f t="shared" si="117"/>
        <v>3.089828912543696</v>
      </c>
      <c r="F326" s="9">
        <f t="shared" si="124"/>
        <v>14293.5</v>
      </c>
      <c r="G326" s="68">
        <f t="shared" si="118"/>
        <v>9.9986034482260752E-4</v>
      </c>
      <c r="H326" s="9">
        <f t="shared" si="125"/>
        <v>14293.5</v>
      </c>
      <c r="I326" s="66">
        <f t="shared" si="126"/>
        <v>3.0908287728885186</v>
      </c>
      <c r="J326" s="9">
        <f t="shared" si="127"/>
        <v>14293.5</v>
      </c>
      <c r="K326" s="9">
        <f t="shared" si="119"/>
        <v>3.0908287728885186</v>
      </c>
      <c r="L326" s="9">
        <f t="shared" si="120"/>
        <v>14293.5</v>
      </c>
    </row>
    <row r="327" spans="1:12">
      <c r="A327" s="66">
        <f t="shared" si="121"/>
        <v>3.2000087679880753</v>
      </c>
      <c r="B327" s="9">
        <f t="shared" si="122"/>
        <v>15593.99</v>
      </c>
      <c r="C327" s="65">
        <f t="shared" si="116"/>
        <v>3.051068922929232</v>
      </c>
      <c r="D327" s="9">
        <f t="shared" si="123"/>
        <v>15593.99</v>
      </c>
      <c r="E327" s="66">
        <f t="shared" si="117"/>
        <v>3.0946257464868046</v>
      </c>
      <c r="F327" s="9">
        <f t="shared" si="124"/>
        <v>15593.99</v>
      </c>
      <c r="G327" s="68">
        <f t="shared" si="118"/>
        <v>9.9986107904156095E-4</v>
      </c>
      <c r="H327" s="9">
        <f t="shared" si="125"/>
        <v>15593.99</v>
      </c>
      <c r="I327" s="66">
        <f t="shared" si="126"/>
        <v>3.0956256075658461</v>
      </c>
      <c r="J327" s="9">
        <f t="shared" si="127"/>
        <v>15593.99</v>
      </c>
      <c r="K327" s="9">
        <f t="shared" si="119"/>
        <v>3.0956256075658461</v>
      </c>
      <c r="L327" s="9">
        <f t="shared" si="120"/>
        <v>15593.99</v>
      </c>
    </row>
    <row r="328" spans="1:12">
      <c r="A328" s="66">
        <f t="shared" si="121"/>
        <v>3.2000087679880753</v>
      </c>
      <c r="B328" s="9">
        <f t="shared" si="122"/>
        <v>17093.54</v>
      </c>
      <c r="C328" s="65">
        <f t="shared" si="116"/>
        <v>3.051068922929232</v>
      </c>
      <c r="D328" s="9">
        <f t="shared" si="123"/>
        <v>17093.54</v>
      </c>
      <c r="E328" s="66">
        <f t="shared" si="117"/>
        <v>3.0993959935562101</v>
      </c>
      <c r="F328" s="9">
        <f t="shared" si="124"/>
        <v>17093.54</v>
      </c>
      <c r="G328" s="68">
        <f t="shared" si="118"/>
        <v>9.9986184486293775E-4</v>
      </c>
      <c r="H328" s="9">
        <f t="shared" si="125"/>
        <v>17093.54</v>
      </c>
      <c r="I328" s="66">
        <f t="shared" si="126"/>
        <v>3.1003958554010729</v>
      </c>
      <c r="J328" s="9">
        <f t="shared" si="127"/>
        <v>17093.54</v>
      </c>
      <c r="K328" s="9">
        <f t="shared" si="119"/>
        <v>3.1003958554010729</v>
      </c>
      <c r="L328" s="9">
        <f t="shared" si="120"/>
        <v>17093.54</v>
      </c>
    </row>
    <row r="329" spans="1:12">
      <c r="A329" s="66">
        <f t="shared" si="121"/>
        <v>3.2000087679880753</v>
      </c>
      <c r="B329" s="9">
        <f t="shared" si="122"/>
        <v>18693.84</v>
      </c>
      <c r="C329" s="65">
        <f t="shared" si="116"/>
        <v>3.051068922929232</v>
      </c>
      <c r="D329" s="9">
        <f t="shared" si="123"/>
        <v>18693.84</v>
      </c>
      <c r="E329" s="66">
        <f t="shared" si="117"/>
        <v>3.1037852603336722</v>
      </c>
      <c r="F329" s="9">
        <f t="shared" si="124"/>
        <v>18693.84</v>
      </c>
      <c r="G329" s="68">
        <f t="shared" si="118"/>
        <v>9.9986258323772896E-4</v>
      </c>
      <c r="H329" s="9">
        <f t="shared" si="125"/>
        <v>18693.84</v>
      </c>
      <c r="I329" s="66">
        <f t="shared" si="126"/>
        <v>3.1047851229169101</v>
      </c>
      <c r="J329" s="9">
        <f t="shared" si="127"/>
        <v>18693.84</v>
      </c>
      <c r="K329" s="9">
        <f t="shared" si="119"/>
        <v>3.1047851229169101</v>
      </c>
      <c r="L329" s="9">
        <f t="shared" si="120"/>
        <v>18693.84</v>
      </c>
    </row>
    <row r="330" spans="1:12">
      <c r="A330" s="66">
        <f t="shared" si="121"/>
        <v>3.2000087679880753</v>
      </c>
      <c r="B330" s="9">
        <f t="shared" si="122"/>
        <v>20393.62</v>
      </c>
      <c r="C330" s="65">
        <f t="shared" si="116"/>
        <v>3.051068922929232</v>
      </c>
      <c r="D330" s="9">
        <f t="shared" si="123"/>
        <v>20393.62</v>
      </c>
      <c r="E330" s="66">
        <f t="shared" si="117"/>
        <v>3.1078269956105604</v>
      </c>
      <c r="F330" s="9">
        <f t="shared" si="124"/>
        <v>20393.62</v>
      </c>
      <c r="G330" s="68">
        <f t="shared" si="118"/>
        <v>9.9986329374127558E-4</v>
      </c>
      <c r="H330" s="9">
        <f t="shared" si="125"/>
        <v>20393.62</v>
      </c>
      <c r="I330" s="66">
        <f t="shared" si="126"/>
        <v>3.1088268589043015</v>
      </c>
      <c r="J330" s="9">
        <f t="shared" si="127"/>
        <v>20393.62</v>
      </c>
      <c r="K330" s="9">
        <f t="shared" si="119"/>
        <v>3.1088268589043015</v>
      </c>
      <c r="L330" s="9">
        <f t="shared" si="120"/>
        <v>20393.62</v>
      </c>
    </row>
    <row r="331" spans="1:12">
      <c r="A331" s="66">
        <f t="shared" si="121"/>
        <v>3.2000087679880753</v>
      </c>
      <c r="B331" s="9">
        <f t="shared" si="122"/>
        <v>22297.29</v>
      </c>
      <c r="C331" s="65">
        <f t="shared" si="116"/>
        <v>3.051068922929232</v>
      </c>
      <c r="D331" s="9">
        <f t="shared" si="123"/>
        <v>22297.29</v>
      </c>
      <c r="E331" s="66">
        <f t="shared" si="117"/>
        <v>3.1117576068580988</v>
      </c>
      <c r="F331" s="9">
        <f t="shared" si="124"/>
        <v>22297.29</v>
      </c>
      <c r="G331" s="68">
        <f t="shared" si="118"/>
        <v>9.9986401473832107E-4</v>
      </c>
      <c r="H331" s="9">
        <f t="shared" si="125"/>
        <v>22297.29</v>
      </c>
      <c r="I331" s="66">
        <f t="shared" si="126"/>
        <v>3.1127574708728369</v>
      </c>
      <c r="J331" s="9">
        <f t="shared" si="127"/>
        <v>22297.29</v>
      </c>
      <c r="K331" s="9">
        <f t="shared" si="119"/>
        <v>3.1127574708728369</v>
      </c>
      <c r="L331" s="9">
        <f t="shared" si="120"/>
        <v>22297.29</v>
      </c>
    </row>
    <row r="332" spans="1:12">
      <c r="A332" s="66">
        <f t="shared" si="121"/>
        <v>3.2000087679880753</v>
      </c>
      <c r="B332" s="9">
        <f t="shared" si="122"/>
        <v>24396.38</v>
      </c>
      <c r="C332" s="65">
        <f t="shared" si="116"/>
        <v>3.051068922929232</v>
      </c>
      <c r="D332" s="9">
        <f t="shared" si="123"/>
        <v>24396.38</v>
      </c>
      <c r="E332" s="66">
        <f t="shared" si="117"/>
        <v>3.1155175474358416</v>
      </c>
      <c r="F332" s="9">
        <f t="shared" si="124"/>
        <v>24396.38</v>
      </c>
      <c r="G332" s="68">
        <f t="shared" si="118"/>
        <v>9.9986473394780796E-4</v>
      </c>
      <c r="H332" s="9">
        <f t="shared" si="125"/>
        <v>24396.38</v>
      </c>
      <c r="I332" s="66">
        <f t="shared" si="126"/>
        <v>3.1165174121697894</v>
      </c>
      <c r="J332" s="9">
        <f t="shared" si="127"/>
        <v>24396.38</v>
      </c>
      <c r="K332" s="9">
        <f t="shared" si="119"/>
        <v>3.1165174121697894</v>
      </c>
      <c r="L332" s="9">
        <f t="shared" si="120"/>
        <v>24396.38</v>
      </c>
    </row>
    <row r="333" spans="1:12">
      <c r="A333" s="66">
        <f t="shared" si="121"/>
        <v>3.2000087679880753</v>
      </c>
      <c r="B333" s="9">
        <f t="shared" si="122"/>
        <v>26697.27</v>
      </c>
      <c r="C333" s="65">
        <f t="shared" si="116"/>
        <v>3.051068922929232</v>
      </c>
      <c r="D333" s="9">
        <f t="shared" si="123"/>
        <v>26697.27</v>
      </c>
      <c r="E333" s="66">
        <f t="shared" si="117"/>
        <v>3.1190953075365551</v>
      </c>
      <c r="F333" s="9">
        <f t="shared" si="124"/>
        <v>26697.27</v>
      </c>
      <c r="G333" s="68">
        <f t="shared" si="118"/>
        <v>9.9986544682450357E-4</v>
      </c>
      <c r="H333" s="9">
        <f t="shared" si="125"/>
        <v>26697.27</v>
      </c>
      <c r="I333" s="66">
        <f t="shared" si="126"/>
        <v>3.1200951729833797</v>
      </c>
      <c r="J333" s="9">
        <f t="shared" si="127"/>
        <v>26697.27</v>
      </c>
      <c r="K333" s="9">
        <f t="shared" si="119"/>
        <v>3.1200951729833797</v>
      </c>
      <c r="L333" s="9">
        <f t="shared" si="120"/>
        <v>26697.27</v>
      </c>
    </row>
    <row r="334" spans="1:12">
      <c r="A334" s="66">
        <f t="shared" si="121"/>
        <v>3.2000087679880753</v>
      </c>
      <c r="B334" s="9">
        <f t="shared" si="122"/>
        <v>29297.42</v>
      </c>
      <c r="C334" s="65">
        <f t="shared" si="116"/>
        <v>3.051068922929232</v>
      </c>
      <c r="D334" s="9">
        <f t="shared" si="123"/>
        <v>29297.42</v>
      </c>
      <c r="E334" s="66">
        <f t="shared" si="117"/>
        <v>3.1226014927266452</v>
      </c>
      <c r="F334" s="9">
        <f t="shared" si="124"/>
        <v>29297.42</v>
      </c>
      <c r="G334" s="68">
        <f t="shared" si="118"/>
        <v>9.9986617411342384E-4</v>
      </c>
      <c r="H334" s="9">
        <f t="shared" si="125"/>
        <v>29297.42</v>
      </c>
      <c r="I334" s="66">
        <f t="shared" si="126"/>
        <v>3.1236013589007587</v>
      </c>
      <c r="J334" s="9">
        <f t="shared" si="127"/>
        <v>29297.42</v>
      </c>
      <c r="K334" s="9">
        <f t="shared" si="119"/>
        <v>3.1236013589007587</v>
      </c>
      <c r="L334" s="9">
        <f t="shared" si="120"/>
        <v>29297.42</v>
      </c>
    </row>
    <row r="335" spans="1:12">
      <c r="A335" s="66">
        <f t="shared" si="121"/>
        <v>3.2000087679880753</v>
      </c>
      <c r="B335" s="9">
        <f t="shared" si="122"/>
        <v>31997</v>
      </c>
      <c r="C335" s="65">
        <f t="shared" si="116"/>
        <v>3.051068922929232</v>
      </c>
      <c r="D335" s="9">
        <f t="shared" si="123"/>
        <v>31997</v>
      </c>
      <c r="E335" s="66">
        <f t="shared" si="117"/>
        <v>3.1257672569367174</v>
      </c>
      <c r="F335" s="9">
        <f t="shared" si="124"/>
        <v>31997</v>
      </c>
      <c r="G335" s="68">
        <f t="shared" si="118"/>
        <v>9.9986685664824244E-4</v>
      </c>
      <c r="H335" s="9">
        <f t="shared" si="125"/>
        <v>31997</v>
      </c>
      <c r="I335" s="66">
        <f t="shared" si="126"/>
        <v>3.1267671237933659</v>
      </c>
      <c r="J335" s="9">
        <f t="shared" si="127"/>
        <v>31997</v>
      </c>
      <c r="K335" s="9">
        <f t="shared" si="119"/>
        <v>3.1267671237933659</v>
      </c>
      <c r="L335" s="9">
        <f t="shared" si="120"/>
        <v>31997</v>
      </c>
    </row>
    <row r="336" spans="1:12">
      <c r="A336" s="66">
        <f t="shared" si="121"/>
        <v>3.2000087679880753</v>
      </c>
      <c r="B336" s="9">
        <f t="shared" si="122"/>
        <v>34998</v>
      </c>
      <c r="C336" s="65">
        <f t="shared" si="116"/>
        <v>3.051068922929232</v>
      </c>
      <c r="D336" s="9">
        <f t="shared" si="123"/>
        <v>34998</v>
      </c>
      <c r="E336" s="66">
        <f t="shared" si="117"/>
        <v>3.1288389846614253</v>
      </c>
      <c r="F336" s="9">
        <f t="shared" si="124"/>
        <v>34998</v>
      </c>
      <c r="G336" s="68">
        <f t="shared" si="118"/>
        <v>9.9986754374071867E-4</v>
      </c>
      <c r="H336" s="9">
        <f t="shared" si="125"/>
        <v>34998</v>
      </c>
      <c r="I336" s="66">
        <f t="shared" si="126"/>
        <v>3.1298388522051659</v>
      </c>
      <c r="J336" s="9">
        <f t="shared" si="127"/>
        <v>34998</v>
      </c>
      <c r="K336" s="9">
        <f t="shared" si="119"/>
        <v>3.1298388522051659</v>
      </c>
      <c r="L336" s="9">
        <f t="shared" si="120"/>
        <v>34998</v>
      </c>
    </row>
    <row r="337" spans="1:12">
      <c r="A337" s="66">
        <f t="shared" si="121"/>
        <v>3.2000087679880753</v>
      </c>
      <c r="B337" s="9">
        <f t="shared" si="122"/>
        <v>38301.160000000003</v>
      </c>
      <c r="C337" s="65">
        <f t="shared" si="116"/>
        <v>3.051068922929232</v>
      </c>
      <c r="D337" s="9">
        <f t="shared" si="123"/>
        <v>38301.160000000003</v>
      </c>
      <c r="E337" s="66">
        <f t="shared" si="117"/>
        <v>3.1317887069200294</v>
      </c>
      <c r="F337" s="9">
        <f t="shared" si="124"/>
        <v>38301.160000000003</v>
      </c>
      <c r="G337" s="68">
        <f t="shared" si="118"/>
        <v>9.9986822785686283E-4</v>
      </c>
      <c r="H337" s="9">
        <f t="shared" si="125"/>
        <v>38301.160000000003</v>
      </c>
      <c r="I337" s="66">
        <f t="shared" si="126"/>
        <v>3.1327885751478863</v>
      </c>
      <c r="J337" s="9">
        <f t="shared" si="127"/>
        <v>38301.160000000003</v>
      </c>
      <c r="K337" s="9">
        <f t="shared" si="119"/>
        <v>3.1327885751478863</v>
      </c>
      <c r="L337" s="9">
        <f t="shared" si="120"/>
        <v>38301.160000000003</v>
      </c>
    </row>
    <row r="338" spans="1:12">
      <c r="A338" s="66">
        <f t="shared" si="121"/>
        <v>3.2000087679880753</v>
      </c>
      <c r="B338" s="9">
        <f t="shared" si="122"/>
        <v>41883.449999999997</v>
      </c>
      <c r="C338" s="65">
        <f t="shared" si="116"/>
        <v>3.051068922929232</v>
      </c>
      <c r="D338" s="9">
        <f t="shared" si="123"/>
        <v>41883.449999999997</v>
      </c>
      <c r="E338" s="66">
        <f t="shared" si="117"/>
        <v>3.1345830956457204</v>
      </c>
      <c r="F338" s="9">
        <f t="shared" si="124"/>
        <v>41883.449999999997</v>
      </c>
      <c r="G338" s="68">
        <f t="shared" si="118"/>
        <v>9.9986889912647846E-4</v>
      </c>
      <c r="H338" s="9">
        <f t="shared" si="125"/>
        <v>41883.449999999997</v>
      </c>
      <c r="I338" s="66">
        <f t="shared" si="126"/>
        <v>3.135582964544847</v>
      </c>
      <c r="J338" s="9">
        <f t="shared" si="127"/>
        <v>41883.449999999997</v>
      </c>
      <c r="K338" s="9">
        <f t="shared" si="119"/>
        <v>3.135582964544847</v>
      </c>
      <c r="L338" s="9">
        <f t="shared" si="120"/>
        <v>41883.449999999997</v>
      </c>
    </row>
    <row r="339" spans="1:12">
      <c r="A339" s="66">
        <f t="shared" si="121"/>
        <v>3.2000087679880753</v>
      </c>
      <c r="B339" s="9">
        <f t="shared" si="122"/>
        <v>45798.91</v>
      </c>
      <c r="C339" s="65">
        <f t="shared" si="116"/>
        <v>3.051068922929232</v>
      </c>
      <c r="D339" s="9">
        <f t="shared" si="123"/>
        <v>45798.91</v>
      </c>
      <c r="E339" s="66">
        <f t="shared" si="117"/>
        <v>3.1372553947187103</v>
      </c>
      <c r="F339" s="9">
        <f t="shared" si="124"/>
        <v>45798.91</v>
      </c>
      <c r="G339" s="68">
        <f t="shared" si="118"/>
        <v>9.9986956328813382E-4</v>
      </c>
      <c r="H339" s="9">
        <f t="shared" si="125"/>
        <v>45798.91</v>
      </c>
      <c r="I339" s="66">
        <f t="shared" si="126"/>
        <v>3.1382552642819985</v>
      </c>
      <c r="J339" s="9">
        <f t="shared" si="127"/>
        <v>45798.91</v>
      </c>
      <c r="K339" s="9">
        <f t="shared" si="119"/>
        <v>3.1382552642819985</v>
      </c>
      <c r="L339" s="9">
        <f t="shared" si="120"/>
        <v>45798.91</v>
      </c>
    </row>
    <row r="340" spans="1:12">
      <c r="A340" s="66">
        <f t="shared" si="121"/>
        <v>3.2000087679880753</v>
      </c>
      <c r="B340" s="9">
        <f t="shared" si="122"/>
        <v>50099.3</v>
      </c>
      <c r="C340" s="65">
        <f t="shared" si="116"/>
        <v>3.051068922929232</v>
      </c>
      <c r="D340" s="9">
        <f t="shared" si="123"/>
        <v>50099.3</v>
      </c>
      <c r="E340" s="66">
        <f t="shared" si="117"/>
        <v>3.139825155609949</v>
      </c>
      <c r="F340" s="9">
        <f t="shared" si="124"/>
        <v>50099.3</v>
      </c>
      <c r="G340" s="68">
        <f t="shared" si="118"/>
        <v>9.9987022351538061E-4</v>
      </c>
      <c r="H340" s="9">
        <f t="shared" si="125"/>
        <v>50099.3</v>
      </c>
      <c r="I340" s="66">
        <f t="shared" si="126"/>
        <v>3.1408250258334642</v>
      </c>
      <c r="J340" s="9">
        <f t="shared" si="127"/>
        <v>50099.3</v>
      </c>
      <c r="K340" s="9">
        <f t="shared" si="119"/>
        <v>3.1408250258334642</v>
      </c>
      <c r="L340" s="9">
        <f t="shared" si="120"/>
        <v>50099.3</v>
      </c>
    </row>
    <row r="341" spans="1:12">
      <c r="A341" s="66">
        <f t="shared" si="121"/>
        <v>3.2000087679880753</v>
      </c>
      <c r="B341" s="9">
        <f t="shared" si="122"/>
        <v>54799.1</v>
      </c>
      <c r="C341" s="65">
        <f t="shared" si="116"/>
        <v>3.051068922929232</v>
      </c>
      <c r="D341" s="9">
        <f t="shared" si="123"/>
        <v>54799.1</v>
      </c>
      <c r="E341" s="66">
        <f t="shared" si="117"/>
        <v>3.1422858187261102</v>
      </c>
      <c r="F341" s="9">
        <f t="shared" si="124"/>
        <v>54799.1</v>
      </c>
      <c r="G341" s="68">
        <f t="shared" si="118"/>
        <v>9.9987087651285072E-4</v>
      </c>
      <c r="H341" s="9">
        <f t="shared" si="125"/>
        <v>54799.1</v>
      </c>
      <c r="I341" s="66">
        <f t="shared" si="126"/>
        <v>3.1432856896026231</v>
      </c>
      <c r="J341" s="9">
        <f t="shared" si="127"/>
        <v>54799.1</v>
      </c>
      <c r="K341" s="9">
        <f t="shared" si="119"/>
        <v>3.1432856896026231</v>
      </c>
      <c r="L341" s="9">
        <f t="shared" si="120"/>
        <v>54799.1</v>
      </c>
    </row>
    <row r="342" spans="1:12">
      <c r="A342" s="66">
        <f t="shared" si="121"/>
        <v>3.2000087679880753</v>
      </c>
      <c r="B342" s="9">
        <f t="shared" si="122"/>
        <v>60000.47</v>
      </c>
      <c r="C342" s="65">
        <f t="shared" si="116"/>
        <v>3.051068922929232</v>
      </c>
      <c r="D342" s="9">
        <f t="shared" si="123"/>
        <v>60000.47</v>
      </c>
      <c r="E342" s="66">
        <f t="shared" si="117"/>
        <v>3.1446723360042097</v>
      </c>
      <c r="F342" s="9">
        <f t="shared" si="124"/>
        <v>60000.47</v>
      </c>
      <c r="G342" s="68">
        <f t="shared" si="118"/>
        <v>9.9987153023019942E-4</v>
      </c>
      <c r="H342" s="9">
        <f t="shared" si="125"/>
        <v>60000.47</v>
      </c>
      <c r="I342" s="66">
        <f t="shared" si="126"/>
        <v>3.1456722075344401</v>
      </c>
      <c r="J342" s="9">
        <f t="shared" si="127"/>
        <v>60000.47</v>
      </c>
      <c r="K342" s="9">
        <f t="shared" si="119"/>
        <v>3.1456722075344401</v>
      </c>
      <c r="L342" s="9">
        <f t="shared" si="120"/>
        <v>60000.47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346"/>
  <sheetViews>
    <sheetView zoomScale="50" workbookViewId="0">
      <selection activeCell="A8" sqref="A8:B125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2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83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121</v>
      </c>
      <c r="D4" s="34">
        <v>0.41703982113265492</v>
      </c>
      <c r="E4" s="35">
        <v>9.7140261291445595E-2</v>
      </c>
      <c r="F4" s="34">
        <v>1351.9129624515267</v>
      </c>
      <c r="G4" s="34">
        <v>3.9201526155876776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3.9211526155876775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4.8</v>
      </c>
      <c r="C5" s="80" t="s">
        <v>122</v>
      </c>
      <c r="D5" s="43">
        <v>1263</v>
      </c>
      <c r="E5" s="44"/>
      <c r="F5" s="44" t="s">
        <v>17</v>
      </c>
      <c r="G5" s="76">
        <f>3.8068*($E$4^-1.334)*(($G$4/$F$4)^2)</f>
        <v>7.1792309331800803E-4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1263</v>
      </c>
      <c r="Y5" s="10">
        <f>IF(D8="","",(-2*$T$4*COS($V$4*PI()/180))/(D5*69035))</f>
        <v>8.4343674960590195E-6</v>
      </c>
    </row>
    <row r="6" spans="1:37" ht="18" thickTop="1" thickBot="1">
      <c r="A6" s="53" t="s">
        <v>20</v>
      </c>
      <c r="B6" s="23">
        <v>3.7000000000000002E-3</v>
      </c>
      <c r="C6" s="54" t="s">
        <v>18</v>
      </c>
      <c r="E6" s="35"/>
      <c r="F6" s="34"/>
      <c r="G6" s="34"/>
      <c r="H6" s="36"/>
      <c r="I6" s="37"/>
      <c r="J6" s="34"/>
      <c r="P6" s="55">
        <f>AVERAGE(O67:O102)</f>
        <v>2.6575925903518163E-2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8.4343674960590198E-2</v>
      </c>
    </row>
    <row r="7" spans="1:37" ht="18" thickTop="1" thickBot="1">
      <c r="A7" s="59" t="s">
        <v>22</v>
      </c>
      <c r="B7" s="60" t="s">
        <v>23</v>
      </c>
      <c r="C7" s="61">
        <f>AVERAGE(O8:O125)</f>
        <v>1.2038492736698143E-2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2.6344571205366166E-2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2.6344571205366166E-2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7054.2ft; SDGM-313</v>
      </c>
    </row>
    <row r="10" spans="1:37">
      <c r="A10">
        <v>1.96</v>
      </c>
      <c r="B10">
        <v>5.2689142410732331E-2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2.6344571205366166E-2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5.2689142410732331E-2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1E-4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7.9033713616098497E-2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2.6344571205366166E-2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0.13172285602683081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5.2689142410732318E-2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4.8</v>
      </c>
    </row>
    <row r="14" spans="1:37">
      <c r="A14">
        <v>2.82</v>
      </c>
      <c r="B14">
        <v>0.15806742723219699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2.634457120536618E-2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0.15806742723219699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3.9211526155876775</v>
      </c>
    </row>
    <row r="16" spans="1:37">
      <c r="A16">
        <v>3.37</v>
      </c>
      <c r="B16">
        <v>0.18441199843756315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2.6344571205366152E-2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0.18441199843756315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3.7000000000000002E-3</v>
      </c>
    </row>
    <row r="18" spans="1:29">
      <c r="A18">
        <v>4.04</v>
      </c>
      <c r="B18">
        <v>0.21075656964292933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2.634457120536618E-2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0.21075656964292933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7.1792309331800803E-4</v>
      </c>
    </row>
    <row r="20" spans="1:29">
      <c r="A20">
        <v>4.82</v>
      </c>
      <c r="B20">
        <v>0.21075656964292933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0.21075656964292933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0.21075656964292933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9.7140261291445595E-2</v>
      </c>
    </row>
    <row r="23" spans="1:29">
      <c r="A23">
        <v>6.31</v>
      </c>
      <c r="B23">
        <v>0.21075656964292933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0.23710114084829545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2.6344571205366124E-2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1351.9129624515267</v>
      </c>
    </row>
    <row r="25" spans="1:29">
      <c r="A25">
        <v>7.55</v>
      </c>
      <c r="B25">
        <v>0.23710114084829545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0.23710114084829545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3.9201526155876776</v>
      </c>
    </row>
    <row r="27" spans="1:29">
      <c r="A27">
        <v>9.0399999999999991</v>
      </c>
      <c r="B27">
        <v>0.23710114084829545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0.23710114084829545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9.9974987290584513E-4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0.41703982113265492</v>
      </c>
    </row>
    <row r="29" spans="1:29">
      <c r="A29">
        <v>10.79</v>
      </c>
      <c r="B29">
        <v>0.23710114084829545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9.9975224576763608E-4</v>
      </c>
      <c r="H29" s="66">
        <f t="shared" si="4"/>
        <v>0</v>
      </c>
      <c r="I29" s="66">
        <f t="shared" si="5"/>
        <v>9.9975224576763608E-4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9.9975224576763608E-4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1E-4</v>
      </c>
      <c r="Z29" s="68">
        <f t="shared" si="18"/>
        <v>1E-4</v>
      </c>
      <c r="AA29" s="66">
        <f t="shared" si="16"/>
        <v>9.9975224576763608E-4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0.23710114084829545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9.9975458776507603E-4</v>
      </c>
      <c r="H30" s="66">
        <f t="shared" si="4"/>
        <v>0</v>
      </c>
      <c r="I30" s="66">
        <f t="shared" si="5"/>
        <v>9.9975458776507603E-4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9.9975458776507603E-4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9.9975458776507603E-4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0.23710114084829545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9.9975690049293854E-4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0.23710114084829545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9.9975936119921119E-4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0.26344571205366163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9.9976154566004021E-4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2.634457120536618E-2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</v>
      </c>
      <c r="B34">
        <v>0.26344571205366163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9.9976364915727207E-4</v>
      </c>
      <c r="H34" s="66">
        <f t="shared" si="4"/>
        <v>0</v>
      </c>
      <c r="I34" s="66">
        <f t="shared" si="5"/>
        <v>9.9976364915727207E-4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9.9976364915727207E-4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1E-4</v>
      </c>
      <c r="Z34" s="68">
        <f t="shared" si="18"/>
        <v>1E-4</v>
      </c>
      <c r="AA34" s="66">
        <f t="shared" si="16"/>
        <v>9.9976364915727207E-4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0.26344571205366163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20.3</v>
      </c>
      <c r="B36">
        <v>0.26344571205366163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9.997680308905276E-4</v>
      </c>
      <c r="H36" s="66">
        <f t="shared" si="4"/>
        <v>0</v>
      </c>
      <c r="I36" s="66">
        <f t="shared" si="5"/>
        <v>9.997680308905276E-4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9.997680308905276E-4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9.997680308905276E-4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0.26344571205366163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9.9977010448483537E-4</v>
      </c>
      <c r="H37" s="66">
        <f t="shared" si="4"/>
        <v>0</v>
      </c>
      <c r="I37" s="66">
        <f t="shared" si="5"/>
        <v>9.9977010448483537E-4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9.9977010448483537E-4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1E-4</v>
      </c>
      <c r="Z37" s="68">
        <f t="shared" si="18"/>
        <v>1E-4</v>
      </c>
      <c r="AA37" s="66">
        <f t="shared" si="16"/>
        <v>9.9977010448483537E-4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0.26344571205366163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26.6</v>
      </c>
      <c r="B39">
        <v>0.26344571205366163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9.9977418399479871E-4</v>
      </c>
      <c r="H39" s="66">
        <f t="shared" si="4"/>
        <v>0</v>
      </c>
      <c r="I39" s="66">
        <f t="shared" si="5"/>
        <v>9.9977418399479871E-4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9.9977418399479871E-4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4.0047391532039634E-4</v>
      </c>
      <c r="X39" s="65">
        <f t="shared" si="15"/>
        <v>4.0047391532039631</v>
      </c>
      <c r="Y39" s="68">
        <f t="shared" si="17"/>
        <v>1E-4</v>
      </c>
      <c r="Z39" s="68">
        <f t="shared" si="18"/>
        <v>1E-4</v>
      </c>
      <c r="AA39" s="66">
        <f t="shared" si="16"/>
        <v>9.9977418399479871E-4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0.26344571205366163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9.9977607475172669E-4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9.9977607475172669E-4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9.9977607475172669E-4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9.9977607475172669E-4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0.31613485446439399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9.9977806606918354E-4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5.2689142410732359E-2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0.31613485446439399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9.9977997973854649E-4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0.31613485446439399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9.997818209332922E-4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41.59</v>
      </c>
      <c r="B44">
        <v>0.31613485446439399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9.9978367260598867E-4</v>
      </c>
      <c r="H44" s="66">
        <f t="shared" si="24"/>
        <v>0</v>
      </c>
      <c r="I44" s="66">
        <f t="shared" si="25"/>
        <v>9.9978367260598867E-4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9.9978367260598867E-4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1E-4</v>
      </c>
      <c r="Z44" s="68">
        <f t="shared" si="38"/>
        <v>1E-4</v>
      </c>
      <c r="AA44" s="66">
        <f t="shared" si="36"/>
        <v>9.9978367260598867E-4</v>
      </c>
      <c r="AB44" s="68">
        <f t="shared" si="39"/>
        <v>1E-4</v>
      </c>
    </row>
    <row r="45" spans="1:32">
      <c r="A45">
        <v>44.16</v>
      </c>
      <c r="B45">
        <v>0.31613485446439399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9.9978488521210033E-4</v>
      </c>
      <c r="H45" s="66">
        <f t="shared" si="24"/>
        <v>0</v>
      </c>
      <c r="I45" s="66">
        <f t="shared" si="25"/>
        <v>9.9978488521210033E-4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9.9978488521210033E-4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2.4122749428266631E-4</v>
      </c>
      <c r="X45" s="65">
        <f t="shared" si="35"/>
        <v>2.412274942826663</v>
      </c>
      <c r="Y45" s="68">
        <f t="shared" si="37"/>
        <v>1E-4</v>
      </c>
      <c r="Z45" s="68">
        <f t="shared" si="38"/>
        <v>1E-4</v>
      </c>
      <c r="AA45" s="66">
        <f t="shared" si="36"/>
        <v>9.9978488521210033E-4</v>
      </c>
      <c r="AB45" s="68">
        <f t="shared" si="39"/>
        <v>1E-4</v>
      </c>
    </row>
    <row r="46" spans="1:32">
      <c r="A46">
        <v>49.16</v>
      </c>
      <c r="B46">
        <v>0.31613485446439399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9.9978702084997477E-4</v>
      </c>
      <c r="H46" s="66">
        <f t="shared" si="24"/>
        <v>0</v>
      </c>
      <c r="I46" s="66">
        <f t="shared" si="25"/>
        <v>9.9978702084997477E-4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9.9978702084997477E-4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2.1669255792356679E-4</v>
      </c>
      <c r="X46" s="65">
        <f t="shared" si="35"/>
        <v>2.1669255792356679</v>
      </c>
      <c r="Y46" s="68">
        <f t="shared" si="37"/>
        <v>1E-4</v>
      </c>
      <c r="Z46" s="68">
        <f t="shared" si="38"/>
        <v>1E-4</v>
      </c>
      <c r="AA46" s="66">
        <f t="shared" si="36"/>
        <v>9.9978702084997477E-4</v>
      </c>
      <c r="AB46" s="68">
        <f t="shared" si="39"/>
        <v>1E-4</v>
      </c>
    </row>
    <row r="47" spans="1:32">
      <c r="A47">
        <v>52.79</v>
      </c>
      <c r="B47">
        <v>0.31613485446439399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9.9978841603482588E-4</v>
      </c>
      <c r="H47" s="66">
        <f t="shared" si="24"/>
        <v>0</v>
      </c>
      <c r="I47" s="66">
        <f t="shared" si="25"/>
        <v>9.9978841603482588E-4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9.9978841603482588E-4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2.0179212251416069E-4</v>
      </c>
      <c r="X47" s="65">
        <f t="shared" si="35"/>
        <v>2.017921225141607</v>
      </c>
      <c r="Y47" s="68">
        <f t="shared" si="37"/>
        <v>1E-4</v>
      </c>
      <c r="Z47" s="68">
        <f t="shared" si="38"/>
        <v>1E-4</v>
      </c>
      <c r="AA47" s="66">
        <f t="shared" si="36"/>
        <v>9.9978841603482588E-4</v>
      </c>
      <c r="AB47" s="68">
        <f t="shared" si="39"/>
        <v>1E-4</v>
      </c>
    </row>
    <row r="48" spans="1:32">
      <c r="A48">
        <v>58.32</v>
      </c>
      <c r="B48">
        <v>0.31613485446439399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9.9979033667090466E-4</v>
      </c>
      <c r="H48" s="66">
        <f t="shared" si="24"/>
        <v>0</v>
      </c>
      <c r="I48" s="66">
        <f t="shared" si="25"/>
        <v>9.9979033667090466E-4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9.9979033667090466E-4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1.8265785575313E-4</v>
      </c>
      <c r="X48" s="65">
        <f t="shared" si="35"/>
        <v>1.8265785575313001</v>
      </c>
      <c r="Y48" s="68">
        <f t="shared" si="37"/>
        <v>1E-4</v>
      </c>
      <c r="Z48" s="68">
        <f t="shared" si="38"/>
        <v>1E-4</v>
      </c>
      <c r="AA48" s="66">
        <f t="shared" si="36"/>
        <v>9.9979033667090466E-4</v>
      </c>
      <c r="AB48" s="68">
        <f t="shared" si="39"/>
        <v>1E-4</v>
      </c>
    </row>
    <row r="49" spans="1:28">
      <c r="A49">
        <v>62.73</v>
      </c>
      <c r="B49">
        <v>0.31613485446439399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9.9979172006159312E-4</v>
      </c>
      <c r="H49" s="66">
        <f t="shared" si="24"/>
        <v>0</v>
      </c>
      <c r="I49" s="66">
        <f t="shared" si="25"/>
        <v>9.9979172006159312E-4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9.9979172006159312E-4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1.6981677263705632E-4</v>
      </c>
      <c r="X49" s="65">
        <f t="shared" si="35"/>
        <v>1.6981677263705632</v>
      </c>
      <c r="Y49" s="68">
        <f t="shared" si="37"/>
        <v>1E-4</v>
      </c>
      <c r="Z49" s="68">
        <f t="shared" si="38"/>
        <v>1E-4</v>
      </c>
      <c r="AA49" s="66">
        <f t="shared" si="36"/>
        <v>9.9979172006159312E-4</v>
      </c>
      <c r="AB49" s="68">
        <f t="shared" si="39"/>
        <v>1E-4</v>
      </c>
    </row>
    <row r="50" spans="1:28">
      <c r="A50">
        <v>69.78</v>
      </c>
      <c r="B50">
        <v>0.31613485446439399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9.9979370884585106E-4</v>
      </c>
      <c r="H50" s="66">
        <f t="shared" si="24"/>
        <v>0</v>
      </c>
      <c r="I50" s="66">
        <f t="shared" si="25"/>
        <v>9.9979370884585106E-4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9.9979370884585106E-4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1.5265987600347582E-4</v>
      </c>
      <c r="X50" s="65">
        <f t="shared" si="35"/>
        <v>1.5265987600347581</v>
      </c>
      <c r="Y50" s="68">
        <f t="shared" si="37"/>
        <v>1E-4</v>
      </c>
      <c r="Z50" s="68">
        <f t="shared" si="38"/>
        <v>1E-4</v>
      </c>
      <c r="AA50" s="66">
        <f t="shared" si="36"/>
        <v>9.9979370884585106E-4</v>
      </c>
      <c r="AB50" s="68">
        <f t="shared" si="39"/>
        <v>1E-4</v>
      </c>
    </row>
    <row r="51" spans="1:28">
      <c r="A51">
        <v>77.63</v>
      </c>
      <c r="B51">
        <v>0.31613485446439399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9.9979566180337766E-4</v>
      </c>
      <c r="H51" s="66">
        <f t="shared" si="24"/>
        <v>0</v>
      </c>
      <c r="I51" s="66">
        <f t="shared" si="25"/>
        <v>9.9979566180337766E-4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9.9979566180337766E-4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1.3722280236406727E-4</v>
      </c>
      <c r="X51" s="65">
        <f t="shared" si="35"/>
        <v>1.3722280236406728</v>
      </c>
      <c r="Y51" s="68">
        <f t="shared" si="37"/>
        <v>1E-4</v>
      </c>
      <c r="Z51" s="68">
        <f t="shared" si="38"/>
        <v>1E-4</v>
      </c>
      <c r="AA51" s="66">
        <f t="shared" si="36"/>
        <v>9.9979566180337766E-4</v>
      </c>
      <c r="AB51" s="68">
        <f t="shared" si="39"/>
        <v>1E-4</v>
      </c>
    </row>
    <row r="52" spans="1:28">
      <c r="A52">
        <v>83.33</v>
      </c>
      <c r="B52">
        <v>0.31613485446439399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9.9979693948445015E-4</v>
      </c>
      <c r="H52" s="66">
        <f t="shared" si="24"/>
        <v>0</v>
      </c>
      <c r="I52" s="66">
        <f t="shared" si="25"/>
        <v>9.9979693948445015E-4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9.9979693948445015E-4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1.2783638722575956E-4</v>
      </c>
      <c r="X52" s="65">
        <f t="shared" si="35"/>
        <v>1.2783638722575956</v>
      </c>
      <c r="Y52" s="68">
        <f t="shared" si="37"/>
        <v>1E-4</v>
      </c>
      <c r="Z52" s="68">
        <f t="shared" si="38"/>
        <v>1E-4</v>
      </c>
      <c r="AA52" s="66">
        <f t="shared" si="36"/>
        <v>9.9979693948445015E-4</v>
      </c>
      <c r="AB52" s="68">
        <f t="shared" si="39"/>
        <v>1E-4</v>
      </c>
    </row>
    <row r="53" spans="1:28">
      <c r="A53">
        <v>92.4</v>
      </c>
      <c r="B53">
        <v>0.31613485446439399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9.9979877418643467E-4</v>
      </c>
      <c r="H53" s="66">
        <f t="shared" si="24"/>
        <v>0</v>
      </c>
      <c r="I53" s="66">
        <f t="shared" si="25"/>
        <v>9.9979877418643467E-4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9.9979877418643467E-4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1.1528794531950804E-4</v>
      </c>
      <c r="X53" s="65">
        <f t="shared" si="35"/>
        <v>1.1528794531950803</v>
      </c>
      <c r="Y53" s="68">
        <f t="shared" si="37"/>
        <v>1E-4</v>
      </c>
      <c r="Z53" s="68">
        <f t="shared" si="38"/>
        <v>1E-4</v>
      </c>
      <c r="AA53" s="66">
        <f t="shared" si="36"/>
        <v>9.9979877418643467E-4</v>
      </c>
      <c r="AB53" s="68">
        <f t="shared" si="39"/>
        <v>1E-4</v>
      </c>
    </row>
    <row r="54" spans="1:28">
      <c r="A54">
        <v>102.13</v>
      </c>
      <c r="B54">
        <v>0.31613485446439399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9.9980052072898631E-4</v>
      </c>
      <c r="H54" s="66">
        <f t="shared" si="24"/>
        <v>0</v>
      </c>
      <c r="I54" s="66">
        <f t="shared" si="25"/>
        <v>9.9980052072898631E-4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9.9980052072898631E-4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1.0430437821915738E-4</v>
      </c>
      <c r="X54" s="65">
        <f t="shared" si="35"/>
        <v>1.0430437821915737</v>
      </c>
      <c r="Y54" s="68">
        <f t="shared" si="37"/>
        <v>1E-4</v>
      </c>
      <c r="Z54" s="68">
        <f t="shared" si="38"/>
        <v>1E-4</v>
      </c>
      <c r="AA54" s="66">
        <f t="shared" si="36"/>
        <v>9.9980052072898631E-4</v>
      </c>
      <c r="AB54" s="68">
        <f t="shared" si="39"/>
        <v>1E-4</v>
      </c>
    </row>
    <row r="55" spans="1:28">
      <c r="A55">
        <v>112.3</v>
      </c>
      <c r="B55">
        <v>0.31613485446439399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9.998021489240679E-4</v>
      </c>
      <c r="H55" s="66">
        <f t="shared" si="24"/>
        <v>0</v>
      </c>
      <c r="I55" s="66">
        <f t="shared" si="25"/>
        <v>9.998021489240679E-4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9.998021489240679E-4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9.4858469701892634E-5</v>
      </c>
      <c r="X55" s="65">
        <f t="shared" si="35"/>
        <v>0.94858469701892634</v>
      </c>
      <c r="Y55" s="68">
        <f t="shared" si="37"/>
        <v>1E-4</v>
      </c>
      <c r="Z55" s="68">
        <f t="shared" si="38"/>
        <v>1E-4</v>
      </c>
      <c r="AA55" s="66">
        <f t="shared" si="36"/>
        <v>9.998021489240679E-4</v>
      </c>
      <c r="AB55" s="68">
        <f t="shared" si="39"/>
        <v>1E-4</v>
      </c>
    </row>
    <row r="56" spans="1:28">
      <c r="A56">
        <v>120.81</v>
      </c>
      <c r="B56">
        <v>0.31613485446439399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9.9980338381405265E-4</v>
      </c>
      <c r="H56" s="66">
        <f t="shared" si="24"/>
        <v>0</v>
      </c>
      <c r="I56" s="66">
        <f t="shared" si="25"/>
        <v>9.9980338381405265E-4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9.9980338381405265E-4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8.8176526343204553E-5</v>
      </c>
      <c r="X56" s="65">
        <f t="shared" si="35"/>
        <v>0.88176526343204553</v>
      </c>
      <c r="Y56" s="68">
        <f t="shared" si="37"/>
        <v>1E-4</v>
      </c>
      <c r="Z56" s="68">
        <f t="shared" si="38"/>
        <v>1E-4</v>
      </c>
      <c r="AA56" s="66">
        <f t="shared" si="36"/>
        <v>9.9980338381405265E-4</v>
      </c>
      <c r="AB56" s="68">
        <f t="shared" si="39"/>
        <v>1E-4</v>
      </c>
    </row>
    <row r="57" spans="1:28">
      <c r="A57">
        <v>133.62</v>
      </c>
      <c r="B57">
        <v>0.31613485446439399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9.9980506250870794E-4</v>
      </c>
      <c r="H57" s="66">
        <f t="shared" si="24"/>
        <v>0</v>
      </c>
      <c r="I57" s="66">
        <f t="shared" si="25"/>
        <v>9.9980506250870794E-4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9.9980506250870794E-4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7.9723141352511167E-5</v>
      </c>
      <c r="X57" s="65">
        <f t="shared" si="35"/>
        <v>0.79723141352511162</v>
      </c>
      <c r="Y57" s="68">
        <f t="shared" si="37"/>
        <v>1E-4</v>
      </c>
      <c r="Z57" s="68">
        <f t="shared" si="38"/>
        <v>1E-4</v>
      </c>
      <c r="AA57" s="66">
        <f t="shared" si="36"/>
        <v>9.9980506250870794E-4</v>
      </c>
      <c r="AB57" s="68">
        <f t="shared" si="39"/>
        <v>1E-4</v>
      </c>
    </row>
    <row r="58" spans="1:28">
      <c r="A58">
        <v>144.31</v>
      </c>
      <c r="B58">
        <v>0.31613485446439399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9.9980632530622076E-4</v>
      </c>
      <c r="H58" s="66">
        <f t="shared" si="24"/>
        <v>0</v>
      </c>
      <c r="I58" s="66">
        <f t="shared" si="25"/>
        <v>9.9980632530622076E-4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9.9980632530622076E-4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7.3817518865792686E-5</v>
      </c>
      <c r="X58" s="65">
        <f t="shared" si="35"/>
        <v>0.73817518865792686</v>
      </c>
      <c r="Y58" s="68">
        <f t="shared" si="37"/>
        <v>1E-4</v>
      </c>
      <c r="Z58" s="68">
        <f t="shared" si="38"/>
        <v>1E-4</v>
      </c>
      <c r="AA58" s="66">
        <f t="shared" si="36"/>
        <v>9.9980632530622076E-4</v>
      </c>
      <c r="AB58" s="68">
        <f t="shared" si="39"/>
        <v>1E-4</v>
      </c>
    </row>
    <row r="59" spans="1:28">
      <c r="A59">
        <v>158.75</v>
      </c>
      <c r="B59">
        <v>0.31613485446439399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9.9980786753947355E-4</v>
      </c>
      <c r="H59" s="66">
        <f t="shared" si="24"/>
        <v>0</v>
      </c>
      <c r="I59" s="66">
        <f t="shared" si="25"/>
        <v>9.9980786753947355E-4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9.9980786753947355E-4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6.7103030850535706E-5</v>
      </c>
      <c r="X59" s="65">
        <f t="shared" si="35"/>
        <v>0.67103030850535705</v>
      </c>
      <c r="Y59" s="68">
        <f t="shared" si="37"/>
        <v>1E-4</v>
      </c>
      <c r="Z59" s="68">
        <f t="shared" si="38"/>
        <v>1E-4</v>
      </c>
      <c r="AA59" s="66">
        <f t="shared" si="36"/>
        <v>9.9980786753947355E-4</v>
      </c>
      <c r="AB59" s="68">
        <f t="shared" si="39"/>
        <v>1E-4</v>
      </c>
    </row>
    <row r="60" spans="1:28">
      <c r="A60">
        <v>173.74</v>
      </c>
      <c r="B60">
        <v>0.31613485446439399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9.9980930424645935E-4</v>
      </c>
      <c r="H60" s="66">
        <f t="shared" si="24"/>
        <v>0</v>
      </c>
      <c r="I60" s="66">
        <f t="shared" si="25"/>
        <v>9.9980930424645935E-4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9.9980930424645935E-4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6.1313492273066319E-5</v>
      </c>
      <c r="X60" s="65">
        <f t="shared" si="35"/>
        <v>0.61313492273066317</v>
      </c>
      <c r="Y60" s="68">
        <f t="shared" si="37"/>
        <v>1E-4</v>
      </c>
      <c r="Z60" s="68">
        <f t="shared" si="38"/>
        <v>1E-4</v>
      </c>
      <c r="AA60" s="66">
        <f t="shared" si="36"/>
        <v>9.9980930424645935E-4</v>
      </c>
      <c r="AB60" s="68">
        <f t="shared" si="39"/>
        <v>1E-4</v>
      </c>
    </row>
    <row r="61" spans="1:28">
      <c r="A61">
        <v>190.15</v>
      </c>
      <c r="B61">
        <v>0.31613485446439399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9.9981072000033025E-4</v>
      </c>
      <c r="H61" s="66">
        <f t="shared" si="24"/>
        <v>0</v>
      </c>
      <c r="I61" s="66">
        <f t="shared" si="25"/>
        <v>9.9981072000033025E-4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9.9981072000033025E-4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5.602212015525923E-5</v>
      </c>
      <c r="X61" s="65">
        <f t="shared" si="35"/>
        <v>0.56022120155259225</v>
      </c>
      <c r="Y61" s="68">
        <f t="shared" si="37"/>
        <v>1E-4</v>
      </c>
      <c r="Z61" s="68">
        <f t="shared" si="38"/>
        <v>1E-4</v>
      </c>
      <c r="AA61" s="66">
        <f t="shared" si="36"/>
        <v>9.9981072000033025E-4</v>
      </c>
      <c r="AB61" s="68">
        <f t="shared" si="39"/>
        <v>1E-4</v>
      </c>
    </row>
    <row r="62" spans="1:28">
      <c r="A62">
        <v>207.46</v>
      </c>
      <c r="B62">
        <v>0.31613485446439399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9.9981206688772527E-4</v>
      </c>
      <c r="H62" s="66">
        <f t="shared" si="24"/>
        <v>0</v>
      </c>
      <c r="I62" s="66">
        <f t="shared" si="25"/>
        <v>9.9981206688772527E-4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9.9981206688772527E-4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5.1347759315157342E-5</v>
      </c>
      <c r="X62" s="65">
        <f t="shared" si="35"/>
        <v>0.51347759315157337</v>
      </c>
      <c r="Y62" s="68">
        <f t="shared" si="37"/>
        <v>1E-4</v>
      </c>
      <c r="Z62" s="68">
        <f t="shared" si="38"/>
        <v>1E-4</v>
      </c>
      <c r="AA62" s="66">
        <f t="shared" si="36"/>
        <v>9.9981206688772527E-4</v>
      </c>
      <c r="AB62" s="68">
        <f t="shared" si="39"/>
        <v>1E-4</v>
      </c>
    </row>
    <row r="63" spans="1:28">
      <c r="A63">
        <v>228.96</v>
      </c>
      <c r="B63">
        <v>0.31613485446439399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9.9981356836008188E-4</v>
      </c>
      <c r="H63" s="66">
        <f t="shared" si="24"/>
        <v>0</v>
      </c>
      <c r="I63" s="66">
        <f t="shared" si="25"/>
        <v>9.9981356836008188E-4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9.9981356836008188E-4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4.6526057597495385E-5</v>
      </c>
      <c r="X63" s="65">
        <f t="shared" si="35"/>
        <v>0.46526057597495385</v>
      </c>
      <c r="Y63" s="68">
        <f t="shared" si="37"/>
        <v>1E-4</v>
      </c>
      <c r="Z63" s="68">
        <f t="shared" si="38"/>
        <v>1E-4</v>
      </c>
      <c r="AA63" s="66">
        <f t="shared" si="36"/>
        <v>9.9981356836008188E-4</v>
      </c>
      <c r="AB63" s="68">
        <f t="shared" si="39"/>
        <v>1E-4</v>
      </c>
    </row>
    <row r="64" spans="1:28">
      <c r="A64">
        <v>249.49</v>
      </c>
      <c r="B64">
        <v>0.31613485446439399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9.998148564796304E-4</v>
      </c>
      <c r="H64" s="66">
        <f t="shared" si="24"/>
        <v>0</v>
      </c>
      <c r="I64" s="66">
        <f t="shared" si="25"/>
        <v>9.998148564796304E-4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9.998148564796304E-4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4.2697527546284585E-5</v>
      </c>
      <c r="X64" s="65">
        <f t="shared" si="35"/>
        <v>0.42697527546284586</v>
      </c>
      <c r="Y64" s="68">
        <f t="shared" si="37"/>
        <v>1E-4</v>
      </c>
      <c r="Z64" s="68">
        <f t="shared" si="38"/>
        <v>1E-4</v>
      </c>
      <c r="AA64" s="66">
        <f t="shared" si="36"/>
        <v>9.998148564796304E-4</v>
      </c>
      <c r="AB64" s="68">
        <f t="shared" si="39"/>
        <v>1E-4</v>
      </c>
    </row>
    <row r="65" spans="1:28">
      <c r="A65">
        <v>272.54000000000002</v>
      </c>
      <c r="B65">
        <v>0.31613485446439399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9.9981616357391911E-4</v>
      </c>
      <c r="H65" s="66">
        <f t="shared" si="24"/>
        <v>0</v>
      </c>
      <c r="I65" s="66">
        <f t="shared" si="25"/>
        <v>9.9981616357391911E-4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9.9981616357391911E-4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3.9086395198952602E-5</v>
      </c>
      <c r="X65" s="65">
        <f t="shared" si="35"/>
        <v>0.390863951989526</v>
      </c>
      <c r="Y65" s="68">
        <f t="shared" si="37"/>
        <v>1E-4</v>
      </c>
      <c r="Z65" s="68">
        <f t="shared" si="38"/>
        <v>1E-4</v>
      </c>
      <c r="AA65" s="66">
        <f t="shared" si="36"/>
        <v>9.9981616357391911E-4</v>
      </c>
      <c r="AB65" s="68">
        <f t="shared" si="39"/>
        <v>1E-4</v>
      </c>
    </row>
    <row r="66" spans="1:28">
      <c r="A66">
        <v>299.10000000000002</v>
      </c>
      <c r="B66">
        <v>0.31613485446439399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9.9981751931150597E-4</v>
      </c>
      <c r="H66" s="66">
        <f t="shared" si="24"/>
        <v>0</v>
      </c>
      <c r="I66" s="66">
        <f t="shared" si="25"/>
        <v>9.9981751931150597E-4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9.9981751931150597E-4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3.5615533759687535E-5</v>
      </c>
      <c r="X66" s="65">
        <f t="shared" si="35"/>
        <v>0.35615533759687534</v>
      </c>
      <c r="Y66" s="68">
        <f t="shared" si="37"/>
        <v>1E-4</v>
      </c>
      <c r="Z66" s="68">
        <f t="shared" si="38"/>
        <v>1E-4</v>
      </c>
      <c r="AA66" s="66">
        <f t="shared" si="36"/>
        <v>9.9981751931150597E-4</v>
      </c>
      <c r="AB66" s="68">
        <f t="shared" si="39"/>
        <v>1E-4</v>
      </c>
    </row>
    <row r="67" spans="1:28">
      <c r="A67">
        <v>326.2</v>
      </c>
      <c r="B67">
        <v>0.31613485446439399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9.9981876588743851E-4</v>
      </c>
      <c r="H67" s="66">
        <f t="shared" si="24"/>
        <v>0</v>
      </c>
      <c r="I67" s="66">
        <f t="shared" si="25"/>
        <v>9.9981876588743851E-4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9.9981876588743851E-4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3.2656671206384249E-5</v>
      </c>
      <c r="X67" s="65">
        <f t="shared" si="35"/>
        <v>0.32656671206384247</v>
      </c>
      <c r="Y67" s="68">
        <f t="shared" si="37"/>
        <v>1E-4</v>
      </c>
      <c r="Z67" s="68">
        <f t="shared" si="38"/>
        <v>1E-4</v>
      </c>
      <c r="AA67" s="66">
        <f t="shared" si="36"/>
        <v>9.9981876588743851E-4</v>
      </c>
      <c r="AB67" s="68">
        <f t="shared" si="39"/>
        <v>1E-4</v>
      </c>
    </row>
    <row r="68" spans="1:28">
      <c r="A68">
        <v>357.71</v>
      </c>
      <c r="B68">
        <v>0.31613485446439399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9.9982007266901339E-4</v>
      </c>
      <c r="H68" s="66">
        <f t="shared" si="24"/>
        <v>0</v>
      </c>
      <c r="I68" s="66">
        <f t="shared" si="25"/>
        <v>9.9982007266901339E-4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9.9982007266901339E-4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2.9780006562641648E-5</v>
      </c>
      <c r="X68" s="65">
        <f t="shared" si="35"/>
        <v>0.29780006562641648</v>
      </c>
      <c r="Y68" s="68">
        <f t="shared" si="37"/>
        <v>1E-4</v>
      </c>
      <c r="Z68" s="68">
        <f t="shared" si="38"/>
        <v>1E-4</v>
      </c>
      <c r="AA68" s="66">
        <f t="shared" si="36"/>
        <v>9.9982007266901339E-4</v>
      </c>
      <c r="AB68" s="68">
        <f t="shared" si="39"/>
        <v>1E-4</v>
      </c>
    </row>
    <row r="69" spans="1:28">
      <c r="A69">
        <v>390.62</v>
      </c>
      <c r="B69">
        <v>0.31613485446439399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9.9982130248316972E-4</v>
      </c>
      <c r="H69" s="66">
        <f t="shared" si="24"/>
        <v>0</v>
      </c>
      <c r="I69" s="66">
        <f t="shared" si="25"/>
        <v>9.9982130248316972E-4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9.9982130248316972E-4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2.7271020806724037E-5</v>
      </c>
      <c r="X69" s="65">
        <f t="shared" si="35"/>
        <v>0.27271020806724039</v>
      </c>
      <c r="Y69" s="68">
        <f t="shared" si="37"/>
        <v>1E-4</v>
      </c>
      <c r="Z69" s="68">
        <f t="shared" si="38"/>
        <v>1E-4</v>
      </c>
      <c r="AA69" s="66">
        <f t="shared" si="36"/>
        <v>9.9982130248316972E-4</v>
      </c>
      <c r="AB69" s="68">
        <f t="shared" si="39"/>
        <v>1E-4</v>
      </c>
    </row>
    <row r="70" spans="1:28">
      <c r="A70">
        <v>427.71</v>
      </c>
      <c r="B70">
        <v>0.31613485446439399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9.9982255252126771E-4</v>
      </c>
      <c r="H70" s="66">
        <f t="shared" si="24"/>
        <v>0</v>
      </c>
      <c r="I70" s="66">
        <f t="shared" si="25"/>
        <v>9.9982255252126771E-4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9.9982255252126771E-4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2.4906142357023551E-5</v>
      </c>
      <c r="X70" s="65">
        <f t="shared" si="35"/>
        <v>0.2490614235702355</v>
      </c>
      <c r="Y70" s="68">
        <f t="shared" si="37"/>
        <v>1E-4</v>
      </c>
      <c r="Z70" s="68">
        <f t="shared" si="38"/>
        <v>1E-4</v>
      </c>
      <c r="AA70" s="66">
        <f t="shared" si="36"/>
        <v>9.9982255252126771E-4</v>
      </c>
      <c r="AB70" s="68">
        <f t="shared" si="39"/>
        <v>1E-4</v>
      </c>
    </row>
    <row r="71" spans="1:28">
      <c r="A71">
        <v>469.59</v>
      </c>
      <c r="B71">
        <v>0.31613485446439399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9.9982382167971575E-4</v>
      </c>
      <c r="H71" s="66">
        <f t="shared" si="24"/>
        <v>0</v>
      </c>
      <c r="I71" s="66">
        <f t="shared" si="25"/>
        <v>9.9982382167971575E-4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9.9982382167971575E-4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2.2684908425482961E-5</v>
      </c>
      <c r="X71" s="65">
        <f t="shared" si="35"/>
        <v>0.22684908425482961</v>
      </c>
      <c r="Y71" s="68">
        <f t="shared" si="37"/>
        <v>1E-4</v>
      </c>
      <c r="Z71" s="68">
        <f t="shared" si="38"/>
        <v>1E-4</v>
      </c>
      <c r="AA71" s="66">
        <f t="shared" si="36"/>
        <v>9.9982382167971575E-4</v>
      </c>
      <c r="AB71" s="68">
        <f t="shared" si="39"/>
        <v>1E-4</v>
      </c>
    </row>
    <row r="72" spans="1:28">
      <c r="A72">
        <v>511.95</v>
      </c>
      <c r="B72">
        <v>0.31613485446439399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9.9982497904166812E-4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9.9982497904166812E-4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9.9982497904166812E-4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2.0807903403696732E-5</v>
      </c>
      <c r="X72" s="65">
        <f t="shared" ref="X72:X103" si="55">IF(D72="","",IF(W72=" "," ",W72*10000))</f>
        <v>0.20807903403696731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9.9982497904166812E-4</v>
      </c>
      <c r="AB72" s="68">
        <f t="shared" si="39"/>
        <v>1E-4</v>
      </c>
    </row>
    <row r="73" spans="1:28">
      <c r="A73">
        <v>565.12</v>
      </c>
      <c r="B73">
        <v>0.31613485446439399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9.9982628465034419E-4</v>
      </c>
      <c r="H73" s="66">
        <f t="shared" si="44"/>
        <v>0</v>
      </c>
      <c r="I73" s="66">
        <f t="shared" si="45"/>
        <v>9.9982628465034419E-4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9.9982628465034419E-4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1.8850166597399742E-5</v>
      </c>
      <c r="X73" s="65">
        <f t="shared" si="55"/>
        <v>0.18850166597399742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9.9982628465034419E-4</v>
      </c>
      <c r="AB73" s="68">
        <f t="shared" ref="AB73:AB104" si="59">IF(AA73-AA72&lt;0.0001,0.0001,AA73-AA72)</f>
        <v>1E-4</v>
      </c>
    </row>
    <row r="74" spans="1:28">
      <c r="A74">
        <v>612.58000000000004</v>
      </c>
      <c r="B74">
        <v>0.31613485446439399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9.9982733583164462E-4</v>
      </c>
      <c r="H74" s="66">
        <f t="shared" si="44"/>
        <v>0</v>
      </c>
      <c r="I74" s="66">
        <f t="shared" si="45"/>
        <v>9.9982733583164462E-4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9.9982733583164462E-4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1.738973872395857E-5</v>
      </c>
      <c r="X74" s="65">
        <f t="shared" si="55"/>
        <v>0.1738973872395857</v>
      </c>
      <c r="Y74" s="68">
        <f t="shared" si="57"/>
        <v>1E-4</v>
      </c>
      <c r="Z74" s="68">
        <f t="shared" si="58"/>
        <v>1E-4</v>
      </c>
      <c r="AA74" s="66">
        <f t="shared" si="56"/>
        <v>9.9982733583164462E-4</v>
      </c>
      <c r="AB74" s="68">
        <f t="shared" si="59"/>
        <v>1E-4</v>
      </c>
    </row>
    <row r="75" spans="1:28">
      <c r="A75">
        <v>674</v>
      </c>
      <c r="B75">
        <v>0.31613485446439399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9.9982856500700399E-4</v>
      </c>
      <c r="H75" s="66">
        <f t="shared" si="44"/>
        <v>0</v>
      </c>
      <c r="I75" s="66">
        <f t="shared" si="45"/>
        <v>9.9982856500700399E-4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9.9982856500700399E-4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1.5805053631339084E-5</v>
      </c>
      <c r="X75" s="65">
        <f t="shared" si="55"/>
        <v>0.15805053631339083</v>
      </c>
      <c r="Y75" s="68">
        <f t="shared" si="57"/>
        <v>1E-4</v>
      </c>
      <c r="Z75" s="68">
        <f t="shared" si="58"/>
        <v>1E-4</v>
      </c>
      <c r="AA75" s="66">
        <f t="shared" si="56"/>
        <v>9.9982856500700399E-4</v>
      </c>
      <c r="AB75" s="68">
        <f t="shared" si="59"/>
        <v>1E-4</v>
      </c>
    </row>
    <row r="76" spans="1:28">
      <c r="A76">
        <v>735.38</v>
      </c>
      <c r="B76">
        <v>0.31613485446439399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9.9982967104595452E-4</v>
      </c>
      <c r="H76" s="66">
        <f t="shared" si="44"/>
        <v>0</v>
      </c>
      <c r="I76" s="66">
        <f t="shared" si="45"/>
        <v>9.9982967104595452E-4</v>
      </c>
      <c r="J76" s="66">
        <f t="shared" si="46"/>
        <v>0</v>
      </c>
      <c r="K76" s="66">
        <f t="shared" si="47"/>
        <v>0</v>
      </c>
      <c r="L76" s="66">
        <f t="shared" si="48"/>
        <v>0</v>
      </c>
      <c r="M76" s="66">
        <f t="shared" si="49"/>
        <v>9.9982967104595452E-4</v>
      </c>
      <c r="N76" s="66">
        <f t="shared" si="50"/>
        <v>0</v>
      </c>
      <c r="O76" s="67">
        <f t="shared" si="51"/>
        <v>0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1.4485852413068812E-5</v>
      </c>
      <c r="X76" s="65">
        <f t="shared" si="55"/>
        <v>0.14485852413068812</v>
      </c>
      <c r="Y76" s="68">
        <f t="shared" si="57"/>
        <v>1E-4</v>
      </c>
      <c r="Z76" s="68">
        <f t="shared" si="58"/>
        <v>1E-4</v>
      </c>
      <c r="AA76" s="66">
        <f t="shared" si="56"/>
        <v>9.9982967104595452E-4</v>
      </c>
      <c r="AB76" s="68">
        <f t="shared" si="59"/>
        <v>1E-4</v>
      </c>
    </row>
    <row r="77" spans="1:28">
      <c r="A77">
        <v>803.36</v>
      </c>
      <c r="B77">
        <v>0.34247942566976014</v>
      </c>
      <c r="D77" s="66">
        <f t="shared" si="40"/>
        <v>0</v>
      </c>
      <c r="E77" s="66">
        <f t="shared" si="41"/>
        <v>0</v>
      </c>
      <c r="F77" s="66">
        <f t="shared" si="42"/>
        <v>0</v>
      </c>
      <c r="G77" s="66">
        <f t="shared" si="43"/>
        <v>9.99830778565616E-4</v>
      </c>
      <c r="H77" s="66">
        <f t="shared" si="44"/>
        <v>0</v>
      </c>
      <c r="I77" s="66">
        <f t="shared" si="45"/>
        <v>9.99830778565616E-4</v>
      </c>
      <c r="J77" s="66">
        <f t="shared" si="46"/>
        <v>0</v>
      </c>
      <c r="K77" s="66">
        <f t="shared" si="47"/>
        <v>0</v>
      </c>
      <c r="L77" s="66">
        <f t="shared" si="48"/>
        <v>0</v>
      </c>
      <c r="M77" s="66">
        <f t="shared" si="49"/>
        <v>9.99830778565616E-4</v>
      </c>
      <c r="N77" s="66">
        <f t="shared" si="50"/>
        <v>0</v>
      </c>
      <c r="O77" s="67">
        <f t="shared" si="51"/>
        <v>0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1.3260065409682511E-5</v>
      </c>
      <c r="X77" s="65">
        <f t="shared" si="55"/>
        <v>0.13260065409682512</v>
      </c>
      <c r="Y77" s="68">
        <f t="shared" si="57"/>
        <v>2.6344571205366152E-2</v>
      </c>
      <c r="Z77" s="68">
        <f t="shared" si="58"/>
        <v>1E-4</v>
      </c>
      <c r="AA77" s="66">
        <f t="shared" si="56"/>
        <v>9.99830778565616E-4</v>
      </c>
      <c r="AB77" s="68">
        <f t="shared" si="59"/>
        <v>1E-4</v>
      </c>
    </row>
    <row r="78" spans="1:28">
      <c r="A78">
        <v>880.1</v>
      </c>
      <c r="B78">
        <v>0.34247942566976014</v>
      </c>
      <c r="D78" s="66">
        <f t="shared" si="40"/>
        <v>0</v>
      </c>
      <c r="E78" s="66">
        <f t="shared" si="41"/>
        <v>0</v>
      </c>
      <c r="F78" s="66">
        <f t="shared" si="42"/>
        <v>0</v>
      </c>
      <c r="G78" s="66">
        <f t="shared" si="43"/>
        <v>9.9983190637468935E-4</v>
      </c>
      <c r="H78" s="66">
        <f t="shared" si="44"/>
        <v>0</v>
      </c>
      <c r="I78" s="66">
        <f t="shared" si="45"/>
        <v>9.9983190637468935E-4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9.9983190637468935E-4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1.2103858820046065E-5</v>
      </c>
      <c r="X78" s="65">
        <f t="shared" si="55"/>
        <v>0.12103858820046065</v>
      </c>
      <c r="Y78" s="68">
        <f t="shared" si="57"/>
        <v>1E-4</v>
      </c>
      <c r="Z78" s="68">
        <f t="shared" si="58"/>
        <v>1E-4</v>
      </c>
      <c r="AA78" s="66">
        <f t="shared" si="56"/>
        <v>9.9983190637468935E-4</v>
      </c>
      <c r="AB78" s="68">
        <f t="shared" si="59"/>
        <v>1E-4</v>
      </c>
    </row>
    <row r="79" spans="1:28">
      <c r="A79">
        <v>965.25</v>
      </c>
      <c r="B79">
        <v>0.36882399687512629</v>
      </c>
      <c r="D79" s="66">
        <f t="shared" si="40"/>
        <v>0</v>
      </c>
      <c r="E79" s="66">
        <f t="shared" si="41"/>
        <v>0</v>
      </c>
      <c r="F79" s="66">
        <f t="shared" si="42"/>
        <v>0</v>
      </c>
      <c r="G79" s="66">
        <f t="shared" si="43"/>
        <v>9.998330328085355E-4</v>
      </c>
      <c r="H79" s="66">
        <f t="shared" si="44"/>
        <v>0</v>
      </c>
      <c r="I79" s="66">
        <f t="shared" si="45"/>
        <v>9.998330328085355E-4</v>
      </c>
      <c r="J79" s="66">
        <f t="shared" si="46"/>
        <v>0</v>
      </c>
      <c r="K79" s="66">
        <f t="shared" si="47"/>
        <v>0</v>
      </c>
      <c r="L79" s="66">
        <f t="shared" si="48"/>
        <v>0</v>
      </c>
      <c r="M79" s="66">
        <f t="shared" si="49"/>
        <v>9.998330328085355E-4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1.1036111004944359E-5</v>
      </c>
      <c r="X79" s="65">
        <f t="shared" si="55"/>
        <v>0.1103611100494436</v>
      </c>
      <c r="Y79" s="68">
        <f t="shared" si="57"/>
        <v>2.6344571205366152E-2</v>
      </c>
      <c r="Z79" s="68">
        <f t="shared" si="58"/>
        <v>1E-4</v>
      </c>
      <c r="AA79" s="66">
        <f t="shared" si="56"/>
        <v>9.998330328085355E-4</v>
      </c>
      <c r="AB79" s="68">
        <f t="shared" si="59"/>
        <v>1E-4</v>
      </c>
    </row>
    <row r="80" spans="1:28">
      <c r="A80">
        <v>1047.48</v>
      </c>
      <c r="B80">
        <v>0.39516856808049255</v>
      </c>
      <c r="D80" s="66">
        <f t="shared" si="40"/>
        <v>0</v>
      </c>
      <c r="E80" s="66">
        <f t="shared" si="41"/>
        <v>0</v>
      </c>
      <c r="F80" s="66">
        <f t="shared" si="42"/>
        <v>0</v>
      </c>
      <c r="G80" s="66">
        <f t="shared" si="43"/>
        <v>9.9983401747460727E-4</v>
      </c>
      <c r="H80" s="66">
        <f t="shared" si="44"/>
        <v>0</v>
      </c>
      <c r="I80" s="66">
        <f t="shared" si="45"/>
        <v>9.9983401747460727E-4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9.9983401747460727E-4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1.0169746579908488E-5</v>
      </c>
      <c r="X80" s="65">
        <f t="shared" si="55"/>
        <v>0.10169746579908488</v>
      </c>
      <c r="Y80" s="68">
        <f t="shared" si="57"/>
        <v>2.6344571205366263E-2</v>
      </c>
      <c r="Z80" s="68">
        <f t="shared" si="58"/>
        <v>1E-4</v>
      </c>
      <c r="AA80" s="66">
        <f t="shared" si="56"/>
        <v>9.9983401747460727E-4</v>
      </c>
      <c r="AB80" s="68">
        <f t="shared" si="59"/>
        <v>1E-4</v>
      </c>
    </row>
    <row r="81" spans="1:28">
      <c r="A81">
        <v>1146.83</v>
      </c>
      <c r="B81">
        <v>0.4742022816965909</v>
      </c>
      <c r="D81" s="66">
        <f t="shared" si="40"/>
        <v>5.716246056393598E-2</v>
      </c>
      <c r="E81" s="66">
        <f t="shared" si="41"/>
        <v>0</v>
      </c>
      <c r="F81" s="66">
        <f t="shared" si="42"/>
        <v>5.716246056393598E-2</v>
      </c>
      <c r="G81" s="66">
        <f t="shared" si="43"/>
        <v>9.9983509535619356E-4</v>
      </c>
      <c r="H81" s="66">
        <f t="shared" si="44"/>
        <v>-5.6162625468579787E-2</v>
      </c>
      <c r="I81" s="66">
        <f t="shared" si="45"/>
        <v>9.9983509535619356E-4</v>
      </c>
      <c r="J81" s="66">
        <f t="shared" si="46"/>
        <v>5.6162625468579787E-2</v>
      </c>
      <c r="K81" s="66">
        <f t="shared" si="47"/>
        <v>0</v>
      </c>
      <c r="L81" s="66">
        <f t="shared" si="48"/>
        <v>-5.6162625468579787E-2</v>
      </c>
      <c r="M81" s="66">
        <f t="shared" si="49"/>
        <v>9.9983509535619356E-4</v>
      </c>
      <c r="N81" s="66">
        <f t="shared" si="50"/>
        <v>5.6162625468579787E-2</v>
      </c>
      <c r="O81" s="67">
        <f t="shared" si="51"/>
        <v>3.1542404995239669E-3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9.2887403952831214E-6</v>
      </c>
      <c r="X81" s="65">
        <f t="shared" si="55"/>
        <v>9.288740395283121E-2</v>
      </c>
      <c r="Y81" s="68">
        <f t="shared" si="57"/>
        <v>7.9033713616098344E-2</v>
      </c>
      <c r="Z81" s="68">
        <f t="shared" si="58"/>
        <v>5.716246056393598E-2</v>
      </c>
      <c r="AA81" s="66">
        <f t="shared" si="56"/>
        <v>9.9983509535619356E-4</v>
      </c>
      <c r="AB81" s="68">
        <f t="shared" si="59"/>
        <v>1E-4</v>
      </c>
    </row>
    <row r="82" spans="1:28">
      <c r="A82">
        <v>1262.9000000000001</v>
      </c>
      <c r="B82">
        <v>0.57958056651805567</v>
      </c>
      <c r="D82" s="66">
        <f t="shared" si="40"/>
        <v>0.16254074538540075</v>
      </c>
      <c r="E82" s="66">
        <f t="shared" si="41"/>
        <v>0</v>
      </c>
      <c r="F82" s="66">
        <f t="shared" si="42"/>
        <v>0.16254074538540075</v>
      </c>
      <c r="G82" s="66">
        <f t="shared" si="43"/>
        <v>9.9983622690200764E-4</v>
      </c>
      <c r="H82" s="66">
        <f t="shared" si="44"/>
        <v>-0.16154090915849875</v>
      </c>
      <c r="I82" s="66">
        <f t="shared" si="45"/>
        <v>9.9983622690200764E-4</v>
      </c>
      <c r="J82" s="66">
        <f t="shared" si="46"/>
        <v>0.16154090915849875</v>
      </c>
      <c r="K82" s="66">
        <f t="shared" si="47"/>
        <v>0</v>
      </c>
      <c r="L82" s="66">
        <f t="shared" si="48"/>
        <v>-0.16154090915849875</v>
      </c>
      <c r="M82" s="66">
        <f t="shared" si="49"/>
        <v>9.9983622690200764E-4</v>
      </c>
      <c r="N82" s="66">
        <f t="shared" si="50"/>
        <v>0.16154090915849875</v>
      </c>
      <c r="O82" s="67">
        <f t="shared" si="51"/>
        <v>2.6095465331754344E-2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8.4350353531732864E-6</v>
      </c>
      <c r="X82" s="65">
        <f t="shared" si="55"/>
        <v>8.4350353531732869E-2</v>
      </c>
      <c r="Y82" s="68">
        <f t="shared" si="57"/>
        <v>0.10537828482146477</v>
      </c>
      <c r="Z82" s="68">
        <f t="shared" si="58"/>
        <v>0.10537828482146477</v>
      </c>
      <c r="AA82" s="66">
        <f t="shared" si="56"/>
        <v>9.9983622690200764E-4</v>
      </c>
      <c r="AB82" s="68">
        <f t="shared" si="59"/>
        <v>1E-4</v>
      </c>
    </row>
    <row r="83" spans="1:28" ht="15" customHeight="1">
      <c r="A83">
        <v>1381.23</v>
      </c>
      <c r="B83">
        <v>0.79033713616098511</v>
      </c>
      <c r="D83" s="66">
        <f t="shared" si="40"/>
        <v>0.37329731502833019</v>
      </c>
      <c r="E83" s="66">
        <f t="shared" si="41"/>
        <v>1.1708290443519852E-4</v>
      </c>
      <c r="F83" s="66">
        <f t="shared" si="42"/>
        <v>0.37318023212389501</v>
      </c>
      <c r="G83" s="66">
        <f t="shared" si="43"/>
        <v>9.9983726427893289E-4</v>
      </c>
      <c r="H83" s="66">
        <f t="shared" si="44"/>
        <v>-0.37218039485961607</v>
      </c>
      <c r="I83" s="66">
        <f t="shared" si="45"/>
        <v>1.1169201687141314E-3</v>
      </c>
      <c r="J83" s="66">
        <f t="shared" si="46"/>
        <v>0.37218039485961607</v>
      </c>
      <c r="K83" s="66">
        <f t="shared" si="47"/>
        <v>0</v>
      </c>
      <c r="L83" s="66">
        <f t="shared" si="48"/>
        <v>-0.37218039485961607</v>
      </c>
      <c r="M83" s="66">
        <f t="shared" si="49"/>
        <v>1.1169201687141314E-3</v>
      </c>
      <c r="N83" s="66">
        <f t="shared" si="50"/>
        <v>0.37218039485961607</v>
      </c>
      <c r="O83" s="67">
        <f t="shared" si="51"/>
        <v>0.13851824631785972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7.7124057162981853E-6</v>
      </c>
      <c r="X83" s="65">
        <f t="shared" si="55"/>
        <v>7.7124057162981846E-2</v>
      </c>
      <c r="Y83" s="68">
        <f t="shared" si="57"/>
        <v>0.21075656964292944</v>
      </c>
      <c r="Z83" s="68">
        <f t="shared" si="58"/>
        <v>0.21075656964292944</v>
      </c>
      <c r="AA83" s="66">
        <f t="shared" si="56"/>
        <v>1.1169201687141314E-3</v>
      </c>
      <c r="AB83" s="68">
        <f t="shared" si="59"/>
        <v>1.1708394181212376E-4</v>
      </c>
    </row>
    <row r="84" spans="1:28">
      <c r="A84">
        <v>1507.82</v>
      </c>
      <c r="B84">
        <v>1.0537828482146465</v>
      </c>
      <c r="D84" s="66">
        <f t="shared" si="40"/>
        <v>0.6367430270819916</v>
      </c>
      <c r="E84" s="66">
        <f t="shared" si="41"/>
        <v>0.50569617116981858</v>
      </c>
      <c r="F84" s="66">
        <f t="shared" si="42"/>
        <v>0.13104685591217302</v>
      </c>
      <c r="G84" s="66">
        <f t="shared" si="43"/>
        <v>9.998382673047652E-4</v>
      </c>
      <c r="H84" s="66">
        <f t="shared" si="44"/>
        <v>-0.13004701764486826</v>
      </c>
      <c r="I84" s="66">
        <f t="shared" si="45"/>
        <v>0.50669600943712334</v>
      </c>
      <c r="J84" s="66">
        <f t="shared" si="46"/>
        <v>0.13004701764486826</v>
      </c>
      <c r="K84" s="66">
        <f t="shared" si="47"/>
        <v>0</v>
      </c>
      <c r="L84" s="66">
        <f t="shared" si="48"/>
        <v>-0.13004701764486826</v>
      </c>
      <c r="M84" s="66">
        <f t="shared" si="49"/>
        <v>0.50669600943712334</v>
      </c>
      <c r="N84" s="66">
        <f t="shared" si="50"/>
        <v>0.13004701764486826</v>
      </c>
      <c r="O84" s="67">
        <f t="shared" si="51"/>
        <v>1.6912226798324676E-2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7.0649057231781925E-6</v>
      </c>
      <c r="X84" s="65">
        <f t="shared" si="55"/>
        <v>7.0649057231781928E-2</v>
      </c>
      <c r="Y84" s="68">
        <f t="shared" si="57"/>
        <v>0.26344571205366141</v>
      </c>
      <c r="Z84" s="68">
        <f t="shared" si="58"/>
        <v>0.26344571205366141</v>
      </c>
      <c r="AA84" s="66">
        <f t="shared" si="56"/>
        <v>0.50669600943712334</v>
      </c>
      <c r="AB84" s="68">
        <f t="shared" si="59"/>
        <v>0.50557908926840922</v>
      </c>
    </row>
    <row r="85" spans="1:28">
      <c r="A85">
        <v>1648.39</v>
      </c>
      <c r="B85">
        <v>1.4226068450897729</v>
      </c>
      <c r="D85" s="66">
        <f t="shared" si="40"/>
        <v>1.0055670239571179</v>
      </c>
      <c r="E85" s="66">
        <f t="shared" si="41"/>
        <v>1.2697458007253739</v>
      </c>
      <c r="F85" s="66">
        <f t="shared" si="42"/>
        <v>-0.26417877676825596</v>
      </c>
      <c r="G85" s="66">
        <f t="shared" si="43"/>
        <v>9.9983927425110011E-4</v>
      </c>
      <c r="H85" s="66">
        <f t="shared" si="44"/>
        <v>0.26517861604250709</v>
      </c>
      <c r="I85" s="66">
        <f t="shared" si="45"/>
        <v>1.2707456399996251</v>
      </c>
      <c r="J85" s="66">
        <f t="shared" si="46"/>
        <v>-0.26517861604250714</v>
      </c>
      <c r="K85" s="66">
        <f t="shared" si="47"/>
        <v>0</v>
      </c>
      <c r="L85" s="66">
        <f t="shared" si="48"/>
        <v>0.26517861604250714</v>
      </c>
      <c r="M85" s="66">
        <f t="shared" si="49"/>
        <v>1.2707456399996251</v>
      </c>
      <c r="N85" s="66">
        <f t="shared" si="50"/>
        <v>-0.26517861604250714</v>
      </c>
      <c r="O85" s="67">
        <f t="shared" si="51"/>
        <v>7.0319698406219433E-2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6.4624307036093049E-6</v>
      </c>
      <c r="X85" s="65">
        <f t="shared" si="55"/>
        <v>6.4624307036093051E-2</v>
      </c>
      <c r="Y85" s="68">
        <f t="shared" si="57"/>
        <v>0.36882399687512635</v>
      </c>
      <c r="Z85" s="68">
        <f t="shared" si="58"/>
        <v>0.36882399687512635</v>
      </c>
      <c r="AA85" s="66">
        <f t="shared" si="56"/>
        <v>1.2707456399996251</v>
      </c>
      <c r="AB85" s="68">
        <f t="shared" si="59"/>
        <v>0.76404963056250175</v>
      </c>
    </row>
    <row r="86" spans="1:28">
      <c r="A86">
        <v>1810.11</v>
      </c>
      <c r="B86">
        <v>1.8704645555809978</v>
      </c>
      <c r="D86" s="66">
        <f t="shared" si="40"/>
        <v>1.4534247344483429</v>
      </c>
      <c r="E86" s="66">
        <f t="shared" si="41"/>
        <v>1.8226570143067811</v>
      </c>
      <c r="F86" s="66">
        <f t="shared" si="42"/>
        <v>-0.36923227985843821</v>
      </c>
      <c r="G86" s="66">
        <f t="shared" si="43"/>
        <v>9.9984031811237487E-4</v>
      </c>
      <c r="H86" s="66">
        <f t="shared" si="44"/>
        <v>0.37023212017655061</v>
      </c>
      <c r="I86" s="66">
        <f t="shared" si="45"/>
        <v>1.8236568546248935</v>
      </c>
      <c r="J86" s="66">
        <f t="shared" si="46"/>
        <v>-0.37023212017655061</v>
      </c>
      <c r="K86" s="66">
        <f t="shared" si="47"/>
        <v>0</v>
      </c>
      <c r="L86" s="66">
        <f t="shared" si="48"/>
        <v>0.37023212017655061</v>
      </c>
      <c r="M86" s="66">
        <f t="shared" si="49"/>
        <v>1.8236568546248935</v>
      </c>
      <c r="N86" s="66">
        <f t="shared" si="50"/>
        <v>-0.37023212017655061</v>
      </c>
      <c r="O86" s="67">
        <f t="shared" si="51"/>
        <v>0.13707182281042382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5.8850601054756575E-6</v>
      </c>
      <c r="X86" s="65">
        <f t="shared" si="55"/>
        <v>5.8850601054756577E-2</v>
      </c>
      <c r="Y86" s="68">
        <f t="shared" si="57"/>
        <v>0.44785771049122491</v>
      </c>
      <c r="Z86" s="68">
        <f t="shared" si="58"/>
        <v>0.44785771049122491</v>
      </c>
      <c r="AA86" s="66">
        <f t="shared" si="56"/>
        <v>1.8236568546248935</v>
      </c>
      <c r="AB86" s="68">
        <f t="shared" si="59"/>
        <v>0.55291121462526838</v>
      </c>
    </row>
    <row r="87" spans="1:28">
      <c r="A87">
        <v>1977.09</v>
      </c>
      <c r="B87">
        <v>2.3710114084829548</v>
      </c>
      <c r="D87" s="66">
        <f t="shared" si="40"/>
        <v>1.9539715873502999</v>
      </c>
      <c r="E87" s="66">
        <f t="shared" si="41"/>
        <v>2.177283227767465</v>
      </c>
      <c r="F87" s="66">
        <f t="shared" si="42"/>
        <v>-0.22331164041716511</v>
      </c>
      <c r="G87" s="66">
        <f t="shared" si="43"/>
        <v>9.9984128995698226E-4</v>
      </c>
      <c r="H87" s="66">
        <f t="shared" si="44"/>
        <v>0.22431148170712209</v>
      </c>
      <c r="I87" s="66">
        <f t="shared" si="45"/>
        <v>2.178283069057422</v>
      </c>
      <c r="J87" s="66">
        <f t="shared" si="46"/>
        <v>-0.22431148170712212</v>
      </c>
      <c r="K87" s="66">
        <f t="shared" si="47"/>
        <v>0</v>
      </c>
      <c r="L87" s="66">
        <f t="shared" si="48"/>
        <v>0.22431148170712212</v>
      </c>
      <c r="M87" s="66">
        <f t="shared" si="49"/>
        <v>2.178283069057422</v>
      </c>
      <c r="N87" s="66">
        <f t="shared" si="50"/>
        <v>-0.22431148170712212</v>
      </c>
      <c r="O87" s="67">
        <f t="shared" si="51"/>
        <v>5.0315640825644582E-2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5.3880228758036013E-6</v>
      </c>
      <c r="X87" s="65">
        <f t="shared" si="55"/>
        <v>5.3880228758036011E-2</v>
      </c>
      <c r="Y87" s="68">
        <f t="shared" si="57"/>
        <v>0.500546852901957</v>
      </c>
      <c r="Z87" s="68">
        <f t="shared" si="58"/>
        <v>0.500546852901957</v>
      </c>
      <c r="AA87" s="66">
        <f t="shared" si="56"/>
        <v>2.178283069057422</v>
      </c>
      <c r="AB87" s="68">
        <f t="shared" si="59"/>
        <v>0.35462621443252851</v>
      </c>
    </row>
    <row r="88" spans="1:28">
      <c r="A88">
        <v>2158.4299999999998</v>
      </c>
      <c r="B88">
        <v>2.8188691189741797</v>
      </c>
      <c r="D88" s="66">
        <f t="shared" si="40"/>
        <v>2.401829297841525</v>
      </c>
      <c r="E88" s="66">
        <f t="shared" si="41"/>
        <v>2.4311805556379413</v>
      </c>
      <c r="F88" s="66">
        <f t="shared" si="42"/>
        <v>0</v>
      </c>
      <c r="G88" s="66">
        <f t="shared" si="43"/>
        <v>9.9984224481545385E-4</v>
      </c>
      <c r="H88" s="66">
        <f t="shared" si="44"/>
        <v>0</v>
      </c>
      <c r="I88" s="66">
        <f t="shared" si="45"/>
        <v>2.4321803978827568</v>
      </c>
      <c r="J88" s="66">
        <f t="shared" si="46"/>
        <v>0</v>
      </c>
      <c r="K88" s="66">
        <f t="shared" si="47"/>
        <v>0</v>
      </c>
      <c r="L88" s="66">
        <f t="shared" si="48"/>
        <v>0</v>
      </c>
      <c r="M88" s="66">
        <f t="shared" si="49"/>
        <v>2.4321803978827568</v>
      </c>
      <c r="N88" s="66">
        <f t="shared" si="50"/>
        <v>0</v>
      </c>
      <c r="O88" s="67">
        <f t="shared" si="51"/>
        <v>0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4.9353493731659323E-6</v>
      </c>
      <c r="X88" s="65">
        <f t="shared" si="55"/>
        <v>4.9353493731659322E-2</v>
      </c>
      <c r="Y88" s="68">
        <f t="shared" si="57"/>
        <v>0.44785771049122491</v>
      </c>
      <c r="Z88" s="68">
        <f t="shared" si="58"/>
        <v>0.44785771049122514</v>
      </c>
      <c r="AA88" s="66">
        <f t="shared" si="56"/>
        <v>2.4321803978827568</v>
      </c>
      <c r="AB88" s="68">
        <f t="shared" si="59"/>
        <v>0.25389732882533478</v>
      </c>
    </row>
    <row r="89" spans="1:28">
      <c r="A89">
        <v>2368.83</v>
      </c>
      <c r="B89">
        <v>3.2403822582600386</v>
      </c>
      <c r="D89" s="66">
        <f t="shared" si="40"/>
        <v>2.8233424371273834</v>
      </c>
      <c r="E89" s="66">
        <f t="shared" si="41"/>
        <v>2.6316398251844606</v>
      </c>
      <c r="F89" s="66">
        <f t="shared" si="42"/>
        <v>0.19170261194292282</v>
      </c>
      <c r="G89" s="66">
        <f t="shared" si="43"/>
        <v>9.9984324444418651E-4</v>
      </c>
      <c r="H89" s="66">
        <f t="shared" si="44"/>
        <v>-0.19070276869847863</v>
      </c>
      <c r="I89" s="66">
        <f t="shared" si="45"/>
        <v>2.6326396684289048</v>
      </c>
      <c r="J89" s="66">
        <f t="shared" si="46"/>
        <v>0.19070276869847858</v>
      </c>
      <c r="K89" s="66">
        <f t="shared" si="47"/>
        <v>0</v>
      </c>
      <c r="L89" s="66">
        <f t="shared" si="48"/>
        <v>-0.19070276869847858</v>
      </c>
      <c r="M89" s="66">
        <f t="shared" si="49"/>
        <v>2.6326396684289048</v>
      </c>
      <c r="N89" s="66">
        <f t="shared" si="50"/>
        <v>0.19070276869847858</v>
      </c>
      <c r="O89" s="67">
        <f t="shared" si="51"/>
        <v>3.6367545989265421E-2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4.4969905596951003E-6</v>
      </c>
      <c r="X89" s="65">
        <f t="shared" si="55"/>
        <v>4.4969905596951E-2</v>
      </c>
      <c r="Y89" s="68">
        <f t="shared" si="57"/>
        <v>0.42151313928585887</v>
      </c>
      <c r="Z89" s="68">
        <f t="shared" si="58"/>
        <v>0.42151313928585843</v>
      </c>
      <c r="AA89" s="66">
        <f t="shared" si="56"/>
        <v>2.6326396684289048</v>
      </c>
      <c r="AB89" s="68">
        <f t="shared" si="59"/>
        <v>0.20045927054614809</v>
      </c>
    </row>
    <row r="90" spans="1:28">
      <c r="A90">
        <v>2586.83</v>
      </c>
      <c r="B90">
        <v>3.5301725415190659</v>
      </c>
      <c r="D90" s="66">
        <f t="shared" si="40"/>
        <v>3.1131327203864112</v>
      </c>
      <c r="E90" s="66">
        <f t="shared" si="41"/>
        <v>2.7778416801372963</v>
      </c>
      <c r="F90" s="66">
        <f t="shared" si="42"/>
        <v>0.33529104024911494</v>
      </c>
      <c r="G90" s="66">
        <f t="shared" si="43"/>
        <v>9.9984417897420151E-4</v>
      </c>
      <c r="H90" s="66">
        <f t="shared" si="44"/>
        <v>-0.33429119607014074</v>
      </c>
      <c r="I90" s="66">
        <f t="shared" si="45"/>
        <v>2.7788415243162703</v>
      </c>
      <c r="J90" s="66">
        <f t="shared" si="46"/>
        <v>0.33429119607014091</v>
      </c>
      <c r="K90" s="66">
        <f t="shared" si="47"/>
        <v>0</v>
      </c>
      <c r="L90" s="66">
        <f t="shared" si="48"/>
        <v>-0.33429119607014091</v>
      </c>
      <c r="M90" s="66">
        <f t="shared" si="49"/>
        <v>2.7788415243162703</v>
      </c>
      <c r="N90" s="66">
        <f t="shared" si="50"/>
        <v>0.33429119607014091</v>
      </c>
      <c r="O90" s="67">
        <f t="shared" si="51"/>
        <v>0.1117506037700054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4.1180155431638504E-6</v>
      </c>
      <c r="X90" s="65">
        <f t="shared" si="55"/>
        <v>4.1180155431638506E-2</v>
      </c>
      <c r="Y90" s="68">
        <f t="shared" si="57"/>
        <v>0.28979028325902734</v>
      </c>
      <c r="Z90" s="68">
        <f t="shared" si="58"/>
        <v>0.28979028325902778</v>
      </c>
      <c r="AA90" s="66">
        <f t="shared" si="56"/>
        <v>2.7788415243162703</v>
      </c>
      <c r="AB90" s="68">
        <f t="shared" si="59"/>
        <v>0.14620185588736545</v>
      </c>
    </row>
    <row r="91" spans="1:28">
      <c r="A91">
        <v>2828.16</v>
      </c>
      <c r="B91">
        <v>3.6092062551351645</v>
      </c>
      <c r="D91" s="66">
        <f t="shared" si="40"/>
        <v>3.1921664340025098</v>
      </c>
      <c r="E91" s="66">
        <f t="shared" si="41"/>
        <v>2.8959075791246551</v>
      </c>
      <c r="F91" s="66">
        <f t="shared" si="42"/>
        <v>0.29625885487785464</v>
      </c>
      <c r="G91" s="66">
        <f t="shared" si="43"/>
        <v>9.9984511448153695E-4</v>
      </c>
      <c r="H91" s="66">
        <f t="shared" si="44"/>
        <v>-0.2952590097633731</v>
      </c>
      <c r="I91" s="66">
        <f t="shared" si="45"/>
        <v>2.8969074242391368</v>
      </c>
      <c r="J91" s="66">
        <f t="shared" si="46"/>
        <v>0.29525900976337294</v>
      </c>
      <c r="K91" s="66">
        <f t="shared" si="47"/>
        <v>0</v>
      </c>
      <c r="L91" s="66">
        <f t="shared" si="48"/>
        <v>-0.29525900976337294</v>
      </c>
      <c r="M91" s="66">
        <f t="shared" si="49"/>
        <v>2.8969074242391368</v>
      </c>
      <c r="N91" s="66">
        <f t="shared" si="50"/>
        <v>0.29525900976337294</v>
      </c>
      <c r="O91" s="67">
        <f t="shared" si="51"/>
        <v>8.7177882846447549E-2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3.7666207525467242E-6</v>
      </c>
      <c r="X91" s="65">
        <f t="shared" si="55"/>
        <v>3.7666207525467239E-2</v>
      </c>
      <c r="Y91" s="68">
        <f t="shared" si="57"/>
        <v>7.9033713616098566E-2</v>
      </c>
      <c r="Z91" s="68">
        <f t="shared" si="58"/>
        <v>7.9033713616098566E-2</v>
      </c>
      <c r="AA91" s="66">
        <f t="shared" si="56"/>
        <v>2.8969074242391368</v>
      </c>
      <c r="AB91" s="68">
        <f t="shared" si="59"/>
        <v>0.11806589992286654</v>
      </c>
    </row>
    <row r="92" spans="1:28">
      <c r="A92">
        <v>3097.81</v>
      </c>
      <c r="B92">
        <v>3.6882399687512635</v>
      </c>
      <c r="D92" s="66">
        <f t="shared" si="40"/>
        <v>3.2712001476186083</v>
      </c>
      <c r="E92" s="66">
        <f t="shared" si="41"/>
        <v>2.9938461556524181</v>
      </c>
      <c r="F92" s="66">
        <f t="shared" si="42"/>
        <v>0.27735399196619026</v>
      </c>
      <c r="G92" s="66">
        <f t="shared" si="43"/>
        <v>9.9984605814556712E-4</v>
      </c>
      <c r="H92" s="66">
        <f t="shared" si="44"/>
        <v>-0.27635414590804469</v>
      </c>
      <c r="I92" s="66">
        <f t="shared" si="45"/>
        <v>2.9948460017105636</v>
      </c>
      <c r="J92" s="66">
        <f t="shared" si="46"/>
        <v>0.27635414590804475</v>
      </c>
      <c r="K92" s="66">
        <f t="shared" si="47"/>
        <v>0</v>
      </c>
      <c r="L92" s="66">
        <f t="shared" si="48"/>
        <v>-0.27635414590804475</v>
      </c>
      <c r="M92" s="66">
        <f t="shared" si="49"/>
        <v>2.9948460017105636</v>
      </c>
      <c r="N92" s="66">
        <f t="shared" si="50"/>
        <v>0.27635414590804475</v>
      </c>
      <c r="O92" s="67">
        <f t="shared" si="51"/>
        <v>7.6371613960564882E-2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3.4387538769396907E-6</v>
      </c>
      <c r="X92" s="65">
        <f t="shared" si="55"/>
        <v>3.438753876939691E-2</v>
      </c>
      <c r="Y92" s="68">
        <f t="shared" si="57"/>
        <v>7.9033713616099011E-2</v>
      </c>
      <c r="Z92" s="68">
        <f t="shared" si="58"/>
        <v>7.9033713616098566E-2</v>
      </c>
      <c r="AA92" s="66">
        <f t="shared" si="56"/>
        <v>2.9948460017105636</v>
      </c>
      <c r="AB92" s="68">
        <f t="shared" si="59"/>
        <v>9.7938577471426758E-2</v>
      </c>
    </row>
    <row r="93" spans="1:28">
      <c r="A93">
        <v>3388.56</v>
      </c>
      <c r="B93">
        <v>3.7145845399566295</v>
      </c>
      <c r="D93" s="66">
        <f t="shared" si="40"/>
        <v>3.2975447188239748</v>
      </c>
      <c r="E93" s="66">
        <f t="shared" si="41"/>
        <v>3.0736841067554774</v>
      </c>
      <c r="F93" s="66">
        <f t="shared" si="42"/>
        <v>0.22386061206849739</v>
      </c>
      <c r="G93" s="66">
        <f t="shared" si="43"/>
        <v>9.9984697654736899E-4</v>
      </c>
      <c r="H93" s="66">
        <f t="shared" si="44"/>
        <v>-0.22286076509195002</v>
      </c>
      <c r="I93" s="66">
        <f t="shared" si="45"/>
        <v>3.0746839537320247</v>
      </c>
      <c r="J93" s="66">
        <f t="shared" si="46"/>
        <v>0.22286076509195007</v>
      </c>
      <c r="K93" s="66">
        <f t="shared" si="47"/>
        <v>0</v>
      </c>
      <c r="L93" s="66">
        <f t="shared" si="48"/>
        <v>-0.22286076509195007</v>
      </c>
      <c r="M93" s="66">
        <f t="shared" si="49"/>
        <v>3.0746839537320247</v>
      </c>
      <c r="N93" s="66">
        <f t="shared" si="50"/>
        <v>0.22286076509195007</v>
      </c>
      <c r="O93" s="67">
        <f t="shared" si="51"/>
        <v>4.9666920617369353E-2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3.1436970711814291E-6</v>
      </c>
      <c r="X93" s="65">
        <f t="shared" si="55"/>
        <v>3.143697071181429E-2</v>
      </c>
      <c r="Y93" s="68">
        <f t="shared" si="57"/>
        <v>2.6344571205366041E-2</v>
      </c>
      <c r="Z93" s="68">
        <f t="shared" si="58"/>
        <v>2.6344571205366485E-2</v>
      </c>
      <c r="AA93" s="66">
        <f t="shared" si="56"/>
        <v>3.0746839537320247</v>
      </c>
      <c r="AB93" s="68">
        <f t="shared" si="59"/>
        <v>7.9837952021461156E-2</v>
      </c>
    </row>
    <row r="94" spans="1:28">
      <c r="A94">
        <v>3708.61</v>
      </c>
      <c r="B94">
        <v>3.767273682367362</v>
      </c>
      <c r="D94" s="66">
        <f t="shared" si="40"/>
        <v>3.3502338612347069</v>
      </c>
      <c r="E94" s="66">
        <f t="shared" si="41"/>
        <v>3.1412859794844694</v>
      </c>
      <c r="F94" s="66">
        <f t="shared" si="42"/>
        <v>0.20894788175023749</v>
      </c>
      <c r="G94" s="66">
        <f t="shared" si="43"/>
        <v>9.9984788951067898E-4</v>
      </c>
      <c r="H94" s="66">
        <f t="shared" si="44"/>
        <v>-0.2079480338607268</v>
      </c>
      <c r="I94" s="66">
        <f t="shared" si="45"/>
        <v>3.1422858273739802</v>
      </c>
      <c r="J94" s="66">
        <f t="shared" si="46"/>
        <v>0.20794803386072669</v>
      </c>
      <c r="K94" s="66">
        <f t="shared" si="47"/>
        <v>0</v>
      </c>
      <c r="L94" s="66">
        <f t="shared" si="48"/>
        <v>-0.20794803386072669</v>
      </c>
      <c r="M94" s="66">
        <f t="shared" si="49"/>
        <v>3.1422858273739802</v>
      </c>
      <c r="N94" s="66">
        <f t="shared" si="50"/>
        <v>0.20794803386072669</v>
      </c>
      <c r="O94" s="67">
        <f t="shared" si="51"/>
        <v>4.3242384786541931E-2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2.8723985934143906E-6</v>
      </c>
      <c r="X94" s="65">
        <f t="shared" si="55"/>
        <v>2.8723985934143905E-2</v>
      </c>
      <c r="Y94" s="68">
        <f t="shared" si="57"/>
        <v>5.2689142410732526E-2</v>
      </c>
      <c r="Z94" s="68">
        <f t="shared" si="58"/>
        <v>5.2689142410732082E-2</v>
      </c>
      <c r="AA94" s="66">
        <f t="shared" si="56"/>
        <v>3.1422858273739802</v>
      </c>
      <c r="AB94" s="68">
        <f t="shared" si="59"/>
        <v>6.7601873641955468E-2</v>
      </c>
    </row>
    <row r="95" spans="1:28">
      <c r="A95">
        <v>4058.02</v>
      </c>
      <c r="B95">
        <v>3.7936182535727272</v>
      </c>
      <c r="D95" s="66">
        <f t="shared" si="40"/>
        <v>3.3765784324400725</v>
      </c>
      <c r="E95" s="66">
        <f t="shared" si="41"/>
        <v>3.1988012355856408</v>
      </c>
      <c r="F95" s="66">
        <f t="shared" si="42"/>
        <v>0.17777719685443172</v>
      </c>
      <c r="G95" s="66">
        <f t="shared" si="43"/>
        <v>9.9984878951775089E-4</v>
      </c>
      <c r="H95" s="66">
        <f t="shared" si="44"/>
        <v>-0.17677734806491396</v>
      </c>
      <c r="I95" s="66">
        <f t="shared" si="45"/>
        <v>3.1998010843751583</v>
      </c>
      <c r="J95" s="66">
        <f t="shared" si="46"/>
        <v>0.17677734806491419</v>
      </c>
      <c r="K95" s="66">
        <f t="shared" si="47"/>
        <v>0</v>
      </c>
      <c r="L95" s="66">
        <f t="shared" si="48"/>
        <v>-0.17677734806491419</v>
      </c>
      <c r="M95" s="66">
        <f t="shared" si="49"/>
        <v>3.1998010843751583</v>
      </c>
      <c r="N95" s="66">
        <f t="shared" si="50"/>
        <v>0.17677734806491419</v>
      </c>
      <c r="O95" s="67">
        <f t="shared" si="51"/>
        <v>3.1250230788863818E-2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2.6250748265219349E-6</v>
      </c>
      <c r="X95" s="65">
        <f t="shared" si="55"/>
        <v>2.6250748265219351E-2</v>
      </c>
      <c r="Y95" s="68">
        <f t="shared" si="57"/>
        <v>2.6344571205365153E-2</v>
      </c>
      <c r="Z95" s="68">
        <f t="shared" si="58"/>
        <v>2.6344571205365597E-2</v>
      </c>
      <c r="AA95" s="66">
        <f t="shared" si="56"/>
        <v>3.1998010843751583</v>
      </c>
      <c r="AB95" s="68">
        <f t="shared" si="59"/>
        <v>5.7515257001178099E-2</v>
      </c>
    </row>
    <row r="96" spans="1:28">
      <c r="A96">
        <v>4435.8999999999996</v>
      </c>
      <c r="B96">
        <v>3.8199628247780941</v>
      </c>
      <c r="D96" s="66">
        <f t="shared" si="40"/>
        <v>3.402923003645439</v>
      </c>
      <c r="E96" s="66">
        <f t="shared" si="41"/>
        <v>3.2479172745744735</v>
      </c>
      <c r="F96" s="66">
        <f t="shared" si="42"/>
        <v>0.15500572907096544</v>
      </c>
      <c r="G96" s="66">
        <f t="shared" si="43"/>
        <v>9.9984966909012112E-4</v>
      </c>
      <c r="H96" s="66">
        <f t="shared" si="44"/>
        <v>-0.15400587940187532</v>
      </c>
      <c r="I96" s="66">
        <f t="shared" si="45"/>
        <v>3.2489171242435635</v>
      </c>
      <c r="J96" s="66">
        <f t="shared" si="46"/>
        <v>0.15400587940187549</v>
      </c>
      <c r="K96" s="66">
        <f t="shared" si="47"/>
        <v>0</v>
      </c>
      <c r="L96" s="66">
        <f t="shared" si="48"/>
        <v>-0.15400587940187549</v>
      </c>
      <c r="M96" s="66">
        <f t="shared" si="49"/>
        <v>3.2489171242435635</v>
      </c>
      <c r="N96" s="66">
        <f t="shared" si="50"/>
        <v>0.15400587940187549</v>
      </c>
      <c r="O96" s="67">
        <f t="shared" si="51"/>
        <v>2.3717810890345019E-2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2.4014531769252109E-6</v>
      </c>
      <c r="X96" s="65">
        <f t="shared" si="55"/>
        <v>2.4014531769252109E-2</v>
      </c>
      <c r="Y96" s="68">
        <f t="shared" si="57"/>
        <v>2.6344571205366929E-2</v>
      </c>
      <c r="Z96" s="68">
        <f t="shared" si="58"/>
        <v>2.6344571205366485E-2</v>
      </c>
      <c r="AA96" s="66">
        <f t="shared" si="56"/>
        <v>3.2489171242435635</v>
      </c>
      <c r="AB96" s="68">
        <f t="shared" si="59"/>
        <v>4.9116039868405181E-2</v>
      </c>
    </row>
    <row r="97" spans="1:28">
      <c r="A97">
        <v>4843.8599999999997</v>
      </c>
      <c r="B97">
        <v>3.8463073959834602</v>
      </c>
      <c r="D97" s="66">
        <f t="shared" si="40"/>
        <v>3.4292675748508055</v>
      </c>
      <c r="E97" s="66">
        <f t="shared" si="41"/>
        <v>3.2903134247153116</v>
      </c>
      <c r="F97" s="66">
        <f t="shared" si="42"/>
        <v>0.13895415013549384</v>
      </c>
      <c r="G97" s="66">
        <f t="shared" si="43"/>
        <v>9.9985052825622331E-4</v>
      </c>
      <c r="H97" s="66">
        <f t="shared" si="44"/>
        <v>-0.13795429960723762</v>
      </c>
      <c r="I97" s="66">
        <f t="shared" si="45"/>
        <v>3.2913132752435676</v>
      </c>
      <c r="J97" s="66">
        <f t="shared" si="46"/>
        <v>0.13795429960723782</v>
      </c>
      <c r="K97" s="66">
        <f t="shared" si="47"/>
        <v>0</v>
      </c>
      <c r="L97" s="66">
        <f t="shared" si="48"/>
        <v>-0.13795429960723782</v>
      </c>
      <c r="M97" s="66">
        <f t="shared" si="49"/>
        <v>3.2913132752435676</v>
      </c>
      <c r="N97" s="66">
        <f t="shared" si="50"/>
        <v>0.13795429960723782</v>
      </c>
      <c r="O97" s="67">
        <f t="shared" si="51"/>
        <v>1.9031388780123535E-2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2.1991977777067346E-6</v>
      </c>
      <c r="X97" s="65">
        <f t="shared" si="55"/>
        <v>2.1991977777067347E-2</v>
      </c>
      <c r="Y97" s="68">
        <f t="shared" si="57"/>
        <v>2.6344571205366041E-2</v>
      </c>
      <c r="Z97" s="68">
        <f t="shared" si="58"/>
        <v>2.6344571205366485E-2</v>
      </c>
      <c r="AA97" s="66">
        <f t="shared" si="56"/>
        <v>3.2913132752435676</v>
      </c>
      <c r="AB97" s="68">
        <f t="shared" si="59"/>
        <v>4.2396151000004156E-2</v>
      </c>
    </row>
    <row r="98" spans="1:28">
      <c r="A98">
        <v>5304.67</v>
      </c>
      <c r="B98">
        <v>3.8726519671888266</v>
      </c>
      <c r="D98" s="66">
        <f t="shared" si="40"/>
        <v>3.455612146056172</v>
      </c>
      <c r="E98" s="66">
        <f t="shared" si="41"/>
        <v>3.3288461953538238</v>
      </c>
      <c r="F98" s="66">
        <f t="shared" si="42"/>
        <v>0.1267659507023482</v>
      </c>
      <c r="G98" s="66">
        <f t="shared" si="43"/>
        <v>9.9985140543558393E-4</v>
      </c>
      <c r="H98" s="66">
        <f t="shared" si="44"/>
        <v>-0.12576609929691263</v>
      </c>
      <c r="I98" s="66">
        <f t="shared" si="45"/>
        <v>3.3298460467592594</v>
      </c>
      <c r="J98" s="66">
        <f t="shared" si="46"/>
        <v>0.12576609929691251</v>
      </c>
      <c r="K98" s="66">
        <f t="shared" si="47"/>
        <v>0</v>
      </c>
      <c r="L98" s="66">
        <f t="shared" si="48"/>
        <v>-0.12576609929691251</v>
      </c>
      <c r="M98" s="66">
        <f t="shared" si="49"/>
        <v>3.3298460467592594</v>
      </c>
      <c r="N98" s="66">
        <f t="shared" si="50"/>
        <v>0.12576609929691251</v>
      </c>
      <c r="O98" s="67">
        <f t="shared" si="51"/>
        <v>1.5817111732360858E-2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2.0081562373385231E-6</v>
      </c>
      <c r="X98" s="65">
        <f t="shared" si="55"/>
        <v>2.008156237338523E-2</v>
      </c>
      <c r="Y98" s="68">
        <f t="shared" si="57"/>
        <v>2.6344571205366485E-2</v>
      </c>
      <c r="Z98" s="68">
        <f t="shared" si="58"/>
        <v>2.6344571205366485E-2</v>
      </c>
      <c r="AA98" s="66">
        <f t="shared" si="56"/>
        <v>3.3298460467592594</v>
      </c>
      <c r="AB98" s="68">
        <f t="shared" si="59"/>
        <v>3.8532771515691788E-2</v>
      </c>
    </row>
    <row r="99" spans="1:28">
      <c r="A99">
        <v>5804.44</v>
      </c>
      <c r="B99">
        <v>3.8726519671888266</v>
      </c>
      <c r="D99" s="66">
        <f t="shared" si="40"/>
        <v>3.455612146056172</v>
      </c>
      <c r="E99" s="66">
        <f t="shared" si="41"/>
        <v>3.3626483246957637</v>
      </c>
      <c r="F99" s="66">
        <f t="shared" si="42"/>
        <v>9.2963821360408261E-2</v>
      </c>
      <c r="G99" s="66">
        <f t="shared" si="43"/>
        <v>9.9985226441171265E-4</v>
      </c>
      <c r="H99" s="66">
        <f t="shared" si="44"/>
        <v>-9.1963969095996551E-2</v>
      </c>
      <c r="I99" s="66">
        <f t="shared" si="45"/>
        <v>3.3636481769601754</v>
      </c>
      <c r="J99" s="66">
        <f t="shared" si="46"/>
        <v>9.1963969095996578E-2</v>
      </c>
      <c r="K99" s="66">
        <f t="shared" si="47"/>
        <v>0</v>
      </c>
      <c r="L99" s="66">
        <f t="shared" si="48"/>
        <v>-9.1963969095996578E-2</v>
      </c>
      <c r="M99" s="66">
        <f t="shared" si="49"/>
        <v>3.3636481769601754</v>
      </c>
      <c r="N99" s="66">
        <f t="shared" si="50"/>
        <v>9.1963969095996578E-2</v>
      </c>
      <c r="O99" s="67">
        <f t="shared" si="51"/>
        <v>8.4573716118894141E-3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1.8352513158069587E-6</v>
      </c>
      <c r="X99" s="65">
        <f t="shared" si="55"/>
        <v>1.8352513158069586E-2</v>
      </c>
      <c r="Y99" s="68">
        <f t="shared" si="57"/>
        <v>1E-4</v>
      </c>
      <c r="Z99" s="68">
        <f t="shared" si="58"/>
        <v>1E-4</v>
      </c>
      <c r="AA99" s="66">
        <f t="shared" si="56"/>
        <v>3.3636481769601754</v>
      </c>
      <c r="AB99" s="68">
        <f t="shared" si="59"/>
        <v>3.3802130200915936E-2</v>
      </c>
    </row>
    <row r="100" spans="1:28">
      <c r="A100">
        <v>6354.93</v>
      </c>
      <c r="B100">
        <v>3.8989965383941927</v>
      </c>
      <c r="D100" s="66">
        <f t="shared" si="40"/>
        <v>3.4819567172615375</v>
      </c>
      <c r="E100" s="66">
        <f t="shared" si="41"/>
        <v>3.3929829718099231</v>
      </c>
      <c r="F100" s="66">
        <f t="shared" si="42"/>
        <v>8.8973745451614406E-2</v>
      </c>
      <c r="G100" s="66">
        <f t="shared" si="43"/>
        <v>9.9985311887878657E-4</v>
      </c>
      <c r="H100" s="66">
        <f t="shared" si="44"/>
        <v>-8.7973892332735615E-2</v>
      </c>
      <c r="I100" s="66">
        <f t="shared" si="45"/>
        <v>3.393982824928802</v>
      </c>
      <c r="J100" s="66">
        <f t="shared" si="46"/>
        <v>8.7973892332735559E-2</v>
      </c>
      <c r="K100" s="66">
        <f t="shared" si="47"/>
        <v>0</v>
      </c>
      <c r="L100" s="66">
        <f t="shared" si="48"/>
        <v>-8.7973892332735559E-2</v>
      </c>
      <c r="M100" s="66">
        <f t="shared" si="49"/>
        <v>3.393982824928802</v>
      </c>
      <c r="N100" s="66">
        <f t="shared" si="50"/>
        <v>8.7973892332735559E-2</v>
      </c>
      <c r="O100" s="67">
        <f t="shared" si="51"/>
        <v>7.7394057321717481E-3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1.6762743488162014E-6</v>
      </c>
      <c r="X100" s="65">
        <f t="shared" si="55"/>
        <v>1.6762743488162014E-2</v>
      </c>
      <c r="Y100" s="68">
        <f t="shared" si="57"/>
        <v>2.6344571205366041E-2</v>
      </c>
      <c r="Z100" s="68">
        <f t="shared" si="58"/>
        <v>2.6344571205365597E-2</v>
      </c>
      <c r="AA100" s="66">
        <f t="shared" si="56"/>
        <v>3.393982824928802</v>
      </c>
      <c r="AB100" s="68">
        <f t="shared" si="59"/>
        <v>3.0334647968626616E-2</v>
      </c>
    </row>
    <row r="101" spans="1:28">
      <c r="A101">
        <v>6944.97</v>
      </c>
      <c r="B101">
        <v>3.8989965383941927</v>
      </c>
      <c r="D101" s="66">
        <f t="shared" si="40"/>
        <v>3.4819567172615375</v>
      </c>
      <c r="E101" s="66">
        <f t="shared" si="41"/>
        <v>3.4196729336844127</v>
      </c>
      <c r="F101" s="66">
        <f t="shared" si="42"/>
        <v>6.2283783577124829E-2</v>
      </c>
      <c r="G101" s="66">
        <f t="shared" si="43"/>
        <v>9.9985394663922814E-4</v>
      </c>
      <c r="H101" s="66">
        <f t="shared" si="44"/>
        <v>-6.1283929630485602E-2</v>
      </c>
      <c r="I101" s="66">
        <f t="shared" si="45"/>
        <v>3.4206727876310521</v>
      </c>
      <c r="J101" s="66">
        <f t="shared" si="46"/>
        <v>6.1283929630485456E-2</v>
      </c>
      <c r="K101" s="66">
        <f t="shared" si="47"/>
        <v>0</v>
      </c>
      <c r="L101" s="66">
        <f t="shared" si="48"/>
        <v>-6.1283929630485456E-2</v>
      </c>
      <c r="M101" s="66">
        <f t="shared" si="49"/>
        <v>3.4206727876310521</v>
      </c>
      <c r="N101" s="66">
        <f t="shared" si="50"/>
        <v>6.1283929630485456E-2</v>
      </c>
      <c r="O101" s="67">
        <f t="shared" si="51"/>
        <v>3.7557200309542931E-3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1.5338592027787799E-6</v>
      </c>
      <c r="X101" s="65">
        <f t="shared" si="55"/>
        <v>1.53385920277878E-2</v>
      </c>
      <c r="Y101" s="68">
        <f t="shared" si="57"/>
        <v>1E-4</v>
      </c>
      <c r="Z101" s="68">
        <f t="shared" si="58"/>
        <v>1E-4</v>
      </c>
      <c r="AA101" s="66">
        <f t="shared" si="56"/>
        <v>3.4206727876310521</v>
      </c>
      <c r="AB101" s="68">
        <f t="shared" si="59"/>
        <v>2.6689962702250103E-2</v>
      </c>
    </row>
    <row r="102" spans="1:28">
      <c r="A102">
        <v>7606.37</v>
      </c>
      <c r="B102">
        <v>3.8989965383941927</v>
      </c>
      <c r="D102" s="66">
        <f t="shared" si="40"/>
        <v>3.4819567172615375</v>
      </c>
      <c r="E102" s="66">
        <f t="shared" si="41"/>
        <v>3.4443579648832272</v>
      </c>
      <c r="F102" s="66">
        <f t="shared" si="42"/>
        <v>0</v>
      </c>
      <c r="G102" s="66">
        <f t="shared" si="43"/>
        <v>9.9985478511808979E-4</v>
      </c>
      <c r="H102" s="66">
        <f t="shared" si="44"/>
        <v>0</v>
      </c>
      <c r="I102" s="66">
        <f t="shared" si="45"/>
        <v>3.4453578196683452</v>
      </c>
      <c r="J102" s="66">
        <f t="shared" si="46"/>
        <v>0</v>
      </c>
      <c r="K102" s="66">
        <f t="shared" si="47"/>
        <v>0</v>
      </c>
      <c r="L102" s="66">
        <f t="shared" si="48"/>
        <v>0</v>
      </c>
      <c r="M102" s="66">
        <f t="shared" si="49"/>
        <v>3.4453578196683452</v>
      </c>
      <c r="N102" s="66">
        <f t="shared" si="50"/>
        <v>0</v>
      </c>
      <c r="O102" s="67">
        <f t="shared" si="51"/>
        <v>0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1.4004848761659691E-6</v>
      </c>
      <c r="X102" s="65">
        <f t="shared" si="55"/>
        <v>1.400484876165969E-2</v>
      </c>
      <c r="Y102" s="68">
        <f t="shared" si="57"/>
        <v>1E-4</v>
      </c>
      <c r="Z102" s="68">
        <f t="shared" si="58"/>
        <v>1E-4</v>
      </c>
      <c r="AA102" s="66">
        <f t="shared" si="56"/>
        <v>3.4453578196683452</v>
      </c>
      <c r="AB102" s="68">
        <f t="shared" si="59"/>
        <v>2.4685032037293109E-2</v>
      </c>
    </row>
    <row r="103" spans="1:28">
      <c r="A103">
        <v>8315.1200000000008</v>
      </c>
      <c r="B103">
        <v>3.8989965383941927</v>
      </c>
      <c r="D103" s="66">
        <f t="shared" si="40"/>
        <v>3.4819567172615375</v>
      </c>
      <c r="E103" s="66">
        <f t="shared" si="41"/>
        <v>3.4662847988468699</v>
      </c>
      <c r="F103" s="66">
        <f t="shared" si="42"/>
        <v>0</v>
      </c>
      <c r="G103" s="66">
        <f t="shared" si="43"/>
        <v>9.9985559699970793E-4</v>
      </c>
      <c r="H103" s="66">
        <f t="shared" si="44"/>
        <v>0</v>
      </c>
      <c r="I103" s="66">
        <f t="shared" si="45"/>
        <v>3.4672846544438696</v>
      </c>
      <c r="J103" s="66">
        <f t="shared" si="46"/>
        <v>0</v>
      </c>
      <c r="K103" s="66">
        <f t="shared" si="47"/>
        <v>0</v>
      </c>
      <c r="L103" s="66">
        <f t="shared" si="48"/>
        <v>0</v>
      </c>
      <c r="M103" s="66">
        <f t="shared" si="49"/>
        <v>3.4672846544438696</v>
      </c>
      <c r="N103" s="66">
        <f t="shared" si="50"/>
        <v>0</v>
      </c>
      <c r="O103" s="67">
        <f t="shared" si="51"/>
        <v>0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1.281112737702227E-6</v>
      </c>
      <c r="X103" s="65">
        <f t="shared" si="55"/>
        <v>1.281112737702227E-2</v>
      </c>
      <c r="Y103" s="68">
        <f t="shared" si="57"/>
        <v>1E-4</v>
      </c>
      <c r="Z103" s="68">
        <f t="shared" si="58"/>
        <v>1E-4</v>
      </c>
      <c r="AA103" s="66">
        <f t="shared" si="56"/>
        <v>3.4672846544438696</v>
      </c>
      <c r="AB103" s="68">
        <f t="shared" si="59"/>
        <v>2.1926834775524373E-2</v>
      </c>
    </row>
    <row r="104" spans="1:28">
      <c r="A104">
        <v>9096.09</v>
      </c>
      <c r="B104">
        <v>3.8989965383941927</v>
      </c>
      <c r="D104" s="66">
        <f t="shared" ref="D104:D125" si="60">IF(B104-$D$4&gt;0.05,B104-$D$4,IF(A104="","",0))</f>
        <v>3.4819567172615375</v>
      </c>
      <c r="E104" s="66">
        <f t="shared" ref="E104:E125" si="61">IF(D104="","",IF(A104&lt;$F$4+0.01,0,10^(((-0.434*$E$4)/(LOG(A104)-LOG($F$4)))+LOG($G$4))))</f>
        <v>3.4864278418771262</v>
      </c>
      <c r="F104" s="66">
        <f t="shared" ref="F104:F125" si="62">IF(E104="","",IF(ABS(D104-E104)&lt;0.05,0,D104-E104))</f>
        <v>0</v>
      </c>
      <c r="G104" s="66">
        <f t="shared" ref="G104:G125" si="63">IF(OR(D104="",$H$4=""),"",IF(A104&lt;$I$4,0,10^(((-0.434*$H$4)/(LOG(A104)-LOG($I$4)))+LOG($J$4))))</f>
        <v>9.9985640594373948E-4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3.4874276982830699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0</v>
      </c>
      <c r="M104" s="66">
        <f t="shared" ref="M104:M125" si="69">IF(L104="","",E104+G104+K104)</f>
        <v>3.4874276982830699</v>
      </c>
      <c r="N104" s="66">
        <f t="shared" ref="N104:N125" si="70">IF(M104="","",IF(ABS(D104-M104)&lt;0.05,0,D104-M104))</f>
        <v>0</v>
      </c>
      <c r="O104" s="67">
        <f t="shared" ref="O104:O125" si="71">IF($H$4="",IF(A104="","",F104^2),IF(N104="","",N104^2))</f>
        <v>0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1.1711192553638478E-6</v>
      </c>
      <c r="X104" s="65">
        <f t="shared" ref="X104:X125" si="75">IF(D104="","",IF(W104=" "," ",W104*10000))</f>
        <v>1.1711192553638478E-2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3.4874276982830699</v>
      </c>
      <c r="AB104" s="68">
        <f t="shared" si="59"/>
        <v>2.0143043839200292E-2</v>
      </c>
    </row>
    <row r="105" spans="1:28">
      <c r="A105">
        <v>9954.14</v>
      </c>
      <c r="B105">
        <v>3.8989965383941927</v>
      </c>
      <c r="D105" s="66">
        <f t="shared" si="60"/>
        <v>3.4819567172615375</v>
      </c>
      <c r="E105" s="66">
        <f t="shared" si="61"/>
        <v>3.5049345179032425</v>
      </c>
      <c r="F105" s="66">
        <f t="shared" si="62"/>
        <v>0</v>
      </c>
      <c r="G105" s="66">
        <f t="shared" si="63"/>
        <v>9.9985720919591606E-4</v>
      </c>
      <c r="H105" s="66">
        <f t="shared" si="64"/>
        <v>0</v>
      </c>
      <c r="I105" s="66">
        <f t="shared" si="65"/>
        <v>3.5059343751124383</v>
      </c>
      <c r="J105" s="66">
        <f t="shared" si="66"/>
        <v>0</v>
      </c>
      <c r="K105" s="66">
        <f t="shared" si="67"/>
        <v>0</v>
      </c>
      <c r="L105" s="66">
        <f t="shared" si="68"/>
        <v>0</v>
      </c>
      <c r="M105" s="66">
        <f t="shared" si="69"/>
        <v>3.5059343751124383</v>
      </c>
      <c r="N105" s="66">
        <f t="shared" si="70"/>
        <v>0</v>
      </c>
      <c r="O105" s="67">
        <f t="shared" si="71"/>
        <v>0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1.0701684070670638E-6</v>
      </c>
      <c r="X105" s="65">
        <f t="shared" si="75"/>
        <v>1.0701684070670639E-2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3.5059343751124383</v>
      </c>
      <c r="AB105" s="68">
        <f t="shared" ref="AB105:AB125" si="79">IF(AA105-AA104&lt;0.0001,0.0001,AA105-AA104)</f>
        <v>1.8506676829368462E-2</v>
      </c>
    </row>
    <row r="106" spans="1:28">
      <c r="A106">
        <v>10895.71</v>
      </c>
      <c r="B106">
        <v>3.8989965383941927</v>
      </c>
      <c r="D106" s="66">
        <f t="shared" si="60"/>
        <v>3.4819567172615375</v>
      </c>
      <c r="E106" s="66">
        <f t="shared" si="61"/>
        <v>3.5219708276037811</v>
      </c>
      <c r="F106" s="66">
        <f t="shared" si="62"/>
        <v>0</v>
      </c>
      <c r="G106" s="66">
        <f t="shared" si="63"/>
        <v>9.9985800558547735E-4</v>
      </c>
      <c r="H106" s="66">
        <f t="shared" si="64"/>
        <v>0</v>
      </c>
      <c r="I106" s="66">
        <f t="shared" si="65"/>
        <v>3.5229706856093665</v>
      </c>
      <c r="J106" s="66">
        <f t="shared" si="66"/>
        <v>0</v>
      </c>
      <c r="K106" s="66">
        <f t="shared" si="67"/>
        <v>0</v>
      </c>
      <c r="L106" s="66">
        <f t="shared" si="68"/>
        <v>0</v>
      </c>
      <c r="M106" s="66">
        <f t="shared" si="69"/>
        <v>3.5229706856093665</v>
      </c>
      <c r="N106" s="66">
        <f t="shared" si="70"/>
        <v>0</v>
      </c>
      <c r="O106" s="67">
        <f t="shared" si="71"/>
        <v>0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9.7768811280059251E-7</v>
      </c>
      <c r="X106" s="65">
        <f t="shared" si="75"/>
        <v>9.7768811280059247E-3</v>
      </c>
      <c r="Y106" s="68">
        <f t="shared" si="77"/>
        <v>1E-4</v>
      </c>
      <c r="Z106" s="68">
        <f t="shared" si="78"/>
        <v>1E-4</v>
      </c>
      <c r="AA106" s="66">
        <f t="shared" si="76"/>
        <v>3.5229706856093665</v>
      </c>
      <c r="AB106" s="68">
        <f t="shared" si="79"/>
        <v>1.703631049692822E-2</v>
      </c>
    </row>
    <row r="107" spans="1:28">
      <c r="A107">
        <v>11895.01</v>
      </c>
      <c r="B107">
        <v>3.8989965383941927</v>
      </c>
      <c r="D107" s="66">
        <f t="shared" si="60"/>
        <v>3.4819567172615375</v>
      </c>
      <c r="E107" s="66">
        <f t="shared" si="61"/>
        <v>3.5372261503059077</v>
      </c>
      <c r="F107" s="66">
        <f t="shared" si="62"/>
        <v>-5.5269433044370153E-2</v>
      </c>
      <c r="G107" s="66">
        <f t="shared" si="63"/>
        <v>9.998587703406996E-4</v>
      </c>
      <c r="H107" s="66">
        <f t="shared" si="64"/>
        <v>5.6269291814710853E-2</v>
      </c>
      <c r="I107" s="66">
        <f t="shared" si="65"/>
        <v>3.5382260090762485</v>
      </c>
      <c r="J107" s="66">
        <f t="shared" si="66"/>
        <v>-5.6269291814710964E-2</v>
      </c>
      <c r="K107" s="66">
        <f t="shared" si="67"/>
        <v>0</v>
      </c>
      <c r="L107" s="66">
        <f t="shared" si="68"/>
        <v>5.6269291814710964E-2</v>
      </c>
      <c r="M107" s="66">
        <f t="shared" si="69"/>
        <v>3.5382260090762485</v>
      </c>
      <c r="N107" s="66">
        <f t="shared" si="70"/>
        <v>-5.6269291814710964E-2</v>
      </c>
      <c r="O107" s="67">
        <f t="shared" si="71"/>
        <v>3.1662332013290984E-3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8.9555251719187644E-7</v>
      </c>
      <c r="X107" s="65">
        <f t="shared" si="75"/>
        <v>8.9555251719187646E-3</v>
      </c>
      <c r="Y107" s="68">
        <f t="shared" si="77"/>
        <v>1E-4</v>
      </c>
      <c r="Z107" s="68">
        <f t="shared" si="78"/>
        <v>1E-4</v>
      </c>
      <c r="AA107" s="66">
        <f t="shared" si="76"/>
        <v>3.5382260090762485</v>
      </c>
      <c r="AB107" s="68">
        <f t="shared" si="79"/>
        <v>1.5255323466881965E-2</v>
      </c>
    </row>
    <row r="108" spans="1:28">
      <c r="A108">
        <v>12994.75</v>
      </c>
      <c r="B108">
        <v>3.8989965383941927</v>
      </c>
      <c r="D108" s="66">
        <f t="shared" si="60"/>
        <v>3.4819567172615375</v>
      </c>
      <c r="E108" s="66">
        <f t="shared" si="61"/>
        <v>3.5514615420844753</v>
      </c>
      <c r="F108" s="66">
        <f t="shared" si="62"/>
        <v>-6.9504824822937739E-2</v>
      </c>
      <c r="G108" s="66">
        <f t="shared" si="63"/>
        <v>9.9985953270436898E-4</v>
      </c>
      <c r="H108" s="66">
        <f t="shared" si="64"/>
        <v>7.0504684355642111E-2</v>
      </c>
      <c r="I108" s="66">
        <f t="shared" si="65"/>
        <v>3.5524614016171796</v>
      </c>
      <c r="J108" s="66">
        <f t="shared" si="66"/>
        <v>-7.0504684355642055E-2</v>
      </c>
      <c r="K108" s="66">
        <f t="shared" si="67"/>
        <v>0</v>
      </c>
      <c r="L108" s="66">
        <f t="shared" si="68"/>
        <v>7.0504684355642055E-2</v>
      </c>
      <c r="M108" s="66">
        <f t="shared" si="69"/>
        <v>3.5524614016171796</v>
      </c>
      <c r="N108" s="66">
        <f t="shared" si="70"/>
        <v>-7.0504684355642055E-2</v>
      </c>
      <c r="O108" s="67">
        <f t="shared" si="71"/>
        <v>4.970910516088718E-3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8.197622999690292E-7</v>
      </c>
      <c r="X108" s="65">
        <f t="shared" si="75"/>
        <v>8.1976229996902922E-3</v>
      </c>
      <c r="Y108" s="68">
        <f t="shared" si="77"/>
        <v>1E-4</v>
      </c>
      <c r="Z108" s="68">
        <f t="shared" si="78"/>
        <v>1E-4</v>
      </c>
      <c r="AA108" s="66">
        <f t="shared" si="76"/>
        <v>3.5524614016171796</v>
      </c>
      <c r="AB108" s="68">
        <f t="shared" si="79"/>
        <v>1.4235392540931091E-2</v>
      </c>
    </row>
    <row r="109" spans="1:28">
      <c r="A109">
        <v>14293.99</v>
      </c>
      <c r="B109">
        <v>3.8989965383941927</v>
      </c>
      <c r="D109" s="66">
        <f t="shared" si="60"/>
        <v>3.4819567172615375</v>
      </c>
      <c r="E109" s="66">
        <f t="shared" si="61"/>
        <v>3.565664114593039</v>
      </c>
      <c r="F109" s="66">
        <f t="shared" si="62"/>
        <v>-8.3707397331501454E-2</v>
      </c>
      <c r="G109" s="66">
        <f t="shared" si="63"/>
        <v>9.9986034511317088E-4</v>
      </c>
      <c r="H109" s="66">
        <f t="shared" si="64"/>
        <v>8.470725767661462E-2</v>
      </c>
      <c r="I109" s="66">
        <f t="shared" si="65"/>
        <v>3.5666639749381521</v>
      </c>
      <c r="J109" s="66">
        <f t="shared" si="66"/>
        <v>-8.4707257676614578E-2</v>
      </c>
      <c r="K109" s="66">
        <f t="shared" si="67"/>
        <v>0</v>
      </c>
      <c r="L109" s="66">
        <f t="shared" si="68"/>
        <v>8.4707257676614578E-2</v>
      </c>
      <c r="M109" s="66">
        <f t="shared" si="69"/>
        <v>3.5666639749381521</v>
      </c>
      <c r="N109" s="66">
        <f t="shared" si="70"/>
        <v>-8.4707257676614578E-2</v>
      </c>
      <c r="O109" s="67">
        <f t="shared" si="71"/>
        <v>7.1753195030923797E-3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7.4525070659224914E-7</v>
      </c>
      <c r="X109" s="65">
        <f t="shared" si="75"/>
        <v>7.4525070659224911E-3</v>
      </c>
      <c r="Y109" s="68">
        <f t="shared" si="77"/>
        <v>1E-4</v>
      </c>
      <c r="Z109" s="68">
        <f t="shared" si="78"/>
        <v>1E-4</v>
      </c>
      <c r="AA109" s="66">
        <f t="shared" si="76"/>
        <v>3.5666639749381521</v>
      </c>
      <c r="AB109" s="68">
        <f t="shared" si="79"/>
        <v>1.4202573320972522E-2</v>
      </c>
    </row>
    <row r="110" spans="1:28">
      <c r="A110">
        <v>15593.92</v>
      </c>
      <c r="B110">
        <v>3.8989965383941927</v>
      </c>
      <c r="D110" s="66">
        <f t="shared" si="60"/>
        <v>3.4819567172615375</v>
      </c>
      <c r="E110" s="66">
        <f t="shared" si="61"/>
        <v>3.5777138281162126</v>
      </c>
      <c r="F110" s="66">
        <f t="shared" si="62"/>
        <v>-9.5757110854675087E-2</v>
      </c>
      <c r="G110" s="66">
        <f t="shared" si="63"/>
        <v>9.9986107900391203E-4</v>
      </c>
      <c r="H110" s="66">
        <f t="shared" si="64"/>
        <v>9.6756971933678992E-2</v>
      </c>
      <c r="I110" s="66">
        <f t="shared" si="65"/>
        <v>3.5787136891952165</v>
      </c>
      <c r="J110" s="66">
        <f t="shared" si="66"/>
        <v>-9.6756971933678937E-2</v>
      </c>
      <c r="K110" s="66">
        <f t="shared" si="67"/>
        <v>0</v>
      </c>
      <c r="L110" s="66">
        <f t="shared" si="68"/>
        <v>9.6756971933678937E-2</v>
      </c>
      <c r="M110" s="66">
        <f t="shared" si="69"/>
        <v>3.5787136891952165</v>
      </c>
      <c r="N110" s="66">
        <f t="shared" si="70"/>
        <v>-9.6756971933678937E-2</v>
      </c>
      <c r="O110" s="67">
        <f t="shared" si="71"/>
        <v>9.3619116177747329E-3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6.8312561225929989E-7</v>
      </c>
      <c r="X110" s="65">
        <f t="shared" si="75"/>
        <v>6.8312561225929991E-3</v>
      </c>
      <c r="Y110" s="68">
        <f t="shared" si="77"/>
        <v>1E-4</v>
      </c>
      <c r="Z110" s="68">
        <f t="shared" si="78"/>
        <v>1E-4</v>
      </c>
      <c r="AA110" s="66">
        <f t="shared" si="76"/>
        <v>3.5787136891952165</v>
      </c>
      <c r="AB110" s="68">
        <f t="shared" si="79"/>
        <v>1.2049714257064359E-2</v>
      </c>
    </row>
    <row r="111" spans="1:28">
      <c r="A111">
        <v>17095.060000000001</v>
      </c>
      <c r="B111">
        <v>3.8989965383941927</v>
      </c>
      <c r="D111" s="66">
        <f t="shared" si="60"/>
        <v>3.4819567172615375</v>
      </c>
      <c r="E111" s="66">
        <f t="shared" si="61"/>
        <v>3.5895794676448083</v>
      </c>
      <c r="F111" s="66">
        <f t="shared" si="62"/>
        <v>-0.10762275038327074</v>
      </c>
      <c r="G111" s="66">
        <f t="shared" si="63"/>
        <v>9.9986184560050791E-4</v>
      </c>
      <c r="H111" s="66">
        <f t="shared" si="64"/>
        <v>0.10862261222887125</v>
      </c>
      <c r="I111" s="66">
        <f t="shared" si="65"/>
        <v>3.5905793294904087</v>
      </c>
      <c r="J111" s="66">
        <f t="shared" si="66"/>
        <v>-0.10862261222887115</v>
      </c>
      <c r="K111" s="66">
        <f t="shared" si="67"/>
        <v>0</v>
      </c>
      <c r="L111" s="66">
        <f t="shared" si="68"/>
        <v>0.10862261222887115</v>
      </c>
      <c r="M111" s="66">
        <f t="shared" si="69"/>
        <v>3.5905793294904087</v>
      </c>
      <c r="N111" s="66">
        <f t="shared" si="70"/>
        <v>-0.10862261222887115</v>
      </c>
      <c r="O111" s="67">
        <f t="shared" si="71"/>
        <v>1.1798871887423708E-2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6.2313944189271877E-7</v>
      </c>
      <c r="X111" s="65">
        <f t="shared" si="75"/>
        <v>6.2313944189271876E-3</v>
      </c>
      <c r="Y111" s="68">
        <f t="shared" si="77"/>
        <v>1E-4</v>
      </c>
      <c r="Z111" s="68">
        <f t="shared" si="78"/>
        <v>1E-4</v>
      </c>
      <c r="AA111" s="66">
        <f t="shared" si="76"/>
        <v>3.5905793294904087</v>
      </c>
      <c r="AB111" s="68">
        <f t="shared" si="79"/>
        <v>1.1865640295192215E-2</v>
      </c>
    </row>
    <row r="112" spans="1:28">
      <c r="A112">
        <v>18693.61</v>
      </c>
      <c r="B112">
        <v>3.8989965383941927</v>
      </c>
      <c r="D112" s="66">
        <f t="shared" si="60"/>
        <v>3.4819567172615375</v>
      </c>
      <c r="E112" s="66">
        <f t="shared" si="61"/>
        <v>3.6003576200251128</v>
      </c>
      <c r="F112" s="66">
        <f t="shared" si="62"/>
        <v>-0.11840090276357529</v>
      </c>
      <c r="G112" s="66">
        <f t="shared" si="63"/>
        <v>9.9986258313675982E-4</v>
      </c>
      <c r="H112" s="66">
        <f t="shared" si="64"/>
        <v>0.11940076534671205</v>
      </c>
      <c r="I112" s="66">
        <f t="shared" si="65"/>
        <v>3.6013574826082495</v>
      </c>
      <c r="J112" s="66">
        <f t="shared" si="66"/>
        <v>-0.11940076534671196</v>
      </c>
      <c r="K112" s="66">
        <f t="shared" si="67"/>
        <v>0</v>
      </c>
      <c r="L112" s="66">
        <f t="shared" si="68"/>
        <v>0.11940076534671196</v>
      </c>
      <c r="M112" s="66">
        <f t="shared" si="69"/>
        <v>3.6013574826082495</v>
      </c>
      <c r="N112" s="66">
        <f t="shared" si="70"/>
        <v>-0.11940076534671196</v>
      </c>
      <c r="O112" s="67">
        <f t="shared" si="71"/>
        <v>1.425654276538057E-2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5.6985280785907813E-7</v>
      </c>
      <c r="X112" s="65">
        <f t="shared" si="75"/>
        <v>5.698528078590781E-3</v>
      </c>
      <c r="Y112" s="68">
        <f t="shared" si="77"/>
        <v>1E-4</v>
      </c>
      <c r="Z112" s="68">
        <f t="shared" si="78"/>
        <v>1E-4</v>
      </c>
      <c r="AA112" s="66">
        <f t="shared" si="76"/>
        <v>3.6013574826082495</v>
      </c>
      <c r="AB112" s="68">
        <f t="shared" si="79"/>
        <v>1.0778153117840805E-2</v>
      </c>
    </row>
    <row r="113" spans="1:28">
      <c r="A113">
        <v>20394.32</v>
      </c>
      <c r="B113">
        <v>3.8989965383941927</v>
      </c>
      <c r="D113" s="66">
        <f t="shared" si="60"/>
        <v>3.4819567172615375</v>
      </c>
      <c r="E113" s="66">
        <f t="shared" si="61"/>
        <v>3.6102017948397709</v>
      </c>
      <c r="F113" s="66">
        <f t="shared" si="62"/>
        <v>-0.12824507757823334</v>
      </c>
      <c r="G113" s="66">
        <f t="shared" si="63"/>
        <v>9.9986329402004912E-4</v>
      </c>
      <c r="H113" s="66">
        <f t="shared" si="64"/>
        <v>0.12924494087225338</v>
      </c>
      <c r="I113" s="66">
        <f t="shared" si="65"/>
        <v>3.6112016581337909</v>
      </c>
      <c r="J113" s="66">
        <f t="shared" si="66"/>
        <v>-0.12924494087225336</v>
      </c>
      <c r="K113" s="66">
        <f t="shared" si="67"/>
        <v>0</v>
      </c>
      <c r="L113" s="66">
        <f t="shared" si="68"/>
        <v>0.12924494087225336</v>
      </c>
      <c r="M113" s="66">
        <f t="shared" si="69"/>
        <v>3.6112016581337909</v>
      </c>
      <c r="N113" s="66">
        <f t="shared" si="70"/>
        <v>-0.12924494087225336</v>
      </c>
      <c r="O113" s="67">
        <f t="shared" si="71"/>
        <v>1.6704254741072264E-2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5.2233200947727324E-7</v>
      </c>
      <c r="X113" s="65">
        <f t="shared" si="75"/>
        <v>5.2233200947727322E-3</v>
      </c>
      <c r="Y113" s="68">
        <f t="shared" si="77"/>
        <v>1E-4</v>
      </c>
      <c r="Z113" s="68">
        <f t="shared" si="78"/>
        <v>1E-4</v>
      </c>
      <c r="AA113" s="66">
        <f t="shared" si="76"/>
        <v>3.6112016581337909</v>
      </c>
      <c r="AB113" s="68">
        <f t="shared" si="79"/>
        <v>9.8441755255413987E-3</v>
      </c>
    </row>
    <row r="114" spans="1:28">
      <c r="A114">
        <v>22294.34</v>
      </c>
      <c r="B114">
        <v>3.8989965383941927</v>
      </c>
      <c r="D114" s="66">
        <f t="shared" si="60"/>
        <v>3.4819567172615375</v>
      </c>
      <c r="E114" s="66">
        <f t="shared" si="61"/>
        <v>3.6196646350430943</v>
      </c>
      <c r="F114" s="66">
        <f t="shared" si="62"/>
        <v>-0.13770791778155678</v>
      </c>
      <c r="G114" s="66">
        <f t="shared" si="63"/>
        <v>9.9986401367500085E-4</v>
      </c>
      <c r="H114" s="66">
        <f t="shared" si="64"/>
        <v>0.13870778179523177</v>
      </c>
      <c r="I114" s="66">
        <f t="shared" si="65"/>
        <v>3.6206644990567693</v>
      </c>
      <c r="J114" s="66">
        <f t="shared" si="66"/>
        <v>-0.1387077817952318</v>
      </c>
      <c r="K114" s="66">
        <f t="shared" si="67"/>
        <v>0</v>
      </c>
      <c r="L114" s="66">
        <f t="shared" si="68"/>
        <v>0.1387077817952318</v>
      </c>
      <c r="M114" s="66">
        <f t="shared" si="69"/>
        <v>3.6206644990567693</v>
      </c>
      <c r="N114" s="66">
        <f t="shared" si="70"/>
        <v>-0.1387077817952318</v>
      </c>
      <c r="O114" s="67">
        <f t="shared" si="71"/>
        <v>1.9239848730553639E-2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4.7781661836692815E-7</v>
      </c>
      <c r="X114" s="65">
        <f t="shared" si="75"/>
        <v>4.7781661836692815E-3</v>
      </c>
      <c r="Y114" s="68">
        <f t="shared" si="77"/>
        <v>1E-4</v>
      </c>
      <c r="Z114" s="68">
        <f t="shared" si="78"/>
        <v>1E-4</v>
      </c>
      <c r="AA114" s="66">
        <f t="shared" si="76"/>
        <v>3.6206644990567693</v>
      </c>
      <c r="AB114" s="68">
        <f t="shared" si="79"/>
        <v>9.4628409229784438E-3</v>
      </c>
    </row>
    <row r="115" spans="1:28">
      <c r="A115">
        <v>24397.95</v>
      </c>
      <c r="B115">
        <v>3.8989965383941927</v>
      </c>
      <c r="D115" s="66">
        <f t="shared" si="60"/>
        <v>3.4819567172615375</v>
      </c>
      <c r="E115" s="66">
        <f t="shared" si="61"/>
        <v>3.6286727409445843</v>
      </c>
      <c r="F115" s="66">
        <f t="shared" si="62"/>
        <v>-0.1467160236830467</v>
      </c>
      <c r="G115" s="66">
        <f t="shared" si="63"/>
        <v>9.9986473445950715E-4</v>
      </c>
      <c r="H115" s="66">
        <f t="shared" si="64"/>
        <v>0.14771588841750621</v>
      </c>
      <c r="I115" s="66">
        <f t="shared" si="65"/>
        <v>3.6296726056790436</v>
      </c>
      <c r="J115" s="66">
        <f t="shared" si="66"/>
        <v>-0.14771588841750605</v>
      </c>
      <c r="K115" s="66">
        <f t="shared" si="67"/>
        <v>0</v>
      </c>
      <c r="L115" s="66">
        <f t="shared" si="68"/>
        <v>0.14771588841750605</v>
      </c>
      <c r="M115" s="66">
        <f t="shared" si="69"/>
        <v>3.6296726056790436</v>
      </c>
      <c r="N115" s="66">
        <f t="shared" si="70"/>
        <v>-0.14771588841750605</v>
      </c>
      <c r="O115" s="67">
        <f t="shared" si="71"/>
        <v>2.1819983690973096E-2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4.3661890230624057E-7</v>
      </c>
      <c r="X115" s="65">
        <f t="shared" si="75"/>
        <v>4.3661890230624056E-3</v>
      </c>
      <c r="Y115" s="68">
        <f t="shared" si="77"/>
        <v>1E-4</v>
      </c>
      <c r="Z115" s="68">
        <f t="shared" si="78"/>
        <v>1E-4</v>
      </c>
      <c r="AA115" s="66">
        <f t="shared" si="76"/>
        <v>3.6296726056790436</v>
      </c>
      <c r="AB115" s="68">
        <f t="shared" si="79"/>
        <v>9.0081066222742479E-3</v>
      </c>
    </row>
    <row r="116" spans="1:28">
      <c r="A116">
        <v>26697.57</v>
      </c>
      <c r="B116">
        <v>3.8989965383941927</v>
      </c>
      <c r="D116" s="66">
        <f t="shared" si="60"/>
        <v>3.4819567172615375</v>
      </c>
      <c r="E116" s="66">
        <f t="shared" si="61"/>
        <v>3.6371482460167766</v>
      </c>
      <c r="F116" s="66">
        <f t="shared" si="62"/>
        <v>-0.15519152875523901</v>
      </c>
      <c r="G116" s="66">
        <f t="shared" si="63"/>
        <v>9.99865446912917E-4</v>
      </c>
      <c r="H116" s="66">
        <f t="shared" si="64"/>
        <v>0.15619139420215192</v>
      </c>
      <c r="I116" s="66">
        <f t="shared" si="65"/>
        <v>3.6381481114636895</v>
      </c>
      <c r="J116" s="66">
        <f t="shared" si="66"/>
        <v>-0.156191394202152</v>
      </c>
      <c r="K116" s="66">
        <f t="shared" si="67"/>
        <v>0</v>
      </c>
      <c r="L116" s="66">
        <f t="shared" si="68"/>
        <v>0.156191394202152</v>
      </c>
      <c r="M116" s="66">
        <f t="shared" si="69"/>
        <v>3.6381481114636895</v>
      </c>
      <c r="N116" s="66">
        <f t="shared" si="70"/>
        <v>-0.156191394202152</v>
      </c>
      <c r="O116" s="67">
        <f t="shared" si="71"/>
        <v>2.4395751622812042E-2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3.9901032743888461E-7</v>
      </c>
      <c r="X116" s="65">
        <f t="shared" si="75"/>
        <v>3.9901032743888459E-3</v>
      </c>
      <c r="Y116" s="68">
        <f t="shared" si="77"/>
        <v>1E-4</v>
      </c>
      <c r="Z116" s="68">
        <f t="shared" si="78"/>
        <v>1E-4</v>
      </c>
      <c r="AA116" s="66">
        <f t="shared" si="76"/>
        <v>3.6381481114636895</v>
      </c>
      <c r="AB116" s="68">
        <f t="shared" si="79"/>
        <v>8.4755057846459536E-3</v>
      </c>
    </row>
    <row r="117" spans="1:28">
      <c r="A117">
        <v>29299.14</v>
      </c>
      <c r="B117">
        <v>3.8989965383941927</v>
      </c>
      <c r="D117" s="66">
        <f t="shared" si="60"/>
        <v>3.4819567172615375</v>
      </c>
      <c r="E117" s="66">
        <f t="shared" si="61"/>
        <v>3.6453960178361293</v>
      </c>
      <c r="F117" s="66">
        <f t="shared" si="62"/>
        <v>-0.16343930057459177</v>
      </c>
      <c r="G117" s="66">
        <f t="shared" si="63"/>
        <v>9.9986617457034741E-4</v>
      </c>
      <c r="H117" s="66">
        <f t="shared" si="64"/>
        <v>0.16443916674916212</v>
      </c>
      <c r="I117" s="66">
        <f t="shared" si="65"/>
        <v>3.6463958840106998</v>
      </c>
      <c r="J117" s="66">
        <f t="shared" si="66"/>
        <v>-0.16443916674916226</v>
      </c>
      <c r="K117" s="66">
        <f t="shared" si="67"/>
        <v>0</v>
      </c>
      <c r="L117" s="66">
        <f t="shared" si="68"/>
        <v>0.16443916674916226</v>
      </c>
      <c r="M117" s="66">
        <f t="shared" si="69"/>
        <v>3.6463958840106998</v>
      </c>
      <c r="N117" s="66">
        <f t="shared" si="70"/>
        <v>-0.16443916674916226</v>
      </c>
      <c r="O117" s="67">
        <f t="shared" si="71"/>
        <v>2.704023956115879E-2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3.635808473396333E-7</v>
      </c>
      <c r="X117" s="65">
        <f t="shared" si="75"/>
        <v>3.6358084733963329E-3</v>
      </c>
      <c r="Y117" s="68">
        <f t="shared" si="77"/>
        <v>1E-4</v>
      </c>
      <c r="Z117" s="68">
        <f t="shared" si="78"/>
        <v>1E-4</v>
      </c>
      <c r="AA117" s="66">
        <f t="shared" si="76"/>
        <v>3.6463958840106998</v>
      </c>
      <c r="AB117" s="68">
        <f t="shared" si="79"/>
        <v>8.247772547010257E-3</v>
      </c>
    </row>
    <row r="118" spans="1:28">
      <c r="A118">
        <v>31997.58</v>
      </c>
      <c r="B118">
        <v>3.8989965383941927</v>
      </c>
      <c r="D118" s="66">
        <f t="shared" si="60"/>
        <v>3.4819567172615375</v>
      </c>
      <c r="E118" s="66">
        <f t="shared" si="61"/>
        <v>3.6527791994057277</v>
      </c>
      <c r="F118" s="66">
        <f t="shared" si="62"/>
        <v>-0.17082248214419016</v>
      </c>
      <c r="G118" s="66">
        <f t="shared" si="63"/>
        <v>9.9986685678789093E-4</v>
      </c>
      <c r="H118" s="66">
        <f t="shared" si="64"/>
        <v>0.17182234900097804</v>
      </c>
      <c r="I118" s="66">
        <f t="shared" si="65"/>
        <v>3.6537790662625156</v>
      </c>
      <c r="J118" s="66">
        <f t="shared" si="66"/>
        <v>-0.17182234900097804</v>
      </c>
      <c r="K118" s="66">
        <f t="shared" si="67"/>
        <v>0</v>
      </c>
      <c r="L118" s="66">
        <f t="shared" si="68"/>
        <v>0.17182234900097804</v>
      </c>
      <c r="M118" s="66">
        <f t="shared" si="69"/>
        <v>3.6537790662625156</v>
      </c>
      <c r="N118" s="66">
        <f t="shared" si="70"/>
        <v>-0.17182234900097804</v>
      </c>
      <c r="O118" s="67">
        <f t="shared" si="71"/>
        <v>2.9522919616213898E-2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3.3291911911846277E-7</v>
      </c>
      <c r="X118" s="65">
        <f t="shared" si="75"/>
        <v>3.3291911911846276E-3</v>
      </c>
      <c r="Y118" s="68">
        <f t="shared" si="77"/>
        <v>1E-4</v>
      </c>
      <c r="Z118" s="68">
        <f t="shared" si="78"/>
        <v>1E-4</v>
      </c>
      <c r="AA118" s="66">
        <f t="shared" si="76"/>
        <v>3.6537790662625156</v>
      </c>
      <c r="AB118" s="68">
        <f t="shared" si="79"/>
        <v>7.3831822518157786E-3</v>
      </c>
    </row>
    <row r="119" spans="1:28">
      <c r="A119">
        <v>35005.730000000003</v>
      </c>
      <c r="B119">
        <v>3.8989965383941927</v>
      </c>
      <c r="D119" s="66">
        <f t="shared" si="60"/>
        <v>3.4819567172615375</v>
      </c>
      <c r="E119" s="66">
        <f t="shared" si="61"/>
        <v>3.6599113530769576</v>
      </c>
      <c r="F119" s="66">
        <f t="shared" si="62"/>
        <v>-0.17795463581542004</v>
      </c>
      <c r="G119" s="66">
        <f t="shared" si="63"/>
        <v>9.9986754542458135E-4</v>
      </c>
      <c r="H119" s="66">
        <f t="shared" si="64"/>
        <v>0.17895450336084462</v>
      </c>
      <c r="I119" s="66">
        <f t="shared" si="65"/>
        <v>3.6609112206223822</v>
      </c>
      <c r="J119" s="66">
        <f t="shared" si="66"/>
        <v>-0.17895450336084462</v>
      </c>
      <c r="K119" s="66">
        <f t="shared" si="67"/>
        <v>0</v>
      </c>
      <c r="L119" s="66">
        <f t="shared" si="68"/>
        <v>0.17895450336084462</v>
      </c>
      <c r="M119" s="66">
        <f t="shared" si="69"/>
        <v>3.6609112206223822</v>
      </c>
      <c r="N119" s="66">
        <f t="shared" si="70"/>
        <v>-0.17895450336084462</v>
      </c>
      <c r="O119" s="67">
        <f t="shared" si="71"/>
        <v>3.2024714273126545E-2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3.0431035569098377E-7</v>
      </c>
      <c r="X119" s="65">
        <f t="shared" si="75"/>
        <v>3.0431035569098378E-3</v>
      </c>
      <c r="Y119" s="68">
        <f t="shared" si="77"/>
        <v>1E-4</v>
      </c>
      <c r="Z119" s="68">
        <f t="shared" si="78"/>
        <v>1E-4</v>
      </c>
      <c r="AA119" s="66">
        <f t="shared" si="76"/>
        <v>3.6609112206223822</v>
      </c>
      <c r="AB119" s="68">
        <f t="shared" si="79"/>
        <v>7.1321543598665826E-3</v>
      </c>
    </row>
    <row r="120" spans="1:28">
      <c r="A120">
        <v>38298.449999999997</v>
      </c>
      <c r="B120">
        <v>3.8989965383941927</v>
      </c>
      <c r="D120" s="66">
        <f t="shared" si="60"/>
        <v>3.4819567172615375</v>
      </c>
      <c r="E120" s="66">
        <f t="shared" si="61"/>
        <v>3.6666764218296266</v>
      </c>
      <c r="F120" s="66">
        <f t="shared" si="62"/>
        <v>-0.18471970456808906</v>
      </c>
      <c r="G120" s="66">
        <f t="shared" si="63"/>
        <v>9.9986822732291343E-4</v>
      </c>
      <c r="H120" s="66">
        <f t="shared" si="64"/>
        <v>0.18571957279541199</v>
      </c>
      <c r="I120" s="66">
        <f t="shared" si="65"/>
        <v>3.6676762900569497</v>
      </c>
      <c r="J120" s="66">
        <f t="shared" si="66"/>
        <v>-0.18571957279541218</v>
      </c>
      <c r="K120" s="66">
        <f t="shared" si="67"/>
        <v>0</v>
      </c>
      <c r="L120" s="66">
        <f t="shared" si="68"/>
        <v>0.18571957279541218</v>
      </c>
      <c r="M120" s="66">
        <f t="shared" si="69"/>
        <v>3.6676762900569497</v>
      </c>
      <c r="N120" s="66">
        <f t="shared" si="70"/>
        <v>-0.18571957279541218</v>
      </c>
      <c r="O120" s="67">
        <f t="shared" si="71"/>
        <v>3.4491759719310407E-2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2.7814718735412378E-7</v>
      </c>
      <c r="X120" s="65">
        <f t="shared" si="75"/>
        <v>2.7814718735412378E-3</v>
      </c>
      <c r="Y120" s="68">
        <f t="shared" si="77"/>
        <v>1E-4</v>
      </c>
      <c r="Z120" s="68">
        <f t="shared" si="78"/>
        <v>1E-4</v>
      </c>
      <c r="AA120" s="66">
        <f t="shared" si="76"/>
        <v>3.6676762900569497</v>
      </c>
      <c r="AB120" s="68">
        <f t="shared" si="79"/>
        <v>6.765069434567561E-3</v>
      </c>
    </row>
    <row r="121" spans="1:28">
      <c r="A121">
        <v>41879.629999999997</v>
      </c>
      <c r="B121">
        <v>3.8989965383941927</v>
      </c>
      <c r="D121" s="66">
        <f t="shared" si="60"/>
        <v>3.4819567172615375</v>
      </c>
      <c r="E121" s="66">
        <f t="shared" si="61"/>
        <v>3.6730634607872732</v>
      </c>
      <c r="F121" s="66">
        <f t="shared" si="62"/>
        <v>-0.19110674352573565</v>
      </c>
      <c r="G121" s="66">
        <f t="shared" si="63"/>
        <v>9.9986889844518663E-4</v>
      </c>
      <c r="H121" s="66">
        <f t="shared" si="64"/>
        <v>0.19210661242418084</v>
      </c>
      <c r="I121" s="66">
        <f t="shared" si="65"/>
        <v>3.6740633296857186</v>
      </c>
      <c r="J121" s="66">
        <f t="shared" si="66"/>
        <v>-0.19210661242418103</v>
      </c>
      <c r="K121" s="66">
        <f t="shared" si="67"/>
        <v>0</v>
      </c>
      <c r="L121" s="66">
        <f t="shared" si="68"/>
        <v>0.19210661242418103</v>
      </c>
      <c r="M121" s="66">
        <f t="shared" si="69"/>
        <v>3.6740633296857186</v>
      </c>
      <c r="N121" s="66">
        <f t="shared" si="70"/>
        <v>-0.19210661242418103</v>
      </c>
      <c r="O121" s="67">
        <f t="shared" si="71"/>
        <v>3.6904950537094507E-2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2.5436247043067345E-7</v>
      </c>
      <c r="X121" s="65">
        <f t="shared" si="75"/>
        <v>2.5436247043067344E-3</v>
      </c>
      <c r="Y121" s="68">
        <f t="shared" si="77"/>
        <v>1E-4</v>
      </c>
      <c r="Z121" s="68">
        <f t="shared" si="78"/>
        <v>1E-4</v>
      </c>
      <c r="AA121" s="66">
        <f t="shared" si="76"/>
        <v>3.6740633296857186</v>
      </c>
      <c r="AB121" s="68">
        <f t="shared" si="79"/>
        <v>6.3870396287688536E-3</v>
      </c>
    </row>
    <row r="122" spans="1:28">
      <c r="A122">
        <v>45790.559999999998</v>
      </c>
      <c r="B122">
        <v>3.8989965383941927</v>
      </c>
      <c r="D122" s="66">
        <f t="shared" si="60"/>
        <v>3.4819567172615375</v>
      </c>
      <c r="E122" s="66">
        <f t="shared" si="61"/>
        <v>3.6791292375101583</v>
      </c>
      <c r="F122" s="66">
        <f t="shared" si="62"/>
        <v>-0.19717252024862075</v>
      </c>
      <c r="G122" s="66">
        <f t="shared" si="63"/>
        <v>9.9986956193993406E-4</v>
      </c>
      <c r="H122" s="66">
        <f t="shared" si="64"/>
        <v>0.19817238981056068</v>
      </c>
      <c r="I122" s="66">
        <f t="shared" si="65"/>
        <v>3.6801291070720983</v>
      </c>
      <c r="J122" s="66">
        <f t="shared" si="66"/>
        <v>-0.19817238981056073</v>
      </c>
      <c r="K122" s="66">
        <f t="shared" si="67"/>
        <v>0</v>
      </c>
      <c r="L122" s="66">
        <f t="shared" si="68"/>
        <v>0.19817238981056073</v>
      </c>
      <c r="M122" s="66">
        <f t="shared" si="69"/>
        <v>3.6801291070720983</v>
      </c>
      <c r="N122" s="66">
        <f t="shared" si="70"/>
        <v>-0.19817238981056073</v>
      </c>
      <c r="O122" s="67">
        <f t="shared" si="71"/>
        <v>3.9272296083228839E-2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2.3263760363538997E-7</v>
      </c>
      <c r="X122" s="65">
        <f t="shared" si="75"/>
        <v>2.3263760363538997E-3</v>
      </c>
      <c r="Y122" s="68">
        <f t="shared" si="77"/>
        <v>1E-4</v>
      </c>
      <c r="Z122" s="68">
        <f t="shared" si="78"/>
        <v>1E-4</v>
      </c>
      <c r="AA122" s="66">
        <f t="shared" si="76"/>
        <v>3.6801291070720983</v>
      </c>
      <c r="AB122" s="68">
        <f t="shared" si="79"/>
        <v>6.0657773863797004E-3</v>
      </c>
    </row>
    <row r="123" spans="1:28">
      <c r="A123">
        <v>50099.51</v>
      </c>
      <c r="B123">
        <v>3.8989965383941927</v>
      </c>
      <c r="D123" s="66">
        <f t="shared" si="60"/>
        <v>3.4819567172615375</v>
      </c>
      <c r="E123" s="66">
        <f t="shared" si="61"/>
        <v>3.6849457689494036</v>
      </c>
      <c r="F123" s="66">
        <f t="shared" si="62"/>
        <v>-0.20298905168786607</v>
      </c>
      <c r="G123" s="66">
        <f t="shared" si="63"/>
        <v>9.9987022354606049E-4</v>
      </c>
      <c r="H123" s="66">
        <f t="shared" si="64"/>
        <v>0.20398892191141213</v>
      </c>
      <c r="I123" s="66">
        <f t="shared" si="65"/>
        <v>3.6859456391729495</v>
      </c>
      <c r="J123" s="66">
        <f t="shared" si="66"/>
        <v>-0.20398892191141194</v>
      </c>
      <c r="K123" s="66">
        <f t="shared" si="67"/>
        <v>0</v>
      </c>
      <c r="L123" s="66">
        <f t="shared" si="68"/>
        <v>0.20398892191141194</v>
      </c>
      <c r="M123" s="66">
        <f t="shared" si="69"/>
        <v>3.6859456391729495</v>
      </c>
      <c r="N123" s="66">
        <f t="shared" si="70"/>
        <v>-0.20398892191141194</v>
      </c>
      <c r="O123" s="67">
        <f t="shared" si="71"/>
        <v>4.1611480262580117E-2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2.1262894881651622E-7</v>
      </c>
      <c r="X123" s="65">
        <f t="shared" si="75"/>
        <v>2.1262894881651623E-3</v>
      </c>
      <c r="Y123" s="68">
        <f t="shared" si="77"/>
        <v>1E-4</v>
      </c>
      <c r="Z123" s="68">
        <f t="shared" si="78"/>
        <v>1E-4</v>
      </c>
      <c r="AA123" s="66">
        <f t="shared" si="76"/>
        <v>3.6859456391729495</v>
      </c>
      <c r="AB123" s="68">
        <f t="shared" si="79"/>
        <v>5.8165321008512016E-3</v>
      </c>
    </row>
    <row r="124" spans="1:28">
      <c r="A124">
        <v>54790.48</v>
      </c>
      <c r="B124">
        <v>3.8989965383941927</v>
      </c>
      <c r="D124" s="66">
        <f t="shared" si="60"/>
        <v>3.4819567172615375</v>
      </c>
      <c r="E124" s="66">
        <f t="shared" si="61"/>
        <v>3.6904625038155747</v>
      </c>
      <c r="F124" s="66">
        <f t="shared" si="62"/>
        <v>-0.20850578655403718</v>
      </c>
      <c r="G124" s="66">
        <f t="shared" si="63"/>
        <v>9.9987087537296414E-4</v>
      </c>
      <c r="H124" s="66">
        <f t="shared" si="64"/>
        <v>0.20950565742941013</v>
      </c>
      <c r="I124" s="66">
        <f t="shared" si="65"/>
        <v>3.6914623746909476</v>
      </c>
      <c r="J124" s="66">
        <f t="shared" si="66"/>
        <v>-0.20950565742941007</v>
      </c>
      <c r="K124" s="66">
        <f t="shared" si="67"/>
        <v>0</v>
      </c>
      <c r="L124" s="66">
        <f t="shared" si="68"/>
        <v>0.20950565742941007</v>
      </c>
      <c r="M124" s="66">
        <f t="shared" si="69"/>
        <v>3.6914623746909476</v>
      </c>
      <c r="N124" s="66">
        <f t="shared" si="70"/>
        <v>-0.20950565742941007</v>
      </c>
      <c r="O124" s="67">
        <f t="shared" si="71"/>
        <v>4.3892620494929327E-2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1.9442439904747216E-7</v>
      </c>
      <c r="X124" s="65">
        <f t="shared" si="75"/>
        <v>1.9442439904747216E-3</v>
      </c>
      <c r="Y124" s="68">
        <f t="shared" si="77"/>
        <v>1E-4</v>
      </c>
      <c r="Z124" s="68">
        <f t="shared" si="78"/>
        <v>1E-4</v>
      </c>
      <c r="AA124" s="66">
        <f t="shared" si="76"/>
        <v>3.6914623746909476</v>
      </c>
      <c r="AB124" s="68">
        <f t="shared" si="79"/>
        <v>5.5167355179981392E-3</v>
      </c>
    </row>
    <row r="125" spans="1:28">
      <c r="A125">
        <v>59998.95</v>
      </c>
      <c r="B125">
        <v>3.8989965383941927</v>
      </c>
      <c r="D125" s="66">
        <f t="shared" si="60"/>
        <v>3.4819567172615375</v>
      </c>
      <c r="E125" s="66">
        <f t="shared" si="61"/>
        <v>3.6958014444059368</v>
      </c>
      <c r="F125" s="66">
        <f t="shared" si="62"/>
        <v>-0.21384472714439928</v>
      </c>
      <c r="G125" s="66">
        <f t="shared" si="63"/>
        <v>9.9987153004849061E-4</v>
      </c>
      <c r="H125" s="66">
        <f t="shared" si="64"/>
        <v>0.21484459867444777</v>
      </c>
      <c r="I125" s="66">
        <f t="shared" si="65"/>
        <v>3.6968013159359852</v>
      </c>
      <c r="J125" s="66">
        <f t="shared" si="66"/>
        <v>-0.21484459867444761</v>
      </c>
      <c r="K125" s="66">
        <f t="shared" si="67"/>
        <v>0</v>
      </c>
      <c r="L125" s="66">
        <f t="shared" si="68"/>
        <v>0.21484459867444761</v>
      </c>
      <c r="M125" s="66">
        <f t="shared" si="69"/>
        <v>3.6968013159359852</v>
      </c>
      <c r="N125" s="66">
        <f t="shared" si="70"/>
        <v>-0.21484459867444761</v>
      </c>
      <c r="O125" s="67">
        <f t="shared" si="71"/>
        <v>4.6158201579584453E-2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1.7754654285654238E-7</v>
      </c>
      <c r="X125" s="65">
        <f t="shared" si="75"/>
        <v>1.7754654285654238E-3</v>
      </c>
      <c r="Y125" s="68">
        <f t="shared" si="77"/>
        <v>1E-4</v>
      </c>
      <c r="Z125" s="68">
        <f t="shared" si="78"/>
        <v>1E-4</v>
      </c>
      <c r="AA125" s="66">
        <f t="shared" si="76"/>
        <v>3.6968013159359852</v>
      </c>
      <c r="AB125" s="68">
        <f t="shared" si="79"/>
        <v>5.3389412450375318E-3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2.6344571205366166E-2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5.2689142410732331E-2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5.2689142410732331E-2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7.9033713616098497E-2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0.13172285602683081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0.15806742723219699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0.15806742723219699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0.18441199843756315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0.18441199843756315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0.21075656964292933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0.21075656964292933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0.21075656964292933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0.21075656964292933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0.21075656964292933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0.21075656964292933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0.23710114084829545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0.23710114084829545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0.23710114084829545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0.23710114084829545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0.23710114084829545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9.9974987290584513E-4</v>
      </c>
      <c r="L245" s="9">
        <f t="shared" si="84"/>
        <v>9.8800000000000008</v>
      </c>
    </row>
    <row r="246" spans="1:19">
      <c r="A246" s="66">
        <f t="shared" si="85"/>
        <v>0.23710114084829545</v>
      </c>
      <c r="B246" s="9">
        <f t="shared" si="86"/>
        <v>10.79</v>
      </c>
      <c r="C246" s="65">
        <f t="shared" si="80"/>
        <v>0.1</v>
      </c>
      <c r="D246" s="9">
        <f t="shared" si="87"/>
        <v>10.79</v>
      </c>
      <c r="E246" s="66">
        <f t="shared" si="81"/>
        <v>0.1</v>
      </c>
      <c r="F246" s="9">
        <f t="shared" si="88"/>
        <v>10.79</v>
      </c>
      <c r="G246" s="68">
        <f t="shared" si="82"/>
        <v>9.9975224576763608E-4</v>
      </c>
      <c r="H246" s="9">
        <f t="shared" si="89"/>
        <v>10.79</v>
      </c>
      <c r="I246" s="66">
        <f t="shared" si="90"/>
        <v>9.9975224576763608E-4</v>
      </c>
      <c r="J246" s="9">
        <f t="shared" si="91"/>
        <v>10.79</v>
      </c>
      <c r="K246" s="9">
        <f t="shared" si="83"/>
        <v>9.9975224576763608E-4</v>
      </c>
      <c r="L246" s="9">
        <f t="shared" si="84"/>
        <v>10.79</v>
      </c>
    </row>
    <row r="247" spans="1:19">
      <c r="A247" s="66">
        <f t="shared" si="85"/>
        <v>0.23710114084829545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9.9975458776507603E-4</v>
      </c>
      <c r="H247" s="9">
        <f t="shared" si="89"/>
        <v>11.79</v>
      </c>
      <c r="I247" s="66">
        <f t="shared" si="90"/>
        <v>9.9975458776507603E-4</v>
      </c>
      <c r="J247" s="9">
        <f t="shared" si="91"/>
        <v>11.79</v>
      </c>
      <c r="K247" s="9">
        <f t="shared" si="83"/>
        <v>9.9975458776507603E-4</v>
      </c>
      <c r="L247" s="9">
        <f t="shared" si="84"/>
        <v>11.79</v>
      </c>
    </row>
    <row r="248" spans="1:19">
      <c r="A248" s="66">
        <f t="shared" si="85"/>
        <v>0.23710114084829545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9.9975690049293854E-4</v>
      </c>
      <c r="L248" s="9">
        <f t="shared" si="84"/>
        <v>12.89</v>
      </c>
    </row>
    <row r="249" spans="1:19">
      <c r="A249" s="66">
        <f t="shared" si="85"/>
        <v>0.23710114084829545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9.9975936119921119E-4</v>
      </c>
      <c r="L249" s="9">
        <f t="shared" si="84"/>
        <v>14.2</v>
      </c>
    </row>
    <row r="250" spans="1:19">
      <c r="A250" s="66">
        <f t="shared" si="85"/>
        <v>0.26344571205366163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9.9976154566004021E-4</v>
      </c>
      <c r="L250" s="9">
        <f t="shared" si="84"/>
        <v>15.5</v>
      </c>
    </row>
    <row r="251" spans="1:19" ht="24">
      <c r="A251" s="66">
        <f t="shared" si="85"/>
        <v>0.26344571205366163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9.9976364915727207E-4</v>
      </c>
      <c r="H251" s="9">
        <f t="shared" si="89"/>
        <v>16.89</v>
      </c>
      <c r="I251" s="66">
        <f t="shared" si="90"/>
        <v>9.9976364915727207E-4</v>
      </c>
      <c r="J251" s="9">
        <f t="shared" si="91"/>
        <v>16.89</v>
      </c>
      <c r="K251" s="9">
        <f t="shared" si="83"/>
        <v>9.9976364915727207E-4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0.26344571205366163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2.5502705404138584</v>
      </c>
    </row>
    <row r="253" spans="1:19">
      <c r="A253" s="66">
        <f t="shared" si="85"/>
        <v>0.26344571205366163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9.997680308905276E-4</v>
      </c>
      <c r="H253" s="9">
        <f t="shared" si="89"/>
        <v>20.3</v>
      </c>
      <c r="I253" s="66">
        <f t="shared" si="90"/>
        <v>9.997680308905276E-4</v>
      </c>
      <c r="J253" s="9">
        <f t="shared" si="91"/>
        <v>20.3</v>
      </c>
      <c r="K253" s="9">
        <f t="shared" si="83"/>
        <v>9.997680308905276E-4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25.502705404138581</v>
      </c>
    </row>
    <row r="254" spans="1:19">
      <c r="A254" s="66">
        <f t="shared" si="85"/>
        <v>0.26344571205366163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9.9977010448483537E-4</v>
      </c>
      <c r="H254" s="9">
        <f t="shared" si="89"/>
        <v>22.2</v>
      </c>
      <c r="I254" s="66">
        <f t="shared" si="90"/>
        <v>9.9977010448483537E-4</v>
      </c>
      <c r="J254" s="9">
        <f t="shared" si="91"/>
        <v>22.2</v>
      </c>
      <c r="K254" s="9">
        <f t="shared" si="83"/>
        <v>9.9977010448483537E-4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255.02705404138584</v>
      </c>
    </row>
    <row r="255" spans="1:19">
      <c r="A255" s="66">
        <f t="shared" si="85"/>
        <v>0.26344571205366163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2550.2705404138583</v>
      </c>
    </row>
    <row r="256" spans="1:19">
      <c r="A256" s="66">
        <f t="shared" si="85"/>
        <v>0.26344571205366163</v>
      </c>
      <c r="B256" s="9">
        <f t="shared" si="86"/>
        <v>26.6</v>
      </c>
      <c r="C256" s="65">
        <f t="shared" si="80"/>
        <v>0.1</v>
      </c>
      <c r="D256" s="9">
        <f t="shared" si="87"/>
        <v>26.6</v>
      </c>
      <c r="E256" s="66">
        <f t="shared" si="81"/>
        <v>0.1</v>
      </c>
      <c r="F256" s="9">
        <f t="shared" si="88"/>
        <v>26.6</v>
      </c>
      <c r="G256" s="68">
        <f t="shared" si="82"/>
        <v>9.9977418399479871E-4</v>
      </c>
      <c r="H256" s="9">
        <f t="shared" si="89"/>
        <v>26.6</v>
      </c>
      <c r="I256" s="66">
        <f t="shared" si="90"/>
        <v>9.9977418399479871E-4</v>
      </c>
      <c r="J256" s="9">
        <f t="shared" si="91"/>
        <v>26.6</v>
      </c>
      <c r="K256" s="9">
        <f t="shared" si="83"/>
        <v>9.9977418399479871E-4</v>
      </c>
      <c r="L256" s="9">
        <f t="shared" si="84"/>
        <v>26.6</v>
      </c>
    </row>
    <row r="257" spans="1:19">
      <c r="A257" s="66">
        <f t="shared" si="85"/>
        <v>0.26344571205366163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9.9977607475172669E-4</v>
      </c>
      <c r="H257" s="9">
        <f t="shared" si="89"/>
        <v>28.99</v>
      </c>
      <c r="I257" s="66">
        <f t="shared" si="90"/>
        <v>9.9977607475172669E-4</v>
      </c>
      <c r="J257" s="9">
        <f t="shared" si="91"/>
        <v>28.99</v>
      </c>
      <c r="K257" s="9">
        <f t="shared" ref="K257:K288" si="95">IF(M40&lt;0.0001,0.1,IF(M40="",0.0001,M40))</f>
        <v>9.9977607475172669E-4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0.31613485446439399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9.9977806606918354E-4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0.31613485446439399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9.9977997973854649E-4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0.31613485446439399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9.997818209332922E-4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0.31613485446439399</v>
      </c>
      <c r="B261" s="9">
        <f t="shared" si="98"/>
        <v>41.59</v>
      </c>
      <c r="C261" s="65">
        <f t="shared" si="92"/>
        <v>0.1</v>
      </c>
      <c r="D261" s="9">
        <f t="shared" si="99"/>
        <v>41.59</v>
      </c>
      <c r="E261" s="66">
        <f t="shared" si="93"/>
        <v>0.1</v>
      </c>
      <c r="F261" s="9">
        <f t="shared" si="100"/>
        <v>41.59</v>
      </c>
      <c r="G261" s="68">
        <f t="shared" si="94"/>
        <v>9.9978367260598867E-4</v>
      </c>
      <c r="H261" s="9">
        <f t="shared" si="101"/>
        <v>41.59</v>
      </c>
      <c r="I261" s="66">
        <f t="shared" si="102"/>
        <v>9.9978367260598867E-4</v>
      </c>
      <c r="J261" s="9">
        <f t="shared" si="103"/>
        <v>41.59</v>
      </c>
      <c r="K261" s="9">
        <f t="shared" si="95"/>
        <v>9.9978367260598867E-4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0.31613485446439399</v>
      </c>
      <c r="B262" s="9">
        <f t="shared" si="98"/>
        <v>44.16</v>
      </c>
      <c r="C262" s="65">
        <f t="shared" si="92"/>
        <v>0.1</v>
      </c>
      <c r="D262" s="9">
        <f t="shared" si="99"/>
        <v>44.16</v>
      </c>
      <c r="E262" s="66">
        <f t="shared" si="93"/>
        <v>0.1</v>
      </c>
      <c r="F262" s="9">
        <f t="shared" si="100"/>
        <v>44.16</v>
      </c>
      <c r="G262" s="68">
        <f t="shared" si="94"/>
        <v>9.9978488521210033E-4</v>
      </c>
      <c r="H262" s="9">
        <f t="shared" si="101"/>
        <v>44.16</v>
      </c>
      <c r="I262" s="66">
        <f t="shared" si="102"/>
        <v>9.9978488521210033E-4</v>
      </c>
      <c r="J262" s="9">
        <f t="shared" si="103"/>
        <v>44.16</v>
      </c>
      <c r="K262" s="9">
        <f t="shared" si="95"/>
        <v>9.9978488521210033E-4</v>
      </c>
      <c r="L262" s="9">
        <f t="shared" si="96"/>
        <v>44.16</v>
      </c>
    </row>
    <row r="263" spans="1:19">
      <c r="A263" s="66">
        <f t="shared" si="97"/>
        <v>0.31613485446439399</v>
      </c>
      <c r="B263" s="9">
        <f t="shared" si="98"/>
        <v>49.16</v>
      </c>
      <c r="C263" s="65">
        <f t="shared" si="92"/>
        <v>0.1</v>
      </c>
      <c r="D263" s="9">
        <f t="shared" si="99"/>
        <v>49.16</v>
      </c>
      <c r="E263" s="66">
        <f t="shared" si="93"/>
        <v>0.1</v>
      </c>
      <c r="F263" s="9">
        <f t="shared" si="100"/>
        <v>49.16</v>
      </c>
      <c r="G263" s="68">
        <f t="shared" si="94"/>
        <v>9.9978702084997477E-4</v>
      </c>
      <c r="H263" s="9">
        <f t="shared" si="101"/>
        <v>49.16</v>
      </c>
      <c r="I263" s="66">
        <f t="shared" si="102"/>
        <v>9.9978702084997477E-4</v>
      </c>
      <c r="J263" s="9">
        <f t="shared" si="103"/>
        <v>49.16</v>
      </c>
      <c r="K263" s="9">
        <f t="shared" si="95"/>
        <v>9.9978702084997477E-4</v>
      </c>
      <c r="L263" s="9">
        <f t="shared" si="96"/>
        <v>49.16</v>
      </c>
    </row>
    <row r="264" spans="1:19">
      <c r="A264" s="66">
        <f t="shared" si="97"/>
        <v>0.31613485446439399</v>
      </c>
      <c r="B264" s="9">
        <f t="shared" si="98"/>
        <v>52.79</v>
      </c>
      <c r="C264" s="65">
        <f t="shared" si="92"/>
        <v>0.1</v>
      </c>
      <c r="D264" s="9">
        <f t="shared" si="99"/>
        <v>52.79</v>
      </c>
      <c r="E264" s="66">
        <f t="shared" si="93"/>
        <v>0.1</v>
      </c>
      <c r="F264" s="9">
        <f t="shared" si="100"/>
        <v>52.79</v>
      </c>
      <c r="G264" s="68">
        <f t="shared" si="94"/>
        <v>9.9978841603482588E-4</v>
      </c>
      <c r="H264" s="9">
        <f t="shared" si="101"/>
        <v>52.79</v>
      </c>
      <c r="I264" s="66">
        <f t="shared" si="102"/>
        <v>9.9978841603482588E-4</v>
      </c>
      <c r="J264" s="9">
        <f t="shared" si="103"/>
        <v>52.79</v>
      </c>
      <c r="K264" s="9">
        <f t="shared" si="95"/>
        <v>9.9978841603482588E-4</v>
      </c>
      <c r="L264" s="9">
        <f t="shared" si="96"/>
        <v>52.79</v>
      </c>
    </row>
    <row r="265" spans="1:19">
      <c r="A265" s="66">
        <f t="shared" si="97"/>
        <v>0.31613485446439399</v>
      </c>
      <c r="B265" s="9">
        <f t="shared" si="98"/>
        <v>58.32</v>
      </c>
      <c r="C265" s="65">
        <f t="shared" si="92"/>
        <v>0.1</v>
      </c>
      <c r="D265" s="9">
        <f t="shared" si="99"/>
        <v>58.32</v>
      </c>
      <c r="E265" s="66">
        <f t="shared" si="93"/>
        <v>0.1</v>
      </c>
      <c r="F265" s="9">
        <f t="shared" si="100"/>
        <v>58.32</v>
      </c>
      <c r="G265" s="68">
        <f t="shared" si="94"/>
        <v>9.9979033667090466E-4</v>
      </c>
      <c r="H265" s="9">
        <f t="shared" si="101"/>
        <v>58.32</v>
      </c>
      <c r="I265" s="66">
        <f t="shared" si="102"/>
        <v>9.9979033667090466E-4</v>
      </c>
      <c r="J265" s="9">
        <f t="shared" si="103"/>
        <v>58.32</v>
      </c>
      <c r="K265" s="9">
        <f t="shared" si="95"/>
        <v>9.9979033667090466E-4</v>
      </c>
      <c r="L265" s="9">
        <f t="shared" si="96"/>
        <v>58.32</v>
      </c>
    </row>
    <row r="266" spans="1:19">
      <c r="A266" s="66">
        <f t="shared" si="97"/>
        <v>0.31613485446439399</v>
      </c>
      <c r="B266" s="9">
        <f t="shared" si="98"/>
        <v>62.73</v>
      </c>
      <c r="C266" s="65">
        <f t="shared" si="92"/>
        <v>0.1</v>
      </c>
      <c r="D266" s="9">
        <f t="shared" si="99"/>
        <v>62.73</v>
      </c>
      <c r="E266" s="66">
        <f t="shared" si="93"/>
        <v>0.1</v>
      </c>
      <c r="F266" s="9">
        <f t="shared" si="100"/>
        <v>62.73</v>
      </c>
      <c r="G266" s="68">
        <f t="shared" si="94"/>
        <v>9.9979172006159312E-4</v>
      </c>
      <c r="H266" s="9">
        <f t="shared" si="101"/>
        <v>62.73</v>
      </c>
      <c r="I266" s="66">
        <f t="shared" si="102"/>
        <v>9.9979172006159312E-4</v>
      </c>
      <c r="J266" s="9">
        <f t="shared" si="103"/>
        <v>62.73</v>
      </c>
      <c r="K266" s="9">
        <f t="shared" si="95"/>
        <v>9.9979172006159312E-4</v>
      </c>
      <c r="L266" s="9">
        <f t="shared" si="96"/>
        <v>62.73</v>
      </c>
    </row>
    <row r="267" spans="1:19">
      <c r="A267" s="66">
        <f t="shared" si="97"/>
        <v>0.31613485446439399</v>
      </c>
      <c r="B267" s="9">
        <f t="shared" si="98"/>
        <v>69.78</v>
      </c>
      <c r="C267" s="65">
        <f t="shared" si="92"/>
        <v>0.1</v>
      </c>
      <c r="D267" s="9">
        <f t="shared" si="99"/>
        <v>69.78</v>
      </c>
      <c r="E267" s="66">
        <f t="shared" si="93"/>
        <v>0.1</v>
      </c>
      <c r="F267" s="9">
        <f t="shared" si="100"/>
        <v>69.78</v>
      </c>
      <c r="G267" s="68">
        <f t="shared" si="94"/>
        <v>9.9979370884585106E-4</v>
      </c>
      <c r="H267" s="9">
        <f t="shared" si="101"/>
        <v>69.78</v>
      </c>
      <c r="I267" s="66">
        <f t="shared" si="102"/>
        <v>9.9979370884585106E-4</v>
      </c>
      <c r="J267" s="9">
        <f t="shared" si="103"/>
        <v>69.78</v>
      </c>
      <c r="K267" s="9">
        <f t="shared" si="95"/>
        <v>9.9979370884585106E-4</v>
      </c>
      <c r="L267" s="9">
        <f t="shared" si="96"/>
        <v>69.78</v>
      </c>
    </row>
    <row r="268" spans="1:19">
      <c r="A268" s="66">
        <f t="shared" si="97"/>
        <v>0.31613485446439399</v>
      </c>
      <c r="B268" s="9">
        <f t="shared" si="98"/>
        <v>77.63</v>
      </c>
      <c r="C268" s="65">
        <f t="shared" si="92"/>
        <v>0.1</v>
      </c>
      <c r="D268" s="9">
        <f t="shared" si="99"/>
        <v>77.63</v>
      </c>
      <c r="E268" s="66">
        <f t="shared" si="93"/>
        <v>0.1</v>
      </c>
      <c r="F268" s="9">
        <f t="shared" si="100"/>
        <v>77.63</v>
      </c>
      <c r="G268" s="68">
        <f t="shared" si="94"/>
        <v>9.9979566180337766E-4</v>
      </c>
      <c r="H268" s="9">
        <f t="shared" si="101"/>
        <v>77.63</v>
      </c>
      <c r="I268" s="66">
        <f t="shared" si="102"/>
        <v>9.9979566180337766E-4</v>
      </c>
      <c r="J268" s="9">
        <f t="shared" si="103"/>
        <v>77.63</v>
      </c>
      <c r="K268" s="9">
        <f t="shared" si="95"/>
        <v>9.9979566180337766E-4</v>
      </c>
      <c r="L268" s="9">
        <f t="shared" si="96"/>
        <v>77.63</v>
      </c>
    </row>
    <row r="269" spans="1:19">
      <c r="A269" s="66">
        <f t="shared" si="97"/>
        <v>0.31613485446439399</v>
      </c>
      <c r="B269" s="9">
        <f t="shared" si="98"/>
        <v>83.33</v>
      </c>
      <c r="C269" s="65">
        <f t="shared" si="92"/>
        <v>0.1</v>
      </c>
      <c r="D269" s="9">
        <f t="shared" si="99"/>
        <v>83.33</v>
      </c>
      <c r="E269" s="66">
        <f t="shared" si="93"/>
        <v>0.1</v>
      </c>
      <c r="F269" s="9">
        <f t="shared" si="100"/>
        <v>83.33</v>
      </c>
      <c r="G269" s="68">
        <f t="shared" si="94"/>
        <v>9.9979693948445015E-4</v>
      </c>
      <c r="H269" s="9">
        <f t="shared" si="101"/>
        <v>83.33</v>
      </c>
      <c r="I269" s="66">
        <f t="shared" si="102"/>
        <v>9.9979693948445015E-4</v>
      </c>
      <c r="J269" s="9">
        <f t="shared" si="103"/>
        <v>83.33</v>
      </c>
      <c r="K269" s="9">
        <f t="shared" si="95"/>
        <v>9.9979693948445015E-4</v>
      </c>
      <c r="L269" s="9">
        <f t="shared" si="96"/>
        <v>83.33</v>
      </c>
    </row>
    <row r="270" spans="1:19">
      <c r="A270" s="66">
        <f t="shared" si="97"/>
        <v>0.31613485446439399</v>
      </c>
      <c r="B270" s="9">
        <f t="shared" si="98"/>
        <v>92.4</v>
      </c>
      <c r="C270" s="65">
        <f t="shared" si="92"/>
        <v>0.1</v>
      </c>
      <c r="D270" s="9">
        <f t="shared" si="99"/>
        <v>92.4</v>
      </c>
      <c r="E270" s="66">
        <f t="shared" si="93"/>
        <v>0.1</v>
      </c>
      <c r="F270" s="9">
        <f t="shared" si="100"/>
        <v>92.4</v>
      </c>
      <c r="G270" s="68">
        <f t="shared" si="94"/>
        <v>9.9979877418643467E-4</v>
      </c>
      <c r="H270" s="9">
        <f t="shared" si="101"/>
        <v>92.4</v>
      </c>
      <c r="I270" s="66">
        <f t="shared" si="102"/>
        <v>9.9979877418643467E-4</v>
      </c>
      <c r="J270" s="9">
        <f t="shared" si="103"/>
        <v>92.4</v>
      </c>
      <c r="K270" s="9">
        <f t="shared" si="95"/>
        <v>9.9979877418643467E-4</v>
      </c>
      <c r="L270" s="9">
        <f t="shared" si="96"/>
        <v>92.4</v>
      </c>
    </row>
    <row r="271" spans="1:19">
      <c r="A271" s="66">
        <f t="shared" si="97"/>
        <v>0.31613485446439399</v>
      </c>
      <c r="B271" s="9">
        <f t="shared" si="98"/>
        <v>102.13</v>
      </c>
      <c r="C271" s="65">
        <f t="shared" si="92"/>
        <v>0.1</v>
      </c>
      <c r="D271" s="9">
        <f t="shared" si="99"/>
        <v>102.13</v>
      </c>
      <c r="E271" s="66">
        <f t="shared" si="93"/>
        <v>0.1</v>
      </c>
      <c r="F271" s="9">
        <f t="shared" si="100"/>
        <v>102.13</v>
      </c>
      <c r="G271" s="68">
        <f t="shared" si="94"/>
        <v>9.9980052072898631E-4</v>
      </c>
      <c r="H271" s="9">
        <f t="shared" si="101"/>
        <v>102.13</v>
      </c>
      <c r="I271" s="66">
        <f t="shared" si="102"/>
        <v>9.9980052072898631E-4</v>
      </c>
      <c r="J271" s="9">
        <f t="shared" si="103"/>
        <v>102.13</v>
      </c>
      <c r="K271" s="9">
        <f t="shared" si="95"/>
        <v>9.9980052072898631E-4</v>
      </c>
      <c r="L271" s="9">
        <f t="shared" si="96"/>
        <v>102.13</v>
      </c>
    </row>
    <row r="272" spans="1:19">
      <c r="A272" s="66">
        <f t="shared" si="97"/>
        <v>0.31613485446439399</v>
      </c>
      <c r="B272" s="9">
        <f t="shared" si="98"/>
        <v>112.3</v>
      </c>
      <c r="C272" s="65">
        <f t="shared" si="92"/>
        <v>0.1</v>
      </c>
      <c r="D272" s="9">
        <f t="shared" si="99"/>
        <v>112.3</v>
      </c>
      <c r="E272" s="66">
        <f t="shared" si="93"/>
        <v>0.1</v>
      </c>
      <c r="F272" s="9">
        <f t="shared" si="100"/>
        <v>112.3</v>
      </c>
      <c r="G272" s="68">
        <f t="shared" si="94"/>
        <v>9.998021489240679E-4</v>
      </c>
      <c r="H272" s="9">
        <f t="shared" si="101"/>
        <v>112.3</v>
      </c>
      <c r="I272" s="66">
        <f t="shared" si="102"/>
        <v>9.998021489240679E-4</v>
      </c>
      <c r="J272" s="9">
        <f t="shared" si="103"/>
        <v>112.3</v>
      </c>
      <c r="K272" s="9">
        <f t="shared" si="95"/>
        <v>9.998021489240679E-4</v>
      </c>
      <c r="L272" s="9">
        <f t="shared" si="96"/>
        <v>112.3</v>
      </c>
    </row>
    <row r="273" spans="1:12">
      <c r="A273" s="66">
        <f t="shared" si="97"/>
        <v>0.31613485446439399</v>
      </c>
      <c r="B273" s="9">
        <f t="shared" si="98"/>
        <v>120.81</v>
      </c>
      <c r="C273" s="65">
        <f t="shared" si="92"/>
        <v>0.1</v>
      </c>
      <c r="D273" s="9">
        <f t="shared" si="99"/>
        <v>120.81</v>
      </c>
      <c r="E273" s="66">
        <f t="shared" si="93"/>
        <v>0.1</v>
      </c>
      <c r="F273" s="9">
        <f t="shared" si="100"/>
        <v>120.81</v>
      </c>
      <c r="G273" s="68">
        <f t="shared" si="94"/>
        <v>9.9980338381405265E-4</v>
      </c>
      <c r="H273" s="9">
        <f t="shared" si="101"/>
        <v>120.81</v>
      </c>
      <c r="I273" s="66">
        <f t="shared" si="102"/>
        <v>9.9980338381405265E-4</v>
      </c>
      <c r="J273" s="9">
        <f t="shared" si="103"/>
        <v>120.81</v>
      </c>
      <c r="K273" s="9">
        <f t="shared" si="95"/>
        <v>9.9980338381405265E-4</v>
      </c>
      <c r="L273" s="9">
        <f t="shared" si="96"/>
        <v>120.81</v>
      </c>
    </row>
    <row r="274" spans="1:12">
      <c r="A274" s="66">
        <f t="shared" si="97"/>
        <v>0.31613485446439399</v>
      </c>
      <c r="B274" s="9">
        <f t="shared" si="98"/>
        <v>133.62</v>
      </c>
      <c r="C274" s="65">
        <f t="shared" si="92"/>
        <v>0.1</v>
      </c>
      <c r="D274" s="9">
        <f t="shared" si="99"/>
        <v>133.62</v>
      </c>
      <c r="E274" s="66">
        <f t="shared" si="93"/>
        <v>0.1</v>
      </c>
      <c r="F274" s="9">
        <f t="shared" si="100"/>
        <v>133.62</v>
      </c>
      <c r="G274" s="68">
        <f t="shared" si="94"/>
        <v>9.9980506250870794E-4</v>
      </c>
      <c r="H274" s="9">
        <f t="shared" si="101"/>
        <v>133.62</v>
      </c>
      <c r="I274" s="66">
        <f t="shared" si="102"/>
        <v>9.9980506250870794E-4</v>
      </c>
      <c r="J274" s="9">
        <f t="shared" si="103"/>
        <v>133.62</v>
      </c>
      <c r="K274" s="9">
        <f t="shared" si="95"/>
        <v>9.9980506250870794E-4</v>
      </c>
      <c r="L274" s="9">
        <f t="shared" si="96"/>
        <v>133.62</v>
      </c>
    </row>
    <row r="275" spans="1:12">
      <c r="A275" s="66">
        <f t="shared" si="97"/>
        <v>0.31613485446439399</v>
      </c>
      <c r="B275" s="9">
        <f t="shared" si="98"/>
        <v>144.31</v>
      </c>
      <c r="C275" s="65">
        <f t="shared" si="92"/>
        <v>0.1</v>
      </c>
      <c r="D275" s="9">
        <f t="shared" si="99"/>
        <v>144.31</v>
      </c>
      <c r="E275" s="66">
        <f t="shared" si="93"/>
        <v>0.1</v>
      </c>
      <c r="F275" s="9">
        <f t="shared" si="100"/>
        <v>144.31</v>
      </c>
      <c r="G275" s="68">
        <f t="shared" si="94"/>
        <v>9.9980632530622076E-4</v>
      </c>
      <c r="H275" s="9">
        <f t="shared" si="101"/>
        <v>144.31</v>
      </c>
      <c r="I275" s="66">
        <f t="shared" si="102"/>
        <v>9.9980632530622076E-4</v>
      </c>
      <c r="J275" s="9">
        <f t="shared" si="103"/>
        <v>144.31</v>
      </c>
      <c r="K275" s="9">
        <f t="shared" si="95"/>
        <v>9.9980632530622076E-4</v>
      </c>
      <c r="L275" s="9">
        <f t="shared" si="96"/>
        <v>144.31</v>
      </c>
    </row>
    <row r="276" spans="1:12">
      <c r="A276" s="66">
        <f t="shared" si="97"/>
        <v>0.31613485446439399</v>
      </c>
      <c r="B276" s="9">
        <f t="shared" si="98"/>
        <v>158.75</v>
      </c>
      <c r="C276" s="65">
        <f t="shared" si="92"/>
        <v>0.1</v>
      </c>
      <c r="D276" s="9">
        <f t="shared" si="99"/>
        <v>158.75</v>
      </c>
      <c r="E276" s="66">
        <f t="shared" si="93"/>
        <v>0.1</v>
      </c>
      <c r="F276" s="9">
        <f t="shared" si="100"/>
        <v>158.75</v>
      </c>
      <c r="G276" s="68">
        <f t="shared" si="94"/>
        <v>9.9980786753947355E-4</v>
      </c>
      <c r="H276" s="9">
        <f t="shared" si="101"/>
        <v>158.75</v>
      </c>
      <c r="I276" s="66">
        <f t="shared" si="102"/>
        <v>9.9980786753947355E-4</v>
      </c>
      <c r="J276" s="9">
        <f t="shared" si="103"/>
        <v>158.75</v>
      </c>
      <c r="K276" s="9">
        <f t="shared" si="95"/>
        <v>9.9980786753947355E-4</v>
      </c>
      <c r="L276" s="9">
        <f t="shared" si="96"/>
        <v>158.75</v>
      </c>
    </row>
    <row r="277" spans="1:12">
      <c r="A277" s="66">
        <f t="shared" si="97"/>
        <v>0.31613485446439399</v>
      </c>
      <c r="B277" s="9">
        <f t="shared" si="98"/>
        <v>173.74</v>
      </c>
      <c r="C277" s="65">
        <f t="shared" si="92"/>
        <v>0.1</v>
      </c>
      <c r="D277" s="9">
        <f t="shared" si="99"/>
        <v>173.74</v>
      </c>
      <c r="E277" s="66">
        <f t="shared" si="93"/>
        <v>0.1</v>
      </c>
      <c r="F277" s="9">
        <f t="shared" si="100"/>
        <v>173.74</v>
      </c>
      <c r="G277" s="68">
        <f t="shared" si="94"/>
        <v>9.9980930424645935E-4</v>
      </c>
      <c r="H277" s="9">
        <f t="shared" si="101"/>
        <v>173.74</v>
      </c>
      <c r="I277" s="66">
        <f t="shared" si="102"/>
        <v>9.9980930424645935E-4</v>
      </c>
      <c r="J277" s="9">
        <f t="shared" si="103"/>
        <v>173.74</v>
      </c>
      <c r="K277" s="9">
        <f t="shared" si="95"/>
        <v>9.9980930424645935E-4</v>
      </c>
      <c r="L277" s="9">
        <f t="shared" si="96"/>
        <v>173.74</v>
      </c>
    </row>
    <row r="278" spans="1:12">
      <c r="A278" s="66">
        <f t="shared" si="97"/>
        <v>0.31613485446439399</v>
      </c>
      <c r="B278" s="9">
        <f t="shared" si="98"/>
        <v>190.15</v>
      </c>
      <c r="C278" s="65">
        <f t="shared" si="92"/>
        <v>0.1</v>
      </c>
      <c r="D278" s="9">
        <f t="shared" si="99"/>
        <v>190.15</v>
      </c>
      <c r="E278" s="66">
        <f t="shared" si="93"/>
        <v>0.1</v>
      </c>
      <c r="F278" s="9">
        <f t="shared" si="100"/>
        <v>190.15</v>
      </c>
      <c r="G278" s="68">
        <f t="shared" si="94"/>
        <v>9.9981072000033025E-4</v>
      </c>
      <c r="H278" s="9">
        <f t="shared" si="101"/>
        <v>190.15</v>
      </c>
      <c r="I278" s="66">
        <f t="shared" si="102"/>
        <v>9.9981072000033025E-4</v>
      </c>
      <c r="J278" s="9">
        <f t="shared" si="103"/>
        <v>190.15</v>
      </c>
      <c r="K278" s="9">
        <f t="shared" si="95"/>
        <v>9.9981072000033025E-4</v>
      </c>
      <c r="L278" s="9">
        <f t="shared" si="96"/>
        <v>190.15</v>
      </c>
    </row>
    <row r="279" spans="1:12">
      <c r="A279" s="66">
        <f t="shared" si="97"/>
        <v>0.31613485446439399</v>
      </c>
      <c r="B279" s="9">
        <f t="shared" si="98"/>
        <v>207.46</v>
      </c>
      <c r="C279" s="65">
        <f t="shared" si="92"/>
        <v>0.1</v>
      </c>
      <c r="D279" s="9">
        <f t="shared" si="99"/>
        <v>207.46</v>
      </c>
      <c r="E279" s="66">
        <f t="shared" si="93"/>
        <v>0.1</v>
      </c>
      <c r="F279" s="9">
        <f t="shared" si="100"/>
        <v>207.46</v>
      </c>
      <c r="G279" s="68">
        <f t="shared" si="94"/>
        <v>9.9981206688772527E-4</v>
      </c>
      <c r="H279" s="9">
        <f t="shared" si="101"/>
        <v>207.46</v>
      </c>
      <c r="I279" s="66">
        <f t="shared" si="102"/>
        <v>9.9981206688772527E-4</v>
      </c>
      <c r="J279" s="9">
        <f t="shared" si="103"/>
        <v>207.46</v>
      </c>
      <c r="K279" s="9">
        <f t="shared" si="95"/>
        <v>9.9981206688772527E-4</v>
      </c>
      <c r="L279" s="9">
        <f t="shared" si="96"/>
        <v>207.46</v>
      </c>
    </row>
    <row r="280" spans="1:12">
      <c r="A280" s="66">
        <f t="shared" si="97"/>
        <v>0.31613485446439399</v>
      </c>
      <c r="B280" s="9">
        <f t="shared" si="98"/>
        <v>228.96</v>
      </c>
      <c r="C280" s="65">
        <f t="shared" si="92"/>
        <v>0.1</v>
      </c>
      <c r="D280" s="9">
        <f t="shared" si="99"/>
        <v>228.96</v>
      </c>
      <c r="E280" s="66">
        <f t="shared" si="93"/>
        <v>0.1</v>
      </c>
      <c r="F280" s="9">
        <f t="shared" si="100"/>
        <v>228.96</v>
      </c>
      <c r="G280" s="68">
        <f t="shared" si="94"/>
        <v>9.9981356836008188E-4</v>
      </c>
      <c r="H280" s="9">
        <f t="shared" si="101"/>
        <v>228.96</v>
      </c>
      <c r="I280" s="66">
        <f t="shared" si="102"/>
        <v>9.9981356836008188E-4</v>
      </c>
      <c r="J280" s="9">
        <f t="shared" si="103"/>
        <v>228.96</v>
      </c>
      <c r="K280" s="9">
        <f t="shared" si="95"/>
        <v>9.9981356836008188E-4</v>
      </c>
      <c r="L280" s="9">
        <f t="shared" si="96"/>
        <v>228.96</v>
      </c>
    </row>
    <row r="281" spans="1:12">
      <c r="A281" s="66">
        <f t="shared" si="97"/>
        <v>0.31613485446439399</v>
      </c>
      <c r="B281" s="9">
        <f t="shared" si="98"/>
        <v>249.49</v>
      </c>
      <c r="C281" s="65">
        <f t="shared" si="92"/>
        <v>0.1</v>
      </c>
      <c r="D281" s="9">
        <f t="shared" si="99"/>
        <v>249.49</v>
      </c>
      <c r="E281" s="66">
        <f t="shared" si="93"/>
        <v>0.1</v>
      </c>
      <c r="F281" s="9">
        <f t="shared" si="100"/>
        <v>249.49</v>
      </c>
      <c r="G281" s="68">
        <f t="shared" si="94"/>
        <v>9.998148564796304E-4</v>
      </c>
      <c r="H281" s="9">
        <f t="shared" si="101"/>
        <v>249.49</v>
      </c>
      <c r="I281" s="66">
        <f t="shared" si="102"/>
        <v>9.998148564796304E-4</v>
      </c>
      <c r="J281" s="9">
        <f t="shared" si="103"/>
        <v>249.49</v>
      </c>
      <c r="K281" s="9">
        <f t="shared" si="95"/>
        <v>9.998148564796304E-4</v>
      </c>
      <c r="L281" s="9">
        <f t="shared" si="96"/>
        <v>249.49</v>
      </c>
    </row>
    <row r="282" spans="1:12">
      <c r="A282" s="66">
        <f t="shared" si="97"/>
        <v>0.31613485446439399</v>
      </c>
      <c r="B282" s="9">
        <f t="shared" si="98"/>
        <v>272.54000000000002</v>
      </c>
      <c r="C282" s="65">
        <f t="shared" si="92"/>
        <v>0.1</v>
      </c>
      <c r="D282" s="9">
        <f t="shared" si="99"/>
        <v>272.54000000000002</v>
      </c>
      <c r="E282" s="66">
        <f t="shared" si="93"/>
        <v>0.1</v>
      </c>
      <c r="F282" s="9">
        <f t="shared" si="100"/>
        <v>272.54000000000002</v>
      </c>
      <c r="G282" s="68">
        <f t="shared" si="94"/>
        <v>9.9981616357391911E-4</v>
      </c>
      <c r="H282" s="9">
        <f t="shared" si="101"/>
        <v>272.54000000000002</v>
      </c>
      <c r="I282" s="66">
        <f t="shared" si="102"/>
        <v>9.9981616357391911E-4</v>
      </c>
      <c r="J282" s="9">
        <f t="shared" si="103"/>
        <v>272.54000000000002</v>
      </c>
      <c r="K282" s="9">
        <f t="shared" si="95"/>
        <v>9.9981616357391911E-4</v>
      </c>
      <c r="L282" s="9">
        <f t="shared" si="96"/>
        <v>272.54000000000002</v>
      </c>
    </row>
    <row r="283" spans="1:12">
      <c r="A283" s="66">
        <f t="shared" si="97"/>
        <v>0.31613485446439399</v>
      </c>
      <c r="B283" s="9">
        <f t="shared" si="98"/>
        <v>299.10000000000002</v>
      </c>
      <c r="C283" s="65">
        <f t="shared" si="92"/>
        <v>0.1</v>
      </c>
      <c r="D283" s="9">
        <f t="shared" si="99"/>
        <v>299.10000000000002</v>
      </c>
      <c r="E283" s="66">
        <f t="shared" si="93"/>
        <v>0.1</v>
      </c>
      <c r="F283" s="9">
        <f t="shared" si="100"/>
        <v>299.10000000000002</v>
      </c>
      <c r="G283" s="68">
        <f t="shared" si="94"/>
        <v>9.9981751931150597E-4</v>
      </c>
      <c r="H283" s="9">
        <f t="shared" si="101"/>
        <v>299.10000000000002</v>
      </c>
      <c r="I283" s="66">
        <f t="shared" si="102"/>
        <v>9.9981751931150597E-4</v>
      </c>
      <c r="J283" s="9">
        <f t="shared" si="103"/>
        <v>299.10000000000002</v>
      </c>
      <c r="K283" s="9">
        <f t="shared" si="95"/>
        <v>9.9981751931150597E-4</v>
      </c>
      <c r="L283" s="9">
        <f t="shared" si="96"/>
        <v>299.10000000000002</v>
      </c>
    </row>
    <row r="284" spans="1:12">
      <c r="A284" s="66">
        <f t="shared" si="97"/>
        <v>0.31613485446439399</v>
      </c>
      <c r="B284" s="9">
        <f t="shared" si="98"/>
        <v>326.2</v>
      </c>
      <c r="C284" s="65">
        <f t="shared" si="92"/>
        <v>0.1</v>
      </c>
      <c r="D284" s="9">
        <f t="shared" si="99"/>
        <v>326.2</v>
      </c>
      <c r="E284" s="66">
        <f t="shared" si="93"/>
        <v>0.1</v>
      </c>
      <c r="F284" s="9">
        <f t="shared" si="100"/>
        <v>326.2</v>
      </c>
      <c r="G284" s="68">
        <f t="shared" si="94"/>
        <v>9.9981876588743851E-4</v>
      </c>
      <c r="H284" s="9">
        <f t="shared" si="101"/>
        <v>326.2</v>
      </c>
      <c r="I284" s="66">
        <f t="shared" si="102"/>
        <v>9.9981876588743851E-4</v>
      </c>
      <c r="J284" s="9">
        <f t="shared" si="103"/>
        <v>326.2</v>
      </c>
      <c r="K284" s="9">
        <f t="shared" si="95"/>
        <v>9.9981876588743851E-4</v>
      </c>
      <c r="L284" s="9">
        <f t="shared" si="96"/>
        <v>326.2</v>
      </c>
    </row>
    <row r="285" spans="1:12">
      <c r="A285" s="66">
        <f t="shared" si="97"/>
        <v>0.31613485446439399</v>
      </c>
      <c r="B285" s="9">
        <f t="shared" si="98"/>
        <v>357.71</v>
      </c>
      <c r="C285" s="65">
        <f t="shared" si="92"/>
        <v>0.1</v>
      </c>
      <c r="D285" s="9">
        <f t="shared" si="99"/>
        <v>357.71</v>
      </c>
      <c r="E285" s="66">
        <f t="shared" si="93"/>
        <v>0.1</v>
      </c>
      <c r="F285" s="9">
        <f t="shared" si="100"/>
        <v>357.71</v>
      </c>
      <c r="G285" s="68">
        <f t="shared" si="94"/>
        <v>9.9982007266901339E-4</v>
      </c>
      <c r="H285" s="9">
        <f t="shared" si="101"/>
        <v>357.71</v>
      </c>
      <c r="I285" s="66">
        <f t="shared" si="102"/>
        <v>9.9982007266901339E-4</v>
      </c>
      <c r="J285" s="9">
        <f t="shared" si="103"/>
        <v>357.71</v>
      </c>
      <c r="K285" s="9">
        <f t="shared" si="95"/>
        <v>9.9982007266901339E-4</v>
      </c>
      <c r="L285" s="9">
        <f t="shared" si="96"/>
        <v>357.71</v>
      </c>
    </row>
    <row r="286" spans="1:12">
      <c r="A286" s="66">
        <f t="shared" si="97"/>
        <v>0.31613485446439399</v>
      </c>
      <c r="B286" s="9">
        <f t="shared" si="98"/>
        <v>390.62</v>
      </c>
      <c r="C286" s="65">
        <f t="shared" si="92"/>
        <v>0.1</v>
      </c>
      <c r="D286" s="9">
        <f t="shared" si="99"/>
        <v>390.62</v>
      </c>
      <c r="E286" s="66">
        <f t="shared" si="93"/>
        <v>0.1</v>
      </c>
      <c r="F286" s="9">
        <f t="shared" si="100"/>
        <v>390.62</v>
      </c>
      <c r="G286" s="68">
        <f t="shared" si="94"/>
        <v>9.9982130248316972E-4</v>
      </c>
      <c r="H286" s="9">
        <f t="shared" si="101"/>
        <v>390.62</v>
      </c>
      <c r="I286" s="66">
        <f t="shared" si="102"/>
        <v>9.9982130248316972E-4</v>
      </c>
      <c r="J286" s="9">
        <f t="shared" si="103"/>
        <v>390.62</v>
      </c>
      <c r="K286" s="9">
        <f t="shared" si="95"/>
        <v>9.9982130248316972E-4</v>
      </c>
      <c r="L286" s="9">
        <f t="shared" si="96"/>
        <v>390.62</v>
      </c>
    </row>
    <row r="287" spans="1:12">
      <c r="A287" s="66">
        <f t="shared" si="97"/>
        <v>0.31613485446439399</v>
      </c>
      <c r="B287" s="9">
        <f t="shared" si="98"/>
        <v>427.71</v>
      </c>
      <c r="C287" s="65">
        <f t="shared" si="92"/>
        <v>0.1</v>
      </c>
      <c r="D287" s="9">
        <f t="shared" si="99"/>
        <v>427.71</v>
      </c>
      <c r="E287" s="66">
        <f t="shared" si="93"/>
        <v>0.1</v>
      </c>
      <c r="F287" s="9">
        <f t="shared" si="100"/>
        <v>427.71</v>
      </c>
      <c r="G287" s="68">
        <f t="shared" si="94"/>
        <v>9.9982255252126771E-4</v>
      </c>
      <c r="H287" s="9">
        <f t="shared" si="101"/>
        <v>427.71</v>
      </c>
      <c r="I287" s="66">
        <f t="shared" si="102"/>
        <v>9.9982255252126771E-4</v>
      </c>
      <c r="J287" s="9">
        <f t="shared" si="103"/>
        <v>427.71</v>
      </c>
      <c r="K287" s="9">
        <f t="shared" si="95"/>
        <v>9.9982255252126771E-4</v>
      </c>
      <c r="L287" s="9">
        <f t="shared" si="96"/>
        <v>427.71</v>
      </c>
    </row>
    <row r="288" spans="1:12">
      <c r="A288" s="66">
        <f t="shared" si="97"/>
        <v>0.31613485446439399</v>
      </c>
      <c r="B288" s="9">
        <f t="shared" si="98"/>
        <v>469.59</v>
      </c>
      <c r="C288" s="65">
        <f t="shared" si="92"/>
        <v>0.1</v>
      </c>
      <c r="D288" s="9">
        <f t="shared" si="99"/>
        <v>469.59</v>
      </c>
      <c r="E288" s="66">
        <f t="shared" si="93"/>
        <v>0.1</v>
      </c>
      <c r="F288" s="9">
        <f t="shared" si="100"/>
        <v>469.59</v>
      </c>
      <c r="G288" s="68">
        <f t="shared" si="94"/>
        <v>9.9982382167971575E-4</v>
      </c>
      <c r="H288" s="9">
        <f t="shared" si="101"/>
        <v>469.59</v>
      </c>
      <c r="I288" s="66">
        <f t="shared" si="102"/>
        <v>9.9982382167971575E-4</v>
      </c>
      <c r="J288" s="9">
        <f t="shared" si="103"/>
        <v>469.59</v>
      </c>
      <c r="K288" s="9">
        <f t="shared" si="95"/>
        <v>9.9982382167971575E-4</v>
      </c>
      <c r="L288" s="9">
        <f t="shared" si="96"/>
        <v>469.59</v>
      </c>
    </row>
    <row r="289" spans="1:12">
      <c r="A289" s="66">
        <f t="shared" si="97"/>
        <v>0.31613485446439399</v>
      </c>
      <c r="B289" s="9">
        <f t="shared" si="98"/>
        <v>511.95</v>
      </c>
      <c r="C289" s="65">
        <f t="shared" ref="C289:C320" si="104">IF(D72&lt;0.0001,0.1,IF(D72="",0.001,D72))</f>
        <v>0.1</v>
      </c>
      <c r="D289" s="9">
        <f t="shared" si="99"/>
        <v>511.95</v>
      </c>
      <c r="E289" s="66">
        <f t="shared" ref="E289:E320" si="105">IF(E72&lt;0.0001,0.1,IF(E72="",E288,E72))</f>
        <v>0.1</v>
      </c>
      <c r="F289" s="9">
        <f t="shared" si="100"/>
        <v>511.95</v>
      </c>
      <c r="G289" s="68">
        <f t="shared" ref="G289:G320" si="106">IF(G72&lt;0.0001,0.1,IF(G72="",0.0001,G72))</f>
        <v>9.9982497904166812E-4</v>
      </c>
      <c r="H289" s="9">
        <f t="shared" si="101"/>
        <v>511.95</v>
      </c>
      <c r="I289" s="66">
        <f t="shared" si="102"/>
        <v>9.9982497904166812E-4</v>
      </c>
      <c r="J289" s="9">
        <f t="shared" si="103"/>
        <v>511.95</v>
      </c>
      <c r="K289" s="9">
        <f t="shared" ref="K289:K320" si="107">IF(M72&lt;0.0001,0.1,IF(M72="",0.0001,M72))</f>
        <v>9.9982497904166812E-4</v>
      </c>
      <c r="L289" s="9">
        <f t="shared" ref="L289:L320" si="108">IF(C73="",D289,C73)</f>
        <v>511.95</v>
      </c>
    </row>
    <row r="290" spans="1:12">
      <c r="A290" s="66">
        <f t="shared" ref="A290:A321" si="109">IF(B73="",A289,IF(B73&lt;0.0001,0.1,B73))</f>
        <v>0.31613485446439399</v>
      </c>
      <c r="B290" s="9">
        <f t="shared" ref="B290:B321" si="110">IF(A73="",B289,A73)</f>
        <v>565.12</v>
      </c>
      <c r="C290" s="65">
        <f t="shared" si="104"/>
        <v>0.1</v>
      </c>
      <c r="D290" s="9">
        <f t="shared" ref="D290:D321" si="111">IF(A73="",B289,A73)</f>
        <v>565.12</v>
      </c>
      <c r="E290" s="66">
        <f t="shared" si="105"/>
        <v>0.1</v>
      </c>
      <c r="F290" s="9">
        <f t="shared" ref="F290:F321" si="112">IF(A73="",B289,A73)</f>
        <v>565.12</v>
      </c>
      <c r="G290" s="68">
        <f t="shared" si="106"/>
        <v>9.9982628465034419E-4</v>
      </c>
      <c r="H290" s="9">
        <f t="shared" ref="H290:H321" si="113">IF(A73="",B289,A73)</f>
        <v>565.12</v>
      </c>
      <c r="I290" s="66">
        <f t="shared" ref="I290:I321" si="114">IF(I73&lt;0.0001,0.1,IF(I73="",I289,I73))</f>
        <v>9.9982628465034419E-4</v>
      </c>
      <c r="J290" s="9">
        <f t="shared" ref="J290:J321" si="115">IF(A73="",B289,A73)</f>
        <v>565.12</v>
      </c>
      <c r="K290" s="9">
        <f t="shared" si="107"/>
        <v>9.9982628465034419E-4</v>
      </c>
      <c r="L290" s="9">
        <f t="shared" si="108"/>
        <v>565.12</v>
      </c>
    </row>
    <row r="291" spans="1:12">
      <c r="A291" s="66">
        <f t="shared" si="109"/>
        <v>0.31613485446439399</v>
      </c>
      <c r="B291" s="9">
        <f t="shared" si="110"/>
        <v>612.58000000000004</v>
      </c>
      <c r="C291" s="65">
        <f t="shared" si="104"/>
        <v>0.1</v>
      </c>
      <c r="D291" s="9">
        <f t="shared" si="111"/>
        <v>612.58000000000004</v>
      </c>
      <c r="E291" s="66">
        <f t="shared" si="105"/>
        <v>0.1</v>
      </c>
      <c r="F291" s="9">
        <f t="shared" si="112"/>
        <v>612.58000000000004</v>
      </c>
      <c r="G291" s="68">
        <f t="shared" si="106"/>
        <v>9.9982733583164462E-4</v>
      </c>
      <c r="H291" s="9">
        <f t="shared" si="113"/>
        <v>612.58000000000004</v>
      </c>
      <c r="I291" s="66">
        <f t="shared" si="114"/>
        <v>9.9982733583164462E-4</v>
      </c>
      <c r="J291" s="9">
        <f t="shared" si="115"/>
        <v>612.58000000000004</v>
      </c>
      <c r="K291" s="9">
        <f t="shared" si="107"/>
        <v>9.9982733583164462E-4</v>
      </c>
      <c r="L291" s="9">
        <f t="shared" si="108"/>
        <v>612.58000000000004</v>
      </c>
    </row>
    <row r="292" spans="1:12">
      <c r="A292" s="66">
        <f t="shared" si="109"/>
        <v>0.31613485446439399</v>
      </c>
      <c r="B292" s="9">
        <f t="shared" si="110"/>
        <v>674</v>
      </c>
      <c r="C292" s="65">
        <f t="shared" si="104"/>
        <v>0.1</v>
      </c>
      <c r="D292" s="9">
        <f t="shared" si="111"/>
        <v>674</v>
      </c>
      <c r="E292" s="66">
        <f t="shared" si="105"/>
        <v>0.1</v>
      </c>
      <c r="F292" s="9">
        <f t="shared" si="112"/>
        <v>674</v>
      </c>
      <c r="G292" s="68">
        <f t="shared" si="106"/>
        <v>9.9982856500700399E-4</v>
      </c>
      <c r="H292" s="9">
        <f t="shared" si="113"/>
        <v>674</v>
      </c>
      <c r="I292" s="66">
        <f t="shared" si="114"/>
        <v>9.9982856500700399E-4</v>
      </c>
      <c r="J292" s="9">
        <f t="shared" si="115"/>
        <v>674</v>
      </c>
      <c r="K292" s="9">
        <f t="shared" si="107"/>
        <v>9.9982856500700399E-4</v>
      </c>
      <c r="L292" s="9">
        <f t="shared" si="108"/>
        <v>674</v>
      </c>
    </row>
    <row r="293" spans="1:12">
      <c r="A293" s="66">
        <f t="shared" si="109"/>
        <v>0.31613485446439399</v>
      </c>
      <c r="B293" s="9">
        <f t="shared" si="110"/>
        <v>735.38</v>
      </c>
      <c r="C293" s="65">
        <f t="shared" si="104"/>
        <v>0.1</v>
      </c>
      <c r="D293" s="9">
        <f t="shared" si="111"/>
        <v>735.38</v>
      </c>
      <c r="E293" s="66">
        <f t="shared" si="105"/>
        <v>0.1</v>
      </c>
      <c r="F293" s="9">
        <f t="shared" si="112"/>
        <v>735.38</v>
      </c>
      <c r="G293" s="68">
        <f t="shared" si="106"/>
        <v>9.9982967104595452E-4</v>
      </c>
      <c r="H293" s="9">
        <f t="shared" si="113"/>
        <v>735.38</v>
      </c>
      <c r="I293" s="66">
        <f t="shared" si="114"/>
        <v>9.9982967104595452E-4</v>
      </c>
      <c r="J293" s="9">
        <f t="shared" si="115"/>
        <v>735.38</v>
      </c>
      <c r="K293" s="9">
        <f t="shared" si="107"/>
        <v>9.9982967104595452E-4</v>
      </c>
      <c r="L293" s="9">
        <f t="shared" si="108"/>
        <v>735.38</v>
      </c>
    </row>
    <row r="294" spans="1:12">
      <c r="A294" s="66">
        <f t="shared" si="109"/>
        <v>0.34247942566976014</v>
      </c>
      <c r="B294" s="9">
        <f t="shared" si="110"/>
        <v>803.36</v>
      </c>
      <c r="C294" s="65">
        <f t="shared" si="104"/>
        <v>0.1</v>
      </c>
      <c r="D294" s="9">
        <f t="shared" si="111"/>
        <v>803.36</v>
      </c>
      <c r="E294" s="66">
        <f t="shared" si="105"/>
        <v>0.1</v>
      </c>
      <c r="F294" s="9">
        <f t="shared" si="112"/>
        <v>803.36</v>
      </c>
      <c r="G294" s="68">
        <f t="shared" si="106"/>
        <v>9.99830778565616E-4</v>
      </c>
      <c r="H294" s="9">
        <f t="shared" si="113"/>
        <v>803.36</v>
      </c>
      <c r="I294" s="66">
        <f t="shared" si="114"/>
        <v>9.99830778565616E-4</v>
      </c>
      <c r="J294" s="9">
        <f t="shared" si="115"/>
        <v>803.36</v>
      </c>
      <c r="K294" s="9">
        <f t="shared" si="107"/>
        <v>9.99830778565616E-4</v>
      </c>
      <c r="L294" s="9">
        <f t="shared" si="108"/>
        <v>803.36</v>
      </c>
    </row>
    <row r="295" spans="1:12">
      <c r="A295" s="66">
        <f t="shared" si="109"/>
        <v>0.34247942566976014</v>
      </c>
      <c r="B295" s="9">
        <f t="shared" si="110"/>
        <v>880.1</v>
      </c>
      <c r="C295" s="65">
        <f t="shared" si="104"/>
        <v>0.1</v>
      </c>
      <c r="D295" s="9">
        <f t="shared" si="111"/>
        <v>880.1</v>
      </c>
      <c r="E295" s="66">
        <f t="shared" si="105"/>
        <v>0.1</v>
      </c>
      <c r="F295" s="9">
        <f t="shared" si="112"/>
        <v>880.1</v>
      </c>
      <c r="G295" s="68">
        <f t="shared" si="106"/>
        <v>9.9983190637468935E-4</v>
      </c>
      <c r="H295" s="9">
        <f t="shared" si="113"/>
        <v>880.1</v>
      </c>
      <c r="I295" s="66">
        <f t="shared" si="114"/>
        <v>9.9983190637468935E-4</v>
      </c>
      <c r="J295" s="9">
        <f t="shared" si="115"/>
        <v>880.1</v>
      </c>
      <c r="K295" s="9">
        <f t="shared" si="107"/>
        <v>9.9983190637468935E-4</v>
      </c>
      <c r="L295" s="9">
        <f t="shared" si="108"/>
        <v>880.1</v>
      </c>
    </row>
    <row r="296" spans="1:12">
      <c r="A296" s="66">
        <f t="shared" si="109"/>
        <v>0.36882399687512629</v>
      </c>
      <c r="B296" s="9">
        <f t="shared" si="110"/>
        <v>965.25</v>
      </c>
      <c r="C296" s="65">
        <f t="shared" si="104"/>
        <v>0.1</v>
      </c>
      <c r="D296" s="9">
        <f t="shared" si="111"/>
        <v>965.25</v>
      </c>
      <c r="E296" s="66">
        <f t="shared" si="105"/>
        <v>0.1</v>
      </c>
      <c r="F296" s="9">
        <f t="shared" si="112"/>
        <v>965.25</v>
      </c>
      <c r="G296" s="68">
        <f t="shared" si="106"/>
        <v>9.998330328085355E-4</v>
      </c>
      <c r="H296" s="9">
        <f t="shared" si="113"/>
        <v>965.25</v>
      </c>
      <c r="I296" s="66">
        <f t="shared" si="114"/>
        <v>9.998330328085355E-4</v>
      </c>
      <c r="J296" s="9">
        <f t="shared" si="115"/>
        <v>965.25</v>
      </c>
      <c r="K296" s="9">
        <f t="shared" si="107"/>
        <v>9.998330328085355E-4</v>
      </c>
      <c r="L296" s="9">
        <f t="shared" si="108"/>
        <v>965.25</v>
      </c>
    </row>
    <row r="297" spans="1:12">
      <c r="A297" s="66">
        <f t="shared" si="109"/>
        <v>0.39516856808049255</v>
      </c>
      <c r="B297" s="9">
        <f t="shared" si="110"/>
        <v>1047.48</v>
      </c>
      <c r="C297" s="65">
        <f t="shared" si="104"/>
        <v>0.1</v>
      </c>
      <c r="D297" s="9">
        <f t="shared" si="111"/>
        <v>1047.48</v>
      </c>
      <c r="E297" s="66">
        <f t="shared" si="105"/>
        <v>0.1</v>
      </c>
      <c r="F297" s="9">
        <f t="shared" si="112"/>
        <v>1047.48</v>
      </c>
      <c r="G297" s="68">
        <f t="shared" si="106"/>
        <v>9.9983401747460727E-4</v>
      </c>
      <c r="H297" s="9">
        <f t="shared" si="113"/>
        <v>1047.48</v>
      </c>
      <c r="I297" s="66">
        <f t="shared" si="114"/>
        <v>9.9983401747460727E-4</v>
      </c>
      <c r="J297" s="9">
        <f t="shared" si="115"/>
        <v>1047.48</v>
      </c>
      <c r="K297" s="9">
        <f t="shared" si="107"/>
        <v>9.9983401747460727E-4</v>
      </c>
      <c r="L297" s="9">
        <f t="shared" si="108"/>
        <v>1047.48</v>
      </c>
    </row>
    <row r="298" spans="1:12">
      <c r="A298" s="66">
        <f t="shared" si="109"/>
        <v>0.4742022816965909</v>
      </c>
      <c r="B298" s="9">
        <f t="shared" si="110"/>
        <v>1146.83</v>
      </c>
      <c r="C298" s="65">
        <f t="shared" si="104"/>
        <v>5.716246056393598E-2</v>
      </c>
      <c r="D298" s="9">
        <f t="shared" si="111"/>
        <v>1146.83</v>
      </c>
      <c r="E298" s="66">
        <f t="shared" si="105"/>
        <v>0.1</v>
      </c>
      <c r="F298" s="9">
        <f t="shared" si="112"/>
        <v>1146.83</v>
      </c>
      <c r="G298" s="68">
        <f t="shared" si="106"/>
        <v>9.9983509535619356E-4</v>
      </c>
      <c r="H298" s="9">
        <f t="shared" si="113"/>
        <v>1146.83</v>
      </c>
      <c r="I298" s="66">
        <f t="shared" si="114"/>
        <v>9.9983509535619356E-4</v>
      </c>
      <c r="J298" s="9">
        <f t="shared" si="115"/>
        <v>1146.83</v>
      </c>
      <c r="K298" s="9">
        <f t="shared" si="107"/>
        <v>9.9983509535619356E-4</v>
      </c>
      <c r="L298" s="9">
        <f t="shared" si="108"/>
        <v>1146.83</v>
      </c>
    </row>
    <row r="299" spans="1:12">
      <c r="A299" s="66">
        <f t="shared" si="109"/>
        <v>0.57958056651805567</v>
      </c>
      <c r="B299" s="9">
        <f t="shared" si="110"/>
        <v>1262.9000000000001</v>
      </c>
      <c r="C299" s="65">
        <f t="shared" si="104"/>
        <v>0.16254074538540075</v>
      </c>
      <c r="D299" s="9">
        <f t="shared" si="111"/>
        <v>1262.9000000000001</v>
      </c>
      <c r="E299" s="66">
        <f t="shared" si="105"/>
        <v>0.1</v>
      </c>
      <c r="F299" s="9">
        <f t="shared" si="112"/>
        <v>1262.9000000000001</v>
      </c>
      <c r="G299" s="68">
        <f t="shared" si="106"/>
        <v>9.9983622690200764E-4</v>
      </c>
      <c r="H299" s="9">
        <f t="shared" si="113"/>
        <v>1262.9000000000001</v>
      </c>
      <c r="I299" s="66">
        <f t="shared" si="114"/>
        <v>9.9983622690200764E-4</v>
      </c>
      <c r="J299" s="9">
        <f t="shared" si="115"/>
        <v>1262.9000000000001</v>
      </c>
      <c r="K299" s="9">
        <f t="shared" si="107"/>
        <v>9.9983622690200764E-4</v>
      </c>
      <c r="L299" s="9">
        <f t="shared" si="108"/>
        <v>1262.9000000000001</v>
      </c>
    </row>
    <row r="300" spans="1:12">
      <c r="A300" s="66">
        <f t="shared" si="109"/>
        <v>0.79033713616098511</v>
      </c>
      <c r="B300" s="9">
        <f t="shared" si="110"/>
        <v>1381.23</v>
      </c>
      <c r="C300" s="65">
        <f t="shared" si="104"/>
        <v>0.37329731502833019</v>
      </c>
      <c r="D300" s="9">
        <f t="shared" si="111"/>
        <v>1381.23</v>
      </c>
      <c r="E300" s="66">
        <f t="shared" si="105"/>
        <v>1.1708290443519852E-4</v>
      </c>
      <c r="F300" s="9">
        <f t="shared" si="112"/>
        <v>1381.23</v>
      </c>
      <c r="G300" s="68">
        <f t="shared" si="106"/>
        <v>9.9983726427893289E-4</v>
      </c>
      <c r="H300" s="9">
        <f t="shared" si="113"/>
        <v>1381.23</v>
      </c>
      <c r="I300" s="66">
        <f t="shared" si="114"/>
        <v>1.1169201687141314E-3</v>
      </c>
      <c r="J300" s="9">
        <f t="shared" si="115"/>
        <v>1381.23</v>
      </c>
      <c r="K300" s="9">
        <f t="shared" si="107"/>
        <v>1.1169201687141314E-3</v>
      </c>
      <c r="L300" s="9">
        <f t="shared" si="108"/>
        <v>1381.23</v>
      </c>
    </row>
    <row r="301" spans="1:12">
      <c r="A301" s="66">
        <f t="shared" si="109"/>
        <v>1.0537828482146465</v>
      </c>
      <c r="B301" s="9">
        <f t="shared" si="110"/>
        <v>1507.82</v>
      </c>
      <c r="C301" s="65">
        <f t="shared" si="104"/>
        <v>0.6367430270819916</v>
      </c>
      <c r="D301" s="9">
        <f t="shared" si="111"/>
        <v>1507.82</v>
      </c>
      <c r="E301" s="66">
        <f t="shared" si="105"/>
        <v>0.50569617116981858</v>
      </c>
      <c r="F301" s="9">
        <f t="shared" si="112"/>
        <v>1507.82</v>
      </c>
      <c r="G301" s="68">
        <f t="shared" si="106"/>
        <v>9.998382673047652E-4</v>
      </c>
      <c r="H301" s="9">
        <f t="shared" si="113"/>
        <v>1507.82</v>
      </c>
      <c r="I301" s="66">
        <f t="shared" si="114"/>
        <v>0.50669600943712334</v>
      </c>
      <c r="J301" s="9">
        <f t="shared" si="115"/>
        <v>1507.82</v>
      </c>
      <c r="K301" s="9">
        <f t="shared" si="107"/>
        <v>0.50669600943712334</v>
      </c>
      <c r="L301" s="9">
        <f t="shared" si="108"/>
        <v>1507.82</v>
      </c>
    </row>
    <row r="302" spans="1:12">
      <c r="A302" s="66">
        <f t="shared" si="109"/>
        <v>1.4226068450897729</v>
      </c>
      <c r="B302" s="9">
        <f t="shared" si="110"/>
        <v>1648.39</v>
      </c>
      <c r="C302" s="65">
        <f t="shared" si="104"/>
        <v>1.0055670239571179</v>
      </c>
      <c r="D302" s="9">
        <f t="shared" si="111"/>
        <v>1648.39</v>
      </c>
      <c r="E302" s="66">
        <f t="shared" si="105"/>
        <v>1.2697458007253739</v>
      </c>
      <c r="F302" s="9">
        <f t="shared" si="112"/>
        <v>1648.39</v>
      </c>
      <c r="G302" s="68">
        <f t="shared" si="106"/>
        <v>9.9983927425110011E-4</v>
      </c>
      <c r="H302" s="9">
        <f t="shared" si="113"/>
        <v>1648.39</v>
      </c>
      <c r="I302" s="66">
        <f t="shared" si="114"/>
        <v>1.2707456399996251</v>
      </c>
      <c r="J302" s="9">
        <f t="shared" si="115"/>
        <v>1648.39</v>
      </c>
      <c r="K302" s="9">
        <f t="shared" si="107"/>
        <v>1.2707456399996251</v>
      </c>
      <c r="L302" s="9">
        <f t="shared" si="108"/>
        <v>1648.39</v>
      </c>
    </row>
    <row r="303" spans="1:12">
      <c r="A303" s="66">
        <f t="shared" si="109"/>
        <v>1.8704645555809978</v>
      </c>
      <c r="B303" s="9">
        <f t="shared" si="110"/>
        <v>1810.11</v>
      </c>
      <c r="C303" s="65">
        <f t="shared" si="104"/>
        <v>1.4534247344483429</v>
      </c>
      <c r="D303" s="9">
        <f t="shared" si="111"/>
        <v>1810.11</v>
      </c>
      <c r="E303" s="66">
        <f t="shared" si="105"/>
        <v>1.8226570143067811</v>
      </c>
      <c r="F303" s="9">
        <f t="shared" si="112"/>
        <v>1810.11</v>
      </c>
      <c r="G303" s="68">
        <f t="shared" si="106"/>
        <v>9.9984031811237487E-4</v>
      </c>
      <c r="H303" s="9">
        <f t="shared" si="113"/>
        <v>1810.11</v>
      </c>
      <c r="I303" s="66">
        <f t="shared" si="114"/>
        <v>1.8236568546248935</v>
      </c>
      <c r="J303" s="9">
        <f t="shared" si="115"/>
        <v>1810.11</v>
      </c>
      <c r="K303" s="9">
        <f t="shared" si="107"/>
        <v>1.8236568546248935</v>
      </c>
      <c r="L303" s="9">
        <f t="shared" si="108"/>
        <v>1810.11</v>
      </c>
    </row>
    <row r="304" spans="1:12">
      <c r="A304" s="66">
        <f t="shared" si="109"/>
        <v>2.3710114084829548</v>
      </c>
      <c r="B304" s="9">
        <f t="shared" si="110"/>
        <v>1977.09</v>
      </c>
      <c r="C304" s="65">
        <f t="shared" si="104"/>
        <v>1.9539715873502999</v>
      </c>
      <c r="D304" s="9">
        <f t="shared" si="111"/>
        <v>1977.09</v>
      </c>
      <c r="E304" s="66">
        <f t="shared" si="105"/>
        <v>2.177283227767465</v>
      </c>
      <c r="F304" s="9">
        <f t="shared" si="112"/>
        <v>1977.09</v>
      </c>
      <c r="G304" s="68">
        <f t="shared" si="106"/>
        <v>9.9984128995698226E-4</v>
      </c>
      <c r="H304" s="9">
        <f t="shared" si="113"/>
        <v>1977.09</v>
      </c>
      <c r="I304" s="66">
        <f t="shared" si="114"/>
        <v>2.178283069057422</v>
      </c>
      <c r="J304" s="9">
        <f t="shared" si="115"/>
        <v>1977.09</v>
      </c>
      <c r="K304" s="9">
        <f t="shared" si="107"/>
        <v>2.178283069057422</v>
      </c>
      <c r="L304" s="9">
        <f t="shared" si="108"/>
        <v>1977.09</v>
      </c>
    </row>
    <row r="305" spans="1:12">
      <c r="A305" s="66">
        <f t="shared" si="109"/>
        <v>2.8188691189741797</v>
      </c>
      <c r="B305" s="9">
        <f t="shared" si="110"/>
        <v>2158.4299999999998</v>
      </c>
      <c r="C305" s="65">
        <f t="shared" si="104"/>
        <v>2.401829297841525</v>
      </c>
      <c r="D305" s="9">
        <f t="shared" si="111"/>
        <v>2158.4299999999998</v>
      </c>
      <c r="E305" s="66">
        <f t="shared" si="105"/>
        <v>2.4311805556379413</v>
      </c>
      <c r="F305" s="9">
        <f t="shared" si="112"/>
        <v>2158.4299999999998</v>
      </c>
      <c r="G305" s="68">
        <f t="shared" si="106"/>
        <v>9.9984224481545385E-4</v>
      </c>
      <c r="H305" s="9">
        <f t="shared" si="113"/>
        <v>2158.4299999999998</v>
      </c>
      <c r="I305" s="66">
        <f t="shared" si="114"/>
        <v>2.4321803978827568</v>
      </c>
      <c r="J305" s="9">
        <f t="shared" si="115"/>
        <v>2158.4299999999998</v>
      </c>
      <c r="K305" s="9">
        <f t="shared" si="107"/>
        <v>2.4321803978827568</v>
      </c>
      <c r="L305" s="9">
        <f t="shared" si="108"/>
        <v>2158.4299999999998</v>
      </c>
    </row>
    <row r="306" spans="1:12">
      <c r="A306" s="66">
        <f t="shared" si="109"/>
        <v>3.2403822582600386</v>
      </c>
      <c r="B306" s="9">
        <f t="shared" si="110"/>
        <v>2368.83</v>
      </c>
      <c r="C306" s="65">
        <f t="shared" si="104"/>
        <v>2.8233424371273834</v>
      </c>
      <c r="D306" s="9">
        <f t="shared" si="111"/>
        <v>2368.83</v>
      </c>
      <c r="E306" s="66">
        <f t="shared" si="105"/>
        <v>2.6316398251844606</v>
      </c>
      <c r="F306" s="9">
        <f t="shared" si="112"/>
        <v>2368.83</v>
      </c>
      <c r="G306" s="68">
        <f t="shared" si="106"/>
        <v>9.9984324444418651E-4</v>
      </c>
      <c r="H306" s="9">
        <f t="shared" si="113"/>
        <v>2368.83</v>
      </c>
      <c r="I306" s="66">
        <f t="shared" si="114"/>
        <v>2.6326396684289048</v>
      </c>
      <c r="J306" s="9">
        <f t="shared" si="115"/>
        <v>2368.83</v>
      </c>
      <c r="K306" s="9">
        <f t="shared" si="107"/>
        <v>2.6326396684289048</v>
      </c>
      <c r="L306" s="9">
        <f t="shared" si="108"/>
        <v>2368.83</v>
      </c>
    </row>
    <row r="307" spans="1:12">
      <c r="A307" s="66">
        <f t="shared" si="109"/>
        <v>3.5301725415190659</v>
      </c>
      <c r="B307" s="9">
        <f t="shared" si="110"/>
        <v>2586.83</v>
      </c>
      <c r="C307" s="65">
        <f t="shared" si="104"/>
        <v>3.1131327203864112</v>
      </c>
      <c r="D307" s="9">
        <f t="shared" si="111"/>
        <v>2586.83</v>
      </c>
      <c r="E307" s="66">
        <f t="shared" si="105"/>
        <v>2.7778416801372963</v>
      </c>
      <c r="F307" s="9">
        <f t="shared" si="112"/>
        <v>2586.83</v>
      </c>
      <c r="G307" s="68">
        <f t="shared" si="106"/>
        <v>9.9984417897420151E-4</v>
      </c>
      <c r="H307" s="9">
        <f t="shared" si="113"/>
        <v>2586.83</v>
      </c>
      <c r="I307" s="66">
        <f t="shared" si="114"/>
        <v>2.7788415243162703</v>
      </c>
      <c r="J307" s="9">
        <f t="shared" si="115"/>
        <v>2586.83</v>
      </c>
      <c r="K307" s="9">
        <f t="shared" si="107"/>
        <v>2.7788415243162703</v>
      </c>
      <c r="L307" s="9">
        <f t="shared" si="108"/>
        <v>2586.83</v>
      </c>
    </row>
    <row r="308" spans="1:12">
      <c r="A308" s="66">
        <f t="shared" si="109"/>
        <v>3.6092062551351645</v>
      </c>
      <c r="B308" s="9">
        <f t="shared" si="110"/>
        <v>2828.16</v>
      </c>
      <c r="C308" s="65">
        <f t="shared" si="104"/>
        <v>3.1921664340025098</v>
      </c>
      <c r="D308" s="9">
        <f t="shared" si="111"/>
        <v>2828.16</v>
      </c>
      <c r="E308" s="66">
        <f t="shared" si="105"/>
        <v>2.8959075791246551</v>
      </c>
      <c r="F308" s="9">
        <f t="shared" si="112"/>
        <v>2828.16</v>
      </c>
      <c r="G308" s="68">
        <f t="shared" si="106"/>
        <v>9.9984511448153695E-4</v>
      </c>
      <c r="H308" s="9">
        <f t="shared" si="113"/>
        <v>2828.16</v>
      </c>
      <c r="I308" s="66">
        <f t="shared" si="114"/>
        <v>2.8969074242391368</v>
      </c>
      <c r="J308" s="9">
        <f t="shared" si="115"/>
        <v>2828.16</v>
      </c>
      <c r="K308" s="9">
        <f t="shared" si="107"/>
        <v>2.8969074242391368</v>
      </c>
      <c r="L308" s="9">
        <f t="shared" si="108"/>
        <v>2828.16</v>
      </c>
    </row>
    <row r="309" spans="1:12">
      <c r="A309" s="66">
        <f t="shared" si="109"/>
        <v>3.6882399687512635</v>
      </c>
      <c r="B309" s="9">
        <f t="shared" si="110"/>
        <v>3097.81</v>
      </c>
      <c r="C309" s="65">
        <f t="shared" si="104"/>
        <v>3.2712001476186083</v>
      </c>
      <c r="D309" s="9">
        <f t="shared" si="111"/>
        <v>3097.81</v>
      </c>
      <c r="E309" s="66">
        <f t="shared" si="105"/>
        <v>2.9938461556524181</v>
      </c>
      <c r="F309" s="9">
        <f t="shared" si="112"/>
        <v>3097.81</v>
      </c>
      <c r="G309" s="68">
        <f t="shared" si="106"/>
        <v>9.9984605814556712E-4</v>
      </c>
      <c r="H309" s="9">
        <f t="shared" si="113"/>
        <v>3097.81</v>
      </c>
      <c r="I309" s="66">
        <f t="shared" si="114"/>
        <v>2.9948460017105636</v>
      </c>
      <c r="J309" s="9">
        <f t="shared" si="115"/>
        <v>3097.81</v>
      </c>
      <c r="K309" s="9">
        <f t="shared" si="107"/>
        <v>2.9948460017105636</v>
      </c>
      <c r="L309" s="9">
        <f t="shared" si="108"/>
        <v>3097.81</v>
      </c>
    </row>
    <row r="310" spans="1:12">
      <c r="A310" s="66">
        <f t="shared" si="109"/>
        <v>3.7145845399566295</v>
      </c>
      <c r="B310" s="9">
        <f t="shared" si="110"/>
        <v>3388.56</v>
      </c>
      <c r="C310" s="65">
        <f t="shared" si="104"/>
        <v>3.2975447188239748</v>
      </c>
      <c r="D310" s="9">
        <f t="shared" si="111"/>
        <v>3388.56</v>
      </c>
      <c r="E310" s="66">
        <f t="shared" si="105"/>
        <v>3.0736841067554774</v>
      </c>
      <c r="F310" s="9">
        <f t="shared" si="112"/>
        <v>3388.56</v>
      </c>
      <c r="G310" s="68">
        <f t="shared" si="106"/>
        <v>9.9984697654736899E-4</v>
      </c>
      <c r="H310" s="9">
        <f t="shared" si="113"/>
        <v>3388.56</v>
      </c>
      <c r="I310" s="66">
        <f t="shared" si="114"/>
        <v>3.0746839537320247</v>
      </c>
      <c r="J310" s="9">
        <f t="shared" si="115"/>
        <v>3388.56</v>
      </c>
      <c r="K310" s="9">
        <f t="shared" si="107"/>
        <v>3.0746839537320247</v>
      </c>
      <c r="L310" s="9">
        <f t="shared" si="108"/>
        <v>3388.56</v>
      </c>
    </row>
    <row r="311" spans="1:12">
      <c r="A311" s="66">
        <f t="shared" si="109"/>
        <v>3.767273682367362</v>
      </c>
      <c r="B311" s="9">
        <f t="shared" si="110"/>
        <v>3708.61</v>
      </c>
      <c r="C311" s="65">
        <f t="shared" si="104"/>
        <v>3.3502338612347069</v>
      </c>
      <c r="D311" s="9">
        <f t="shared" si="111"/>
        <v>3708.61</v>
      </c>
      <c r="E311" s="66">
        <f t="shared" si="105"/>
        <v>3.1412859794844694</v>
      </c>
      <c r="F311" s="9">
        <f t="shared" si="112"/>
        <v>3708.61</v>
      </c>
      <c r="G311" s="68">
        <f t="shared" si="106"/>
        <v>9.9984788951067898E-4</v>
      </c>
      <c r="H311" s="9">
        <f t="shared" si="113"/>
        <v>3708.61</v>
      </c>
      <c r="I311" s="66">
        <f t="shared" si="114"/>
        <v>3.1422858273739802</v>
      </c>
      <c r="J311" s="9">
        <f t="shared" si="115"/>
        <v>3708.61</v>
      </c>
      <c r="K311" s="9">
        <f t="shared" si="107"/>
        <v>3.1422858273739802</v>
      </c>
      <c r="L311" s="9">
        <f t="shared" si="108"/>
        <v>3708.61</v>
      </c>
    </row>
    <row r="312" spans="1:12">
      <c r="A312" s="66">
        <f t="shared" si="109"/>
        <v>3.7936182535727272</v>
      </c>
      <c r="B312" s="9">
        <f t="shared" si="110"/>
        <v>4058.02</v>
      </c>
      <c r="C312" s="65">
        <f t="shared" si="104"/>
        <v>3.3765784324400725</v>
      </c>
      <c r="D312" s="9">
        <f t="shared" si="111"/>
        <v>4058.02</v>
      </c>
      <c r="E312" s="66">
        <f t="shared" si="105"/>
        <v>3.1988012355856408</v>
      </c>
      <c r="F312" s="9">
        <f t="shared" si="112"/>
        <v>4058.02</v>
      </c>
      <c r="G312" s="68">
        <f t="shared" si="106"/>
        <v>9.9984878951775089E-4</v>
      </c>
      <c r="H312" s="9">
        <f t="shared" si="113"/>
        <v>4058.02</v>
      </c>
      <c r="I312" s="66">
        <f t="shared" si="114"/>
        <v>3.1998010843751583</v>
      </c>
      <c r="J312" s="9">
        <f t="shared" si="115"/>
        <v>4058.02</v>
      </c>
      <c r="K312" s="9">
        <f t="shared" si="107"/>
        <v>3.1998010843751583</v>
      </c>
      <c r="L312" s="9">
        <f t="shared" si="108"/>
        <v>4058.02</v>
      </c>
    </row>
    <row r="313" spans="1:12">
      <c r="A313" s="66">
        <f t="shared" si="109"/>
        <v>3.8199628247780941</v>
      </c>
      <c r="B313" s="9">
        <f t="shared" si="110"/>
        <v>4435.8999999999996</v>
      </c>
      <c r="C313" s="65">
        <f t="shared" si="104"/>
        <v>3.402923003645439</v>
      </c>
      <c r="D313" s="9">
        <f t="shared" si="111"/>
        <v>4435.8999999999996</v>
      </c>
      <c r="E313" s="66">
        <f t="shared" si="105"/>
        <v>3.2479172745744735</v>
      </c>
      <c r="F313" s="9">
        <f t="shared" si="112"/>
        <v>4435.8999999999996</v>
      </c>
      <c r="G313" s="68">
        <f t="shared" si="106"/>
        <v>9.9984966909012112E-4</v>
      </c>
      <c r="H313" s="9">
        <f t="shared" si="113"/>
        <v>4435.8999999999996</v>
      </c>
      <c r="I313" s="66">
        <f t="shared" si="114"/>
        <v>3.2489171242435635</v>
      </c>
      <c r="J313" s="9">
        <f t="shared" si="115"/>
        <v>4435.8999999999996</v>
      </c>
      <c r="K313" s="9">
        <f t="shared" si="107"/>
        <v>3.2489171242435635</v>
      </c>
      <c r="L313" s="9">
        <f t="shared" si="108"/>
        <v>4435.8999999999996</v>
      </c>
    </row>
    <row r="314" spans="1:12">
      <c r="A314" s="66">
        <f t="shared" si="109"/>
        <v>3.8463073959834602</v>
      </c>
      <c r="B314" s="9">
        <f t="shared" si="110"/>
        <v>4843.8599999999997</v>
      </c>
      <c r="C314" s="65">
        <f t="shared" si="104"/>
        <v>3.4292675748508055</v>
      </c>
      <c r="D314" s="9">
        <f t="shared" si="111"/>
        <v>4843.8599999999997</v>
      </c>
      <c r="E314" s="66">
        <f t="shared" si="105"/>
        <v>3.2903134247153116</v>
      </c>
      <c r="F314" s="9">
        <f t="shared" si="112"/>
        <v>4843.8599999999997</v>
      </c>
      <c r="G314" s="68">
        <f t="shared" si="106"/>
        <v>9.9985052825622331E-4</v>
      </c>
      <c r="H314" s="9">
        <f t="shared" si="113"/>
        <v>4843.8599999999997</v>
      </c>
      <c r="I314" s="66">
        <f t="shared" si="114"/>
        <v>3.2913132752435676</v>
      </c>
      <c r="J314" s="9">
        <f t="shared" si="115"/>
        <v>4843.8599999999997</v>
      </c>
      <c r="K314" s="9">
        <f t="shared" si="107"/>
        <v>3.2913132752435676</v>
      </c>
      <c r="L314" s="9">
        <f t="shared" si="108"/>
        <v>4843.8599999999997</v>
      </c>
    </row>
    <row r="315" spans="1:12">
      <c r="A315" s="66">
        <f t="shared" si="109"/>
        <v>3.8726519671888266</v>
      </c>
      <c r="B315" s="9">
        <f t="shared" si="110"/>
        <v>5304.67</v>
      </c>
      <c r="C315" s="65">
        <f t="shared" si="104"/>
        <v>3.455612146056172</v>
      </c>
      <c r="D315" s="9">
        <f t="shared" si="111"/>
        <v>5304.67</v>
      </c>
      <c r="E315" s="66">
        <f t="shared" si="105"/>
        <v>3.3288461953538238</v>
      </c>
      <c r="F315" s="9">
        <f t="shared" si="112"/>
        <v>5304.67</v>
      </c>
      <c r="G315" s="68">
        <f t="shared" si="106"/>
        <v>9.9985140543558393E-4</v>
      </c>
      <c r="H315" s="9">
        <f t="shared" si="113"/>
        <v>5304.67</v>
      </c>
      <c r="I315" s="66">
        <f t="shared" si="114"/>
        <v>3.3298460467592594</v>
      </c>
      <c r="J315" s="9">
        <f t="shared" si="115"/>
        <v>5304.67</v>
      </c>
      <c r="K315" s="9">
        <f t="shared" si="107"/>
        <v>3.3298460467592594</v>
      </c>
      <c r="L315" s="9">
        <f t="shared" si="108"/>
        <v>5304.67</v>
      </c>
    </row>
    <row r="316" spans="1:12">
      <c r="A316" s="66">
        <f t="shared" si="109"/>
        <v>3.8726519671888266</v>
      </c>
      <c r="B316" s="9">
        <f t="shared" si="110"/>
        <v>5804.44</v>
      </c>
      <c r="C316" s="65">
        <f t="shared" si="104"/>
        <v>3.455612146056172</v>
      </c>
      <c r="D316" s="9">
        <f t="shared" si="111"/>
        <v>5804.44</v>
      </c>
      <c r="E316" s="66">
        <f t="shared" si="105"/>
        <v>3.3626483246957637</v>
      </c>
      <c r="F316" s="9">
        <f t="shared" si="112"/>
        <v>5804.44</v>
      </c>
      <c r="G316" s="68">
        <f t="shared" si="106"/>
        <v>9.9985226441171265E-4</v>
      </c>
      <c r="H316" s="9">
        <f t="shared" si="113"/>
        <v>5804.44</v>
      </c>
      <c r="I316" s="66">
        <f t="shared" si="114"/>
        <v>3.3636481769601754</v>
      </c>
      <c r="J316" s="9">
        <f t="shared" si="115"/>
        <v>5804.44</v>
      </c>
      <c r="K316" s="9">
        <f t="shared" si="107"/>
        <v>3.3636481769601754</v>
      </c>
      <c r="L316" s="9">
        <f t="shared" si="108"/>
        <v>5804.44</v>
      </c>
    </row>
    <row r="317" spans="1:12">
      <c r="A317" s="66">
        <f t="shared" si="109"/>
        <v>3.8989965383941927</v>
      </c>
      <c r="B317" s="9">
        <f t="shared" si="110"/>
        <v>6354.93</v>
      </c>
      <c r="C317" s="65">
        <f t="shared" si="104"/>
        <v>3.4819567172615375</v>
      </c>
      <c r="D317" s="9">
        <f t="shared" si="111"/>
        <v>6354.93</v>
      </c>
      <c r="E317" s="66">
        <f t="shared" si="105"/>
        <v>3.3929829718099231</v>
      </c>
      <c r="F317" s="9">
        <f t="shared" si="112"/>
        <v>6354.93</v>
      </c>
      <c r="G317" s="68">
        <f t="shared" si="106"/>
        <v>9.9985311887878657E-4</v>
      </c>
      <c r="H317" s="9">
        <f t="shared" si="113"/>
        <v>6354.93</v>
      </c>
      <c r="I317" s="66">
        <f t="shared" si="114"/>
        <v>3.393982824928802</v>
      </c>
      <c r="J317" s="9">
        <f t="shared" si="115"/>
        <v>6354.93</v>
      </c>
      <c r="K317" s="9">
        <f t="shared" si="107"/>
        <v>3.393982824928802</v>
      </c>
      <c r="L317" s="9">
        <f t="shared" si="108"/>
        <v>6354.93</v>
      </c>
    </row>
    <row r="318" spans="1:12">
      <c r="A318" s="66">
        <f t="shared" si="109"/>
        <v>3.8989965383941927</v>
      </c>
      <c r="B318" s="9">
        <f t="shared" si="110"/>
        <v>6944.97</v>
      </c>
      <c r="C318" s="65">
        <f t="shared" si="104"/>
        <v>3.4819567172615375</v>
      </c>
      <c r="D318" s="9">
        <f t="shared" si="111"/>
        <v>6944.97</v>
      </c>
      <c r="E318" s="66">
        <f t="shared" si="105"/>
        <v>3.4196729336844127</v>
      </c>
      <c r="F318" s="9">
        <f t="shared" si="112"/>
        <v>6944.97</v>
      </c>
      <c r="G318" s="68">
        <f t="shared" si="106"/>
        <v>9.9985394663922814E-4</v>
      </c>
      <c r="H318" s="9">
        <f t="shared" si="113"/>
        <v>6944.97</v>
      </c>
      <c r="I318" s="66">
        <f t="shared" si="114"/>
        <v>3.4206727876310521</v>
      </c>
      <c r="J318" s="9">
        <f t="shared" si="115"/>
        <v>6944.97</v>
      </c>
      <c r="K318" s="9">
        <f t="shared" si="107"/>
        <v>3.4206727876310521</v>
      </c>
      <c r="L318" s="9">
        <f t="shared" si="108"/>
        <v>6944.97</v>
      </c>
    </row>
    <row r="319" spans="1:12">
      <c r="A319" s="66">
        <f t="shared" si="109"/>
        <v>3.8989965383941927</v>
      </c>
      <c r="B319" s="9">
        <f t="shared" si="110"/>
        <v>7606.37</v>
      </c>
      <c r="C319" s="65">
        <f t="shared" si="104"/>
        <v>3.4819567172615375</v>
      </c>
      <c r="D319" s="9">
        <f t="shared" si="111"/>
        <v>7606.37</v>
      </c>
      <c r="E319" s="66">
        <f t="shared" si="105"/>
        <v>3.4443579648832272</v>
      </c>
      <c r="F319" s="9">
        <f t="shared" si="112"/>
        <v>7606.37</v>
      </c>
      <c r="G319" s="68">
        <f t="shared" si="106"/>
        <v>9.9985478511808979E-4</v>
      </c>
      <c r="H319" s="9">
        <f t="shared" si="113"/>
        <v>7606.37</v>
      </c>
      <c r="I319" s="66">
        <f t="shared" si="114"/>
        <v>3.4453578196683452</v>
      </c>
      <c r="J319" s="9">
        <f t="shared" si="115"/>
        <v>7606.37</v>
      </c>
      <c r="K319" s="9">
        <f t="shared" si="107"/>
        <v>3.4453578196683452</v>
      </c>
      <c r="L319" s="9">
        <f t="shared" si="108"/>
        <v>7606.37</v>
      </c>
    </row>
    <row r="320" spans="1:12">
      <c r="A320" s="66">
        <f t="shared" si="109"/>
        <v>3.8989965383941927</v>
      </c>
      <c r="B320" s="9">
        <f t="shared" si="110"/>
        <v>8315.1200000000008</v>
      </c>
      <c r="C320" s="65">
        <f t="shared" si="104"/>
        <v>3.4819567172615375</v>
      </c>
      <c r="D320" s="9">
        <f t="shared" si="111"/>
        <v>8315.1200000000008</v>
      </c>
      <c r="E320" s="66">
        <f t="shared" si="105"/>
        <v>3.4662847988468699</v>
      </c>
      <c r="F320" s="9">
        <f t="shared" si="112"/>
        <v>8315.1200000000008</v>
      </c>
      <c r="G320" s="68">
        <f t="shared" si="106"/>
        <v>9.9985559699970793E-4</v>
      </c>
      <c r="H320" s="9">
        <f t="shared" si="113"/>
        <v>8315.1200000000008</v>
      </c>
      <c r="I320" s="66">
        <f t="shared" si="114"/>
        <v>3.4672846544438696</v>
      </c>
      <c r="J320" s="9">
        <f t="shared" si="115"/>
        <v>8315.1200000000008</v>
      </c>
      <c r="K320" s="9">
        <f t="shared" si="107"/>
        <v>3.4672846544438696</v>
      </c>
      <c r="L320" s="9">
        <f t="shared" si="108"/>
        <v>8315.1200000000008</v>
      </c>
    </row>
    <row r="321" spans="1:12">
      <c r="A321" s="66">
        <f t="shared" si="109"/>
        <v>3.8989965383941927</v>
      </c>
      <c r="B321" s="9">
        <f t="shared" si="110"/>
        <v>9096.09</v>
      </c>
      <c r="C321" s="65">
        <f t="shared" ref="C321:C342" si="116">IF(D104&lt;0.0001,0.1,IF(D104="",0.001,D104))</f>
        <v>3.4819567172615375</v>
      </c>
      <c r="D321" s="9">
        <f t="shared" si="111"/>
        <v>9096.09</v>
      </c>
      <c r="E321" s="66">
        <f t="shared" ref="E321:E342" si="117">IF(E104&lt;0.0001,0.1,IF(E104="",E320,E104))</f>
        <v>3.4864278418771262</v>
      </c>
      <c r="F321" s="9">
        <f t="shared" si="112"/>
        <v>9096.09</v>
      </c>
      <c r="G321" s="68">
        <f t="shared" ref="G321:G342" si="118">IF(G104&lt;0.0001,0.1,IF(G104="",0.0001,G104))</f>
        <v>9.9985640594373948E-4</v>
      </c>
      <c r="H321" s="9">
        <f t="shared" si="113"/>
        <v>9096.09</v>
      </c>
      <c r="I321" s="66">
        <f t="shared" si="114"/>
        <v>3.4874276982830699</v>
      </c>
      <c r="J321" s="9">
        <f t="shared" si="115"/>
        <v>9096.09</v>
      </c>
      <c r="K321" s="9">
        <f t="shared" ref="K321:K342" si="119">IF(M104&lt;0.0001,0.1,IF(M104="",0.0001,M104))</f>
        <v>3.4874276982830699</v>
      </c>
      <c r="L321" s="9">
        <f t="shared" ref="L321:L342" si="120">IF(C105="",D321,C105)</f>
        <v>9096.09</v>
      </c>
    </row>
    <row r="322" spans="1:12">
      <c r="A322" s="66">
        <f t="shared" ref="A322:A342" si="121">IF(B105="",A321,IF(B105&lt;0.0001,0.1,B105))</f>
        <v>3.8989965383941927</v>
      </c>
      <c r="B322" s="9">
        <f t="shared" ref="B322:B342" si="122">IF(A105="",B321,A105)</f>
        <v>9954.14</v>
      </c>
      <c r="C322" s="65">
        <f t="shared" si="116"/>
        <v>3.4819567172615375</v>
      </c>
      <c r="D322" s="9">
        <f t="shared" ref="D322:D342" si="123">IF(A105="",B321,A105)</f>
        <v>9954.14</v>
      </c>
      <c r="E322" s="66">
        <f t="shared" si="117"/>
        <v>3.5049345179032425</v>
      </c>
      <c r="F322" s="9">
        <f t="shared" ref="F322:F342" si="124">IF(A105="",B321,A105)</f>
        <v>9954.14</v>
      </c>
      <c r="G322" s="68">
        <f t="shared" si="118"/>
        <v>9.9985720919591606E-4</v>
      </c>
      <c r="H322" s="9">
        <f t="shared" ref="H322:H342" si="125">IF(A105="",B321,A105)</f>
        <v>9954.14</v>
      </c>
      <c r="I322" s="66">
        <f t="shared" ref="I322:I342" si="126">IF(I105&lt;0.0001,0.1,IF(I105="",I321,I105))</f>
        <v>3.5059343751124383</v>
      </c>
      <c r="J322" s="9">
        <f t="shared" ref="J322:J342" si="127">IF(A105="",B321,A105)</f>
        <v>9954.14</v>
      </c>
      <c r="K322" s="9">
        <f t="shared" si="119"/>
        <v>3.5059343751124383</v>
      </c>
      <c r="L322" s="9">
        <f t="shared" si="120"/>
        <v>9954.14</v>
      </c>
    </row>
    <row r="323" spans="1:12">
      <c r="A323" s="66">
        <f t="shared" si="121"/>
        <v>3.8989965383941927</v>
      </c>
      <c r="B323" s="9">
        <f t="shared" si="122"/>
        <v>10895.71</v>
      </c>
      <c r="C323" s="65">
        <f t="shared" si="116"/>
        <v>3.4819567172615375</v>
      </c>
      <c r="D323" s="9">
        <f t="shared" si="123"/>
        <v>10895.71</v>
      </c>
      <c r="E323" s="66">
        <f t="shared" si="117"/>
        <v>3.5219708276037811</v>
      </c>
      <c r="F323" s="9">
        <f t="shared" si="124"/>
        <v>10895.71</v>
      </c>
      <c r="G323" s="68">
        <f t="shared" si="118"/>
        <v>9.9985800558547735E-4</v>
      </c>
      <c r="H323" s="9">
        <f t="shared" si="125"/>
        <v>10895.71</v>
      </c>
      <c r="I323" s="66">
        <f t="shared" si="126"/>
        <v>3.5229706856093665</v>
      </c>
      <c r="J323" s="9">
        <f t="shared" si="127"/>
        <v>10895.71</v>
      </c>
      <c r="K323" s="9">
        <f t="shared" si="119"/>
        <v>3.5229706856093665</v>
      </c>
      <c r="L323" s="9">
        <f t="shared" si="120"/>
        <v>10895.71</v>
      </c>
    </row>
    <row r="324" spans="1:12">
      <c r="A324" s="66">
        <f t="shared" si="121"/>
        <v>3.8989965383941927</v>
      </c>
      <c r="B324" s="9">
        <f t="shared" si="122"/>
        <v>11895.01</v>
      </c>
      <c r="C324" s="65">
        <f t="shared" si="116"/>
        <v>3.4819567172615375</v>
      </c>
      <c r="D324" s="9">
        <f t="shared" si="123"/>
        <v>11895.01</v>
      </c>
      <c r="E324" s="66">
        <f t="shared" si="117"/>
        <v>3.5372261503059077</v>
      </c>
      <c r="F324" s="9">
        <f t="shared" si="124"/>
        <v>11895.01</v>
      </c>
      <c r="G324" s="68">
        <f t="shared" si="118"/>
        <v>9.998587703406996E-4</v>
      </c>
      <c r="H324" s="9">
        <f t="shared" si="125"/>
        <v>11895.01</v>
      </c>
      <c r="I324" s="66">
        <f t="shared" si="126"/>
        <v>3.5382260090762485</v>
      </c>
      <c r="J324" s="9">
        <f t="shared" si="127"/>
        <v>11895.01</v>
      </c>
      <c r="K324" s="9">
        <f t="shared" si="119"/>
        <v>3.5382260090762485</v>
      </c>
      <c r="L324" s="9">
        <f t="shared" si="120"/>
        <v>11895.01</v>
      </c>
    </row>
    <row r="325" spans="1:12">
      <c r="A325" s="66">
        <f t="shared" si="121"/>
        <v>3.8989965383941927</v>
      </c>
      <c r="B325" s="9">
        <f t="shared" si="122"/>
        <v>12994.75</v>
      </c>
      <c r="C325" s="65">
        <f t="shared" si="116"/>
        <v>3.4819567172615375</v>
      </c>
      <c r="D325" s="9">
        <f t="shared" si="123"/>
        <v>12994.75</v>
      </c>
      <c r="E325" s="66">
        <f t="shared" si="117"/>
        <v>3.5514615420844753</v>
      </c>
      <c r="F325" s="9">
        <f t="shared" si="124"/>
        <v>12994.75</v>
      </c>
      <c r="G325" s="68">
        <f t="shared" si="118"/>
        <v>9.9985953270436898E-4</v>
      </c>
      <c r="H325" s="9">
        <f t="shared" si="125"/>
        <v>12994.75</v>
      </c>
      <c r="I325" s="66">
        <f t="shared" si="126"/>
        <v>3.5524614016171796</v>
      </c>
      <c r="J325" s="9">
        <f t="shared" si="127"/>
        <v>12994.75</v>
      </c>
      <c r="K325" s="9">
        <f t="shared" si="119"/>
        <v>3.5524614016171796</v>
      </c>
      <c r="L325" s="9">
        <f t="shared" si="120"/>
        <v>12994.75</v>
      </c>
    </row>
    <row r="326" spans="1:12">
      <c r="A326" s="66">
        <f t="shared" si="121"/>
        <v>3.8989965383941927</v>
      </c>
      <c r="B326" s="9">
        <f t="shared" si="122"/>
        <v>14293.99</v>
      </c>
      <c r="C326" s="65">
        <f t="shared" si="116"/>
        <v>3.4819567172615375</v>
      </c>
      <c r="D326" s="9">
        <f t="shared" si="123"/>
        <v>14293.99</v>
      </c>
      <c r="E326" s="66">
        <f t="shared" si="117"/>
        <v>3.565664114593039</v>
      </c>
      <c r="F326" s="9">
        <f t="shared" si="124"/>
        <v>14293.99</v>
      </c>
      <c r="G326" s="68">
        <f t="shared" si="118"/>
        <v>9.9986034511317088E-4</v>
      </c>
      <c r="H326" s="9">
        <f t="shared" si="125"/>
        <v>14293.99</v>
      </c>
      <c r="I326" s="66">
        <f t="shared" si="126"/>
        <v>3.5666639749381521</v>
      </c>
      <c r="J326" s="9">
        <f t="shared" si="127"/>
        <v>14293.99</v>
      </c>
      <c r="K326" s="9">
        <f t="shared" si="119"/>
        <v>3.5666639749381521</v>
      </c>
      <c r="L326" s="9">
        <f t="shared" si="120"/>
        <v>14293.99</v>
      </c>
    </row>
    <row r="327" spans="1:12">
      <c r="A327" s="66">
        <f t="shared" si="121"/>
        <v>3.8989965383941927</v>
      </c>
      <c r="B327" s="9">
        <f t="shared" si="122"/>
        <v>15593.92</v>
      </c>
      <c r="C327" s="65">
        <f t="shared" si="116"/>
        <v>3.4819567172615375</v>
      </c>
      <c r="D327" s="9">
        <f t="shared" si="123"/>
        <v>15593.92</v>
      </c>
      <c r="E327" s="66">
        <f t="shared" si="117"/>
        <v>3.5777138281162126</v>
      </c>
      <c r="F327" s="9">
        <f t="shared" si="124"/>
        <v>15593.92</v>
      </c>
      <c r="G327" s="68">
        <f t="shared" si="118"/>
        <v>9.9986107900391203E-4</v>
      </c>
      <c r="H327" s="9">
        <f t="shared" si="125"/>
        <v>15593.92</v>
      </c>
      <c r="I327" s="66">
        <f t="shared" si="126"/>
        <v>3.5787136891952165</v>
      </c>
      <c r="J327" s="9">
        <f t="shared" si="127"/>
        <v>15593.92</v>
      </c>
      <c r="K327" s="9">
        <f t="shared" si="119"/>
        <v>3.5787136891952165</v>
      </c>
      <c r="L327" s="9">
        <f t="shared" si="120"/>
        <v>15593.92</v>
      </c>
    </row>
    <row r="328" spans="1:12">
      <c r="A328" s="66">
        <f t="shared" si="121"/>
        <v>3.8989965383941927</v>
      </c>
      <c r="B328" s="9">
        <f t="shared" si="122"/>
        <v>17095.060000000001</v>
      </c>
      <c r="C328" s="65">
        <f t="shared" si="116"/>
        <v>3.4819567172615375</v>
      </c>
      <c r="D328" s="9">
        <f t="shared" si="123"/>
        <v>17095.060000000001</v>
      </c>
      <c r="E328" s="66">
        <f t="shared" si="117"/>
        <v>3.5895794676448083</v>
      </c>
      <c r="F328" s="9">
        <f t="shared" si="124"/>
        <v>17095.060000000001</v>
      </c>
      <c r="G328" s="68">
        <f t="shared" si="118"/>
        <v>9.9986184560050791E-4</v>
      </c>
      <c r="H328" s="9">
        <f t="shared" si="125"/>
        <v>17095.060000000001</v>
      </c>
      <c r="I328" s="66">
        <f t="shared" si="126"/>
        <v>3.5905793294904087</v>
      </c>
      <c r="J328" s="9">
        <f t="shared" si="127"/>
        <v>17095.060000000001</v>
      </c>
      <c r="K328" s="9">
        <f t="shared" si="119"/>
        <v>3.5905793294904087</v>
      </c>
      <c r="L328" s="9">
        <f t="shared" si="120"/>
        <v>17095.060000000001</v>
      </c>
    </row>
    <row r="329" spans="1:12">
      <c r="A329" s="66">
        <f t="shared" si="121"/>
        <v>3.8989965383941927</v>
      </c>
      <c r="B329" s="9">
        <f t="shared" si="122"/>
        <v>18693.61</v>
      </c>
      <c r="C329" s="65">
        <f t="shared" si="116"/>
        <v>3.4819567172615375</v>
      </c>
      <c r="D329" s="9">
        <f t="shared" si="123"/>
        <v>18693.61</v>
      </c>
      <c r="E329" s="66">
        <f t="shared" si="117"/>
        <v>3.6003576200251128</v>
      </c>
      <c r="F329" s="9">
        <f t="shared" si="124"/>
        <v>18693.61</v>
      </c>
      <c r="G329" s="68">
        <f t="shared" si="118"/>
        <v>9.9986258313675982E-4</v>
      </c>
      <c r="H329" s="9">
        <f t="shared" si="125"/>
        <v>18693.61</v>
      </c>
      <c r="I329" s="66">
        <f t="shared" si="126"/>
        <v>3.6013574826082495</v>
      </c>
      <c r="J329" s="9">
        <f t="shared" si="127"/>
        <v>18693.61</v>
      </c>
      <c r="K329" s="9">
        <f t="shared" si="119"/>
        <v>3.6013574826082495</v>
      </c>
      <c r="L329" s="9">
        <f t="shared" si="120"/>
        <v>18693.61</v>
      </c>
    </row>
    <row r="330" spans="1:12">
      <c r="A330" s="66">
        <f t="shared" si="121"/>
        <v>3.8989965383941927</v>
      </c>
      <c r="B330" s="9">
        <f t="shared" si="122"/>
        <v>20394.32</v>
      </c>
      <c r="C330" s="65">
        <f t="shared" si="116"/>
        <v>3.4819567172615375</v>
      </c>
      <c r="D330" s="9">
        <f t="shared" si="123"/>
        <v>20394.32</v>
      </c>
      <c r="E330" s="66">
        <f t="shared" si="117"/>
        <v>3.6102017948397709</v>
      </c>
      <c r="F330" s="9">
        <f t="shared" si="124"/>
        <v>20394.32</v>
      </c>
      <c r="G330" s="68">
        <f t="shared" si="118"/>
        <v>9.9986329402004912E-4</v>
      </c>
      <c r="H330" s="9">
        <f t="shared" si="125"/>
        <v>20394.32</v>
      </c>
      <c r="I330" s="66">
        <f t="shared" si="126"/>
        <v>3.6112016581337909</v>
      </c>
      <c r="J330" s="9">
        <f t="shared" si="127"/>
        <v>20394.32</v>
      </c>
      <c r="K330" s="9">
        <f t="shared" si="119"/>
        <v>3.6112016581337909</v>
      </c>
      <c r="L330" s="9">
        <f t="shared" si="120"/>
        <v>20394.32</v>
      </c>
    </row>
    <row r="331" spans="1:12">
      <c r="A331" s="66">
        <f t="shared" si="121"/>
        <v>3.8989965383941927</v>
      </c>
      <c r="B331" s="9">
        <f t="shared" si="122"/>
        <v>22294.34</v>
      </c>
      <c r="C331" s="65">
        <f t="shared" si="116"/>
        <v>3.4819567172615375</v>
      </c>
      <c r="D331" s="9">
        <f t="shared" si="123"/>
        <v>22294.34</v>
      </c>
      <c r="E331" s="66">
        <f t="shared" si="117"/>
        <v>3.6196646350430943</v>
      </c>
      <c r="F331" s="9">
        <f t="shared" si="124"/>
        <v>22294.34</v>
      </c>
      <c r="G331" s="68">
        <f t="shared" si="118"/>
        <v>9.9986401367500085E-4</v>
      </c>
      <c r="H331" s="9">
        <f t="shared" si="125"/>
        <v>22294.34</v>
      </c>
      <c r="I331" s="66">
        <f t="shared" si="126"/>
        <v>3.6206644990567693</v>
      </c>
      <c r="J331" s="9">
        <f t="shared" si="127"/>
        <v>22294.34</v>
      </c>
      <c r="K331" s="9">
        <f t="shared" si="119"/>
        <v>3.6206644990567693</v>
      </c>
      <c r="L331" s="9">
        <f t="shared" si="120"/>
        <v>22294.34</v>
      </c>
    </row>
    <row r="332" spans="1:12">
      <c r="A332" s="66">
        <f t="shared" si="121"/>
        <v>3.8989965383941927</v>
      </c>
      <c r="B332" s="9">
        <f t="shared" si="122"/>
        <v>24397.95</v>
      </c>
      <c r="C332" s="65">
        <f t="shared" si="116"/>
        <v>3.4819567172615375</v>
      </c>
      <c r="D332" s="9">
        <f t="shared" si="123"/>
        <v>24397.95</v>
      </c>
      <c r="E332" s="66">
        <f t="shared" si="117"/>
        <v>3.6286727409445843</v>
      </c>
      <c r="F332" s="9">
        <f t="shared" si="124"/>
        <v>24397.95</v>
      </c>
      <c r="G332" s="68">
        <f t="shared" si="118"/>
        <v>9.9986473445950715E-4</v>
      </c>
      <c r="H332" s="9">
        <f t="shared" si="125"/>
        <v>24397.95</v>
      </c>
      <c r="I332" s="66">
        <f t="shared" si="126"/>
        <v>3.6296726056790436</v>
      </c>
      <c r="J332" s="9">
        <f t="shared" si="127"/>
        <v>24397.95</v>
      </c>
      <c r="K332" s="9">
        <f t="shared" si="119"/>
        <v>3.6296726056790436</v>
      </c>
      <c r="L332" s="9">
        <f t="shared" si="120"/>
        <v>24397.95</v>
      </c>
    </row>
    <row r="333" spans="1:12">
      <c r="A333" s="66">
        <f t="shared" si="121"/>
        <v>3.8989965383941927</v>
      </c>
      <c r="B333" s="9">
        <f t="shared" si="122"/>
        <v>26697.57</v>
      </c>
      <c r="C333" s="65">
        <f t="shared" si="116"/>
        <v>3.4819567172615375</v>
      </c>
      <c r="D333" s="9">
        <f t="shared" si="123"/>
        <v>26697.57</v>
      </c>
      <c r="E333" s="66">
        <f t="shared" si="117"/>
        <v>3.6371482460167766</v>
      </c>
      <c r="F333" s="9">
        <f t="shared" si="124"/>
        <v>26697.57</v>
      </c>
      <c r="G333" s="68">
        <f t="shared" si="118"/>
        <v>9.99865446912917E-4</v>
      </c>
      <c r="H333" s="9">
        <f t="shared" si="125"/>
        <v>26697.57</v>
      </c>
      <c r="I333" s="66">
        <f t="shared" si="126"/>
        <v>3.6381481114636895</v>
      </c>
      <c r="J333" s="9">
        <f t="shared" si="127"/>
        <v>26697.57</v>
      </c>
      <c r="K333" s="9">
        <f t="shared" si="119"/>
        <v>3.6381481114636895</v>
      </c>
      <c r="L333" s="9">
        <f t="shared" si="120"/>
        <v>26697.57</v>
      </c>
    </row>
    <row r="334" spans="1:12">
      <c r="A334" s="66">
        <f t="shared" si="121"/>
        <v>3.8989965383941927</v>
      </c>
      <c r="B334" s="9">
        <f t="shared" si="122"/>
        <v>29299.14</v>
      </c>
      <c r="C334" s="65">
        <f t="shared" si="116"/>
        <v>3.4819567172615375</v>
      </c>
      <c r="D334" s="9">
        <f t="shared" si="123"/>
        <v>29299.14</v>
      </c>
      <c r="E334" s="66">
        <f t="shared" si="117"/>
        <v>3.6453960178361293</v>
      </c>
      <c r="F334" s="9">
        <f t="shared" si="124"/>
        <v>29299.14</v>
      </c>
      <c r="G334" s="68">
        <f t="shared" si="118"/>
        <v>9.9986617457034741E-4</v>
      </c>
      <c r="H334" s="9">
        <f t="shared" si="125"/>
        <v>29299.14</v>
      </c>
      <c r="I334" s="66">
        <f t="shared" si="126"/>
        <v>3.6463958840106998</v>
      </c>
      <c r="J334" s="9">
        <f t="shared" si="127"/>
        <v>29299.14</v>
      </c>
      <c r="K334" s="9">
        <f t="shared" si="119"/>
        <v>3.6463958840106998</v>
      </c>
      <c r="L334" s="9">
        <f t="shared" si="120"/>
        <v>29299.14</v>
      </c>
    </row>
    <row r="335" spans="1:12">
      <c r="A335" s="66">
        <f t="shared" si="121"/>
        <v>3.8989965383941927</v>
      </c>
      <c r="B335" s="9">
        <f t="shared" si="122"/>
        <v>31997.58</v>
      </c>
      <c r="C335" s="65">
        <f t="shared" si="116"/>
        <v>3.4819567172615375</v>
      </c>
      <c r="D335" s="9">
        <f t="shared" si="123"/>
        <v>31997.58</v>
      </c>
      <c r="E335" s="66">
        <f t="shared" si="117"/>
        <v>3.6527791994057277</v>
      </c>
      <c r="F335" s="9">
        <f t="shared" si="124"/>
        <v>31997.58</v>
      </c>
      <c r="G335" s="68">
        <f t="shared" si="118"/>
        <v>9.9986685678789093E-4</v>
      </c>
      <c r="H335" s="9">
        <f t="shared" si="125"/>
        <v>31997.58</v>
      </c>
      <c r="I335" s="66">
        <f t="shared" si="126"/>
        <v>3.6537790662625156</v>
      </c>
      <c r="J335" s="9">
        <f t="shared" si="127"/>
        <v>31997.58</v>
      </c>
      <c r="K335" s="9">
        <f t="shared" si="119"/>
        <v>3.6537790662625156</v>
      </c>
      <c r="L335" s="9">
        <f t="shared" si="120"/>
        <v>31997.58</v>
      </c>
    </row>
    <row r="336" spans="1:12">
      <c r="A336" s="66">
        <f t="shared" si="121"/>
        <v>3.8989965383941927</v>
      </c>
      <c r="B336" s="9">
        <f t="shared" si="122"/>
        <v>35005.730000000003</v>
      </c>
      <c r="C336" s="65">
        <f t="shared" si="116"/>
        <v>3.4819567172615375</v>
      </c>
      <c r="D336" s="9">
        <f t="shared" si="123"/>
        <v>35005.730000000003</v>
      </c>
      <c r="E336" s="66">
        <f t="shared" si="117"/>
        <v>3.6599113530769576</v>
      </c>
      <c r="F336" s="9">
        <f t="shared" si="124"/>
        <v>35005.730000000003</v>
      </c>
      <c r="G336" s="68">
        <f t="shared" si="118"/>
        <v>9.9986754542458135E-4</v>
      </c>
      <c r="H336" s="9">
        <f t="shared" si="125"/>
        <v>35005.730000000003</v>
      </c>
      <c r="I336" s="66">
        <f t="shared" si="126"/>
        <v>3.6609112206223822</v>
      </c>
      <c r="J336" s="9">
        <f t="shared" si="127"/>
        <v>35005.730000000003</v>
      </c>
      <c r="K336" s="9">
        <f t="shared" si="119"/>
        <v>3.6609112206223822</v>
      </c>
      <c r="L336" s="9">
        <f t="shared" si="120"/>
        <v>35005.730000000003</v>
      </c>
    </row>
    <row r="337" spans="1:12">
      <c r="A337" s="66">
        <f t="shared" si="121"/>
        <v>3.8989965383941927</v>
      </c>
      <c r="B337" s="9">
        <f t="shared" si="122"/>
        <v>38298.449999999997</v>
      </c>
      <c r="C337" s="65">
        <f t="shared" si="116"/>
        <v>3.4819567172615375</v>
      </c>
      <c r="D337" s="9">
        <f t="shared" si="123"/>
        <v>38298.449999999997</v>
      </c>
      <c r="E337" s="66">
        <f t="shared" si="117"/>
        <v>3.6666764218296266</v>
      </c>
      <c r="F337" s="9">
        <f t="shared" si="124"/>
        <v>38298.449999999997</v>
      </c>
      <c r="G337" s="68">
        <f t="shared" si="118"/>
        <v>9.9986822732291343E-4</v>
      </c>
      <c r="H337" s="9">
        <f t="shared" si="125"/>
        <v>38298.449999999997</v>
      </c>
      <c r="I337" s="66">
        <f t="shared" si="126"/>
        <v>3.6676762900569497</v>
      </c>
      <c r="J337" s="9">
        <f t="shared" si="127"/>
        <v>38298.449999999997</v>
      </c>
      <c r="K337" s="9">
        <f t="shared" si="119"/>
        <v>3.6676762900569497</v>
      </c>
      <c r="L337" s="9">
        <f t="shared" si="120"/>
        <v>38298.449999999997</v>
      </c>
    </row>
    <row r="338" spans="1:12">
      <c r="A338" s="66">
        <f t="shared" si="121"/>
        <v>3.8989965383941927</v>
      </c>
      <c r="B338" s="9">
        <f t="shared" si="122"/>
        <v>41879.629999999997</v>
      </c>
      <c r="C338" s="65">
        <f t="shared" si="116"/>
        <v>3.4819567172615375</v>
      </c>
      <c r="D338" s="9">
        <f t="shared" si="123"/>
        <v>41879.629999999997</v>
      </c>
      <c r="E338" s="66">
        <f t="shared" si="117"/>
        <v>3.6730634607872732</v>
      </c>
      <c r="F338" s="9">
        <f t="shared" si="124"/>
        <v>41879.629999999997</v>
      </c>
      <c r="G338" s="68">
        <f t="shared" si="118"/>
        <v>9.9986889844518663E-4</v>
      </c>
      <c r="H338" s="9">
        <f t="shared" si="125"/>
        <v>41879.629999999997</v>
      </c>
      <c r="I338" s="66">
        <f t="shared" si="126"/>
        <v>3.6740633296857186</v>
      </c>
      <c r="J338" s="9">
        <f t="shared" si="127"/>
        <v>41879.629999999997</v>
      </c>
      <c r="K338" s="9">
        <f t="shared" si="119"/>
        <v>3.6740633296857186</v>
      </c>
      <c r="L338" s="9">
        <f t="shared" si="120"/>
        <v>41879.629999999997</v>
      </c>
    </row>
    <row r="339" spans="1:12">
      <c r="A339" s="66">
        <f t="shared" si="121"/>
        <v>3.8989965383941927</v>
      </c>
      <c r="B339" s="9">
        <f t="shared" si="122"/>
        <v>45790.559999999998</v>
      </c>
      <c r="C339" s="65">
        <f t="shared" si="116"/>
        <v>3.4819567172615375</v>
      </c>
      <c r="D339" s="9">
        <f t="shared" si="123"/>
        <v>45790.559999999998</v>
      </c>
      <c r="E339" s="66">
        <f t="shared" si="117"/>
        <v>3.6791292375101583</v>
      </c>
      <c r="F339" s="9">
        <f t="shared" si="124"/>
        <v>45790.559999999998</v>
      </c>
      <c r="G339" s="68">
        <f t="shared" si="118"/>
        <v>9.9986956193993406E-4</v>
      </c>
      <c r="H339" s="9">
        <f t="shared" si="125"/>
        <v>45790.559999999998</v>
      </c>
      <c r="I339" s="66">
        <f t="shared" si="126"/>
        <v>3.6801291070720983</v>
      </c>
      <c r="J339" s="9">
        <f t="shared" si="127"/>
        <v>45790.559999999998</v>
      </c>
      <c r="K339" s="9">
        <f t="shared" si="119"/>
        <v>3.6801291070720983</v>
      </c>
      <c r="L339" s="9">
        <f t="shared" si="120"/>
        <v>45790.559999999998</v>
      </c>
    </row>
    <row r="340" spans="1:12">
      <c r="A340" s="66">
        <f t="shared" si="121"/>
        <v>3.8989965383941927</v>
      </c>
      <c r="B340" s="9">
        <f t="shared" si="122"/>
        <v>50099.51</v>
      </c>
      <c r="C340" s="65">
        <f t="shared" si="116"/>
        <v>3.4819567172615375</v>
      </c>
      <c r="D340" s="9">
        <f t="shared" si="123"/>
        <v>50099.51</v>
      </c>
      <c r="E340" s="66">
        <f t="shared" si="117"/>
        <v>3.6849457689494036</v>
      </c>
      <c r="F340" s="9">
        <f t="shared" si="124"/>
        <v>50099.51</v>
      </c>
      <c r="G340" s="68">
        <f t="shared" si="118"/>
        <v>9.9987022354606049E-4</v>
      </c>
      <c r="H340" s="9">
        <f t="shared" si="125"/>
        <v>50099.51</v>
      </c>
      <c r="I340" s="66">
        <f t="shared" si="126"/>
        <v>3.6859456391729495</v>
      </c>
      <c r="J340" s="9">
        <f t="shared" si="127"/>
        <v>50099.51</v>
      </c>
      <c r="K340" s="9">
        <f t="shared" si="119"/>
        <v>3.6859456391729495</v>
      </c>
      <c r="L340" s="9">
        <f t="shared" si="120"/>
        <v>50099.51</v>
      </c>
    </row>
    <row r="341" spans="1:12">
      <c r="A341" s="66">
        <f t="shared" si="121"/>
        <v>3.8989965383941927</v>
      </c>
      <c r="B341" s="9">
        <f t="shared" si="122"/>
        <v>54790.48</v>
      </c>
      <c r="C341" s="65">
        <f t="shared" si="116"/>
        <v>3.4819567172615375</v>
      </c>
      <c r="D341" s="9">
        <f t="shared" si="123"/>
        <v>54790.48</v>
      </c>
      <c r="E341" s="66">
        <f t="shared" si="117"/>
        <v>3.6904625038155747</v>
      </c>
      <c r="F341" s="9">
        <f t="shared" si="124"/>
        <v>54790.48</v>
      </c>
      <c r="G341" s="68">
        <f t="shared" si="118"/>
        <v>9.9987087537296414E-4</v>
      </c>
      <c r="H341" s="9">
        <f t="shared" si="125"/>
        <v>54790.48</v>
      </c>
      <c r="I341" s="66">
        <f t="shared" si="126"/>
        <v>3.6914623746909476</v>
      </c>
      <c r="J341" s="9">
        <f t="shared" si="127"/>
        <v>54790.48</v>
      </c>
      <c r="K341" s="9">
        <f t="shared" si="119"/>
        <v>3.6914623746909476</v>
      </c>
      <c r="L341" s="9">
        <f t="shared" si="120"/>
        <v>54790.48</v>
      </c>
    </row>
    <row r="342" spans="1:12">
      <c r="A342" s="66">
        <f t="shared" si="121"/>
        <v>3.8989965383941927</v>
      </c>
      <c r="B342" s="9">
        <f t="shared" si="122"/>
        <v>59998.95</v>
      </c>
      <c r="C342" s="65">
        <f t="shared" si="116"/>
        <v>3.4819567172615375</v>
      </c>
      <c r="D342" s="9">
        <f t="shared" si="123"/>
        <v>59998.95</v>
      </c>
      <c r="E342" s="66">
        <f t="shared" si="117"/>
        <v>3.6958014444059368</v>
      </c>
      <c r="F342" s="9">
        <f t="shared" si="124"/>
        <v>59998.95</v>
      </c>
      <c r="G342" s="68">
        <f t="shared" si="118"/>
        <v>9.9987153004849061E-4</v>
      </c>
      <c r="H342" s="9">
        <f t="shared" si="125"/>
        <v>59998.95</v>
      </c>
      <c r="I342" s="66">
        <f t="shared" si="126"/>
        <v>3.6968013159359852</v>
      </c>
      <c r="J342" s="9">
        <f t="shared" si="127"/>
        <v>59998.95</v>
      </c>
      <c r="K342" s="9">
        <f t="shared" si="119"/>
        <v>3.6968013159359852</v>
      </c>
      <c r="L342" s="9">
        <f t="shared" si="120"/>
        <v>59998.95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K346"/>
  <sheetViews>
    <sheetView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2.1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84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123</v>
      </c>
      <c r="D4" s="34">
        <v>0.18799908269940796</v>
      </c>
      <c r="E4" s="35">
        <v>7.4036716894615079E-2</v>
      </c>
      <c r="F4" s="34">
        <v>1636.1134968362724</v>
      </c>
      <c r="G4" s="34">
        <v>3.7223325484704528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3.7233325484704527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4.7</v>
      </c>
      <c r="C5" s="80" t="s">
        <v>122</v>
      </c>
      <c r="D5" s="43">
        <v>1377</v>
      </c>
      <c r="E5" s="44"/>
      <c r="F5" s="44" t="s">
        <v>17</v>
      </c>
      <c r="G5" s="78">
        <f>3.8068*($E$4^-1.334)*(($G$4/$F$4)^2)</f>
        <v>6.3492297853804346E-4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1377</v>
      </c>
      <c r="Y5" s="10">
        <f>IF(D8="","",(-2*$T$4*COS($V$4*PI()/180))/(D5*69035))</f>
        <v>7.7360974201325656E-6</v>
      </c>
    </row>
    <row r="6" spans="1:37" ht="18" thickTop="1" thickBot="1">
      <c r="A6" s="53" t="s">
        <v>20</v>
      </c>
      <c r="B6" s="23">
        <v>2.2000000000000001E-3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4.6087368673895313E-3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7.736097420132565E-2</v>
      </c>
    </row>
    <row r="7" spans="1:37" ht="18" thickTop="1" thickBot="1">
      <c r="A7" s="59" t="s">
        <v>22</v>
      </c>
      <c r="B7" s="60" t="s">
        <v>23</v>
      </c>
      <c r="C7" s="55">
        <f>AVERAGE(O8:O125)</f>
        <v>4.6087368673895313E-3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9.9968816208056022E-4</v>
      </c>
      <c r="H8" s="66">
        <f t="shared" ref="H8:H39" si="4">IF(G8="","",IF(ABS(G8-F8)&lt;0.05,0,G8-F8))</f>
        <v>0</v>
      </c>
      <c r="I8" s="66">
        <f t="shared" ref="I8:I39" si="5">IF(G8="","",E8+G8)</f>
        <v>9.9968816208056022E-4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9.9968816208056022E-4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6.6578788422015887E-3</v>
      </c>
      <c r="X8" s="68">
        <f t="shared" ref="X8:X39" si="15">IF(D8="","",IF(W8=" "," ",W8*10000))</f>
        <v>66.57878842201589</v>
      </c>
      <c r="Y8" s="68">
        <v>1E-4</v>
      </c>
      <c r="Z8" s="68">
        <v>1E-4</v>
      </c>
      <c r="AA8" s="66">
        <f t="shared" ref="AA8:AA39" si="16">(IF(M8="",(IF(I8="",E8,I8)),M8 ))</f>
        <v>9.9968816208056022E-4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7054.7ft; SDGM-313</v>
      </c>
    </row>
    <row r="10" spans="1:37">
      <c r="A10">
        <v>1.96</v>
      </c>
      <c r="B10">
        <v>0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2.15</v>
      </c>
      <c r="B11">
        <v>0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9.9970016787392121E-4</v>
      </c>
      <c r="H11" s="66">
        <f t="shared" si="4"/>
        <v>0</v>
      </c>
      <c r="I11" s="66">
        <f t="shared" si="5"/>
        <v>9.9970016787392121E-4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9.9970016787392121E-4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4.9547005337314152E-3</v>
      </c>
      <c r="X11" s="68">
        <f t="shared" si="15"/>
        <v>49.547005337314154</v>
      </c>
      <c r="Y11" s="68">
        <f t="shared" si="17"/>
        <v>1E-4</v>
      </c>
      <c r="Z11" s="68">
        <f t="shared" si="18"/>
        <v>1E-4</v>
      </c>
      <c r="AA11" s="66">
        <f t="shared" si="16"/>
        <v>9.9970016787392121E-4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0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4.7</v>
      </c>
    </row>
    <row r="14" spans="1:37">
      <c r="A14">
        <v>2.82</v>
      </c>
      <c r="B14">
        <v>2.6240834200151539E-2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2.6240834200151539E-2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2.6240834200151539E-2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3.7233325484704527</v>
      </c>
    </row>
    <row r="16" spans="1:37">
      <c r="A16">
        <v>3.37</v>
      </c>
      <c r="B16">
        <v>2.6240834200151539E-2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2.6240834200151539E-2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2.2000000000000001E-3</v>
      </c>
    </row>
    <row r="18" spans="1:29">
      <c r="A18">
        <v>4.04</v>
      </c>
      <c r="B18">
        <v>2.6240834200151539E-2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2.6240834200151539E-2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6.3492297853804346E-4</v>
      </c>
    </row>
    <row r="20" spans="1:29">
      <c r="A20">
        <v>4.82</v>
      </c>
      <c r="B20">
        <v>2.6240834200151539E-2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2.6240834200151539E-2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2.6240834200151539E-2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7.4036716894615079E-2</v>
      </c>
    </row>
    <row r="23" spans="1:29">
      <c r="A23">
        <v>6.31</v>
      </c>
      <c r="B23">
        <v>2.6240834200151539E-2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2.6240834200151539E-2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1636.1134968362724</v>
      </c>
    </row>
    <row r="25" spans="1:29">
      <c r="A25">
        <v>7.55</v>
      </c>
      <c r="B25">
        <v>2.6240834200151539E-2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2.6240834200151539E-2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3.7223325484704528</v>
      </c>
    </row>
    <row r="27" spans="1:29">
      <c r="A27">
        <v>9.0399999999999991</v>
      </c>
      <c r="B27">
        <v>5.2481668400303078E-2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2.6240834200151539E-2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5.2481668400303078E-2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9.9974987290584513E-4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0.18799908269940796</v>
      </c>
    </row>
    <row r="29" spans="1:29">
      <c r="A29">
        <v>10.8</v>
      </c>
      <c r="B29">
        <v>5.2481668400303078E-2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9.9975227047663482E-4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11.8</v>
      </c>
      <c r="B30">
        <v>5.2481668400303078E-2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9.9975460995389192E-4</v>
      </c>
      <c r="H30" s="66">
        <f t="shared" si="4"/>
        <v>0</v>
      </c>
      <c r="I30" s="66">
        <f t="shared" si="5"/>
        <v>9.9975460995389192E-4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9.9975460995389192E-4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1E-4</v>
      </c>
      <c r="Z30" s="68">
        <f t="shared" si="18"/>
        <v>1E-4</v>
      </c>
      <c r="AA30" s="66">
        <f t="shared" si="16"/>
        <v>9.9975460995389192E-4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5.2481668400303078E-2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9.9975690049293854E-4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5.2481668400303078E-2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9.9975936119921119E-4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5.2481668400303078E-2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9.9976154566004021E-4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16.899999999999999</v>
      </c>
      <c r="B34">
        <v>5.2481668400303078E-2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9.9976366352567871E-4</v>
      </c>
      <c r="H34" s="66">
        <f t="shared" si="4"/>
        <v>0</v>
      </c>
      <c r="I34" s="66">
        <f t="shared" si="5"/>
        <v>9.9976366352567871E-4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9.9976366352567871E-4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1E-4</v>
      </c>
      <c r="Z34" s="68">
        <f t="shared" si="18"/>
        <v>1E-4</v>
      </c>
      <c r="AA34" s="66">
        <f t="shared" si="16"/>
        <v>9.9976366352567871E-4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5.2481668400303078E-2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20.29</v>
      </c>
      <c r="B36">
        <v>5.2481668400303078E-2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9.997680193673641E-4</v>
      </c>
      <c r="H36" s="66">
        <f t="shared" si="4"/>
        <v>0</v>
      </c>
      <c r="I36" s="66">
        <f t="shared" si="5"/>
        <v>9.997680193673641E-4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9.997680193673641E-4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5.2501755285966204E-4</v>
      </c>
      <c r="X36" s="65">
        <f t="shared" si="15"/>
        <v>5.2501755285966203</v>
      </c>
      <c r="Y36" s="68">
        <f t="shared" si="17"/>
        <v>1E-4</v>
      </c>
      <c r="Z36" s="68">
        <f t="shared" si="18"/>
        <v>1E-4</v>
      </c>
      <c r="AA36" s="66">
        <f t="shared" si="16"/>
        <v>9.997680193673641E-4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5.2481668400303078E-2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9.9977010448483537E-4</v>
      </c>
      <c r="H37" s="66">
        <f t="shared" si="4"/>
        <v>0</v>
      </c>
      <c r="I37" s="66">
        <f t="shared" si="5"/>
        <v>9.9977010448483537E-4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9.9977010448483537E-4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1E-4</v>
      </c>
      <c r="Z37" s="68">
        <f t="shared" si="18"/>
        <v>1E-4</v>
      </c>
      <c r="AA37" s="66">
        <f t="shared" si="16"/>
        <v>9.9977010448483537E-4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5.2481668400303078E-2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7.8722502600454602E-2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9.9977417566174203E-4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2.6240834200151525E-2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7.8722502600454602E-2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9.9977607475172669E-4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9.9977607475172669E-4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9.9977607475172669E-4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9.9977607475172669E-4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7.8722502600454602E-2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9.9977806606918354E-4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7.8722502600454602E-2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9.9977997973854649E-4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7.8722502600454602E-2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9.997818209332922E-4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41.6</v>
      </c>
      <c r="B44">
        <v>7.8722502600454602E-2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9.9978367749533692E-4</v>
      </c>
      <c r="H44" s="66">
        <f t="shared" si="24"/>
        <v>0</v>
      </c>
      <c r="I44" s="66">
        <f t="shared" si="25"/>
        <v>9.9978367749533692E-4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9.9978367749533692E-4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2.5607226316159959E-4</v>
      </c>
      <c r="X44" s="65">
        <f t="shared" si="35"/>
        <v>2.5607226316159961</v>
      </c>
      <c r="Y44" s="68">
        <f t="shared" si="37"/>
        <v>1E-4</v>
      </c>
      <c r="Z44" s="68">
        <f t="shared" si="38"/>
        <v>1E-4</v>
      </c>
      <c r="AA44" s="66">
        <f t="shared" si="36"/>
        <v>9.9978367749533692E-4</v>
      </c>
      <c r="AB44" s="68">
        <f t="shared" si="39"/>
        <v>1E-4</v>
      </c>
    </row>
    <row r="45" spans="1:32">
      <c r="A45">
        <v>45.06</v>
      </c>
      <c r="B45">
        <v>7.8722502600454602E-2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9.9978529018510359E-4</v>
      </c>
      <c r="H45" s="66">
        <f t="shared" si="24"/>
        <v>0</v>
      </c>
      <c r="I45" s="66">
        <f t="shared" si="25"/>
        <v>9.9978529018510359E-4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9.9978529018510359E-4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2.3640936856463699E-4</v>
      </c>
      <c r="X45" s="65">
        <f t="shared" si="35"/>
        <v>2.3640936856463699</v>
      </c>
      <c r="Y45" s="68">
        <f t="shared" si="37"/>
        <v>1E-4</v>
      </c>
      <c r="Z45" s="68">
        <f t="shared" si="38"/>
        <v>1E-4</v>
      </c>
      <c r="AA45" s="66">
        <f t="shared" si="36"/>
        <v>9.9978529018510359E-4</v>
      </c>
      <c r="AB45" s="68">
        <f t="shared" si="39"/>
        <v>1E-4</v>
      </c>
    </row>
    <row r="46" spans="1:32">
      <c r="A46">
        <v>48.66</v>
      </c>
      <c r="B46">
        <v>7.8722502600454602E-2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9.9978681913398429E-4</v>
      </c>
      <c r="H46" s="66">
        <f t="shared" si="24"/>
        <v>0</v>
      </c>
      <c r="I46" s="66">
        <f t="shared" si="25"/>
        <v>9.9978681913398429E-4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9.9978681913398429E-4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2.1891915634037287E-4</v>
      </c>
      <c r="X46" s="65">
        <f t="shared" si="35"/>
        <v>2.1891915634037287</v>
      </c>
      <c r="Y46" s="68">
        <f t="shared" si="37"/>
        <v>1E-4</v>
      </c>
      <c r="Z46" s="68">
        <f t="shared" si="38"/>
        <v>1E-4</v>
      </c>
      <c r="AA46" s="66">
        <f t="shared" si="36"/>
        <v>9.9978681913398429E-4</v>
      </c>
      <c r="AB46" s="68">
        <f t="shared" si="39"/>
        <v>1E-4</v>
      </c>
    </row>
    <row r="47" spans="1:32">
      <c r="A47">
        <v>52.74</v>
      </c>
      <c r="B47">
        <v>7.8722502600454602E-2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9.9978839759714395E-4</v>
      </c>
      <c r="H47" s="66">
        <f t="shared" si="24"/>
        <v>0</v>
      </c>
      <c r="I47" s="66">
        <f t="shared" si="25"/>
        <v>9.9978839759714395E-4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9.9978839759714395E-4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2.0198343093520181E-4</v>
      </c>
      <c r="X47" s="65">
        <f t="shared" si="35"/>
        <v>2.0198343093520181</v>
      </c>
      <c r="Y47" s="68">
        <f t="shared" si="37"/>
        <v>1E-4</v>
      </c>
      <c r="Z47" s="68">
        <f t="shared" si="38"/>
        <v>1E-4</v>
      </c>
      <c r="AA47" s="66">
        <f t="shared" si="36"/>
        <v>9.9978839759714395E-4</v>
      </c>
      <c r="AB47" s="68">
        <f t="shared" si="39"/>
        <v>1E-4</v>
      </c>
    </row>
    <row r="48" spans="1:32">
      <c r="A48">
        <v>58.18</v>
      </c>
      <c r="B48">
        <v>7.8722502600454602E-2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9.9979029074568075E-4</v>
      </c>
      <c r="H48" s="66">
        <f t="shared" si="24"/>
        <v>0</v>
      </c>
      <c r="I48" s="66">
        <f t="shared" si="25"/>
        <v>9.9979029074568075E-4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9.9979029074568075E-4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1.8309738995397976E-4</v>
      </c>
      <c r="X48" s="65">
        <f t="shared" si="35"/>
        <v>1.8309738995397977</v>
      </c>
      <c r="Y48" s="68">
        <f t="shared" si="37"/>
        <v>1E-4</v>
      </c>
      <c r="Z48" s="68">
        <f t="shared" si="38"/>
        <v>1E-4</v>
      </c>
      <c r="AA48" s="66">
        <f t="shared" si="36"/>
        <v>9.9979029074568075E-4</v>
      </c>
      <c r="AB48" s="68">
        <f t="shared" si="39"/>
        <v>1E-4</v>
      </c>
    </row>
    <row r="49" spans="1:28">
      <c r="A49">
        <v>63.67</v>
      </c>
      <c r="B49">
        <v>7.8722502600454602E-2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9.9979200009397387E-4</v>
      </c>
      <c r="H49" s="66">
        <f t="shared" si="24"/>
        <v>0</v>
      </c>
      <c r="I49" s="66">
        <f t="shared" si="25"/>
        <v>9.9979200009397387E-4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9.9979200009397387E-4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1.6730966149713431E-4</v>
      </c>
      <c r="X49" s="65">
        <f t="shared" si="35"/>
        <v>1.6730966149713431</v>
      </c>
      <c r="Y49" s="68">
        <f t="shared" si="37"/>
        <v>1E-4</v>
      </c>
      <c r="Z49" s="68">
        <f t="shared" si="38"/>
        <v>1E-4</v>
      </c>
      <c r="AA49" s="66">
        <f t="shared" si="36"/>
        <v>9.9979200009397387E-4</v>
      </c>
      <c r="AB49" s="68">
        <f t="shared" si="39"/>
        <v>1E-4</v>
      </c>
    </row>
    <row r="50" spans="1:28">
      <c r="A50">
        <v>70.09</v>
      </c>
      <c r="B50">
        <v>7.8722502600454602E-2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9.997937907932871E-4</v>
      </c>
      <c r="H50" s="66">
        <f t="shared" si="24"/>
        <v>0</v>
      </c>
      <c r="I50" s="66">
        <f t="shared" si="25"/>
        <v>9.997937907932871E-4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9.997937907932871E-4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1.5198467894881641E-4</v>
      </c>
      <c r="X50" s="65">
        <f t="shared" si="35"/>
        <v>1.5198467894881642</v>
      </c>
      <c r="Y50" s="68">
        <f t="shared" si="37"/>
        <v>1E-4</v>
      </c>
      <c r="Z50" s="68">
        <f t="shared" si="38"/>
        <v>1E-4</v>
      </c>
      <c r="AA50" s="66">
        <f t="shared" si="36"/>
        <v>9.997937907932871E-4</v>
      </c>
      <c r="AB50" s="68">
        <f t="shared" si="39"/>
        <v>1E-4</v>
      </c>
    </row>
    <row r="51" spans="1:28">
      <c r="A51">
        <v>77.569999999999993</v>
      </c>
      <c r="B51">
        <v>7.8722502600454602E-2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9.9979564777209567E-4</v>
      </c>
      <c r="H51" s="66">
        <f t="shared" si="24"/>
        <v>0</v>
      </c>
      <c r="I51" s="66">
        <f t="shared" si="25"/>
        <v>9.9979564777209567E-4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9.9979564777209567E-4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1.373289435029334E-4</v>
      </c>
      <c r="X51" s="65">
        <f t="shared" si="35"/>
        <v>1.3732894350293341</v>
      </c>
      <c r="Y51" s="68">
        <f t="shared" si="37"/>
        <v>1E-4</v>
      </c>
      <c r="Z51" s="68">
        <f t="shared" si="38"/>
        <v>1E-4</v>
      </c>
      <c r="AA51" s="66">
        <f t="shared" si="36"/>
        <v>9.9979564777209567E-4</v>
      </c>
      <c r="AB51" s="68">
        <f t="shared" si="39"/>
        <v>1E-4</v>
      </c>
    </row>
    <row r="52" spans="1:28">
      <c r="A52">
        <v>84.7</v>
      </c>
      <c r="B52">
        <v>7.8722502600454602E-2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9.9979723128001963E-4</v>
      </c>
      <c r="H52" s="66">
        <f t="shared" si="24"/>
        <v>0</v>
      </c>
      <c r="I52" s="66">
        <f t="shared" si="25"/>
        <v>9.9979723128001963E-4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9.9979723128001963E-4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1.2576866762128151E-4</v>
      </c>
      <c r="X52" s="65">
        <f t="shared" si="35"/>
        <v>1.2576866762128152</v>
      </c>
      <c r="Y52" s="68">
        <f t="shared" si="37"/>
        <v>1E-4</v>
      </c>
      <c r="Z52" s="68">
        <f t="shared" si="38"/>
        <v>1E-4</v>
      </c>
      <c r="AA52" s="66">
        <f t="shared" si="36"/>
        <v>9.9979723128001963E-4</v>
      </c>
      <c r="AB52" s="68">
        <f t="shared" si="39"/>
        <v>1E-4</v>
      </c>
    </row>
    <row r="53" spans="1:28">
      <c r="A53">
        <v>92.28</v>
      </c>
      <c r="B53">
        <v>7.8722502600454602E-2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9.9979875131533404E-4</v>
      </c>
      <c r="H53" s="66">
        <f t="shared" si="24"/>
        <v>0</v>
      </c>
      <c r="I53" s="66">
        <f t="shared" si="25"/>
        <v>9.9979875131533404E-4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9.9979875131533404E-4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1.1543786462421481E-4</v>
      </c>
      <c r="X53" s="65">
        <f t="shared" si="35"/>
        <v>1.1543786462421481</v>
      </c>
      <c r="Y53" s="68">
        <f t="shared" si="37"/>
        <v>1E-4</v>
      </c>
      <c r="Z53" s="68">
        <f t="shared" si="38"/>
        <v>1E-4</v>
      </c>
      <c r="AA53" s="66">
        <f t="shared" si="36"/>
        <v>9.9979875131533404E-4</v>
      </c>
      <c r="AB53" s="68">
        <f t="shared" si="39"/>
        <v>1E-4</v>
      </c>
    </row>
    <row r="54" spans="1:28">
      <c r="A54">
        <v>100.09</v>
      </c>
      <c r="B54">
        <v>7.8722502600454602E-2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9.9980017119811614E-4</v>
      </c>
      <c r="H54" s="66">
        <f t="shared" si="24"/>
        <v>0</v>
      </c>
      <c r="I54" s="66">
        <f t="shared" si="25"/>
        <v>9.9980017119811614E-4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9.9980017119811614E-4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1.0643027422841985E-4</v>
      </c>
      <c r="X54" s="65">
        <f t="shared" si="35"/>
        <v>1.0643027422841984</v>
      </c>
      <c r="Y54" s="68">
        <f t="shared" si="37"/>
        <v>1E-4</v>
      </c>
      <c r="Z54" s="68">
        <f t="shared" si="38"/>
        <v>1E-4</v>
      </c>
      <c r="AA54" s="66">
        <f t="shared" si="36"/>
        <v>9.9980017119811614E-4</v>
      </c>
      <c r="AB54" s="68">
        <f t="shared" si="39"/>
        <v>1E-4</v>
      </c>
    </row>
    <row r="55" spans="1:28">
      <c r="A55">
        <v>110.6</v>
      </c>
      <c r="B55">
        <v>7.8722502600454602E-2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9.9980188908587982E-4</v>
      </c>
      <c r="H55" s="66">
        <f t="shared" si="24"/>
        <v>0</v>
      </c>
      <c r="I55" s="66">
        <f t="shared" si="25"/>
        <v>9.9980188908587982E-4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9.9980188908587982E-4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9.6316511279588996E-5</v>
      </c>
      <c r="X55" s="65">
        <f t="shared" si="35"/>
        <v>0.96316511279589001</v>
      </c>
      <c r="Y55" s="68">
        <f t="shared" si="37"/>
        <v>1E-4</v>
      </c>
      <c r="Z55" s="68">
        <f t="shared" si="38"/>
        <v>1E-4</v>
      </c>
      <c r="AA55" s="66">
        <f t="shared" si="36"/>
        <v>9.9980188908587982E-4</v>
      </c>
      <c r="AB55" s="68">
        <f t="shared" si="39"/>
        <v>1E-4</v>
      </c>
    </row>
    <row r="56" spans="1:28">
      <c r="A56">
        <v>120.45</v>
      </c>
      <c r="B56">
        <v>7.8722502600454602E-2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9.9980333366350444E-4</v>
      </c>
      <c r="H56" s="66">
        <f t="shared" si="24"/>
        <v>0</v>
      </c>
      <c r="I56" s="66">
        <f t="shared" si="25"/>
        <v>9.9980333366350444E-4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9.9980333366350444E-4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8.8440067642362333E-5</v>
      </c>
      <c r="X56" s="65">
        <f t="shared" si="35"/>
        <v>0.8844006764236233</v>
      </c>
      <c r="Y56" s="68">
        <f t="shared" si="37"/>
        <v>1E-4</v>
      </c>
      <c r="Z56" s="68">
        <f t="shared" si="38"/>
        <v>1E-4</v>
      </c>
      <c r="AA56" s="66">
        <f t="shared" si="36"/>
        <v>9.9980333366350444E-4</v>
      </c>
      <c r="AB56" s="68">
        <f t="shared" si="39"/>
        <v>1E-4</v>
      </c>
    </row>
    <row r="57" spans="1:28">
      <c r="A57">
        <v>131.38999999999999</v>
      </c>
      <c r="B57">
        <v>7.8722502600454602E-2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9.9980478417093931E-4</v>
      </c>
      <c r="H57" s="66">
        <f t="shared" si="24"/>
        <v>0</v>
      </c>
      <c r="I57" s="66">
        <f t="shared" si="25"/>
        <v>9.9980478417093931E-4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9.9980478417093931E-4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8.1076232190597039E-5</v>
      </c>
      <c r="X57" s="65">
        <f t="shared" si="35"/>
        <v>0.81076232190597042</v>
      </c>
      <c r="Y57" s="68">
        <f t="shared" si="37"/>
        <v>1E-4</v>
      </c>
      <c r="Z57" s="68">
        <f t="shared" si="38"/>
        <v>1E-4</v>
      </c>
      <c r="AA57" s="66">
        <f t="shared" si="36"/>
        <v>9.9980478417093931E-4</v>
      </c>
      <c r="AB57" s="68">
        <f t="shared" si="39"/>
        <v>1E-4</v>
      </c>
    </row>
    <row r="58" spans="1:28">
      <c r="A58">
        <v>146.08000000000001</v>
      </c>
      <c r="B58">
        <v>7.8722502600454602E-2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9.9980652382712339E-4</v>
      </c>
      <c r="H58" s="66">
        <f t="shared" si="24"/>
        <v>0</v>
      </c>
      <c r="I58" s="66">
        <f t="shared" si="25"/>
        <v>9.9980652382712339E-4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9.9980652382712339E-4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7.2923097943062304E-5</v>
      </c>
      <c r="X58" s="65">
        <f t="shared" si="35"/>
        <v>0.72923097943062309</v>
      </c>
      <c r="Y58" s="68">
        <f t="shared" si="37"/>
        <v>1E-4</v>
      </c>
      <c r="Z58" s="68">
        <f t="shared" si="38"/>
        <v>1E-4</v>
      </c>
      <c r="AA58" s="66">
        <f t="shared" si="36"/>
        <v>9.9980652382712339E-4</v>
      </c>
      <c r="AB58" s="68">
        <f t="shared" si="39"/>
        <v>1E-4</v>
      </c>
    </row>
    <row r="59" spans="1:28">
      <c r="A59">
        <v>157.5</v>
      </c>
      <c r="B59">
        <v>7.8722502600454602E-2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9.9980774063443217E-4</v>
      </c>
      <c r="H59" s="66">
        <f t="shared" si="24"/>
        <v>0</v>
      </c>
      <c r="I59" s="66">
        <f t="shared" si="25"/>
        <v>9.9980774063443217E-4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9.9980774063443217E-4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6.7635594587444708E-5</v>
      </c>
      <c r="X59" s="65">
        <f t="shared" si="35"/>
        <v>0.67635594587444703</v>
      </c>
      <c r="Y59" s="68">
        <f t="shared" si="37"/>
        <v>1E-4</v>
      </c>
      <c r="Z59" s="68">
        <f t="shared" si="38"/>
        <v>1E-4</v>
      </c>
      <c r="AA59" s="66">
        <f t="shared" si="36"/>
        <v>9.9980774063443217E-4</v>
      </c>
      <c r="AB59" s="68">
        <f t="shared" si="39"/>
        <v>1E-4</v>
      </c>
    </row>
    <row r="60" spans="1:28">
      <c r="A60">
        <v>174.56</v>
      </c>
      <c r="B60">
        <v>7.8722502600454602E-2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9.9980937863099911E-4</v>
      </c>
      <c r="H60" s="66">
        <f t="shared" si="24"/>
        <v>0</v>
      </c>
      <c r="I60" s="66">
        <f t="shared" si="25"/>
        <v>9.9980937863099911E-4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9.9980937863099911E-4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6.1025470597631433E-5</v>
      </c>
      <c r="X60" s="65">
        <f t="shared" si="35"/>
        <v>0.61025470597631437</v>
      </c>
      <c r="Y60" s="68">
        <f t="shared" si="37"/>
        <v>1E-4</v>
      </c>
      <c r="Z60" s="68">
        <f t="shared" si="38"/>
        <v>1E-4</v>
      </c>
      <c r="AA60" s="66">
        <f t="shared" si="36"/>
        <v>9.9980937863099911E-4</v>
      </c>
      <c r="AB60" s="68">
        <f t="shared" si="39"/>
        <v>1E-4</v>
      </c>
    </row>
    <row r="61" spans="1:28">
      <c r="A61">
        <v>189.48</v>
      </c>
      <c r="B61">
        <v>7.8722502600454602E-2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9.9981066502609654E-4</v>
      </c>
      <c r="H61" s="66">
        <f t="shared" si="24"/>
        <v>0</v>
      </c>
      <c r="I61" s="66">
        <f t="shared" si="25"/>
        <v>9.9981066502609654E-4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9.9981066502609654E-4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5.62202139936803E-5</v>
      </c>
      <c r="X61" s="65">
        <f t="shared" si="35"/>
        <v>0.56220213993680301</v>
      </c>
      <c r="Y61" s="68">
        <f t="shared" si="37"/>
        <v>1E-4</v>
      </c>
      <c r="Z61" s="68">
        <f t="shared" si="38"/>
        <v>1E-4</v>
      </c>
      <c r="AA61" s="66">
        <f t="shared" si="36"/>
        <v>9.9981066502609654E-4</v>
      </c>
      <c r="AB61" s="68">
        <f t="shared" si="39"/>
        <v>1E-4</v>
      </c>
    </row>
    <row r="62" spans="1:28">
      <c r="A62">
        <v>209.31</v>
      </c>
      <c r="B62">
        <v>7.8722502600454602E-2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9.9981220305691188E-4</v>
      </c>
      <c r="H62" s="66">
        <f t="shared" si="24"/>
        <v>0</v>
      </c>
      <c r="I62" s="66">
        <f t="shared" si="25"/>
        <v>9.9981220305691188E-4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9.9981220305691188E-4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5.0893918816695534E-5</v>
      </c>
      <c r="X62" s="65">
        <f t="shared" si="35"/>
        <v>0.50893918816695538</v>
      </c>
      <c r="Y62" s="68">
        <f t="shared" si="37"/>
        <v>1E-4</v>
      </c>
      <c r="Z62" s="68">
        <f t="shared" si="38"/>
        <v>1E-4</v>
      </c>
      <c r="AA62" s="66">
        <f t="shared" si="36"/>
        <v>9.9981220305691188E-4</v>
      </c>
      <c r="AB62" s="68">
        <f t="shared" si="39"/>
        <v>1E-4</v>
      </c>
    </row>
    <row r="63" spans="1:28">
      <c r="A63">
        <v>227.78</v>
      </c>
      <c r="B63">
        <v>7.8722502600454602E-2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9.9981349027934534E-4</v>
      </c>
      <c r="H63" s="66">
        <f t="shared" si="24"/>
        <v>0</v>
      </c>
      <c r="I63" s="66">
        <f t="shared" si="25"/>
        <v>9.9981349027934534E-4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9.9981349027934534E-4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4.6767082920021694E-5</v>
      </c>
      <c r="X63" s="65">
        <f t="shared" si="35"/>
        <v>0.46767082920021696</v>
      </c>
      <c r="Y63" s="68">
        <f t="shared" si="37"/>
        <v>1E-4</v>
      </c>
      <c r="Z63" s="68">
        <f t="shared" si="38"/>
        <v>1E-4</v>
      </c>
      <c r="AA63" s="66">
        <f t="shared" si="36"/>
        <v>9.9981349027934534E-4</v>
      </c>
      <c r="AB63" s="68">
        <f t="shared" si="39"/>
        <v>1E-4</v>
      </c>
    </row>
    <row r="64" spans="1:28">
      <c r="A64">
        <v>248.99</v>
      </c>
      <c r="B64">
        <v>7.8722502600454602E-2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9.9981482659014498E-4</v>
      </c>
      <c r="H64" s="66">
        <f t="shared" si="24"/>
        <v>0</v>
      </c>
      <c r="I64" s="66">
        <f t="shared" si="25"/>
        <v>9.9981482659014498E-4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9.9981482659014498E-4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4.2783268996837385E-5</v>
      </c>
      <c r="X64" s="65">
        <f t="shared" si="35"/>
        <v>0.42783268996837387</v>
      </c>
      <c r="Y64" s="68">
        <f t="shared" si="37"/>
        <v>1E-4</v>
      </c>
      <c r="Z64" s="68">
        <f t="shared" si="38"/>
        <v>1E-4</v>
      </c>
      <c r="AA64" s="66">
        <f t="shared" si="36"/>
        <v>9.9981482659014498E-4</v>
      </c>
      <c r="AB64" s="68">
        <f t="shared" si="39"/>
        <v>1E-4</v>
      </c>
    </row>
    <row r="65" spans="1:28">
      <c r="A65">
        <v>273.29000000000002</v>
      </c>
      <c r="B65">
        <v>7.8722502600454602E-2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9.9981620392738274E-4</v>
      </c>
      <c r="H65" s="66">
        <f t="shared" si="24"/>
        <v>0</v>
      </c>
      <c r="I65" s="66">
        <f t="shared" si="25"/>
        <v>9.9981620392738274E-4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9.9981620392738274E-4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3.8979128938206819E-5</v>
      </c>
      <c r="X65" s="65">
        <f t="shared" si="35"/>
        <v>0.3897912893820682</v>
      </c>
      <c r="Y65" s="68">
        <f t="shared" si="37"/>
        <v>1E-4</v>
      </c>
      <c r="Z65" s="68">
        <f t="shared" si="38"/>
        <v>1E-4</v>
      </c>
      <c r="AA65" s="66">
        <f t="shared" si="36"/>
        <v>9.9981620392738274E-4</v>
      </c>
      <c r="AB65" s="68">
        <f t="shared" si="39"/>
        <v>1E-4</v>
      </c>
    </row>
    <row r="66" spans="1:28">
      <c r="A66">
        <v>298.81</v>
      </c>
      <c r="B66">
        <v>7.8722502600454602E-2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9.9981750527243659E-4</v>
      </c>
      <c r="H66" s="66">
        <f t="shared" si="24"/>
        <v>0</v>
      </c>
      <c r="I66" s="66">
        <f t="shared" si="25"/>
        <v>9.9981750527243659E-4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9.9981750527243659E-4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3.5650099218642423E-5</v>
      </c>
      <c r="X66" s="65">
        <f t="shared" si="35"/>
        <v>0.35650099218642423</v>
      </c>
      <c r="Y66" s="68">
        <f t="shared" si="37"/>
        <v>1E-4</v>
      </c>
      <c r="Z66" s="68">
        <f t="shared" si="38"/>
        <v>1E-4</v>
      </c>
      <c r="AA66" s="66">
        <f t="shared" si="36"/>
        <v>9.9981750527243659E-4</v>
      </c>
      <c r="AB66" s="68">
        <f t="shared" si="39"/>
        <v>1E-4</v>
      </c>
    </row>
    <row r="67" spans="1:28">
      <c r="A67">
        <v>327.16000000000003</v>
      </c>
      <c r="B67">
        <v>7.8722502600454602E-2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9.9981880782539639E-4</v>
      </c>
      <c r="H67" s="66">
        <f t="shared" si="24"/>
        <v>0</v>
      </c>
      <c r="I67" s="66">
        <f t="shared" si="25"/>
        <v>9.9981880782539639E-4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9.9981880782539639E-4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3.2560845297476899E-5</v>
      </c>
      <c r="X67" s="65">
        <f t="shared" si="35"/>
        <v>0.32560845297476898</v>
      </c>
      <c r="Y67" s="68">
        <f t="shared" si="37"/>
        <v>1E-4</v>
      </c>
      <c r="Z67" s="68">
        <f t="shared" si="38"/>
        <v>1E-4</v>
      </c>
      <c r="AA67" s="66">
        <f t="shared" si="36"/>
        <v>9.9981880782539639E-4</v>
      </c>
      <c r="AB67" s="68">
        <f t="shared" si="39"/>
        <v>1E-4</v>
      </c>
    </row>
    <row r="68" spans="1:28">
      <c r="A68">
        <v>357.44</v>
      </c>
      <c r="B68">
        <v>7.8722502600454602E-2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9.998200620448326E-4</v>
      </c>
      <c r="H68" s="66">
        <f t="shared" si="24"/>
        <v>0</v>
      </c>
      <c r="I68" s="66">
        <f t="shared" si="25"/>
        <v>9.998200620448326E-4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9.998200620448326E-4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2.9802501531788674E-5</v>
      </c>
      <c r="X68" s="65">
        <f t="shared" si="35"/>
        <v>0.29802501531788672</v>
      </c>
      <c r="Y68" s="68">
        <f t="shared" si="37"/>
        <v>1E-4</v>
      </c>
      <c r="Z68" s="68">
        <f t="shared" si="38"/>
        <v>1E-4</v>
      </c>
      <c r="AA68" s="66">
        <f t="shared" si="36"/>
        <v>9.998200620448326E-4</v>
      </c>
      <c r="AB68" s="68">
        <f t="shared" si="39"/>
        <v>1E-4</v>
      </c>
    </row>
    <row r="69" spans="1:28">
      <c r="A69">
        <v>392.39</v>
      </c>
      <c r="B69">
        <v>7.8722502600454602E-2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9.9982136520231969E-4</v>
      </c>
      <c r="H69" s="66">
        <f t="shared" si="24"/>
        <v>0</v>
      </c>
      <c r="I69" s="66">
        <f t="shared" si="25"/>
        <v>9.9982136520231969E-4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9.9982136520231969E-4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2.7148006186504608E-5</v>
      </c>
      <c r="X69" s="65">
        <f t="shared" si="35"/>
        <v>0.27148006186504609</v>
      </c>
      <c r="Y69" s="68">
        <f t="shared" si="37"/>
        <v>1E-4</v>
      </c>
      <c r="Z69" s="68">
        <f t="shared" si="38"/>
        <v>1E-4</v>
      </c>
      <c r="AA69" s="66">
        <f t="shared" si="36"/>
        <v>9.9982136520231969E-4</v>
      </c>
      <c r="AB69" s="68">
        <f t="shared" si="39"/>
        <v>1E-4</v>
      </c>
    </row>
    <row r="70" spans="1:28">
      <c r="A70">
        <v>428.83</v>
      </c>
      <c r="B70">
        <v>7.8722502600454602E-2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9.9982258830054785E-4</v>
      </c>
      <c r="H70" s="66">
        <f t="shared" si="24"/>
        <v>0</v>
      </c>
      <c r="I70" s="66">
        <f t="shared" si="25"/>
        <v>9.9982258830054785E-4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9.9982258830054785E-4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2.4841093551110097E-5</v>
      </c>
      <c r="X70" s="65">
        <f t="shared" si="35"/>
        <v>0.24841093551110097</v>
      </c>
      <c r="Y70" s="68">
        <f t="shared" si="37"/>
        <v>1E-4</v>
      </c>
      <c r="Z70" s="68">
        <f t="shared" si="38"/>
        <v>1E-4</v>
      </c>
      <c r="AA70" s="66">
        <f t="shared" si="36"/>
        <v>9.9982258830054785E-4</v>
      </c>
      <c r="AB70" s="68">
        <f t="shared" si="39"/>
        <v>1E-4</v>
      </c>
    </row>
    <row r="71" spans="1:28">
      <c r="A71">
        <v>469.75</v>
      </c>
      <c r="B71">
        <v>7.8722502600454602E-2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9.9982382627486596E-4</v>
      </c>
      <c r="H71" s="66">
        <f t="shared" si="24"/>
        <v>0</v>
      </c>
      <c r="I71" s="66">
        <f t="shared" si="25"/>
        <v>9.9982382627486596E-4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9.9982382627486596E-4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2.2677181793555175E-5</v>
      </c>
      <c r="X71" s="65">
        <f t="shared" si="35"/>
        <v>0.22677181793555176</v>
      </c>
      <c r="Y71" s="68">
        <f t="shared" si="37"/>
        <v>1E-4</v>
      </c>
      <c r="Z71" s="68">
        <f t="shared" si="38"/>
        <v>1E-4</v>
      </c>
      <c r="AA71" s="66">
        <f t="shared" si="36"/>
        <v>9.9982382627486596E-4</v>
      </c>
      <c r="AB71" s="68">
        <f t="shared" si="39"/>
        <v>1E-4</v>
      </c>
    </row>
    <row r="72" spans="1:28">
      <c r="A72">
        <v>514.39</v>
      </c>
      <c r="B72">
        <v>7.8722502600454602E-2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9.9982504231655171E-4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9.9982504231655171E-4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9.9982504231655171E-4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2.0709201476549977E-5</v>
      </c>
      <c r="X72" s="65">
        <f t="shared" ref="X72:X103" si="55">IF(D72="","",IF(W72=" "," ",W72*10000))</f>
        <v>0.20709201476549977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9.9982504231655171E-4</v>
      </c>
      <c r="AB72" s="68">
        <f t="shared" si="39"/>
        <v>1E-4</v>
      </c>
    </row>
    <row r="73" spans="1:28">
      <c r="A73">
        <v>559.82000000000005</v>
      </c>
      <c r="B73">
        <v>7.8722502600454602E-2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9.9982616098612644E-4</v>
      </c>
      <c r="H73" s="66">
        <f t="shared" si="44"/>
        <v>0</v>
      </c>
      <c r="I73" s="66">
        <f t="shared" si="45"/>
        <v>9.9982616098612644E-4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9.9982616098612644E-4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1.902862732221525E-5</v>
      </c>
      <c r="X73" s="65">
        <f t="shared" si="55"/>
        <v>0.1902862732221525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9.9982616098612644E-4</v>
      </c>
      <c r="AB73" s="68">
        <f t="shared" ref="AB73:AB104" si="59">IF(AA73-AA72&lt;0.0001,0.0001,AA73-AA72)</f>
        <v>1E-4</v>
      </c>
    </row>
    <row r="74" spans="1:28">
      <c r="A74">
        <v>615.29999999999995</v>
      </c>
      <c r="B74">
        <v>7.8722502600454602E-2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9.9982739321456573E-4</v>
      </c>
      <c r="H74" s="66">
        <f t="shared" si="44"/>
        <v>0</v>
      </c>
      <c r="I74" s="66">
        <f t="shared" si="45"/>
        <v>9.9982739321456573E-4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9.9982739321456573E-4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1.7312865508731582E-5</v>
      </c>
      <c r="X74" s="65">
        <f t="shared" si="55"/>
        <v>0.17312865508731581</v>
      </c>
      <c r="Y74" s="68">
        <f t="shared" si="57"/>
        <v>1E-4</v>
      </c>
      <c r="Z74" s="68">
        <f t="shared" si="58"/>
        <v>1E-4</v>
      </c>
      <c r="AA74" s="66">
        <f t="shared" si="56"/>
        <v>9.9982739321456573E-4</v>
      </c>
      <c r="AB74" s="68">
        <f t="shared" si="59"/>
        <v>1E-4</v>
      </c>
    </row>
    <row r="75" spans="1:28">
      <c r="A75">
        <v>674.37</v>
      </c>
      <c r="B75">
        <v>7.8722502600454602E-2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9.9982857201643348E-4</v>
      </c>
      <c r="H75" s="66">
        <f t="shared" si="44"/>
        <v>0</v>
      </c>
      <c r="I75" s="66">
        <f t="shared" si="45"/>
        <v>9.9982857201643348E-4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9.9982857201643348E-4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1.5796382026962262E-5</v>
      </c>
      <c r="X75" s="65">
        <f t="shared" si="55"/>
        <v>0.15796382026962263</v>
      </c>
      <c r="Y75" s="68">
        <f t="shared" si="57"/>
        <v>1E-4</v>
      </c>
      <c r="Z75" s="68">
        <f t="shared" si="58"/>
        <v>1E-4</v>
      </c>
      <c r="AA75" s="66">
        <f t="shared" si="56"/>
        <v>9.9982857201643348E-4</v>
      </c>
      <c r="AB75" s="68">
        <f t="shared" si="59"/>
        <v>1E-4</v>
      </c>
    </row>
    <row r="76" spans="1:28">
      <c r="A76">
        <v>736.02</v>
      </c>
      <c r="B76">
        <v>7.8722502600454602E-2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9.9982968201344207E-4</v>
      </c>
      <c r="H76" s="66">
        <f t="shared" si="44"/>
        <v>0</v>
      </c>
      <c r="I76" s="66">
        <f t="shared" si="45"/>
        <v>9.9982968201344207E-4</v>
      </c>
      <c r="J76" s="66">
        <f t="shared" si="46"/>
        <v>0</v>
      </c>
      <c r="K76" s="66">
        <f t="shared" si="47"/>
        <v>0</v>
      </c>
      <c r="L76" s="66">
        <f t="shared" si="48"/>
        <v>0</v>
      </c>
      <c r="M76" s="66">
        <f t="shared" si="49"/>
        <v>9.9982968201344207E-4</v>
      </c>
      <c r="N76" s="66">
        <f t="shared" si="50"/>
        <v>0</v>
      </c>
      <c r="O76" s="67">
        <f t="shared" si="51"/>
        <v>0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1.4473256361950142E-5</v>
      </c>
      <c r="X76" s="65">
        <f t="shared" si="55"/>
        <v>0.14473256361950143</v>
      </c>
      <c r="Y76" s="68">
        <f t="shared" si="57"/>
        <v>1E-4</v>
      </c>
      <c r="Z76" s="68">
        <f t="shared" si="58"/>
        <v>1E-4</v>
      </c>
      <c r="AA76" s="66">
        <f t="shared" si="56"/>
        <v>9.9982968201344207E-4</v>
      </c>
      <c r="AB76" s="68">
        <f t="shared" si="59"/>
        <v>1E-4</v>
      </c>
    </row>
    <row r="77" spans="1:28">
      <c r="A77">
        <v>804.19</v>
      </c>
      <c r="B77">
        <v>7.8722502600454602E-2</v>
      </c>
      <c r="D77" s="66">
        <f t="shared" si="40"/>
        <v>0</v>
      </c>
      <c r="E77" s="66">
        <f t="shared" si="41"/>
        <v>0</v>
      </c>
      <c r="F77" s="66">
        <f t="shared" si="42"/>
        <v>0</v>
      </c>
      <c r="G77" s="66">
        <f t="shared" si="43"/>
        <v>9.9983079141553201E-4</v>
      </c>
      <c r="H77" s="66">
        <f t="shared" si="44"/>
        <v>0</v>
      </c>
      <c r="I77" s="66">
        <f t="shared" si="45"/>
        <v>9.9983079141553201E-4</v>
      </c>
      <c r="J77" s="66">
        <f t="shared" si="46"/>
        <v>0</v>
      </c>
      <c r="K77" s="66">
        <f t="shared" si="47"/>
        <v>0</v>
      </c>
      <c r="L77" s="66">
        <f t="shared" si="48"/>
        <v>0</v>
      </c>
      <c r="M77" s="66">
        <f t="shared" si="49"/>
        <v>9.9983079141553201E-4</v>
      </c>
      <c r="N77" s="66">
        <f t="shared" si="50"/>
        <v>0</v>
      </c>
      <c r="O77" s="67">
        <f t="shared" si="51"/>
        <v>0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1.3246379770355937E-5</v>
      </c>
      <c r="X77" s="65">
        <f t="shared" si="55"/>
        <v>0.13246379770355937</v>
      </c>
      <c r="Y77" s="68">
        <f t="shared" si="57"/>
        <v>1E-4</v>
      </c>
      <c r="Z77" s="68">
        <f t="shared" si="58"/>
        <v>1E-4</v>
      </c>
      <c r="AA77" s="66">
        <f t="shared" si="56"/>
        <v>9.9983079141553201E-4</v>
      </c>
      <c r="AB77" s="68">
        <f t="shared" si="59"/>
        <v>1E-4</v>
      </c>
    </row>
    <row r="78" spans="1:28">
      <c r="A78">
        <v>878.28</v>
      </c>
      <c r="B78">
        <v>7.8722502600454602E-2</v>
      </c>
      <c r="D78" s="66">
        <f t="shared" si="40"/>
        <v>0</v>
      </c>
      <c r="E78" s="66">
        <f t="shared" si="41"/>
        <v>0</v>
      </c>
      <c r="F78" s="66">
        <f t="shared" si="42"/>
        <v>0</v>
      </c>
      <c r="G78" s="66">
        <f t="shared" si="43"/>
        <v>9.9983188095115823E-4</v>
      </c>
      <c r="H78" s="66">
        <f t="shared" si="44"/>
        <v>0</v>
      </c>
      <c r="I78" s="66">
        <f t="shared" si="45"/>
        <v>9.9983188095115823E-4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9.9983188095115823E-4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1.2128940824705724E-5</v>
      </c>
      <c r="X78" s="65">
        <f t="shared" si="55"/>
        <v>0.12128940824705724</v>
      </c>
      <c r="Y78" s="68">
        <f t="shared" si="57"/>
        <v>1E-4</v>
      </c>
      <c r="Z78" s="68">
        <f t="shared" si="58"/>
        <v>1E-4</v>
      </c>
      <c r="AA78" s="66">
        <f t="shared" si="56"/>
        <v>9.9983188095115823E-4</v>
      </c>
      <c r="AB78" s="68">
        <f t="shared" si="59"/>
        <v>1E-4</v>
      </c>
    </row>
    <row r="79" spans="1:28">
      <c r="A79">
        <v>960.29</v>
      </c>
      <c r="B79">
        <v>7.8722502600454602E-2</v>
      </c>
      <c r="D79" s="66">
        <f t="shared" si="40"/>
        <v>0</v>
      </c>
      <c r="E79" s="66">
        <f t="shared" si="41"/>
        <v>0</v>
      </c>
      <c r="F79" s="66">
        <f t="shared" si="42"/>
        <v>0</v>
      </c>
      <c r="G79" s="66">
        <f t="shared" si="43"/>
        <v>9.9983297036842752E-4</v>
      </c>
      <c r="H79" s="66">
        <f t="shared" si="44"/>
        <v>0</v>
      </c>
      <c r="I79" s="66">
        <f t="shared" si="45"/>
        <v>9.9983297036842752E-4</v>
      </c>
      <c r="J79" s="66">
        <f t="shared" si="46"/>
        <v>0</v>
      </c>
      <c r="K79" s="66">
        <f t="shared" si="47"/>
        <v>0</v>
      </c>
      <c r="L79" s="66">
        <f t="shared" si="48"/>
        <v>0</v>
      </c>
      <c r="M79" s="66">
        <f t="shared" si="49"/>
        <v>9.9983297036842752E-4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1.1093113692241452E-5</v>
      </c>
      <c r="X79" s="65">
        <f t="shared" si="55"/>
        <v>0.11093113692241452</v>
      </c>
      <c r="Y79" s="68">
        <f t="shared" si="57"/>
        <v>1E-4</v>
      </c>
      <c r="Z79" s="68">
        <f t="shared" si="58"/>
        <v>1E-4</v>
      </c>
      <c r="AA79" s="66">
        <f t="shared" si="56"/>
        <v>9.9983297036842752E-4</v>
      </c>
      <c r="AB79" s="68">
        <f t="shared" si="59"/>
        <v>1E-4</v>
      </c>
    </row>
    <row r="80" spans="1:28">
      <c r="A80">
        <v>1050.45</v>
      </c>
      <c r="B80">
        <v>7.8722502600454602E-2</v>
      </c>
      <c r="D80" s="66">
        <f t="shared" si="40"/>
        <v>0</v>
      </c>
      <c r="E80" s="66">
        <f t="shared" si="41"/>
        <v>0</v>
      </c>
      <c r="F80" s="66">
        <f t="shared" si="42"/>
        <v>0</v>
      </c>
      <c r="G80" s="66">
        <f t="shared" si="43"/>
        <v>9.998340513676597E-4</v>
      </c>
      <c r="H80" s="66">
        <f t="shared" si="44"/>
        <v>0</v>
      </c>
      <c r="I80" s="66">
        <f t="shared" si="45"/>
        <v>9.998340513676597E-4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9.998340513676597E-4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1.0140993048238891E-5</v>
      </c>
      <c r="X80" s="65">
        <f t="shared" si="55"/>
        <v>0.10140993048238892</v>
      </c>
      <c r="Y80" s="68">
        <f t="shared" si="57"/>
        <v>1E-4</v>
      </c>
      <c r="Z80" s="68">
        <f t="shared" si="58"/>
        <v>1E-4</v>
      </c>
      <c r="AA80" s="66">
        <f t="shared" si="56"/>
        <v>9.998340513676597E-4</v>
      </c>
      <c r="AB80" s="68">
        <f t="shared" si="59"/>
        <v>1E-4</v>
      </c>
    </row>
    <row r="81" spans="1:28">
      <c r="A81">
        <v>1146.95</v>
      </c>
      <c r="B81">
        <v>0.10496333680060616</v>
      </c>
      <c r="D81" s="66">
        <f t="shared" si="40"/>
        <v>0</v>
      </c>
      <c r="E81" s="66">
        <f t="shared" si="41"/>
        <v>0</v>
      </c>
      <c r="F81" s="66">
        <f t="shared" si="42"/>
        <v>0</v>
      </c>
      <c r="G81" s="66">
        <f t="shared" si="43"/>
        <v>9.9983509659271313E-4</v>
      </c>
      <c r="H81" s="66">
        <f t="shared" si="44"/>
        <v>0</v>
      </c>
      <c r="I81" s="66">
        <f t="shared" si="45"/>
        <v>9.9983509659271313E-4</v>
      </c>
      <c r="J81" s="66">
        <f t="shared" si="46"/>
        <v>0</v>
      </c>
      <c r="K81" s="66">
        <f t="shared" si="47"/>
        <v>0</v>
      </c>
      <c r="L81" s="66">
        <f t="shared" si="48"/>
        <v>0</v>
      </c>
      <c r="M81" s="66">
        <f t="shared" si="49"/>
        <v>9.9983509659271313E-4</v>
      </c>
      <c r="N81" s="66">
        <f t="shared" si="50"/>
        <v>0</v>
      </c>
      <c r="O81" s="67">
        <f t="shared" si="51"/>
        <v>0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9.2877685579341228E-6</v>
      </c>
      <c r="X81" s="65">
        <f t="shared" si="55"/>
        <v>9.2877685579341229E-2</v>
      </c>
      <c r="Y81" s="68">
        <f t="shared" si="57"/>
        <v>2.6240834200151553E-2</v>
      </c>
      <c r="Z81" s="68">
        <f t="shared" si="58"/>
        <v>1E-4</v>
      </c>
      <c r="AA81" s="66">
        <f t="shared" si="56"/>
        <v>9.9983509659271313E-4</v>
      </c>
      <c r="AB81" s="68">
        <f t="shared" si="59"/>
        <v>1E-4</v>
      </c>
    </row>
    <row r="82" spans="1:28">
      <c r="A82">
        <v>1258.71</v>
      </c>
      <c r="B82">
        <v>0.13120417100075768</v>
      </c>
      <c r="D82" s="66">
        <f t="shared" si="40"/>
        <v>0</v>
      </c>
      <c r="E82" s="66">
        <f t="shared" si="41"/>
        <v>0</v>
      </c>
      <c r="F82" s="66">
        <f t="shared" si="42"/>
        <v>0</v>
      </c>
      <c r="G82" s="66">
        <f t="shared" si="43"/>
        <v>9.9983618815543854E-4</v>
      </c>
      <c r="H82" s="66">
        <f t="shared" si="44"/>
        <v>0</v>
      </c>
      <c r="I82" s="66">
        <f t="shared" si="45"/>
        <v>9.9983618815543854E-4</v>
      </c>
      <c r="J82" s="66">
        <f t="shared" si="46"/>
        <v>0</v>
      </c>
      <c r="K82" s="66">
        <f t="shared" si="47"/>
        <v>0</v>
      </c>
      <c r="L82" s="66">
        <f t="shared" si="48"/>
        <v>0</v>
      </c>
      <c r="M82" s="66">
        <f t="shared" si="49"/>
        <v>9.9983618815543854E-4</v>
      </c>
      <c r="N82" s="66">
        <f t="shared" si="50"/>
        <v>0</v>
      </c>
      <c r="O82" s="67">
        <f t="shared" si="51"/>
        <v>0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8.4631139400835307E-6</v>
      </c>
      <c r="X82" s="65">
        <f t="shared" si="55"/>
        <v>8.4631139400835304E-2</v>
      </c>
      <c r="Y82" s="68">
        <f t="shared" si="57"/>
        <v>2.6240834200151525E-2</v>
      </c>
      <c r="Z82" s="68">
        <f t="shared" si="58"/>
        <v>1E-4</v>
      </c>
      <c r="AA82" s="66">
        <f t="shared" si="56"/>
        <v>9.9983618815543854E-4</v>
      </c>
      <c r="AB82" s="68">
        <f t="shared" si="59"/>
        <v>1E-4</v>
      </c>
    </row>
    <row r="83" spans="1:28" ht="15" customHeight="1">
      <c r="A83">
        <v>1377.05</v>
      </c>
      <c r="B83">
        <v>0.1574450052009092</v>
      </c>
      <c r="D83" s="66">
        <f t="shared" si="40"/>
        <v>0</v>
      </c>
      <c r="E83" s="66">
        <f t="shared" si="41"/>
        <v>0</v>
      </c>
      <c r="F83" s="66">
        <f t="shared" si="42"/>
        <v>0</v>
      </c>
      <c r="G83" s="66">
        <f t="shared" si="43"/>
        <v>9.9983722938852548E-4</v>
      </c>
      <c r="H83" s="66">
        <f t="shared" si="44"/>
        <v>0</v>
      </c>
      <c r="I83" s="66">
        <f t="shared" si="45"/>
        <v>9.9983722938852548E-4</v>
      </c>
      <c r="J83" s="66">
        <f t="shared" si="46"/>
        <v>0</v>
      </c>
      <c r="K83" s="66">
        <f t="shared" si="47"/>
        <v>0</v>
      </c>
      <c r="L83" s="66">
        <f t="shared" si="48"/>
        <v>0</v>
      </c>
      <c r="M83" s="66">
        <f t="shared" si="49"/>
        <v>9.9983722938852548E-4</v>
      </c>
      <c r="N83" s="66">
        <f t="shared" si="50"/>
        <v>0</v>
      </c>
      <c r="O83" s="67">
        <f t="shared" si="51"/>
        <v>0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7.7358165262862952E-6</v>
      </c>
      <c r="X83" s="65">
        <f t="shared" si="55"/>
        <v>7.7358165262862946E-2</v>
      </c>
      <c r="Y83" s="68">
        <f t="shared" si="57"/>
        <v>2.6240834200151525E-2</v>
      </c>
      <c r="Z83" s="68">
        <f t="shared" si="58"/>
        <v>1E-4</v>
      </c>
      <c r="AA83" s="66">
        <f t="shared" si="56"/>
        <v>9.9983722938852548E-4</v>
      </c>
      <c r="AB83" s="68">
        <f t="shared" si="59"/>
        <v>1E-4</v>
      </c>
    </row>
    <row r="84" spans="1:28">
      <c r="A84">
        <v>1507.01</v>
      </c>
      <c r="B84">
        <v>0.26240834200151536</v>
      </c>
      <c r="D84" s="66">
        <f t="shared" si="40"/>
        <v>7.44092593021074E-2</v>
      </c>
      <c r="E84" s="66">
        <f t="shared" si="41"/>
        <v>0</v>
      </c>
      <c r="F84" s="66">
        <f t="shared" si="42"/>
        <v>7.44092593021074E-2</v>
      </c>
      <c r="G84" s="66">
        <f t="shared" si="43"/>
        <v>9.9983826119614465E-4</v>
      </c>
      <c r="H84" s="66">
        <f t="shared" si="44"/>
        <v>-7.3409421040911249E-2</v>
      </c>
      <c r="I84" s="66">
        <f t="shared" si="45"/>
        <v>9.9983826119614465E-4</v>
      </c>
      <c r="J84" s="66">
        <f t="shared" si="46"/>
        <v>7.3409421040911249E-2</v>
      </c>
      <c r="K84" s="66">
        <f t="shared" si="47"/>
        <v>0</v>
      </c>
      <c r="L84" s="66">
        <f t="shared" si="48"/>
        <v>-7.3409421040911249E-2</v>
      </c>
      <c r="M84" s="66">
        <f t="shared" si="49"/>
        <v>9.9983826119614465E-4</v>
      </c>
      <c r="N84" s="66">
        <f t="shared" si="50"/>
        <v>7.3409421040911249E-2</v>
      </c>
      <c r="O84" s="67">
        <f t="shared" si="51"/>
        <v>5.3889430975617835E-3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7.0687030262058929E-6</v>
      </c>
      <c r="X84" s="65">
        <f t="shared" si="55"/>
        <v>7.0687030262058928E-2</v>
      </c>
      <c r="Y84" s="68">
        <f t="shared" si="57"/>
        <v>0.10496333680060616</v>
      </c>
      <c r="Z84" s="68">
        <f t="shared" si="58"/>
        <v>7.44092593021074E-2</v>
      </c>
      <c r="AA84" s="66">
        <f t="shared" si="56"/>
        <v>9.9983826119614465E-4</v>
      </c>
      <c r="AB84" s="68">
        <f t="shared" si="59"/>
        <v>1E-4</v>
      </c>
    </row>
    <row r="85" spans="1:28">
      <c r="A85">
        <v>1649.11</v>
      </c>
      <c r="B85">
        <v>0.47233501560272767</v>
      </c>
      <c r="D85" s="66">
        <f t="shared" si="40"/>
        <v>0.28433593290331971</v>
      </c>
      <c r="E85" s="66">
        <f t="shared" si="41"/>
        <v>1.6588268515953179E-9</v>
      </c>
      <c r="F85" s="66">
        <f t="shared" si="42"/>
        <v>0.28433593124449286</v>
      </c>
      <c r="G85" s="66">
        <f t="shared" si="43"/>
        <v>9.9983927915356136E-4</v>
      </c>
      <c r="H85" s="66">
        <f t="shared" si="44"/>
        <v>-0.28333609196533932</v>
      </c>
      <c r="I85" s="66">
        <f t="shared" si="45"/>
        <v>9.9984093798041285E-4</v>
      </c>
      <c r="J85" s="66">
        <f t="shared" si="46"/>
        <v>0.28333609196533932</v>
      </c>
      <c r="K85" s="66">
        <f t="shared" si="47"/>
        <v>0</v>
      </c>
      <c r="L85" s="66">
        <f t="shared" si="48"/>
        <v>-0.28333609196533932</v>
      </c>
      <c r="M85" s="66">
        <f t="shared" si="49"/>
        <v>9.9984093798041285E-4</v>
      </c>
      <c r="N85" s="66">
        <f t="shared" si="50"/>
        <v>0.28333609196533932</v>
      </c>
      <c r="O85" s="67">
        <f t="shared" si="51"/>
        <v>8.0279341010191227E-2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6.4596092119522306E-6</v>
      </c>
      <c r="X85" s="65">
        <f t="shared" si="55"/>
        <v>6.4596092119522303E-2</v>
      </c>
      <c r="Y85" s="68">
        <f t="shared" si="57"/>
        <v>0.20992667360121231</v>
      </c>
      <c r="Z85" s="68">
        <f t="shared" si="58"/>
        <v>0.20992667360121231</v>
      </c>
      <c r="AA85" s="66">
        <f t="shared" si="56"/>
        <v>9.9984093798041285E-4</v>
      </c>
      <c r="AB85" s="68">
        <f t="shared" si="59"/>
        <v>1E-4</v>
      </c>
    </row>
    <row r="86" spans="1:28">
      <c r="A86">
        <v>1807.44</v>
      </c>
      <c r="B86">
        <v>0.86594752860500068</v>
      </c>
      <c r="D86" s="66">
        <f t="shared" si="40"/>
        <v>0.67794844590559267</v>
      </c>
      <c r="E86" s="66">
        <f t="shared" si="41"/>
        <v>0.67280341910863095</v>
      </c>
      <c r="F86" s="66">
        <f t="shared" si="42"/>
        <v>0</v>
      </c>
      <c r="G86" s="66">
        <f t="shared" si="43"/>
        <v>9.9984030175319654E-4</v>
      </c>
      <c r="H86" s="66">
        <f t="shared" si="44"/>
        <v>0</v>
      </c>
      <c r="I86" s="66">
        <f t="shared" si="45"/>
        <v>0.6738032594103841</v>
      </c>
      <c r="J86" s="66">
        <f t="shared" si="46"/>
        <v>0</v>
      </c>
      <c r="K86" s="66">
        <f t="shared" si="47"/>
        <v>0</v>
      </c>
      <c r="L86" s="66">
        <f t="shared" si="48"/>
        <v>0</v>
      </c>
      <c r="M86" s="66">
        <f t="shared" si="49"/>
        <v>0.6738032594103841</v>
      </c>
      <c r="N86" s="66">
        <f t="shared" si="50"/>
        <v>0</v>
      </c>
      <c r="O86" s="67">
        <f t="shared" si="51"/>
        <v>0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5.8937536778662316E-6</v>
      </c>
      <c r="X86" s="65">
        <f t="shared" si="55"/>
        <v>5.8937536778662314E-2</v>
      </c>
      <c r="Y86" s="68">
        <f t="shared" si="57"/>
        <v>0.39361251300227301</v>
      </c>
      <c r="Z86" s="68">
        <f t="shared" si="58"/>
        <v>0.39361251300227296</v>
      </c>
      <c r="AA86" s="66">
        <f t="shared" si="56"/>
        <v>0.6738032594103841</v>
      </c>
      <c r="AB86" s="68">
        <f t="shared" si="59"/>
        <v>0.67280341847240366</v>
      </c>
    </row>
    <row r="87" spans="1:28">
      <c r="A87">
        <v>1977.21</v>
      </c>
      <c r="B87">
        <v>1.4694867152084858</v>
      </c>
      <c r="D87" s="66">
        <f t="shared" si="40"/>
        <v>1.2814876325090778</v>
      </c>
      <c r="E87" s="66">
        <f t="shared" si="41"/>
        <v>1.5139197462753022</v>
      </c>
      <c r="F87" s="66">
        <f t="shared" si="42"/>
        <v>-0.23243211376622441</v>
      </c>
      <c r="G87" s="66">
        <f t="shared" si="43"/>
        <v>9.9984129062137897E-4</v>
      </c>
      <c r="H87" s="66">
        <f t="shared" si="44"/>
        <v>0.2334319550568458</v>
      </c>
      <c r="I87" s="66">
        <f t="shared" si="45"/>
        <v>1.5149195875659236</v>
      </c>
      <c r="J87" s="66">
        <f t="shared" si="46"/>
        <v>-0.23343195505684577</v>
      </c>
      <c r="K87" s="66">
        <f t="shared" si="47"/>
        <v>0</v>
      </c>
      <c r="L87" s="66">
        <f t="shared" si="48"/>
        <v>0.23343195505684577</v>
      </c>
      <c r="M87" s="66">
        <f t="shared" si="49"/>
        <v>1.5149195875659236</v>
      </c>
      <c r="N87" s="66">
        <f t="shared" si="50"/>
        <v>-0.23343195505684577</v>
      </c>
      <c r="O87" s="67">
        <f t="shared" si="51"/>
        <v>5.4490477641661268E-2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5.3876958681791728E-6</v>
      </c>
      <c r="X87" s="65">
        <f t="shared" si="55"/>
        <v>5.387695868179173E-2</v>
      </c>
      <c r="Y87" s="68">
        <f t="shared" si="57"/>
        <v>0.60353918660348516</v>
      </c>
      <c r="Z87" s="68">
        <f t="shared" si="58"/>
        <v>0.60353918660348516</v>
      </c>
      <c r="AA87" s="66">
        <f t="shared" si="56"/>
        <v>1.5149195875659236</v>
      </c>
      <c r="AB87" s="68">
        <f t="shared" si="59"/>
        <v>0.84111632815553949</v>
      </c>
    </row>
    <row r="88" spans="1:28">
      <c r="A88">
        <v>2157.83</v>
      </c>
      <c r="B88">
        <v>2.0467850676118196</v>
      </c>
      <c r="D88" s="66">
        <f t="shared" si="40"/>
        <v>1.8587859849124115</v>
      </c>
      <c r="E88" s="66">
        <f t="shared" si="41"/>
        <v>2.0114212205044173</v>
      </c>
      <c r="F88" s="66">
        <f t="shared" si="42"/>
        <v>-0.15263523559200576</v>
      </c>
      <c r="G88" s="66">
        <f t="shared" si="43"/>
        <v>9.9984224180849047E-4</v>
      </c>
      <c r="H88" s="66">
        <f t="shared" si="44"/>
        <v>0.15363507783381425</v>
      </c>
      <c r="I88" s="66">
        <f t="shared" si="45"/>
        <v>2.0124210627462258</v>
      </c>
      <c r="J88" s="66">
        <f t="shared" si="46"/>
        <v>-0.15363507783381425</v>
      </c>
      <c r="K88" s="66">
        <f t="shared" si="47"/>
        <v>0</v>
      </c>
      <c r="L88" s="66">
        <f t="shared" si="48"/>
        <v>0.15363507783381425</v>
      </c>
      <c r="M88" s="66">
        <f t="shared" si="49"/>
        <v>2.0124210627462258</v>
      </c>
      <c r="N88" s="66">
        <f t="shared" si="50"/>
        <v>-0.15363507783381425</v>
      </c>
      <c r="O88" s="67">
        <f t="shared" si="51"/>
        <v>2.3603737141002161E-2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4.9367216822096942E-6</v>
      </c>
      <c r="X88" s="65">
        <f t="shared" si="55"/>
        <v>4.9367216822096945E-2</v>
      </c>
      <c r="Y88" s="68">
        <f t="shared" si="57"/>
        <v>0.57729835240333371</v>
      </c>
      <c r="Z88" s="68">
        <f t="shared" si="58"/>
        <v>0.57729835240333371</v>
      </c>
      <c r="AA88" s="66">
        <f t="shared" si="56"/>
        <v>2.0124210627462258</v>
      </c>
      <c r="AB88" s="68">
        <f t="shared" si="59"/>
        <v>0.49750147518030219</v>
      </c>
    </row>
    <row r="89" spans="1:28">
      <c r="A89">
        <v>2367.6999999999998</v>
      </c>
      <c r="B89">
        <v>2.5978425858150023</v>
      </c>
      <c r="D89" s="66">
        <f t="shared" si="40"/>
        <v>2.4098435031155945</v>
      </c>
      <c r="E89" s="66">
        <f t="shared" si="41"/>
        <v>2.3476465868985672</v>
      </c>
      <c r="F89" s="66">
        <f t="shared" si="42"/>
        <v>6.2196916217027276E-2</v>
      </c>
      <c r="G89" s="66">
        <f t="shared" si="43"/>
        <v>9.9984323934868436E-4</v>
      </c>
      <c r="H89" s="66">
        <f t="shared" si="44"/>
        <v>-6.1197072977678589E-2</v>
      </c>
      <c r="I89" s="66">
        <f t="shared" si="45"/>
        <v>2.348646430137916</v>
      </c>
      <c r="J89" s="66">
        <f t="shared" si="46"/>
        <v>6.1197072977678513E-2</v>
      </c>
      <c r="K89" s="66">
        <f t="shared" si="47"/>
        <v>0</v>
      </c>
      <c r="L89" s="66">
        <f t="shared" si="48"/>
        <v>-6.1197072977678513E-2</v>
      </c>
      <c r="M89" s="66">
        <f t="shared" si="49"/>
        <v>2.348646430137916</v>
      </c>
      <c r="N89" s="66">
        <f t="shared" si="50"/>
        <v>6.1197072977678513E-2</v>
      </c>
      <c r="O89" s="67">
        <f t="shared" si="51"/>
        <v>3.7450817410353094E-3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4.4991367772617067E-6</v>
      </c>
      <c r="X89" s="65">
        <f t="shared" si="55"/>
        <v>4.4991367772617065E-2</v>
      </c>
      <c r="Y89" s="68">
        <f t="shared" si="57"/>
        <v>0.55105751820318272</v>
      </c>
      <c r="Z89" s="68">
        <f t="shared" si="58"/>
        <v>0.55105751820318294</v>
      </c>
      <c r="AA89" s="66">
        <f t="shared" si="56"/>
        <v>2.348646430137916</v>
      </c>
      <c r="AB89" s="68">
        <f t="shared" si="59"/>
        <v>0.33622536739169018</v>
      </c>
    </row>
    <row r="90" spans="1:28">
      <c r="A90">
        <v>2588.0700000000002</v>
      </c>
      <c r="B90">
        <v>2.8864917620166688</v>
      </c>
      <c r="D90" s="66">
        <f t="shared" si="40"/>
        <v>2.698492679317261</v>
      </c>
      <c r="E90" s="66">
        <f t="shared" si="41"/>
        <v>2.5673198382884568</v>
      </c>
      <c r="F90" s="66">
        <f t="shared" si="42"/>
        <v>0.13117284102880422</v>
      </c>
      <c r="G90" s="66">
        <f t="shared" si="43"/>
        <v>9.9984418403089486E-4</v>
      </c>
      <c r="H90" s="66">
        <f t="shared" si="44"/>
        <v>-0.13017299684477332</v>
      </c>
      <c r="I90" s="66">
        <f t="shared" si="45"/>
        <v>2.5683196824724877</v>
      </c>
      <c r="J90" s="66">
        <f t="shared" si="46"/>
        <v>0.13017299684477335</v>
      </c>
      <c r="K90" s="66">
        <f t="shared" si="47"/>
        <v>0</v>
      </c>
      <c r="L90" s="66">
        <f t="shared" si="48"/>
        <v>-0.13017299684477335</v>
      </c>
      <c r="M90" s="66">
        <f t="shared" si="49"/>
        <v>2.5683196824724877</v>
      </c>
      <c r="N90" s="66">
        <f t="shared" si="50"/>
        <v>0.13017299684477335</v>
      </c>
      <c r="O90" s="67">
        <f t="shared" si="51"/>
        <v>1.6945009107549373E-2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4.1160425133487663E-6</v>
      </c>
      <c r="X90" s="65">
        <f t="shared" si="55"/>
        <v>4.1160425133487666E-2</v>
      </c>
      <c r="Y90" s="68">
        <f t="shared" si="57"/>
        <v>0.28864917620166652</v>
      </c>
      <c r="Z90" s="68">
        <f t="shared" si="58"/>
        <v>0.28864917620166652</v>
      </c>
      <c r="AA90" s="66">
        <f t="shared" si="56"/>
        <v>2.5683196824724877</v>
      </c>
      <c r="AB90" s="68">
        <f t="shared" si="59"/>
        <v>0.21967325233457169</v>
      </c>
    </row>
    <row r="91" spans="1:28">
      <c r="A91">
        <v>2829.12</v>
      </c>
      <c r="B91">
        <v>3.0964184356178812</v>
      </c>
      <c r="D91" s="66">
        <f t="shared" si="40"/>
        <v>2.9084193529184734</v>
      </c>
      <c r="E91" s="66">
        <f t="shared" si="41"/>
        <v>2.7271878097814271</v>
      </c>
      <c r="F91" s="66">
        <f t="shared" si="42"/>
        <v>0.18123154313704637</v>
      </c>
      <c r="G91" s="66">
        <f t="shared" si="43"/>
        <v>9.9984511801975095E-4</v>
      </c>
      <c r="H91" s="66">
        <f t="shared" si="44"/>
        <v>-0.18023169801902661</v>
      </c>
      <c r="I91" s="66">
        <f t="shared" si="45"/>
        <v>2.7281876548994468</v>
      </c>
      <c r="J91" s="66">
        <f t="shared" si="46"/>
        <v>0.18023169801902661</v>
      </c>
      <c r="K91" s="66">
        <f t="shared" si="47"/>
        <v>0</v>
      </c>
      <c r="L91" s="66">
        <f t="shared" si="48"/>
        <v>-0.18023169801902661</v>
      </c>
      <c r="M91" s="66">
        <f t="shared" si="49"/>
        <v>2.7281876548994468</v>
      </c>
      <c r="N91" s="66">
        <f t="shared" si="50"/>
        <v>0.18023169801902661</v>
      </c>
      <c r="O91" s="67">
        <f t="shared" si="51"/>
        <v>3.24834649708216E-2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3.7653426321692057E-6</v>
      </c>
      <c r="X91" s="65">
        <f t="shared" si="55"/>
        <v>3.7653426321692059E-2</v>
      </c>
      <c r="Y91" s="68">
        <f t="shared" si="57"/>
        <v>0.20992667360121242</v>
      </c>
      <c r="Z91" s="68">
        <f t="shared" si="58"/>
        <v>0.20992667360121242</v>
      </c>
      <c r="AA91" s="66">
        <f t="shared" si="56"/>
        <v>2.7281876548994468</v>
      </c>
      <c r="AB91" s="68">
        <f t="shared" si="59"/>
        <v>0.15986797242695916</v>
      </c>
    </row>
    <row r="92" spans="1:28">
      <c r="A92">
        <v>3098.48</v>
      </c>
      <c r="B92">
        <v>3.2013817724184879</v>
      </c>
      <c r="D92" s="66">
        <f t="shared" si="40"/>
        <v>3.0133826897190801</v>
      </c>
      <c r="E92" s="66">
        <f t="shared" si="41"/>
        <v>2.8507270445555211</v>
      </c>
      <c r="F92" s="66">
        <f t="shared" si="42"/>
        <v>0.16265564516355902</v>
      </c>
      <c r="G92" s="66">
        <f t="shared" si="43"/>
        <v>9.9984606037276666E-4</v>
      </c>
      <c r="H92" s="66">
        <f t="shared" si="44"/>
        <v>-0.16165579910318625</v>
      </c>
      <c r="I92" s="66">
        <f t="shared" si="45"/>
        <v>2.8517268906158937</v>
      </c>
      <c r="J92" s="66">
        <f t="shared" si="46"/>
        <v>0.16165579910318639</v>
      </c>
      <c r="K92" s="66">
        <f t="shared" si="47"/>
        <v>0</v>
      </c>
      <c r="L92" s="66">
        <f t="shared" si="48"/>
        <v>-0.16165579910318639</v>
      </c>
      <c r="M92" s="66">
        <f t="shared" si="49"/>
        <v>2.8517268906158937</v>
      </c>
      <c r="N92" s="66">
        <f t="shared" si="50"/>
        <v>0.16165579910318639</v>
      </c>
      <c r="O92" s="67">
        <f t="shared" si="51"/>
        <v>2.6132597383689758E-2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3.43801029779845E-6</v>
      </c>
      <c r="X92" s="65">
        <f t="shared" si="55"/>
        <v>3.4380102977984502E-2</v>
      </c>
      <c r="Y92" s="68">
        <f t="shared" si="57"/>
        <v>0.10496333680060665</v>
      </c>
      <c r="Z92" s="68">
        <f t="shared" si="58"/>
        <v>0.10496333680060665</v>
      </c>
      <c r="AA92" s="66">
        <f t="shared" si="56"/>
        <v>2.8517268906158937</v>
      </c>
      <c r="AB92" s="68">
        <f t="shared" si="59"/>
        <v>0.12353923571644687</v>
      </c>
    </row>
    <row r="93" spans="1:28">
      <c r="A93">
        <v>3386.76</v>
      </c>
      <c r="B93">
        <v>3.280104275018942</v>
      </c>
      <c r="D93" s="66">
        <f t="shared" si="40"/>
        <v>3.0921051923195342</v>
      </c>
      <c r="E93" s="66">
        <f t="shared" si="41"/>
        <v>2.9452522504198266</v>
      </c>
      <c r="F93" s="66">
        <f t="shared" si="42"/>
        <v>0.14685294189970755</v>
      </c>
      <c r="G93" s="66">
        <f t="shared" si="43"/>
        <v>9.9984697114003816E-4</v>
      </c>
      <c r="H93" s="66">
        <f t="shared" si="44"/>
        <v>-0.14585309492856752</v>
      </c>
      <c r="I93" s="66">
        <f t="shared" si="45"/>
        <v>2.9462520973909667</v>
      </c>
      <c r="J93" s="66">
        <f t="shared" si="46"/>
        <v>0.14585309492856746</v>
      </c>
      <c r="K93" s="66">
        <f t="shared" si="47"/>
        <v>0</v>
      </c>
      <c r="L93" s="66">
        <f t="shared" si="48"/>
        <v>-0.14585309492856746</v>
      </c>
      <c r="M93" s="66">
        <f t="shared" si="49"/>
        <v>2.9462520973909667</v>
      </c>
      <c r="N93" s="66">
        <f t="shared" si="50"/>
        <v>0.14585309492856746</v>
      </c>
      <c r="O93" s="67">
        <f t="shared" si="51"/>
        <v>2.127312530024171E-2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3.1453678877518752E-6</v>
      </c>
      <c r="X93" s="65">
        <f t="shared" si="55"/>
        <v>3.1453678877518751E-2</v>
      </c>
      <c r="Y93" s="68">
        <f t="shared" si="57"/>
        <v>7.8722502600454103E-2</v>
      </c>
      <c r="Z93" s="68">
        <f t="shared" si="58"/>
        <v>7.8722502600454103E-2</v>
      </c>
      <c r="AA93" s="66">
        <f t="shared" si="56"/>
        <v>2.9462520973909667</v>
      </c>
      <c r="AB93" s="68">
        <f t="shared" si="59"/>
        <v>9.4525206775073034E-2</v>
      </c>
    </row>
    <row r="94" spans="1:28">
      <c r="A94">
        <v>3708.84</v>
      </c>
      <c r="B94">
        <v>3.358826777619397</v>
      </c>
      <c r="D94" s="66">
        <f t="shared" si="40"/>
        <v>3.1708276949199892</v>
      </c>
      <c r="E94" s="66">
        <f t="shared" si="41"/>
        <v>3.0228098120073468</v>
      </c>
      <c r="F94" s="66">
        <f t="shared" si="42"/>
        <v>0.1480178829126424</v>
      </c>
      <c r="G94" s="66">
        <f t="shared" si="43"/>
        <v>9.9984789013426913E-4</v>
      </c>
      <c r="H94" s="66">
        <f t="shared" si="44"/>
        <v>-0.14701803502250813</v>
      </c>
      <c r="I94" s="66">
        <f t="shared" si="45"/>
        <v>3.0238096598974811</v>
      </c>
      <c r="J94" s="66">
        <f t="shared" si="46"/>
        <v>0.1470180350225081</v>
      </c>
      <c r="K94" s="66">
        <f t="shared" si="47"/>
        <v>0</v>
      </c>
      <c r="L94" s="66">
        <f t="shared" si="48"/>
        <v>-0.1470180350225081</v>
      </c>
      <c r="M94" s="66">
        <f t="shared" si="49"/>
        <v>3.0238096598974811</v>
      </c>
      <c r="N94" s="66">
        <f t="shared" si="50"/>
        <v>0.1470180350225081</v>
      </c>
      <c r="O94" s="67">
        <f t="shared" si="51"/>
        <v>2.1614302621879418E-2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2.8722204644909305E-6</v>
      </c>
      <c r="X94" s="65">
        <f t="shared" si="55"/>
        <v>2.8722204644909304E-2</v>
      </c>
      <c r="Y94" s="68">
        <f t="shared" si="57"/>
        <v>7.8722502600454991E-2</v>
      </c>
      <c r="Z94" s="68">
        <f t="shared" si="58"/>
        <v>7.8722502600454991E-2</v>
      </c>
      <c r="AA94" s="66">
        <f t="shared" si="56"/>
        <v>3.0238096598974811</v>
      </c>
      <c r="AB94" s="68">
        <f t="shared" si="59"/>
        <v>7.7557562506514355E-2</v>
      </c>
    </row>
    <row r="95" spans="1:28">
      <c r="A95">
        <v>4058.36</v>
      </c>
      <c r="B95">
        <v>3.4113084460196994</v>
      </c>
      <c r="D95" s="66">
        <f t="shared" si="40"/>
        <v>3.2233093633202916</v>
      </c>
      <c r="E95" s="66">
        <f t="shared" si="41"/>
        <v>3.0858375915284952</v>
      </c>
      <c r="F95" s="66">
        <f t="shared" si="42"/>
        <v>0.13747177179179637</v>
      </c>
      <c r="G95" s="66">
        <f t="shared" si="43"/>
        <v>9.9984879035025574E-4</v>
      </c>
      <c r="H95" s="66">
        <f t="shared" si="44"/>
        <v>-0.13647192300144612</v>
      </c>
      <c r="I95" s="66">
        <f t="shared" si="45"/>
        <v>3.0868374403188454</v>
      </c>
      <c r="J95" s="66">
        <f t="shared" si="46"/>
        <v>0.13647192300144617</v>
      </c>
      <c r="K95" s="66">
        <f t="shared" si="47"/>
        <v>0</v>
      </c>
      <c r="L95" s="66">
        <f t="shared" si="48"/>
        <v>-0.13647192300144617</v>
      </c>
      <c r="M95" s="66">
        <f t="shared" si="49"/>
        <v>3.0868374403188454</v>
      </c>
      <c r="N95" s="66">
        <f t="shared" si="50"/>
        <v>0.13647192300144617</v>
      </c>
      <c r="O95" s="67">
        <f t="shared" si="51"/>
        <v>1.8624585767712653E-2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2.6248549038337015E-6</v>
      </c>
      <c r="X95" s="65">
        <f t="shared" si="55"/>
        <v>2.6248549038337017E-2</v>
      </c>
      <c r="Y95" s="68">
        <f t="shared" si="57"/>
        <v>5.2481668400302439E-2</v>
      </c>
      <c r="Z95" s="68">
        <f t="shared" si="58"/>
        <v>5.2481668400302439E-2</v>
      </c>
      <c r="AA95" s="66">
        <f t="shared" si="56"/>
        <v>3.0868374403188454</v>
      </c>
      <c r="AB95" s="68">
        <f t="shared" si="59"/>
        <v>6.3027780421364366E-2</v>
      </c>
    </row>
    <row r="96" spans="1:28">
      <c r="A96">
        <v>4434.82</v>
      </c>
      <c r="B96">
        <v>3.4375492802198511</v>
      </c>
      <c r="D96" s="66">
        <f t="shared" si="40"/>
        <v>3.2495501975204433</v>
      </c>
      <c r="E96" s="66">
        <f t="shared" si="41"/>
        <v>3.1377489231781079</v>
      </c>
      <c r="F96" s="66">
        <f t="shared" si="42"/>
        <v>0.11180127434233533</v>
      </c>
      <c r="G96" s="66">
        <f t="shared" si="43"/>
        <v>9.998496666985832E-4</v>
      </c>
      <c r="H96" s="66">
        <f t="shared" si="44"/>
        <v>-0.11080142467563675</v>
      </c>
      <c r="I96" s="66">
        <f t="shared" si="45"/>
        <v>3.1387487728448065</v>
      </c>
      <c r="J96" s="66">
        <f t="shared" si="46"/>
        <v>0.11080142467563681</v>
      </c>
      <c r="K96" s="66">
        <f t="shared" si="47"/>
        <v>0</v>
      </c>
      <c r="L96" s="66">
        <f t="shared" si="48"/>
        <v>-0.11080142467563681</v>
      </c>
      <c r="M96" s="66">
        <f t="shared" si="49"/>
        <v>3.1387487728448065</v>
      </c>
      <c r="N96" s="66">
        <f t="shared" si="50"/>
        <v>0.11080142467563681</v>
      </c>
      <c r="O96" s="67">
        <f t="shared" si="51"/>
        <v>1.2276955710150817E-2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2.4020379964739363E-6</v>
      </c>
      <c r="X96" s="65">
        <f t="shared" si="55"/>
        <v>2.4020379964739363E-2</v>
      </c>
      <c r="Y96" s="68">
        <f t="shared" si="57"/>
        <v>2.6240834200151664E-2</v>
      </c>
      <c r="Z96" s="68">
        <f t="shared" si="58"/>
        <v>2.6240834200151664E-2</v>
      </c>
      <c r="AA96" s="66">
        <f t="shared" si="56"/>
        <v>3.1387487728448065</v>
      </c>
      <c r="AB96" s="68">
        <f t="shared" si="59"/>
        <v>5.1911332525961029E-2</v>
      </c>
    </row>
    <row r="97" spans="1:28">
      <c r="A97">
        <v>4845.43</v>
      </c>
      <c r="B97">
        <v>3.4900309486201539</v>
      </c>
      <c r="D97" s="66">
        <f t="shared" si="40"/>
        <v>3.3020318659207462</v>
      </c>
      <c r="E97" s="66">
        <f t="shared" si="41"/>
        <v>3.1817758133992515</v>
      </c>
      <c r="F97" s="66">
        <f t="shared" si="42"/>
        <v>0.12025605252149463</v>
      </c>
      <c r="G97" s="66">
        <f t="shared" si="43"/>
        <v>9.9985053140270769E-4</v>
      </c>
      <c r="H97" s="66">
        <f t="shared" si="44"/>
        <v>-0.11925620199009192</v>
      </c>
      <c r="I97" s="66">
        <f t="shared" si="45"/>
        <v>3.1827756639306544</v>
      </c>
      <c r="J97" s="66">
        <f t="shared" si="46"/>
        <v>0.11925620199009179</v>
      </c>
      <c r="K97" s="66">
        <f t="shared" si="47"/>
        <v>0</v>
      </c>
      <c r="L97" s="66">
        <f t="shared" si="48"/>
        <v>-0.11925620199009179</v>
      </c>
      <c r="M97" s="66">
        <f t="shared" si="49"/>
        <v>3.1827756639306544</v>
      </c>
      <c r="N97" s="66">
        <f t="shared" si="50"/>
        <v>0.11925620199009179</v>
      </c>
      <c r="O97" s="67">
        <f t="shared" si="51"/>
        <v>1.4222041713101574E-2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2.1984852010084849E-6</v>
      </c>
      <c r="X97" s="65">
        <f t="shared" si="55"/>
        <v>2.1984852010084849E-2</v>
      </c>
      <c r="Y97" s="68">
        <f t="shared" si="57"/>
        <v>5.2481668400302883E-2</v>
      </c>
      <c r="Z97" s="68">
        <f t="shared" si="58"/>
        <v>5.2481668400302883E-2</v>
      </c>
      <c r="AA97" s="66">
        <f t="shared" si="56"/>
        <v>3.1827756639306544</v>
      </c>
      <c r="AB97" s="68">
        <f t="shared" si="59"/>
        <v>4.4026891085847897E-2</v>
      </c>
    </row>
    <row r="98" spans="1:28">
      <c r="A98">
        <v>5302.32</v>
      </c>
      <c r="B98">
        <v>3.5162717828203065</v>
      </c>
      <c r="D98" s="66">
        <f t="shared" si="40"/>
        <v>3.3282727001208987</v>
      </c>
      <c r="E98" s="66">
        <f t="shared" si="41"/>
        <v>3.2202669966496371</v>
      </c>
      <c r="F98" s="66">
        <f t="shared" si="42"/>
        <v>0.10800570347126159</v>
      </c>
      <c r="G98" s="66">
        <f t="shared" si="43"/>
        <v>9.9985140118348981E-4</v>
      </c>
      <c r="H98" s="66">
        <f t="shared" si="44"/>
        <v>-0.10700585207007811</v>
      </c>
      <c r="I98" s="66">
        <f t="shared" si="45"/>
        <v>3.2212668480508206</v>
      </c>
      <c r="J98" s="66">
        <f t="shared" si="46"/>
        <v>0.10700585207007807</v>
      </c>
      <c r="K98" s="66">
        <f t="shared" si="47"/>
        <v>0</v>
      </c>
      <c r="L98" s="66">
        <f t="shared" si="48"/>
        <v>-0.10700585207007807</v>
      </c>
      <c r="M98" s="66">
        <f t="shared" si="49"/>
        <v>3.2212668480508206</v>
      </c>
      <c r="N98" s="66">
        <f t="shared" si="50"/>
        <v>0.10700585207007807</v>
      </c>
      <c r="O98" s="67">
        <f t="shared" si="51"/>
        <v>1.145025237724343E-2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2.0090462566428551E-6</v>
      </c>
      <c r="X98" s="65">
        <f t="shared" si="55"/>
        <v>2.009046256642855E-2</v>
      </c>
      <c r="Y98" s="68">
        <f t="shared" si="57"/>
        <v>2.6240834200152552E-2</v>
      </c>
      <c r="Z98" s="68">
        <f t="shared" si="58"/>
        <v>2.6240834200152552E-2</v>
      </c>
      <c r="AA98" s="66">
        <f t="shared" si="56"/>
        <v>3.2212668480508206</v>
      </c>
      <c r="AB98" s="68">
        <f t="shared" si="59"/>
        <v>3.8491184120166277E-2</v>
      </c>
    </row>
    <row r="99" spans="1:28">
      <c r="A99">
        <v>5804.79</v>
      </c>
      <c r="B99">
        <v>3.5425126170204573</v>
      </c>
      <c r="D99" s="66">
        <f t="shared" si="40"/>
        <v>3.3545135343210495</v>
      </c>
      <c r="E99" s="66">
        <f t="shared" si="41"/>
        <v>3.2537981701435652</v>
      </c>
      <c r="F99" s="66">
        <f t="shared" si="42"/>
        <v>0.10071536417748428</v>
      </c>
      <c r="G99" s="66">
        <f t="shared" si="43"/>
        <v>9.9985226498364079E-4</v>
      </c>
      <c r="H99" s="66">
        <f t="shared" si="44"/>
        <v>-9.9715511912500637E-2</v>
      </c>
      <c r="I99" s="66">
        <f t="shared" si="45"/>
        <v>3.2547980224085489</v>
      </c>
      <c r="J99" s="66">
        <f t="shared" si="46"/>
        <v>9.971551191250061E-2</v>
      </c>
      <c r="K99" s="66">
        <f t="shared" si="47"/>
        <v>0</v>
      </c>
      <c r="L99" s="66">
        <f t="shared" si="48"/>
        <v>-9.971551191250061E-2</v>
      </c>
      <c r="M99" s="66">
        <f t="shared" si="49"/>
        <v>3.2547980224085489</v>
      </c>
      <c r="N99" s="66">
        <f t="shared" si="50"/>
        <v>9.971551191250061E-2</v>
      </c>
      <c r="O99" s="67">
        <f t="shared" si="51"/>
        <v>9.9431833159720501E-3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1.8351406592697656E-6</v>
      </c>
      <c r="X99" s="65">
        <f t="shared" si="55"/>
        <v>1.8351406592697656E-2</v>
      </c>
      <c r="Y99" s="68">
        <f t="shared" si="57"/>
        <v>2.6240834200150776E-2</v>
      </c>
      <c r="Z99" s="68">
        <f t="shared" si="58"/>
        <v>2.6240834200150776E-2</v>
      </c>
      <c r="AA99" s="66">
        <f t="shared" si="56"/>
        <v>3.2547980224085489</v>
      </c>
      <c r="AB99" s="68">
        <f t="shared" si="59"/>
        <v>3.3531174357728233E-2</v>
      </c>
    </row>
    <row r="100" spans="1:28">
      <c r="A100">
        <v>6353.99</v>
      </c>
      <c r="B100">
        <v>3.5425126170204573</v>
      </c>
      <c r="D100" s="66">
        <f t="shared" si="40"/>
        <v>3.3545135343210495</v>
      </c>
      <c r="E100" s="66">
        <f t="shared" si="41"/>
        <v>3.2830944785931573</v>
      </c>
      <c r="F100" s="66">
        <f t="shared" si="42"/>
        <v>7.14190557278922E-2</v>
      </c>
      <c r="G100" s="66">
        <f t="shared" si="43"/>
        <v>9.9985311749182528E-4</v>
      </c>
      <c r="H100" s="66">
        <f t="shared" si="44"/>
        <v>-7.0419202610400369E-2</v>
      </c>
      <c r="I100" s="66">
        <f t="shared" si="45"/>
        <v>3.2840943317106492</v>
      </c>
      <c r="J100" s="66">
        <f t="shared" si="46"/>
        <v>7.0419202610400244E-2</v>
      </c>
      <c r="K100" s="66">
        <f t="shared" si="47"/>
        <v>0</v>
      </c>
      <c r="L100" s="66">
        <f t="shared" si="48"/>
        <v>-7.0419202610400244E-2</v>
      </c>
      <c r="M100" s="66">
        <f t="shared" si="49"/>
        <v>3.2840943317106492</v>
      </c>
      <c r="N100" s="66">
        <f t="shared" si="50"/>
        <v>7.0419202610400244E-2</v>
      </c>
      <c r="O100" s="67">
        <f t="shared" si="51"/>
        <v>4.9588640962846004E-3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1.676522334395009E-6</v>
      </c>
      <c r="X100" s="65">
        <f t="shared" si="55"/>
        <v>1.676522334395009E-2</v>
      </c>
      <c r="Y100" s="68">
        <f t="shared" si="57"/>
        <v>1E-4</v>
      </c>
      <c r="Z100" s="68">
        <f t="shared" si="58"/>
        <v>1E-4</v>
      </c>
      <c r="AA100" s="66">
        <f t="shared" si="56"/>
        <v>3.2840943317106492</v>
      </c>
      <c r="AB100" s="68">
        <f t="shared" si="59"/>
        <v>2.9296309302100365E-2</v>
      </c>
    </row>
    <row r="101" spans="1:28">
      <c r="A101">
        <v>6944.87</v>
      </c>
      <c r="B101">
        <v>3.5687534512206085</v>
      </c>
      <c r="D101" s="66">
        <f t="shared" si="40"/>
        <v>3.3807543685212007</v>
      </c>
      <c r="E101" s="66">
        <f t="shared" si="41"/>
        <v>3.3085484636957618</v>
      </c>
      <c r="F101" s="66">
        <f t="shared" si="42"/>
        <v>7.2205904825438871E-2</v>
      </c>
      <c r="G101" s="66">
        <f t="shared" si="43"/>
        <v>9.9985394650574291E-4</v>
      </c>
      <c r="H101" s="66">
        <f t="shared" si="44"/>
        <v>-7.1206050878933128E-2</v>
      </c>
      <c r="I101" s="66">
        <f t="shared" si="45"/>
        <v>3.3095483176422675</v>
      </c>
      <c r="J101" s="66">
        <f t="shared" si="46"/>
        <v>7.1206050878933169E-2</v>
      </c>
      <c r="K101" s="66">
        <f t="shared" si="47"/>
        <v>0</v>
      </c>
      <c r="L101" s="66">
        <f t="shared" si="48"/>
        <v>-7.1206050878933169E-2</v>
      </c>
      <c r="M101" s="66">
        <f t="shared" si="49"/>
        <v>3.3095483176422675</v>
      </c>
      <c r="N101" s="66">
        <f t="shared" si="50"/>
        <v>7.1206050878933169E-2</v>
      </c>
      <c r="O101" s="67">
        <f t="shared" si="51"/>
        <v>5.0703016817732188E-3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1.5338812889978564E-6</v>
      </c>
      <c r="X101" s="65">
        <f t="shared" si="55"/>
        <v>1.5338812889978563E-2</v>
      </c>
      <c r="Y101" s="68">
        <f t="shared" si="57"/>
        <v>2.624083420015122E-2</v>
      </c>
      <c r="Z101" s="68">
        <f t="shared" si="58"/>
        <v>2.624083420015122E-2</v>
      </c>
      <c r="AA101" s="66">
        <f t="shared" si="56"/>
        <v>3.3095483176422675</v>
      </c>
      <c r="AB101" s="68">
        <f t="shared" si="59"/>
        <v>2.5453985931618295E-2</v>
      </c>
    </row>
    <row r="102" spans="1:28">
      <c r="A102">
        <v>7603.2</v>
      </c>
      <c r="B102">
        <v>3.5687534512206085</v>
      </c>
      <c r="D102" s="66">
        <f t="shared" si="40"/>
        <v>3.3807543685212007</v>
      </c>
      <c r="E102" s="66">
        <f t="shared" si="41"/>
        <v>3.3316131425417792</v>
      </c>
      <c r="F102" s="66">
        <f t="shared" si="42"/>
        <v>0</v>
      </c>
      <c r="G102" s="66">
        <f t="shared" si="43"/>
        <v>9.9985478129789996E-4</v>
      </c>
      <c r="H102" s="66">
        <f t="shared" si="44"/>
        <v>0</v>
      </c>
      <c r="I102" s="66">
        <f t="shared" si="45"/>
        <v>3.3326129973230771</v>
      </c>
      <c r="J102" s="66">
        <f t="shared" si="46"/>
        <v>0</v>
      </c>
      <c r="K102" s="66">
        <f t="shared" si="47"/>
        <v>0</v>
      </c>
      <c r="L102" s="66">
        <f t="shared" si="48"/>
        <v>0</v>
      </c>
      <c r="M102" s="66">
        <f t="shared" si="49"/>
        <v>3.3326129973230771</v>
      </c>
      <c r="N102" s="66">
        <f t="shared" si="50"/>
        <v>0</v>
      </c>
      <c r="O102" s="67">
        <f t="shared" si="51"/>
        <v>0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1.4010687799245769E-6</v>
      </c>
      <c r="X102" s="65">
        <f t="shared" si="55"/>
        <v>1.4010687799245769E-2</v>
      </c>
      <c r="Y102" s="68">
        <f t="shared" si="57"/>
        <v>1E-4</v>
      </c>
      <c r="Z102" s="68">
        <f t="shared" si="58"/>
        <v>1E-4</v>
      </c>
      <c r="AA102" s="66">
        <f t="shared" si="56"/>
        <v>3.3326129973230771</v>
      </c>
      <c r="AB102" s="68">
        <f t="shared" si="59"/>
        <v>2.3064679680809608E-2</v>
      </c>
    </row>
    <row r="103" spans="1:28">
      <c r="A103">
        <v>8315.86</v>
      </c>
      <c r="B103">
        <v>3.5949942854207606</v>
      </c>
      <c r="D103" s="66">
        <f t="shared" si="40"/>
        <v>3.4069952027213528</v>
      </c>
      <c r="E103" s="66">
        <f t="shared" si="41"/>
        <v>3.3520350890729058</v>
      </c>
      <c r="F103" s="66">
        <f t="shared" si="42"/>
        <v>5.4960113648446995E-2</v>
      </c>
      <c r="G103" s="66">
        <f t="shared" si="43"/>
        <v>9.9985559780614813E-4</v>
      </c>
      <c r="H103" s="66">
        <f t="shared" si="44"/>
        <v>-5.396025805064085E-2</v>
      </c>
      <c r="I103" s="66">
        <f t="shared" si="45"/>
        <v>3.3530349446707119</v>
      </c>
      <c r="J103" s="66">
        <f t="shared" si="46"/>
        <v>5.3960258050640864E-2</v>
      </c>
      <c r="K103" s="66">
        <f t="shared" si="47"/>
        <v>0</v>
      </c>
      <c r="L103" s="66">
        <f t="shared" si="48"/>
        <v>-5.3960258050640864E-2</v>
      </c>
      <c r="M103" s="66">
        <f t="shared" si="49"/>
        <v>3.3530349446707119</v>
      </c>
      <c r="N103" s="66">
        <f t="shared" si="50"/>
        <v>5.3960258050640864E-2</v>
      </c>
      <c r="O103" s="67">
        <f t="shared" si="51"/>
        <v>2.9117094488917521E-3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1.2809987358520396E-6</v>
      </c>
      <c r="X103" s="65">
        <f t="shared" si="55"/>
        <v>1.2809987358520396E-2</v>
      </c>
      <c r="Y103" s="68">
        <f t="shared" si="57"/>
        <v>2.6240834200152108E-2</v>
      </c>
      <c r="Z103" s="68">
        <f t="shared" si="58"/>
        <v>2.6240834200152108E-2</v>
      </c>
      <c r="AA103" s="66">
        <f t="shared" si="56"/>
        <v>3.3530349446707119</v>
      </c>
      <c r="AB103" s="68">
        <f t="shared" si="59"/>
        <v>2.0421947347634806E-2</v>
      </c>
    </row>
    <row r="104" spans="1:28">
      <c r="A104">
        <v>9094.49</v>
      </c>
      <c r="B104">
        <v>3.5949942854207606</v>
      </c>
      <c r="D104" s="66">
        <f t="shared" ref="D104:D125" si="60">IF(B104-$D$4&gt;0.05,B104-$D$4,IF(A104="","",0))</f>
        <v>3.4069952027213528</v>
      </c>
      <c r="E104" s="66">
        <f t="shared" ref="E104:E125" si="61">IF(D104="","",IF(A104&lt;$F$4+0.01,0,10^(((-0.434*$E$4)/(LOG(A104)-LOG($F$4)))+LOG($G$4))))</f>
        <v>3.3704122511478412</v>
      </c>
      <c r="F104" s="66">
        <f t="shared" ref="F104:F125" si="62">IF(E104="","",IF(ABS(D104-E104)&lt;0.05,0,D104-E104))</f>
        <v>0</v>
      </c>
      <c r="G104" s="66">
        <f t="shared" ref="G104:G125" si="63">IF(OR(D104="",$H$4=""),"",IF(A104&lt;$I$4,0,10^(((-0.434*$H$4)/(LOG(A104)-LOG($I$4)))+LOG($J$4))))</f>
        <v>9.9985640436736222E-4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3.3714121075522083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0</v>
      </c>
      <c r="M104" s="66">
        <f t="shared" ref="M104:M125" si="69">IF(L104="","",E104+G104+K104)</f>
        <v>3.3714121075522083</v>
      </c>
      <c r="N104" s="66">
        <f t="shared" ref="N104:N125" si="70">IF(M104="","",IF(ABS(D104-M104)&lt;0.05,0,D104-M104))</f>
        <v>0</v>
      </c>
      <c r="O104" s="67">
        <f t="shared" ref="O104:O125" si="71">IF($H$4="",IF(A104="","",F104^2),IF(N104="","",N104^2))</f>
        <v>0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1.171325291195278E-6</v>
      </c>
      <c r="X104" s="65">
        <f t="shared" ref="X104:X125" si="75">IF(D104="","",IF(W104=" "," ",W104*10000))</f>
        <v>1.1713252911952779E-2</v>
      </c>
      <c r="Y104" s="68">
        <f t="shared" si="57"/>
        <v>1E-4</v>
      </c>
      <c r="Z104" s="68">
        <f t="shared" si="58"/>
        <v>1E-4</v>
      </c>
      <c r="AA104" s="66">
        <f t="shared" ref="AA104:AA125" si="76">(IF(M104="",(IF(I104="",E104,I104)),M104 ))</f>
        <v>3.3714121075522083</v>
      </c>
      <c r="AB104" s="68">
        <f t="shared" si="59"/>
        <v>1.8377162881496378E-2</v>
      </c>
    </row>
    <row r="105" spans="1:28">
      <c r="A105">
        <v>9955.2900000000009</v>
      </c>
      <c r="B105">
        <v>3.5949942854207606</v>
      </c>
      <c r="D105" s="66">
        <f t="shared" si="60"/>
        <v>3.4069952027213528</v>
      </c>
      <c r="E105" s="66">
        <f t="shared" si="61"/>
        <v>3.3872178294148783</v>
      </c>
      <c r="F105" s="66">
        <f t="shared" si="62"/>
        <v>0</v>
      </c>
      <c r="G105" s="66">
        <f t="shared" si="63"/>
        <v>9.9985721021955101E-4</v>
      </c>
      <c r="H105" s="66">
        <f t="shared" si="64"/>
        <v>0</v>
      </c>
      <c r="I105" s="66">
        <f t="shared" si="65"/>
        <v>3.3882176866250977</v>
      </c>
      <c r="J105" s="66">
        <f t="shared" si="66"/>
        <v>0</v>
      </c>
      <c r="K105" s="66">
        <f t="shared" si="67"/>
        <v>0</v>
      </c>
      <c r="L105" s="66">
        <f t="shared" si="68"/>
        <v>0</v>
      </c>
      <c r="M105" s="66">
        <f t="shared" si="69"/>
        <v>3.3882176866250977</v>
      </c>
      <c r="N105" s="66">
        <f t="shared" si="70"/>
        <v>0</v>
      </c>
      <c r="O105" s="67">
        <f t="shared" si="71"/>
        <v>0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1.0700447849859262E-6</v>
      </c>
      <c r="X105" s="65">
        <f t="shared" si="75"/>
        <v>1.0700447849859261E-2</v>
      </c>
      <c r="Y105" s="68">
        <f t="shared" ref="Y105:Y125" si="77">IF(B105-B104&lt;0.0001,0.0001,B105-B104)</f>
        <v>1E-4</v>
      </c>
      <c r="Z105" s="68">
        <f t="shared" ref="Z105:Z125" si="78">IF(D105-D104&lt;0.0001,0.0001,D105-D104)</f>
        <v>1E-4</v>
      </c>
      <c r="AA105" s="66">
        <f t="shared" si="76"/>
        <v>3.3882176866250977</v>
      </c>
      <c r="AB105" s="68">
        <f t="shared" ref="AB105:AB125" si="79">IF(AA105-AA104&lt;0.0001,0.0001,AA105-AA104)</f>
        <v>1.6805579072889376E-2</v>
      </c>
    </row>
    <row r="106" spans="1:28">
      <c r="A106">
        <v>10894.37</v>
      </c>
      <c r="B106">
        <v>3.5949942854207606</v>
      </c>
      <c r="D106" s="66">
        <f t="shared" si="60"/>
        <v>3.4069952027213528</v>
      </c>
      <c r="E106" s="66">
        <f t="shared" si="61"/>
        <v>3.4024453000657151</v>
      </c>
      <c r="F106" s="66">
        <f t="shared" si="62"/>
        <v>0</v>
      </c>
      <c r="G106" s="66">
        <f t="shared" si="63"/>
        <v>9.9985800450777085E-4</v>
      </c>
      <c r="H106" s="66">
        <f t="shared" si="64"/>
        <v>0</v>
      </c>
      <c r="I106" s="66">
        <f t="shared" si="65"/>
        <v>3.4034451580702227</v>
      </c>
      <c r="J106" s="66">
        <f t="shared" si="66"/>
        <v>0</v>
      </c>
      <c r="K106" s="66">
        <f t="shared" si="67"/>
        <v>0</v>
      </c>
      <c r="L106" s="66">
        <f t="shared" si="68"/>
        <v>0</v>
      </c>
      <c r="M106" s="66">
        <f t="shared" si="69"/>
        <v>3.4034451580702227</v>
      </c>
      <c r="N106" s="66">
        <f t="shared" si="70"/>
        <v>0</v>
      </c>
      <c r="O106" s="67">
        <f t="shared" si="71"/>
        <v>0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9.7780836776450054E-7</v>
      </c>
      <c r="X106" s="65">
        <f t="shared" si="75"/>
        <v>9.778083677645006E-3</v>
      </c>
      <c r="Y106" s="68">
        <f t="shared" si="77"/>
        <v>1E-4</v>
      </c>
      <c r="Z106" s="68">
        <f t="shared" si="78"/>
        <v>1E-4</v>
      </c>
      <c r="AA106" s="66">
        <f t="shared" si="76"/>
        <v>3.4034451580702227</v>
      </c>
      <c r="AB106" s="68">
        <f t="shared" si="79"/>
        <v>1.522747144512504E-2</v>
      </c>
    </row>
    <row r="107" spans="1:28">
      <c r="A107">
        <v>11894.02</v>
      </c>
      <c r="B107">
        <v>3.5949942854207606</v>
      </c>
      <c r="D107" s="66">
        <f t="shared" si="60"/>
        <v>3.4069952027213528</v>
      </c>
      <c r="E107" s="66">
        <f t="shared" si="61"/>
        <v>3.4160024091074819</v>
      </c>
      <c r="F107" s="66">
        <f t="shared" si="62"/>
        <v>0</v>
      </c>
      <c r="G107" s="66">
        <f t="shared" si="63"/>
        <v>9.9985876961922399E-4</v>
      </c>
      <c r="H107" s="66">
        <f t="shared" si="64"/>
        <v>0</v>
      </c>
      <c r="I107" s="66">
        <f t="shared" si="65"/>
        <v>3.417002267877101</v>
      </c>
      <c r="J107" s="66">
        <f t="shared" si="66"/>
        <v>0</v>
      </c>
      <c r="K107" s="66">
        <f t="shared" si="67"/>
        <v>0</v>
      </c>
      <c r="L107" s="66">
        <f t="shared" si="68"/>
        <v>0</v>
      </c>
      <c r="M107" s="66">
        <f t="shared" si="69"/>
        <v>3.417002267877101</v>
      </c>
      <c r="N107" s="66">
        <f t="shared" si="70"/>
        <v>0</v>
      </c>
      <c r="O107" s="67">
        <f t="shared" si="71"/>
        <v>0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8.9562705859940896E-7</v>
      </c>
      <c r="X107" s="65">
        <f t="shared" si="75"/>
        <v>8.9562705859940889E-3</v>
      </c>
      <c r="Y107" s="68">
        <f t="shared" si="77"/>
        <v>1E-4</v>
      </c>
      <c r="Z107" s="68">
        <f t="shared" si="78"/>
        <v>1E-4</v>
      </c>
      <c r="AA107" s="66">
        <f t="shared" si="76"/>
        <v>3.417002267877101</v>
      </c>
      <c r="AB107" s="68">
        <f t="shared" si="79"/>
        <v>1.3557109806878298E-2</v>
      </c>
    </row>
    <row r="108" spans="1:28">
      <c r="A108">
        <v>12994.09</v>
      </c>
      <c r="B108">
        <v>3.5949942854207606</v>
      </c>
      <c r="D108" s="66">
        <f t="shared" si="60"/>
        <v>3.4069952027213528</v>
      </c>
      <c r="E108" s="66">
        <f t="shared" si="61"/>
        <v>3.4285488334584442</v>
      </c>
      <c r="F108" s="66">
        <f t="shared" si="62"/>
        <v>0</v>
      </c>
      <c r="G108" s="66">
        <f t="shared" si="63"/>
        <v>9.9985953226883889E-4</v>
      </c>
      <c r="H108" s="66">
        <f t="shared" si="64"/>
        <v>0</v>
      </c>
      <c r="I108" s="66">
        <f t="shared" si="65"/>
        <v>3.4295486929907129</v>
      </c>
      <c r="J108" s="66">
        <f t="shared" si="66"/>
        <v>0</v>
      </c>
      <c r="K108" s="66">
        <f t="shared" si="67"/>
        <v>0</v>
      </c>
      <c r="L108" s="66">
        <f t="shared" si="68"/>
        <v>0</v>
      </c>
      <c r="M108" s="66">
        <f t="shared" si="69"/>
        <v>3.4295486929907129</v>
      </c>
      <c r="N108" s="66">
        <f t="shared" si="70"/>
        <v>0</v>
      </c>
      <c r="O108" s="67">
        <f t="shared" si="71"/>
        <v>0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8.1980393759951971E-7</v>
      </c>
      <c r="X108" s="65">
        <f t="shared" si="75"/>
        <v>8.1980393759951975E-3</v>
      </c>
      <c r="Y108" s="68">
        <f t="shared" si="77"/>
        <v>1E-4</v>
      </c>
      <c r="Z108" s="68">
        <f t="shared" si="78"/>
        <v>1E-4</v>
      </c>
      <c r="AA108" s="66">
        <f t="shared" si="76"/>
        <v>3.4295486929907129</v>
      </c>
      <c r="AB108" s="68">
        <f t="shared" si="79"/>
        <v>1.2546425113611814E-2</v>
      </c>
    </row>
    <row r="109" spans="1:28">
      <c r="A109">
        <v>14294.23</v>
      </c>
      <c r="B109">
        <v>3.5949942854207606</v>
      </c>
      <c r="D109" s="66">
        <f t="shared" si="60"/>
        <v>3.4069952027213528</v>
      </c>
      <c r="E109" s="66">
        <f t="shared" si="61"/>
        <v>3.4409723725254153</v>
      </c>
      <c r="F109" s="66">
        <f t="shared" si="62"/>
        <v>0</v>
      </c>
      <c r="G109" s="66">
        <f t="shared" si="63"/>
        <v>9.9986034525548413E-4</v>
      </c>
      <c r="H109" s="66">
        <f t="shared" si="64"/>
        <v>0</v>
      </c>
      <c r="I109" s="66">
        <f t="shared" si="65"/>
        <v>3.441972232870671</v>
      </c>
      <c r="J109" s="66">
        <f t="shared" si="66"/>
        <v>0</v>
      </c>
      <c r="K109" s="66">
        <f t="shared" si="67"/>
        <v>0</v>
      </c>
      <c r="L109" s="66">
        <f t="shared" si="68"/>
        <v>0</v>
      </c>
      <c r="M109" s="66">
        <f t="shared" si="69"/>
        <v>3.441972232870671</v>
      </c>
      <c r="N109" s="66">
        <f t="shared" si="70"/>
        <v>0</v>
      </c>
      <c r="O109" s="67">
        <f t="shared" si="71"/>
        <v>0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7.4523819383923043E-7</v>
      </c>
      <c r="X109" s="65">
        <f t="shared" si="75"/>
        <v>7.4523819383923041E-3</v>
      </c>
      <c r="Y109" s="68">
        <f t="shared" si="77"/>
        <v>1E-4</v>
      </c>
      <c r="Z109" s="68">
        <f t="shared" si="78"/>
        <v>1E-4</v>
      </c>
      <c r="AA109" s="66">
        <f t="shared" si="76"/>
        <v>3.441972232870671</v>
      </c>
      <c r="AB109" s="68">
        <f t="shared" si="79"/>
        <v>1.2423539879958145E-2</v>
      </c>
    </row>
    <row r="110" spans="1:28">
      <c r="A110">
        <v>15595.22</v>
      </c>
      <c r="B110">
        <v>3.5949942854207606</v>
      </c>
      <c r="D110" s="66">
        <f t="shared" si="60"/>
        <v>3.4069952027213528</v>
      </c>
      <c r="E110" s="66">
        <f t="shared" si="61"/>
        <v>3.4514370672471779</v>
      </c>
      <c r="F110" s="66">
        <f t="shared" si="62"/>
        <v>0</v>
      </c>
      <c r="G110" s="66">
        <f t="shared" si="63"/>
        <v>9.998610797030804E-4</v>
      </c>
      <c r="H110" s="66">
        <f t="shared" si="64"/>
        <v>0</v>
      </c>
      <c r="I110" s="66">
        <f t="shared" si="65"/>
        <v>3.4524369283268812</v>
      </c>
      <c r="J110" s="66">
        <f t="shared" si="66"/>
        <v>0</v>
      </c>
      <c r="K110" s="66">
        <f t="shared" si="67"/>
        <v>0</v>
      </c>
      <c r="L110" s="66">
        <f t="shared" si="68"/>
        <v>0</v>
      </c>
      <c r="M110" s="66">
        <f t="shared" si="69"/>
        <v>3.4524369283268812</v>
      </c>
      <c r="N110" s="66">
        <f t="shared" si="70"/>
        <v>0</v>
      </c>
      <c r="O110" s="67">
        <f t="shared" si="71"/>
        <v>0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6.830686676765408E-7</v>
      </c>
      <c r="X110" s="65">
        <f t="shared" si="75"/>
        <v>6.8306866767654083E-3</v>
      </c>
      <c r="Y110" s="68">
        <f t="shared" si="77"/>
        <v>1E-4</v>
      </c>
      <c r="Z110" s="68">
        <f t="shared" si="78"/>
        <v>1E-4</v>
      </c>
      <c r="AA110" s="66">
        <f t="shared" si="76"/>
        <v>3.4524369283268812</v>
      </c>
      <c r="AB110" s="68">
        <f t="shared" si="79"/>
        <v>1.0464695456210205E-2</v>
      </c>
    </row>
    <row r="111" spans="1:28">
      <c r="A111">
        <v>17093.91</v>
      </c>
      <c r="B111">
        <v>3.5949942854207606</v>
      </c>
      <c r="D111" s="66">
        <f t="shared" si="60"/>
        <v>3.4069952027213528</v>
      </c>
      <c r="E111" s="66">
        <f t="shared" si="61"/>
        <v>3.4616505495978385</v>
      </c>
      <c r="F111" s="66">
        <f t="shared" si="62"/>
        <v>-5.4655346876485655E-2</v>
      </c>
      <c r="G111" s="66">
        <f t="shared" si="63"/>
        <v>9.9986184504248488E-4</v>
      </c>
      <c r="H111" s="66">
        <f t="shared" si="64"/>
        <v>5.565520872152814E-2</v>
      </c>
      <c r="I111" s="66">
        <f t="shared" si="65"/>
        <v>3.4626504114428811</v>
      </c>
      <c r="J111" s="66">
        <f t="shared" si="66"/>
        <v>-5.5655208721528293E-2</v>
      </c>
      <c r="K111" s="66">
        <f t="shared" si="67"/>
        <v>0</v>
      </c>
      <c r="L111" s="66">
        <f t="shared" si="68"/>
        <v>5.5655208721528293E-2</v>
      </c>
      <c r="M111" s="66">
        <f t="shared" si="69"/>
        <v>3.4626504114428811</v>
      </c>
      <c r="N111" s="66">
        <f t="shared" si="70"/>
        <v>-5.5655208721528293E-2</v>
      </c>
      <c r="O111" s="67">
        <f t="shared" si="71"/>
        <v>3.0975022578368788E-3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6.2318136386131336E-7</v>
      </c>
      <c r="X111" s="65">
        <f t="shared" si="75"/>
        <v>6.2318136386131338E-3</v>
      </c>
      <c r="Y111" s="68">
        <f t="shared" si="77"/>
        <v>1E-4</v>
      </c>
      <c r="Z111" s="68">
        <f t="shared" si="78"/>
        <v>1E-4</v>
      </c>
      <c r="AA111" s="66">
        <f t="shared" si="76"/>
        <v>3.4626504114428811</v>
      </c>
      <c r="AB111" s="68">
        <f t="shared" si="79"/>
        <v>1.02134831159999E-2</v>
      </c>
    </row>
    <row r="112" spans="1:28">
      <c r="A112">
        <v>18694.91</v>
      </c>
      <c r="B112">
        <v>3.5949942854207606</v>
      </c>
      <c r="D112" s="66">
        <f t="shared" si="60"/>
        <v>3.4069952027213528</v>
      </c>
      <c r="E112" s="66">
        <f t="shared" si="61"/>
        <v>3.4709002736782928</v>
      </c>
      <c r="F112" s="66">
        <f t="shared" si="62"/>
        <v>-6.390507095693998E-2</v>
      </c>
      <c r="G112" s="66">
        <f t="shared" si="63"/>
        <v>9.9986258370743895E-4</v>
      </c>
      <c r="H112" s="66">
        <f t="shared" si="64"/>
        <v>6.4904933540647414E-2</v>
      </c>
      <c r="I112" s="66">
        <f t="shared" si="65"/>
        <v>3.4719001362620001</v>
      </c>
      <c r="J112" s="66">
        <f t="shared" si="66"/>
        <v>-6.4904933540647303E-2</v>
      </c>
      <c r="K112" s="66">
        <f t="shared" si="67"/>
        <v>0</v>
      </c>
      <c r="L112" s="66">
        <f t="shared" si="68"/>
        <v>6.4904933540647303E-2</v>
      </c>
      <c r="M112" s="66">
        <f t="shared" si="69"/>
        <v>3.4719001362620001</v>
      </c>
      <c r="N112" s="66">
        <f t="shared" si="70"/>
        <v>-6.4904933540647303E-2</v>
      </c>
      <c r="O112" s="67">
        <f t="shared" si="71"/>
        <v>4.2126503979158436E-3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5.6981318163727687E-7</v>
      </c>
      <c r="X112" s="65">
        <f t="shared" si="75"/>
        <v>5.6981318163727684E-3</v>
      </c>
      <c r="Y112" s="68">
        <f t="shared" si="77"/>
        <v>1E-4</v>
      </c>
      <c r="Z112" s="68">
        <f t="shared" si="78"/>
        <v>1E-4</v>
      </c>
      <c r="AA112" s="66">
        <f t="shared" si="76"/>
        <v>3.4719001362620001</v>
      </c>
      <c r="AB112" s="68">
        <f t="shared" si="79"/>
        <v>9.2497248191190096E-3</v>
      </c>
    </row>
    <row r="113" spans="1:28">
      <c r="A113">
        <v>20393.97</v>
      </c>
      <c r="B113">
        <v>3.5949942854207606</v>
      </c>
      <c r="D113" s="66">
        <f t="shared" si="60"/>
        <v>3.4069952027213528</v>
      </c>
      <c r="E113" s="66">
        <f t="shared" si="61"/>
        <v>3.4792799301270332</v>
      </c>
      <c r="F113" s="66">
        <f t="shared" si="62"/>
        <v>-7.2284727405680371E-2</v>
      </c>
      <c r="G113" s="66">
        <f t="shared" si="63"/>
        <v>9.9986329388066322E-4</v>
      </c>
      <c r="H113" s="66">
        <f t="shared" si="64"/>
        <v>7.3284590699561031E-2</v>
      </c>
      <c r="I113" s="66">
        <f t="shared" si="65"/>
        <v>3.4802797934209138</v>
      </c>
      <c r="J113" s="66">
        <f t="shared" si="66"/>
        <v>-7.3284590699560948E-2</v>
      </c>
      <c r="K113" s="66">
        <f t="shared" si="67"/>
        <v>0</v>
      </c>
      <c r="L113" s="66">
        <f t="shared" si="68"/>
        <v>7.3284590699560948E-2</v>
      </c>
      <c r="M113" s="66">
        <f t="shared" si="69"/>
        <v>3.4802797934209138</v>
      </c>
      <c r="N113" s="66">
        <f t="shared" si="70"/>
        <v>-7.3284590699560948E-2</v>
      </c>
      <c r="O113" s="67">
        <f t="shared" si="71"/>
        <v>5.3706312340021751E-3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5.2234097370558759E-7</v>
      </c>
      <c r="X113" s="65">
        <f t="shared" si="75"/>
        <v>5.2234097370558756E-3</v>
      </c>
      <c r="Y113" s="68">
        <f t="shared" si="77"/>
        <v>1E-4</v>
      </c>
      <c r="Z113" s="68">
        <f t="shared" si="78"/>
        <v>1E-4</v>
      </c>
      <c r="AA113" s="66">
        <f t="shared" si="76"/>
        <v>3.4802797934209138</v>
      </c>
      <c r="AB113" s="68">
        <f t="shared" si="79"/>
        <v>8.3796571589136448E-3</v>
      </c>
    </row>
    <row r="114" spans="1:28">
      <c r="A114">
        <v>22294.65</v>
      </c>
      <c r="B114">
        <v>3.5949942854207606</v>
      </c>
      <c r="D114" s="66">
        <f t="shared" si="60"/>
        <v>3.4069952027213528</v>
      </c>
      <c r="E114" s="66">
        <f t="shared" si="61"/>
        <v>3.4873039557515049</v>
      </c>
      <c r="F114" s="66">
        <f t="shared" si="62"/>
        <v>-8.0308753030152058E-2</v>
      </c>
      <c r="G114" s="66">
        <f t="shared" si="63"/>
        <v>9.998640137867461E-4</v>
      </c>
      <c r="H114" s="66">
        <f t="shared" si="64"/>
        <v>8.1308617043938811E-2</v>
      </c>
      <c r="I114" s="66">
        <f t="shared" si="65"/>
        <v>3.4883038197652918</v>
      </c>
      <c r="J114" s="66">
        <f t="shared" si="66"/>
        <v>-8.1308617043938991E-2</v>
      </c>
      <c r="K114" s="66">
        <f t="shared" si="67"/>
        <v>0</v>
      </c>
      <c r="L114" s="66">
        <f t="shared" si="68"/>
        <v>8.1308617043938991E-2</v>
      </c>
      <c r="M114" s="66">
        <f t="shared" si="69"/>
        <v>3.4883038197652918</v>
      </c>
      <c r="N114" s="66">
        <f t="shared" si="70"/>
        <v>-8.1308617043938991E-2</v>
      </c>
      <c r="O114" s="67">
        <f t="shared" si="71"/>
        <v>6.6110912055979262E-3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4.7780997447919309E-7</v>
      </c>
      <c r="X114" s="65">
        <f t="shared" si="75"/>
        <v>4.7780997447919304E-3</v>
      </c>
      <c r="Y114" s="68">
        <f t="shared" si="77"/>
        <v>1E-4</v>
      </c>
      <c r="Z114" s="68">
        <f t="shared" si="78"/>
        <v>1E-4</v>
      </c>
      <c r="AA114" s="66">
        <f t="shared" si="76"/>
        <v>3.4883038197652918</v>
      </c>
      <c r="AB114" s="68">
        <f t="shared" si="79"/>
        <v>8.0240263443780435E-3</v>
      </c>
    </row>
    <row r="115" spans="1:28">
      <c r="A115">
        <v>24396.05</v>
      </c>
      <c r="B115">
        <v>3.5949942854207606</v>
      </c>
      <c r="D115" s="66">
        <f t="shared" si="60"/>
        <v>3.4069952027213528</v>
      </c>
      <c r="E115" s="66">
        <f t="shared" si="61"/>
        <v>3.4948941700985818</v>
      </c>
      <c r="F115" s="66">
        <f t="shared" si="62"/>
        <v>-8.789896737722902E-2</v>
      </c>
      <c r="G115" s="66">
        <f t="shared" si="63"/>
        <v>9.9986473384024903E-4</v>
      </c>
      <c r="H115" s="66">
        <f t="shared" si="64"/>
        <v>8.8898832111069276E-2</v>
      </c>
      <c r="I115" s="66">
        <f t="shared" si="65"/>
        <v>3.4958940348324221</v>
      </c>
      <c r="J115" s="66">
        <f t="shared" si="66"/>
        <v>-8.8898832111069304E-2</v>
      </c>
      <c r="K115" s="66">
        <f t="shared" si="67"/>
        <v>0</v>
      </c>
      <c r="L115" s="66">
        <f t="shared" si="68"/>
        <v>8.8898832111069304E-2</v>
      </c>
      <c r="M115" s="66">
        <f t="shared" si="69"/>
        <v>3.4958940348324221</v>
      </c>
      <c r="N115" s="66">
        <f t="shared" si="70"/>
        <v>-8.8898832111069304E-2</v>
      </c>
      <c r="O115" s="67">
        <f t="shared" si="71"/>
        <v>7.9030023507120871E-3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4.3665290682395478E-7</v>
      </c>
      <c r="X115" s="65">
        <f t="shared" si="75"/>
        <v>4.3665290682395478E-3</v>
      </c>
      <c r="Y115" s="68">
        <f t="shared" si="77"/>
        <v>1E-4</v>
      </c>
      <c r="Z115" s="68">
        <f t="shared" si="78"/>
        <v>1E-4</v>
      </c>
      <c r="AA115" s="66">
        <f t="shared" si="76"/>
        <v>3.4958940348324221</v>
      </c>
      <c r="AB115" s="68">
        <f t="shared" si="79"/>
        <v>7.5902150671303126E-3</v>
      </c>
    </row>
    <row r="116" spans="1:28">
      <c r="A116">
        <v>26696.87</v>
      </c>
      <c r="B116">
        <v>3.5949942854207606</v>
      </c>
      <c r="D116" s="66">
        <f t="shared" si="60"/>
        <v>3.4069952027213528</v>
      </c>
      <c r="E116" s="66">
        <f t="shared" si="61"/>
        <v>3.5020134965089467</v>
      </c>
      <c r="F116" s="66">
        <f t="shared" si="62"/>
        <v>-9.5018293787593855E-2</v>
      </c>
      <c r="G116" s="66">
        <f t="shared" si="63"/>
        <v>9.998654467066174E-4</v>
      </c>
      <c r="H116" s="66">
        <f t="shared" si="64"/>
        <v>9.6018159234300474E-2</v>
      </c>
      <c r="I116" s="66">
        <f t="shared" si="65"/>
        <v>3.5030133619556532</v>
      </c>
      <c r="J116" s="66">
        <f t="shared" si="66"/>
        <v>-9.6018159234300349E-2</v>
      </c>
      <c r="K116" s="66">
        <f t="shared" si="67"/>
        <v>0</v>
      </c>
      <c r="L116" s="66">
        <f t="shared" si="68"/>
        <v>9.6018159234300349E-2</v>
      </c>
      <c r="M116" s="66">
        <f t="shared" si="69"/>
        <v>3.5030133619556532</v>
      </c>
      <c r="N116" s="66">
        <f t="shared" si="70"/>
        <v>-9.6018159234300349E-2</v>
      </c>
      <c r="O116" s="67">
        <f t="shared" si="71"/>
        <v>9.2194869027434571E-3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3.9902078961026303E-7</v>
      </c>
      <c r="X116" s="65">
        <f t="shared" si="75"/>
        <v>3.9902078961026304E-3</v>
      </c>
      <c r="Y116" s="68">
        <f t="shared" si="77"/>
        <v>1E-4</v>
      </c>
      <c r="Z116" s="68">
        <f t="shared" si="78"/>
        <v>1E-4</v>
      </c>
      <c r="AA116" s="66">
        <f t="shared" si="76"/>
        <v>3.5030133619556532</v>
      </c>
      <c r="AB116" s="68">
        <f t="shared" si="79"/>
        <v>7.1193271232310451E-3</v>
      </c>
    </row>
    <row r="117" spans="1:28">
      <c r="A117">
        <v>29297.06</v>
      </c>
      <c r="B117">
        <v>3.5949942854207606</v>
      </c>
      <c r="D117" s="66">
        <f t="shared" si="60"/>
        <v>3.4069952027213528</v>
      </c>
      <c r="E117" s="66">
        <f t="shared" si="61"/>
        <v>3.5089031761062581</v>
      </c>
      <c r="F117" s="66">
        <f t="shared" si="62"/>
        <v>-0.10190797338490531</v>
      </c>
      <c r="G117" s="66">
        <f t="shared" si="63"/>
        <v>9.9986617401778334E-4</v>
      </c>
      <c r="H117" s="66">
        <f t="shared" si="64"/>
        <v>0.1029078395589231</v>
      </c>
      <c r="I117" s="66">
        <f t="shared" si="65"/>
        <v>3.5099030422802757</v>
      </c>
      <c r="J117" s="66">
        <f t="shared" si="66"/>
        <v>-0.10290783955892291</v>
      </c>
      <c r="K117" s="66">
        <f t="shared" si="67"/>
        <v>0</v>
      </c>
      <c r="L117" s="66">
        <f t="shared" si="68"/>
        <v>0.10290783955892291</v>
      </c>
      <c r="M117" s="66">
        <f t="shared" si="69"/>
        <v>3.5099030422802757</v>
      </c>
      <c r="N117" s="66">
        <f t="shared" si="70"/>
        <v>-0.10290783955892291</v>
      </c>
      <c r="O117" s="67">
        <f t="shared" si="71"/>
        <v>1.0590023442685019E-2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3.6360666044724427E-7</v>
      </c>
      <c r="X117" s="65">
        <f t="shared" si="75"/>
        <v>3.6360666044724429E-3</v>
      </c>
      <c r="Y117" s="68">
        <f t="shared" si="77"/>
        <v>1E-4</v>
      </c>
      <c r="Z117" s="68">
        <f t="shared" si="78"/>
        <v>1E-4</v>
      </c>
      <c r="AA117" s="66">
        <f t="shared" si="76"/>
        <v>3.5099030422802757</v>
      </c>
      <c r="AB117" s="68">
        <f t="shared" si="79"/>
        <v>6.8896803246225602E-3</v>
      </c>
    </row>
    <row r="118" spans="1:28">
      <c r="A118">
        <v>31999.95</v>
      </c>
      <c r="B118">
        <v>3.5949942854207606</v>
      </c>
      <c r="D118" s="66">
        <f t="shared" si="60"/>
        <v>3.4069952027213528</v>
      </c>
      <c r="E118" s="66">
        <f t="shared" si="61"/>
        <v>3.5150577173214579</v>
      </c>
      <c r="F118" s="66">
        <f t="shared" si="62"/>
        <v>-0.10806251460010508</v>
      </c>
      <c r="G118" s="66">
        <f t="shared" si="63"/>
        <v>9.9986685735848832E-4</v>
      </c>
      <c r="H118" s="66">
        <f t="shared" si="64"/>
        <v>0.10906238145746357</v>
      </c>
      <c r="I118" s="66">
        <f t="shared" si="65"/>
        <v>3.5160575841788164</v>
      </c>
      <c r="J118" s="66">
        <f t="shared" si="66"/>
        <v>-0.10906238145746361</v>
      </c>
      <c r="K118" s="66">
        <f t="shared" si="67"/>
        <v>0</v>
      </c>
      <c r="L118" s="66">
        <f t="shared" si="68"/>
        <v>0.10906238145746361</v>
      </c>
      <c r="M118" s="66">
        <f t="shared" si="69"/>
        <v>3.5160575841788164</v>
      </c>
      <c r="N118" s="66">
        <f t="shared" si="70"/>
        <v>-0.10906238145746361</v>
      </c>
      <c r="O118" s="67">
        <f t="shared" si="71"/>
        <v>1.1894603049173303E-2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3.3289446225767674E-7</v>
      </c>
      <c r="X118" s="65">
        <f t="shared" si="75"/>
        <v>3.3289446225767674E-3</v>
      </c>
      <c r="Y118" s="68">
        <f t="shared" si="77"/>
        <v>1E-4</v>
      </c>
      <c r="Z118" s="68">
        <f t="shared" si="78"/>
        <v>1E-4</v>
      </c>
      <c r="AA118" s="66">
        <f t="shared" si="76"/>
        <v>3.5160575841788164</v>
      </c>
      <c r="AB118" s="68">
        <f t="shared" si="79"/>
        <v>6.1545418985406997E-3</v>
      </c>
    </row>
    <row r="119" spans="1:28">
      <c r="A119">
        <v>34997</v>
      </c>
      <c r="B119">
        <v>3.5949942854207606</v>
      </c>
      <c r="D119" s="66">
        <f t="shared" si="60"/>
        <v>3.4069952027213528</v>
      </c>
      <c r="E119" s="66">
        <f t="shared" si="61"/>
        <v>3.52094927465527</v>
      </c>
      <c r="F119" s="66">
        <f t="shared" si="62"/>
        <v>-0.11395407193391716</v>
      </c>
      <c r="G119" s="66">
        <f t="shared" si="63"/>
        <v>9.998675435228541E-4</v>
      </c>
      <c r="H119" s="66">
        <f t="shared" si="64"/>
        <v>0.11495393947744001</v>
      </c>
      <c r="I119" s="66">
        <f t="shared" si="65"/>
        <v>3.521949142198793</v>
      </c>
      <c r="J119" s="66">
        <f t="shared" si="66"/>
        <v>-0.11495393947744015</v>
      </c>
      <c r="K119" s="66">
        <f t="shared" si="67"/>
        <v>0</v>
      </c>
      <c r="L119" s="66">
        <f t="shared" si="68"/>
        <v>0.11495393947744015</v>
      </c>
      <c r="M119" s="66">
        <f t="shared" si="69"/>
        <v>3.521949142198793</v>
      </c>
      <c r="N119" s="66">
        <f t="shared" si="70"/>
        <v>-0.11495393947744015</v>
      </c>
      <c r="O119" s="67">
        <f t="shared" si="71"/>
        <v>1.3214408201382973E-2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3.0438626589486362E-7</v>
      </c>
      <c r="X119" s="65">
        <f t="shared" si="75"/>
        <v>3.0438626589486362E-3</v>
      </c>
      <c r="Y119" s="68">
        <f t="shared" si="77"/>
        <v>1E-4</v>
      </c>
      <c r="Z119" s="68">
        <f t="shared" si="78"/>
        <v>1E-4</v>
      </c>
      <c r="AA119" s="66">
        <f t="shared" si="76"/>
        <v>3.521949142198793</v>
      </c>
      <c r="AB119" s="68">
        <f t="shared" si="79"/>
        <v>5.8915580199765394E-3</v>
      </c>
    </row>
    <row r="120" spans="1:28">
      <c r="A120">
        <v>38297.4</v>
      </c>
      <c r="B120">
        <v>3.5949942854207606</v>
      </c>
      <c r="D120" s="66">
        <f t="shared" si="60"/>
        <v>3.4069952027213528</v>
      </c>
      <c r="E120" s="66">
        <f t="shared" si="61"/>
        <v>3.5265510091316128</v>
      </c>
      <c r="F120" s="66">
        <f t="shared" si="62"/>
        <v>-0.11955580641025998</v>
      </c>
      <c r="G120" s="66">
        <f t="shared" si="63"/>
        <v>9.9986822711602076E-4</v>
      </c>
      <c r="H120" s="66">
        <f t="shared" si="64"/>
        <v>0.120555674637376</v>
      </c>
      <c r="I120" s="66">
        <f t="shared" si="65"/>
        <v>3.527550877358729</v>
      </c>
      <c r="J120" s="66">
        <f t="shared" si="66"/>
        <v>-0.12055567463737615</v>
      </c>
      <c r="K120" s="66">
        <f t="shared" si="67"/>
        <v>0</v>
      </c>
      <c r="L120" s="66">
        <f t="shared" si="68"/>
        <v>0.12055567463737615</v>
      </c>
      <c r="M120" s="66">
        <f t="shared" si="69"/>
        <v>3.527550877358729</v>
      </c>
      <c r="N120" s="66">
        <f t="shared" si="70"/>
        <v>-0.12055567463737615</v>
      </c>
      <c r="O120" s="67">
        <f t="shared" si="71"/>
        <v>1.45336706872729E-2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2.7815481331689729E-7</v>
      </c>
      <c r="X120" s="65">
        <f t="shared" si="75"/>
        <v>2.7815481331689728E-3</v>
      </c>
      <c r="Y120" s="68">
        <f t="shared" si="77"/>
        <v>1E-4</v>
      </c>
      <c r="Z120" s="68">
        <f t="shared" si="78"/>
        <v>1E-4</v>
      </c>
      <c r="AA120" s="66">
        <f t="shared" si="76"/>
        <v>3.527550877358729</v>
      </c>
      <c r="AB120" s="68">
        <f t="shared" si="79"/>
        <v>5.6017351599360055E-3</v>
      </c>
    </row>
    <row r="121" spans="1:28">
      <c r="A121">
        <v>41883.019999999997</v>
      </c>
      <c r="B121">
        <v>3.5949942854207606</v>
      </c>
      <c r="D121" s="66">
        <f t="shared" si="60"/>
        <v>3.4069952027213528</v>
      </c>
      <c r="E121" s="66">
        <f t="shared" si="61"/>
        <v>3.5318140697018041</v>
      </c>
      <c r="F121" s="66">
        <f t="shared" si="62"/>
        <v>-0.1248188669804513</v>
      </c>
      <c r="G121" s="66">
        <f t="shared" si="63"/>
        <v>9.9986889904979154E-4</v>
      </c>
      <c r="H121" s="66">
        <f t="shared" si="64"/>
        <v>0.1258187358795011</v>
      </c>
      <c r="I121" s="66">
        <f t="shared" si="65"/>
        <v>3.5328139386008539</v>
      </c>
      <c r="J121" s="66">
        <f t="shared" si="66"/>
        <v>-0.1258187358795011</v>
      </c>
      <c r="K121" s="66">
        <f t="shared" si="67"/>
        <v>0</v>
      </c>
      <c r="L121" s="66">
        <f t="shared" si="68"/>
        <v>0.1258187358795011</v>
      </c>
      <c r="M121" s="66">
        <f t="shared" si="69"/>
        <v>3.5328139386008539</v>
      </c>
      <c r="N121" s="66">
        <f t="shared" si="70"/>
        <v>-0.1258187358795011</v>
      </c>
      <c r="O121" s="67">
        <f t="shared" si="71"/>
        <v>1.5830354298315658E-2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2.5434188240300111E-7</v>
      </c>
      <c r="X121" s="65">
        <f t="shared" si="75"/>
        <v>2.5434188240300109E-3</v>
      </c>
      <c r="Y121" s="68">
        <f t="shared" si="77"/>
        <v>1E-4</v>
      </c>
      <c r="Z121" s="68">
        <f t="shared" si="78"/>
        <v>1E-4</v>
      </c>
      <c r="AA121" s="66">
        <f t="shared" si="76"/>
        <v>3.5328139386008539</v>
      </c>
      <c r="AB121" s="68">
        <f t="shared" si="79"/>
        <v>5.2630612421249445E-3</v>
      </c>
    </row>
    <row r="122" spans="1:28">
      <c r="A122">
        <v>45799.8</v>
      </c>
      <c r="B122">
        <v>3.5949942854207606</v>
      </c>
      <c r="D122" s="66">
        <f t="shared" si="60"/>
        <v>3.4069952027213528</v>
      </c>
      <c r="E122" s="66">
        <f t="shared" si="61"/>
        <v>3.5367962464907752</v>
      </c>
      <c r="F122" s="66">
        <f t="shared" si="62"/>
        <v>-0.12980104376942236</v>
      </c>
      <c r="G122" s="66">
        <f t="shared" si="63"/>
        <v>9.9986956343181793E-4</v>
      </c>
      <c r="H122" s="66">
        <f t="shared" si="64"/>
        <v>0.13080091333285418</v>
      </c>
      <c r="I122" s="66">
        <f t="shared" si="65"/>
        <v>3.5377961160542069</v>
      </c>
      <c r="J122" s="66">
        <f t="shared" si="66"/>
        <v>-0.13080091333285404</v>
      </c>
      <c r="K122" s="66">
        <f t="shared" si="67"/>
        <v>0</v>
      </c>
      <c r="L122" s="66">
        <f t="shared" si="68"/>
        <v>0.13080091333285404</v>
      </c>
      <c r="M122" s="66">
        <f t="shared" si="69"/>
        <v>3.5377961160542069</v>
      </c>
      <c r="N122" s="66">
        <f t="shared" si="70"/>
        <v>-0.13080091333285404</v>
      </c>
      <c r="O122" s="67">
        <f t="shared" si="71"/>
        <v>1.7108878928708795E-2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2.3259066955581776E-7</v>
      </c>
      <c r="X122" s="65">
        <f t="shared" si="75"/>
        <v>2.3259066955581774E-3</v>
      </c>
      <c r="Y122" s="68">
        <f t="shared" si="77"/>
        <v>1E-4</v>
      </c>
      <c r="Z122" s="68">
        <f t="shared" si="78"/>
        <v>1E-4</v>
      </c>
      <c r="AA122" s="66">
        <f t="shared" si="76"/>
        <v>3.5377961160542069</v>
      </c>
      <c r="AB122" s="68">
        <f t="shared" si="79"/>
        <v>4.9821774533529428E-3</v>
      </c>
    </row>
    <row r="123" spans="1:28">
      <c r="A123">
        <v>50092.480000000003</v>
      </c>
      <c r="B123">
        <v>3.5949942854207606</v>
      </c>
      <c r="D123" s="66">
        <f t="shared" si="60"/>
        <v>3.4069952027213528</v>
      </c>
      <c r="E123" s="66">
        <f t="shared" si="61"/>
        <v>3.5415344362399108</v>
      </c>
      <c r="F123" s="66">
        <f t="shared" si="62"/>
        <v>-0.13453923351855801</v>
      </c>
      <c r="G123" s="66">
        <f t="shared" si="63"/>
        <v>9.9987022251892769E-4</v>
      </c>
      <c r="H123" s="66">
        <f t="shared" si="64"/>
        <v>0.13553910374107694</v>
      </c>
      <c r="I123" s="66">
        <f t="shared" si="65"/>
        <v>3.5425343064624299</v>
      </c>
      <c r="J123" s="66">
        <f t="shared" si="66"/>
        <v>-0.13553910374107714</v>
      </c>
      <c r="K123" s="66">
        <f t="shared" si="67"/>
        <v>0</v>
      </c>
      <c r="L123" s="66">
        <f t="shared" si="68"/>
        <v>0.13553910374107714</v>
      </c>
      <c r="M123" s="66">
        <f t="shared" si="69"/>
        <v>3.5425343064624299</v>
      </c>
      <c r="N123" s="66">
        <f t="shared" si="70"/>
        <v>-0.13553910374107714</v>
      </c>
      <c r="O123" s="67">
        <f t="shared" si="71"/>
        <v>1.8370848642934472E-2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2.1265878925384693E-7</v>
      </c>
      <c r="X123" s="65">
        <f t="shared" si="75"/>
        <v>2.1265878925384694E-3</v>
      </c>
      <c r="Y123" s="68">
        <f t="shared" si="77"/>
        <v>1E-4</v>
      </c>
      <c r="Z123" s="68">
        <f t="shared" si="78"/>
        <v>1E-4</v>
      </c>
      <c r="AA123" s="66">
        <f t="shared" si="76"/>
        <v>3.5425343064624299</v>
      </c>
      <c r="AB123" s="68">
        <f t="shared" si="79"/>
        <v>4.7381904082230974E-3</v>
      </c>
    </row>
    <row r="124" spans="1:28">
      <c r="A124">
        <v>54795.07</v>
      </c>
      <c r="B124">
        <v>3.5949942854207606</v>
      </c>
      <c r="D124" s="66">
        <f t="shared" si="60"/>
        <v>3.4069952027213528</v>
      </c>
      <c r="E124" s="66">
        <f t="shared" si="61"/>
        <v>3.546043463710733</v>
      </c>
      <c r="F124" s="66">
        <f t="shared" si="62"/>
        <v>-0.13904826098938017</v>
      </c>
      <c r="G124" s="66">
        <f t="shared" si="63"/>
        <v>9.998708759799582E-4</v>
      </c>
      <c r="H124" s="66">
        <f t="shared" si="64"/>
        <v>0.14004813186536014</v>
      </c>
      <c r="I124" s="66">
        <f t="shared" si="65"/>
        <v>3.5470433345867129</v>
      </c>
      <c r="J124" s="66">
        <f t="shared" si="66"/>
        <v>-0.14004813186536014</v>
      </c>
      <c r="K124" s="66">
        <f t="shared" si="67"/>
        <v>0</v>
      </c>
      <c r="L124" s="66">
        <f t="shared" si="68"/>
        <v>0.14004813186536014</v>
      </c>
      <c r="M124" s="66">
        <f t="shared" si="69"/>
        <v>3.5470433345867129</v>
      </c>
      <c r="N124" s="66">
        <f t="shared" si="70"/>
        <v>-0.14004813186536014</v>
      </c>
      <c r="O124" s="67">
        <f t="shared" si="71"/>
        <v>1.9613479238977303E-2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1.9440811276493567E-7</v>
      </c>
      <c r="X124" s="65">
        <f t="shared" si="75"/>
        <v>1.9440811276493566E-3</v>
      </c>
      <c r="Y124" s="68">
        <f t="shared" si="77"/>
        <v>1E-4</v>
      </c>
      <c r="Z124" s="68">
        <f t="shared" si="78"/>
        <v>1E-4</v>
      </c>
      <c r="AA124" s="66">
        <f t="shared" si="76"/>
        <v>3.5470433345867129</v>
      </c>
      <c r="AB124" s="68">
        <f t="shared" si="79"/>
        <v>4.5090281242829988E-3</v>
      </c>
    </row>
    <row r="125" spans="1:28">
      <c r="A125">
        <v>59996.83</v>
      </c>
      <c r="B125">
        <v>3.5949942854207606</v>
      </c>
      <c r="D125" s="66">
        <f t="shared" si="60"/>
        <v>3.4069952027213528</v>
      </c>
      <c r="E125" s="66">
        <f t="shared" si="61"/>
        <v>3.5503779665288531</v>
      </c>
      <c r="F125" s="66">
        <f t="shared" si="62"/>
        <v>-0.14338276380750026</v>
      </c>
      <c r="G125" s="66">
        <f t="shared" si="63"/>
        <v>9.9987152979504686E-4</v>
      </c>
      <c r="H125" s="66">
        <f t="shared" si="64"/>
        <v>0.14438263533729531</v>
      </c>
      <c r="I125" s="66">
        <f t="shared" si="65"/>
        <v>3.5513778380586483</v>
      </c>
      <c r="J125" s="66">
        <f t="shared" si="66"/>
        <v>-0.14438263533729545</v>
      </c>
      <c r="K125" s="66">
        <f t="shared" si="67"/>
        <v>0</v>
      </c>
      <c r="L125" s="66">
        <f t="shared" si="68"/>
        <v>0.14438263533729545</v>
      </c>
      <c r="M125" s="66">
        <f t="shared" si="69"/>
        <v>3.5513778380586483</v>
      </c>
      <c r="N125" s="66">
        <f t="shared" si="70"/>
        <v>-0.14438263533729545</v>
      </c>
      <c r="O125" s="67">
        <f t="shared" si="71"/>
        <v>2.0846345386942439E-2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1.7755281649918073E-7</v>
      </c>
      <c r="X125" s="65">
        <f t="shared" si="75"/>
        <v>1.7755281649918073E-3</v>
      </c>
      <c r="Y125" s="68">
        <f t="shared" si="77"/>
        <v>1E-4</v>
      </c>
      <c r="Z125" s="68">
        <f t="shared" si="78"/>
        <v>1E-4</v>
      </c>
      <c r="AA125" s="66">
        <f t="shared" si="76"/>
        <v>3.5513778380586483</v>
      </c>
      <c r="AB125" s="68">
        <f t="shared" si="79"/>
        <v>4.3345034719353137E-3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</v>
      </c>
      <c r="C225" s="65">
        <f t="shared" ref="C225:C256" si="80">IF(D8&lt;0.0001,0.1,IF(D8="",0.001,D8))</f>
        <v>0.1</v>
      </c>
      <c r="D225" s="9">
        <f>IF(A8="",0.001,A8)</f>
        <v>1.6</v>
      </c>
      <c r="E225" s="66">
        <f t="shared" ref="E225:E256" si="81">IF(E8&lt;0.0001,0.1,IF(E8="",E224,E8))</f>
        <v>0.1</v>
      </c>
      <c r="F225" s="9">
        <f>IF(A8="",0.001,A8)</f>
        <v>1.6</v>
      </c>
      <c r="G225" s="68">
        <f t="shared" ref="G225:G256" si="82">IF(G8&lt;0.0001,0.1,IF(G8="",0.0001,G8))</f>
        <v>9.9968816208056022E-4</v>
      </c>
      <c r="H225" s="9">
        <f>IF(A8="",0.0001,A8)</f>
        <v>1.6</v>
      </c>
      <c r="I225" s="66">
        <f>IF(I8&lt;0.0001,0.1,IF(I8="",0.0001,I8))</f>
        <v>9.9968816208056022E-4</v>
      </c>
      <c r="J225" s="9">
        <f>IF(A8="",0.001,A8)</f>
        <v>1.6</v>
      </c>
      <c r="K225" s="9">
        <f t="shared" ref="K225:K256" si="83">IF(M8&lt;0.0001,0.1,IF(M8="",0.0001,M8))</f>
        <v>9.9968816208056022E-4</v>
      </c>
      <c r="L225" s="9">
        <f t="shared" ref="L225:L256" si="84">IF(C9="",D225,C9)</f>
        <v>1.6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0.1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0.1</v>
      </c>
      <c r="B228" s="9">
        <f t="shared" si="86"/>
        <v>2.15</v>
      </c>
      <c r="C228" s="65">
        <f t="shared" si="80"/>
        <v>0.1</v>
      </c>
      <c r="D228" s="9">
        <f t="shared" si="87"/>
        <v>2.15</v>
      </c>
      <c r="E228" s="66">
        <f t="shared" si="81"/>
        <v>0.1</v>
      </c>
      <c r="F228" s="9">
        <f t="shared" si="88"/>
        <v>2.15</v>
      </c>
      <c r="G228" s="68">
        <f t="shared" si="82"/>
        <v>9.9970016787392121E-4</v>
      </c>
      <c r="H228" s="9">
        <f t="shared" si="89"/>
        <v>2.15</v>
      </c>
      <c r="I228" s="66">
        <f t="shared" si="90"/>
        <v>9.9970016787392121E-4</v>
      </c>
      <c r="J228" s="9">
        <f t="shared" si="91"/>
        <v>2.15</v>
      </c>
      <c r="K228" s="9">
        <f t="shared" si="83"/>
        <v>9.9970016787392121E-4</v>
      </c>
      <c r="L228" s="9">
        <f t="shared" si="84"/>
        <v>2.15</v>
      </c>
    </row>
    <row r="229" spans="1:12">
      <c r="A229" s="66">
        <f t="shared" si="85"/>
        <v>0.1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0.1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2.6240834200151539E-2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2.6240834200151539E-2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2.6240834200151539E-2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2.6240834200151539E-2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2.6240834200151539E-2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2.6240834200151539E-2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2.6240834200151539E-2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2.6240834200151539E-2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2.6240834200151539E-2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2.6240834200151539E-2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2.6240834200151539E-2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2.6240834200151539E-2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2.6240834200151539E-2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5.2481668400303078E-2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5.2481668400303078E-2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9.9974987290584513E-4</v>
      </c>
      <c r="L245" s="9">
        <f t="shared" si="84"/>
        <v>9.8800000000000008</v>
      </c>
    </row>
    <row r="246" spans="1:19">
      <c r="A246" s="66">
        <f t="shared" si="85"/>
        <v>5.2481668400303078E-2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9.9975227047663482E-4</v>
      </c>
      <c r="L246" s="9">
        <f t="shared" si="84"/>
        <v>10.8</v>
      </c>
    </row>
    <row r="247" spans="1:19">
      <c r="A247" s="66">
        <f t="shared" si="85"/>
        <v>5.2481668400303078E-2</v>
      </c>
      <c r="B247" s="9">
        <f t="shared" si="86"/>
        <v>11.8</v>
      </c>
      <c r="C247" s="65">
        <f t="shared" si="80"/>
        <v>0.1</v>
      </c>
      <c r="D247" s="9">
        <f t="shared" si="87"/>
        <v>11.8</v>
      </c>
      <c r="E247" s="66">
        <f t="shared" si="81"/>
        <v>0.1</v>
      </c>
      <c r="F247" s="9">
        <f t="shared" si="88"/>
        <v>11.8</v>
      </c>
      <c r="G247" s="68">
        <f t="shared" si="82"/>
        <v>9.9975460995389192E-4</v>
      </c>
      <c r="H247" s="9">
        <f t="shared" si="89"/>
        <v>11.8</v>
      </c>
      <c r="I247" s="66">
        <f t="shared" si="90"/>
        <v>9.9975460995389192E-4</v>
      </c>
      <c r="J247" s="9">
        <f t="shared" si="91"/>
        <v>11.8</v>
      </c>
      <c r="K247" s="9">
        <f t="shared" si="83"/>
        <v>9.9975460995389192E-4</v>
      </c>
      <c r="L247" s="9">
        <f t="shared" si="84"/>
        <v>11.8</v>
      </c>
    </row>
    <row r="248" spans="1:19">
      <c r="A248" s="66">
        <f t="shared" si="85"/>
        <v>5.2481668400303078E-2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9.9975690049293854E-4</v>
      </c>
      <c r="L248" s="9">
        <f t="shared" si="84"/>
        <v>12.89</v>
      </c>
    </row>
    <row r="249" spans="1:19">
      <c r="A249" s="66">
        <f t="shared" si="85"/>
        <v>5.2481668400303078E-2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9.9975936119921119E-4</v>
      </c>
      <c r="L249" s="9">
        <f t="shared" si="84"/>
        <v>14.2</v>
      </c>
    </row>
    <row r="250" spans="1:19">
      <c r="A250" s="66">
        <f t="shared" si="85"/>
        <v>5.2481668400303078E-2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9.9976154566004021E-4</v>
      </c>
      <c r="L250" s="9">
        <f t="shared" si="84"/>
        <v>15.5</v>
      </c>
    </row>
    <row r="251" spans="1:19" ht="24">
      <c r="A251" s="66">
        <f t="shared" si="85"/>
        <v>5.2481668400303078E-2</v>
      </c>
      <c r="B251" s="9">
        <f t="shared" si="86"/>
        <v>16.899999999999999</v>
      </c>
      <c r="C251" s="65">
        <f t="shared" si="80"/>
        <v>0.1</v>
      </c>
      <c r="D251" s="9">
        <f t="shared" si="87"/>
        <v>16.899999999999999</v>
      </c>
      <c r="E251" s="66">
        <f t="shared" si="81"/>
        <v>0.1</v>
      </c>
      <c r="F251" s="9">
        <f t="shared" si="88"/>
        <v>16.899999999999999</v>
      </c>
      <c r="G251" s="68">
        <f t="shared" si="82"/>
        <v>9.9976366352567871E-4</v>
      </c>
      <c r="H251" s="9">
        <f t="shared" si="89"/>
        <v>16.899999999999999</v>
      </c>
      <c r="I251" s="66">
        <f t="shared" si="90"/>
        <v>9.9976366352567871E-4</v>
      </c>
      <c r="J251" s="9">
        <f t="shared" si="91"/>
        <v>16.899999999999999</v>
      </c>
      <c r="K251" s="9">
        <f t="shared" si="83"/>
        <v>9.9976366352567871E-4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5.2481668400303078E-2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2.6857660092993862</v>
      </c>
    </row>
    <row r="253" spans="1:19">
      <c r="A253" s="66">
        <f t="shared" si="85"/>
        <v>5.2481668400303078E-2</v>
      </c>
      <c r="B253" s="9">
        <f t="shared" si="86"/>
        <v>20.29</v>
      </c>
      <c r="C253" s="65">
        <f t="shared" si="80"/>
        <v>0.1</v>
      </c>
      <c r="D253" s="9">
        <f t="shared" si="87"/>
        <v>20.29</v>
      </c>
      <c r="E253" s="66">
        <f t="shared" si="81"/>
        <v>0.1</v>
      </c>
      <c r="F253" s="9">
        <f t="shared" si="88"/>
        <v>20.29</v>
      </c>
      <c r="G253" s="68">
        <f t="shared" si="82"/>
        <v>9.997680193673641E-4</v>
      </c>
      <c r="H253" s="9">
        <f t="shared" si="89"/>
        <v>20.29</v>
      </c>
      <c r="I253" s="66">
        <f t="shared" si="90"/>
        <v>9.997680193673641E-4</v>
      </c>
      <c r="J253" s="9">
        <f t="shared" si="91"/>
        <v>20.29</v>
      </c>
      <c r="K253" s="9">
        <f t="shared" si="83"/>
        <v>9.997680193673641E-4</v>
      </c>
      <c r="L253" s="9">
        <f t="shared" si="84"/>
        <v>20.29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26.857660092993857</v>
      </c>
    </row>
    <row r="254" spans="1:19">
      <c r="A254" s="66">
        <f t="shared" si="85"/>
        <v>5.2481668400303078E-2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9.9977010448483537E-4</v>
      </c>
      <c r="H254" s="9">
        <f t="shared" si="89"/>
        <v>22.2</v>
      </c>
      <c r="I254" s="66">
        <f t="shared" si="90"/>
        <v>9.9977010448483537E-4</v>
      </c>
      <c r="J254" s="9">
        <f t="shared" si="91"/>
        <v>22.2</v>
      </c>
      <c r="K254" s="9">
        <f t="shared" si="83"/>
        <v>9.9977010448483537E-4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268.57660092993859</v>
      </c>
    </row>
    <row r="255" spans="1:19">
      <c r="A255" s="66">
        <f t="shared" si="85"/>
        <v>5.2481668400303078E-2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2685.7660092993856</v>
      </c>
    </row>
    <row r="256" spans="1:19">
      <c r="A256" s="66">
        <f t="shared" si="85"/>
        <v>7.8722502600454602E-2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9.9977417566174203E-4</v>
      </c>
      <c r="L256" s="9">
        <f t="shared" si="84"/>
        <v>26.59</v>
      </c>
    </row>
    <row r="257" spans="1:19">
      <c r="A257" s="66">
        <f t="shared" si="85"/>
        <v>7.8722502600454602E-2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9.9977607475172669E-4</v>
      </c>
      <c r="H257" s="9">
        <f t="shared" si="89"/>
        <v>28.99</v>
      </c>
      <c r="I257" s="66">
        <f t="shared" si="90"/>
        <v>9.9977607475172669E-4</v>
      </c>
      <c r="J257" s="9">
        <f t="shared" si="91"/>
        <v>28.99</v>
      </c>
      <c r="K257" s="9">
        <f t="shared" ref="K257:K288" si="95">IF(M40&lt;0.0001,0.1,IF(M40="",0.0001,M40))</f>
        <v>9.9977607475172669E-4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7.8722502600454602E-2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9.9977806606918354E-4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7.8722502600454602E-2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9.9977997973854649E-4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7.8722502600454602E-2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9.997818209332922E-4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7.8722502600454602E-2</v>
      </c>
      <c r="B261" s="9">
        <f t="shared" si="98"/>
        <v>41.6</v>
      </c>
      <c r="C261" s="65">
        <f t="shared" si="92"/>
        <v>0.1</v>
      </c>
      <c r="D261" s="9">
        <f t="shared" si="99"/>
        <v>41.6</v>
      </c>
      <c r="E261" s="66">
        <f t="shared" si="93"/>
        <v>0.1</v>
      </c>
      <c r="F261" s="9">
        <f t="shared" si="100"/>
        <v>41.6</v>
      </c>
      <c r="G261" s="68">
        <f t="shared" si="94"/>
        <v>9.9978367749533692E-4</v>
      </c>
      <c r="H261" s="9">
        <f t="shared" si="101"/>
        <v>41.6</v>
      </c>
      <c r="I261" s="66">
        <f t="shared" si="102"/>
        <v>9.9978367749533692E-4</v>
      </c>
      <c r="J261" s="9">
        <f t="shared" si="103"/>
        <v>41.6</v>
      </c>
      <c r="K261" s="9">
        <f t="shared" si="95"/>
        <v>9.9978367749533692E-4</v>
      </c>
      <c r="L261" s="9">
        <f t="shared" si="96"/>
        <v>41.6</v>
      </c>
      <c r="O261" s="9">
        <v>100</v>
      </c>
      <c r="P261" s="74">
        <v>10000</v>
      </c>
    </row>
    <row r="262" spans="1:19">
      <c r="A262" s="66">
        <f t="shared" si="97"/>
        <v>7.8722502600454602E-2</v>
      </c>
      <c r="B262" s="9">
        <f t="shared" si="98"/>
        <v>45.06</v>
      </c>
      <c r="C262" s="65">
        <f t="shared" si="92"/>
        <v>0.1</v>
      </c>
      <c r="D262" s="9">
        <f t="shared" si="99"/>
        <v>45.06</v>
      </c>
      <c r="E262" s="66">
        <f t="shared" si="93"/>
        <v>0.1</v>
      </c>
      <c r="F262" s="9">
        <f t="shared" si="100"/>
        <v>45.06</v>
      </c>
      <c r="G262" s="68">
        <f t="shared" si="94"/>
        <v>9.9978529018510359E-4</v>
      </c>
      <c r="H262" s="9">
        <f t="shared" si="101"/>
        <v>45.06</v>
      </c>
      <c r="I262" s="66">
        <f t="shared" si="102"/>
        <v>9.9978529018510359E-4</v>
      </c>
      <c r="J262" s="9">
        <f t="shared" si="103"/>
        <v>45.06</v>
      </c>
      <c r="K262" s="9">
        <f t="shared" si="95"/>
        <v>9.9978529018510359E-4</v>
      </c>
      <c r="L262" s="9">
        <f t="shared" si="96"/>
        <v>45.06</v>
      </c>
    </row>
    <row r="263" spans="1:19">
      <c r="A263" s="66">
        <f t="shared" si="97"/>
        <v>7.8722502600454602E-2</v>
      </c>
      <c r="B263" s="9">
        <f t="shared" si="98"/>
        <v>48.66</v>
      </c>
      <c r="C263" s="65">
        <f t="shared" si="92"/>
        <v>0.1</v>
      </c>
      <c r="D263" s="9">
        <f t="shared" si="99"/>
        <v>48.66</v>
      </c>
      <c r="E263" s="66">
        <f t="shared" si="93"/>
        <v>0.1</v>
      </c>
      <c r="F263" s="9">
        <f t="shared" si="100"/>
        <v>48.66</v>
      </c>
      <c r="G263" s="68">
        <f t="shared" si="94"/>
        <v>9.9978681913398429E-4</v>
      </c>
      <c r="H263" s="9">
        <f t="shared" si="101"/>
        <v>48.66</v>
      </c>
      <c r="I263" s="66">
        <f t="shared" si="102"/>
        <v>9.9978681913398429E-4</v>
      </c>
      <c r="J263" s="9">
        <f t="shared" si="103"/>
        <v>48.66</v>
      </c>
      <c r="K263" s="9">
        <f t="shared" si="95"/>
        <v>9.9978681913398429E-4</v>
      </c>
      <c r="L263" s="9">
        <f t="shared" si="96"/>
        <v>48.66</v>
      </c>
    </row>
    <row r="264" spans="1:19">
      <c r="A264" s="66">
        <f t="shared" si="97"/>
        <v>7.8722502600454602E-2</v>
      </c>
      <c r="B264" s="9">
        <f t="shared" si="98"/>
        <v>52.74</v>
      </c>
      <c r="C264" s="65">
        <f t="shared" si="92"/>
        <v>0.1</v>
      </c>
      <c r="D264" s="9">
        <f t="shared" si="99"/>
        <v>52.74</v>
      </c>
      <c r="E264" s="66">
        <f t="shared" si="93"/>
        <v>0.1</v>
      </c>
      <c r="F264" s="9">
        <f t="shared" si="100"/>
        <v>52.74</v>
      </c>
      <c r="G264" s="68">
        <f t="shared" si="94"/>
        <v>9.9978839759714395E-4</v>
      </c>
      <c r="H264" s="9">
        <f t="shared" si="101"/>
        <v>52.74</v>
      </c>
      <c r="I264" s="66">
        <f t="shared" si="102"/>
        <v>9.9978839759714395E-4</v>
      </c>
      <c r="J264" s="9">
        <f t="shared" si="103"/>
        <v>52.74</v>
      </c>
      <c r="K264" s="9">
        <f t="shared" si="95"/>
        <v>9.9978839759714395E-4</v>
      </c>
      <c r="L264" s="9">
        <f t="shared" si="96"/>
        <v>52.74</v>
      </c>
    </row>
    <row r="265" spans="1:19">
      <c r="A265" s="66">
        <f t="shared" si="97"/>
        <v>7.8722502600454602E-2</v>
      </c>
      <c r="B265" s="9">
        <f t="shared" si="98"/>
        <v>58.18</v>
      </c>
      <c r="C265" s="65">
        <f t="shared" si="92"/>
        <v>0.1</v>
      </c>
      <c r="D265" s="9">
        <f t="shared" si="99"/>
        <v>58.18</v>
      </c>
      <c r="E265" s="66">
        <f t="shared" si="93"/>
        <v>0.1</v>
      </c>
      <c r="F265" s="9">
        <f t="shared" si="100"/>
        <v>58.18</v>
      </c>
      <c r="G265" s="68">
        <f t="shared" si="94"/>
        <v>9.9979029074568075E-4</v>
      </c>
      <c r="H265" s="9">
        <f t="shared" si="101"/>
        <v>58.18</v>
      </c>
      <c r="I265" s="66">
        <f t="shared" si="102"/>
        <v>9.9979029074568075E-4</v>
      </c>
      <c r="J265" s="9">
        <f t="shared" si="103"/>
        <v>58.18</v>
      </c>
      <c r="K265" s="9">
        <f t="shared" si="95"/>
        <v>9.9979029074568075E-4</v>
      </c>
      <c r="L265" s="9">
        <f t="shared" si="96"/>
        <v>58.18</v>
      </c>
    </row>
    <row r="266" spans="1:19">
      <c r="A266" s="66">
        <f t="shared" si="97"/>
        <v>7.8722502600454602E-2</v>
      </c>
      <c r="B266" s="9">
        <f t="shared" si="98"/>
        <v>63.67</v>
      </c>
      <c r="C266" s="65">
        <f t="shared" si="92"/>
        <v>0.1</v>
      </c>
      <c r="D266" s="9">
        <f t="shared" si="99"/>
        <v>63.67</v>
      </c>
      <c r="E266" s="66">
        <f t="shared" si="93"/>
        <v>0.1</v>
      </c>
      <c r="F266" s="9">
        <f t="shared" si="100"/>
        <v>63.67</v>
      </c>
      <c r="G266" s="68">
        <f t="shared" si="94"/>
        <v>9.9979200009397387E-4</v>
      </c>
      <c r="H266" s="9">
        <f t="shared" si="101"/>
        <v>63.67</v>
      </c>
      <c r="I266" s="66">
        <f t="shared" si="102"/>
        <v>9.9979200009397387E-4</v>
      </c>
      <c r="J266" s="9">
        <f t="shared" si="103"/>
        <v>63.67</v>
      </c>
      <c r="K266" s="9">
        <f t="shared" si="95"/>
        <v>9.9979200009397387E-4</v>
      </c>
      <c r="L266" s="9">
        <f t="shared" si="96"/>
        <v>63.67</v>
      </c>
    </row>
    <row r="267" spans="1:19">
      <c r="A267" s="66">
        <f t="shared" si="97"/>
        <v>7.8722502600454602E-2</v>
      </c>
      <c r="B267" s="9">
        <f t="shared" si="98"/>
        <v>70.09</v>
      </c>
      <c r="C267" s="65">
        <f t="shared" si="92"/>
        <v>0.1</v>
      </c>
      <c r="D267" s="9">
        <f t="shared" si="99"/>
        <v>70.09</v>
      </c>
      <c r="E267" s="66">
        <f t="shared" si="93"/>
        <v>0.1</v>
      </c>
      <c r="F267" s="9">
        <f t="shared" si="100"/>
        <v>70.09</v>
      </c>
      <c r="G267" s="68">
        <f t="shared" si="94"/>
        <v>9.997937907932871E-4</v>
      </c>
      <c r="H267" s="9">
        <f t="shared" si="101"/>
        <v>70.09</v>
      </c>
      <c r="I267" s="66">
        <f t="shared" si="102"/>
        <v>9.997937907932871E-4</v>
      </c>
      <c r="J267" s="9">
        <f t="shared" si="103"/>
        <v>70.09</v>
      </c>
      <c r="K267" s="9">
        <f t="shared" si="95"/>
        <v>9.997937907932871E-4</v>
      </c>
      <c r="L267" s="9">
        <f t="shared" si="96"/>
        <v>70.09</v>
      </c>
    </row>
    <row r="268" spans="1:19">
      <c r="A268" s="66">
        <f t="shared" si="97"/>
        <v>7.8722502600454602E-2</v>
      </c>
      <c r="B268" s="9">
        <f t="shared" si="98"/>
        <v>77.569999999999993</v>
      </c>
      <c r="C268" s="65">
        <f t="shared" si="92"/>
        <v>0.1</v>
      </c>
      <c r="D268" s="9">
        <f t="shared" si="99"/>
        <v>77.569999999999993</v>
      </c>
      <c r="E268" s="66">
        <f t="shared" si="93"/>
        <v>0.1</v>
      </c>
      <c r="F268" s="9">
        <f t="shared" si="100"/>
        <v>77.569999999999993</v>
      </c>
      <c r="G268" s="68">
        <f t="shared" si="94"/>
        <v>9.9979564777209567E-4</v>
      </c>
      <c r="H268" s="9">
        <f t="shared" si="101"/>
        <v>77.569999999999993</v>
      </c>
      <c r="I268" s="66">
        <f t="shared" si="102"/>
        <v>9.9979564777209567E-4</v>
      </c>
      <c r="J268" s="9">
        <f t="shared" si="103"/>
        <v>77.569999999999993</v>
      </c>
      <c r="K268" s="9">
        <f t="shared" si="95"/>
        <v>9.9979564777209567E-4</v>
      </c>
      <c r="L268" s="9">
        <f t="shared" si="96"/>
        <v>77.569999999999993</v>
      </c>
    </row>
    <row r="269" spans="1:19">
      <c r="A269" s="66">
        <f t="shared" si="97"/>
        <v>7.8722502600454602E-2</v>
      </c>
      <c r="B269" s="9">
        <f t="shared" si="98"/>
        <v>84.7</v>
      </c>
      <c r="C269" s="65">
        <f t="shared" si="92"/>
        <v>0.1</v>
      </c>
      <c r="D269" s="9">
        <f t="shared" si="99"/>
        <v>84.7</v>
      </c>
      <c r="E269" s="66">
        <f t="shared" si="93"/>
        <v>0.1</v>
      </c>
      <c r="F269" s="9">
        <f t="shared" si="100"/>
        <v>84.7</v>
      </c>
      <c r="G269" s="68">
        <f t="shared" si="94"/>
        <v>9.9979723128001963E-4</v>
      </c>
      <c r="H269" s="9">
        <f t="shared" si="101"/>
        <v>84.7</v>
      </c>
      <c r="I269" s="66">
        <f t="shared" si="102"/>
        <v>9.9979723128001963E-4</v>
      </c>
      <c r="J269" s="9">
        <f t="shared" si="103"/>
        <v>84.7</v>
      </c>
      <c r="K269" s="9">
        <f t="shared" si="95"/>
        <v>9.9979723128001963E-4</v>
      </c>
      <c r="L269" s="9">
        <f t="shared" si="96"/>
        <v>84.7</v>
      </c>
    </row>
    <row r="270" spans="1:19">
      <c r="A270" s="66">
        <f t="shared" si="97"/>
        <v>7.8722502600454602E-2</v>
      </c>
      <c r="B270" s="9">
        <f t="shared" si="98"/>
        <v>92.28</v>
      </c>
      <c r="C270" s="65">
        <f t="shared" si="92"/>
        <v>0.1</v>
      </c>
      <c r="D270" s="9">
        <f t="shared" si="99"/>
        <v>92.28</v>
      </c>
      <c r="E270" s="66">
        <f t="shared" si="93"/>
        <v>0.1</v>
      </c>
      <c r="F270" s="9">
        <f t="shared" si="100"/>
        <v>92.28</v>
      </c>
      <c r="G270" s="68">
        <f t="shared" si="94"/>
        <v>9.9979875131533404E-4</v>
      </c>
      <c r="H270" s="9">
        <f t="shared" si="101"/>
        <v>92.28</v>
      </c>
      <c r="I270" s="66">
        <f t="shared" si="102"/>
        <v>9.9979875131533404E-4</v>
      </c>
      <c r="J270" s="9">
        <f t="shared" si="103"/>
        <v>92.28</v>
      </c>
      <c r="K270" s="9">
        <f t="shared" si="95"/>
        <v>9.9979875131533404E-4</v>
      </c>
      <c r="L270" s="9">
        <f t="shared" si="96"/>
        <v>92.28</v>
      </c>
    </row>
    <row r="271" spans="1:19">
      <c r="A271" s="66">
        <f t="shared" si="97"/>
        <v>7.8722502600454602E-2</v>
      </c>
      <c r="B271" s="9">
        <f t="shared" si="98"/>
        <v>100.09</v>
      </c>
      <c r="C271" s="65">
        <f t="shared" si="92"/>
        <v>0.1</v>
      </c>
      <c r="D271" s="9">
        <f t="shared" si="99"/>
        <v>100.09</v>
      </c>
      <c r="E271" s="66">
        <f t="shared" si="93"/>
        <v>0.1</v>
      </c>
      <c r="F271" s="9">
        <f t="shared" si="100"/>
        <v>100.09</v>
      </c>
      <c r="G271" s="68">
        <f t="shared" si="94"/>
        <v>9.9980017119811614E-4</v>
      </c>
      <c r="H271" s="9">
        <f t="shared" si="101"/>
        <v>100.09</v>
      </c>
      <c r="I271" s="66">
        <f t="shared" si="102"/>
        <v>9.9980017119811614E-4</v>
      </c>
      <c r="J271" s="9">
        <f t="shared" si="103"/>
        <v>100.09</v>
      </c>
      <c r="K271" s="9">
        <f t="shared" si="95"/>
        <v>9.9980017119811614E-4</v>
      </c>
      <c r="L271" s="9">
        <f t="shared" si="96"/>
        <v>100.09</v>
      </c>
    </row>
    <row r="272" spans="1:19">
      <c r="A272" s="66">
        <f t="shared" si="97"/>
        <v>7.8722502600454602E-2</v>
      </c>
      <c r="B272" s="9">
        <f t="shared" si="98"/>
        <v>110.6</v>
      </c>
      <c r="C272" s="65">
        <f t="shared" si="92"/>
        <v>0.1</v>
      </c>
      <c r="D272" s="9">
        <f t="shared" si="99"/>
        <v>110.6</v>
      </c>
      <c r="E272" s="66">
        <f t="shared" si="93"/>
        <v>0.1</v>
      </c>
      <c r="F272" s="9">
        <f t="shared" si="100"/>
        <v>110.6</v>
      </c>
      <c r="G272" s="68">
        <f t="shared" si="94"/>
        <v>9.9980188908587982E-4</v>
      </c>
      <c r="H272" s="9">
        <f t="shared" si="101"/>
        <v>110.6</v>
      </c>
      <c r="I272" s="66">
        <f t="shared" si="102"/>
        <v>9.9980188908587982E-4</v>
      </c>
      <c r="J272" s="9">
        <f t="shared" si="103"/>
        <v>110.6</v>
      </c>
      <c r="K272" s="9">
        <f t="shared" si="95"/>
        <v>9.9980188908587982E-4</v>
      </c>
      <c r="L272" s="9">
        <f t="shared" si="96"/>
        <v>110.6</v>
      </c>
    </row>
    <row r="273" spans="1:12">
      <c r="A273" s="66">
        <f t="shared" si="97"/>
        <v>7.8722502600454602E-2</v>
      </c>
      <c r="B273" s="9">
        <f t="shared" si="98"/>
        <v>120.45</v>
      </c>
      <c r="C273" s="65">
        <f t="shared" si="92"/>
        <v>0.1</v>
      </c>
      <c r="D273" s="9">
        <f t="shared" si="99"/>
        <v>120.45</v>
      </c>
      <c r="E273" s="66">
        <f t="shared" si="93"/>
        <v>0.1</v>
      </c>
      <c r="F273" s="9">
        <f t="shared" si="100"/>
        <v>120.45</v>
      </c>
      <c r="G273" s="68">
        <f t="shared" si="94"/>
        <v>9.9980333366350444E-4</v>
      </c>
      <c r="H273" s="9">
        <f t="shared" si="101"/>
        <v>120.45</v>
      </c>
      <c r="I273" s="66">
        <f t="shared" si="102"/>
        <v>9.9980333366350444E-4</v>
      </c>
      <c r="J273" s="9">
        <f t="shared" si="103"/>
        <v>120.45</v>
      </c>
      <c r="K273" s="9">
        <f t="shared" si="95"/>
        <v>9.9980333366350444E-4</v>
      </c>
      <c r="L273" s="9">
        <f t="shared" si="96"/>
        <v>120.45</v>
      </c>
    </row>
    <row r="274" spans="1:12">
      <c r="A274" s="66">
        <f t="shared" si="97"/>
        <v>7.8722502600454602E-2</v>
      </c>
      <c r="B274" s="9">
        <f t="shared" si="98"/>
        <v>131.38999999999999</v>
      </c>
      <c r="C274" s="65">
        <f t="shared" si="92"/>
        <v>0.1</v>
      </c>
      <c r="D274" s="9">
        <f t="shared" si="99"/>
        <v>131.38999999999999</v>
      </c>
      <c r="E274" s="66">
        <f t="shared" si="93"/>
        <v>0.1</v>
      </c>
      <c r="F274" s="9">
        <f t="shared" si="100"/>
        <v>131.38999999999999</v>
      </c>
      <c r="G274" s="68">
        <f t="shared" si="94"/>
        <v>9.9980478417093931E-4</v>
      </c>
      <c r="H274" s="9">
        <f t="shared" si="101"/>
        <v>131.38999999999999</v>
      </c>
      <c r="I274" s="66">
        <f t="shared" si="102"/>
        <v>9.9980478417093931E-4</v>
      </c>
      <c r="J274" s="9">
        <f t="shared" si="103"/>
        <v>131.38999999999999</v>
      </c>
      <c r="K274" s="9">
        <f t="shared" si="95"/>
        <v>9.9980478417093931E-4</v>
      </c>
      <c r="L274" s="9">
        <f t="shared" si="96"/>
        <v>131.38999999999999</v>
      </c>
    </row>
    <row r="275" spans="1:12">
      <c r="A275" s="66">
        <f t="shared" si="97"/>
        <v>7.8722502600454602E-2</v>
      </c>
      <c r="B275" s="9">
        <f t="shared" si="98"/>
        <v>146.08000000000001</v>
      </c>
      <c r="C275" s="65">
        <f t="shared" si="92"/>
        <v>0.1</v>
      </c>
      <c r="D275" s="9">
        <f t="shared" si="99"/>
        <v>146.08000000000001</v>
      </c>
      <c r="E275" s="66">
        <f t="shared" si="93"/>
        <v>0.1</v>
      </c>
      <c r="F275" s="9">
        <f t="shared" si="100"/>
        <v>146.08000000000001</v>
      </c>
      <c r="G275" s="68">
        <f t="shared" si="94"/>
        <v>9.9980652382712339E-4</v>
      </c>
      <c r="H275" s="9">
        <f t="shared" si="101"/>
        <v>146.08000000000001</v>
      </c>
      <c r="I275" s="66">
        <f t="shared" si="102"/>
        <v>9.9980652382712339E-4</v>
      </c>
      <c r="J275" s="9">
        <f t="shared" si="103"/>
        <v>146.08000000000001</v>
      </c>
      <c r="K275" s="9">
        <f t="shared" si="95"/>
        <v>9.9980652382712339E-4</v>
      </c>
      <c r="L275" s="9">
        <f t="shared" si="96"/>
        <v>146.08000000000001</v>
      </c>
    </row>
    <row r="276" spans="1:12">
      <c r="A276" s="66">
        <f t="shared" si="97"/>
        <v>7.8722502600454602E-2</v>
      </c>
      <c r="B276" s="9">
        <f t="shared" si="98"/>
        <v>157.5</v>
      </c>
      <c r="C276" s="65">
        <f t="shared" si="92"/>
        <v>0.1</v>
      </c>
      <c r="D276" s="9">
        <f t="shared" si="99"/>
        <v>157.5</v>
      </c>
      <c r="E276" s="66">
        <f t="shared" si="93"/>
        <v>0.1</v>
      </c>
      <c r="F276" s="9">
        <f t="shared" si="100"/>
        <v>157.5</v>
      </c>
      <c r="G276" s="68">
        <f t="shared" si="94"/>
        <v>9.9980774063443217E-4</v>
      </c>
      <c r="H276" s="9">
        <f t="shared" si="101"/>
        <v>157.5</v>
      </c>
      <c r="I276" s="66">
        <f t="shared" si="102"/>
        <v>9.9980774063443217E-4</v>
      </c>
      <c r="J276" s="9">
        <f t="shared" si="103"/>
        <v>157.5</v>
      </c>
      <c r="K276" s="9">
        <f t="shared" si="95"/>
        <v>9.9980774063443217E-4</v>
      </c>
      <c r="L276" s="9">
        <f t="shared" si="96"/>
        <v>157.5</v>
      </c>
    </row>
    <row r="277" spans="1:12">
      <c r="A277" s="66">
        <f t="shared" si="97"/>
        <v>7.8722502600454602E-2</v>
      </c>
      <c r="B277" s="9">
        <f t="shared" si="98"/>
        <v>174.56</v>
      </c>
      <c r="C277" s="65">
        <f t="shared" si="92"/>
        <v>0.1</v>
      </c>
      <c r="D277" s="9">
        <f t="shared" si="99"/>
        <v>174.56</v>
      </c>
      <c r="E277" s="66">
        <f t="shared" si="93"/>
        <v>0.1</v>
      </c>
      <c r="F277" s="9">
        <f t="shared" si="100"/>
        <v>174.56</v>
      </c>
      <c r="G277" s="68">
        <f t="shared" si="94"/>
        <v>9.9980937863099911E-4</v>
      </c>
      <c r="H277" s="9">
        <f t="shared" si="101"/>
        <v>174.56</v>
      </c>
      <c r="I277" s="66">
        <f t="shared" si="102"/>
        <v>9.9980937863099911E-4</v>
      </c>
      <c r="J277" s="9">
        <f t="shared" si="103"/>
        <v>174.56</v>
      </c>
      <c r="K277" s="9">
        <f t="shared" si="95"/>
        <v>9.9980937863099911E-4</v>
      </c>
      <c r="L277" s="9">
        <f t="shared" si="96"/>
        <v>174.56</v>
      </c>
    </row>
    <row r="278" spans="1:12">
      <c r="A278" s="66">
        <f t="shared" si="97"/>
        <v>7.8722502600454602E-2</v>
      </c>
      <c r="B278" s="9">
        <f t="shared" si="98"/>
        <v>189.48</v>
      </c>
      <c r="C278" s="65">
        <f t="shared" si="92"/>
        <v>0.1</v>
      </c>
      <c r="D278" s="9">
        <f t="shared" si="99"/>
        <v>189.48</v>
      </c>
      <c r="E278" s="66">
        <f t="shared" si="93"/>
        <v>0.1</v>
      </c>
      <c r="F278" s="9">
        <f t="shared" si="100"/>
        <v>189.48</v>
      </c>
      <c r="G278" s="68">
        <f t="shared" si="94"/>
        <v>9.9981066502609654E-4</v>
      </c>
      <c r="H278" s="9">
        <f t="shared" si="101"/>
        <v>189.48</v>
      </c>
      <c r="I278" s="66">
        <f t="shared" si="102"/>
        <v>9.9981066502609654E-4</v>
      </c>
      <c r="J278" s="9">
        <f t="shared" si="103"/>
        <v>189.48</v>
      </c>
      <c r="K278" s="9">
        <f t="shared" si="95"/>
        <v>9.9981066502609654E-4</v>
      </c>
      <c r="L278" s="9">
        <f t="shared" si="96"/>
        <v>189.48</v>
      </c>
    </row>
    <row r="279" spans="1:12">
      <c r="A279" s="66">
        <f t="shared" si="97"/>
        <v>7.8722502600454602E-2</v>
      </c>
      <c r="B279" s="9">
        <f t="shared" si="98"/>
        <v>209.31</v>
      </c>
      <c r="C279" s="65">
        <f t="shared" si="92"/>
        <v>0.1</v>
      </c>
      <c r="D279" s="9">
        <f t="shared" si="99"/>
        <v>209.31</v>
      </c>
      <c r="E279" s="66">
        <f t="shared" si="93"/>
        <v>0.1</v>
      </c>
      <c r="F279" s="9">
        <f t="shared" si="100"/>
        <v>209.31</v>
      </c>
      <c r="G279" s="68">
        <f t="shared" si="94"/>
        <v>9.9981220305691188E-4</v>
      </c>
      <c r="H279" s="9">
        <f t="shared" si="101"/>
        <v>209.31</v>
      </c>
      <c r="I279" s="66">
        <f t="shared" si="102"/>
        <v>9.9981220305691188E-4</v>
      </c>
      <c r="J279" s="9">
        <f t="shared" si="103"/>
        <v>209.31</v>
      </c>
      <c r="K279" s="9">
        <f t="shared" si="95"/>
        <v>9.9981220305691188E-4</v>
      </c>
      <c r="L279" s="9">
        <f t="shared" si="96"/>
        <v>209.31</v>
      </c>
    </row>
    <row r="280" spans="1:12">
      <c r="A280" s="66">
        <f t="shared" si="97"/>
        <v>7.8722502600454602E-2</v>
      </c>
      <c r="B280" s="9">
        <f t="shared" si="98"/>
        <v>227.78</v>
      </c>
      <c r="C280" s="65">
        <f t="shared" si="92"/>
        <v>0.1</v>
      </c>
      <c r="D280" s="9">
        <f t="shared" si="99"/>
        <v>227.78</v>
      </c>
      <c r="E280" s="66">
        <f t="shared" si="93"/>
        <v>0.1</v>
      </c>
      <c r="F280" s="9">
        <f t="shared" si="100"/>
        <v>227.78</v>
      </c>
      <c r="G280" s="68">
        <f t="shared" si="94"/>
        <v>9.9981349027934534E-4</v>
      </c>
      <c r="H280" s="9">
        <f t="shared" si="101"/>
        <v>227.78</v>
      </c>
      <c r="I280" s="66">
        <f t="shared" si="102"/>
        <v>9.9981349027934534E-4</v>
      </c>
      <c r="J280" s="9">
        <f t="shared" si="103"/>
        <v>227.78</v>
      </c>
      <c r="K280" s="9">
        <f t="shared" si="95"/>
        <v>9.9981349027934534E-4</v>
      </c>
      <c r="L280" s="9">
        <f t="shared" si="96"/>
        <v>227.78</v>
      </c>
    </row>
    <row r="281" spans="1:12">
      <c r="A281" s="66">
        <f t="shared" si="97"/>
        <v>7.8722502600454602E-2</v>
      </c>
      <c r="B281" s="9">
        <f t="shared" si="98"/>
        <v>248.99</v>
      </c>
      <c r="C281" s="65">
        <f t="shared" si="92"/>
        <v>0.1</v>
      </c>
      <c r="D281" s="9">
        <f t="shared" si="99"/>
        <v>248.99</v>
      </c>
      <c r="E281" s="66">
        <f t="shared" si="93"/>
        <v>0.1</v>
      </c>
      <c r="F281" s="9">
        <f t="shared" si="100"/>
        <v>248.99</v>
      </c>
      <c r="G281" s="68">
        <f t="shared" si="94"/>
        <v>9.9981482659014498E-4</v>
      </c>
      <c r="H281" s="9">
        <f t="shared" si="101"/>
        <v>248.99</v>
      </c>
      <c r="I281" s="66">
        <f t="shared" si="102"/>
        <v>9.9981482659014498E-4</v>
      </c>
      <c r="J281" s="9">
        <f t="shared" si="103"/>
        <v>248.99</v>
      </c>
      <c r="K281" s="9">
        <f t="shared" si="95"/>
        <v>9.9981482659014498E-4</v>
      </c>
      <c r="L281" s="9">
        <f t="shared" si="96"/>
        <v>248.99</v>
      </c>
    </row>
    <row r="282" spans="1:12">
      <c r="A282" s="66">
        <f t="shared" si="97"/>
        <v>7.8722502600454602E-2</v>
      </c>
      <c r="B282" s="9">
        <f t="shared" si="98"/>
        <v>273.29000000000002</v>
      </c>
      <c r="C282" s="65">
        <f t="shared" si="92"/>
        <v>0.1</v>
      </c>
      <c r="D282" s="9">
        <f t="shared" si="99"/>
        <v>273.29000000000002</v>
      </c>
      <c r="E282" s="66">
        <f t="shared" si="93"/>
        <v>0.1</v>
      </c>
      <c r="F282" s="9">
        <f t="shared" si="100"/>
        <v>273.29000000000002</v>
      </c>
      <c r="G282" s="68">
        <f t="shared" si="94"/>
        <v>9.9981620392738274E-4</v>
      </c>
      <c r="H282" s="9">
        <f t="shared" si="101"/>
        <v>273.29000000000002</v>
      </c>
      <c r="I282" s="66">
        <f t="shared" si="102"/>
        <v>9.9981620392738274E-4</v>
      </c>
      <c r="J282" s="9">
        <f t="shared" si="103"/>
        <v>273.29000000000002</v>
      </c>
      <c r="K282" s="9">
        <f t="shared" si="95"/>
        <v>9.9981620392738274E-4</v>
      </c>
      <c r="L282" s="9">
        <f t="shared" si="96"/>
        <v>273.29000000000002</v>
      </c>
    </row>
    <row r="283" spans="1:12">
      <c r="A283" s="66">
        <f t="shared" si="97"/>
        <v>7.8722502600454602E-2</v>
      </c>
      <c r="B283" s="9">
        <f t="shared" si="98"/>
        <v>298.81</v>
      </c>
      <c r="C283" s="65">
        <f t="shared" si="92"/>
        <v>0.1</v>
      </c>
      <c r="D283" s="9">
        <f t="shared" si="99"/>
        <v>298.81</v>
      </c>
      <c r="E283" s="66">
        <f t="shared" si="93"/>
        <v>0.1</v>
      </c>
      <c r="F283" s="9">
        <f t="shared" si="100"/>
        <v>298.81</v>
      </c>
      <c r="G283" s="68">
        <f t="shared" si="94"/>
        <v>9.9981750527243659E-4</v>
      </c>
      <c r="H283" s="9">
        <f t="shared" si="101"/>
        <v>298.81</v>
      </c>
      <c r="I283" s="66">
        <f t="shared" si="102"/>
        <v>9.9981750527243659E-4</v>
      </c>
      <c r="J283" s="9">
        <f t="shared" si="103"/>
        <v>298.81</v>
      </c>
      <c r="K283" s="9">
        <f t="shared" si="95"/>
        <v>9.9981750527243659E-4</v>
      </c>
      <c r="L283" s="9">
        <f t="shared" si="96"/>
        <v>298.81</v>
      </c>
    </row>
    <row r="284" spans="1:12">
      <c r="A284" s="66">
        <f t="shared" si="97"/>
        <v>7.8722502600454602E-2</v>
      </c>
      <c r="B284" s="9">
        <f t="shared" si="98"/>
        <v>327.16000000000003</v>
      </c>
      <c r="C284" s="65">
        <f t="shared" si="92"/>
        <v>0.1</v>
      </c>
      <c r="D284" s="9">
        <f t="shared" si="99"/>
        <v>327.16000000000003</v>
      </c>
      <c r="E284" s="66">
        <f t="shared" si="93"/>
        <v>0.1</v>
      </c>
      <c r="F284" s="9">
        <f t="shared" si="100"/>
        <v>327.16000000000003</v>
      </c>
      <c r="G284" s="68">
        <f t="shared" si="94"/>
        <v>9.9981880782539639E-4</v>
      </c>
      <c r="H284" s="9">
        <f t="shared" si="101"/>
        <v>327.16000000000003</v>
      </c>
      <c r="I284" s="66">
        <f t="shared" si="102"/>
        <v>9.9981880782539639E-4</v>
      </c>
      <c r="J284" s="9">
        <f t="shared" si="103"/>
        <v>327.16000000000003</v>
      </c>
      <c r="K284" s="9">
        <f t="shared" si="95"/>
        <v>9.9981880782539639E-4</v>
      </c>
      <c r="L284" s="9">
        <f t="shared" si="96"/>
        <v>327.16000000000003</v>
      </c>
    </row>
    <row r="285" spans="1:12">
      <c r="A285" s="66">
        <f t="shared" si="97"/>
        <v>7.8722502600454602E-2</v>
      </c>
      <c r="B285" s="9">
        <f t="shared" si="98"/>
        <v>357.44</v>
      </c>
      <c r="C285" s="65">
        <f t="shared" si="92"/>
        <v>0.1</v>
      </c>
      <c r="D285" s="9">
        <f t="shared" si="99"/>
        <v>357.44</v>
      </c>
      <c r="E285" s="66">
        <f t="shared" si="93"/>
        <v>0.1</v>
      </c>
      <c r="F285" s="9">
        <f t="shared" si="100"/>
        <v>357.44</v>
      </c>
      <c r="G285" s="68">
        <f t="shared" si="94"/>
        <v>9.998200620448326E-4</v>
      </c>
      <c r="H285" s="9">
        <f t="shared" si="101"/>
        <v>357.44</v>
      </c>
      <c r="I285" s="66">
        <f t="shared" si="102"/>
        <v>9.998200620448326E-4</v>
      </c>
      <c r="J285" s="9">
        <f t="shared" si="103"/>
        <v>357.44</v>
      </c>
      <c r="K285" s="9">
        <f t="shared" si="95"/>
        <v>9.998200620448326E-4</v>
      </c>
      <c r="L285" s="9">
        <f t="shared" si="96"/>
        <v>357.44</v>
      </c>
    </row>
    <row r="286" spans="1:12">
      <c r="A286" s="66">
        <f t="shared" si="97"/>
        <v>7.8722502600454602E-2</v>
      </c>
      <c r="B286" s="9">
        <f t="shared" si="98"/>
        <v>392.39</v>
      </c>
      <c r="C286" s="65">
        <f t="shared" si="92"/>
        <v>0.1</v>
      </c>
      <c r="D286" s="9">
        <f t="shared" si="99"/>
        <v>392.39</v>
      </c>
      <c r="E286" s="66">
        <f t="shared" si="93"/>
        <v>0.1</v>
      </c>
      <c r="F286" s="9">
        <f t="shared" si="100"/>
        <v>392.39</v>
      </c>
      <c r="G286" s="68">
        <f t="shared" si="94"/>
        <v>9.9982136520231969E-4</v>
      </c>
      <c r="H286" s="9">
        <f t="shared" si="101"/>
        <v>392.39</v>
      </c>
      <c r="I286" s="66">
        <f t="shared" si="102"/>
        <v>9.9982136520231969E-4</v>
      </c>
      <c r="J286" s="9">
        <f t="shared" si="103"/>
        <v>392.39</v>
      </c>
      <c r="K286" s="9">
        <f t="shared" si="95"/>
        <v>9.9982136520231969E-4</v>
      </c>
      <c r="L286" s="9">
        <f t="shared" si="96"/>
        <v>392.39</v>
      </c>
    </row>
    <row r="287" spans="1:12">
      <c r="A287" s="66">
        <f t="shared" si="97"/>
        <v>7.8722502600454602E-2</v>
      </c>
      <c r="B287" s="9">
        <f t="shared" si="98"/>
        <v>428.83</v>
      </c>
      <c r="C287" s="65">
        <f t="shared" si="92"/>
        <v>0.1</v>
      </c>
      <c r="D287" s="9">
        <f t="shared" si="99"/>
        <v>428.83</v>
      </c>
      <c r="E287" s="66">
        <f t="shared" si="93"/>
        <v>0.1</v>
      </c>
      <c r="F287" s="9">
        <f t="shared" si="100"/>
        <v>428.83</v>
      </c>
      <c r="G287" s="68">
        <f t="shared" si="94"/>
        <v>9.9982258830054785E-4</v>
      </c>
      <c r="H287" s="9">
        <f t="shared" si="101"/>
        <v>428.83</v>
      </c>
      <c r="I287" s="66">
        <f t="shared" si="102"/>
        <v>9.9982258830054785E-4</v>
      </c>
      <c r="J287" s="9">
        <f t="shared" si="103"/>
        <v>428.83</v>
      </c>
      <c r="K287" s="9">
        <f t="shared" si="95"/>
        <v>9.9982258830054785E-4</v>
      </c>
      <c r="L287" s="9">
        <f t="shared" si="96"/>
        <v>428.83</v>
      </c>
    </row>
    <row r="288" spans="1:12">
      <c r="A288" s="66">
        <f t="shared" si="97"/>
        <v>7.8722502600454602E-2</v>
      </c>
      <c r="B288" s="9">
        <f t="shared" si="98"/>
        <v>469.75</v>
      </c>
      <c r="C288" s="65">
        <f t="shared" si="92"/>
        <v>0.1</v>
      </c>
      <c r="D288" s="9">
        <f t="shared" si="99"/>
        <v>469.75</v>
      </c>
      <c r="E288" s="66">
        <f t="shared" si="93"/>
        <v>0.1</v>
      </c>
      <c r="F288" s="9">
        <f t="shared" si="100"/>
        <v>469.75</v>
      </c>
      <c r="G288" s="68">
        <f t="shared" si="94"/>
        <v>9.9982382627486596E-4</v>
      </c>
      <c r="H288" s="9">
        <f t="shared" si="101"/>
        <v>469.75</v>
      </c>
      <c r="I288" s="66">
        <f t="shared" si="102"/>
        <v>9.9982382627486596E-4</v>
      </c>
      <c r="J288" s="9">
        <f t="shared" si="103"/>
        <v>469.75</v>
      </c>
      <c r="K288" s="9">
        <f t="shared" si="95"/>
        <v>9.9982382627486596E-4</v>
      </c>
      <c r="L288" s="9">
        <f t="shared" si="96"/>
        <v>469.75</v>
      </c>
    </row>
    <row r="289" spans="1:12">
      <c r="A289" s="66">
        <f t="shared" si="97"/>
        <v>7.8722502600454602E-2</v>
      </c>
      <c r="B289" s="9">
        <f t="shared" si="98"/>
        <v>514.39</v>
      </c>
      <c r="C289" s="65">
        <f t="shared" ref="C289:C320" si="104">IF(D72&lt;0.0001,0.1,IF(D72="",0.001,D72))</f>
        <v>0.1</v>
      </c>
      <c r="D289" s="9">
        <f t="shared" si="99"/>
        <v>514.39</v>
      </c>
      <c r="E289" s="66">
        <f t="shared" ref="E289:E320" si="105">IF(E72&lt;0.0001,0.1,IF(E72="",E288,E72))</f>
        <v>0.1</v>
      </c>
      <c r="F289" s="9">
        <f t="shared" si="100"/>
        <v>514.39</v>
      </c>
      <c r="G289" s="68">
        <f t="shared" ref="G289:G320" si="106">IF(G72&lt;0.0001,0.1,IF(G72="",0.0001,G72))</f>
        <v>9.9982504231655171E-4</v>
      </c>
      <c r="H289" s="9">
        <f t="shared" si="101"/>
        <v>514.39</v>
      </c>
      <c r="I289" s="66">
        <f t="shared" si="102"/>
        <v>9.9982504231655171E-4</v>
      </c>
      <c r="J289" s="9">
        <f t="shared" si="103"/>
        <v>514.39</v>
      </c>
      <c r="K289" s="9">
        <f t="shared" ref="K289:K320" si="107">IF(M72&lt;0.0001,0.1,IF(M72="",0.0001,M72))</f>
        <v>9.9982504231655171E-4</v>
      </c>
      <c r="L289" s="9">
        <f t="shared" ref="L289:L320" si="108">IF(C73="",D289,C73)</f>
        <v>514.39</v>
      </c>
    </row>
    <row r="290" spans="1:12">
      <c r="A290" s="66">
        <f t="shared" ref="A290:A321" si="109">IF(B73="",A289,IF(B73&lt;0.0001,0.1,B73))</f>
        <v>7.8722502600454602E-2</v>
      </c>
      <c r="B290" s="9">
        <f t="shared" ref="B290:B321" si="110">IF(A73="",B289,A73)</f>
        <v>559.82000000000005</v>
      </c>
      <c r="C290" s="65">
        <f t="shared" si="104"/>
        <v>0.1</v>
      </c>
      <c r="D290" s="9">
        <f t="shared" ref="D290:D321" si="111">IF(A73="",B289,A73)</f>
        <v>559.82000000000005</v>
      </c>
      <c r="E290" s="66">
        <f t="shared" si="105"/>
        <v>0.1</v>
      </c>
      <c r="F290" s="9">
        <f t="shared" ref="F290:F321" si="112">IF(A73="",B289,A73)</f>
        <v>559.82000000000005</v>
      </c>
      <c r="G290" s="68">
        <f t="shared" si="106"/>
        <v>9.9982616098612644E-4</v>
      </c>
      <c r="H290" s="9">
        <f t="shared" ref="H290:H321" si="113">IF(A73="",B289,A73)</f>
        <v>559.82000000000005</v>
      </c>
      <c r="I290" s="66">
        <f t="shared" ref="I290:I321" si="114">IF(I73&lt;0.0001,0.1,IF(I73="",I289,I73))</f>
        <v>9.9982616098612644E-4</v>
      </c>
      <c r="J290" s="9">
        <f t="shared" ref="J290:J321" si="115">IF(A73="",B289,A73)</f>
        <v>559.82000000000005</v>
      </c>
      <c r="K290" s="9">
        <f t="shared" si="107"/>
        <v>9.9982616098612644E-4</v>
      </c>
      <c r="L290" s="9">
        <f t="shared" si="108"/>
        <v>559.82000000000005</v>
      </c>
    </row>
    <row r="291" spans="1:12">
      <c r="A291" s="66">
        <f t="shared" si="109"/>
        <v>7.8722502600454602E-2</v>
      </c>
      <c r="B291" s="9">
        <f t="shared" si="110"/>
        <v>615.29999999999995</v>
      </c>
      <c r="C291" s="65">
        <f t="shared" si="104"/>
        <v>0.1</v>
      </c>
      <c r="D291" s="9">
        <f t="shared" si="111"/>
        <v>615.29999999999995</v>
      </c>
      <c r="E291" s="66">
        <f t="shared" si="105"/>
        <v>0.1</v>
      </c>
      <c r="F291" s="9">
        <f t="shared" si="112"/>
        <v>615.29999999999995</v>
      </c>
      <c r="G291" s="68">
        <f t="shared" si="106"/>
        <v>9.9982739321456573E-4</v>
      </c>
      <c r="H291" s="9">
        <f t="shared" si="113"/>
        <v>615.29999999999995</v>
      </c>
      <c r="I291" s="66">
        <f t="shared" si="114"/>
        <v>9.9982739321456573E-4</v>
      </c>
      <c r="J291" s="9">
        <f t="shared" si="115"/>
        <v>615.29999999999995</v>
      </c>
      <c r="K291" s="9">
        <f t="shared" si="107"/>
        <v>9.9982739321456573E-4</v>
      </c>
      <c r="L291" s="9">
        <f t="shared" si="108"/>
        <v>615.29999999999995</v>
      </c>
    </row>
    <row r="292" spans="1:12">
      <c r="A292" s="66">
        <f t="shared" si="109"/>
        <v>7.8722502600454602E-2</v>
      </c>
      <c r="B292" s="9">
        <f t="shared" si="110"/>
        <v>674.37</v>
      </c>
      <c r="C292" s="65">
        <f t="shared" si="104"/>
        <v>0.1</v>
      </c>
      <c r="D292" s="9">
        <f t="shared" si="111"/>
        <v>674.37</v>
      </c>
      <c r="E292" s="66">
        <f t="shared" si="105"/>
        <v>0.1</v>
      </c>
      <c r="F292" s="9">
        <f t="shared" si="112"/>
        <v>674.37</v>
      </c>
      <c r="G292" s="68">
        <f t="shared" si="106"/>
        <v>9.9982857201643348E-4</v>
      </c>
      <c r="H292" s="9">
        <f t="shared" si="113"/>
        <v>674.37</v>
      </c>
      <c r="I292" s="66">
        <f t="shared" si="114"/>
        <v>9.9982857201643348E-4</v>
      </c>
      <c r="J292" s="9">
        <f t="shared" si="115"/>
        <v>674.37</v>
      </c>
      <c r="K292" s="9">
        <f t="shared" si="107"/>
        <v>9.9982857201643348E-4</v>
      </c>
      <c r="L292" s="9">
        <f t="shared" si="108"/>
        <v>674.37</v>
      </c>
    </row>
    <row r="293" spans="1:12">
      <c r="A293" s="66">
        <f t="shared" si="109"/>
        <v>7.8722502600454602E-2</v>
      </c>
      <c r="B293" s="9">
        <f t="shared" si="110"/>
        <v>736.02</v>
      </c>
      <c r="C293" s="65">
        <f t="shared" si="104"/>
        <v>0.1</v>
      </c>
      <c r="D293" s="9">
        <f t="shared" si="111"/>
        <v>736.02</v>
      </c>
      <c r="E293" s="66">
        <f t="shared" si="105"/>
        <v>0.1</v>
      </c>
      <c r="F293" s="9">
        <f t="shared" si="112"/>
        <v>736.02</v>
      </c>
      <c r="G293" s="68">
        <f t="shared" si="106"/>
        <v>9.9982968201344207E-4</v>
      </c>
      <c r="H293" s="9">
        <f t="shared" si="113"/>
        <v>736.02</v>
      </c>
      <c r="I293" s="66">
        <f t="shared" si="114"/>
        <v>9.9982968201344207E-4</v>
      </c>
      <c r="J293" s="9">
        <f t="shared" si="115"/>
        <v>736.02</v>
      </c>
      <c r="K293" s="9">
        <f t="shared" si="107"/>
        <v>9.9982968201344207E-4</v>
      </c>
      <c r="L293" s="9">
        <f t="shared" si="108"/>
        <v>736.02</v>
      </c>
    </row>
    <row r="294" spans="1:12">
      <c r="A294" s="66">
        <f t="shared" si="109"/>
        <v>7.8722502600454602E-2</v>
      </c>
      <c r="B294" s="9">
        <f t="shared" si="110"/>
        <v>804.19</v>
      </c>
      <c r="C294" s="65">
        <f t="shared" si="104"/>
        <v>0.1</v>
      </c>
      <c r="D294" s="9">
        <f t="shared" si="111"/>
        <v>804.19</v>
      </c>
      <c r="E294" s="66">
        <f t="shared" si="105"/>
        <v>0.1</v>
      </c>
      <c r="F294" s="9">
        <f t="shared" si="112"/>
        <v>804.19</v>
      </c>
      <c r="G294" s="68">
        <f t="shared" si="106"/>
        <v>9.9983079141553201E-4</v>
      </c>
      <c r="H294" s="9">
        <f t="shared" si="113"/>
        <v>804.19</v>
      </c>
      <c r="I294" s="66">
        <f t="shared" si="114"/>
        <v>9.9983079141553201E-4</v>
      </c>
      <c r="J294" s="9">
        <f t="shared" si="115"/>
        <v>804.19</v>
      </c>
      <c r="K294" s="9">
        <f t="shared" si="107"/>
        <v>9.9983079141553201E-4</v>
      </c>
      <c r="L294" s="9">
        <f t="shared" si="108"/>
        <v>804.19</v>
      </c>
    </row>
    <row r="295" spans="1:12">
      <c r="A295" s="66">
        <f t="shared" si="109"/>
        <v>7.8722502600454602E-2</v>
      </c>
      <c r="B295" s="9">
        <f t="shared" si="110"/>
        <v>878.28</v>
      </c>
      <c r="C295" s="65">
        <f t="shared" si="104"/>
        <v>0.1</v>
      </c>
      <c r="D295" s="9">
        <f t="shared" si="111"/>
        <v>878.28</v>
      </c>
      <c r="E295" s="66">
        <f t="shared" si="105"/>
        <v>0.1</v>
      </c>
      <c r="F295" s="9">
        <f t="shared" si="112"/>
        <v>878.28</v>
      </c>
      <c r="G295" s="68">
        <f t="shared" si="106"/>
        <v>9.9983188095115823E-4</v>
      </c>
      <c r="H295" s="9">
        <f t="shared" si="113"/>
        <v>878.28</v>
      </c>
      <c r="I295" s="66">
        <f t="shared" si="114"/>
        <v>9.9983188095115823E-4</v>
      </c>
      <c r="J295" s="9">
        <f t="shared" si="115"/>
        <v>878.28</v>
      </c>
      <c r="K295" s="9">
        <f t="shared" si="107"/>
        <v>9.9983188095115823E-4</v>
      </c>
      <c r="L295" s="9">
        <f t="shared" si="108"/>
        <v>878.28</v>
      </c>
    </row>
    <row r="296" spans="1:12">
      <c r="A296" s="66">
        <f t="shared" si="109"/>
        <v>7.8722502600454602E-2</v>
      </c>
      <c r="B296" s="9">
        <f t="shared" si="110"/>
        <v>960.29</v>
      </c>
      <c r="C296" s="65">
        <f t="shared" si="104"/>
        <v>0.1</v>
      </c>
      <c r="D296" s="9">
        <f t="shared" si="111"/>
        <v>960.29</v>
      </c>
      <c r="E296" s="66">
        <f t="shared" si="105"/>
        <v>0.1</v>
      </c>
      <c r="F296" s="9">
        <f t="shared" si="112"/>
        <v>960.29</v>
      </c>
      <c r="G296" s="68">
        <f t="shared" si="106"/>
        <v>9.9983297036842752E-4</v>
      </c>
      <c r="H296" s="9">
        <f t="shared" si="113"/>
        <v>960.29</v>
      </c>
      <c r="I296" s="66">
        <f t="shared" si="114"/>
        <v>9.9983297036842752E-4</v>
      </c>
      <c r="J296" s="9">
        <f t="shared" si="115"/>
        <v>960.29</v>
      </c>
      <c r="K296" s="9">
        <f t="shared" si="107"/>
        <v>9.9983297036842752E-4</v>
      </c>
      <c r="L296" s="9">
        <f t="shared" si="108"/>
        <v>960.29</v>
      </c>
    </row>
    <row r="297" spans="1:12">
      <c r="A297" s="66">
        <f t="shared" si="109"/>
        <v>7.8722502600454602E-2</v>
      </c>
      <c r="B297" s="9">
        <f t="shared" si="110"/>
        <v>1050.45</v>
      </c>
      <c r="C297" s="65">
        <f t="shared" si="104"/>
        <v>0.1</v>
      </c>
      <c r="D297" s="9">
        <f t="shared" si="111"/>
        <v>1050.45</v>
      </c>
      <c r="E297" s="66">
        <f t="shared" si="105"/>
        <v>0.1</v>
      </c>
      <c r="F297" s="9">
        <f t="shared" si="112"/>
        <v>1050.45</v>
      </c>
      <c r="G297" s="68">
        <f t="shared" si="106"/>
        <v>9.998340513676597E-4</v>
      </c>
      <c r="H297" s="9">
        <f t="shared" si="113"/>
        <v>1050.45</v>
      </c>
      <c r="I297" s="66">
        <f t="shared" si="114"/>
        <v>9.998340513676597E-4</v>
      </c>
      <c r="J297" s="9">
        <f t="shared" si="115"/>
        <v>1050.45</v>
      </c>
      <c r="K297" s="9">
        <f t="shared" si="107"/>
        <v>9.998340513676597E-4</v>
      </c>
      <c r="L297" s="9">
        <f t="shared" si="108"/>
        <v>1050.45</v>
      </c>
    </row>
    <row r="298" spans="1:12">
      <c r="A298" s="66">
        <f t="shared" si="109"/>
        <v>0.10496333680060616</v>
      </c>
      <c r="B298" s="9">
        <f t="shared" si="110"/>
        <v>1146.95</v>
      </c>
      <c r="C298" s="65">
        <f t="shared" si="104"/>
        <v>0.1</v>
      </c>
      <c r="D298" s="9">
        <f t="shared" si="111"/>
        <v>1146.95</v>
      </c>
      <c r="E298" s="66">
        <f t="shared" si="105"/>
        <v>0.1</v>
      </c>
      <c r="F298" s="9">
        <f t="shared" si="112"/>
        <v>1146.95</v>
      </c>
      <c r="G298" s="68">
        <f t="shared" si="106"/>
        <v>9.9983509659271313E-4</v>
      </c>
      <c r="H298" s="9">
        <f t="shared" si="113"/>
        <v>1146.95</v>
      </c>
      <c r="I298" s="66">
        <f t="shared" si="114"/>
        <v>9.9983509659271313E-4</v>
      </c>
      <c r="J298" s="9">
        <f t="shared" si="115"/>
        <v>1146.95</v>
      </c>
      <c r="K298" s="9">
        <f t="shared" si="107"/>
        <v>9.9983509659271313E-4</v>
      </c>
      <c r="L298" s="9">
        <f t="shared" si="108"/>
        <v>1146.95</v>
      </c>
    </row>
    <row r="299" spans="1:12">
      <c r="A299" s="66">
        <f t="shared" si="109"/>
        <v>0.13120417100075768</v>
      </c>
      <c r="B299" s="9">
        <f t="shared" si="110"/>
        <v>1258.71</v>
      </c>
      <c r="C299" s="65">
        <f t="shared" si="104"/>
        <v>0.1</v>
      </c>
      <c r="D299" s="9">
        <f t="shared" si="111"/>
        <v>1258.71</v>
      </c>
      <c r="E299" s="66">
        <f t="shared" si="105"/>
        <v>0.1</v>
      </c>
      <c r="F299" s="9">
        <f t="shared" si="112"/>
        <v>1258.71</v>
      </c>
      <c r="G299" s="68">
        <f t="shared" si="106"/>
        <v>9.9983618815543854E-4</v>
      </c>
      <c r="H299" s="9">
        <f t="shared" si="113"/>
        <v>1258.71</v>
      </c>
      <c r="I299" s="66">
        <f t="shared" si="114"/>
        <v>9.9983618815543854E-4</v>
      </c>
      <c r="J299" s="9">
        <f t="shared" si="115"/>
        <v>1258.71</v>
      </c>
      <c r="K299" s="9">
        <f t="shared" si="107"/>
        <v>9.9983618815543854E-4</v>
      </c>
      <c r="L299" s="9">
        <f t="shared" si="108"/>
        <v>1258.71</v>
      </c>
    </row>
    <row r="300" spans="1:12">
      <c r="A300" s="66">
        <f t="shared" si="109"/>
        <v>0.1574450052009092</v>
      </c>
      <c r="B300" s="9">
        <f t="shared" si="110"/>
        <v>1377.05</v>
      </c>
      <c r="C300" s="65">
        <f t="shared" si="104"/>
        <v>0.1</v>
      </c>
      <c r="D300" s="9">
        <f t="shared" si="111"/>
        <v>1377.05</v>
      </c>
      <c r="E300" s="66">
        <f t="shared" si="105"/>
        <v>0.1</v>
      </c>
      <c r="F300" s="9">
        <f t="shared" si="112"/>
        <v>1377.05</v>
      </c>
      <c r="G300" s="68">
        <f t="shared" si="106"/>
        <v>9.9983722938852548E-4</v>
      </c>
      <c r="H300" s="9">
        <f t="shared" si="113"/>
        <v>1377.05</v>
      </c>
      <c r="I300" s="66">
        <f t="shared" si="114"/>
        <v>9.9983722938852548E-4</v>
      </c>
      <c r="J300" s="9">
        <f t="shared" si="115"/>
        <v>1377.05</v>
      </c>
      <c r="K300" s="9">
        <f t="shared" si="107"/>
        <v>9.9983722938852548E-4</v>
      </c>
      <c r="L300" s="9">
        <f t="shared" si="108"/>
        <v>1377.05</v>
      </c>
    </row>
    <row r="301" spans="1:12">
      <c r="A301" s="66">
        <f t="shared" si="109"/>
        <v>0.26240834200151536</v>
      </c>
      <c r="B301" s="9">
        <f t="shared" si="110"/>
        <v>1507.01</v>
      </c>
      <c r="C301" s="65">
        <f t="shared" si="104"/>
        <v>7.44092593021074E-2</v>
      </c>
      <c r="D301" s="9">
        <f t="shared" si="111"/>
        <v>1507.01</v>
      </c>
      <c r="E301" s="66">
        <f t="shared" si="105"/>
        <v>0.1</v>
      </c>
      <c r="F301" s="9">
        <f t="shared" si="112"/>
        <v>1507.01</v>
      </c>
      <c r="G301" s="68">
        <f t="shared" si="106"/>
        <v>9.9983826119614465E-4</v>
      </c>
      <c r="H301" s="9">
        <f t="shared" si="113"/>
        <v>1507.01</v>
      </c>
      <c r="I301" s="66">
        <f t="shared" si="114"/>
        <v>9.9983826119614465E-4</v>
      </c>
      <c r="J301" s="9">
        <f t="shared" si="115"/>
        <v>1507.01</v>
      </c>
      <c r="K301" s="9">
        <f t="shared" si="107"/>
        <v>9.9983826119614465E-4</v>
      </c>
      <c r="L301" s="9">
        <f t="shared" si="108"/>
        <v>1507.01</v>
      </c>
    </row>
    <row r="302" spans="1:12">
      <c r="A302" s="66">
        <f t="shared" si="109"/>
        <v>0.47233501560272767</v>
      </c>
      <c r="B302" s="9">
        <f t="shared" si="110"/>
        <v>1649.11</v>
      </c>
      <c r="C302" s="65">
        <f t="shared" si="104"/>
        <v>0.28433593290331971</v>
      </c>
      <c r="D302" s="9">
        <f t="shared" si="111"/>
        <v>1649.11</v>
      </c>
      <c r="E302" s="66">
        <f t="shared" si="105"/>
        <v>0.1</v>
      </c>
      <c r="F302" s="9">
        <f t="shared" si="112"/>
        <v>1649.11</v>
      </c>
      <c r="G302" s="68">
        <f t="shared" si="106"/>
        <v>9.9983927915356136E-4</v>
      </c>
      <c r="H302" s="9">
        <f t="shared" si="113"/>
        <v>1649.11</v>
      </c>
      <c r="I302" s="66">
        <f t="shared" si="114"/>
        <v>9.9984093798041285E-4</v>
      </c>
      <c r="J302" s="9">
        <f t="shared" si="115"/>
        <v>1649.11</v>
      </c>
      <c r="K302" s="9">
        <f t="shared" si="107"/>
        <v>9.9984093798041285E-4</v>
      </c>
      <c r="L302" s="9">
        <f t="shared" si="108"/>
        <v>1649.11</v>
      </c>
    </row>
    <row r="303" spans="1:12">
      <c r="A303" s="66">
        <f t="shared" si="109"/>
        <v>0.86594752860500068</v>
      </c>
      <c r="B303" s="9">
        <f t="shared" si="110"/>
        <v>1807.44</v>
      </c>
      <c r="C303" s="65">
        <f t="shared" si="104"/>
        <v>0.67794844590559267</v>
      </c>
      <c r="D303" s="9">
        <f t="shared" si="111"/>
        <v>1807.44</v>
      </c>
      <c r="E303" s="66">
        <f t="shared" si="105"/>
        <v>0.67280341910863095</v>
      </c>
      <c r="F303" s="9">
        <f t="shared" si="112"/>
        <v>1807.44</v>
      </c>
      <c r="G303" s="68">
        <f t="shared" si="106"/>
        <v>9.9984030175319654E-4</v>
      </c>
      <c r="H303" s="9">
        <f t="shared" si="113"/>
        <v>1807.44</v>
      </c>
      <c r="I303" s="66">
        <f t="shared" si="114"/>
        <v>0.6738032594103841</v>
      </c>
      <c r="J303" s="9">
        <f t="shared" si="115"/>
        <v>1807.44</v>
      </c>
      <c r="K303" s="9">
        <f t="shared" si="107"/>
        <v>0.6738032594103841</v>
      </c>
      <c r="L303" s="9">
        <f t="shared" si="108"/>
        <v>1807.44</v>
      </c>
    </row>
    <row r="304" spans="1:12">
      <c r="A304" s="66">
        <f t="shared" si="109"/>
        <v>1.4694867152084858</v>
      </c>
      <c r="B304" s="9">
        <f t="shared" si="110"/>
        <v>1977.21</v>
      </c>
      <c r="C304" s="65">
        <f t="shared" si="104"/>
        <v>1.2814876325090778</v>
      </c>
      <c r="D304" s="9">
        <f t="shared" si="111"/>
        <v>1977.21</v>
      </c>
      <c r="E304" s="66">
        <f t="shared" si="105"/>
        <v>1.5139197462753022</v>
      </c>
      <c r="F304" s="9">
        <f t="shared" si="112"/>
        <v>1977.21</v>
      </c>
      <c r="G304" s="68">
        <f t="shared" si="106"/>
        <v>9.9984129062137897E-4</v>
      </c>
      <c r="H304" s="9">
        <f t="shared" si="113"/>
        <v>1977.21</v>
      </c>
      <c r="I304" s="66">
        <f t="shared" si="114"/>
        <v>1.5149195875659236</v>
      </c>
      <c r="J304" s="9">
        <f t="shared" si="115"/>
        <v>1977.21</v>
      </c>
      <c r="K304" s="9">
        <f t="shared" si="107"/>
        <v>1.5149195875659236</v>
      </c>
      <c r="L304" s="9">
        <f t="shared" si="108"/>
        <v>1977.21</v>
      </c>
    </row>
    <row r="305" spans="1:12">
      <c r="A305" s="66">
        <f t="shared" si="109"/>
        <v>2.0467850676118196</v>
      </c>
      <c r="B305" s="9">
        <f t="shared" si="110"/>
        <v>2157.83</v>
      </c>
      <c r="C305" s="65">
        <f t="shared" si="104"/>
        <v>1.8587859849124115</v>
      </c>
      <c r="D305" s="9">
        <f t="shared" si="111"/>
        <v>2157.83</v>
      </c>
      <c r="E305" s="66">
        <f t="shared" si="105"/>
        <v>2.0114212205044173</v>
      </c>
      <c r="F305" s="9">
        <f t="shared" si="112"/>
        <v>2157.83</v>
      </c>
      <c r="G305" s="68">
        <f t="shared" si="106"/>
        <v>9.9984224180849047E-4</v>
      </c>
      <c r="H305" s="9">
        <f t="shared" si="113"/>
        <v>2157.83</v>
      </c>
      <c r="I305" s="66">
        <f t="shared" si="114"/>
        <v>2.0124210627462258</v>
      </c>
      <c r="J305" s="9">
        <f t="shared" si="115"/>
        <v>2157.83</v>
      </c>
      <c r="K305" s="9">
        <f t="shared" si="107"/>
        <v>2.0124210627462258</v>
      </c>
      <c r="L305" s="9">
        <f t="shared" si="108"/>
        <v>2157.83</v>
      </c>
    </row>
    <row r="306" spans="1:12">
      <c r="A306" s="66">
        <f t="shared" si="109"/>
        <v>2.5978425858150023</v>
      </c>
      <c r="B306" s="9">
        <f t="shared" si="110"/>
        <v>2367.6999999999998</v>
      </c>
      <c r="C306" s="65">
        <f t="shared" si="104"/>
        <v>2.4098435031155945</v>
      </c>
      <c r="D306" s="9">
        <f t="shared" si="111"/>
        <v>2367.6999999999998</v>
      </c>
      <c r="E306" s="66">
        <f t="shared" si="105"/>
        <v>2.3476465868985672</v>
      </c>
      <c r="F306" s="9">
        <f t="shared" si="112"/>
        <v>2367.6999999999998</v>
      </c>
      <c r="G306" s="68">
        <f t="shared" si="106"/>
        <v>9.9984323934868436E-4</v>
      </c>
      <c r="H306" s="9">
        <f t="shared" si="113"/>
        <v>2367.6999999999998</v>
      </c>
      <c r="I306" s="66">
        <f t="shared" si="114"/>
        <v>2.348646430137916</v>
      </c>
      <c r="J306" s="9">
        <f t="shared" si="115"/>
        <v>2367.6999999999998</v>
      </c>
      <c r="K306" s="9">
        <f t="shared" si="107"/>
        <v>2.348646430137916</v>
      </c>
      <c r="L306" s="9">
        <f t="shared" si="108"/>
        <v>2367.6999999999998</v>
      </c>
    </row>
    <row r="307" spans="1:12">
      <c r="A307" s="66">
        <f t="shared" si="109"/>
        <v>2.8864917620166688</v>
      </c>
      <c r="B307" s="9">
        <f t="shared" si="110"/>
        <v>2588.0700000000002</v>
      </c>
      <c r="C307" s="65">
        <f t="shared" si="104"/>
        <v>2.698492679317261</v>
      </c>
      <c r="D307" s="9">
        <f t="shared" si="111"/>
        <v>2588.0700000000002</v>
      </c>
      <c r="E307" s="66">
        <f t="shared" si="105"/>
        <v>2.5673198382884568</v>
      </c>
      <c r="F307" s="9">
        <f t="shared" si="112"/>
        <v>2588.0700000000002</v>
      </c>
      <c r="G307" s="68">
        <f t="shared" si="106"/>
        <v>9.9984418403089486E-4</v>
      </c>
      <c r="H307" s="9">
        <f t="shared" si="113"/>
        <v>2588.0700000000002</v>
      </c>
      <c r="I307" s="66">
        <f t="shared" si="114"/>
        <v>2.5683196824724877</v>
      </c>
      <c r="J307" s="9">
        <f t="shared" si="115"/>
        <v>2588.0700000000002</v>
      </c>
      <c r="K307" s="9">
        <f t="shared" si="107"/>
        <v>2.5683196824724877</v>
      </c>
      <c r="L307" s="9">
        <f t="shared" si="108"/>
        <v>2588.0700000000002</v>
      </c>
    </row>
    <row r="308" spans="1:12">
      <c r="A308" s="66">
        <f t="shared" si="109"/>
        <v>3.0964184356178812</v>
      </c>
      <c r="B308" s="9">
        <f t="shared" si="110"/>
        <v>2829.12</v>
      </c>
      <c r="C308" s="65">
        <f t="shared" si="104"/>
        <v>2.9084193529184734</v>
      </c>
      <c r="D308" s="9">
        <f t="shared" si="111"/>
        <v>2829.12</v>
      </c>
      <c r="E308" s="66">
        <f t="shared" si="105"/>
        <v>2.7271878097814271</v>
      </c>
      <c r="F308" s="9">
        <f t="shared" si="112"/>
        <v>2829.12</v>
      </c>
      <c r="G308" s="68">
        <f t="shared" si="106"/>
        <v>9.9984511801975095E-4</v>
      </c>
      <c r="H308" s="9">
        <f t="shared" si="113"/>
        <v>2829.12</v>
      </c>
      <c r="I308" s="66">
        <f t="shared" si="114"/>
        <v>2.7281876548994468</v>
      </c>
      <c r="J308" s="9">
        <f t="shared" si="115"/>
        <v>2829.12</v>
      </c>
      <c r="K308" s="9">
        <f t="shared" si="107"/>
        <v>2.7281876548994468</v>
      </c>
      <c r="L308" s="9">
        <f t="shared" si="108"/>
        <v>2829.12</v>
      </c>
    </row>
    <row r="309" spans="1:12">
      <c r="A309" s="66">
        <f t="shared" si="109"/>
        <v>3.2013817724184879</v>
      </c>
      <c r="B309" s="9">
        <f t="shared" si="110"/>
        <v>3098.48</v>
      </c>
      <c r="C309" s="65">
        <f t="shared" si="104"/>
        <v>3.0133826897190801</v>
      </c>
      <c r="D309" s="9">
        <f t="shared" si="111"/>
        <v>3098.48</v>
      </c>
      <c r="E309" s="66">
        <f t="shared" si="105"/>
        <v>2.8507270445555211</v>
      </c>
      <c r="F309" s="9">
        <f t="shared" si="112"/>
        <v>3098.48</v>
      </c>
      <c r="G309" s="68">
        <f t="shared" si="106"/>
        <v>9.9984606037276666E-4</v>
      </c>
      <c r="H309" s="9">
        <f t="shared" si="113"/>
        <v>3098.48</v>
      </c>
      <c r="I309" s="66">
        <f t="shared" si="114"/>
        <v>2.8517268906158937</v>
      </c>
      <c r="J309" s="9">
        <f t="shared" si="115"/>
        <v>3098.48</v>
      </c>
      <c r="K309" s="9">
        <f t="shared" si="107"/>
        <v>2.8517268906158937</v>
      </c>
      <c r="L309" s="9">
        <f t="shared" si="108"/>
        <v>3098.48</v>
      </c>
    </row>
    <row r="310" spans="1:12">
      <c r="A310" s="66">
        <f t="shared" si="109"/>
        <v>3.280104275018942</v>
      </c>
      <c r="B310" s="9">
        <f t="shared" si="110"/>
        <v>3386.76</v>
      </c>
      <c r="C310" s="65">
        <f t="shared" si="104"/>
        <v>3.0921051923195342</v>
      </c>
      <c r="D310" s="9">
        <f t="shared" si="111"/>
        <v>3386.76</v>
      </c>
      <c r="E310" s="66">
        <f t="shared" si="105"/>
        <v>2.9452522504198266</v>
      </c>
      <c r="F310" s="9">
        <f t="shared" si="112"/>
        <v>3386.76</v>
      </c>
      <c r="G310" s="68">
        <f t="shared" si="106"/>
        <v>9.9984697114003816E-4</v>
      </c>
      <c r="H310" s="9">
        <f t="shared" si="113"/>
        <v>3386.76</v>
      </c>
      <c r="I310" s="66">
        <f t="shared" si="114"/>
        <v>2.9462520973909667</v>
      </c>
      <c r="J310" s="9">
        <f t="shared" si="115"/>
        <v>3386.76</v>
      </c>
      <c r="K310" s="9">
        <f t="shared" si="107"/>
        <v>2.9462520973909667</v>
      </c>
      <c r="L310" s="9">
        <f t="shared" si="108"/>
        <v>3386.76</v>
      </c>
    </row>
    <row r="311" spans="1:12">
      <c r="A311" s="66">
        <f t="shared" si="109"/>
        <v>3.358826777619397</v>
      </c>
      <c r="B311" s="9">
        <f t="shared" si="110"/>
        <v>3708.84</v>
      </c>
      <c r="C311" s="65">
        <f t="shared" si="104"/>
        <v>3.1708276949199892</v>
      </c>
      <c r="D311" s="9">
        <f t="shared" si="111"/>
        <v>3708.84</v>
      </c>
      <c r="E311" s="66">
        <f t="shared" si="105"/>
        <v>3.0228098120073468</v>
      </c>
      <c r="F311" s="9">
        <f t="shared" si="112"/>
        <v>3708.84</v>
      </c>
      <c r="G311" s="68">
        <f t="shared" si="106"/>
        <v>9.9984789013426913E-4</v>
      </c>
      <c r="H311" s="9">
        <f t="shared" si="113"/>
        <v>3708.84</v>
      </c>
      <c r="I311" s="66">
        <f t="shared" si="114"/>
        <v>3.0238096598974811</v>
      </c>
      <c r="J311" s="9">
        <f t="shared" si="115"/>
        <v>3708.84</v>
      </c>
      <c r="K311" s="9">
        <f t="shared" si="107"/>
        <v>3.0238096598974811</v>
      </c>
      <c r="L311" s="9">
        <f t="shared" si="108"/>
        <v>3708.84</v>
      </c>
    </row>
    <row r="312" spans="1:12">
      <c r="A312" s="66">
        <f t="shared" si="109"/>
        <v>3.4113084460196994</v>
      </c>
      <c r="B312" s="9">
        <f t="shared" si="110"/>
        <v>4058.36</v>
      </c>
      <c r="C312" s="65">
        <f t="shared" si="104"/>
        <v>3.2233093633202916</v>
      </c>
      <c r="D312" s="9">
        <f t="shared" si="111"/>
        <v>4058.36</v>
      </c>
      <c r="E312" s="66">
        <f t="shared" si="105"/>
        <v>3.0858375915284952</v>
      </c>
      <c r="F312" s="9">
        <f t="shared" si="112"/>
        <v>4058.36</v>
      </c>
      <c r="G312" s="68">
        <f t="shared" si="106"/>
        <v>9.9984879035025574E-4</v>
      </c>
      <c r="H312" s="9">
        <f t="shared" si="113"/>
        <v>4058.36</v>
      </c>
      <c r="I312" s="66">
        <f t="shared" si="114"/>
        <v>3.0868374403188454</v>
      </c>
      <c r="J312" s="9">
        <f t="shared" si="115"/>
        <v>4058.36</v>
      </c>
      <c r="K312" s="9">
        <f t="shared" si="107"/>
        <v>3.0868374403188454</v>
      </c>
      <c r="L312" s="9">
        <f t="shared" si="108"/>
        <v>4058.36</v>
      </c>
    </row>
    <row r="313" spans="1:12">
      <c r="A313" s="66">
        <f t="shared" si="109"/>
        <v>3.4375492802198511</v>
      </c>
      <c r="B313" s="9">
        <f t="shared" si="110"/>
        <v>4434.82</v>
      </c>
      <c r="C313" s="65">
        <f t="shared" si="104"/>
        <v>3.2495501975204433</v>
      </c>
      <c r="D313" s="9">
        <f t="shared" si="111"/>
        <v>4434.82</v>
      </c>
      <c r="E313" s="66">
        <f t="shared" si="105"/>
        <v>3.1377489231781079</v>
      </c>
      <c r="F313" s="9">
        <f t="shared" si="112"/>
        <v>4434.82</v>
      </c>
      <c r="G313" s="68">
        <f t="shared" si="106"/>
        <v>9.998496666985832E-4</v>
      </c>
      <c r="H313" s="9">
        <f t="shared" si="113"/>
        <v>4434.82</v>
      </c>
      <c r="I313" s="66">
        <f t="shared" si="114"/>
        <v>3.1387487728448065</v>
      </c>
      <c r="J313" s="9">
        <f t="shared" si="115"/>
        <v>4434.82</v>
      </c>
      <c r="K313" s="9">
        <f t="shared" si="107"/>
        <v>3.1387487728448065</v>
      </c>
      <c r="L313" s="9">
        <f t="shared" si="108"/>
        <v>4434.82</v>
      </c>
    </row>
    <row r="314" spans="1:12">
      <c r="A314" s="66">
        <f t="shared" si="109"/>
        <v>3.4900309486201539</v>
      </c>
      <c r="B314" s="9">
        <f t="shared" si="110"/>
        <v>4845.43</v>
      </c>
      <c r="C314" s="65">
        <f t="shared" si="104"/>
        <v>3.3020318659207462</v>
      </c>
      <c r="D314" s="9">
        <f t="shared" si="111"/>
        <v>4845.43</v>
      </c>
      <c r="E314" s="66">
        <f t="shared" si="105"/>
        <v>3.1817758133992515</v>
      </c>
      <c r="F314" s="9">
        <f t="shared" si="112"/>
        <v>4845.43</v>
      </c>
      <c r="G314" s="68">
        <f t="shared" si="106"/>
        <v>9.9985053140270769E-4</v>
      </c>
      <c r="H314" s="9">
        <f t="shared" si="113"/>
        <v>4845.43</v>
      </c>
      <c r="I314" s="66">
        <f t="shared" si="114"/>
        <v>3.1827756639306544</v>
      </c>
      <c r="J314" s="9">
        <f t="shared" si="115"/>
        <v>4845.43</v>
      </c>
      <c r="K314" s="9">
        <f t="shared" si="107"/>
        <v>3.1827756639306544</v>
      </c>
      <c r="L314" s="9">
        <f t="shared" si="108"/>
        <v>4845.43</v>
      </c>
    </row>
    <row r="315" spans="1:12">
      <c r="A315" s="66">
        <f t="shared" si="109"/>
        <v>3.5162717828203065</v>
      </c>
      <c r="B315" s="9">
        <f t="shared" si="110"/>
        <v>5302.32</v>
      </c>
      <c r="C315" s="65">
        <f t="shared" si="104"/>
        <v>3.3282727001208987</v>
      </c>
      <c r="D315" s="9">
        <f t="shared" si="111"/>
        <v>5302.32</v>
      </c>
      <c r="E315" s="66">
        <f t="shared" si="105"/>
        <v>3.2202669966496371</v>
      </c>
      <c r="F315" s="9">
        <f t="shared" si="112"/>
        <v>5302.32</v>
      </c>
      <c r="G315" s="68">
        <f t="shared" si="106"/>
        <v>9.9985140118348981E-4</v>
      </c>
      <c r="H315" s="9">
        <f t="shared" si="113"/>
        <v>5302.32</v>
      </c>
      <c r="I315" s="66">
        <f t="shared" si="114"/>
        <v>3.2212668480508206</v>
      </c>
      <c r="J315" s="9">
        <f t="shared" si="115"/>
        <v>5302.32</v>
      </c>
      <c r="K315" s="9">
        <f t="shared" si="107"/>
        <v>3.2212668480508206</v>
      </c>
      <c r="L315" s="9">
        <f t="shared" si="108"/>
        <v>5302.32</v>
      </c>
    </row>
    <row r="316" spans="1:12">
      <c r="A316" s="66">
        <f t="shared" si="109"/>
        <v>3.5425126170204573</v>
      </c>
      <c r="B316" s="9">
        <f t="shared" si="110"/>
        <v>5804.79</v>
      </c>
      <c r="C316" s="65">
        <f t="shared" si="104"/>
        <v>3.3545135343210495</v>
      </c>
      <c r="D316" s="9">
        <f t="shared" si="111"/>
        <v>5804.79</v>
      </c>
      <c r="E316" s="66">
        <f t="shared" si="105"/>
        <v>3.2537981701435652</v>
      </c>
      <c r="F316" s="9">
        <f t="shared" si="112"/>
        <v>5804.79</v>
      </c>
      <c r="G316" s="68">
        <f t="shared" si="106"/>
        <v>9.9985226498364079E-4</v>
      </c>
      <c r="H316" s="9">
        <f t="shared" si="113"/>
        <v>5804.79</v>
      </c>
      <c r="I316" s="66">
        <f t="shared" si="114"/>
        <v>3.2547980224085489</v>
      </c>
      <c r="J316" s="9">
        <f t="shared" si="115"/>
        <v>5804.79</v>
      </c>
      <c r="K316" s="9">
        <f t="shared" si="107"/>
        <v>3.2547980224085489</v>
      </c>
      <c r="L316" s="9">
        <f t="shared" si="108"/>
        <v>5804.79</v>
      </c>
    </row>
    <row r="317" spans="1:12">
      <c r="A317" s="66">
        <f t="shared" si="109"/>
        <v>3.5425126170204573</v>
      </c>
      <c r="B317" s="9">
        <f t="shared" si="110"/>
        <v>6353.99</v>
      </c>
      <c r="C317" s="65">
        <f t="shared" si="104"/>
        <v>3.3545135343210495</v>
      </c>
      <c r="D317" s="9">
        <f t="shared" si="111"/>
        <v>6353.99</v>
      </c>
      <c r="E317" s="66">
        <f t="shared" si="105"/>
        <v>3.2830944785931573</v>
      </c>
      <c r="F317" s="9">
        <f t="shared" si="112"/>
        <v>6353.99</v>
      </c>
      <c r="G317" s="68">
        <f t="shared" si="106"/>
        <v>9.9985311749182528E-4</v>
      </c>
      <c r="H317" s="9">
        <f t="shared" si="113"/>
        <v>6353.99</v>
      </c>
      <c r="I317" s="66">
        <f t="shared" si="114"/>
        <v>3.2840943317106492</v>
      </c>
      <c r="J317" s="9">
        <f t="shared" si="115"/>
        <v>6353.99</v>
      </c>
      <c r="K317" s="9">
        <f t="shared" si="107"/>
        <v>3.2840943317106492</v>
      </c>
      <c r="L317" s="9">
        <f t="shared" si="108"/>
        <v>6353.99</v>
      </c>
    </row>
    <row r="318" spans="1:12">
      <c r="A318" s="66">
        <f t="shared" si="109"/>
        <v>3.5687534512206085</v>
      </c>
      <c r="B318" s="9">
        <f t="shared" si="110"/>
        <v>6944.87</v>
      </c>
      <c r="C318" s="65">
        <f t="shared" si="104"/>
        <v>3.3807543685212007</v>
      </c>
      <c r="D318" s="9">
        <f t="shared" si="111"/>
        <v>6944.87</v>
      </c>
      <c r="E318" s="66">
        <f t="shared" si="105"/>
        <v>3.3085484636957618</v>
      </c>
      <c r="F318" s="9">
        <f t="shared" si="112"/>
        <v>6944.87</v>
      </c>
      <c r="G318" s="68">
        <f t="shared" si="106"/>
        <v>9.9985394650574291E-4</v>
      </c>
      <c r="H318" s="9">
        <f t="shared" si="113"/>
        <v>6944.87</v>
      </c>
      <c r="I318" s="66">
        <f t="shared" si="114"/>
        <v>3.3095483176422675</v>
      </c>
      <c r="J318" s="9">
        <f t="shared" si="115"/>
        <v>6944.87</v>
      </c>
      <c r="K318" s="9">
        <f t="shared" si="107"/>
        <v>3.3095483176422675</v>
      </c>
      <c r="L318" s="9">
        <f t="shared" si="108"/>
        <v>6944.87</v>
      </c>
    </row>
    <row r="319" spans="1:12">
      <c r="A319" s="66">
        <f t="shared" si="109"/>
        <v>3.5687534512206085</v>
      </c>
      <c r="B319" s="9">
        <f t="shared" si="110"/>
        <v>7603.2</v>
      </c>
      <c r="C319" s="65">
        <f t="shared" si="104"/>
        <v>3.3807543685212007</v>
      </c>
      <c r="D319" s="9">
        <f t="shared" si="111"/>
        <v>7603.2</v>
      </c>
      <c r="E319" s="66">
        <f t="shared" si="105"/>
        <v>3.3316131425417792</v>
      </c>
      <c r="F319" s="9">
        <f t="shared" si="112"/>
        <v>7603.2</v>
      </c>
      <c r="G319" s="68">
        <f t="shared" si="106"/>
        <v>9.9985478129789996E-4</v>
      </c>
      <c r="H319" s="9">
        <f t="shared" si="113"/>
        <v>7603.2</v>
      </c>
      <c r="I319" s="66">
        <f t="shared" si="114"/>
        <v>3.3326129973230771</v>
      </c>
      <c r="J319" s="9">
        <f t="shared" si="115"/>
        <v>7603.2</v>
      </c>
      <c r="K319" s="9">
        <f t="shared" si="107"/>
        <v>3.3326129973230771</v>
      </c>
      <c r="L319" s="9">
        <f t="shared" si="108"/>
        <v>7603.2</v>
      </c>
    </row>
    <row r="320" spans="1:12">
      <c r="A320" s="66">
        <f t="shared" si="109"/>
        <v>3.5949942854207606</v>
      </c>
      <c r="B320" s="9">
        <f t="shared" si="110"/>
        <v>8315.86</v>
      </c>
      <c r="C320" s="65">
        <f t="shared" si="104"/>
        <v>3.4069952027213528</v>
      </c>
      <c r="D320" s="9">
        <f t="shared" si="111"/>
        <v>8315.86</v>
      </c>
      <c r="E320" s="66">
        <f t="shared" si="105"/>
        <v>3.3520350890729058</v>
      </c>
      <c r="F320" s="9">
        <f t="shared" si="112"/>
        <v>8315.86</v>
      </c>
      <c r="G320" s="68">
        <f t="shared" si="106"/>
        <v>9.9985559780614813E-4</v>
      </c>
      <c r="H320" s="9">
        <f t="shared" si="113"/>
        <v>8315.86</v>
      </c>
      <c r="I320" s="66">
        <f t="shared" si="114"/>
        <v>3.3530349446707119</v>
      </c>
      <c r="J320" s="9">
        <f t="shared" si="115"/>
        <v>8315.86</v>
      </c>
      <c r="K320" s="9">
        <f t="shared" si="107"/>
        <v>3.3530349446707119</v>
      </c>
      <c r="L320" s="9">
        <f t="shared" si="108"/>
        <v>8315.86</v>
      </c>
    </row>
    <row r="321" spans="1:12">
      <c r="A321" s="66">
        <f t="shared" si="109"/>
        <v>3.5949942854207606</v>
      </c>
      <c r="B321" s="9">
        <f t="shared" si="110"/>
        <v>9094.49</v>
      </c>
      <c r="C321" s="65">
        <f t="shared" ref="C321:C342" si="116">IF(D104&lt;0.0001,0.1,IF(D104="",0.001,D104))</f>
        <v>3.4069952027213528</v>
      </c>
      <c r="D321" s="9">
        <f t="shared" si="111"/>
        <v>9094.49</v>
      </c>
      <c r="E321" s="66">
        <f t="shared" ref="E321:E342" si="117">IF(E104&lt;0.0001,0.1,IF(E104="",E320,E104))</f>
        <v>3.3704122511478412</v>
      </c>
      <c r="F321" s="9">
        <f t="shared" si="112"/>
        <v>9094.49</v>
      </c>
      <c r="G321" s="68">
        <f t="shared" ref="G321:G342" si="118">IF(G104&lt;0.0001,0.1,IF(G104="",0.0001,G104))</f>
        <v>9.9985640436736222E-4</v>
      </c>
      <c r="H321" s="9">
        <f t="shared" si="113"/>
        <v>9094.49</v>
      </c>
      <c r="I321" s="66">
        <f t="shared" si="114"/>
        <v>3.3714121075522083</v>
      </c>
      <c r="J321" s="9">
        <f t="shared" si="115"/>
        <v>9094.49</v>
      </c>
      <c r="K321" s="9">
        <f t="shared" ref="K321:K342" si="119">IF(M104&lt;0.0001,0.1,IF(M104="",0.0001,M104))</f>
        <v>3.3714121075522083</v>
      </c>
      <c r="L321" s="9">
        <f t="shared" ref="L321:L342" si="120">IF(C105="",D321,C105)</f>
        <v>9094.49</v>
      </c>
    </row>
    <row r="322" spans="1:12">
      <c r="A322" s="66">
        <f t="shared" ref="A322:A342" si="121">IF(B105="",A321,IF(B105&lt;0.0001,0.1,B105))</f>
        <v>3.5949942854207606</v>
      </c>
      <c r="B322" s="9">
        <f t="shared" ref="B322:B342" si="122">IF(A105="",B321,A105)</f>
        <v>9955.2900000000009</v>
      </c>
      <c r="C322" s="65">
        <f t="shared" si="116"/>
        <v>3.4069952027213528</v>
      </c>
      <c r="D322" s="9">
        <f t="shared" ref="D322:D342" si="123">IF(A105="",B321,A105)</f>
        <v>9955.2900000000009</v>
      </c>
      <c r="E322" s="66">
        <f t="shared" si="117"/>
        <v>3.3872178294148783</v>
      </c>
      <c r="F322" s="9">
        <f t="shared" ref="F322:F342" si="124">IF(A105="",B321,A105)</f>
        <v>9955.2900000000009</v>
      </c>
      <c r="G322" s="68">
        <f t="shared" si="118"/>
        <v>9.9985721021955101E-4</v>
      </c>
      <c r="H322" s="9">
        <f t="shared" ref="H322:H342" si="125">IF(A105="",B321,A105)</f>
        <v>9955.2900000000009</v>
      </c>
      <c r="I322" s="66">
        <f t="shared" ref="I322:I342" si="126">IF(I105&lt;0.0001,0.1,IF(I105="",I321,I105))</f>
        <v>3.3882176866250977</v>
      </c>
      <c r="J322" s="9">
        <f t="shared" ref="J322:J342" si="127">IF(A105="",B321,A105)</f>
        <v>9955.2900000000009</v>
      </c>
      <c r="K322" s="9">
        <f t="shared" si="119"/>
        <v>3.3882176866250977</v>
      </c>
      <c r="L322" s="9">
        <f t="shared" si="120"/>
        <v>9955.2900000000009</v>
      </c>
    </row>
    <row r="323" spans="1:12">
      <c r="A323" s="66">
        <f t="shared" si="121"/>
        <v>3.5949942854207606</v>
      </c>
      <c r="B323" s="9">
        <f t="shared" si="122"/>
        <v>10894.37</v>
      </c>
      <c r="C323" s="65">
        <f t="shared" si="116"/>
        <v>3.4069952027213528</v>
      </c>
      <c r="D323" s="9">
        <f t="shared" si="123"/>
        <v>10894.37</v>
      </c>
      <c r="E323" s="66">
        <f t="shared" si="117"/>
        <v>3.4024453000657151</v>
      </c>
      <c r="F323" s="9">
        <f t="shared" si="124"/>
        <v>10894.37</v>
      </c>
      <c r="G323" s="68">
        <f t="shared" si="118"/>
        <v>9.9985800450777085E-4</v>
      </c>
      <c r="H323" s="9">
        <f t="shared" si="125"/>
        <v>10894.37</v>
      </c>
      <c r="I323" s="66">
        <f t="shared" si="126"/>
        <v>3.4034451580702227</v>
      </c>
      <c r="J323" s="9">
        <f t="shared" si="127"/>
        <v>10894.37</v>
      </c>
      <c r="K323" s="9">
        <f t="shared" si="119"/>
        <v>3.4034451580702227</v>
      </c>
      <c r="L323" s="9">
        <f t="shared" si="120"/>
        <v>10894.37</v>
      </c>
    </row>
    <row r="324" spans="1:12">
      <c r="A324" s="66">
        <f t="shared" si="121"/>
        <v>3.5949942854207606</v>
      </c>
      <c r="B324" s="9">
        <f t="shared" si="122"/>
        <v>11894.02</v>
      </c>
      <c r="C324" s="65">
        <f t="shared" si="116"/>
        <v>3.4069952027213528</v>
      </c>
      <c r="D324" s="9">
        <f t="shared" si="123"/>
        <v>11894.02</v>
      </c>
      <c r="E324" s="66">
        <f t="shared" si="117"/>
        <v>3.4160024091074819</v>
      </c>
      <c r="F324" s="9">
        <f t="shared" si="124"/>
        <v>11894.02</v>
      </c>
      <c r="G324" s="68">
        <f t="shared" si="118"/>
        <v>9.9985876961922399E-4</v>
      </c>
      <c r="H324" s="9">
        <f t="shared" si="125"/>
        <v>11894.02</v>
      </c>
      <c r="I324" s="66">
        <f t="shared" si="126"/>
        <v>3.417002267877101</v>
      </c>
      <c r="J324" s="9">
        <f t="shared" si="127"/>
        <v>11894.02</v>
      </c>
      <c r="K324" s="9">
        <f t="shared" si="119"/>
        <v>3.417002267877101</v>
      </c>
      <c r="L324" s="9">
        <f t="shared" si="120"/>
        <v>11894.02</v>
      </c>
    </row>
    <row r="325" spans="1:12">
      <c r="A325" s="66">
        <f t="shared" si="121"/>
        <v>3.5949942854207606</v>
      </c>
      <c r="B325" s="9">
        <f t="shared" si="122"/>
        <v>12994.09</v>
      </c>
      <c r="C325" s="65">
        <f t="shared" si="116"/>
        <v>3.4069952027213528</v>
      </c>
      <c r="D325" s="9">
        <f t="shared" si="123"/>
        <v>12994.09</v>
      </c>
      <c r="E325" s="66">
        <f t="shared" si="117"/>
        <v>3.4285488334584442</v>
      </c>
      <c r="F325" s="9">
        <f t="shared" si="124"/>
        <v>12994.09</v>
      </c>
      <c r="G325" s="68">
        <f t="shared" si="118"/>
        <v>9.9985953226883889E-4</v>
      </c>
      <c r="H325" s="9">
        <f t="shared" si="125"/>
        <v>12994.09</v>
      </c>
      <c r="I325" s="66">
        <f t="shared" si="126"/>
        <v>3.4295486929907129</v>
      </c>
      <c r="J325" s="9">
        <f t="shared" si="127"/>
        <v>12994.09</v>
      </c>
      <c r="K325" s="9">
        <f t="shared" si="119"/>
        <v>3.4295486929907129</v>
      </c>
      <c r="L325" s="9">
        <f t="shared" si="120"/>
        <v>12994.09</v>
      </c>
    </row>
    <row r="326" spans="1:12">
      <c r="A326" s="66">
        <f t="shared" si="121"/>
        <v>3.5949942854207606</v>
      </c>
      <c r="B326" s="9">
        <f t="shared" si="122"/>
        <v>14294.23</v>
      </c>
      <c r="C326" s="65">
        <f t="shared" si="116"/>
        <v>3.4069952027213528</v>
      </c>
      <c r="D326" s="9">
        <f t="shared" si="123"/>
        <v>14294.23</v>
      </c>
      <c r="E326" s="66">
        <f t="shared" si="117"/>
        <v>3.4409723725254153</v>
      </c>
      <c r="F326" s="9">
        <f t="shared" si="124"/>
        <v>14294.23</v>
      </c>
      <c r="G326" s="68">
        <f t="shared" si="118"/>
        <v>9.9986034525548413E-4</v>
      </c>
      <c r="H326" s="9">
        <f t="shared" si="125"/>
        <v>14294.23</v>
      </c>
      <c r="I326" s="66">
        <f t="shared" si="126"/>
        <v>3.441972232870671</v>
      </c>
      <c r="J326" s="9">
        <f t="shared" si="127"/>
        <v>14294.23</v>
      </c>
      <c r="K326" s="9">
        <f t="shared" si="119"/>
        <v>3.441972232870671</v>
      </c>
      <c r="L326" s="9">
        <f t="shared" si="120"/>
        <v>14294.23</v>
      </c>
    </row>
    <row r="327" spans="1:12">
      <c r="A327" s="66">
        <f t="shared" si="121"/>
        <v>3.5949942854207606</v>
      </c>
      <c r="B327" s="9">
        <f t="shared" si="122"/>
        <v>15595.22</v>
      </c>
      <c r="C327" s="65">
        <f t="shared" si="116"/>
        <v>3.4069952027213528</v>
      </c>
      <c r="D327" s="9">
        <f t="shared" si="123"/>
        <v>15595.22</v>
      </c>
      <c r="E327" s="66">
        <f t="shared" si="117"/>
        <v>3.4514370672471779</v>
      </c>
      <c r="F327" s="9">
        <f t="shared" si="124"/>
        <v>15595.22</v>
      </c>
      <c r="G327" s="68">
        <f t="shared" si="118"/>
        <v>9.998610797030804E-4</v>
      </c>
      <c r="H327" s="9">
        <f t="shared" si="125"/>
        <v>15595.22</v>
      </c>
      <c r="I327" s="66">
        <f t="shared" si="126"/>
        <v>3.4524369283268812</v>
      </c>
      <c r="J327" s="9">
        <f t="shared" si="127"/>
        <v>15595.22</v>
      </c>
      <c r="K327" s="9">
        <f t="shared" si="119"/>
        <v>3.4524369283268812</v>
      </c>
      <c r="L327" s="9">
        <f t="shared" si="120"/>
        <v>15595.22</v>
      </c>
    </row>
    <row r="328" spans="1:12">
      <c r="A328" s="66">
        <f t="shared" si="121"/>
        <v>3.5949942854207606</v>
      </c>
      <c r="B328" s="9">
        <f t="shared" si="122"/>
        <v>17093.91</v>
      </c>
      <c r="C328" s="65">
        <f t="shared" si="116"/>
        <v>3.4069952027213528</v>
      </c>
      <c r="D328" s="9">
        <f t="shared" si="123"/>
        <v>17093.91</v>
      </c>
      <c r="E328" s="66">
        <f t="shared" si="117"/>
        <v>3.4616505495978385</v>
      </c>
      <c r="F328" s="9">
        <f t="shared" si="124"/>
        <v>17093.91</v>
      </c>
      <c r="G328" s="68">
        <f t="shared" si="118"/>
        <v>9.9986184504248488E-4</v>
      </c>
      <c r="H328" s="9">
        <f t="shared" si="125"/>
        <v>17093.91</v>
      </c>
      <c r="I328" s="66">
        <f t="shared" si="126"/>
        <v>3.4626504114428811</v>
      </c>
      <c r="J328" s="9">
        <f t="shared" si="127"/>
        <v>17093.91</v>
      </c>
      <c r="K328" s="9">
        <f t="shared" si="119"/>
        <v>3.4626504114428811</v>
      </c>
      <c r="L328" s="9">
        <f t="shared" si="120"/>
        <v>17093.91</v>
      </c>
    </row>
    <row r="329" spans="1:12">
      <c r="A329" s="66">
        <f t="shared" si="121"/>
        <v>3.5949942854207606</v>
      </c>
      <c r="B329" s="9">
        <f t="shared" si="122"/>
        <v>18694.91</v>
      </c>
      <c r="C329" s="65">
        <f t="shared" si="116"/>
        <v>3.4069952027213528</v>
      </c>
      <c r="D329" s="9">
        <f t="shared" si="123"/>
        <v>18694.91</v>
      </c>
      <c r="E329" s="66">
        <f t="shared" si="117"/>
        <v>3.4709002736782928</v>
      </c>
      <c r="F329" s="9">
        <f t="shared" si="124"/>
        <v>18694.91</v>
      </c>
      <c r="G329" s="68">
        <f t="shared" si="118"/>
        <v>9.9986258370743895E-4</v>
      </c>
      <c r="H329" s="9">
        <f t="shared" si="125"/>
        <v>18694.91</v>
      </c>
      <c r="I329" s="66">
        <f t="shared" si="126"/>
        <v>3.4719001362620001</v>
      </c>
      <c r="J329" s="9">
        <f t="shared" si="127"/>
        <v>18694.91</v>
      </c>
      <c r="K329" s="9">
        <f t="shared" si="119"/>
        <v>3.4719001362620001</v>
      </c>
      <c r="L329" s="9">
        <f t="shared" si="120"/>
        <v>18694.91</v>
      </c>
    </row>
    <row r="330" spans="1:12">
      <c r="A330" s="66">
        <f t="shared" si="121"/>
        <v>3.5949942854207606</v>
      </c>
      <c r="B330" s="9">
        <f t="shared" si="122"/>
        <v>20393.97</v>
      </c>
      <c r="C330" s="65">
        <f t="shared" si="116"/>
        <v>3.4069952027213528</v>
      </c>
      <c r="D330" s="9">
        <f t="shared" si="123"/>
        <v>20393.97</v>
      </c>
      <c r="E330" s="66">
        <f t="shared" si="117"/>
        <v>3.4792799301270332</v>
      </c>
      <c r="F330" s="9">
        <f t="shared" si="124"/>
        <v>20393.97</v>
      </c>
      <c r="G330" s="68">
        <f t="shared" si="118"/>
        <v>9.9986329388066322E-4</v>
      </c>
      <c r="H330" s="9">
        <f t="shared" si="125"/>
        <v>20393.97</v>
      </c>
      <c r="I330" s="66">
        <f t="shared" si="126"/>
        <v>3.4802797934209138</v>
      </c>
      <c r="J330" s="9">
        <f t="shared" si="127"/>
        <v>20393.97</v>
      </c>
      <c r="K330" s="9">
        <f t="shared" si="119"/>
        <v>3.4802797934209138</v>
      </c>
      <c r="L330" s="9">
        <f t="shared" si="120"/>
        <v>20393.97</v>
      </c>
    </row>
    <row r="331" spans="1:12">
      <c r="A331" s="66">
        <f t="shared" si="121"/>
        <v>3.5949942854207606</v>
      </c>
      <c r="B331" s="9">
        <f t="shared" si="122"/>
        <v>22294.65</v>
      </c>
      <c r="C331" s="65">
        <f t="shared" si="116"/>
        <v>3.4069952027213528</v>
      </c>
      <c r="D331" s="9">
        <f t="shared" si="123"/>
        <v>22294.65</v>
      </c>
      <c r="E331" s="66">
        <f t="shared" si="117"/>
        <v>3.4873039557515049</v>
      </c>
      <c r="F331" s="9">
        <f t="shared" si="124"/>
        <v>22294.65</v>
      </c>
      <c r="G331" s="68">
        <f t="shared" si="118"/>
        <v>9.998640137867461E-4</v>
      </c>
      <c r="H331" s="9">
        <f t="shared" si="125"/>
        <v>22294.65</v>
      </c>
      <c r="I331" s="66">
        <f t="shared" si="126"/>
        <v>3.4883038197652918</v>
      </c>
      <c r="J331" s="9">
        <f t="shared" si="127"/>
        <v>22294.65</v>
      </c>
      <c r="K331" s="9">
        <f t="shared" si="119"/>
        <v>3.4883038197652918</v>
      </c>
      <c r="L331" s="9">
        <f t="shared" si="120"/>
        <v>22294.65</v>
      </c>
    </row>
    <row r="332" spans="1:12">
      <c r="A332" s="66">
        <f t="shared" si="121"/>
        <v>3.5949942854207606</v>
      </c>
      <c r="B332" s="9">
        <f t="shared" si="122"/>
        <v>24396.05</v>
      </c>
      <c r="C332" s="65">
        <f t="shared" si="116"/>
        <v>3.4069952027213528</v>
      </c>
      <c r="D332" s="9">
        <f t="shared" si="123"/>
        <v>24396.05</v>
      </c>
      <c r="E332" s="66">
        <f t="shared" si="117"/>
        <v>3.4948941700985818</v>
      </c>
      <c r="F332" s="9">
        <f t="shared" si="124"/>
        <v>24396.05</v>
      </c>
      <c r="G332" s="68">
        <f t="shared" si="118"/>
        <v>9.9986473384024903E-4</v>
      </c>
      <c r="H332" s="9">
        <f t="shared" si="125"/>
        <v>24396.05</v>
      </c>
      <c r="I332" s="66">
        <f t="shared" si="126"/>
        <v>3.4958940348324221</v>
      </c>
      <c r="J332" s="9">
        <f t="shared" si="127"/>
        <v>24396.05</v>
      </c>
      <c r="K332" s="9">
        <f t="shared" si="119"/>
        <v>3.4958940348324221</v>
      </c>
      <c r="L332" s="9">
        <f t="shared" si="120"/>
        <v>24396.05</v>
      </c>
    </row>
    <row r="333" spans="1:12">
      <c r="A333" s="66">
        <f t="shared" si="121"/>
        <v>3.5949942854207606</v>
      </c>
      <c r="B333" s="9">
        <f t="shared" si="122"/>
        <v>26696.87</v>
      </c>
      <c r="C333" s="65">
        <f t="shared" si="116"/>
        <v>3.4069952027213528</v>
      </c>
      <c r="D333" s="9">
        <f t="shared" si="123"/>
        <v>26696.87</v>
      </c>
      <c r="E333" s="66">
        <f t="shared" si="117"/>
        <v>3.5020134965089467</v>
      </c>
      <c r="F333" s="9">
        <f t="shared" si="124"/>
        <v>26696.87</v>
      </c>
      <c r="G333" s="68">
        <f t="shared" si="118"/>
        <v>9.998654467066174E-4</v>
      </c>
      <c r="H333" s="9">
        <f t="shared" si="125"/>
        <v>26696.87</v>
      </c>
      <c r="I333" s="66">
        <f t="shared" si="126"/>
        <v>3.5030133619556532</v>
      </c>
      <c r="J333" s="9">
        <f t="shared" si="127"/>
        <v>26696.87</v>
      </c>
      <c r="K333" s="9">
        <f t="shared" si="119"/>
        <v>3.5030133619556532</v>
      </c>
      <c r="L333" s="9">
        <f t="shared" si="120"/>
        <v>26696.87</v>
      </c>
    </row>
    <row r="334" spans="1:12">
      <c r="A334" s="66">
        <f t="shared" si="121"/>
        <v>3.5949942854207606</v>
      </c>
      <c r="B334" s="9">
        <f t="shared" si="122"/>
        <v>29297.06</v>
      </c>
      <c r="C334" s="65">
        <f t="shared" si="116"/>
        <v>3.4069952027213528</v>
      </c>
      <c r="D334" s="9">
        <f t="shared" si="123"/>
        <v>29297.06</v>
      </c>
      <c r="E334" s="66">
        <f t="shared" si="117"/>
        <v>3.5089031761062581</v>
      </c>
      <c r="F334" s="9">
        <f t="shared" si="124"/>
        <v>29297.06</v>
      </c>
      <c r="G334" s="68">
        <f t="shared" si="118"/>
        <v>9.9986617401778334E-4</v>
      </c>
      <c r="H334" s="9">
        <f t="shared" si="125"/>
        <v>29297.06</v>
      </c>
      <c r="I334" s="66">
        <f t="shared" si="126"/>
        <v>3.5099030422802757</v>
      </c>
      <c r="J334" s="9">
        <f t="shared" si="127"/>
        <v>29297.06</v>
      </c>
      <c r="K334" s="9">
        <f t="shared" si="119"/>
        <v>3.5099030422802757</v>
      </c>
      <c r="L334" s="9">
        <f t="shared" si="120"/>
        <v>29297.06</v>
      </c>
    </row>
    <row r="335" spans="1:12">
      <c r="A335" s="66">
        <f t="shared" si="121"/>
        <v>3.5949942854207606</v>
      </c>
      <c r="B335" s="9">
        <f t="shared" si="122"/>
        <v>31999.95</v>
      </c>
      <c r="C335" s="65">
        <f t="shared" si="116"/>
        <v>3.4069952027213528</v>
      </c>
      <c r="D335" s="9">
        <f t="shared" si="123"/>
        <v>31999.95</v>
      </c>
      <c r="E335" s="66">
        <f t="shared" si="117"/>
        <v>3.5150577173214579</v>
      </c>
      <c r="F335" s="9">
        <f t="shared" si="124"/>
        <v>31999.95</v>
      </c>
      <c r="G335" s="68">
        <f t="shared" si="118"/>
        <v>9.9986685735848832E-4</v>
      </c>
      <c r="H335" s="9">
        <f t="shared" si="125"/>
        <v>31999.95</v>
      </c>
      <c r="I335" s="66">
        <f t="shared" si="126"/>
        <v>3.5160575841788164</v>
      </c>
      <c r="J335" s="9">
        <f t="shared" si="127"/>
        <v>31999.95</v>
      </c>
      <c r="K335" s="9">
        <f t="shared" si="119"/>
        <v>3.5160575841788164</v>
      </c>
      <c r="L335" s="9">
        <f t="shared" si="120"/>
        <v>31999.95</v>
      </c>
    </row>
    <row r="336" spans="1:12">
      <c r="A336" s="66">
        <f t="shared" si="121"/>
        <v>3.5949942854207606</v>
      </c>
      <c r="B336" s="9">
        <f t="shared" si="122"/>
        <v>34997</v>
      </c>
      <c r="C336" s="65">
        <f t="shared" si="116"/>
        <v>3.4069952027213528</v>
      </c>
      <c r="D336" s="9">
        <f t="shared" si="123"/>
        <v>34997</v>
      </c>
      <c r="E336" s="66">
        <f t="shared" si="117"/>
        <v>3.52094927465527</v>
      </c>
      <c r="F336" s="9">
        <f t="shared" si="124"/>
        <v>34997</v>
      </c>
      <c r="G336" s="68">
        <f t="shared" si="118"/>
        <v>9.998675435228541E-4</v>
      </c>
      <c r="H336" s="9">
        <f t="shared" si="125"/>
        <v>34997</v>
      </c>
      <c r="I336" s="66">
        <f t="shared" si="126"/>
        <v>3.521949142198793</v>
      </c>
      <c r="J336" s="9">
        <f t="shared" si="127"/>
        <v>34997</v>
      </c>
      <c r="K336" s="9">
        <f t="shared" si="119"/>
        <v>3.521949142198793</v>
      </c>
      <c r="L336" s="9">
        <f t="shared" si="120"/>
        <v>34997</v>
      </c>
    </row>
    <row r="337" spans="1:12">
      <c r="A337" s="66">
        <f t="shared" si="121"/>
        <v>3.5949942854207606</v>
      </c>
      <c r="B337" s="9">
        <f t="shared" si="122"/>
        <v>38297.4</v>
      </c>
      <c r="C337" s="65">
        <f t="shared" si="116"/>
        <v>3.4069952027213528</v>
      </c>
      <c r="D337" s="9">
        <f t="shared" si="123"/>
        <v>38297.4</v>
      </c>
      <c r="E337" s="66">
        <f t="shared" si="117"/>
        <v>3.5265510091316128</v>
      </c>
      <c r="F337" s="9">
        <f t="shared" si="124"/>
        <v>38297.4</v>
      </c>
      <c r="G337" s="68">
        <f t="shared" si="118"/>
        <v>9.9986822711602076E-4</v>
      </c>
      <c r="H337" s="9">
        <f t="shared" si="125"/>
        <v>38297.4</v>
      </c>
      <c r="I337" s="66">
        <f t="shared" si="126"/>
        <v>3.527550877358729</v>
      </c>
      <c r="J337" s="9">
        <f t="shared" si="127"/>
        <v>38297.4</v>
      </c>
      <c r="K337" s="9">
        <f t="shared" si="119"/>
        <v>3.527550877358729</v>
      </c>
      <c r="L337" s="9">
        <f t="shared" si="120"/>
        <v>38297.4</v>
      </c>
    </row>
    <row r="338" spans="1:12">
      <c r="A338" s="66">
        <f t="shared" si="121"/>
        <v>3.5949942854207606</v>
      </c>
      <c r="B338" s="9">
        <f t="shared" si="122"/>
        <v>41883.019999999997</v>
      </c>
      <c r="C338" s="65">
        <f t="shared" si="116"/>
        <v>3.4069952027213528</v>
      </c>
      <c r="D338" s="9">
        <f t="shared" si="123"/>
        <v>41883.019999999997</v>
      </c>
      <c r="E338" s="66">
        <f t="shared" si="117"/>
        <v>3.5318140697018041</v>
      </c>
      <c r="F338" s="9">
        <f t="shared" si="124"/>
        <v>41883.019999999997</v>
      </c>
      <c r="G338" s="68">
        <f t="shared" si="118"/>
        <v>9.9986889904979154E-4</v>
      </c>
      <c r="H338" s="9">
        <f t="shared" si="125"/>
        <v>41883.019999999997</v>
      </c>
      <c r="I338" s="66">
        <f t="shared" si="126"/>
        <v>3.5328139386008539</v>
      </c>
      <c r="J338" s="9">
        <f t="shared" si="127"/>
        <v>41883.019999999997</v>
      </c>
      <c r="K338" s="9">
        <f t="shared" si="119"/>
        <v>3.5328139386008539</v>
      </c>
      <c r="L338" s="9">
        <f t="shared" si="120"/>
        <v>41883.019999999997</v>
      </c>
    </row>
    <row r="339" spans="1:12">
      <c r="A339" s="66">
        <f t="shared" si="121"/>
        <v>3.5949942854207606</v>
      </c>
      <c r="B339" s="9">
        <f t="shared" si="122"/>
        <v>45799.8</v>
      </c>
      <c r="C339" s="65">
        <f t="shared" si="116"/>
        <v>3.4069952027213528</v>
      </c>
      <c r="D339" s="9">
        <f t="shared" si="123"/>
        <v>45799.8</v>
      </c>
      <c r="E339" s="66">
        <f t="shared" si="117"/>
        <v>3.5367962464907752</v>
      </c>
      <c r="F339" s="9">
        <f t="shared" si="124"/>
        <v>45799.8</v>
      </c>
      <c r="G339" s="68">
        <f t="shared" si="118"/>
        <v>9.9986956343181793E-4</v>
      </c>
      <c r="H339" s="9">
        <f t="shared" si="125"/>
        <v>45799.8</v>
      </c>
      <c r="I339" s="66">
        <f t="shared" si="126"/>
        <v>3.5377961160542069</v>
      </c>
      <c r="J339" s="9">
        <f t="shared" si="127"/>
        <v>45799.8</v>
      </c>
      <c r="K339" s="9">
        <f t="shared" si="119"/>
        <v>3.5377961160542069</v>
      </c>
      <c r="L339" s="9">
        <f t="shared" si="120"/>
        <v>45799.8</v>
      </c>
    </row>
    <row r="340" spans="1:12">
      <c r="A340" s="66">
        <f t="shared" si="121"/>
        <v>3.5949942854207606</v>
      </c>
      <c r="B340" s="9">
        <f t="shared" si="122"/>
        <v>50092.480000000003</v>
      </c>
      <c r="C340" s="65">
        <f t="shared" si="116"/>
        <v>3.4069952027213528</v>
      </c>
      <c r="D340" s="9">
        <f t="shared" si="123"/>
        <v>50092.480000000003</v>
      </c>
      <c r="E340" s="66">
        <f t="shared" si="117"/>
        <v>3.5415344362399108</v>
      </c>
      <c r="F340" s="9">
        <f t="shared" si="124"/>
        <v>50092.480000000003</v>
      </c>
      <c r="G340" s="68">
        <f t="shared" si="118"/>
        <v>9.9987022251892769E-4</v>
      </c>
      <c r="H340" s="9">
        <f t="shared" si="125"/>
        <v>50092.480000000003</v>
      </c>
      <c r="I340" s="66">
        <f t="shared" si="126"/>
        <v>3.5425343064624299</v>
      </c>
      <c r="J340" s="9">
        <f t="shared" si="127"/>
        <v>50092.480000000003</v>
      </c>
      <c r="K340" s="9">
        <f t="shared" si="119"/>
        <v>3.5425343064624299</v>
      </c>
      <c r="L340" s="9">
        <f t="shared" si="120"/>
        <v>50092.480000000003</v>
      </c>
    </row>
    <row r="341" spans="1:12">
      <c r="A341" s="66">
        <f t="shared" si="121"/>
        <v>3.5949942854207606</v>
      </c>
      <c r="B341" s="9">
        <f t="shared" si="122"/>
        <v>54795.07</v>
      </c>
      <c r="C341" s="65">
        <f t="shared" si="116"/>
        <v>3.4069952027213528</v>
      </c>
      <c r="D341" s="9">
        <f t="shared" si="123"/>
        <v>54795.07</v>
      </c>
      <c r="E341" s="66">
        <f t="shared" si="117"/>
        <v>3.546043463710733</v>
      </c>
      <c r="F341" s="9">
        <f t="shared" si="124"/>
        <v>54795.07</v>
      </c>
      <c r="G341" s="68">
        <f t="shared" si="118"/>
        <v>9.998708759799582E-4</v>
      </c>
      <c r="H341" s="9">
        <f t="shared" si="125"/>
        <v>54795.07</v>
      </c>
      <c r="I341" s="66">
        <f t="shared" si="126"/>
        <v>3.5470433345867129</v>
      </c>
      <c r="J341" s="9">
        <f t="shared" si="127"/>
        <v>54795.07</v>
      </c>
      <c r="K341" s="9">
        <f t="shared" si="119"/>
        <v>3.5470433345867129</v>
      </c>
      <c r="L341" s="9">
        <f t="shared" si="120"/>
        <v>54795.07</v>
      </c>
    </row>
    <row r="342" spans="1:12">
      <c r="A342" s="66">
        <f t="shared" si="121"/>
        <v>3.5949942854207606</v>
      </c>
      <c r="B342" s="9">
        <f t="shared" si="122"/>
        <v>59996.83</v>
      </c>
      <c r="C342" s="65">
        <f t="shared" si="116"/>
        <v>3.4069952027213528</v>
      </c>
      <c r="D342" s="9">
        <f t="shared" si="123"/>
        <v>59996.83</v>
      </c>
      <c r="E342" s="66">
        <f t="shared" si="117"/>
        <v>3.5503779665288531</v>
      </c>
      <c r="F342" s="9">
        <f t="shared" si="124"/>
        <v>59996.83</v>
      </c>
      <c r="G342" s="68">
        <f t="shared" si="118"/>
        <v>9.9987152979504686E-4</v>
      </c>
      <c r="H342" s="9">
        <f t="shared" si="125"/>
        <v>59996.83</v>
      </c>
      <c r="I342" s="66">
        <f t="shared" si="126"/>
        <v>3.5513778380586483</v>
      </c>
      <c r="J342" s="9">
        <f t="shared" si="127"/>
        <v>59996.83</v>
      </c>
      <c r="K342" s="9">
        <f t="shared" si="119"/>
        <v>3.5513778380586483</v>
      </c>
      <c r="L342" s="9">
        <f t="shared" si="120"/>
        <v>59996.83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K346"/>
  <sheetViews>
    <sheetView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2.1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85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124</v>
      </c>
      <c r="D4" s="34">
        <v>0.14356238379416411</v>
      </c>
      <c r="E4" s="35">
        <v>0.11262971154327255</v>
      </c>
      <c r="F4" s="34">
        <v>1575.6798931990411</v>
      </c>
      <c r="G4" s="34">
        <v>1.6111925302509911</v>
      </c>
      <c r="H4" s="36">
        <v>9.0441385090241244E-2</v>
      </c>
      <c r="I4" s="37">
        <v>3402.2412960991896</v>
      </c>
      <c r="J4" s="34">
        <v>2.0567647386703203</v>
      </c>
      <c r="K4" s="36" t="s">
        <v>1</v>
      </c>
      <c r="L4" s="34" t="s">
        <v>1</v>
      </c>
      <c r="M4" s="34"/>
      <c r="N4" s="5"/>
      <c r="O4" s="38">
        <f>$G$4+$J$4+$M$4</f>
        <v>3.6679572689213114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5.3</v>
      </c>
      <c r="C5" s="80" t="s">
        <v>172</v>
      </c>
      <c r="D5" s="43">
        <v>1258</v>
      </c>
      <c r="E5" s="44"/>
      <c r="F5" s="44" t="s">
        <v>17</v>
      </c>
      <c r="G5" s="78">
        <f>3.8068*($E$4^-1.334)*(($G$4/$F$4)^2)</f>
        <v>7.3284797041006869E-5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1258</v>
      </c>
      <c r="Y5" s="10">
        <f>IF(D8="","",(-2*$T$4*COS($V$4*PI()/180))/(D5*69035))</f>
        <v>8.4678904193342942E-6</v>
      </c>
    </row>
    <row r="6" spans="1:37" ht="18" thickTop="1" thickBot="1">
      <c r="A6" s="53" t="s">
        <v>20</v>
      </c>
      <c r="B6" s="23">
        <v>1.1000000000000001E-3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4.2181135346096551E-3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8.4678904193342938E-2</v>
      </c>
    </row>
    <row r="7" spans="1:37" ht="18" thickTop="1" thickBot="1">
      <c r="A7" s="59" t="s">
        <v>22</v>
      </c>
      <c r="B7" s="60" t="s">
        <v>23</v>
      </c>
      <c r="C7" s="55">
        <f>AVERAGE(O8:O125)</f>
        <v>4.2181135346096551E-3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6.6578788422015887E-3</v>
      </c>
      <c r="X8" s="68">
        <f t="shared" ref="X8:X39" si="15">IF(D8="","",IF(W8=" "," ",W8*10000))</f>
        <v>66.57878842201589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7055.7ft; SDGM-313</v>
      </c>
    </row>
    <row r="10" spans="1:37">
      <c r="A10">
        <v>1.96</v>
      </c>
      <c r="B10">
        <v>0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2.15</v>
      </c>
      <c r="B11">
        <v>2.6171985715095519E-2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4.9547005337314152E-3</v>
      </c>
      <c r="X11" s="68">
        <f t="shared" si="15"/>
        <v>49.547005337314154</v>
      </c>
      <c r="Y11" s="68">
        <f t="shared" si="17"/>
        <v>2.6171985715095519E-2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2.6171985715095519E-2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2.6171985715095519E-2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5.3</v>
      </c>
    </row>
    <row r="14" spans="1:37">
      <c r="A14">
        <v>2.82</v>
      </c>
      <c r="B14">
        <v>2.6171985715095519E-2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0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0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2.6171985715095519E-2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0</v>
      </c>
      <c r="H15" s="66">
        <f t="shared" si="4"/>
        <v>0</v>
      </c>
      <c r="I15" s="66">
        <f t="shared" si="5"/>
        <v>0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0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0</v>
      </c>
      <c r="AB15" s="68">
        <f t="shared" si="19"/>
        <v>1E-4</v>
      </c>
      <c r="AC15" s="70">
        <f>O4</f>
        <v>3.6679572689213114</v>
      </c>
    </row>
    <row r="16" spans="1:37">
      <c r="A16">
        <v>3.37</v>
      </c>
      <c r="B16">
        <v>2.6171985715095519E-2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0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0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0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2.6171985715095519E-2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0</v>
      </c>
      <c r="H17" s="66">
        <f t="shared" si="4"/>
        <v>0</v>
      </c>
      <c r="I17" s="66">
        <f t="shared" si="5"/>
        <v>0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0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0</v>
      </c>
      <c r="AB17" s="68">
        <f t="shared" si="19"/>
        <v>1E-4</v>
      </c>
      <c r="AC17" s="11">
        <f>B6</f>
        <v>1.1000000000000001E-3</v>
      </c>
    </row>
    <row r="18" spans="1:29">
      <c r="A18">
        <v>4.04</v>
      </c>
      <c r="B18">
        <v>2.6171985715095519E-2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0</v>
      </c>
      <c r="H18" s="66">
        <f t="shared" si="4"/>
        <v>0</v>
      </c>
      <c r="I18" s="66">
        <f t="shared" si="5"/>
        <v>0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0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0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2.6171985715095519E-2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0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0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0</v>
      </c>
      <c r="AB19" s="68">
        <f t="shared" si="19"/>
        <v>1E-4</v>
      </c>
      <c r="AC19" s="71">
        <f>G5</f>
        <v>7.3284797041006869E-5</v>
      </c>
    </row>
    <row r="20" spans="1:29">
      <c r="A20">
        <v>4.82</v>
      </c>
      <c r="B20">
        <v>2.6171985715095519E-2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0</v>
      </c>
      <c r="H20" s="66">
        <f t="shared" si="4"/>
        <v>0</v>
      </c>
      <c r="I20" s="66">
        <f t="shared" si="5"/>
        <v>0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0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0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2.6171985715095519E-2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0</v>
      </c>
      <c r="H21" s="66">
        <f t="shared" si="4"/>
        <v>0</v>
      </c>
      <c r="I21" s="66">
        <f t="shared" si="5"/>
        <v>0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0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0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2.6171985715095519E-2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0</v>
      </c>
      <c r="H22" s="66">
        <f t="shared" si="4"/>
        <v>0</v>
      </c>
      <c r="I22" s="66">
        <f t="shared" si="5"/>
        <v>0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0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0</v>
      </c>
      <c r="AB22" s="68">
        <f t="shared" si="19"/>
        <v>1E-4</v>
      </c>
      <c r="AC22" s="70">
        <f>E4</f>
        <v>0.11262971154327255</v>
      </c>
    </row>
    <row r="23" spans="1:29">
      <c r="A23">
        <v>6.31</v>
      </c>
      <c r="B23">
        <v>5.2343971430191039E-2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0</v>
      </c>
      <c r="H23" s="66">
        <f t="shared" si="4"/>
        <v>0</v>
      </c>
      <c r="I23" s="66">
        <f t="shared" si="5"/>
        <v>0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0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2.6171985715095519E-2</v>
      </c>
      <c r="Z23" s="68">
        <f t="shared" si="18"/>
        <v>1E-4</v>
      </c>
      <c r="AA23" s="66">
        <f t="shared" si="16"/>
        <v>0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5.2343971430191039E-2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0</v>
      </c>
      <c r="H24" s="66">
        <f t="shared" si="4"/>
        <v>0</v>
      </c>
      <c r="I24" s="66">
        <f t="shared" si="5"/>
        <v>0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0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0</v>
      </c>
      <c r="AB24" s="68">
        <f t="shared" si="19"/>
        <v>1E-4</v>
      </c>
      <c r="AC24" s="70">
        <f>F4</f>
        <v>1575.6798931990411</v>
      </c>
    </row>
    <row r="25" spans="1:29">
      <c r="A25">
        <v>7.55</v>
      </c>
      <c r="B25">
        <v>5.2343971430191039E-2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0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0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0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5.2343971430191039E-2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0</v>
      </c>
      <c r="H26" s="66">
        <f t="shared" si="4"/>
        <v>0</v>
      </c>
      <c r="I26" s="66">
        <f t="shared" si="5"/>
        <v>0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0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0</v>
      </c>
      <c r="AB26" s="68">
        <f t="shared" si="19"/>
        <v>1E-4</v>
      </c>
      <c r="AC26" s="70">
        <f>G4</f>
        <v>1.6111925302509911</v>
      </c>
    </row>
    <row r="27" spans="1:29">
      <c r="A27">
        <v>9.0399999999999991</v>
      </c>
      <c r="B27">
        <v>5.2343971430191039E-2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0</v>
      </c>
      <c r="H27" s="66">
        <f t="shared" si="4"/>
        <v>0</v>
      </c>
      <c r="I27" s="66">
        <f t="shared" si="5"/>
        <v>0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0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0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5.2343971430191039E-2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0</v>
      </c>
      <c r="H28" s="66">
        <f t="shared" si="4"/>
        <v>0</v>
      </c>
      <c r="I28" s="66">
        <f t="shared" si="5"/>
        <v>0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0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0</v>
      </c>
      <c r="AB28" s="68">
        <f t="shared" si="19"/>
        <v>1E-4</v>
      </c>
      <c r="AC28" s="70">
        <f>D4</f>
        <v>0.14356238379416411</v>
      </c>
    </row>
    <row r="29" spans="1:29">
      <c r="A29">
        <v>10.8</v>
      </c>
      <c r="B29">
        <v>5.2343971430191039E-2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0</v>
      </c>
      <c r="H29" s="66">
        <f t="shared" si="4"/>
        <v>0</v>
      </c>
      <c r="I29" s="66">
        <f t="shared" si="5"/>
        <v>0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0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0</v>
      </c>
      <c r="AB29" s="68">
        <f t="shared" si="19"/>
        <v>1E-4</v>
      </c>
      <c r="AC29" s="11" t="s">
        <v>53</v>
      </c>
    </row>
    <row r="30" spans="1:29">
      <c r="A30">
        <v>11.8</v>
      </c>
      <c r="B30">
        <v>5.2343971430191039E-2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0</v>
      </c>
      <c r="H30" s="66">
        <f t="shared" si="4"/>
        <v>0</v>
      </c>
      <c r="I30" s="66">
        <f t="shared" si="5"/>
        <v>0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0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1E-4</v>
      </c>
      <c r="Z30" s="68">
        <f t="shared" si="18"/>
        <v>1E-4</v>
      </c>
      <c r="AA30" s="66">
        <f t="shared" si="16"/>
        <v>0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5.2343971430191039E-2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0</v>
      </c>
      <c r="H31" s="66">
        <f t="shared" si="4"/>
        <v>0</v>
      </c>
      <c r="I31" s="66">
        <f t="shared" si="5"/>
        <v>0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0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0</v>
      </c>
      <c r="AB31" s="68">
        <f t="shared" si="19"/>
        <v>1E-4</v>
      </c>
      <c r="AC31" s="70">
        <f>H4</f>
        <v>9.0441385090241244E-2</v>
      </c>
    </row>
    <row r="32" spans="1:29">
      <c r="A32">
        <v>14.2</v>
      </c>
      <c r="B32">
        <v>5.2343971430191039E-2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0</v>
      </c>
      <c r="H32" s="66">
        <f t="shared" si="4"/>
        <v>0</v>
      </c>
      <c r="I32" s="66">
        <f t="shared" si="5"/>
        <v>0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0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0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5.2343971430191039E-2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0</v>
      </c>
      <c r="H33" s="66">
        <f t="shared" si="4"/>
        <v>0</v>
      </c>
      <c r="I33" s="66">
        <f t="shared" si="5"/>
        <v>0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0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0</v>
      </c>
      <c r="AB33" s="68">
        <f t="shared" si="19"/>
        <v>1E-4</v>
      </c>
      <c r="AC33" s="70">
        <f>I4</f>
        <v>3402.2412960991896</v>
      </c>
    </row>
    <row r="34" spans="1:32">
      <c r="A34">
        <v>16.899999999999999</v>
      </c>
      <c r="B34">
        <v>5.2343971430191039E-2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0</v>
      </c>
      <c r="H34" s="66">
        <f t="shared" si="4"/>
        <v>0</v>
      </c>
      <c r="I34" s="66">
        <f t="shared" si="5"/>
        <v>0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0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1E-4</v>
      </c>
      <c r="Z34" s="68">
        <f t="shared" si="18"/>
        <v>1E-4</v>
      </c>
      <c r="AA34" s="66">
        <f t="shared" si="16"/>
        <v>0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5.2343971430191039E-2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0</v>
      </c>
      <c r="H35" s="66">
        <f t="shared" si="4"/>
        <v>0</v>
      </c>
      <c r="I35" s="66">
        <f t="shared" si="5"/>
        <v>0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0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0</v>
      </c>
      <c r="AB35" s="68">
        <f t="shared" si="19"/>
        <v>1E-4</v>
      </c>
      <c r="AC35" s="70">
        <f>J4</f>
        <v>2.0567647386703203</v>
      </c>
    </row>
    <row r="36" spans="1:32">
      <c r="A36">
        <v>20.29</v>
      </c>
      <c r="B36">
        <v>5.2343971430191039E-2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0</v>
      </c>
      <c r="H36" s="66">
        <f t="shared" si="4"/>
        <v>0</v>
      </c>
      <c r="I36" s="66">
        <f t="shared" si="5"/>
        <v>0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0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5.2501755285966204E-4</v>
      </c>
      <c r="X36" s="65">
        <f t="shared" si="15"/>
        <v>5.2501755285966203</v>
      </c>
      <c r="Y36" s="68">
        <f t="shared" si="17"/>
        <v>1E-4</v>
      </c>
      <c r="Z36" s="68">
        <f t="shared" si="18"/>
        <v>1E-4</v>
      </c>
      <c r="AA36" s="66">
        <f t="shared" si="16"/>
        <v>0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5.2343971430191039E-2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0</v>
      </c>
      <c r="H37" s="66">
        <f t="shared" si="4"/>
        <v>0</v>
      </c>
      <c r="I37" s="66">
        <f t="shared" si="5"/>
        <v>0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0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1E-4</v>
      </c>
      <c r="Z37" s="68">
        <f t="shared" si="18"/>
        <v>1E-4</v>
      </c>
      <c r="AA37" s="66">
        <f t="shared" si="16"/>
        <v>0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7.8515957145286544E-2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0</v>
      </c>
      <c r="H38" s="66">
        <f t="shared" si="4"/>
        <v>0</v>
      </c>
      <c r="I38" s="66">
        <f t="shared" si="5"/>
        <v>0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0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2.6171985715095505E-2</v>
      </c>
      <c r="Z38" s="68">
        <f t="shared" si="18"/>
        <v>1E-4</v>
      </c>
      <c r="AA38" s="66">
        <f t="shared" si="16"/>
        <v>0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7.8515957145286544E-2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0</v>
      </c>
      <c r="H39" s="66">
        <f t="shared" si="4"/>
        <v>0</v>
      </c>
      <c r="I39" s="66">
        <f t="shared" si="5"/>
        <v>0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0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1E-4</v>
      </c>
      <c r="Z39" s="68">
        <f t="shared" si="18"/>
        <v>1E-4</v>
      </c>
      <c r="AA39" s="66">
        <f t="shared" si="16"/>
        <v>0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7.8515957145286544E-2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0</v>
      </c>
      <c r="I40" s="66">
        <f t="shared" ref="I40:I71" si="25">IF(G40="","",E40+G40)</f>
        <v>0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0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0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7.8515957145286544E-2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0</v>
      </c>
      <c r="H41" s="66">
        <f t="shared" si="24"/>
        <v>0</v>
      </c>
      <c r="I41" s="66">
        <f t="shared" si="25"/>
        <v>0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0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0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0.10468794286038208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0</v>
      </c>
      <c r="H42" s="66">
        <f t="shared" si="24"/>
        <v>0</v>
      </c>
      <c r="I42" s="66">
        <f t="shared" si="25"/>
        <v>0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0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2.6171985715095533E-2</v>
      </c>
      <c r="Z42" s="68">
        <f t="shared" si="38"/>
        <v>1E-4</v>
      </c>
      <c r="AA42" s="66">
        <f t="shared" si="36"/>
        <v>0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0.10468794286038208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0</v>
      </c>
      <c r="H43" s="66">
        <f t="shared" si="24"/>
        <v>0</v>
      </c>
      <c r="I43" s="66">
        <f t="shared" si="25"/>
        <v>0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0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0</v>
      </c>
      <c r="AB43" s="68">
        <f t="shared" si="39"/>
        <v>1E-4</v>
      </c>
    </row>
    <row r="44" spans="1:32">
      <c r="A44">
        <v>41.6</v>
      </c>
      <c r="B44">
        <v>0.10468794286038208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0</v>
      </c>
      <c r="H44" s="66">
        <f t="shared" si="24"/>
        <v>0</v>
      </c>
      <c r="I44" s="66">
        <f t="shared" si="25"/>
        <v>0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0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2.5607226316159959E-4</v>
      </c>
      <c r="X44" s="65">
        <f t="shared" si="35"/>
        <v>2.5607226316159961</v>
      </c>
      <c r="Y44" s="68">
        <f t="shared" si="37"/>
        <v>1E-4</v>
      </c>
      <c r="Z44" s="68">
        <f t="shared" si="38"/>
        <v>1E-4</v>
      </c>
      <c r="AA44" s="66">
        <f t="shared" si="36"/>
        <v>0</v>
      </c>
      <c r="AB44" s="68">
        <f t="shared" si="39"/>
        <v>1E-4</v>
      </c>
    </row>
    <row r="45" spans="1:32">
      <c r="A45">
        <v>45.06</v>
      </c>
      <c r="B45">
        <v>0.10468794286038208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0</v>
      </c>
      <c r="H45" s="66">
        <f t="shared" si="24"/>
        <v>0</v>
      </c>
      <c r="I45" s="66">
        <f t="shared" si="25"/>
        <v>0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0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2.3640936856463699E-4</v>
      </c>
      <c r="X45" s="65">
        <f t="shared" si="35"/>
        <v>2.3640936856463699</v>
      </c>
      <c r="Y45" s="68">
        <f t="shared" si="37"/>
        <v>1E-4</v>
      </c>
      <c r="Z45" s="68">
        <f t="shared" si="38"/>
        <v>1E-4</v>
      </c>
      <c r="AA45" s="66">
        <f t="shared" si="36"/>
        <v>0</v>
      </c>
      <c r="AB45" s="68">
        <f t="shared" si="39"/>
        <v>1E-4</v>
      </c>
    </row>
    <row r="46" spans="1:32">
      <c r="A46">
        <v>48.65</v>
      </c>
      <c r="B46">
        <v>0.10468794286038208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0</v>
      </c>
      <c r="H46" s="66">
        <f t="shared" si="24"/>
        <v>0</v>
      </c>
      <c r="I46" s="66">
        <f t="shared" si="25"/>
        <v>0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0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2.1896415513920952E-4</v>
      </c>
      <c r="X46" s="65">
        <f t="shared" si="35"/>
        <v>2.189641551392095</v>
      </c>
      <c r="Y46" s="68">
        <f t="shared" si="37"/>
        <v>1E-4</v>
      </c>
      <c r="Z46" s="68">
        <f t="shared" si="38"/>
        <v>1E-4</v>
      </c>
      <c r="AA46" s="66">
        <f t="shared" si="36"/>
        <v>0</v>
      </c>
      <c r="AB46" s="68">
        <f t="shared" si="39"/>
        <v>1E-4</v>
      </c>
    </row>
    <row r="47" spans="1:32">
      <c r="A47">
        <v>52.73</v>
      </c>
      <c r="B47">
        <v>0.10468794286038208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0</v>
      </c>
      <c r="H47" s="66">
        <f t="shared" si="24"/>
        <v>0</v>
      </c>
      <c r="I47" s="66">
        <f t="shared" si="25"/>
        <v>0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0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2.0202173615631601E-4</v>
      </c>
      <c r="X47" s="65">
        <f t="shared" si="35"/>
        <v>2.02021736156316</v>
      </c>
      <c r="Y47" s="68">
        <f t="shared" si="37"/>
        <v>1E-4</v>
      </c>
      <c r="Z47" s="68">
        <f t="shared" si="38"/>
        <v>1E-4</v>
      </c>
      <c r="AA47" s="66">
        <f t="shared" si="36"/>
        <v>0</v>
      </c>
      <c r="AB47" s="68">
        <f t="shared" si="39"/>
        <v>1E-4</v>
      </c>
    </row>
    <row r="48" spans="1:32">
      <c r="A48">
        <v>58.17</v>
      </c>
      <c r="B48">
        <v>0.10468794286038208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0</v>
      </c>
      <c r="H48" s="66">
        <f t="shared" si="24"/>
        <v>0</v>
      </c>
      <c r="I48" s="66">
        <f t="shared" si="25"/>
        <v>0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0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1.831288662114929E-4</v>
      </c>
      <c r="X48" s="65">
        <f t="shared" si="35"/>
        <v>1.8312886621149289</v>
      </c>
      <c r="Y48" s="68">
        <f t="shared" si="37"/>
        <v>1E-4</v>
      </c>
      <c r="Z48" s="68">
        <f t="shared" si="38"/>
        <v>1E-4</v>
      </c>
      <c r="AA48" s="66">
        <f t="shared" si="36"/>
        <v>0</v>
      </c>
      <c r="AB48" s="68">
        <f t="shared" si="39"/>
        <v>1E-4</v>
      </c>
    </row>
    <row r="49" spans="1:28">
      <c r="A49">
        <v>63.66</v>
      </c>
      <c r="B49">
        <v>0.10468794286038208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0</v>
      </c>
      <c r="H49" s="66">
        <f t="shared" si="24"/>
        <v>0</v>
      </c>
      <c r="I49" s="66">
        <f t="shared" si="25"/>
        <v>0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0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1.6733594325357435E-4</v>
      </c>
      <c r="X49" s="65">
        <f t="shared" si="35"/>
        <v>1.6733594325357435</v>
      </c>
      <c r="Y49" s="68">
        <f t="shared" si="37"/>
        <v>1E-4</v>
      </c>
      <c r="Z49" s="68">
        <f t="shared" si="38"/>
        <v>1E-4</v>
      </c>
      <c r="AA49" s="66">
        <f t="shared" si="36"/>
        <v>0</v>
      </c>
      <c r="AB49" s="68">
        <f t="shared" si="39"/>
        <v>1E-4</v>
      </c>
    </row>
    <row r="50" spans="1:28">
      <c r="A50">
        <v>70.08</v>
      </c>
      <c r="B50">
        <v>0.10468794286038208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0</v>
      </c>
      <c r="H50" s="66">
        <f t="shared" si="24"/>
        <v>0</v>
      </c>
      <c r="I50" s="66">
        <f t="shared" si="25"/>
        <v>0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0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1.5200636626031027E-4</v>
      </c>
      <c r="X50" s="65">
        <f t="shared" si="35"/>
        <v>1.5200636626031028</v>
      </c>
      <c r="Y50" s="68">
        <f t="shared" si="37"/>
        <v>1E-4</v>
      </c>
      <c r="Z50" s="68">
        <f t="shared" si="38"/>
        <v>1E-4</v>
      </c>
      <c r="AA50" s="66">
        <f t="shared" si="36"/>
        <v>0</v>
      </c>
      <c r="AB50" s="68">
        <f t="shared" si="39"/>
        <v>1E-4</v>
      </c>
    </row>
    <row r="51" spans="1:28">
      <c r="A51">
        <v>77.56</v>
      </c>
      <c r="B51">
        <v>0.10468794286038208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0</v>
      </c>
      <c r="H51" s="66">
        <f t="shared" si="24"/>
        <v>0</v>
      </c>
      <c r="I51" s="66">
        <f t="shared" si="25"/>
        <v>0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0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1.3734664965861967E-4</v>
      </c>
      <c r="X51" s="65">
        <f t="shared" si="35"/>
        <v>1.3734664965861967</v>
      </c>
      <c r="Y51" s="68">
        <f t="shared" si="37"/>
        <v>1E-4</v>
      </c>
      <c r="Z51" s="68">
        <f t="shared" si="38"/>
        <v>1E-4</v>
      </c>
      <c r="AA51" s="66">
        <f t="shared" si="36"/>
        <v>0</v>
      </c>
      <c r="AB51" s="68">
        <f t="shared" si="39"/>
        <v>1E-4</v>
      </c>
    </row>
    <row r="52" spans="1:28">
      <c r="A52">
        <v>84.69</v>
      </c>
      <c r="B52">
        <v>0.10468794286038208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0</v>
      </c>
      <c r="H52" s="66">
        <f t="shared" si="24"/>
        <v>0</v>
      </c>
      <c r="I52" s="66">
        <f t="shared" si="25"/>
        <v>0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0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1.2578351809567297E-4</v>
      </c>
      <c r="X52" s="65">
        <f t="shared" si="35"/>
        <v>1.2578351809567296</v>
      </c>
      <c r="Y52" s="68">
        <f t="shared" si="37"/>
        <v>1E-4</v>
      </c>
      <c r="Z52" s="68">
        <f t="shared" si="38"/>
        <v>1E-4</v>
      </c>
      <c r="AA52" s="66">
        <f t="shared" si="36"/>
        <v>0</v>
      </c>
      <c r="AB52" s="68">
        <f t="shared" si="39"/>
        <v>1E-4</v>
      </c>
    </row>
    <row r="53" spans="1:28">
      <c r="A53">
        <v>92.27</v>
      </c>
      <c r="B53">
        <v>0.10468794286038208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0</v>
      </c>
      <c r="H53" s="66">
        <f t="shared" si="24"/>
        <v>0</v>
      </c>
      <c r="I53" s="66">
        <f t="shared" si="25"/>
        <v>0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0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1.1545037550149065E-4</v>
      </c>
      <c r="X53" s="65">
        <f t="shared" si="35"/>
        <v>1.1545037550149064</v>
      </c>
      <c r="Y53" s="68">
        <f t="shared" si="37"/>
        <v>1E-4</v>
      </c>
      <c r="Z53" s="68">
        <f t="shared" si="38"/>
        <v>1E-4</v>
      </c>
      <c r="AA53" s="66">
        <f t="shared" si="36"/>
        <v>0</v>
      </c>
      <c r="AB53" s="68">
        <f t="shared" si="39"/>
        <v>1E-4</v>
      </c>
    </row>
    <row r="54" spans="1:28">
      <c r="A54">
        <v>100.08</v>
      </c>
      <c r="B54">
        <v>0.10468794286038208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0</v>
      </c>
      <c r="H54" s="66">
        <f t="shared" si="24"/>
        <v>0</v>
      </c>
      <c r="I54" s="66">
        <f t="shared" si="25"/>
        <v>0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0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1.0644090874822685E-4</v>
      </c>
      <c r="X54" s="65">
        <f t="shared" si="35"/>
        <v>1.0644090874822685</v>
      </c>
      <c r="Y54" s="68">
        <f t="shared" si="37"/>
        <v>1E-4</v>
      </c>
      <c r="Z54" s="68">
        <f t="shared" si="38"/>
        <v>1E-4</v>
      </c>
      <c r="AA54" s="66">
        <f t="shared" si="36"/>
        <v>0</v>
      </c>
      <c r="AB54" s="68">
        <f t="shared" si="39"/>
        <v>1E-4</v>
      </c>
    </row>
    <row r="55" spans="1:28">
      <c r="A55">
        <v>110.59</v>
      </c>
      <c r="B55">
        <v>0.10468794286038208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0</v>
      </c>
      <c r="H55" s="66">
        <f t="shared" si="24"/>
        <v>0</v>
      </c>
      <c r="I55" s="66">
        <f t="shared" si="25"/>
        <v>0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0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9.6325220612374923E-5</v>
      </c>
      <c r="X55" s="65">
        <f t="shared" si="35"/>
        <v>0.96325220612374918</v>
      </c>
      <c r="Y55" s="68">
        <f t="shared" si="37"/>
        <v>1E-4</v>
      </c>
      <c r="Z55" s="68">
        <f t="shared" si="38"/>
        <v>1E-4</v>
      </c>
      <c r="AA55" s="66">
        <f t="shared" si="36"/>
        <v>0</v>
      </c>
      <c r="AB55" s="68">
        <f t="shared" si="39"/>
        <v>1E-4</v>
      </c>
    </row>
    <row r="56" spans="1:28">
      <c r="A56">
        <v>120.44</v>
      </c>
      <c r="B56">
        <v>0.10468794286038208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0</v>
      </c>
      <c r="H56" s="66">
        <f t="shared" si="24"/>
        <v>0</v>
      </c>
      <c r="I56" s="66">
        <f t="shared" si="25"/>
        <v>0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0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8.8447410723368838E-5</v>
      </c>
      <c r="X56" s="65">
        <f t="shared" si="35"/>
        <v>0.88447410723368836</v>
      </c>
      <c r="Y56" s="68">
        <f t="shared" si="37"/>
        <v>1E-4</v>
      </c>
      <c r="Z56" s="68">
        <f t="shared" si="38"/>
        <v>1E-4</v>
      </c>
      <c r="AA56" s="66">
        <f t="shared" si="36"/>
        <v>0</v>
      </c>
      <c r="AB56" s="68">
        <f t="shared" si="39"/>
        <v>1E-4</v>
      </c>
    </row>
    <row r="57" spans="1:28">
      <c r="A57">
        <v>131.38</v>
      </c>
      <c r="B57">
        <v>0.10468794286038208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0</v>
      </c>
      <c r="H57" s="66">
        <f t="shared" si="24"/>
        <v>0</v>
      </c>
      <c r="I57" s="66">
        <f t="shared" si="25"/>
        <v>0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0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8.108240331498359E-5</v>
      </c>
      <c r="X57" s="65">
        <f t="shared" si="35"/>
        <v>0.81082403314983587</v>
      </c>
      <c r="Y57" s="68">
        <f t="shared" si="37"/>
        <v>1E-4</v>
      </c>
      <c r="Z57" s="68">
        <f t="shared" si="38"/>
        <v>1E-4</v>
      </c>
      <c r="AA57" s="66">
        <f t="shared" si="36"/>
        <v>0</v>
      </c>
      <c r="AB57" s="68">
        <f t="shared" si="39"/>
        <v>1E-4</v>
      </c>
    </row>
    <row r="58" spans="1:28">
      <c r="A58">
        <v>146.07</v>
      </c>
      <c r="B58">
        <v>0.10468794286038208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0</v>
      </c>
      <c r="H58" s="66">
        <f t="shared" si="24"/>
        <v>0</v>
      </c>
      <c r="I58" s="66">
        <f t="shared" si="25"/>
        <v>0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0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7.2928090282210883E-5</v>
      </c>
      <c r="X58" s="65">
        <f t="shared" si="35"/>
        <v>0.72928090282210878</v>
      </c>
      <c r="Y58" s="68">
        <f t="shared" si="37"/>
        <v>1E-4</v>
      </c>
      <c r="Z58" s="68">
        <f t="shared" si="38"/>
        <v>1E-4</v>
      </c>
      <c r="AA58" s="66">
        <f t="shared" si="36"/>
        <v>0</v>
      </c>
      <c r="AB58" s="68">
        <f t="shared" si="39"/>
        <v>1E-4</v>
      </c>
    </row>
    <row r="59" spans="1:28">
      <c r="A59">
        <v>157.49</v>
      </c>
      <c r="B59">
        <v>0.10468794286038208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0</v>
      </c>
      <c r="H59" s="66">
        <f t="shared" si="24"/>
        <v>0</v>
      </c>
      <c r="I59" s="66">
        <f t="shared" si="25"/>
        <v>0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0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6.7639889183583352E-5</v>
      </c>
      <c r="X59" s="65">
        <f t="shared" si="35"/>
        <v>0.67639889183583357</v>
      </c>
      <c r="Y59" s="68">
        <f t="shared" si="37"/>
        <v>1E-4</v>
      </c>
      <c r="Z59" s="68">
        <f t="shared" si="38"/>
        <v>1E-4</v>
      </c>
      <c r="AA59" s="66">
        <f t="shared" si="36"/>
        <v>0</v>
      </c>
      <c r="AB59" s="68">
        <f t="shared" si="39"/>
        <v>1E-4</v>
      </c>
    </row>
    <row r="60" spans="1:28">
      <c r="A60">
        <v>174.55</v>
      </c>
      <c r="B60">
        <v>0.10468794286038208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0</v>
      </c>
      <c r="H60" s="66">
        <f t="shared" si="24"/>
        <v>0</v>
      </c>
      <c r="I60" s="66">
        <f t="shared" si="25"/>
        <v>0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0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6.1028966757505259E-5</v>
      </c>
      <c r="X60" s="65">
        <f t="shared" si="35"/>
        <v>0.61028966757505254</v>
      </c>
      <c r="Y60" s="68">
        <f t="shared" si="37"/>
        <v>1E-4</v>
      </c>
      <c r="Z60" s="68">
        <f t="shared" si="38"/>
        <v>1E-4</v>
      </c>
      <c r="AA60" s="66">
        <f t="shared" si="36"/>
        <v>0</v>
      </c>
      <c r="AB60" s="68">
        <f t="shared" si="39"/>
        <v>1E-4</v>
      </c>
    </row>
    <row r="61" spans="1:28">
      <c r="A61">
        <v>189.45</v>
      </c>
      <c r="B61">
        <v>0.10468794286038208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0</v>
      </c>
      <c r="H61" s="66">
        <f t="shared" si="24"/>
        <v>0</v>
      </c>
      <c r="I61" s="66">
        <f t="shared" si="25"/>
        <v>0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0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5.622911664039347E-5</v>
      </c>
      <c r="X61" s="65">
        <f t="shared" si="35"/>
        <v>0.56229116640393473</v>
      </c>
      <c r="Y61" s="68">
        <f t="shared" si="37"/>
        <v>1E-4</v>
      </c>
      <c r="Z61" s="68">
        <f t="shared" si="38"/>
        <v>1E-4</v>
      </c>
      <c r="AA61" s="66">
        <f t="shared" si="36"/>
        <v>0</v>
      </c>
      <c r="AB61" s="68">
        <f t="shared" si="39"/>
        <v>1E-4</v>
      </c>
    </row>
    <row r="62" spans="1:28">
      <c r="A62">
        <v>209.3</v>
      </c>
      <c r="B62">
        <v>0.10468794286038208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0</v>
      </c>
      <c r="H62" s="66">
        <f t="shared" si="24"/>
        <v>0</v>
      </c>
      <c r="I62" s="66">
        <f t="shared" si="25"/>
        <v>0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0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5.0896350442057062E-5</v>
      </c>
      <c r="X62" s="65">
        <f t="shared" si="35"/>
        <v>0.50896350442057059</v>
      </c>
      <c r="Y62" s="68">
        <f t="shared" si="37"/>
        <v>1E-4</v>
      </c>
      <c r="Z62" s="68">
        <f t="shared" si="38"/>
        <v>1E-4</v>
      </c>
      <c r="AA62" s="66">
        <f t="shared" si="36"/>
        <v>0</v>
      </c>
      <c r="AB62" s="68">
        <f t="shared" si="39"/>
        <v>1E-4</v>
      </c>
    </row>
    <row r="63" spans="1:28">
      <c r="A63">
        <v>227.77</v>
      </c>
      <c r="B63">
        <v>0.10468794286038208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0</v>
      </c>
      <c r="H63" s="66">
        <f t="shared" si="24"/>
        <v>0</v>
      </c>
      <c r="I63" s="66">
        <f t="shared" si="25"/>
        <v>0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0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4.6769136179139226E-5</v>
      </c>
      <c r="X63" s="65">
        <f t="shared" si="35"/>
        <v>0.46769136179139226</v>
      </c>
      <c r="Y63" s="68">
        <f t="shared" si="37"/>
        <v>1E-4</v>
      </c>
      <c r="Z63" s="68">
        <f t="shared" si="38"/>
        <v>1E-4</v>
      </c>
      <c r="AA63" s="66">
        <f t="shared" si="36"/>
        <v>0</v>
      </c>
      <c r="AB63" s="68">
        <f t="shared" si="39"/>
        <v>1E-4</v>
      </c>
    </row>
    <row r="64" spans="1:28">
      <c r="A64">
        <v>248.98</v>
      </c>
      <c r="B64">
        <v>0.10468794286038208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0</v>
      </c>
      <c r="H64" s="66">
        <f t="shared" si="24"/>
        <v>0</v>
      </c>
      <c r="I64" s="66">
        <f t="shared" si="25"/>
        <v>0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0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4.2784987338430966E-5</v>
      </c>
      <c r="X64" s="65">
        <f t="shared" si="35"/>
        <v>0.42784987338430969</v>
      </c>
      <c r="Y64" s="68">
        <f t="shared" si="37"/>
        <v>1E-4</v>
      </c>
      <c r="Z64" s="68">
        <f t="shared" si="38"/>
        <v>1E-4</v>
      </c>
      <c r="AA64" s="66">
        <f t="shared" si="36"/>
        <v>0</v>
      </c>
      <c r="AB64" s="68">
        <f t="shared" si="39"/>
        <v>1E-4</v>
      </c>
    </row>
    <row r="65" spans="1:28">
      <c r="A65">
        <v>273.27999999999997</v>
      </c>
      <c r="B65">
        <v>0.10468794286038208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0</v>
      </c>
      <c r="H65" s="66">
        <f t="shared" si="24"/>
        <v>0</v>
      </c>
      <c r="I65" s="66">
        <f t="shared" si="25"/>
        <v>0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0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3.8980555282210718E-5</v>
      </c>
      <c r="X65" s="65">
        <f t="shared" si="35"/>
        <v>0.38980555282210716</v>
      </c>
      <c r="Y65" s="68">
        <f t="shared" si="37"/>
        <v>1E-4</v>
      </c>
      <c r="Z65" s="68">
        <f t="shared" si="38"/>
        <v>1E-4</v>
      </c>
      <c r="AA65" s="66">
        <f t="shared" si="36"/>
        <v>0</v>
      </c>
      <c r="AB65" s="68">
        <f t="shared" si="39"/>
        <v>1E-4</v>
      </c>
    </row>
    <row r="66" spans="1:28">
      <c r="A66">
        <v>298.8</v>
      </c>
      <c r="B66">
        <v>0.10468794286038208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0</v>
      </c>
      <c r="H66" s="66">
        <f t="shared" si="24"/>
        <v>0</v>
      </c>
      <c r="I66" s="66">
        <f t="shared" si="25"/>
        <v>0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0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3.5651292327719351E-5</v>
      </c>
      <c r="X66" s="65">
        <f t="shared" si="35"/>
        <v>0.35651292327719353</v>
      </c>
      <c r="Y66" s="68">
        <f t="shared" si="37"/>
        <v>1E-4</v>
      </c>
      <c r="Z66" s="68">
        <f t="shared" si="38"/>
        <v>1E-4</v>
      </c>
      <c r="AA66" s="66">
        <f t="shared" si="36"/>
        <v>0</v>
      </c>
      <c r="AB66" s="68">
        <f t="shared" si="39"/>
        <v>1E-4</v>
      </c>
    </row>
    <row r="67" spans="1:28">
      <c r="A67">
        <v>327.14</v>
      </c>
      <c r="B67">
        <v>0.10468794286038208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0</v>
      </c>
      <c r="H67" s="66">
        <f t="shared" si="24"/>
        <v>0</v>
      </c>
      <c r="I67" s="66">
        <f t="shared" si="25"/>
        <v>0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0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3.2562835934225538E-5</v>
      </c>
      <c r="X67" s="65">
        <f t="shared" si="35"/>
        <v>0.32562835934225537</v>
      </c>
      <c r="Y67" s="68">
        <f t="shared" si="37"/>
        <v>1E-4</v>
      </c>
      <c r="Z67" s="68">
        <f t="shared" si="38"/>
        <v>1E-4</v>
      </c>
      <c r="AA67" s="66">
        <f t="shared" si="36"/>
        <v>0</v>
      </c>
      <c r="AB67" s="68">
        <f t="shared" si="39"/>
        <v>1E-4</v>
      </c>
    </row>
    <row r="68" spans="1:28">
      <c r="A68">
        <v>357.43</v>
      </c>
      <c r="B68">
        <v>0.10468794286038208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0</v>
      </c>
      <c r="H68" s="66">
        <f t="shared" si="24"/>
        <v>0</v>
      </c>
      <c r="I68" s="66">
        <f t="shared" si="25"/>
        <v>0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0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2.9803335331456629E-5</v>
      </c>
      <c r="X68" s="65">
        <f t="shared" si="35"/>
        <v>0.29803335331456626</v>
      </c>
      <c r="Y68" s="68">
        <f t="shared" si="37"/>
        <v>1E-4</v>
      </c>
      <c r="Z68" s="68">
        <f t="shared" si="38"/>
        <v>1E-4</v>
      </c>
      <c r="AA68" s="66">
        <f t="shared" si="36"/>
        <v>0</v>
      </c>
      <c r="AB68" s="68">
        <f t="shared" si="39"/>
        <v>1E-4</v>
      </c>
    </row>
    <row r="69" spans="1:28">
      <c r="A69">
        <v>392.38</v>
      </c>
      <c r="B69">
        <v>0.10468794286038208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0</v>
      </c>
      <c r="H69" s="66">
        <f t="shared" si="24"/>
        <v>0</v>
      </c>
      <c r="I69" s="66">
        <f t="shared" si="25"/>
        <v>0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0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2.714869806698237E-5</v>
      </c>
      <c r="X69" s="65">
        <f t="shared" si="35"/>
        <v>0.27148698066982369</v>
      </c>
      <c r="Y69" s="68">
        <f t="shared" si="37"/>
        <v>1E-4</v>
      </c>
      <c r="Z69" s="68">
        <f t="shared" si="38"/>
        <v>1E-4</v>
      </c>
      <c r="AA69" s="66">
        <f t="shared" si="36"/>
        <v>0</v>
      </c>
      <c r="AB69" s="68">
        <f t="shared" si="39"/>
        <v>1E-4</v>
      </c>
    </row>
    <row r="70" spans="1:28">
      <c r="A70">
        <v>428.82</v>
      </c>
      <c r="B70">
        <v>0.10468794286038208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0</v>
      </c>
      <c r="H70" s="66">
        <f t="shared" si="24"/>
        <v>0</v>
      </c>
      <c r="I70" s="66">
        <f t="shared" si="25"/>
        <v>0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0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2.4841672840638363E-5</v>
      </c>
      <c r="X70" s="65">
        <f t="shared" si="35"/>
        <v>0.24841672840638362</v>
      </c>
      <c r="Y70" s="68">
        <f t="shared" si="37"/>
        <v>1E-4</v>
      </c>
      <c r="Z70" s="68">
        <f t="shared" si="38"/>
        <v>1E-4</v>
      </c>
      <c r="AA70" s="66">
        <f t="shared" si="36"/>
        <v>0</v>
      </c>
      <c r="AB70" s="68">
        <f t="shared" si="39"/>
        <v>1E-4</v>
      </c>
    </row>
    <row r="71" spans="1:28">
      <c r="A71">
        <v>469.74</v>
      </c>
      <c r="B71">
        <v>0.10468794286038208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0</v>
      </c>
      <c r="H71" s="66">
        <f t="shared" si="24"/>
        <v>0</v>
      </c>
      <c r="I71" s="66">
        <f t="shared" si="25"/>
        <v>0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0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2.2677664553843703E-5</v>
      </c>
      <c r="X71" s="65">
        <f t="shared" si="35"/>
        <v>0.22677664553843704</v>
      </c>
      <c r="Y71" s="68">
        <f t="shared" si="37"/>
        <v>1E-4</v>
      </c>
      <c r="Z71" s="68">
        <f t="shared" si="38"/>
        <v>1E-4</v>
      </c>
      <c r="AA71" s="66">
        <f t="shared" si="36"/>
        <v>0</v>
      </c>
      <c r="AB71" s="68">
        <f t="shared" si="39"/>
        <v>1E-4</v>
      </c>
    </row>
    <row r="72" spans="1:28">
      <c r="A72">
        <v>514.38</v>
      </c>
      <c r="B72">
        <v>0.10468794286038208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0</v>
      </c>
      <c r="H72" s="66">
        <f t="shared" ref="H72:H103" si="44">IF(G72="","",IF(ABS(G72-F72)&lt;0.05,0,G72-F72))</f>
        <v>0</v>
      </c>
      <c r="I72" s="66">
        <f t="shared" ref="I72:I103" si="45">IF(G72="","",E72+G72)</f>
        <v>0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0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2.0709604081656643E-5</v>
      </c>
      <c r="X72" s="65">
        <f t="shared" ref="X72:X103" si="55">IF(D72="","",IF(W72=" "," ",W72*10000))</f>
        <v>0.20709604081656643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0</v>
      </c>
      <c r="AB72" s="68">
        <f t="shared" si="39"/>
        <v>1E-4</v>
      </c>
    </row>
    <row r="73" spans="1:28">
      <c r="A73">
        <v>559.79999999999995</v>
      </c>
      <c r="B73">
        <v>0.10468794286038208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0</v>
      </c>
      <c r="H73" s="66">
        <f t="shared" si="44"/>
        <v>0</v>
      </c>
      <c r="I73" s="66">
        <f t="shared" si="45"/>
        <v>0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0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1.9029307158846986E-5</v>
      </c>
      <c r="X73" s="65">
        <f t="shared" si="55"/>
        <v>0.19029307158846986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0</v>
      </c>
      <c r="AB73" s="68">
        <f t="shared" ref="AB73:AB104" si="59">IF(AA73-AA72&lt;0.0001,0.0001,AA73-AA72)</f>
        <v>1E-4</v>
      </c>
    </row>
    <row r="74" spans="1:28">
      <c r="A74">
        <v>615.29</v>
      </c>
      <c r="B74">
        <v>0.10468794286038208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0</v>
      </c>
      <c r="H74" s="66">
        <f t="shared" si="44"/>
        <v>0</v>
      </c>
      <c r="I74" s="66">
        <f t="shared" si="45"/>
        <v>0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0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1.7313146886057864E-5</v>
      </c>
      <c r="X74" s="65">
        <f t="shared" si="55"/>
        <v>0.17313146886057865</v>
      </c>
      <c r="Y74" s="68">
        <f t="shared" si="57"/>
        <v>1E-4</v>
      </c>
      <c r="Z74" s="68">
        <f t="shared" si="58"/>
        <v>1E-4</v>
      </c>
      <c r="AA74" s="66">
        <f t="shared" si="56"/>
        <v>0</v>
      </c>
      <c r="AB74" s="68">
        <f t="shared" si="59"/>
        <v>1E-4</v>
      </c>
    </row>
    <row r="75" spans="1:28">
      <c r="A75">
        <v>674.35</v>
      </c>
      <c r="B75">
        <v>0.10468794286038208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0</v>
      </c>
      <c r="H75" s="66">
        <f t="shared" si="44"/>
        <v>0</v>
      </c>
      <c r="I75" s="66">
        <f t="shared" si="45"/>
        <v>0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0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1.5796850519051742E-5</v>
      </c>
      <c r="X75" s="65">
        <f t="shared" si="55"/>
        <v>0.15796850519051742</v>
      </c>
      <c r="Y75" s="68">
        <f t="shared" si="57"/>
        <v>1E-4</v>
      </c>
      <c r="Z75" s="68">
        <f t="shared" si="58"/>
        <v>1E-4</v>
      </c>
      <c r="AA75" s="66">
        <f t="shared" si="56"/>
        <v>0</v>
      </c>
      <c r="AB75" s="68">
        <f t="shared" si="59"/>
        <v>1E-4</v>
      </c>
    </row>
    <row r="76" spans="1:28">
      <c r="A76">
        <v>736.01</v>
      </c>
      <c r="B76">
        <v>0.10468794286038208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0</v>
      </c>
      <c r="H76" s="66">
        <f t="shared" si="44"/>
        <v>0</v>
      </c>
      <c r="I76" s="66">
        <f t="shared" si="45"/>
        <v>0</v>
      </c>
      <c r="J76" s="66">
        <f t="shared" si="46"/>
        <v>0</v>
      </c>
      <c r="K76" s="66">
        <f t="shared" si="47"/>
        <v>0</v>
      </c>
      <c r="L76" s="66">
        <f t="shared" si="48"/>
        <v>0</v>
      </c>
      <c r="M76" s="66">
        <f t="shared" si="49"/>
        <v>0</v>
      </c>
      <c r="N76" s="66">
        <f t="shared" si="50"/>
        <v>0</v>
      </c>
      <c r="O76" s="67">
        <f t="shared" si="51"/>
        <v>0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1.4473453006783253E-5</v>
      </c>
      <c r="X76" s="65">
        <f t="shared" si="55"/>
        <v>0.14473453006783252</v>
      </c>
      <c r="Y76" s="68">
        <f t="shared" si="57"/>
        <v>1E-4</v>
      </c>
      <c r="Z76" s="68">
        <f t="shared" si="58"/>
        <v>1E-4</v>
      </c>
      <c r="AA76" s="66">
        <f t="shared" si="56"/>
        <v>0</v>
      </c>
      <c r="AB76" s="68">
        <f t="shared" si="59"/>
        <v>1E-4</v>
      </c>
    </row>
    <row r="77" spans="1:28">
      <c r="A77">
        <v>804.18</v>
      </c>
      <c r="B77">
        <v>0.10468794286038208</v>
      </c>
      <c r="D77" s="66">
        <f t="shared" si="40"/>
        <v>0</v>
      </c>
      <c r="E77" s="66">
        <f t="shared" si="41"/>
        <v>0</v>
      </c>
      <c r="F77" s="66">
        <f t="shared" si="42"/>
        <v>0</v>
      </c>
      <c r="G77" s="66">
        <f t="shared" si="43"/>
        <v>0</v>
      </c>
      <c r="H77" s="66">
        <f t="shared" si="44"/>
        <v>0</v>
      </c>
      <c r="I77" s="66">
        <f t="shared" si="45"/>
        <v>0</v>
      </c>
      <c r="J77" s="66">
        <f t="shared" si="46"/>
        <v>0</v>
      </c>
      <c r="K77" s="66">
        <f t="shared" si="47"/>
        <v>0</v>
      </c>
      <c r="L77" s="66">
        <f t="shared" si="48"/>
        <v>0</v>
      </c>
      <c r="M77" s="66">
        <f t="shared" si="49"/>
        <v>0</v>
      </c>
      <c r="N77" s="66">
        <f t="shared" si="50"/>
        <v>0</v>
      </c>
      <c r="O77" s="67">
        <f t="shared" si="51"/>
        <v>0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1.3246544489445825E-5</v>
      </c>
      <c r="X77" s="65">
        <f t="shared" si="55"/>
        <v>0.13246544489445825</v>
      </c>
      <c r="Y77" s="68">
        <f t="shared" si="57"/>
        <v>1E-4</v>
      </c>
      <c r="Z77" s="68">
        <f t="shared" si="58"/>
        <v>1E-4</v>
      </c>
      <c r="AA77" s="66">
        <f t="shared" si="56"/>
        <v>0</v>
      </c>
      <c r="AB77" s="68">
        <f t="shared" si="59"/>
        <v>1E-4</v>
      </c>
    </row>
    <row r="78" spans="1:28">
      <c r="A78">
        <v>878.27</v>
      </c>
      <c r="B78">
        <v>0.10468794286038208</v>
      </c>
      <c r="D78" s="66">
        <f t="shared" si="40"/>
        <v>0</v>
      </c>
      <c r="E78" s="66">
        <f t="shared" si="41"/>
        <v>0</v>
      </c>
      <c r="F78" s="66">
        <f t="shared" si="42"/>
        <v>0</v>
      </c>
      <c r="G78" s="66">
        <f t="shared" si="43"/>
        <v>0</v>
      </c>
      <c r="H78" s="66">
        <f t="shared" si="44"/>
        <v>0</v>
      </c>
      <c r="I78" s="66">
        <f t="shared" si="45"/>
        <v>0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0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1.2129078925071497E-5</v>
      </c>
      <c r="X78" s="65">
        <f t="shared" si="55"/>
        <v>0.12129078925071497</v>
      </c>
      <c r="Y78" s="68">
        <f t="shared" si="57"/>
        <v>1E-4</v>
      </c>
      <c r="Z78" s="68">
        <f t="shared" si="58"/>
        <v>1E-4</v>
      </c>
      <c r="AA78" s="66">
        <f t="shared" si="56"/>
        <v>0</v>
      </c>
      <c r="AB78" s="68">
        <f t="shared" si="59"/>
        <v>1E-4</v>
      </c>
    </row>
    <row r="79" spans="1:28">
      <c r="A79">
        <v>960.28</v>
      </c>
      <c r="B79">
        <v>0.10468794286038208</v>
      </c>
      <c r="D79" s="66">
        <f t="shared" si="40"/>
        <v>0</v>
      </c>
      <c r="E79" s="66">
        <f t="shared" si="41"/>
        <v>0</v>
      </c>
      <c r="F79" s="66">
        <f t="shared" si="42"/>
        <v>0</v>
      </c>
      <c r="G79" s="66">
        <f t="shared" si="43"/>
        <v>0</v>
      </c>
      <c r="H79" s="66">
        <f t="shared" si="44"/>
        <v>0</v>
      </c>
      <c r="I79" s="66">
        <f t="shared" si="45"/>
        <v>0</v>
      </c>
      <c r="J79" s="66">
        <f t="shared" si="46"/>
        <v>0</v>
      </c>
      <c r="K79" s="66">
        <f t="shared" si="47"/>
        <v>0</v>
      </c>
      <c r="L79" s="66">
        <f t="shared" si="48"/>
        <v>0</v>
      </c>
      <c r="M79" s="66">
        <f t="shared" si="49"/>
        <v>0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1.1093229211815869E-5</v>
      </c>
      <c r="X79" s="65">
        <f t="shared" si="55"/>
        <v>0.11093229211815869</v>
      </c>
      <c r="Y79" s="68">
        <f t="shared" si="57"/>
        <v>1E-4</v>
      </c>
      <c r="Z79" s="68">
        <f t="shared" si="58"/>
        <v>1E-4</v>
      </c>
      <c r="AA79" s="66">
        <f t="shared" si="56"/>
        <v>0</v>
      </c>
      <c r="AB79" s="68">
        <f t="shared" si="59"/>
        <v>1E-4</v>
      </c>
    </row>
    <row r="80" spans="1:28">
      <c r="A80">
        <v>1050.43</v>
      </c>
      <c r="B80">
        <v>0.10468794286038208</v>
      </c>
      <c r="D80" s="66">
        <f t="shared" si="40"/>
        <v>0</v>
      </c>
      <c r="E80" s="66">
        <f t="shared" si="41"/>
        <v>0</v>
      </c>
      <c r="F80" s="66">
        <f t="shared" si="42"/>
        <v>0</v>
      </c>
      <c r="G80" s="66">
        <f t="shared" si="43"/>
        <v>0</v>
      </c>
      <c r="H80" s="66">
        <f t="shared" si="44"/>
        <v>0</v>
      </c>
      <c r="I80" s="66">
        <f t="shared" si="45"/>
        <v>0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0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1.0141186130939275E-5</v>
      </c>
      <c r="X80" s="65">
        <f t="shared" si="55"/>
        <v>0.10141186130939275</v>
      </c>
      <c r="Y80" s="68">
        <f t="shared" si="57"/>
        <v>1E-4</v>
      </c>
      <c r="Z80" s="68">
        <f t="shared" si="58"/>
        <v>1E-4</v>
      </c>
      <c r="AA80" s="66">
        <f t="shared" si="56"/>
        <v>0</v>
      </c>
      <c r="AB80" s="68">
        <f t="shared" si="59"/>
        <v>1E-4</v>
      </c>
    </row>
    <row r="81" spans="1:28">
      <c r="A81">
        <v>1146.94</v>
      </c>
      <c r="B81">
        <v>0.1308599285754776</v>
      </c>
      <c r="D81" s="66">
        <f t="shared" si="40"/>
        <v>0</v>
      </c>
      <c r="E81" s="66">
        <f t="shared" si="41"/>
        <v>0</v>
      </c>
      <c r="F81" s="66">
        <f t="shared" si="42"/>
        <v>0</v>
      </c>
      <c r="G81" s="66">
        <f t="shared" si="43"/>
        <v>0</v>
      </c>
      <c r="H81" s="66">
        <f t="shared" si="44"/>
        <v>0</v>
      </c>
      <c r="I81" s="66">
        <f t="shared" si="45"/>
        <v>0</v>
      </c>
      <c r="J81" s="66">
        <f t="shared" si="46"/>
        <v>0</v>
      </c>
      <c r="K81" s="66">
        <f t="shared" si="47"/>
        <v>0</v>
      </c>
      <c r="L81" s="66">
        <f t="shared" si="48"/>
        <v>0</v>
      </c>
      <c r="M81" s="66">
        <f t="shared" si="49"/>
        <v>0</v>
      </c>
      <c r="N81" s="66">
        <f t="shared" si="50"/>
        <v>0</v>
      </c>
      <c r="O81" s="67">
        <f t="shared" si="51"/>
        <v>0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9.2878495366126754E-6</v>
      </c>
      <c r="X81" s="65">
        <f t="shared" si="55"/>
        <v>9.2878495366126759E-2</v>
      </c>
      <c r="Y81" s="68">
        <f t="shared" si="57"/>
        <v>2.6171985715095519E-2</v>
      </c>
      <c r="Z81" s="68">
        <f t="shared" si="58"/>
        <v>1E-4</v>
      </c>
      <c r="AA81" s="66">
        <f t="shared" si="56"/>
        <v>0</v>
      </c>
      <c r="AB81" s="68">
        <f t="shared" si="59"/>
        <v>1E-4</v>
      </c>
    </row>
    <row r="82" spans="1:28">
      <c r="A82">
        <v>1258.69</v>
      </c>
      <c r="B82">
        <v>0.1308599285754776</v>
      </c>
      <c r="D82" s="66">
        <f t="shared" si="40"/>
        <v>0</v>
      </c>
      <c r="E82" s="66">
        <f t="shared" si="41"/>
        <v>0</v>
      </c>
      <c r="F82" s="66">
        <f t="shared" si="42"/>
        <v>0</v>
      </c>
      <c r="G82" s="66">
        <f t="shared" si="43"/>
        <v>0</v>
      </c>
      <c r="H82" s="66">
        <f t="shared" si="44"/>
        <v>0</v>
      </c>
      <c r="I82" s="66">
        <f t="shared" si="45"/>
        <v>0</v>
      </c>
      <c r="J82" s="66">
        <f t="shared" si="46"/>
        <v>0</v>
      </c>
      <c r="K82" s="66">
        <f t="shared" si="47"/>
        <v>0</v>
      </c>
      <c r="L82" s="66">
        <f t="shared" si="48"/>
        <v>0</v>
      </c>
      <c r="M82" s="66">
        <f t="shared" si="49"/>
        <v>0</v>
      </c>
      <c r="N82" s="66">
        <f t="shared" si="50"/>
        <v>0</v>
      </c>
      <c r="O82" s="67">
        <f t="shared" si="51"/>
        <v>0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8.4632484150366982E-6</v>
      </c>
      <c r="X82" s="65">
        <f t="shared" si="55"/>
        <v>8.4632484150366977E-2</v>
      </c>
      <c r="Y82" s="68">
        <f t="shared" si="57"/>
        <v>1E-4</v>
      </c>
      <c r="Z82" s="68">
        <f t="shared" si="58"/>
        <v>1E-4</v>
      </c>
      <c r="AA82" s="66">
        <f t="shared" si="56"/>
        <v>0</v>
      </c>
      <c r="AB82" s="68">
        <f t="shared" si="59"/>
        <v>1E-4</v>
      </c>
    </row>
    <row r="83" spans="1:28" ht="15" customHeight="1">
      <c r="A83">
        <v>1377.04</v>
      </c>
      <c r="B83">
        <v>0.15703191429057309</v>
      </c>
      <c r="D83" s="66">
        <f t="shared" si="40"/>
        <v>0</v>
      </c>
      <c r="E83" s="66">
        <f t="shared" si="41"/>
        <v>0</v>
      </c>
      <c r="F83" s="66">
        <f t="shared" si="42"/>
        <v>0</v>
      </c>
      <c r="G83" s="66">
        <f t="shared" si="43"/>
        <v>0</v>
      </c>
      <c r="H83" s="66">
        <f t="shared" si="44"/>
        <v>0</v>
      </c>
      <c r="I83" s="66">
        <f t="shared" si="45"/>
        <v>0</v>
      </c>
      <c r="J83" s="66">
        <f t="shared" si="46"/>
        <v>0</v>
      </c>
      <c r="K83" s="66">
        <f t="shared" si="47"/>
        <v>0</v>
      </c>
      <c r="L83" s="66">
        <f t="shared" si="48"/>
        <v>0</v>
      </c>
      <c r="M83" s="66">
        <f t="shared" si="49"/>
        <v>0</v>
      </c>
      <c r="N83" s="66">
        <f t="shared" si="50"/>
        <v>0</v>
      </c>
      <c r="O83" s="67">
        <f t="shared" si="51"/>
        <v>0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7.7358727034236796E-6</v>
      </c>
      <c r="X83" s="65">
        <f t="shared" si="55"/>
        <v>7.7358727034236796E-2</v>
      </c>
      <c r="Y83" s="68">
        <f t="shared" si="57"/>
        <v>2.6171985715095492E-2</v>
      </c>
      <c r="Z83" s="68">
        <f t="shared" si="58"/>
        <v>1E-4</v>
      </c>
      <c r="AA83" s="66">
        <f t="shared" si="56"/>
        <v>0</v>
      </c>
      <c r="AB83" s="68">
        <f t="shared" si="59"/>
        <v>1E-4</v>
      </c>
    </row>
    <row r="84" spans="1:28">
      <c r="A84">
        <v>1507.01</v>
      </c>
      <c r="B84">
        <v>0.23554787143585967</v>
      </c>
      <c r="D84" s="66">
        <f t="shared" si="40"/>
        <v>9.1985487641695562E-2</v>
      </c>
      <c r="E84" s="66">
        <f t="shared" si="41"/>
        <v>0</v>
      </c>
      <c r="F84" s="66">
        <f t="shared" si="42"/>
        <v>9.1985487641695562E-2</v>
      </c>
      <c r="G84" s="66">
        <f t="shared" si="43"/>
        <v>0</v>
      </c>
      <c r="H84" s="66">
        <f t="shared" si="44"/>
        <v>-9.1985487641695562E-2</v>
      </c>
      <c r="I84" s="66">
        <f t="shared" si="45"/>
        <v>0</v>
      </c>
      <c r="J84" s="66">
        <f t="shared" si="46"/>
        <v>9.1985487641695562E-2</v>
      </c>
      <c r="K84" s="66">
        <f t="shared" si="47"/>
        <v>0</v>
      </c>
      <c r="L84" s="66">
        <f t="shared" si="48"/>
        <v>-9.1985487641695562E-2</v>
      </c>
      <c r="M84" s="66">
        <f t="shared" si="49"/>
        <v>0</v>
      </c>
      <c r="N84" s="66">
        <f t="shared" si="50"/>
        <v>9.1985487641695562E-2</v>
      </c>
      <c r="O84" s="67">
        <f t="shared" si="51"/>
        <v>8.4613299366805266E-3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7.0687030262058929E-6</v>
      </c>
      <c r="X84" s="65">
        <f t="shared" si="55"/>
        <v>7.0687030262058928E-2</v>
      </c>
      <c r="Y84" s="68">
        <f t="shared" si="57"/>
        <v>7.8515957145286586E-2</v>
      </c>
      <c r="Z84" s="68">
        <f t="shared" si="58"/>
        <v>9.1985487641695562E-2</v>
      </c>
      <c r="AA84" s="66">
        <f t="shared" si="56"/>
        <v>0</v>
      </c>
      <c r="AB84" s="68">
        <f t="shared" si="59"/>
        <v>1E-4</v>
      </c>
    </row>
    <row r="85" spans="1:28">
      <c r="A85">
        <v>1649.14</v>
      </c>
      <c r="B85">
        <v>0.31406382858114618</v>
      </c>
      <c r="D85" s="66">
        <f t="shared" si="40"/>
        <v>0.17050144478698206</v>
      </c>
      <c r="E85" s="66">
        <f t="shared" si="41"/>
        <v>5.4587015877223741E-3</v>
      </c>
      <c r="F85" s="66">
        <f t="shared" si="42"/>
        <v>0.16504274319925968</v>
      </c>
      <c r="G85" s="66">
        <f t="shared" si="43"/>
        <v>0</v>
      </c>
      <c r="H85" s="66">
        <f t="shared" si="44"/>
        <v>-0.16504274319925968</v>
      </c>
      <c r="I85" s="66">
        <f t="shared" si="45"/>
        <v>5.4587015877223741E-3</v>
      </c>
      <c r="J85" s="66">
        <f t="shared" si="46"/>
        <v>0.16504274319925968</v>
      </c>
      <c r="K85" s="66">
        <f t="shared" si="47"/>
        <v>0</v>
      </c>
      <c r="L85" s="66">
        <f t="shared" si="48"/>
        <v>-0.16504274319925968</v>
      </c>
      <c r="M85" s="66">
        <f t="shared" si="49"/>
        <v>5.4587015877223741E-3</v>
      </c>
      <c r="N85" s="66">
        <f t="shared" si="50"/>
        <v>0.16504274319925968</v>
      </c>
      <c r="O85" s="67">
        <f t="shared" si="51"/>
        <v>2.7239107082736778E-2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6.459491703265061E-6</v>
      </c>
      <c r="X85" s="65">
        <f t="shared" si="55"/>
        <v>6.4594917032650606E-2</v>
      </c>
      <c r="Y85" s="68">
        <f t="shared" si="57"/>
        <v>7.8515957145286502E-2</v>
      </c>
      <c r="Z85" s="68">
        <f t="shared" si="58"/>
        <v>7.8515957145286502E-2</v>
      </c>
      <c r="AA85" s="66">
        <f t="shared" si="56"/>
        <v>5.4587015877223741E-3</v>
      </c>
      <c r="AB85" s="68">
        <f t="shared" si="59"/>
        <v>5.4587015877223741E-3</v>
      </c>
    </row>
    <row r="86" spans="1:28">
      <c r="A86">
        <v>1807.55</v>
      </c>
      <c r="B86">
        <v>0.47109574287171935</v>
      </c>
      <c r="D86" s="66">
        <f t="shared" si="40"/>
        <v>0.32753335907755521</v>
      </c>
      <c r="E86" s="66">
        <f t="shared" si="41"/>
        <v>0.2439487540766721</v>
      </c>
      <c r="F86" s="66">
        <f t="shared" si="42"/>
        <v>8.3584605000883105E-2</v>
      </c>
      <c r="G86" s="66">
        <f t="shared" si="43"/>
        <v>0</v>
      </c>
      <c r="H86" s="66">
        <f t="shared" si="44"/>
        <v>-8.3584605000883105E-2</v>
      </c>
      <c r="I86" s="66">
        <f t="shared" si="45"/>
        <v>0.2439487540766721</v>
      </c>
      <c r="J86" s="66">
        <f t="shared" si="46"/>
        <v>8.3584605000883105E-2</v>
      </c>
      <c r="K86" s="66">
        <f t="shared" si="47"/>
        <v>0</v>
      </c>
      <c r="L86" s="66">
        <f t="shared" si="48"/>
        <v>-8.3584605000883105E-2</v>
      </c>
      <c r="M86" s="66">
        <f t="shared" si="49"/>
        <v>0.2439487540766721</v>
      </c>
      <c r="N86" s="66">
        <f t="shared" si="50"/>
        <v>8.3584605000883105E-2</v>
      </c>
      <c r="O86" s="67">
        <f t="shared" si="51"/>
        <v>6.9863861931536526E-3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5.893395008449306E-6</v>
      </c>
      <c r="X86" s="65">
        <f t="shared" si="55"/>
        <v>5.8933950084493057E-2</v>
      </c>
      <c r="Y86" s="68">
        <f t="shared" si="57"/>
        <v>0.15703191429057317</v>
      </c>
      <c r="Z86" s="68">
        <f t="shared" si="58"/>
        <v>0.15703191429057314</v>
      </c>
      <c r="AA86" s="66">
        <f t="shared" si="56"/>
        <v>0.2439487540766721</v>
      </c>
      <c r="AB86" s="68">
        <f t="shared" si="59"/>
        <v>0.23849005248894972</v>
      </c>
    </row>
    <row r="87" spans="1:28">
      <c r="A87">
        <v>1977.45</v>
      </c>
      <c r="B87">
        <v>0.60195567144719697</v>
      </c>
      <c r="D87" s="66">
        <f t="shared" si="40"/>
        <v>0.45839328765303289</v>
      </c>
      <c r="E87" s="66">
        <f t="shared" si="41"/>
        <v>0.51473358842868622</v>
      </c>
      <c r="F87" s="66">
        <f t="shared" si="42"/>
        <v>-5.6340300775653329E-2</v>
      </c>
      <c r="G87" s="66">
        <f t="shared" si="43"/>
        <v>0</v>
      </c>
      <c r="H87" s="66">
        <f t="shared" si="44"/>
        <v>5.6340300775653329E-2</v>
      </c>
      <c r="I87" s="66">
        <f t="shared" si="45"/>
        <v>0.51473358842868622</v>
      </c>
      <c r="J87" s="66">
        <f t="shared" si="46"/>
        <v>-5.6340300775653329E-2</v>
      </c>
      <c r="K87" s="66">
        <f t="shared" si="47"/>
        <v>0</v>
      </c>
      <c r="L87" s="66">
        <f t="shared" si="48"/>
        <v>5.6340300775653329E-2</v>
      </c>
      <c r="M87" s="66">
        <f t="shared" si="49"/>
        <v>0.51473358842868622</v>
      </c>
      <c r="N87" s="66">
        <f t="shared" si="50"/>
        <v>-5.6340300775653329E-2</v>
      </c>
      <c r="O87" s="67">
        <f t="shared" si="51"/>
        <v>3.1742294914910833E-3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5.3870419719955205E-6</v>
      </c>
      <c r="X87" s="65">
        <f t="shared" si="55"/>
        <v>5.3870419719955202E-2</v>
      </c>
      <c r="Y87" s="68">
        <f t="shared" si="57"/>
        <v>0.13085992857547762</v>
      </c>
      <c r="Z87" s="68">
        <f t="shared" si="58"/>
        <v>0.13085992857547768</v>
      </c>
      <c r="AA87" s="66">
        <f t="shared" si="56"/>
        <v>0.51473358842868622</v>
      </c>
      <c r="AB87" s="68">
        <f t="shared" si="59"/>
        <v>0.27078483435201411</v>
      </c>
    </row>
    <row r="88" spans="1:28">
      <c r="A88">
        <v>2158.1999999999998</v>
      </c>
      <c r="B88">
        <v>0.73281560002267454</v>
      </c>
      <c r="D88" s="66">
        <f t="shared" si="40"/>
        <v>0.58925321622851046</v>
      </c>
      <c r="E88" s="66">
        <f t="shared" si="41"/>
        <v>0.70691457073841268</v>
      </c>
      <c r="F88" s="66">
        <f t="shared" si="42"/>
        <v>-0.11766135450990223</v>
      </c>
      <c r="G88" s="66">
        <f t="shared" si="43"/>
        <v>0</v>
      </c>
      <c r="H88" s="66">
        <f t="shared" si="44"/>
        <v>0.11766135450990223</v>
      </c>
      <c r="I88" s="66">
        <f t="shared" si="45"/>
        <v>0.70691457073841268</v>
      </c>
      <c r="J88" s="66">
        <f t="shared" si="46"/>
        <v>-0.11766135450990223</v>
      </c>
      <c r="K88" s="66">
        <f t="shared" si="47"/>
        <v>0</v>
      </c>
      <c r="L88" s="66">
        <f t="shared" si="48"/>
        <v>0.11766135450990223</v>
      </c>
      <c r="M88" s="66">
        <f t="shared" si="49"/>
        <v>0.70691457073841268</v>
      </c>
      <c r="N88" s="66">
        <f t="shared" si="50"/>
        <v>-0.11766135450990223</v>
      </c>
      <c r="O88" s="67">
        <f t="shared" si="51"/>
        <v>1.384419434510489E-2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4.9358753347801607E-6</v>
      </c>
      <c r="X88" s="65">
        <f t="shared" si="55"/>
        <v>4.9358753347801605E-2</v>
      </c>
      <c r="Y88" s="68">
        <f t="shared" si="57"/>
        <v>0.13085992857547757</v>
      </c>
      <c r="Z88" s="68">
        <f t="shared" si="58"/>
        <v>0.13085992857547757</v>
      </c>
      <c r="AA88" s="66">
        <f t="shared" si="56"/>
        <v>0.70691457073841268</v>
      </c>
      <c r="AB88" s="68">
        <f t="shared" si="59"/>
        <v>0.19218098230972647</v>
      </c>
    </row>
    <row r="89" spans="1:28">
      <c r="A89">
        <v>2368.19</v>
      </c>
      <c r="B89">
        <v>0.88984751431324771</v>
      </c>
      <c r="D89" s="66">
        <f t="shared" si="40"/>
        <v>0.74628513051908363</v>
      </c>
      <c r="E89" s="66">
        <f t="shared" si="41"/>
        <v>0.85290691094854854</v>
      </c>
      <c r="F89" s="66">
        <f t="shared" si="42"/>
        <v>-0.10662178042946491</v>
      </c>
      <c r="G89" s="66">
        <f t="shared" si="43"/>
        <v>0</v>
      </c>
      <c r="H89" s="66">
        <f t="shared" si="44"/>
        <v>0.10662178042946491</v>
      </c>
      <c r="I89" s="66">
        <f t="shared" si="45"/>
        <v>0.85290691094854854</v>
      </c>
      <c r="J89" s="66">
        <f t="shared" si="46"/>
        <v>-0.10662178042946491</v>
      </c>
      <c r="K89" s="66">
        <f t="shared" si="47"/>
        <v>0</v>
      </c>
      <c r="L89" s="66">
        <f t="shared" si="48"/>
        <v>0.10662178042946491</v>
      </c>
      <c r="M89" s="66">
        <f t="shared" si="49"/>
        <v>0.85290691094854854</v>
      </c>
      <c r="N89" s="66">
        <f t="shared" si="50"/>
        <v>-0.10662178042946491</v>
      </c>
      <c r="O89" s="67">
        <f t="shared" si="51"/>
        <v>1.1368204061949026E-2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4.4982058650372406E-6</v>
      </c>
      <c r="X89" s="65">
        <f t="shared" si="55"/>
        <v>4.4982058650372407E-2</v>
      </c>
      <c r="Y89" s="68">
        <f t="shared" si="57"/>
        <v>0.15703191429057317</v>
      </c>
      <c r="Z89" s="68">
        <f t="shared" si="58"/>
        <v>0.15703191429057317</v>
      </c>
      <c r="AA89" s="66">
        <f t="shared" si="56"/>
        <v>0.85290691094854854</v>
      </c>
      <c r="AB89" s="68">
        <f t="shared" si="59"/>
        <v>0.14599234021013585</v>
      </c>
    </row>
    <row r="90" spans="1:28">
      <c r="A90">
        <v>2588.61</v>
      </c>
      <c r="B90">
        <v>1.0207074428887253</v>
      </c>
      <c r="D90" s="66">
        <f t="shared" si="40"/>
        <v>0.8771450590945612</v>
      </c>
      <c r="E90" s="66">
        <f t="shared" si="41"/>
        <v>0.95592507532800797</v>
      </c>
      <c r="F90" s="66">
        <f t="shared" si="42"/>
        <v>-7.878001623344677E-2</v>
      </c>
      <c r="G90" s="66">
        <f t="shared" si="43"/>
        <v>0</v>
      </c>
      <c r="H90" s="66">
        <f t="shared" si="44"/>
        <v>7.878001623344677E-2</v>
      </c>
      <c r="I90" s="66">
        <f t="shared" si="45"/>
        <v>0.95592507532800797</v>
      </c>
      <c r="J90" s="66">
        <f t="shared" si="46"/>
        <v>-7.878001623344677E-2</v>
      </c>
      <c r="K90" s="66">
        <f t="shared" si="47"/>
        <v>0</v>
      </c>
      <c r="L90" s="66">
        <f t="shared" si="48"/>
        <v>7.878001623344677E-2</v>
      </c>
      <c r="M90" s="66">
        <f t="shared" si="49"/>
        <v>0.95592507532800797</v>
      </c>
      <c r="N90" s="66">
        <f t="shared" si="50"/>
        <v>-7.878001623344677E-2</v>
      </c>
      <c r="O90" s="67">
        <f t="shared" si="51"/>
        <v>6.2062909577421371E-3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4.1151838815126814E-6</v>
      </c>
      <c r="X90" s="65">
        <f t="shared" si="55"/>
        <v>4.1151838815126816E-2</v>
      </c>
      <c r="Y90" s="68">
        <f t="shared" si="57"/>
        <v>0.13085992857547757</v>
      </c>
      <c r="Z90" s="68">
        <f t="shared" si="58"/>
        <v>0.13085992857547757</v>
      </c>
      <c r="AA90" s="66">
        <f t="shared" si="56"/>
        <v>0.95592507532800797</v>
      </c>
      <c r="AB90" s="68">
        <f t="shared" si="59"/>
        <v>0.10301816437945943</v>
      </c>
    </row>
    <row r="91" spans="1:28">
      <c r="A91">
        <v>2829.67</v>
      </c>
      <c r="B91">
        <v>1.151567371464203</v>
      </c>
      <c r="D91" s="66">
        <f t="shared" si="40"/>
        <v>1.0080049876700388</v>
      </c>
      <c r="E91" s="66">
        <f t="shared" si="41"/>
        <v>1.0349135740450688</v>
      </c>
      <c r="F91" s="66">
        <f t="shared" si="42"/>
        <v>0</v>
      </c>
      <c r="G91" s="66">
        <f t="shared" si="43"/>
        <v>0</v>
      </c>
      <c r="H91" s="66">
        <f t="shared" si="44"/>
        <v>0</v>
      </c>
      <c r="I91" s="66">
        <f t="shared" si="45"/>
        <v>1.0349135740450688</v>
      </c>
      <c r="J91" s="66">
        <f t="shared" si="46"/>
        <v>0</v>
      </c>
      <c r="K91" s="66">
        <f t="shared" si="47"/>
        <v>0</v>
      </c>
      <c r="L91" s="66">
        <f t="shared" si="48"/>
        <v>0</v>
      </c>
      <c r="M91" s="66">
        <f t="shared" si="49"/>
        <v>1.0349135740450688</v>
      </c>
      <c r="N91" s="66">
        <f t="shared" si="50"/>
        <v>0</v>
      </c>
      <c r="O91" s="67">
        <f t="shared" si="51"/>
        <v>0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3.7646107664577644E-6</v>
      </c>
      <c r="X91" s="65">
        <f t="shared" si="55"/>
        <v>3.7646107664577641E-2</v>
      </c>
      <c r="Y91" s="68">
        <f t="shared" si="57"/>
        <v>0.13085992857547768</v>
      </c>
      <c r="Z91" s="68">
        <f t="shared" si="58"/>
        <v>0.13085992857547757</v>
      </c>
      <c r="AA91" s="66">
        <f t="shared" si="56"/>
        <v>1.0349135740450688</v>
      </c>
      <c r="AB91" s="68">
        <f t="shared" si="59"/>
        <v>7.8988498717060818E-2</v>
      </c>
    </row>
    <row r="92" spans="1:28">
      <c r="A92">
        <v>3099.01</v>
      </c>
      <c r="B92">
        <v>1.2824273000396802</v>
      </c>
      <c r="D92" s="66">
        <f t="shared" si="40"/>
        <v>1.138864916245516</v>
      </c>
      <c r="E92" s="66">
        <f t="shared" si="41"/>
        <v>1.0983629010140497</v>
      </c>
      <c r="F92" s="66">
        <f t="shared" si="42"/>
        <v>0</v>
      </c>
      <c r="G92" s="66">
        <f t="shared" si="43"/>
        <v>0</v>
      </c>
      <c r="H92" s="66">
        <f t="shared" si="44"/>
        <v>0</v>
      </c>
      <c r="I92" s="66">
        <f t="shared" si="45"/>
        <v>1.0983629010140497</v>
      </c>
      <c r="J92" s="66">
        <f t="shared" si="46"/>
        <v>0</v>
      </c>
      <c r="K92" s="66">
        <f t="shared" si="47"/>
        <v>0</v>
      </c>
      <c r="L92" s="66">
        <f t="shared" si="48"/>
        <v>0</v>
      </c>
      <c r="M92" s="66">
        <f t="shared" si="49"/>
        <v>1.0983629010140497</v>
      </c>
      <c r="N92" s="66">
        <f t="shared" si="50"/>
        <v>0</v>
      </c>
      <c r="O92" s="67">
        <f t="shared" si="51"/>
        <v>0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3.4374223211679026E-6</v>
      </c>
      <c r="X92" s="65">
        <f t="shared" si="55"/>
        <v>3.4374223211679024E-2</v>
      </c>
      <c r="Y92" s="68">
        <f t="shared" si="57"/>
        <v>0.13085992857547724</v>
      </c>
      <c r="Z92" s="68">
        <f t="shared" si="58"/>
        <v>0.13085992857547724</v>
      </c>
      <c r="AA92" s="66">
        <f t="shared" si="56"/>
        <v>1.0983629010140497</v>
      </c>
      <c r="AB92" s="68">
        <f t="shared" si="59"/>
        <v>6.3449326968980868E-2</v>
      </c>
    </row>
    <row r="93" spans="1:28">
      <c r="A93">
        <v>3387.27</v>
      </c>
      <c r="B93">
        <v>1.4394592143302536</v>
      </c>
      <c r="D93" s="66">
        <f t="shared" si="40"/>
        <v>1.2958968305360894</v>
      </c>
      <c r="E93" s="66">
        <f t="shared" si="41"/>
        <v>1.1483750738242127</v>
      </c>
      <c r="F93" s="66">
        <f t="shared" si="42"/>
        <v>0.14752175671187673</v>
      </c>
      <c r="G93" s="66">
        <f t="shared" si="43"/>
        <v>0</v>
      </c>
      <c r="H93" s="66">
        <f t="shared" si="44"/>
        <v>-0.14752175671187673</v>
      </c>
      <c r="I93" s="66">
        <f t="shared" si="45"/>
        <v>1.1483750738242127</v>
      </c>
      <c r="J93" s="66">
        <f t="shared" si="46"/>
        <v>0.14752175671187673</v>
      </c>
      <c r="K93" s="66">
        <f t="shared" si="47"/>
        <v>0</v>
      </c>
      <c r="L93" s="66">
        <f t="shared" si="48"/>
        <v>-0.14752175671187673</v>
      </c>
      <c r="M93" s="66">
        <f t="shared" si="49"/>
        <v>1.1483750738242127</v>
      </c>
      <c r="N93" s="66">
        <f t="shared" si="50"/>
        <v>0.14752175671187673</v>
      </c>
      <c r="O93" s="67">
        <f t="shared" si="51"/>
        <v>2.1762668703358145E-2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3.1448943094357825E-6</v>
      </c>
      <c r="X93" s="65">
        <f t="shared" si="55"/>
        <v>3.1448943094357827E-2</v>
      </c>
      <c r="Y93" s="68">
        <f t="shared" si="57"/>
        <v>0.15703191429057339</v>
      </c>
      <c r="Z93" s="68">
        <f t="shared" si="58"/>
        <v>0.15703191429057339</v>
      </c>
      <c r="AA93" s="66">
        <f t="shared" si="56"/>
        <v>1.1483750738242127</v>
      </c>
      <c r="AB93" s="68">
        <f t="shared" si="59"/>
        <v>5.0012172810163014E-2</v>
      </c>
    </row>
    <row r="94" spans="1:28">
      <c r="A94">
        <v>3709.3</v>
      </c>
      <c r="B94">
        <v>1.6488351000510177</v>
      </c>
      <c r="D94" s="66">
        <f t="shared" si="40"/>
        <v>1.5052727162568535</v>
      </c>
      <c r="E94" s="66">
        <f t="shared" si="41"/>
        <v>1.190375281220527</v>
      </c>
      <c r="F94" s="66">
        <f t="shared" si="42"/>
        <v>0.3148974350363265</v>
      </c>
      <c r="G94" s="66">
        <f t="shared" si="43"/>
        <v>0.18502276538475926</v>
      </c>
      <c r="H94" s="66">
        <f t="shared" si="44"/>
        <v>-0.12987466965156724</v>
      </c>
      <c r="I94" s="66">
        <f t="shared" si="45"/>
        <v>1.3753980466052864</v>
      </c>
      <c r="J94" s="66">
        <f t="shared" si="46"/>
        <v>0.12987466965156713</v>
      </c>
      <c r="K94" s="66">
        <f t="shared" si="47"/>
        <v>0</v>
      </c>
      <c r="L94" s="66">
        <f t="shared" si="48"/>
        <v>-0.12987466965156713</v>
      </c>
      <c r="M94" s="66">
        <f t="shared" si="49"/>
        <v>1.3753980466052864</v>
      </c>
      <c r="N94" s="66">
        <f t="shared" si="50"/>
        <v>0.12987466965156713</v>
      </c>
      <c r="O94" s="67">
        <f t="shared" si="51"/>
        <v>1.6867429817103693E-2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2.8718642729147125E-6</v>
      </c>
      <c r="X94" s="65">
        <f t="shared" si="55"/>
        <v>2.8718642729147127E-2</v>
      </c>
      <c r="Y94" s="68">
        <f t="shared" si="57"/>
        <v>0.20937588572076415</v>
      </c>
      <c r="Z94" s="68">
        <f t="shared" si="58"/>
        <v>0.20937588572076415</v>
      </c>
      <c r="AA94" s="66">
        <f t="shared" si="56"/>
        <v>1.3753980466052864</v>
      </c>
      <c r="AB94" s="68">
        <f t="shared" si="59"/>
        <v>0.22702297278107375</v>
      </c>
    </row>
    <row r="95" spans="1:28">
      <c r="A95">
        <v>4058.74</v>
      </c>
      <c r="B95">
        <v>1.8843829714868774</v>
      </c>
      <c r="D95" s="66">
        <f t="shared" si="40"/>
        <v>1.7408205876927132</v>
      </c>
      <c r="E95" s="66">
        <f t="shared" si="41"/>
        <v>1.2251595003545424</v>
      </c>
      <c r="F95" s="66">
        <f t="shared" si="42"/>
        <v>0.51566108733817084</v>
      </c>
      <c r="G95" s="66">
        <f t="shared" si="43"/>
        <v>0.63231985788940426</v>
      </c>
      <c r="H95" s="66">
        <f t="shared" si="44"/>
        <v>0.11665877055123341</v>
      </c>
      <c r="I95" s="66">
        <f t="shared" si="45"/>
        <v>1.8574793582439466</v>
      </c>
      <c r="J95" s="66">
        <f t="shared" si="46"/>
        <v>-0.11665877055123341</v>
      </c>
      <c r="K95" s="66">
        <f t="shared" si="47"/>
        <v>0</v>
      </c>
      <c r="L95" s="66">
        <f t="shared" si="48"/>
        <v>0.11665877055123341</v>
      </c>
      <c r="M95" s="66">
        <f t="shared" si="49"/>
        <v>1.8574793582439466</v>
      </c>
      <c r="N95" s="66">
        <f t="shared" si="50"/>
        <v>-0.11665877055123341</v>
      </c>
      <c r="O95" s="67">
        <f t="shared" si="51"/>
        <v>1.3609268746525325E-2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2.6246091514909908E-6</v>
      </c>
      <c r="X95" s="65">
        <f t="shared" si="55"/>
        <v>2.6246091514909909E-2</v>
      </c>
      <c r="Y95" s="68">
        <f t="shared" si="57"/>
        <v>0.23554787143585965</v>
      </c>
      <c r="Z95" s="68">
        <f t="shared" si="58"/>
        <v>0.23554787143585965</v>
      </c>
      <c r="AA95" s="66">
        <f t="shared" si="56"/>
        <v>1.8574793582439466</v>
      </c>
      <c r="AB95" s="68">
        <f t="shared" si="59"/>
        <v>0.48208131163866019</v>
      </c>
    </row>
    <row r="96" spans="1:28">
      <c r="A96">
        <v>4435.13</v>
      </c>
      <c r="B96">
        <v>2.1461028286378325</v>
      </c>
      <c r="D96" s="66">
        <f t="shared" si="40"/>
        <v>2.0025404448436683</v>
      </c>
      <c r="E96" s="66">
        <f t="shared" si="41"/>
        <v>1.2542571840251622</v>
      </c>
      <c r="F96" s="66">
        <f t="shared" si="42"/>
        <v>0.74828326081850616</v>
      </c>
      <c r="G96" s="66">
        <f t="shared" si="43"/>
        <v>0.93817830545662007</v>
      </c>
      <c r="H96" s="66">
        <f t="shared" si="44"/>
        <v>0.18989504463811391</v>
      </c>
      <c r="I96" s="66">
        <f t="shared" si="45"/>
        <v>2.1924354894817824</v>
      </c>
      <c r="J96" s="66">
        <f t="shared" si="46"/>
        <v>-0.18989504463811402</v>
      </c>
      <c r="K96" s="66">
        <f t="shared" si="47"/>
        <v>0</v>
      </c>
      <c r="L96" s="66">
        <f t="shared" si="48"/>
        <v>0.18989504463811402</v>
      </c>
      <c r="M96" s="66">
        <f t="shared" si="49"/>
        <v>2.1924354894817824</v>
      </c>
      <c r="N96" s="66">
        <f t="shared" si="50"/>
        <v>-0.18989504463811402</v>
      </c>
      <c r="O96" s="67">
        <f t="shared" si="51"/>
        <v>3.6060127978111318E-2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2.4018701024598021E-6</v>
      </c>
      <c r="X96" s="65">
        <f t="shared" si="55"/>
        <v>2.4018701024598021E-2</v>
      </c>
      <c r="Y96" s="68">
        <f t="shared" si="57"/>
        <v>0.26171985715095514</v>
      </c>
      <c r="Z96" s="68">
        <f t="shared" si="58"/>
        <v>0.26171985715095514</v>
      </c>
      <c r="AA96" s="66">
        <f t="shared" si="56"/>
        <v>2.1924354894817824</v>
      </c>
      <c r="AB96" s="68">
        <f t="shared" si="59"/>
        <v>0.33495613123783574</v>
      </c>
    </row>
    <row r="97" spans="1:28">
      <c r="A97">
        <v>4845.66</v>
      </c>
      <c r="B97">
        <v>2.4078226857887879</v>
      </c>
      <c r="D97" s="66">
        <f t="shared" si="40"/>
        <v>2.2642603019946237</v>
      </c>
      <c r="E97" s="66">
        <f t="shared" si="41"/>
        <v>1.2792553159356355</v>
      </c>
      <c r="F97" s="66">
        <f t="shared" si="42"/>
        <v>0.98500498605898823</v>
      </c>
      <c r="G97" s="66">
        <f t="shared" si="43"/>
        <v>1.1418796828556366</v>
      </c>
      <c r="H97" s="66">
        <f t="shared" si="44"/>
        <v>0.15687469679664834</v>
      </c>
      <c r="I97" s="66">
        <f t="shared" si="45"/>
        <v>2.4211349987912723</v>
      </c>
      <c r="J97" s="66">
        <f t="shared" si="46"/>
        <v>-0.15687469679664856</v>
      </c>
      <c r="K97" s="66">
        <f t="shared" si="47"/>
        <v>0</v>
      </c>
      <c r="L97" s="66">
        <f t="shared" si="48"/>
        <v>0.15687469679664856</v>
      </c>
      <c r="M97" s="66">
        <f t="shared" si="49"/>
        <v>2.4211349987912723</v>
      </c>
      <c r="N97" s="66">
        <f t="shared" si="50"/>
        <v>-0.15687469679664856</v>
      </c>
      <c r="O97" s="67">
        <f t="shared" si="51"/>
        <v>2.4609670495040419E-2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2.1983808495690048E-6</v>
      </c>
      <c r="X97" s="65">
        <f t="shared" si="55"/>
        <v>2.1983808495690049E-2</v>
      </c>
      <c r="Y97" s="68">
        <f t="shared" si="57"/>
        <v>0.26171985715095536</v>
      </c>
      <c r="Z97" s="68">
        <f t="shared" si="58"/>
        <v>0.26171985715095536</v>
      </c>
      <c r="AA97" s="66">
        <f t="shared" si="56"/>
        <v>2.4211349987912723</v>
      </c>
      <c r="AB97" s="68">
        <f t="shared" si="59"/>
        <v>0.2286995093094899</v>
      </c>
    </row>
    <row r="98" spans="1:28">
      <c r="A98">
        <v>5302.47</v>
      </c>
      <c r="B98">
        <v>2.6695425429397432</v>
      </c>
      <c r="D98" s="66">
        <f t="shared" si="40"/>
        <v>2.5259801591455791</v>
      </c>
      <c r="E98" s="66">
        <f t="shared" si="41"/>
        <v>1.3013537251815874</v>
      </c>
      <c r="F98" s="66">
        <f t="shared" si="42"/>
        <v>1.2246264339639916</v>
      </c>
      <c r="G98" s="66">
        <f t="shared" si="43"/>
        <v>1.2867846995909058</v>
      </c>
      <c r="H98" s="66">
        <f t="shared" si="44"/>
        <v>6.2158265626914178E-2</v>
      </c>
      <c r="I98" s="66">
        <f t="shared" si="45"/>
        <v>2.5881384247724935</v>
      </c>
      <c r="J98" s="66">
        <f t="shared" si="46"/>
        <v>-6.21582656269144E-2</v>
      </c>
      <c r="K98" s="66">
        <f t="shared" si="47"/>
        <v>0</v>
      </c>
      <c r="L98" s="66">
        <f t="shared" si="48"/>
        <v>6.21582656269144E-2</v>
      </c>
      <c r="M98" s="66">
        <f t="shared" si="49"/>
        <v>2.5881384247724935</v>
      </c>
      <c r="N98" s="66">
        <f t="shared" si="50"/>
        <v>-6.21582656269144E-2</v>
      </c>
      <c r="O98" s="67">
        <f t="shared" si="51"/>
        <v>3.863649985746048E-3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2.0089894233296072E-6</v>
      </c>
      <c r="X98" s="65">
        <f t="shared" si="55"/>
        <v>2.008989423329607E-2</v>
      </c>
      <c r="Y98" s="68">
        <f t="shared" si="57"/>
        <v>0.26171985715095536</v>
      </c>
      <c r="Z98" s="68">
        <f t="shared" si="58"/>
        <v>0.26171985715095536</v>
      </c>
      <c r="AA98" s="66">
        <f t="shared" si="56"/>
        <v>2.5881384247724935</v>
      </c>
      <c r="AB98" s="68">
        <f t="shared" si="59"/>
        <v>0.1670034259812212</v>
      </c>
    </row>
    <row r="99" spans="1:28">
      <c r="A99">
        <v>5804.87</v>
      </c>
      <c r="B99">
        <v>2.8789184286605072</v>
      </c>
      <c r="D99" s="66">
        <f t="shared" si="40"/>
        <v>2.735356044866343</v>
      </c>
      <c r="E99" s="66">
        <f t="shared" si="41"/>
        <v>1.320791344072247</v>
      </c>
      <c r="F99" s="66">
        <f t="shared" si="42"/>
        <v>1.414564700794096</v>
      </c>
      <c r="G99" s="66">
        <f t="shared" si="43"/>
        <v>1.3932107732613592</v>
      </c>
      <c r="H99" s="66">
        <f t="shared" si="44"/>
        <v>0</v>
      </c>
      <c r="I99" s="66">
        <f t="shared" si="45"/>
        <v>2.7140021173336062</v>
      </c>
      <c r="J99" s="66">
        <f t="shared" si="46"/>
        <v>0</v>
      </c>
      <c r="K99" s="66">
        <f t="shared" si="47"/>
        <v>0</v>
      </c>
      <c r="L99" s="66">
        <f t="shared" si="48"/>
        <v>0</v>
      </c>
      <c r="M99" s="66">
        <f t="shared" si="49"/>
        <v>2.7140021173336062</v>
      </c>
      <c r="N99" s="66">
        <f t="shared" si="50"/>
        <v>0</v>
      </c>
      <c r="O99" s="67">
        <f t="shared" si="51"/>
        <v>0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1.8351153682205704E-6</v>
      </c>
      <c r="X99" s="65">
        <f t="shared" si="55"/>
        <v>1.8351153682205704E-2</v>
      </c>
      <c r="Y99" s="68">
        <f t="shared" si="57"/>
        <v>0.20937588572076393</v>
      </c>
      <c r="Z99" s="68">
        <f t="shared" si="58"/>
        <v>0.20937588572076393</v>
      </c>
      <c r="AA99" s="66">
        <f t="shared" si="56"/>
        <v>2.7140021173336062</v>
      </c>
      <c r="AB99" s="68">
        <f t="shared" si="59"/>
        <v>0.12586369256111274</v>
      </c>
    </row>
    <row r="100" spans="1:28">
      <c r="A100">
        <v>6354.01</v>
      </c>
      <c r="B100">
        <v>3.0882943143812711</v>
      </c>
      <c r="D100" s="66">
        <f t="shared" si="40"/>
        <v>2.9447319305871069</v>
      </c>
      <c r="E100" s="66">
        <f t="shared" si="41"/>
        <v>1.3379173344252442</v>
      </c>
      <c r="F100" s="66">
        <f t="shared" si="42"/>
        <v>1.6068145961618627</v>
      </c>
      <c r="G100" s="66">
        <f t="shared" si="43"/>
        <v>1.4739945865866857</v>
      </c>
      <c r="H100" s="66">
        <f t="shared" si="44"/>
        <v>-0.13282000957517703</v>
      </c>
      <c r="I100" s="66">
        <f t="shared" si="45"/>
        <v>2.8119119210119301</v>
      </c>
      <c r="J100" s="66">
        <f t="shared" si="46"/>
        <v>0.13282000957517681</v>
      </c>
      <c r="K100" s="66">
        <f t="shared" si="47"/>
        <v>0</v>
      </c>
      <c r="L100" s="66">
        <f t="shared" si="48"/>
        <v>-0.13282000957517681</v>
      </c>
      <c r="M100" s="66">
        <f t="shared" si="49"/>
        <v>2.8119119210119301</v>
      </c>
      <c r="N100" s="66">
        <f t="shared" si="50"/>
        <v>0.13282000957517681</v>
      </c>
      <c r="O100" s="67">
        <f t="shared" si="51"/>
        <v>1.764115494355006E-2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1.6765170573421417E-6</v>
      </c>
      <c r="X100" s="65">
        <f t="shared" si="55"/>
        <v>1.6765170573421417E-2</v>
      </c>
      <c r="Y100" s="68">
        <f t="shared" si="57"/>
        <v>0.20937588572076393</v>
      </c>
      <c r="Z100" s="68">
        <f t="shared" si="58"/>
        <v>0.20937588572076393</v>
      </c>
      <c r="AA100" s="66">
        <f t="shared" si="56"/>
        <v>2.8119119210119301</v>
      </c>
      <c r="AB100" s="68">
        <f t="shared" si="59"/>
        <v>9.7909803678323915E-2</v>
      </c>
    </row>
    <row r="101" spans="1:28">
      <c r="A101">
        <v>6944.85</v>
      </c>
      <c r="B101">
        <v>3.219154242956749</v>
      </c>
      <c r="D101" s="66">
        <f t="shared" si="40"/>
        <v>3.0755918591625848</v>
      </c>
      <c r="E101" s="66">
        <f t="shared" si="41"/>
        <v>1.3529064569968137</v>
      </c>
      <c r="F101" s="66">
        <f t="shared" si="42"/>
        <v>1.7226854021657712</v>
      </c>
      <c r="G101" s="66">
        <f t="shared" si="43"/>
        <v>1.536472901530666</v>
      </c>
      <c r="H101" s="66">
        <f t="shared" si="44"/>
        <v>-0.18621250063510519</v>
      </c>
      <c r="I101" s="66">
        <f t="shared" si="45"/>
        <v>2.8893793585274796</v>
      </c>
      <c r="J101" s="66">
        <f t="shared" si="46"/>
        <v>0.18621250063510519</v>
      </c>
      <c r="K101" s="66">
        <f t="shared" si="47"/>
        <v>0</v>
      </c>
      <c r="L101" s="66">
        <f t="shared" si="48"/>
        <v>-0.18621250063510519</v>
      </c>
      <c r="M101" s="66">
        <f t="shared" si="49"/>
        <v>2.8893793585274796</v>
      </c>
      <c r="N101" s="66">
        <f t="shared" si="50"/>
        <v>0.18621250063510519</v>
      </c>
      <c r="O101" s="67">
        <f t="shared" si="51"/>
        <v>3.4675095392779055E-2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1.5338857063179972E-6</v>
      </c>
      <c r="X101" s="65">
        <f t="shared" si="55"/>
        <v>1.5338857063179973E-2</v>
      </c>
      <c r="Y101" s="68">
        <f t="shared" si="57"/>
        <v>0.1308599285754779</v>
      </c>
      <c r="Z101" s="68">
        <f t="shared" si="58"/>
        <v>0.1308599285754779</v>
      </c>
      <c r="AA101" s="66">
        <f t="shared" si="56"/>
        <v>2.8893793585274796</v>
      </c>
      <c r="AB101" s="68">
        <f t="shared" si="59"/>
        <v>7.746743751554952E-2</v>
      </c>
    </row>
    <row r="102" spans="1:28">
      <c r="A102">
        <v>7603.16</v>
      </c>
      <c r="B102">
        <v>3.27149821438694</v>
      </c>
      <c r="D102" s="66">
        <f t="shared" si="40"/>
        <v>3.1279358305927758</v>
      </c>
      <c r="E102" s="66">
        <f t="shared" si="41"/>
        <v>1.3665767107762599</v>
      </c>
      <c r="F102" s="66">
        <f t="shared" si="42"/>
        <v>1.7613591198165159</v>
      </c>
      <c r="G102" s="66">
        <f t="shared" si="43"/>
        <v>1.5877777674164473</v>
      </c>
      <c r="H102" s="66">
        <f t="shared" si="44"/>
        <v>-0.17358135240006867</v>
      </c>
      <c r="I102" s="66">
        <f t="shared" si="45"/>
        <v>2.9543544781927071</v>
      </c>
      <c r="J102" s="66">
        <f t="shared" si="46"/>
        <v>0.17358135240006867</v>
      </c>
      <c r="K102" s="66">
        <f t="shared" si="47"/>
        <v>0</v>
      </c>
      <c r="L102" s="66">
        <f t="shared" si="48"/>
        <v>-0.17358135240006867</v>
      </c>
      <c r="M102" s="66">
        <f t="shared" si="49"/>
        <v>2.9543544781927071</v>
      </c>
      <c r="N102" s="66">
        <f t="shared" si="50"/>
        <v>0.17358135240006867</v>
      </c>
      <c r="O102" s="67">
        <f t="shared" si="51"/>
        <v>3.0130485901036824E-2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1.4010761509060105E-6</v>
      </c>
      <c r="X102" s="65">
        <f t="shared" si="55"/>
        <v>1.4010761509060105E-2</v>
      </c>
      <c r="Y102" s="68">
        <f t="shared" si="57"/>
        <v>5.2343971430190983E-2</v>
      </c>
      <c r="Z102" s="68">
        <f t="shared" si="58"/>
        <v>5.2343971430190983E-2</v>
      </c>
      <c r="AA102" s="66">
        <f t="shared" si="56"/>
        <v>2.9543544781927071</v>
      </c>
      <c r="AB102" s="68">
        <f t="shared" si="59"/>
        <v>6.497511966522751E-2</v>
      </c>
    </row>
    <row r="103" spans="1:28">
      <c r="A103">
        <v>8315.82</v>
      </c>
      <c r="B103">
        <v>3.2976702001020355</v>
      </c>
      <c r="D103" s="66">
        <f t="shared" si="40"/>
        <v>3.1541078163078713</v>
      </c>
      <c r="E103" s="66">
        <f t="shared" si="41"/>
        <v>1.378750797453075</v>
      </c>
      <c r="F103" s="66">
        <f t="shared" si="42"/>
        <v>1.7753570188547962</v>
      </c>
      <c r="G103" s="66">
        <f t="shared" si="43"/>
        <v>1.6295109448896958</v>
      </c>
      <c r="H103" s="66">
        <f t="shared" si="44"/>
        <v>-0.14584607396510041</v>
      </c>
      <c r="I103" s="66">
        <f t="shared" si="45"/>
        <v>3.0082617423427709</v>
      </c>
      <c r="J103" s="66">
        <f t="shared" si="46"/>
        <v>0.14584607396510041</v>
      </c>
      <c r="K103" s="66">
        <f t="shared" si="47"/>
        <v>0</v>
      </c>
      <c r="L103" s="66">
        <f t="shared" si="48"/>
        <v>-0.14584607396510041</v>
      </c>
      <c r="M103" s="66">
        <f t="shared" si="49"/>
        <v>3.0082617423427709</v>
      </c>
      <c r="N103" s="66">
        <f t="shared" si="50"/>
        <v>0.14584607396510041</v>
      </c>
      <c r="O103" s="67">
        <f t="shared" si="51"/>
        <v>2.127107729103354E-2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1.2810048975954919E-6</v>
      </c>
      <c r="X103" s="65">
        <f t="shared" si="55"/>
        <v>1.2810048975954919E-2</v>
      </c>
      <c r="Y103" s="68">
        <f t="shared" si="57"/>
        <v>2.6171985715095492E-2</v>
      </c>
      <c r="Z103" s="68">
        <f t="shared" si="58"/>
        <v>2.6171985715095492E-2</v>
      </c>
      <c r="AA103" s="66">
        <f t="shared" si="56"/>
        <v>3.0082617423427709</v>
      </c>
      <c r="AB103" s="68">
        <f t="shared" si="59"/>
        <v>5.3907264150063749E-2</v>
      </c>
    </row>
    <row r="104" spans="1:28">
      <c r="A104">
        <v>9094.44</v>
      </c>
      <c r="B104">
        <v>3.323842185817131</v>
      </c>
      <c r="D104" s="66">
        <f t="shared" ref="D104:D125" si="60">IF(B104-$D$4&gt;0.05,B104-$D$4,IF(A104="","",0))</f>
        <v>3.1802798020229668</v>
      </c>
      <c r="E104" s="66">
        <f t="shared" ref="E104:E125" si="61">IF(D104="","",IF(A104&lt;$F$4+0.01,0,10^(((-0.434*$E$4)/(LOG(A104)-LOG($F$4)))+LOG($G$4))))</f>
        <v>1.3897620476743171</v>
      </c>
      <c r="F104" s="66">
        <f t="shared" ref="F104:F125" si="62">IF(E104="","",IF(ABS(D104-E104)&lt;0.05,0,D104-E104))</f>
        <v>1.7905177543486497</v>
      </c>
      <c r="G104" s="66">
        <f t="shared" ref="G104:G125" si="63">IF(OR(D104="",$H$4=""),"",IF(A104&lt;$I$4,0,10^(((-0.434*$H$4)/(LOG(A104)-LOG($I$4)))+LOG($J$4))))</f>
        <v>1.6644199902182135</v>
      </c>
      <c r="H104" s="66">
        <f t="shared" ref="H104:H125" si="64">IF(G104="","",IF(ABS(G104-F104)&lt;0.05,0,G104-F104))</f>
        <v>-0.12609776413043616</v>
      </c>
      <c r="I104" s="66">
        <f t="shared" ref="I104:I125" si="65">IF(G104="","",E104+G104)</f>
        <v>3.0541820378925308</v>
      </c>
      <c r="J104" s="66">
        <f t="shared" ref="J104:J125" si="66">IF(I104="","",IF(ABS(D104-I104)&lt;0.05,0,D104-I104))</f>
        <v>0.12609776413043594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-0.12609776413043594</v>
      </c>
      <c r="M104" s="66">
        <f t="shared" ref="M104:M125" si="69">IF(L104="","",E104+G104+K104)</f>
        <v>3.0541820378925308</v>
      </c>
      <c r="N104" s="66">
        <f t="shared" ref="N104:N125" si="70">IF(M104="","",IF(ABS(D104-M104)&lt;0.05,0,D104-M104))</f>
        <v>0.12609776413043594</v>
      </c>
      <c r="O104" s="67">
        <f t="shared" ref="O104:O125" si="71">IF($H$4="",IF(A104="","",F104^2),IF(N104="","",N104^2))</f>
        <v>1.5900646118695058E-2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1.1713317309831658E-6</v>
      </c>
      <c r="X104" s="65">
        <f t="shared" ref="X104:X125" si="75">IF(D104="","",IF(W104=" "," ",W104*10000))</f>
        <v>1.1713317309831658E-2</v>
      </c>
      <c r="Y104" s="68">
        <f t="shared" si="57"/>
        <v>2.6171985715095492E-2</v>
      </c>
      <c r="Z104" s="68">
        <f t="shared" si="58"/>
        <v>2.6171985715095492E-2</v>
      </c>
      <c r="AA104" s="66">
        <f t="shared" ref="AA104:AA125" si="76">(IF(M104="",(IF(I104="",E104,I104)),M104 ))</f>
        <v>3.0541820378925308</v>
      </c>
      <c r="AB104" s="68">
        <f t="shared" si="59"/>
        <v>4.592029554975996E-2</v>
      </c>
    </row>
    <row r="105" spans="1:28">
      <c r="A105">
        <v>9955.24</v>
      </c>
      <c r="B105">
        <v>3.3500141715322265</v>
      </c>
      <c r="D105" s="66">
        <f t="shared" si="60"/>
        <v>3.2064517877380623</v>
      </c>
      <c r="E105" s="66">
        <f t="shared" si="61"/>
        <v>1.3998785956344748</v>
      </c>
      <c r="F105" s="66">
        <f t="shared" si="62"/>
        <v>1.8065731921035875</v>
      </c>
      <c r="G105" s="66">
        <f t="shared" si="63"/>
        <v>1.6943595556021465</v>
      </c>
      <c r="H105" s="66">
        <f t="shared" si="64"/>
        <v>-0.11221363650144101</v>
      </c>
      <c r="I105" s="66">
        <f t="shared" si="65"/>
        <v>3.0942381512366213</v>
      </c>
      <c r="J105" s="66">
        <f t="shared" si="66"/>
        <v>0.11221363650144101</v>
      </c>
      <c r="K105" s="66">
        <f t="shared" si="67"/>
        <v>0</v>
      </c>
      <c r="L105" s="66">
        <f t="shared" si="68"/>
        <v>-0.11221363650144101</v>
      </c>
      <c r="M105" s="66">
        <f t="shared" si="69"/>
        <v>3.0942381512366213</v>
      </c>
      <c r="N105" s="66">
        <f t="shared" si="70"/>
        <v>0.11221363650144101</v>
      </c>
      <c r="O105" s="67">
        <f t="shared" si="71"/>
        <v>1.2591900216877533E-2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1.070050159265125E-6</v>
      </c>
      <c r="X105" s="65">
        <f t="shared" si="75"/>
        <v>1.070050159265125E-2</v>
      </c>
      <c r="Y105" s="68">
        <f t="shared" ref="Y105:Y125" si="77">IF(B105-B104&lt;0.0001,0.0001,B105-B104)</f>
        <v>2.6171985715095492E-2</v>
      </c>
      <c r="Z105" s="68">
        <f t="shared" ref="Z105:Z125" si="78">IF(D105-D104&lt;0.0001,0.0001,D105-D104)</f>
        <v>2.6171985715095492E-2</v>
      </c>
      <c r="AA105" s="66">
        <f t="shared" si="76"/>
        <v>3.0942381512366213</v>
      </c>
      <c r="AB105" s="68">
        <f t="shared" ref="AB105:AB125" si="79">IF(AA105-AA104&lt;0.0001,0.0001,AA105-AA104)</f>
        <v>4.0056113344090427E-2</v>
      </c>
    </row>
    <row r="106" spans="1:28">
      <c r="A106">
        <v>10894.31</v>
      </c>
      <c r="B106">
        <v>3.376186157247322</v>
      </c>
      <c r="D106" s="66">
        <f t="shared" si="60"/>
        <v>3.2326237734531578</v>
      </c>
      <c r="E106" s="66">
        <f t="shared" si="61"/>
        <v>1.4090838322728922</v>
      </c>
      <c r="F106" s="66">
        <f t="shared" si="62"/>
        <v>1.8235399411802655</v>
      </c>
      <c r="G106" s="66">
        <f t="shared" si="63"/>
        <v>1.7199886856719568</v>
      </c>
      <c r="H106" s="66">
        <f t="shared" si="64"/>
        <v>-0.10355125550830868</v>
      </c>
      <c r="I106" s="66">
        <f t="shared" si="65"/>
        <v>3.1290725179448491</v>
      </c>
      <c r="J106" s="66">
        <f t="shared" si="66"/>
        <v>0.10355125550830868</v>
      </c>
      <c r="K106" s="66">
        <f t="shared" si="67"/>
        <v>0</v>
      </c>
      <c r="L106" s="66">
        <f t="shared" si="68"/>
        <v>-0.10355125550830868</v>
      </c>
      <c r="M106" s="66">
        <f t="shared" si="69"/>
        <v>3.1290725179448491</v>
      </c>
      <c r="N106" s="66">
        <f t="shared" si="70"/>
        <v>0.10355125550830868</v>
      </c>
      <c r="O106" s="67">
        <f t="shared" si="71"/>
        <v>1.0722862517347029E-2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9.7781375300707823E-7</v>
      </c>
      <c r="X106" s="65">
        <f t="shared" si="75"/>
        <v>9.7781375300707817E-3</v>
      </c>
      <c r="Y106" s="68">
        <f t="shared" si="77"/>
        <v>2.6171985715095492E-2</v>
      </c>
      <c r="Z106" s="68">
        <f t="shared" si="78"/>
        <v>2.6171985715095492E-2</v>
      </c>
      <c r="AA106" s="66">
        <f t="shared" si="76"/>
        <v>3.1290725179448491</v>
      </c>
      <c r="AB106" s="68">
        <f t="shared" si="79"/>
        <v>3.4834366708227815E-2</v>
      </c>
    </row>
    <row r="107" spans="1:28">
      <c r="A107">
        <v>11893.96</v>
      </c>
      <c r="B107">
        <v>3.4023581429624175</v>
      </c>
      <c r="D107" s="66">
        <f t="shared" si="60"/>
        <v>3.2587957591682533</v>
      </c>
      <c r="E107" s="66">
        <f t="shared" si="61"/>
        <v>1.4173105116615212</v>
      </c>
      <c r="F107" s="66">
        <f t="shared" si="62"/>
        <v>1.841485247506732</v>
      </c>
      <c r="G107" s="66">
        <f t="shared" si="63"/>
        <v>1.741697735801425</v>
      </c>
      <c r="H107" s="66">
        <f t="shared" si="64"/>
        <v>-9.9787511705307086E-2</v>
      </c>
      <c r="I107" s="66">
        <f t="shared" si="65"/>
        <v>3.1590082474629462</v>
      </c>
      <c r="J107" s="66">
        <f t="shared" si="66"/>
        <v>9.9787511705307086E-2</v>
      </c>
      <c r="K107" s="66">
        <f t="shared" si="67"/>
        <v>0</v>
      </c>
      <c r="L107" s="66">
        <f t="shared" si="68"/>
        <v>-9.9787511705307086E-2</v>
      </c>
      <c r="M107" s="66">
        <f t="shared" si="69"/>
        <v>3.1590082474629462</v>
      </c>
      <c r="N107" s="66">
        <f t="shared" si="70"/>
        <v>9.9787511705307086E-2</v>
      </c>
      <c r="O107" s="67">
        <f t="shared" si="71"/>
        <v>9.9575474923367987E-3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8.956315766592913E-7</v>
      </c>
      <c r="X107" s="65">
        <f t="shared" si="75"/>
        <v>8.9563157665929136E-3</v>
      </c>
      <c r="Y107" s="68">
        <f t="shared" si="77"/>
        <v>2.6171985715095492E-2</v>
      </c>
      <c r="Z107" s="68">
        <f t="shared" si="78"/>
        <v>2.6171985715095492E-2</v>
      </c>
      <c r="AA107" s="66">
        <f t="shared" si="76"/>
        <v>3.1590082474629462</v>
      </c>
      <c r="AB107" s="68">
        <f t="shared" si="79"/>
        <v>2.9935729518097087E-2</v>
      </c>
    </row>
    <row r="108" spans="1:28">
      <c r="A108">
        <v>12994.03</v>
      </c>
      <c r="B108">
        <v>3.4023581429624175</v>
      </c>
      <c r="D108" s="66">
        <f t="shared" si="60"/>
        <v>3.2587957591682533</v>
      </c>
      <c r="E108" s="66">
        <f t="shared" si="61"/>
        <v>1.4249500718120351</v>
      </c>
      <c r="F108" s="66">
        <f t="shared" si="62"/>
        <v>1.8338456873562181</v>
      </c>
      <c r="G108" s="66">
        <f t="shared" si="63"/>
        <v>1.7609199391639201</v>
      </c>
      <c r="H108" s="66">
        <f t="shared" si="64"/>
        <v>-7.2925748192298023E-2</v>
      </c>
      <c r="I108" s="66">
        <f t="shared" si="65"/>
        <v>3.1858700109759552</v>
      </c>
      <c r="J108" s="66">
        <f t="shared" si="66"/>
        <v>7.2925748192298023E-2</v>
      </c>
      <c r="K108" s="66">
        <f t="shared" si="67"/>
        <v>0</v>
      </c>
      <c r="L108" s="66">
        <f t="shared" si="68"/>
        <v>-7.2925748192298023E-2</v>
      </c>
      <c r="M108" s="66">
        <f t="shared" si="69"/>
        <v>3.1858700109759552</v>
      </c>
      <c r="N108" s="66">
        <f t="shared" si="70"/>
        <v>7.2925748192298023E-2</v>
      </c>
      <c r="O108" s="67">
        <f t="shared" si="71"/>
        <v>5.3181647494064581E-3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8.1980772304839547E-7</v>
      </c>
      <c r="X108" s="65">
        <f t="shared" si="75"/>
        <v>8.1980772304839546E-3</v>
      </c>
      <c r="Y108" s="68">
        <f t="shared" si="77"/>
        <v>1E-4</v>
      </c>
      <c r="Z108" s="68">
        <f t="shared" si="78"/>
        <v>1E-4</v>
      </c>
      <c r="AA108" s="66">
        <f t="shared" si="76"/>
        <v>3.1858700109759552</v>
      </c>
      <c r="AB108" s="68">
        <f t="shared" si="79"/>
        <v>2.6861763513009063E-2</v>
      </c>
    </row>
    <row r="109" spans="1:28">
      <c r="A109">
        <v>14294.17</v>
      </c>
      <c r="B109">
        <v>3.4023581429624175</v>
      </c>
      <c r="D109" s="66">
        <f t="shared" si="60"/>
        <v>3.2587957591682533</v>
      </c>
      <c r="E109" s="66">
        <f t="shared" si="61"/>
        <v>1.4325396720363703</v>
      </c>
      <c r="F109" s="66">
        <f t="shared" si="62"/>
        <v>1.8262560871318829</v>
      </c>
      <c r="G109" s="66">
        <f t="shared" si="63"/>
        <v>1.7791817298407988</v>
      </c>
      <c r="H109" s="66">
        <f t="shared" si="64"/>
        <v>0</v>
      </c>
      <c r="I109" s="66">
        <f t="shared" si="65"/>
        <v>3.2117214018771691</v>
      </c>
      <c r="J109" s="66">
        <f t="shared" si="66"/>
        <v>0</v>
      </c>
      <c r="K109" s="66">
        <f t="shared" si="67"/>
        <v>0</v>
      </c>
      <c r="L109" s="66">
        <f t="shared" si="68"/>
        <v>0</v>
      </c>
      <c r="M109" s="66">
        <f t="shared" si="69"/>
        <v>3.2117214018771691</v>
      </c>
      <c r="N109" s="66">
        <f t="shared" si="70"/>
        <v>0</v>
      </c>
      <c r="O109" s="67">
        <f t="shared" si="71"/>
        <v>0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7.452413219880932E-7</v>
      </c>
      <c r="X109" s="65">
        <f t="shared" si="75"/>
        <v>7.4524132198809318E-3</v>
      </c>
      <c r="Y109" s="68">
        <f t="shared" si="77"/>
        <v>1E-4</v>
      </c>
      <c r="Z109" s="68">
        <f t="shared" si="78"/>
        <v>1E-4</v>
      </c>
      <c r="AA109" s="66">
        <f t="shared" si="76"/>
        <v>3.2117214018771691</v>
      </c>
      <c r="AB109" s="68">
        <f t="shared" si="79"/>
        <v>2.5851390901213911E-2</v>
      </c>
    </row>
    <row r="110" spans="1:28">
      <c r="A110">
        <v>15595.16</v>
      </c>
      <c r="B110">
        <v>3.4023581429624175</v>
      </c>
      <c r="D110" s="66">
        <f t="shared" si="60"/>
        <v>3.2587957591682533</v>
      </c>
      <c r="E110" s="66">
        <f t="shared" si="61"/>
        <v>1.4389518507173353</v>
      </c>
      <c r="F110" s="66">
        <f t="shared" si="62"/>
        <v>1.8198439084509179</v>
      </c>
      <c r="G110" s="66">
        <f t="shared" si="63"/>
        <v>1.7940011214817397</v>
      </c>
      <c r="H110" s="66">
        <f t="shared" si="64"/>
        <v>0</v>
      </c>
      <c r="I110" s="66">
        <f t="shared" si="65"/>
        <v>3.2329529721990751</v>
      </c>
      <c r="J110" s="66">
        <f t="shared" si="66"/>
        <v>0</v>
      </c>
      <c r="K110" s="66">
        <f t="shared" si="67"/>
        <v>0</v>
      </c>
      <c r="L110" s="66">
        <f t="shared" si="68"/>
        <v>0</v>
      </c>
      <c r="M110" s="66">
        <f t="shared" si="69"/>
        <v>3.2329529721990751</v>
      </c>
      <c r="N110" s="66">
        <f t="shared" si="70"/>
        <v>0</v>
      </c>
      <c r="O110" s="67">
        <f t="shared" si="71"/>
        <v>0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6.8307129567907883E-7</v>
      </c>
      <c r="X110" s="65">
        <f t="shared" si="75"/>
        <v>6.8307129567907882E-3</v>
      </c>
      <c r="Y110" s="68">
        <f t="shared" si="77"/>
        <v>1E-4</v>
      </c>
      <c r="Z110" s="68">
        <f t="shared" si="78"/>
        <v>1E-4</v>
      </c>
      <c r="AA110" s="66">
        <f t="shared" si="76"/>
        <v>3.2329529721990751</v>
      </c>
      <c r="AB110" s="68">
        <f t="shared" si="79"/>
        <v>2.1231570321905924E-2</v>
      </c>
    </row>
    <row r="111" spans="1:28">
      <c r="A111">
        <v>17093.849999999999</v>
      </c>
      <c r="B111">
        <v>3.4023581429624175</v>
      </c>
      <c r="D111" s="66">
        <f t="shared" si="60"/>
        <v>3.2587957591682533</v>
      </c>
      <c r="E111" s="66">
        <f t="shared" si="61"/>
        <v>1.4452271098047269</v>
      </c>
      <c r="F111" s="66">
        <f t="shared" si="62"/>
        <v>1.8135686493635264</v>
      </c>
      <c r="G111" s="66">
        <f t="shared" si="63"/>
        <v>1.8079937407923055</v>
      </c>
      <c r="H111" s="66">
        <f t="shared" si="64"/>
        <v>0</v>
      </c>
      <c r="I111" s="66">
        <f t="shared" si="65"/>
        <v>3.2532208505970326</v>
      </c>
      <c r="J111" s="66">
        <f t="shared" si="66"/>
        <v>0</v>
      </c>
      <c r="K111" s="66">
        <f t="shared" si="67"/>
        <v>0</v>
      </c>
      <c r="L111" s="66">
        <f t="shared" si="68"/>
        <v>0</v>
      </c>
      <c r="M111" s="66">
        <f t="shared" si="69"/>
        <v>3.2532208505970326</v>
      </c>
      <c r="N111" s="66">
        <f t="shared" si="70"/>
        <v>0</v>
      </c>
      <c r="O111" s="67">
        <f t="shared" si="71"/>
        <v>0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6.2318355124928218E-7</v>
      </c>
      <c r="X111" s="65">
        <f t="shared" si="75"/>
        <v>6.2318355124928214E-3</v>
      </c>
      <c r="Y111" s="68">
        <f t="shared" si="77"/>
        <v>1E-4</v>
      </c>
      <c r="Z111" s="68">
        <f t="shared" si="78"/>
        <v>1E-4</v>
      </c>
      <c r="AA111" s="66">
        <f t="shared" si="76"/>
        <v>3.2532208505970326</v>
      </c>
      <c r="AB111" s="68">
        <f t="shared" si="79"/>
        <v>2.0267878397957517E-2</v>
      </c>
    </row>
    <row r="112" spans="1:28">
      <c r="A112">
        <v>18694.849999999999</v>
      </c>
      <c r="B112">
        <v>3.4023581429624175</v>
      </c>
      <c r="D112" s="66">
        <f t="shared" si="60"/>
        <v>3.2587957591682533</v>
      </c>
      <c r="E112" s="66">
        <f t="shared" si="61"/>
        <v>1.4509247561358343</v>
      </c>
      <c r="F112" s="66">
        <f t="shared" si="62"/>
        <v>1.807871003032419</v>
      </c>
      <c r="G112" s="66">
        <f t="shared" si="63"/>
        <v>1.8202828462964102</v>
      </c>
      <c r="H112" s="66">
        <f t="shared" si="64"/>
        <v>0</v>
      </c>
      <c r="I112" s="66">
        <f t="shared" si="65"/>
        <v>3.2712076024322445</v>
      </c>
      <c r="J112" s="66">
        <f t="shared" si="66"/>
        <v>0</v>
      </c>
      <c r="K112" s="66">
        <f t="shared" si="67"/>
        <v>0</v>
      </c>
      <c r="L112" s="66">
        <f t="shared" si="68"/>
        <v>0</v>
      </c>
      <c r="M112" s="66">
        <f t="shared" si="69"/>
        <v>3.2712076024322445</v>
      </c>
      <c r="N112" s="66">
        <f t="shared" si="70"/>
        <v>0</v>
      </c>
      <c r="O112" s="67">
        <f t="shared" si="71"/>
        <v>0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5.6981501041851322E-7</v>
      </c>
      <c r="X112" s="65">
        <f t="shared" si="75"/>
        <v>5.6981501041851318E-3</v>
      </c>
      <c r="Y112" s="68">
        <f t="shared" si="77"/>
        <v>1E-4</v>
      </c>
      <c r="Z112" s="68">
        <f t="shared" si="78"/>
        <v>1E-4</v>
      </c>
      <c r="AA112" s="66">
        <f t="shared" si="76"/>
        <v>3.2712076024322445</v>
      </c>
      <c r="AB112" s="68">
        <f t="shared" si="79"/>
        <v>1.7986751835211923E-2</v>
      </c>
    </row>
    <row r="113" spans="1:28">
      <c r="A113">
        <v>20393.900000000001</v>
      </c>
      <c r="B113">
        <v>3.4023581429624175</v>
      </c>
      <c r="D113" s="66">
        <f t="shared" si="60"/>
        <v>3.2587957591682533</v>
      </c>
      <c r="E113" s="66">
        <f t="shared" si="61"/>
        <v>1.4560983754068522</v>
      </c>
      <c r="F113" s="66">
        <f t="shared" si="62"/>
        <v>1.8026973837614011</v>
      </c>
      <c r="G113" s="66">
        <f t="shared" si="63"/>
        <v>1.8311147489069384</v>
      </c>
      <c r="H113" s="66">
        <f t="shared" si="64"/>
        <v>0</v>
      </c>
      <c r="I113" s="66">
        <f t="shared" si="65"/>
        <v>3.2872131243137908</v>
      </c>
      <c r="J113" s="66">
        <f t="shared" si="66"/>
        <v>0</v>
      </c>
      <c r="K113" s="66">
        <f t="shared" si="67"/>
        <v>0</v>
      </c>
      <c r="L113" s="66">
        <f t="shared" si="68"/>
        <v>0</v>
      </c>
      <c r="M113" s="66">
        <f t="shared" si="69"/>
        <v>3.2872131243137908</v>
      </c>
      <c r="N113" s="66">
        <f t="shared" si="70"/>
        <v>0</v>
      </c>
      <c r="O113" s="67">
        <f t="shared" si="71"/>
        <v>0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5.2234276658817309E-7</v>
      </c>
      <c r="X113" s="65">
        <f t="shared" si="75"/>
        <v>5.2234276658817309E-3</v>
      </c>
      <c r="Y113" s="68">
        <f t="shared" si="77"/>
        <v>1E-4</v>
      </c>
      <c r="Z113" s="68">
        <f t="shared" si="78"/>
        <v>1E-4</v>
      </c>
      <c r="AA113" s="66">
        <f t="shared" si="76"/>
        <v>3.2872131243137908</v>
      </c>
      <c r="AB113" s="68">
        <f t="shared" si="79"/>
        <v>1.6005521881546247E-2</v>
      </c>
    </row>
    <row r="114" spans="1:28">
      <c r="A114">
        <v>22294.58</v>
      </c>
      <c r="B114">
        <v>3.4023581429624175</v>
      </c>
      <c r="D114" s="66">
        <f t="shared" si="60"/>
        <v>3.2587957591682533</v>
      </c>
      <c r="E114" s="66">
        <f t="shared" si="61"/>
        <v>1.4610631207217049</v>
      </c>
      <c r="F114" s="66">
        <f t="shared" si="62"/>
        <v>1.7977326384465484</v>
      </c>
      <c r="G114" s="66">
        <f t="shared" si="63"/>
        <v>1.8412289546164173</v>
      </c>
      <c r="H114" s="66">
        <f t="shared" si="64"/>
        <v>0</v>
      </c>
      <c r="I114" s="66">
        <f t="shared" si="65"/>
        <v>3.302292075338122</v>
      </c>
      <c r="J114" s="66">
        <f t="shared" si="66"/>
        <v>0</v>
      </c>
      <c r="K114" s="66">
        <f t="shared" si="67"/>
        <v>0</v>
      </c>
      <c r="L114" s="66">
        <f t="shared" si="68"/>
        <v>0</v>
      </c>
      <c r="M114" s="66">
        <f t="shared" si="69"/>
        <v>3.302292075338122</v>
      </c>
      <c r="N114" s="66">
        <f t="shared" si="70"/>
        <v>0</v>
      </c>
      <c r="O114" s="67">
        <f t="shared" si="71"/>
        <v>0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4.7781147469575754E-7</v>
      </c>
      <c r="X114" s="65">
        <f t="shared" si="75"/>
        <v>4.7781147469575756E-3</v>
      </c>
      <c r="Y114" s="68">
        <f t="shared" si="77"/>
        <v>1E-4</v>
      </c>
      <c r="Z114" s="68">
        <f t="shared" si="78"/>
        <v>1E-4</v>
      </c>
      <c r="AA114" s="66">
        <f t="shared" si="76"/>
        <v>3.302292075338122</v>
      </c>
      <c r="AB114" s="68">
        <f t="shared" si="79"/>
        <v>1.5078951024331211E-2</v>
      </c>
    </row>
    <row r="115" spans="1:28">
      <c r="A115">
        <v>24395.98</v>
      </c>
      <c r="B115">
        <v>3.4023581429624175</v>
      </c>
      <c r="D115" s="66">
        <f t="shared" si="60"/>
        <v>3.2587957591682533</v>
      </c>
      <c r="E115" s="66">
        <f t="shared" si="61"/>
        <v>1.4657690679156692</v>
      </c>
      <c r="F115" s="66">
        <f t="shared" si="62"/>
        <v>1.7930266912525841</v>
      </c>
      <c r="G115" s="66">
        <f t="shared" si="63"/>
        <v>1.8505722327299055</v>
      </c>
      <c r="H115" s="66">
        <f t="shared" si="64"/>
        <v>5.7545541477321382E-2</v>
      </c>
      <c r="I115" s="66">
        <f t="shared" si="65"/>
        <v>3.3163413006455746</v>
      </c>
      <c r="J115" s="66">
        <f t="shared" si="66"/>
        <v>-5.7545541477321382E-2</v>
      </c>
      <c r="K115" s="66">
        <f t="shared" si="67"/>
        <v>0</v>
      </c>
      <c r="L115" s="66">
        <f t="shared" si="68"/>
        <v>5.7545541477321382E-2</v>
      </c>
      <c r="M115" s="66">
        <f t="shared" si="69"/>
        <v>3.3163413006455746</v>
      </c>
      <c r="N115" s="66">
        <f t="shared" si="70"/>
        <v>-5.7545541477321382E-2</v>
      </c>
      <c r="O115" s="67">
        <f t="shared" si="71"/>
        <v>3.3114893439181157E-3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4.366541597231406E-7</v>
      </c>
      <c r="X115" s="65">
        <f t="shared" si="75"/>
        <v>4.3665415972314056E-3</v>
      </c>
      <c r="Y115" s="68">
        <f t="shared" si="77"/>
        <v>1E-4</v>
      </c>
      <c r="Z115" s="68">
        <f t="shared" si="78"/>
        <v>1E-4</v>
      </c>
      <c r="AA115" s="66">
        <f t="shared" si="76"/>
        <v>3.3163413006455746</v>
      </c>
      <c r="AB115" s="68">
        <f t="shared" si="79"/>
        <v>1.4049225307452673E-2</v>
      </c>
    </row>
    <row r="116" spans="1:28">
      <c r="A116">
        <v>26696.799999999999</v>
      </c>
      <c r="B116">
        <v>3.4023581429624175</v>
      </c>
      <c r="D116" s="66">
        <f t="shared" si="60"/>
        <v>3.2587957591682533</v>
      </c>
      <c r="E116" s="66">
        <f t="shared" si="61"/>
        <v>1.4701915740621092</v>
      </c>
      <c r="F116" s="66">
        <f t="shared" si="62"/>
        <v>1.7886041851061441</v>
      </c>
      <c r="G116" s="66">
        <f t="shared" si="63"/>
        <v>1.8591444322242512</v>
      </c>
      <c r="H116" s="66">
        <f t="shared" si="64"/>
        <v>7.0540247118107136E-2</v>
      </c>
      <c r="I116" s="66">
        <f t="shared" si="65"/>
        <v>3.3293360062863604</v>
      </c>
      <c r="J116" s="66">
        <f t="shared" si="66"/>
        <v>-7.0540247118107136E-2</v>
      </c>
      <c r="K116" s="66">
        <f t="shared" si="67"/>
        <v>0</v>
      </c>
      <c r="L116" s="66">
        <f t="shared" si="68"/>
        <v>7.0540247118107136E-2</v>
      </c>
      <c r="M116" s="66">
        <f t="shared" si="69"/>
        <v>3.3293360062863604</v>
      </c>
      <c r="N116" s="66">
        <f t="shared" si="70"/>
        <v>-7.0540247118107136E-2</v>
      </c>
      <c r="O116" s="67">
        <f t="shared" si="71"/>
        <v>4.9759264634836224E-3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3.9902183585757631E-7</v>
      </c>
      <c r="X116" s="65">
        <f t="shared" si="75"/>
        <v>3.9902183585757631E-3</v>
      </c>
      <c r="Y116" s="68">
        <f t="shared" si="77"/>
        <v>1E-4</v>
      </c>
      <c r="Z116" s="68">
        <f t="shared" si="78"/>
        <v>1E-4</v>
      </c>
      <c r="AA116" s="66">
        <f t="shared" si="76"/>
        <v>3.3293360062863604</v>
      </c>
      <c r="AB116" s="68">
        <f t="shared" si="79"/>
        <v>1.2994705640785753E-2</v>
      </c>
    </row>
    <row r="117" spans="1:28">
      <c r="A117">
        <v>29296.99</v>
      </c>
      <c r="B117">
        <v>3.4023581429624175</v>
      </c>
      <c r="D117" s="66">
        <f t="shared" si="60"/>
        <v>3.2587957591682533</v>
      </c>
      <c r="E117" s="66">
        <f t="shared" si="61"/>
        <v>1.4744792796347428</v>
      </c>
      <c r="F117" s="66">
        <f t="shared" si="62"/>
        <v>1.7843164795335105</v>
      </c>
      <c r="G117" s="66">
        <f t="shared" si="63"/>
        <v>1.8672692180261685</v>
      </c>
      <c r="H117" s="66">
        <f t="shared" si="64"/>
        <v>8.2952738492658051E-2</v>
      </c>
      <c r="I117" s="66">
        <f t="shared" si="65"/>
        <v>3.3417484976609115</v>
      </c>
      <c r="J117" s="66">
        <f t="shared" si="66"/>
        <v>-8.2952738492658273E-2</v>
      </c>
      <c r="K117" s="66">
        <f t="shared" si="67"/>
        <v>0</v>
      </c>
      <c r="L117" s="66">
        <f t="shared" si="68"/>
        <v>8.2952738492658273E-2</v>
      </c>
      <c r="M117" s="66">
        <f t="shared" si="69"/>
        <v>3.3417484976609115</v>
      </c>
      <c r="N117" s="66">
        <f t="shared" si="70"/>
        <v>-8.2952738492658273E-2</v>
      </c>
      <c r="O117" s="67">
        <f t="shared" si="71"/>
        <v>6.8811568234313494E-3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3.6360752922134807E-7</v>
      </c>
      <c r="X117" s="65">
        <f t="shared" si="75"/>
        <v>3.6360752922134807E-3</v>
      </c>
      <c r="Y117" s="68">
        <f t="shared" si="77"/>
        <v>1E-4</v>
      </c>
      <c r="Z117" s="68">
        <f t="shared" si="78"/>
        <v>1E-4</v>
      </c>
      <c r="AA117" s="66">
        <f t="shared" si="76"/>
        <v>3.3417484976609115</v>
      </c>
      <c r="AB117" s="68">
        <f t="shared" si="79"/>
        <v>1.2412491374551138E-2</v>
      </c>
    </row>
    <row r="118" spans="1:28">
      <c r="A118">
        <v>31999.89</v>
      </c>
      <c r="B118">
        <v>3.4023581429624175</v>
      </c>
      <c r="D118" s="66">
        <f t="shared" si="60"/>
        <v>3.2587957591682533</v>
      </c>
      <c r="E118" s="66">
        <f t="shared" si="61"/>
        <v>1.4783160373867206</v>
      </c>
      <c r="F118" s="66">
        <f t="shared" si="62"/>
        <v>1.7804797217815327</v>
      </c>
      <c r="G118" s="66">
        <f t="shared" si="63"/>
        <v>1.874389077719818</v>
      </c>
      <c r="H118" s="66">
        <f t="shared" si="64"/>
        <v>9.390935593828531E-2</v>
      </c>
      <c r="I118" s="66">
        <f t="shared" si="65"/>
        <v>3.3527051151065388</v>
      </c>
      <c r="J118" s="66">
        <f t="shared" si="66"/>
        <v>-9.3909355938285533E-2</v>
      </c>
      <c r="K118" s="66">
        <f t="shared" si="67"/>
        <v>0</v>
      </c>
      <c r="L118" s="66">
        <f t="shared" si="68"/>
        <v>9.3909355938285533E-2</v>
      </c>
      <c r="M118" s="66">
        <f t="shared" si="69"/>
        <v>3.3527051151065388</v>
      </c>
      <c r="N118" s="66">
        <f t="shared" si="70"/>
        <v>-9.3909355938285533E-2</v>
      </c>
      <c r="O118" s="67">
        <f t="shared" si="71"/>
        <v>8.8189671327436048E-3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3.3289508643693907E-7</v>
      </c>
      <c r="X118" s="65">
        <f t="shared" si="75"/>
        <v>3.3289508643693905E-3</v>
      </c>
      <c r="Y118" s="68">
        <f t="shared" si="77"/>
        <v>1E-4</v>
      </c>
      <c r="Z118" s="68">
        <f t="shared" si="78"/>
        <v>1E-4</v>
      </c>
      <c r="AA118" s="66">
        <f t="shared" si="76"/>
        <v>3.3527051151065388</v>
      </c>
      <c r="AB118" s="68">
        <f t="shared" si="79"/>
        <v>1.0956617445627259E-2</v>
      </c>
    </row>
    <row r="119" spans="1:28">
      <c r="A119">
        <v>34996.93</v>
      </c>
      <c r="B119">
        <v>3.4023581429624175</v>
      </c>
      <c r="D119" s="66">
        <f t="shared" si="60"/>
        <v>3.2587957591682533</v>
      </c>
      <c r="E119" s="66">
        <f t="shared" si="61"/>
        <v>1.4819946162931454</v>
      </c>
      <c r="F119" s="66">
        <f t="shared" si="62"/>
        <v>1.7768011428751078</v>
      </c>
      <c r="G119" s="66">
        <f t="shared" si="63"/>
        <v>1.8810859431530571</v>
      </c>
      <c r="H119" s="66">
        <f t="shared" si="64"/>
        <v>0.10428480027794929</v>
      </c>
      <c r="I119" s="66">
        <f t="shared" si="65"/>
        <v>3.3630805594462023</v>
      </c>
      <c r="J119" s="66">
        <f t="shared" si="66"/>
        <v>-0.10428480027794906</v>
      </c>
      <c r="K119" s="66">
        <f t="shared" si="67"/>
        <v>0</v>
      </c>
      <c r="L119" s="66">
        <f t="shared" si="68"/>
        <v>0.10428480027794906</v>
      </c>
      <c r="M119" s="66">
        <f t="shared" si="69"/>
        <v>3.3630805594462023</v>
      </c>
      <c r="N119" s="66">
        <f t="shared" si="70"/>
        <v>-0.10428480027794906</v>
      </c>
      <c r="O119" s="67">
        <f t="shared" si="71"/>
        <v>1.0875319569011725E-2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3.0438687472079812E-7</v>
      </c>
      <c r="X119" s="65">
        <f t="shared" si="75"/>
        <v>3.0438687472079812E-3</v>
      </c>
      <c r="Y119" s="68">
        <f t="shared" si="77"/>
        <v>1E-4</v>
      </c>
      <c r="Z119" s="68">
        <f t="shared" si="78"/>
        <v>1E-4</v>
      </c>
      <c r="AA119" s="66">
        <f t="shared" si="76"/>
        <v>3.3630805594462023</v>
      </c>
      <c r="AB119" s="68">
        <f t="shared" si="79"/>
        <v>1.0375444339663531E-2</v>
      </c>
    </row>
    <row r="120" spans="1:28">
      <c r="A120">
        <v>38297.33</v>
      </c>
      <c r="B120">
        <v>3.4023581429624175</v>
      </c>
      <c r="D120" s="66">
        <f t="shared" si="60"/>
        <v>3.2587957591682533</v>
      </c>
      <c r="E120" s="66">
        <f t="shared" si="61"/>
        <v>1.4854975084294524</v>
      </c>
      <c r="F120" s="66">
        <f t="shared" si="62"/>
        <v>1.7732982507388009</v>
      </c>
      <c r="G120" s="66">
        <f t="shared" si="63"/>
        <v>1.887348394569027</v>
      </c>
      <c r="H120" s="66">
        <f t="shared" si="64"/>
        <v>0.11405014383022616</v>
      </c>
      <c r="I120" s="66">
        <f t="shared" si="65"/>
        <v>3.3728459029984794</v>
      </c>
      <c r="J120" s="66">
        <f t="shared" si="66"/>
        <v>-0.11405014383022616</v>
      </c>
      <c r="K120" s="66">
        <f t="shared" si="67"/>
        <v>0</v>
      </c>
      <c r="L120" s="66">
        <f t="shared" si="68"/>
        <v>0.11405014383022616</v>
      </c>
      <c r="M120" s="66">
        <f t="shared" si="69"/>
        <v>3.3728459029984794</v>
      </c>
      <c r="N120" s="66">
        <f t="shared" si="70"/>
        <v>-0.11405014383022616</v>
      </c>
      <c r="O120" s="67">
        <f t="shared" si="71"/>
        <v>1.3007435307695273E-2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2.7815532172928353E-7</v>
      </c>
      <c r="X120" s="65">
        <f t="shared" si="75"/>
        <v>2.7815532172928352E-3</v>
      </c>
      <c r="Y120" s="68">
        <f t="shared" si="77"/>
        <v>1E-4</v>
      </c>
      <c r="Z120" s="68">
        <f t="shared" si="78"/>
        <v>1E-4</v>
      </c>
      <c r="AA120" s="66">
        <f t="shared" si="76"/>
        <v>3.3728459029984794</v>
      </c>
      <c r="AB120" s="68">
        <f t="shared" si="79"/>
        <v>9.7653435522770948E-3</v>
      </c>
    </row>
    <row r="121" spans="1:28">
      <c r="A121">
        <v>41882.949999999997</v>
      </c>
      <c r="B121">
        <v>3.4023581429624175</v>
      </c>
      <c r="D121" s="66">
        <f t="shared" si="60"/>
        <v>3.2587957591682533</v>
      </c>
      <c r="E121" s="66">
        <f t="shared" si="61"/>
        <v>1.4887932978482532</v>
      </c>
      <c r="F121" s="66">
        <f t="shared" si="62"/>
        <v>1.7700024613200001</v>
      </c>
      <c r="G121" s="66">
        <f t="shared" si="63"/>
        <v>1.8931411714005735</v>
      </c>
      <c r="H121" s="66">
        <f t="shared" si="64"/>
        <v>0.12313871008057342</v>
      </c>
      <c r="I121" s="66">
        <f t="shared" si="65"/>
        <v>3.3819344692488267</v>
      </c>
      <c r="J121" s="66">
        <f t="shared" si="66"/>
        <v>-0.12313871008057342</v>
      </c>
      <c r="K121" s="66">
        <f t="shared" si="67"/>
        <v>0</v>
      </c>
      <c r="L121" s="66">
        <f t="shared" si="68"/>
        <v>0.12313871008057342</v>
      </c>
      <c r="M121" s="66">
        <f t="shared" si="69"/>
        <v>3.3819344692488267</v>
      </c>
      <c r="N121" s="66">
        <f t="shared" si="70"/>
        <v>-0.12313871008057342</v>
      </c>
      <c r="O121" s="67">
        <f t="shared" si="71"/>
        <v>1.5163141920307514E-2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2.5434230749081768E-7</v>
      </c>
      <c r="X121" s="65">
        <f t="shared" si="75"/>
        <v>2.5434230749081768E-3</v>
      </c>
      <c r="Y121" s="68">
        <f t="shared" si="77"/>
        <v>1E-4</v>
      </c>
      <c r="Z121" s="68">
        <f t="shared" si="78"/>
        <v>1E-4</v>
      </c>
      <c r="AA121" s="66">
        <f t="shared" si="76"/>
        <v>3.3819344692488267</v>
      </c>
      <c r="AB121" s="68">
        <f t="shared" si="79"/>
        <v>9.0885662503472631E-3</v>
      </c>
    </row>
    <row r="122" spans="1:28">
      <c r="A122">
        <v>45799.73</v>
      </c>
      <c r="B122">
        <v>3.4023581429624175</v>
      </c>
      <c r="D122" s="66">
        <f t="shared" si="60"/>
        <v>3.2587957591682533</v>
      </c>
      <c r="E122" s="66">
        <f t="shared" si="61"/>
        <v>1.4919173748233081</v>
      </c>
      <c r="F122" s="66">
        <f t="shared" si="62"/>
        <v>1.7668783843449452</v>
      </c>
      <c r="G122" s="66">
        <f t="shared" si="63"/>
        <v>1.8985453171813957</v>
      </c>
      <c r="H122" s="66">
        <f t="shared" si="64"/>
        <v>0.13166693283645059</v>
      </c>
      <c r="I122" s="66">
        <f t="shared" si="65"/>
        <v>3.3904626920047036</v>
      </c>
      <c r="J122" s="66">
        <f t="shared" si="66"/>
        <v>-0.13166693283645037</v>
      </c>
      <c r="K122" s="66">
        <f t="shared" si="67"/>
        <v>0</v>
      </c>
      <c r="L122" s="66">
        <f t="shared" si="68"/>
        <v>0.13166693283645037</v>
      </c>
      <c r="M122" s="66">
        <f t="shared" si="69"/>
        <v>3.3904626920047036</v>
      </c>
      <c r="N122" s="66">
        <f t="shared" si="70"/>
        <v>-0.13166693283645037</v>
      </c>
      <c r="O122" s="67">
        <f t="shared" si="71"/>
        <v>1.7336181202558334E-2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2.3259102504583635E-7</v>
      </c>
      <c r="X122" s="65">
        <f t="shared" si="75"/>
        <v>2.3259102504583633E-3</v>
      </c>
      <c r="Y122" s="68">
        <f t="shared" si="77"/>
        <v>1E-4</v>
      </c>
      <c r="Z122" s="68">
        <f t="shared" si="78"/>
        <v>1E-4</v>
      </c>
      <c r="AA122" s="66">
        <f t="shared" si="76"/>
        <v>3.3904626920047036</v>
      </c>
      <c r="AB122" s="68">
        <f t="shared" si="79"/>
        <v>8.5282227558769463E-3</v>
      </c>
    </row>
    <row r="123" spans="1:28">
      <c r="A123">
        <v>50092.42</v>
      </c>
      <c r="B123">
        <v>3.4023581429624175</v>
      </c>
      <c r="D123" s="66">
        <f t="shared" si="60"/>
        <v>3.2587957591682533</v>
      </c>
      <c r="E123" s="66">
        <f t="shared" si="61"/>
        <v>1.4948922418171733</v>
      </c>
      <c r="F123" s="66">
        <f t="shared" si="62"/>
        <v>1.76390351735108</v>
      </c>
      <c r="G123" s="66">
        <f t="shared" si="63"/>
        <v>1.9036146045654552</v>
      </c>
      <c r="H123" s="66">
        <f t="shared" si="64"/>
        <v>0.1397110872143752</v>
      </c>
      <c r="I123" s="66">
        <f t="shared" si="65"/>
        <v>3.3985068463826282</v>
      </c>
      <c r="J123" s="66">
        <f t="shared" si="66"/>
        <v>-0.13971108721437497</v>
      </c>
      <c r="K123" s="66">
        <f t="shared" si="67"/>
        <v>0</v>
      </c>
      <c r="L123" s="66">
        <f t="shared" si="68"/>
        <v>0.13971108721437497</v>
      </c>
      <c r="M123" s="66">
        <f t="shared" si="69"/>
        <v>3.3985068463826282</v>
      </c>
      <c r="N123" s="66">
        <f t="shared" si="70"/>
        <v>-0.13971108721437497</v>
      </c>
      <c r="O123" s="67">
        <f t="shared" si="71"/>
        <v>1.9519187890622691E-2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2.1265904397357011E-7</v>
      </c>
      <c r="X123" s="65">
        <f t="shared" si="75"/>
        <v>2.1265904397357012E-3</v>
      </c>
      <c r="Y123" s="68">
        <f t="shared" si="77"/>
        <v>1E-4</v>
      </c>
      <c r="Z123" s="68">
        <f t="shared" si="78"/>
        <v>1E-4</v>
      </c>
      <c r="AA123" s="66">
        <f t="shared" si="76"/>
        <v>3.3985068463826282</v>
      </c>
      <c r="AB123" s="68">
        <f t="shared" si="79"/>
        <v>8.0441543779246061E-3</v>
      </c>
    </row>
    <row r="124" spans="1:28">
      <c r="A124">
        <v>54795</v>
      </c>
      <c r="B124">
        <v>3.4023581429624175</v>
      </c>
      <c r="D124" s="66">
        <f t="shared" si="60"/>
        <v>3.2587957591682533</v>
      </c>
      <c r="E124" s="66">
        <f t="shared" si="61"/>
        <v>1.4977266385653236</v>
      </c>
      <c r="F124" s="66">
        <f t="shared" si="62"/>
        <v>1.7610691206029296</v>
      </c>
      <c r="G124" s="66">
        <f t="shared" si="63"/>
        <v>1.9083763769818369</v>
      </c>
      <c r="H124" s="66">
        <f t="shared" si="64"/>
        <v>0.14730725637890729</v>
      </c>
      <c r="I124" s="66">
        <f t="shared" si="65"/>
        <v>3.4061030155471608</v>
      </c>
      <c r="J124" s="66">
        <f t="shared" si="66"/>
        <v>-0.14730725637890751</v>
      </c>
      <c r="K124" s="66">
        <f t="shared" si="67"/>
        <v>0</v>
      </c>
      <c r="L124" s="66">
        <f t="shared" si="68"/>
        <v>0.14730725637890751</v>
      </c>
      <c r="M124" s="66">
        <f t="shared" si="69"/>
        <v>3.4061030155471608</v>
      </c>
      <c r="N124" s="66">
        <f t="shared" si="70"/>
        <v>-0.14730725637890751</v>
      </c>
      <c r="O124" s="67">
        <f t="shared" si="71"/>
        <v>2.1699427781881189E-2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1.9440836111912662E-7</v>
      </c>
      <c r="X124" s="65">
        <f t="shared" si="75"/>
        <v>1.9440836111912663E-3</v>
      </c>
      <c r="Y124" s="68">
        <f t="shared" si="77"/>
        <v>1E-4</v>
      </c>
      <c r="Z124" s="68">
        <f t="shared" si="78"/>
        <v>1E-4</v>
      </c>
      <c r="AA124" s="66">
        <f t="shared" si="76"/>
        <v>3.4061030155471608</v>
      </c>
      <c r="AB124" s="68">
        <f t="shared" si="79"/>
        <v>7.5961691645325402E-3</v>
      </c>
    </row>
    <row r="125" spans="1:28">
      <c r="A125">
        <v>59996.77</v>
      </c>
      <c r="B125">
        <v>3.4023581429624175</v>
      </c>
      <c r="D125" s="66">
        <f t="shared" si="60"/>
        <v>3.2587957591682533</v>
      </c>
      <c r="E125" s="66">
        <f t="shared" si="61"/>
        <v>1.5004544879532808</v>
      </c>
      <c r="F125" s="66">
        <f t="shared" si="62"/>
        <v>1.7583412712149724</v>
      </c>
      <c r="G125" s="66">
        <f t="shared" si="63"/>
        <v>1.9128976403185474</v>
      </c>
      <c r="H125" s="66">
        <f t="shared" si="64"/>
        <v>0.15455636910357495</v>
      </c>
      <c r="I125" s="66">
        <f t="shared" si="65"/>
        <v>3.4133521282718284</v>
      </c>
      <c r="J125" s="66">
        <f t="shared" si="66"/>
        <v>-0.15455636910357518</v>
      </c>
      <c r="K125" s="66">
        <f t="shared" si="67"/>
        <v>0</v>
      </c>
      <c r="L125" s="66">
        <f t="shared" si="68"/>
        <v>0.15455636910357518</v>
      </c>
      <c r="M125" s="66">
        <f t="shared" si="69"/>
        <v>3.4133521282718284</v>
      </c>
      <c r="N125" s="66">
        <f t="shared" si="70"/>
        <v>-0.15455636910357518</v>
      </c>
      <c r="O125" s="67">
        <f t="shared" si="71"/>
        <v>2.3887671230480568E-2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1.7755299406155603E-7</v>
      </c>
      <c r="X125" s="65">
        <f t="shared" si="75"/>
        <v>1.7755299406155604E-3</v>
      </c>
      <c r="Y125" s="68">
        <f t="shared" si="77"/>
        <v>1E-4</v>
      </c>
      <c r="Z125" s="68">
        <f t="shared" si="78"/>
        <v>1E-4</v>
      </c>
      <c r="AA125" s="66">
        <f t="shared" si="76"/>
        <v>3.4133521282718284</v>
      </c>
      <c r="AB125" s="68">
        <f t="shared" si="79"/>
        <v>7.2491127246676612E-3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</v>
      </c>
      <c r="C225" s="65">
        <f t="shared" ref="C225:C256" si="80">IF(D8&lt;0.0001,0.1,IF(D8="",0.001,D8))</f>
        <v>0.1</v>
      </c>
      <c r="D225" s="9">
        <f>IF(A8="",0.001,A8)</f>
        <v>1.6</v>
      </c>
      <c r="E225" s="66">
        <f t="shared" ref="E225:E256" si="81">IF(E8&lt;0.0001,0.1,IF(E8="",E224,E8))</f>
        <v>0.1</v>
      </c>
      <c r="F225" s="9">
        <f>IF(A8="",0.001,A8)</f>
        <v>1.6</v>
      </c>
      <c r="G225" s="68">
        <f t="shared" ref="G225:G256" si="82">IF(G8&lt;0.0001,0.1,IF(G8="",0.0001,G8))</f>
        <v>0.1</v>
      </c>
      <c r="H225" s="9">
        <f>IF(A8="",0.0001,A8)</f>
        <v>1.6</v>
      </c>
      <c r="I225" s="66">
        <f>IF(I8&lt;0.0001,0.1,IF(I8="",0.0001,I8))</f>
        <v>0.1</v>
      </c>
      <c r="J225" s="9">
        <f>IF(A8="",0.001,A8)</f>
        <v>1.6</v>
      </c>
      <c r="K225" s="9">
        <f t="shared" ref="K225:K256" si="83">IF(M8&lt;0.0001,0.1,IF(M8="",0.0001,M8))</f>
        <v>0.1</v>
      </c>
      <c r="L225" s="9">
        <f t="shared" ref="L225:L256" si="84">IF(C9="",D225,C9)</f>
        <v>1.6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0.1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2.6171985715095519E-2</v>
      </c>
      <c r="B228" s="9">
        <f t="shared" si="86"/>
        <v>2.15</v>
      </c>
      <c r="C228" s="65">
        <f t="shared" si="80"/>
        <v>0.1</v>
      </c>
      <c r="D228" s="9">
        <f t="shared" si="87"/>
        <v>2.15</v>
      </c>
      <c r="E228" s="66">
        <f t="shared" si="81"/>
        <v>0.1</v>
      </c>
      <c r="F228" s="9">
        <f t="shared" si="88"/>
        <v>2.15</v>
      </c>
      <c r="G228" s="68">
        <f t="shared" si="82"/>
        <v>0.1</v>
      </c>
      <c r="H228" s="9">
        <f t="shared" si="89"/>
        <v>2.15</v>
      </c>
      <c r="I228" s="66">
        <f t="shared" si="90"/>
        <v>0.1</v>
      </c>
      <c r="J228" s="9">
        <f t="shared" si="91"/>
        <v>2.15</v>
      </c>
      <c r="K228" s="9">
        <f t="shared" si="83"/>
        <v>0.1</v>
      </c>
      <c r="L228" s="9">
        <f t="shared" si="84"/>
        <v>2.15</v>
      </c>
    </row>
    <row r="229" spans="1:12">
      <c r="A229" s="66">
        <f t="shared" si="85"/>
        <v>2.6171985715095519E-2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2.6171985715095519E-2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0.1</v>
      </c>
      <c r="H230" s="9">
        <f t="shared" si="89"/>
        <v>2.58</v>
      </c>
      <c r="I230" s="66">
        <f t="shared" si="90"/>
        <v>0.1</v>
      </c>
      <c r="J230" s="9">
        <f t="shared" si="91"/>
        <v>2.58</v>
      </c>
      <c r="K230" s="9">
        <f t="shared" si="83"/>
        <v>0.1</v>
      </c>
      <c r="L230" s="9">
        <f t="shared" si="84"/>
        <v>2.58</v>
      </c>
    </row>
    <row r="231" spans="1:12">
      <c r="A231" s="66">
        <f t="shared" si="85"/>
        <v>2.6171985715095519E-2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2.6171985715095519E-2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2.6171985715095519E-2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</v>
      </c>
      <c r="J233" s="9">
        <f t="shared" si="91"/>
        <v>3.37</v>
      </c>
      <c r="K233" s="9">
        <f t="shared" si="83"/>
        <v>0.1</v>
      </c>
      <c r="L233" s="9">
        <f t="shared" si="84"/>
        <v>3.37</v>
      </c>
    </row>
    <row r="234" spans="1:12">
      <c r="A234" s="66">
        <f t="shared" si="85"/>
        <v>2.6171985715095519E-2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</v>
      </c>
      <c r="J234" s="9">
        <f t="shared" si="91"/>
        <v>3.68</v>
      </c>
      <c r="K234" s="9">
        <f t="shared" si="83"/>
        <v>0.1</v>
      </c>
      <c r="L234" s="9">
        <f t="shared" si="84"/>
        <v>3.68</v>
      </c>
    </row>
    <row r="235" spans="1:12">
      <c r="A235" s="66">
        <f t="shared" si="85"/>
        <v>2.6171985715095519E-2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</v>
      </c>
      <c r="J235" s="9">
        <f t="shared" si="91"/>
        <v>4.04</v>
      </c>
      <c r="K235" s="9">
        <f t="shared" si="83"/>
        <v>0.1</v>
      </c>
      <c r="L235" s="9">
        <f t="shared" si="84"/>
        <v>4.04</v>
      </c>
    </row>
    <row r="236" spans="1:12">
      <c r="A236" s="66">
        <f t="shared" si="85"/>
        <v>2.6171985715095519E-2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0.1</v>
      </c>
      <c r="J236" s="9">
        <f t="shared" si="91"/>
        <v>4.41</v>
      </c>
      <c r="K236" s="9">
        <f t="shared" si="83"/>
        <v>0.1</v>
      </c>
      <c r="L236" s="9">
        <f t="shared" si="84"/>
        <v>4.41</v>
      </c>
    </row>
    <row r="237" spans="1:12">
      <c r="A237" s="66">
        <f t="shared" si="85"/>
        <v>2.6171985715095519E-2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0.1</v>
      </c>
      <c r="J237" s="9">
        <f t="shared" si="91"/>
        <v>4.82</v>
      </c>
      <c r="K237" s="9">
        <f t="shared" si="83"/>
        <v>0.1</v>
      </c>
      <c r="L237" s="9">
        <f t="shared" si="84"/>
        <v>4.82</v>
      </c>
    </row>
    <row r="238" spans="1:12">
      <c r="A238" s="66">
        <f t="shared" si="85"/>
        <v>2.6171985715095519E-2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0.1</v>
      </c>
      <c r="J238" s="9">
        <f t="shared" si="91"/>
        <v>5.27</v>
      </c>
      <c r="K238" s="9">
        <f t="shared" si="83"/>
        <v>0.1</v>
      </c>
      <c r="L238" s="9">
        <f t="shared" si="84"/>
        <v>5.27</v>
      </c>
    </row>
    <row r="239" spans="1:12">
      <c r="A239" s="66">
        <f t="shared" si="85"/>
        <v>2.6171985715095519E-2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0.1</v>
      </c>
      <c r="J239" s="9">
        <f t="shared" si="91"/>
        <v>5.77</v>
      </c>
      <c r="K239" s="9">
        <f t="shared" si="83"/>
        <v>0.1</v>
      </c>
      <c r="L239" s="9">
        <f t="shared" si="84"/>
        <v>5.77</v>
      </c>
    </row>
    <row r="240" spans="1:12">
      <c r="A240" s="66">
        <f t="shared" si="85"/>
        <v>5.2343971430191039E-2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0.1</v>
      </c>
      <c r="J240" s="9">
        <f t="shared" si="91"/>
        <v>6.31</v>
      </c>
      <c r="K240" s="9">
        <f t="shared" si="83"/>
        <v>0.1</v>
      </c>
      <c r="L240" s="9">
        <f t="shared" si="84"/>
        <v>6.31</v>
      </c>
    </row>
    <row r="241" spans="1:19">
      <c r="A241" s="66">
        <f t="shared" si="85"/>
        <v>5.2343971430191039E-2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0.1</v>
      </c>
      <c r="J241" s="9">
        <f t="shared" si="91"/>
        <v>6.9</v>
      </c>
      <c r="K241" s="9">
        <f t="shared" si="83"/>
        <v>0.1</v>
      </c>
      <c r="L241" s="9">
        <f t="shared" si="84"/>
        <v>6.9</v>
      </c>
    </row>
    <row r="242" spans="1:19">
      <c r="A242" s="66">
        <f t="shared" si="85"/>
        <v>5.2343971430191039E-2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0.1</v>
      </c>
      <c r="J242" s="9">
        <f t="shared" si="91"/>
        <v>7.55</v>
      </c>
      <c r="K242" s="9">
        <f t="shared" si="83"/>
        <v>0.1</v>
      </c>
      <c r="L242" s="9">
        <f t="shared" si="84"/>
        <v>7.55</v>
      </c>
    </row>
    <row r="243" spans="1:19">
      <c r="A243" s="66">
        <f t="shared" si="85"/>
        <v>5.2343971430191039E-2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0.1</v>
      </c>
      <c r="J243" s="9">
        <f t="shared" si="91"/>
        <v>8.26</v>
      </c>
      <c r="K243" s="9">
        <f t="shared" si="83"/>
        <v>0.1</v>
      </c>
      <c r="L243" s="9">
        <f t="shared" si="84"/>
        <v>8.26</v>
      </c>
    </row>
    <row r="244" spans="1:19">
      <c r="A244" s="66">
        <f t="shared" si="85"/>
        <v>5.2343971430191039E-2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0.1</v>
      </c>
      <c r="J244" s="9">
        <f t="shared" si="91"/>
        <v>9.0399999999999991</v>
      </c>
      <c r="K244" s="9">
        <f t="shared" si="83"/>
        <v>0.1</v>
      </c>
      <c r="L244" s="9">
        <f t="shared" si="84"/>
        <v>9.0399999999999991</v>
      </c>
    </row>
    <row r="245" spans="1:19">
      <c r="A245" s="66">
        <f t="shared" si="85"/>
        <v>5.2343971430191039E-2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0.1</v>
      </c>
      <c r="J245" s="9">
        <f t="shared" si="91"/>
        <v>9.8800000000000008</v>
      </c>
      <c r="K245" s="9">
        <f t="shared" si="83"/>
        <v>0.1</v>
      </c>
      <c r="L245" s="9">
        <f t="shared" si="84"/>
        <v>9.8800000000000008</v>
      </c>
    </row>
    <row r="246" spans="1:19">
      <c r="A246" s="66">
        <f t="shared" si="85"/>
        <v>5.2343971430191039E-2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0.1</v>
      </c>
      <c r="J246" s="9">
        <f t="shared" si="91"/>
        <v>10.8</v>
      </c>
      <c r="K246" s="9">
        <f t="shared" si="83"/>
        <v>0.1</v>
      </c>
      <c r="L246" s="9">
        <f t="shared" si="84"/>
        <v>10.8</v>
      </c>
    </row>
    <row r="247" spans="1:19">
      <c r="A247" s="66">
        <f t="shared" si="85"/>
        <v>5.2343971430191039E-2</v>
      </c>
      <c r="B247" s="9">
        <f t="shared" si="86"/>
        <v>11.8</v>
      </c>
      <c r="C247" s="65">
        <f t="shared" si="80"/>
        <v>0.1</v>
      </c>
      <c r="D247" s="9">
        <f t="shared" si="87"/>
        <v>11.8</v>
      </c>
      <c r="E247" s="66">
        <f t="shared" si="81"/>
        <v>0.1</v>
      </c>
      <c r="F247" s="9">
        <f t="shared" si="88"/>
        <v>11.8</v>
      </c>
      <c r="G247" s="68">
        <f t="shared" si="82"/>
        <v>0.1</v>
      </c>
      <c r="H247" s="9">
        <f t="shared" si="89"/>
        <v>11.8</v>
      </c>
      <c r="I247" s="66">
        <f t="shared" si="90"/>
        <v>0.1</v>
      </c>
      <c r="J247" s="9">
        <f t="shared" si="91"/>
        <v>11.8</v>
      </c>
      <c r="K247" s="9">
        <f t="shared" si="83"/>
        <v>0.1</v>
      </c>
      <c r="L247" s="9">
        <f t="shared" si="84"/>
        <v>11.8</v>
      </c>
    </row>
    <row r="248" spans="1:19">
      <c r="A248" s="66">
        <f t="shared" si="85"/>
        <v>5.2343971430191039E-2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0.1</v>
      </c>
      <c r="J248" s="9">
        <f t="shared" si="91"/>
        <v>12.89</v>
      </c>
      <c r="K248" s="9">
        <f t="shared" si="83"/>
        <v>0.1</v>
      </c>
      <c r="L248" s="9">
        <f t="shared" si="84"/>
        <v>12.89</v>
      </c>
    </row>
    <row r="249" spans="1:19">
      <c r="A249" s="66">
        <f t="shared" si="85"/>
        <v>5.2343971430191039E-2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0.1</v>
      </c>
      <c r="J249" s="9">
        <f t="shared" si="91"/>
        <v>14.2</v>
      </c>
      <c r="K249" s="9">
        <f t="shared" si="83"/>
        <v>0.1</v>
      </c>
      <c r="L249" s="9">
        <f t="shared" si="84"/>
        <v>14.2</v>
      </c>
    </row>
    <row r="250" spans="1:19">
      <c r="A250" s="66">
        <f t="shared" si="85"/>
        <v>5.2343971430191039E-2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0.1</v>
      </c>
      <c r="J250" s="9">
        <f t="shared" si="91"/>
        <v>15.5</v>
      </c>
      <c r="K250" s="9">
        <f t="shared" si="83"/>
        <v>0.1</v>
      </c>
      <c r="L250" s="9">
        <f t="shared" si="84"/>
        <v>15.5</v>
      </c>
    </row>
    <row r="251" spans="1:19" ht="24">
      <c r="A251" s="66">
        <f t="shared" si="85"/>
        <v>5.2343971430191039E-2</v>
      </c>
      <c r="B251" s="9">
        <f t="shared" si="86"/>
        <v>16.899999999999999</v>
      </c>
      <c r="C251" s="65">
        <f t="shared" si="80"/>
        <v>0.1</v>
      </c>
      <c r="D251" s="9">
        <f t="shared" si="87"/>
        <v>16.899999999999999</v>
      </c>
      <c r="E251" s="66">
        <f t="shared" si="81"/>
        <v>0.1</v>
      </c>
      <c r="F251" s="9">
        <f t="shared" si="88"/>
        <v>16.899999999999999</v>
      </c>
      <c r="G251" s="68">
        <f t="shared" si="82"/>
        <v>0.1</v>
      </c>
      <c r="H251" s="9">
        <f t="shared" si="89"/>
        <v>16.899999999999999</v>
      </c>
      <c r="I251" s="66">
        <f t="shared" si="90"/>
        <v>0.1</v>
      </c>
      <c r="J251" s="9">
        <f t="shared" si="91"/>
        <v>16.899999999999999</v>
      </c>
      <c r="K251" s="9">
        <f t="shared" si="83"/>
        <v>0.1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5.2343971430191039E-2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0.1</v>
      </c>
      <c r="J252" s="9">
        <f t="shared" si="91"/>
        <v>18.5</v>
      </c>
      <c r="K252" s="9">
        <f t="shared" si="83"/>
        <v>0.1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2.7263131129498799</v>
      </c>
    </row>
    <row r="253" spans="1:19">
      <c r="A253" s="66">
        <f t="shared" si="85"/>
        <v>5.2343971430191039E-2</v>
      </c>
      <c r="B253" s="9">
        <f t="shared" si="86"/>
        <v>20.29</v>
      </c>
      <c r="C253" s="65">
        <f t="shared" si="80"/>
        <v>0.1</v>
      </c>
      <c r="D253" s="9">
        <f t="shared" si="87"/>
        <v>20.29</v>
      </c>
      <c r="E253" s="66">
        <f t="shared" si="81"/>
        <v>0.1</v>
      </c>
      <c r="F253" s="9">
        <f t="shared" si="88"/>
        <v>20.29</v>
      </c>
      <c r="G253" s="68">
        <f t="shared" si="82"/>
        <v>0.1</v>
      </c>
      <c r="H253" s="9">
        <f t="shared" si="89"/>
        <v>20.29</v>
      </c>
      <c r="I253" s="66">
        <f t="shared" si="90"/>
        <v>0.1</v>
      </c>
      <c r="J253" s="9">
        <f t="shared" si="91"/>
        <v>20.29</v>
      </c>
      <c r="K253" s="9">
        <f t="shared" si="83"/>
        <v>0.1</v>
      </c>
      <c r="L253" s="9">
        <f t="shared" si="84"/>
        <v>20.29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27.263131129498795</v>
      </c>
    </row>
    <row r="254" spans="1:19">
      <c r="A254" s="66">
        <f t="shared" si="85"/>
        <v>5.2343971430191039E-2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0.1</v>
      </c>
      <c r="H254" s="9">
        <f t="shared" si="89"/>
        <v>22.2</v>
      </c>
      <c r="I254" s="66">
        <f t="shared" si="90"/>
        <v>0.1</v>
      </c>
      <c r="J254" s="9">
        <f t="shared" si="91"/>
        <v>22.2</v>
      </c>
      <c r="K254" s="9">
        <f t="shared" si="83"/>
        <v>0.1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272.631311294988</v>
      </c>
    </row>
    <row r="255" spans="1:19">
      <c r="A255" s="66">
        <f t="shared" si="85"/>
        <v>7.8515957145286544E-2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0.1</v>
      </c>
      <c r="J255" s="9">
        <f t="shared" si="91"/>
        <v>24.3</v>
      </c>
      <c r="K255" s="9">
        <f t="shared" si="83"/>
        <v>0.1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2726.3131129498797</v>
      </c>
    </row>
    <row r="256" spans="1:19">
      <c r="A256" s="66">
        <f t="shared" si="85"/>
        <v>7.8515957145286544E-2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0.1</v>
      </c>
      <c r="H256" s="9">
        <f t="shared" si="89"/>
        <v>26.59</v>
      </c>
      <c r="I256" s="66">
        <f t="shared" si="90"/>
        <v>0.1</v>
      </c>
      <c r="J256" s="9">
        <f t="shared" si="91"/>
        <v>26.59</v>
      </c>
      <c r="K256" s="9">
        <f t="shared" si="83"/>
        <v>0.1</v>
      </c>
      <c r="L256" s="9">
        <f t="shared" si="84"/>
        <v>26.59</v>
      </c>
    </row>
    <row r="257" spans="1:19">
      <c r="A257" s="66">
        <f t="shared" si="85"/>
        <v>7.8515957145286544E-2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0.1</v>
      </c>
      <c r="H257" s="9">
        <f t="shared" si="89"/>
        <v>28.99</v>
      </c>
      <c r="I257" s="66">
        <f t="shared" si="90"/>
        <v>0.1</v>
      </c>
      <c r="J257" s="9">
        <f t="shared" si="91"/>
        <v>28.99</v>
      </c>
      <c r="K257" s="9">
        <f t="shared" ref="K257:K288" si="95">IF(M40&lt;0.0001,0.1,IF(M40="",0.0001,M40))</f>
        <v>0.1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7.8515957145286544E-2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0.1</v>
      </c>
      <c r="J258" s="9">
        <f t="shared" ref="J258:J289" si="103">IF(A41="",B257,A41)</f>
        <v>31.79</v>
      </c>
      <c r="K258" s="9">
        <f t="shared" si="95"/>
        <v>0.1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0.10468794286038208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0.1</v>
      </c>
      <c r="J259" s="9">
        <f t="shared" si="103"/>
        <v>34.79</v>
      </c>
      <c r="K259" s="9">
        <f t="shared" si="95"/>
        <v>0.1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0.10468794286038208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0.1</v>
      </c>
      <c r="J260" s="9">
        <f t="shared" si="103"/>
        <v>38</v>
      </c>
      <c r="K260" s="9">
        <f t="shared" si="95"/>
        <v>0.1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0.10468794286038208</v>
      </c>
      <c r="B261" s="9">
        <f t="shared" si="98"/>
        <v>41.6</v>
      </c>
      <c r="C261" s="65">
        <f t="shared" si="92"/>
        <v>0.1</v>
      </c>
      <c r="D261" s="9">
        <f t="shared" si="99"/>
        <v>41.6</v>
      </c>
      <c r="E261" s="66">
        <f t="shared" si="93"/>
        <v>0.1</v>
      </c>
      <c r="F261" s="9">
        <f t="shared" si="100"/>
        <v>41.6</v>
      </c>
      <c r="G261" s="68">
        <f t="shared" si="94"/>
        <v>0.1</v>
      </c>
      <c r="H261" s="9">
        <f t="shared" si="101"/>
        <v>41.6</v>
      </c>
      <c r="I261" s="66">
        <f t="shared" si="102"/>
        <v>0.1</v>
      </c>
      <c r="J261" s="9">
        <f t="shared" si="103"/>
        <v>41.6</v>
      </c>
      <c r="K261" s="9">
        <f t="shared" si="95"/>
        <v>0.1</v>
      </c>
      <c r="L261" s="9">
        <f t="shared" si="96"/>
        <v>41.6</v>
      </c>
      <c r="O261" s="9">
        <v>100</v>
      </c>
      <c r="P261" s="74">
        <v>10000</v>
      </c>
    </row>
    <row r="262" spans="1:19">
      <c r="A262" s="66">
        <f t="shared" si="97"/>
        <v>0.10468794286038208</v>
      </c>
      <c r="B262" s="9">
        <f t="shared" si="98"/>
        <v>45.06</v>
      </c>
      <c r="C262" s="65">
        <f t="shared" si="92"/>
        <v>0.1</v>
      </c>
      <c r="D262" s="9">
        <f t="shared" si="99"/>
        <v>45.06</v>
      </c>
      <c r="E262" s="66">
        <f t="shared" si="93"/>
        <v>0.1</v>
      </c>
      <c r="F262" s="9">
        <f t="shared" si="100"/>
        <v>45.06</v>
      </c>
      <c r="G262" s="68">
        <f t="shared" si="94"/>
        <v>0.1</v>
      </c>
      <c r="H262" s="9">
        <f t="shared" si="101"/>
        <v>45.06</v>
      </c>
      <c r="I262" s="66">
        <f t="shared" si="102"/>
        <v>0.1</v>
      </c>
      <c r="J262" s="9">
        <f t="shared" si="103"/>
        <v>45.06</v>
      </c>
      <c r="K262" s="9">
        <f t="shared" si="95"/>
        <v>0.1</v>
      </c>
      <c r="L262" s="9">
        <f t="shared" si="96"/>
        <v>45.06</v>
      </c>
    </row>
    <row r="263" spans="1:19">
      <c r="A263" s="66">
        <f t="shared" si="97"/>
        <v>0.10468794286038208</v>
      </c>
      <c r="B263" s="9">
        <f t="shared" si="98"/>
        <v>48.65</v>
      </c>
      <c r="C263" s="65">
        <f t="shared" si="92"/>
        <v>0.1</v>
      </c>
      <c r="D263" s="9">
        <f t="shared" si="99"/>
        <v>48.65</v>
      </c>
      <c r="E263" s="66">
        <f t="shared" si="93"/>
        <v>0.1</v>
      </c>
      <c r="F263" s="9">
        <f t="shared" si="100"/>
        <v>48.65</v>
      </c>
      <c r="G263" s="68">
        <f t="shared" si="94"/>
        <v>0.1</v>
      </c>
      <c r="H263" s="9">
        <f t="shared" si="101"/>
        <v>48.65</v>
      </c>
      <c r="I263" s="66">
        <f t="shared" si="102"/>
        <v>0.1</v>
      </c>
      <c r="J263" s="9">
        <f t="shared" si="103"/>
        <v>48.65</v>
      </c>
      <c r="K263" s="9">
        <f t="shared" si="95"/>
        <v>0.1</v>
      </c>
      <c r="L263" s="9">
        <f t="shared" si="96"/>
        <v>48.65</v>
      </c>
    </row>
    <row r="264" spans="1:19">
      <c r="A264" s="66">
        <f t="shared" si="97"/>
        <v>0.10468794286038208</v>
      </c>
      <c r="B264" s="9">
        <f t="shared" si="98"/>
        <v>52.73</v>
      </c>
      <c r="C264" s="65">
        <f t="shared" si="92"/>
        <v>0.1</v>
      </c>
      <c r="D264" s="9">
        <f t="shared" si="99"/>
        <v>52.73</v>
      </c>
      <c r="E264" s="66">
        <f t="shared" si="93"/>
        <v>0.1</v>
      </c>
      <c r="F264" s="9">
        <f t="shared" si="100"/>
        <v>52.73</v>
      </c>
      <c r="G264" s="68">
        <f t="shared" si="94"/>
        <v>0.1</v>
      </c>
      <c r="H264" s="9">
        <f t="shared" si="101"/>
        <v>52.73</v>
      </c>
      <c r="I264" s="66">
        <f t="shared" si="102"/>
        <v>0.1</v>
      </c>
      <c r="J264" s="9">
        <f t="shared" si="103"/>
        <v>52.73</v>
      </c>
      <c r="K264" s="9">
        <f t="shared" si="95"/>
        <v>0.1</v>
      </c>
      <c r="L264" s="9">
        <f t="shared" si="96"/>
        <v>52.73</v>
      </c>
    </row>
    <row r="265" spans="1:19">
      <c r="A265" s="66">
        <f t="shared" si="97"/>
        <v>0.10468794286038208</v>
      </c>
      <c r="B265" s="9">
        <f t="shared" si="98"/>
        <v>58.17</v>
      </c>
      <c r="C265" s="65">
        <f t="shared" si="92"/>
        <v>0.1</v>
      </c>
      <c r="D265" s="9">
        <f t="shared" si="99"/>
        <v>58.17</v>
      </c>
      <c r="E265" s="66">
        <f t="shared" si="93"/>
        <v>0.1</v>
      </c>
      <c r="F265" s="9">
        <f t="shared" si="100"/>
        <v>58.17</v>
      </c>
      <c r="G265" s="68">
        <f t="shared" si="94"/>
        <v>0.1</v>
      </c>
      <c r="H265" s="9">
        <f t="shared" si="101"/>
        <v>58.17</v>
      </c>
      <c r="I265" s="66">
        <f t="shared" si="102"/>
        <v>0.1</v>
      </c>
      <c r="J265" s="9">
        <f t="shared" si="103"/>
        <v>58.17</v>
      </c>
      <c r="K265" s="9">
        <f t="shared" si="95"/>
        <v>0.1</v>
      </c>
      <c r="L265" s="9">
        <f t="shared" si="96"/>
        <v>58.17</v>
      </c>
    </row>
    <row r="266" spans="1:19">
      <c r="A266" s="66">
        <f t="shared" si="97"/>
        <v>0.10468794286038208</v>
      </c>
      <c r="B266" s="9">
        <f t="shared" si="98"/>
        <v>63.66</v>
      </c>
      <c r="C266" s="65">
        <f t="shared" si="92"/>
        <v>0.1</v>
      </c>
      <c r="D266" s="9">
        <f t="shared" si="99"/>
        <v>63.66</v>
      </c>
      <c r="E266" s="66">
        <f t="shared" si="93"/>
        <v>0.1</v>
      </c>
      <c r="F266" s="9">
        <f t="shared" si="100"/>
        <v>63.66</v>
      </c>
      <c r="G266" s="68">
        <f t="shared" si="94"/>
        <v>0.1</v>
      </c>
      <c r="H266" s="9">
        <f t="shared" si="101"/>
        <v>63.66</v>
      </c>
      <c r="I266" s="66">
        <f t="shared" si="102"/>
        <v>0.1</v>
      </c>
      <c r="J266" s="9">
        <f t="shared" si="103"/>
        <v>63.66</v>
      </c>
      <c r="K266" s="9">
        <f t="shared" si="95"/>
        <v>0.1</v>
      </c>
      <c r="L266" s="9">
        <f t="shared" si="96"/>
        <v>63.66</v>
      </c>
    </row>
    <row r="267" spans="1:19">
      <c r="A267" s="66">
        <f t="shared" si="97"/>
        <v>0.10468794286038208</v>
      </c>
      <c r="B267" s="9">
        <f t="shared" si="98"/>
        <v>70.08</v>
      </c>
      <c r="C267" s="65">
        <f t="shared" si="92"/>
        <v>0.1</v>
      </c>
      <c r="D267" s="9">
        <f t="shared" si="99"/>
        <v>70.08</v>
      </c>
      <c r="E267" s="66">
        <f t="shared" si="93"/>
        <v>0.1</v>
      </c>
      <c r="F267" s="9">
        <f t="shared" si="100"/>
        <v>70.08</v>
      </c>
      <c r="G267" s="68">
        <f t="shared" si="94"/>
        <v>0.1</v>
      </c>
      <c r="H267" s="9">
        <f t="shared" si="101"/>
        <v>70.08</v>
      </c>
      <c r="I267" s="66">
        <f t="shared" si="102"/>
        <v>0.1</v>
      </c>
      <c r="J267" s="9">
        <f t="shared" si="103"/>
        <v>70.08</v>
      </c>
      <c r="K267" s="9">
        <f t="shared" si="95"/>
        <v>0.1</v>
      </c>
      <c r="L267" s="9">
        <f t="shared" si="96"/>
        <v>70.08</v>
      </c>
    </row>
    <row r="268" spans="1:19">
      <c r="A268" s="66">
        <f t="shared" si="97"/>
        <v>0.10468794286038208</v>
      </c>
      <c r="B268" s="9">
        <f t="shared" si="98"/>
        <v>77.56</v>
      </c>
      <c r="C268" s="65">
        <f t="shared" si="92"/>
        <v>0.1</v>
      </c>
      <c r="D268" s="9">
        <f t="shared" si="99"/>
        <v>77.56</v>
      </c>
      <c r="E268" s="66">
        <f t="shared" si="93"/>
        <v>0.1</v>
      </c>
      <c r="F268" s="9">
        <f t="shared" si="100"/>
        <v>77.56</v>
      </c>
      <c r="G268" s="68">
        <f t="shared" si="94"/>
        <v>0.1</v>
      </c>
      <c r="H268" s="9">
        <f t="shared" si="101"/>
        <v>77.56</v>
      </c>
      <c r="I268" s="66">
        <f t="shared" si="102"/>
        <v>0.1</v>
      </c>
      <c r="J268" s="9">
        <f t="shared" si="103"/>
        <v>77.56</v>
      </c>
      <c r="K268" s="9">
        <f t="shared" si="95"/>
        <v>0.1</v>
      </c>
      <c r="L268" s="9">
        <f t="shared" si="96"/>
        <v>77.56</v>
      </c>
    </row>
    <row r="269" spans="1:19">
      <c r="A269" s="66">
        <f t="shared" si="97"/>
        <v>0.10468794286038208</v>
      </c>
      <c r="B269" s="9">
        <f t="shared" si="98"/>
        <v>84.69</v>
      </c>
      <c r="C269" s="65">
        <f t="shared" si="92"/>
        <v>0.1</v>
      </c>
      <c r="D269" s="9">
        <f t="shared" si="99"/>
        <v>84.69</v>
      </c>
      <c r="E269" s="66">
        <f t="shared" si="93"/>
        <v>0.1</v>
      </c>
      <c r="F269" s="9">
        <f t="shared" si="100"/>
        <v>84.69</v>
      </c>
      <c r="G269" s="68">
        <f t="shared" si="94"/>
        <v>0.1</v>
      </c>
      <c r="H269" s="9">
        <f t="shared" si="101"/>
        <v>84.69</v>
      </c>
      <c r="I269" s="66">
        <f t="shared" si="102"/>
        <v>0.1</v>
      </c>
      <c r="J269" s="9">
        <f t="shared" si="103"/>
        <v>84.69</v>
      </c>
      <c r="K269" s="9">
        <f t="shared" si="95"/>
        <v>0.1</v>
      </c>
      <c r="L269" s="9">
        <f t="shared" si="96"/>
        <v>84.69</v>
      </c>
    </row>
    <row r="270" spans="1:19">
      <c r="A270" s="66">
        <f t="shared" si="97"/>
        <v>0.10468794286038208</v>
      </c>
      <c r="B270" s="9">
        <f t="shared" si="98"/>
        <v>92.27</v>
      </c>
      <c r="C270" s="65">
        <f t="shared" si="92"/>
        <v>0.1</v>
      </c>
      <c r="D270" s="9">
        <f t="shared" si="99"/>
        <v>92.27</v>
      </c>
      <c r="E270" s="66">
        <f t="shared" si="93"/>
        <v>0.1</v>
      </c>
      <c r="F270" s="9">
        <f t="shared" si="100"/>
        <v>92.27</v>
      </c>
      <c r="G270" s="68">
        <f t="shared" si="94"/>
        <v>0.1</v>
      </c>
      <c r="H270" s="9">
        <f t="shared" si="101"/>
        <v>92.27</v>
      </c>
      <c r="I270" s="66">
        <f t="shared" si="102"/>
        <v>0.1</v>
      </c>
      <c r="J270" s="9">
        <f t="shared" si="103"/>
        <v>92.27</v>
      </c>
      <c r="K270" s="9">
        <f t="shared" si="95"/>
        <v>0.1</v>
      </c>
      <c r="L270" s="9">
        <f t="shared" si="96"/>
        <v>92.27</v>
      </c>
    </row>
    <row r="271" spans="1:19">
      <c r="A271" s="66">
        <f t="shared" si="97"/>
        <v>0.10468794286038208</v>
      </c>
      <c r="B271" s="9">
        <f t="shared" si="98"/>
        <v>100.08</v>
      </c>
      <c r="C271" s="65">
        <f t="shared" si="92"/>
        <v>0.1</v>
      </c>
      <c r="D271" s="9">
        <f t="shared" si="99"/>
        <v>100.08</v>
      </c>
      <c r="E271" s="66">
        <f t="shared" si="93"/>
        <v>0.1</v>
      </c>
      <c r="F271" s="9">
        <f t="shared" si="100"/>
        <v>100.08</v>
      </c>
      <c r="G271" s="68">
        <f t="shared" si="94"/>
        <v>0.1</v>
      </c>
      <c r="H271" s="9">
        <f t="shared" si="101"/>
        <v>100.08</v>
      </c>
      <c r="I271" s="66">
        <f t="shared" si="102"/>
        <v>0.1</v>
      </c>
      <c r="J271" s="9">
        <f t="shared" si="103"/>
        <v>100.08</v>
      </c>
      <c r="K271" s="9">
        <f t="shared" si="95"/>
        <v>0.1</v>
      </c>
      <c r="L271" s="9">
        <f t="shared" si="96"/>
        <v>100.08</v>
      </c>
    </row>
    <row r="272" spans="1:19">
      <c r="A272" s="66">
        <f t="shared" si="97"/>
        <v>0.10468794286038208</v>
      </c>
      <c r="B272" s="9">
        <f t="shared" si="98"/>
        <v>110.59</v>
      </c>
      <c r="C272" s="65">
        <f t="shared" si="92"/>
        <v>0.1</v>
      </c>
      <c r="D272" s="9">
        <f t="shared" si="99"/>
        <v>110.59</v>
      </c>
      <c r="E272" s="66">
        <f t="shared" si="93"/>
        <v>0.1</v>
      </c>
      <c r="F272" s="9">
        <f t="shared" si="100"/>
        <v>110.59</v>
      </c>
      <c r="G272" s="68">
        <f t="shared" si="94"/>
        <v>0.1</v>
      </c>
      <c r="H272" s="9">
        <f t="shared" si="101"/>
        <v>110.59</v>
      </c>
      <c r="I272" s="66">
        <f t="shared" si="102"/>
        <v>0.1</v>
      </c>
      <c r="J272" s="9">
        <f t="shared" si="103"/>
        <v>110.59</v>
      </c>
      <c r="K272" s="9">
        <f t="shared" si="95"/>
        <v>0.1</v>
      </c>
      <c r="L272" s="9">
        <f t="shared" si="96"/>
        <v>110.59</v>
      </c>
    </row>
    <row r="273" spans="1:12">
      <c r="A273" s="66">
        <f t="shared" si="97"/>
        <v>0.10468794286038208</v>
      </c>
      <c r="B273" s="9">
        <f t="shared" si="98"/>
        <v>120.44</v>
      </c>
      <c r="C273" s="65">
        <f t="shared" si="92"/>
        <v>0.1</v>
      </c>
      <c r="D273" s="9">
        <f t="shared" si="99"/>
        <v>120.44</v>
      </c>
      <c r="E273" s="66">
        <f t="shared" si="93"/>
        <v>0.1</v>
      </c>
      <c r="F273" s="9">
        <f t="shared" si="100"/>
        <v>120.44</v>
      </c>
      <c r="G273" s="68">
        <f t="shared" si="94"/>
        <v>0.1</v>
      </c>
      <c r="H273" s="9">
        <f t="shared" si="101"/>
        <v>120.44</v>
      </c>
      <c r="I273" s="66">
        <f t="shared" si="102"/>
        <v>0.1</v>
      </c>
      <c r="J273" s="9">
        <f t="shared" si="103"/>
        <v>120.44</v>
      </c>
      <c r="K273" s="9">
        <f t="shared" si="95"/>
        <v>0.1</v>
      </c>
      <c r="L273" s="9">
        <f t="shared" si="96"/>
        <v>120.44</v>
      </c>
    </row>
    <row r="274" spans="1:12">
      <c r="A274" s="66">
        <f t="shared" si="97"/>
        <v>0.10468794286038208</v>
      </c>
      <c r="B274" s="9">
        <f t="shared" si="98"/>
        <v>131.38</v>
      </c>
      <c r="C274" s="65">
        <f t="shared" si="92"/>
        <v>0.1</v>
      </c>
      <c r="D274" s="9">
        <f t="shared" si="99"/>
        <v>131.38</v>
      </c>
      <c r="E274" s="66">
        <f t="shared" si="93"/>
        <v>0.1</v>
      </c>
      <c r="F274" s="9">
        <f t="shared" si="100"/>
        <v>131.38</v>
      </c>
      <c r="G274" s="68">
        <f t="shared" si="94"/>
        <v>0.1</v>
      </c>
      <c r="H274" s="9">
        <f t="shared" si="101"/>
        <v>131.38</v>
      </c>
      <c r="I274" s="66">
        <f t="shared" si="102"/>
        <v>0.1</v>
      </c>
      <c r="J274" s="9">
        <f t="shared" si="103"/>
        <v>131.38</v>
      </c>
      <c r="K274" s="9">
        <f t="shared" si="95"/>
        <v>0.1</v>
      </c>
      <c r="L274" s="9">
        <f t="shared" si="96"/>
        <v>131.38</v>
      </c>
    </row>
    <row r="275" spans="1:12">
      <c r="A275" s="66">
        <f t="shared" si="97"/>
        <v>0.10468794286038208</v>
      </c>
      <c r="B275" s="9">
        <f t="shared" si="98"/>
        <v>146.07</v>
      </c>
      <c r="C275" s="65">
        <f t="shared" si="92"/>
        <v>0.1</v>
      </c>
      <c r="D275" s="9">
        <f t="shared" si="99"/>
        <v>146.07</v>
      </c>
      <c r="E275" s="66">
        <f t="shared" si="93"/>
        <v>0.1</v>
      </c>
      <c r="F275" s="9">
        <f t="shared" si="100"/>
        <v>146.07</v>
      </c>
      <c r="G275" s="68">
        <f t="shared" si="94"/>
        <v>0.1</v>
      </c>
      <c r="H275" s="9">
        <f t="shared" si="101"/>
        <v>146.07</v>
      </c>
      <c r="I275" s="66">
        <f t="shared" si="102"/>
        <v>0.1</v>
      </c>
      <c r="J275" s="9">
        <f t="shared" si="103"/>
        <v>146.07</v>
      </c>
      <c r="K275" s="9">
        <f t="shared" si="95"/>
        <v>0.1</v>
      </c>
      <c r="L275" s="9">
        <f t="shared" si="96"/>
        <v>146.07</v>
      </c>
    </row>
    <row r="276" spans="1:12">
      <c r="A276" s="66">
        <f t="shared" si="97"/>
        <v>0.10468794286038208</v>
      </c>
      <c r="B276" s="9">
        <f t="shared" si="98"/>
        <v>157.49</v>
      </c>
      <c r="C276" s="65">
        <f t="shared" si="92"/>
        <v>0.1</v>
      </c>
      <c r="D276" s="9">
        <f t="shared" si="99"/>
        <v>157.49</v>
      </c>
      <c r="E276" s="66">
        <f t="shared" si="93"/>
        <v>0.1</v>
      </c>
      <c r="F276" s="9">
        <f t="shared" si="100"/>
        <v>157.49</v>
      </c>
      <c r="G276" s="68">
        <f t="shared" si="94"/>
        <v>0.1</v>
      </c>
      <c r="H276" s="9">
        <f t="shared" si="101"/>
        <v>157.49</v>
      </c>
      <c r="I276" s="66">
        <f t="shared" si="102"/>
        <v>0.1</v>
      </c>
      <c r="J276" s="9">
        <f t="shared" si="103"/>
        <v>157.49</v>
      </c>
      <c r="K276" s="9">
        <f t="shared" si="95"/>
        <v>0.1</v>
      </c>
      <c r="L276" s="9">
        <f t="shared" si="96"/>
        <v>157.49</v>
      </c>
    </row>
    <row r="277" spans="1:12">
      <c r="A277" s="66">
        <f t="shared" si="97"/>
        <v>0.10468794286038208</v>
      </c>
      <c r="B277" s="9">
        <f t="shared" si="98"/>
        <v>174.55</v>
      </c>
      <c r="C277" s="65">
        <f t="shared" si="92"/>
        <v>0.1</v>
      </c>
      <c r="D277" s="9">
        <f t="shared" si="99"/>
        <v>174.55</v>
      </c>
      <c r="E277" s="66">
        <f t="shared" si="93"/>
        <v>0.1</v>
      </c>
      <c r="F277" s="9">
        <f t="shared" si="100"/>
        <v>174.55</v>
      </c>
      <c r="G277" s="68">
        <f t="shared" si="94"/>
        <v>0.1</v>
      </c>
      <c r="H277" s="9">
        <f t="shared" si="101"/>
        <v>174.55</v>
      </c>
      <c r="I277" s="66">
        <f t="shared" si="102"/>
        <v>0.1</v>
      </c>
      <c r="J277" s="9">
        <f t="shared" si="103"/>
        <v>174.55</v>
      </c>
      <c r="K277" s="9">
        <f t="shared" si="95"/>
        <v>0.1</v>
      </c>
      <c r="L277" s="9">
        <f t="shared" si="96"/>
        <v>174.55</v>
      </c>
    </row>
    <row r="278" spans="1:12">
      <c r="A278" s="66">
        <f t="shared" si="97"/>
        <v>0.10468794286038208</v>
      </c>
      <c r="B278" s="9">
        <f t="shared" si="98"/>
        <v>189.45</v>
      </c>
      <c r="C278" s="65">
        <f t="shared" si="92"/>
        <v>0.1</v>
      </c>
      <c r="D278" s="9">
        <f t="shared" si="99"/>
        <v>189.45</v>
      </c>
      <c r="E278" s="66">
        <f t="shared" si="93"/>
        <v>0.1</v>
      </c>
      <c r="F278" s="9">
        <f t="shared" si="100"/>
        <v>189.45</v>
      </c>
      <c r="G278" s="68">
        <f t="shared" si="94"/>
        <v>0.1</v>
      </c>
      <c r="H278" s="9">
        <f t="shared" si="101"/>
        <v>189.45</v>
      </c>
      <c r="I278" s="66">
        <f t="shared" si="102"/>
        <v>0.1</v>
      </c>
      <c r="J278" s="9">
        <f t="shared" si="103"/>
        <v>189.45</v>
      </c>
      <c r="K278" s="9">
        <f t="shared" si="95"/>
        <v>0.1</v>
      </c>
      <c r="L278" s="9">
        <f t="shared" si="96"/>
        <v>189.45</v>
      </c>
    </row>
    <row r="279" spans="1:12">
      <c r="A279" s="66">
        <f t="shared" si="97"/>
        <v>0.10468794286038208</v>
      </c>
      <c r="B279" s="9">
        <f t="shared" si="98"/>
        <v>209.3</v>
      </c>
      <c r="C279" s="65">
        <f t="shared" si="92"/>
        <v>0.1</v>
      </c>
      <c r="D279" s="9">
        <f t="shared" si="99"/>
        <v>209.3</v>
      </c>
      <c r="E279" s="66">
        <f t="shared" si="93"/>
        <v>0.1</v>
      </c>
      <c r="F279" s="9">
        <f t="shared" si="100"/>
        <v>209.3</v>
      </c>
      <c r="G279" s="68">
        <f t="shared" si="94"/>
        <v>0.1</v>
      </c>
      <c r="H279" s="9">
        <f t="shared" si="101"/>
        <v>209.3</v>
      </c>
      <c r="I279" s="66">
        <f t="shared" si="102"/>
        <v>0.1</v>
      </c>
      <c r="J279" s="9">
        <f t="shared" si="103"/>
        <v>209.3</v>
      </c>
      <c r="K279" s="9">
        <f t="shared" si="95"/>
        <v>0.1</v>
      </c>
      <c r="L279" s="9">
        <f t="shared" si="96"/>
        <v>209.3</v>
      </c>
    </row>
    <row r="280" spans="1:12">
      <c r="A280" s="66">
        <f t="shared" si="97"/>
        <v>0.10468794286038208</v>
      </c>
      <c r="B280" s="9">
        <f t="shared" si="98"/>
        <v>227.77</v>
      </c>
      <c r="C280" s="65">
        <f t="shared" si="92"/>
        <v>0.1</v>
      </c>
      <c r="D280" s="9">
        <f t="shared" si="99"/>
        <v>227.77</v>
      </c>
      <c r="E280" s="66">
        <f t="shared" si="93"/>
        <v>0.1</v>
      </c>
      <c r="F280" s="9">
        <f t="shared" si="100"/>
        <v>227.77</v>
      </c>
      <c r="G280" s="68">
        <f t="shared" si="94"/>
        <v>0.1</v>
      </c>
      <c r="H280" s="9">
        <f t="shared" si="101"/>
        <v>227.77</v>
      </c>
      <c r="I280" s="66">
        <f t="shared" si="102"/>
        <v>0.1</v>
      </c>
      <c r="J280" s="9">
        <f t="shared" si="103"/>
        <v>227.77</v>
      </c>
      <c r="K280" s="9">
        <f t="shared" si="95"/>
        <v>0.1</v>
      </c>
      <c r="L280" s="9">
        <f t="shared" si="96"/>
        <v>227.77</v>
      </c>
    </row>
    <row r="281" spans="1:12">
      <c r="A281" s="66">
        <f t="shared" si="97"/>
        <v>0.10468794286038208</v>
      </c>
      <c r="B281" s="9">
        <f t="shared" si="98"/>
        <v>248.98</v>
      </c>
      <c r="C281" s="65">
        <f t="shared" si="92"/>
        <v>0.1</v>
      </c>
      <c r="D281" s="9">
        <f t="shared" si="99"/>
        <v>248.98</v>
      </c>
      <c r="E281" s="66">
        <f t="shared" si="93"/>
        <v>0.1</v>
      </c>
      <c r="F281" s="9">
        <f t="shared" si="100"/>
        <v>248.98</v>
      </c>
      <c r="G281" s="68">
        <f t="shared" si="94"/>
        <v>0.1</v>
      </c>
      <c r="H281" s="9">
        <f t="shared" si="101"/>
        <v>248.98</v>
      </c>
      <c r="I281" s="66">
        <f t="shared" si="102"/>
        <v>0.1</v>
      </c>
      <c r="J281" s="9">
        <f t="shared" si="103"/>
        <v>248.98</v>
      </c>
      <c r="K281" s="9">
        <f t="shared" si="95"/>
        <v>0.1</v>
      </c>
      <c r="L281" s="9">
        <f t="shared" si="96"/>
        <v>248.98</v>
      </c>
    </row>
    <row r="282" spans="1:12">
      <c r="A282" s="66">
        <f t="shared" si="97"/>
        <v>0.10468794286038208</v>
      </c>
      <c r="B282" s="9">
        <f t="shared" si="98"/>
        <v>273.27999999999997</v>
      </c>
      <c r="C282" s="65">
        <f t="shared" si="92"/>
        <v>0.1</v>
      </c>
      <c r="D282" s="9">
        <f t="shared" si="99"/>
        <v>273.27999999999997</v>
      </c>
      <c r="E282" s="66">
        <f t="shared" si="93"/>
        <v>0.1</v>
      </c>
      <c r="F282" s="9">
        <f t="shared" si="100"/>
        <v>273.27999999999997</v>
      </c>
      <c r="G282" s="68">
        <f t="shared" si="94"/>
        <v>0.1</v>
      </c>
      <c r="H282" s="9">
        <f t="shared" si="101"/>
        <v>273.27999999999997</v>
      </c>
      <c r="I282" s="66">
        <f t="shared" si="102"/>
        <v>0.1</v>
      </c>
      <c r="J282" s="9">
        <f t="shared" si="103"/>
        <v>273.27999999999997</v>
      </c>
      <c r="K282" s="9">
        <f t="shared" si="95"/>
        <v>0.1</v>
      </c>
      <c r="L282" s="9">
        <f t="shared" si="96"/>
        <v>273.27999999999997</v>
      </c>
    </row>
    <row r="283" spans="1:12">
      <c r="A283" s="66">
        <f t="shared" si="97"/>
        <v>0.10468794286038208</v>
      </c>
      <c r="B283" s="9">
        <f t="shared" si="98"/>
        <v>298.8</v>
      </c>
      <c r="C283" s="65">
        <f t="shared" si="92"/>
        <v>0.1</v>
      </c>
      <c r="D283" s="9">
        <f t="shared" si="99"/>
        <v>298.8</v>
      </c>
      <c r="E283" s="66">
        <f t="shared" si="93"/>
        <v>0.1</v>
      </c>
      <c r="F283" s="9">
        <f t="shared" si="100"/>
        <v>298.8</v>
      </c>
      <c r="G283" s="68">
        <f t="shared" si="94"/>
        <v>0.1</v>
      </c>
      <c r="H283" s="9">
        <f t="shared" si="101"/>
        <v>298.8</v>
      </c>
      <c r="I283" s="66">
        <f t="shared" si="102"/>
        <v>0.1</v>
      </c>
      <c r="J283" s="9">
        <f t="shared" si="103"/>
        <v>298.8</v>
      </c>
      <c r="K283" s="9">
        <f t="shared" si="95"/>
        <v>0.1</v>
      </c>
      <c r="L283" s="9">
        <f t="shared" si="96"/>
        <v>298.8</v>
      </c>
    </row>
    <row r="284" spans="1:12">
      <c r="A284" s="66">
        <f t="shared" si="97"/>
        <v>0.10468794286038208</v>
      </c>
      <c r="B284" s="9">
        <f t="shared" si="98"/>
        <v>327.14</v>
      </c>
      <c r="C284" s="65">
        <f t="shared" si="92"/>
        <v>0.1</v>
      </c>
      <c r="D284" s="9">
        <f t="shared" si="99"/>
        <v>327.14</v>
      </c>
      <c r="E284" s="66">
        <f t="shared" si="93"/>
        <v>0.1</v>
      </c>
      <c r="F284" s="9">
        <f t="shared" si="100"/>
        <v>327.14</v>
      </c>
      <c r="G284" s="68">
        <f t="shared" si="94"/>
        <v>0.1</v>
      </c>
      <c r="H284" s="9">
        <f t="shared" si="101"/>
        <v>327.14</v>
      </c>
      <c r="I284" s="66">
        <f t="shared" si="102"/>
        <v>0.1</v>
      </c>
      <c r="J284" s="9">
        <f t="shared" si="103"/>
        <v>327.14</v>
      </c>
      <c r="K284" s="9">
        <f t="shared" si="95"/>
        <v>0.1</v>
      </c>
      <c r="L284" s="9">
        <f t="shared" si="96"/>
        <v>327.14</v>
      </c>
    </row>
    <row r="285" spans="1:12">
      <c r="A285" s="66">
        <f t="shared" si="97"/>
        <v>0.10468794286038208</v>
      </c>
      <c r="B285" s="9">
        <f t="shared" si="98"/>
        <v>357.43</v>
      </c>
      <c r="C285" s="65">
        <f t="shared" si="92"/>
        <v>0.1</v>
      </c>
      <c r="D285" s="9">
        <f t="shared" si="99"/>
        <v>357.43</v>
      </c>
      <c r="E285" s="66">
        <f t="shared" si="93"/>
        <v>0.1</v>
      </c>
      <c r="F285" s="9">
        <f t="shared" si="100"/>
        <v>357.43</v>
      </c>
      <c r="G285" s="68">
        <f t="shared" si="94"/>
        <v>0.1</v>
      </c>
      <c r="H285" s="9">
        <f t="shared" si="101"/>
        <v>357.43</v>
      </c>
      <c r="I285" s="66">
        <f t="shared" si="102"/>
        <v>0.1</v>
      </c>
      <c r="J285" s="9">
        <f t="shared" si="103"/>
        <v>357.43</v>
      </c>
      <c r="K285" s="9">
        <f t="shared" si="95"/>
        <v>0.1</v>
      </c>
      <c r="L285" s="9">
        <f t="shared" si="96"/>
        <v>357.43</v>
      </c>
    </row>
    <row r="286" spans="1:12">
      <c r="A286" s="66">
        <f t="shared" si="97"/>
        <v>0.10468794286038208</v>
      </c>
      <c r="B286" s="9">
        <f t="shared" si="98"/>
        <v>392.38</v>
      </c>
      <c r="C286" s="65">
        <f t="shared" si="92"/>
        <v>0.1</v>
      </c>
      <c r="D286" s="9">
        <f t="shared" si="99"/>
        <v>392.38</v>
      </c>
      <c r="E286" s="66">
        <f t="shared" si="93"/>
        <v>0.1</v>
      </c>
      <c r="F286" s="9">
        <f t="shared" si="100"/>
        <v>392.38</v>
      </c>
      <c r="G286" s="68">
        <f t="shared" si="94"/>
        <v>0.1</v>
      </c>
      <c r="H286" s="9">
        <f t="shared" si="101"/>
        <v>392.38</v>
      </c>
      <c r="I286" s="66">
        <f t="shared" si="102"/>
        <v>0.1</v>
      </c>
      <c r="J286" s="9">
        <f t="shared" si="103"/>
        <v>392.38</v>
      </c>
      <c r="K286" s="9">
        <f t="shared" si="95"/>
        <v>0.1</v>
      </c>
      <c r="L286" s="9">
        <f t="shared" si="96"/>
        <v>392.38</v>
      </c>
    </row>
    <row r="287" spans="1:12">
      <c r="A287" s="66">
        <f t="shared" si="97"/>
        <v>0.10468794286038208</v>
      </c>
      <c r="B287" s="9">
        <f t="shared" si="98"/>
        <v>428.82</v>
      </c>
      <c r="C287" s="65">
        <f t="shared" si="92"/>
        <v>0.1</v>
      </c>
      <c r="D287" s="9">
        <f t="shared" si="99"/>
        <v>428.82</v>
      </c>
      <c r="E287" s="66">
        <f t="shared" si="93"/>
        <v>0.1</v>
      </c>
      <c r="F287" s="9">
        <f t="shared" si="100"/>
        <v>428.82</v>
      </c>
      <c r="G287" s="68">
        <f t="shared" si="94"/>
        <v>0.1</v>
      </c>
      <c r="H287" s="9">
        <f t="shared" si="101"/>
        <v>428.82</v>
      </c>
      <c r="I287" s="66">
        <f t="shared" si="102"/>
        <v>0.1</v>
      </c>
      <c r="J287" s="9">
        <f t="shared" si="103"/>
        <v>428.82</v>
      </c>
      <c r="K287" s="9">
        <f t="shared" si="95"/>
        <v>0.1</v>
      </c>
      <c r="L287" s="9">
        <f t="shared" si="96"/>
        <v>428.82</v>
      </c>
    </row>
    <row r="288" spans="1:12">
      <c r="A288" s="66">
        <f t="shared" si="97"/>
        <v>0.10468794286038208</v>
      </c>
      <c r="B288" s="9">
        <f t="shared" si="98"/>
        <v>469.74</v>
      </c>
      <c r="C288" s="65">
        <f t="shared" si="92"/>
        <v>0.1</v>
      </c>
      <c r="D288" s="9">
        <f t="shared" si="99"/>
        <v>469.74</v>
      </c>
      <c r="E288" s="66">
        <f t="shared" si="93"/>
        <v>0.1</v>
      </c>
      <c r="F288" s="9">
        <f t="shared" si="100"/>
        <v>469.74</v>
      </c>
      <c r="G288" s="68">
        <f t="shared" si="94"/>
        <v>0.1</v>
      </c>
      <c r="H288" s="9">
        <f t="shared" si="101"/>
        <v>469.74</v>
      </c>
      <c r="I288" s="66">
        <f t="shared" si="102"/>
        <v>0.1</v>
      </c>
      <c r="J288" s="9">
        <f t="shared" si="103"/>
        <v>469.74</v>
      </c>
      <c r="K288" s="9">
        <f t="shared" si="95"/>
        <v>0.1</v>
      </c>
      <c r="L288" s="9">
        <f t="shared" si="96"/>
        <v>469.74</v>
      </c>
    </row>
    <row r="289" spans="1:12">
      <c r="A289" s="66">
        <f t="shared" si="97"/>
        <v>0.10468794286038208</v>
      </c>
      <c r="B289" s="9">
        <f t="shared" si="98"/>
        <v>514.38</v>
      </c>
      <c r="C289" s="65">
        <f t="shared" ref="C289:C320" si="104">IF(D72&lt;0.0001,0.1,IF(D72="",0.001,D72))</f>
        <v>0.1</v>
      </c>
      <c r="D289" s="9">
        <f t="shared" si="99"/>
        <v>514.38</v>
      </c>
      <c r="E289" s="66">
        <f t="shared" ref="E289:E320" si="105">IF(E72&lt;0.0001,0.1,IF(E72="",E288,E72))</f>
        <v>0.1</v>
      </c>
      <c r="F289" s="9">
        <f t="shared" si="100"/>
        <v>514.38</v>
      </c>
      <c r="G289" s="68">
        <f t="shared" ref="G289:G320" si="106">IF(G72&lt;0.0001,0.1,IF(G72="",0.0001,G72))</f>
        <v>0.1</v>
      </c>
      <c r="H289" s="9">
        <f t="shared" si="101"/>
        <v>514.38</v>
      </c>
      <c r="I289" s="66">
        <f t="shared" si="102"/>
        <v>0.1</v>
      </c>
      <c r="J289" s="9">
        <f t="shared" si="103"/>
        <v>514.38</v>
      </c>
      <c r="K289" s="9">
        <f t="shared" ref="K289:K320" si="107">IF(M72&lt;0.0001,0.1,IF(M72="",0.0001,M72))</f>
        <v>0.1</v>
      </c>
      <c r="L289" s="9">
        <f t="shared" ref="L289:L320" si="108">IF(C73="",D289,C73)</f>
        <v>514.38</v>
      </c>
    </row>
    <row r="290" spans="1:12">
      <c r="A290" s="66">
        <f t="shared" ref="A290:A321" si="109">IF(B73="",A289,IF(B73&lt;0.0001,0.1,B73))</f>
        <v>0.10468794286038208</v>
      </c>
      <c r="B290" s="9">
        <f t="shared" ref="B290:B321" si="110">IF(A73="",B289,A73)</f>
        <v>559.79999999999995</v>
      </c>
      <c r="C290" s="65">
        <f t="shared" si="104"/>
        <v>0.1</v>
      </c>
      <c r="D290" s="9">
        <f t="shared" ref="D290:D321" si="111">IF(A73="",B289,A73)</f>
        <v>559.79999999999995</v>
      </c>
      <c r="E290" s="66">
        <f t="shared" si="105"/>
        <v>0.1</v>
      </c>
      <c r="F290" s="9">
        <f t="shared" ref="F290:F321" si="112">IF(A73="",B289,A73)</f>
        <v>559.79999999999995</v>
      </c>
      <c r="G290" s="68">
        <f t="shared" si="106"/>
        <v>0.1</v>
      </c>
      <c r="H290" s="9">
        <f t="shared" ref="H290:H321" si="113">IF(A73="",B289,A73)</f>
        <v>559.79999999999995</v>
      </c>
      <c r="I290" s="66">
        <f t="shared" ref="I290:I321" si="114">IF(I73&lt;0.0001,0.1,IF(I73="",I289,I73))</f>
        <v>0.1</v>
      </c>
      <c r="J290" s="9">
        <f t="shared" ref="J290:J321" si="115">IF(A73="",B289,A73)</f>
        <v>559.79999999999995</v>
      </c>
      <c r="K290" s="9">
        <f t="shared" si="107"/>
        <v>0.1</v>
      </c>
      <c r="L290" s="9">
        <f t="shared" si="108"/>
        <v>559.79999999999995</v>
      </c>
    </row>
    <row r="291" spans="1:12">
      <c r="A291" s="66">
        <f t="shared" si="109"/>
        <v>0.10468794286038208</v>
      </c>
      <c r="B291" s="9">
        <f t="shared" si="110"/>
        <v>615.29</v>
      </c>
      <c r="C291" s="65">
        <f t="shared" si="104"/>
        <v>0.1</v>
      </c>
      <c r="D291" s="9">
        <f t="shared" si="111"/>
        <v>615.29</v>
      </c>
      <c r="E291" s="66">
        <f t="shared" si="105"/>
        <v>0.1</v>
      </c>
      <c r="F291" s="9">
        <f t="shared" si="112"/>
        <v>615.29</v>
      </c>
      <c r="G291" s="68">
        <f t="shared" si="106"/>
        <v>0.1</v>
      </c>
      <c r="H291" s="9">
        <f t="shared" si="113"/>
        <v>615.29</v>
      </c>
      <c r="I291" s="66">
        <f t="shared" si="114"/>
        <v>0.1</v>
      </c>
      <c r="J291" s="9">
        <f t="shared" si="115"/>
        <v>615.29</v>
      </c>
      <c r="K291" s="9">
        <f t="shared" si="107"/>
        <v>0.1</v>
      </c>
      <c r="L291" s="9">
        <f t="shared" si="108"/>
        <v>615.29</v>
      </c>
    </row>
    <row r="292" spans="1:12">
      <c r="A292" s="66">
        <f t="shared" si="109"/>
        <v>0.10468794286038208</v>
      </c>
      <c r="B292" s="9">
        <f t="shared" si="110"/>
        <v>674.35</v>
      </c>
      <c r="C292" s="65">
        <f t="shared" si="104"/>
        <v>0.1</v>
      </c>
      <c r="D292" s="9">
        <f t="shared" si="111"/>
        <v>674.35</v>
      </c>
      <c r="E292" s="66">
        <f t="shared" si="105"/>
        <v>0.1</v>
      </c>
      <c r="F292" s="9">
        <f t="shared" si="112"/>
        <v>674.35</v>
      </c>
      <c r="G292" s="68">
        <f t="shared" si="106"/>
        <v>0.1</v>
      </c>
      <c r="H292" s="9">
        <f t="shared" si="113"/>
        <v>674.35</v>
      </c>
      <c r="I292" s="66">
        <f t="shared" si="114"/>
        <v>0.1</v>
      </c>
      <c r="J292" s="9">
        <f t="shared" si="115"/>
        <v>674.35</v>
      </c>
      <c r="K292" s="9">
        <f t="shared" si="107"/>
        <v>0.1</v>
      </c>
      <c r="L292" s="9">
        <f t="shared" si="108"/>
        <v>674.35</v>
      </c>
    </row>
    <row r="293" spans="1:12">
      <c r="A293" s="66">
        <f t="shared" si="109"/>
        <v>0.10468794286038208</v>
      </c>
      <c r="B293" s="9">
        <f t="shared" si="110"/>
        <v>736.01</v>
      </c>
      <c r="C293" s="65">
        <f t="shared" si="104"/>
        <v>0.1</v>
      </c>
      <c r="D293" s="9">
        <f t="shared" si="111"/>
        <v>736.01</v>
      </c>
      <c r="E293" s="66">
        <f t="shared" si="105"/>
        <v>0.1</v>
      </c>
      <c r="F293" s="9">
        <f t="shared" si="112"/>
        <v>736.01</v>
      </c>
      <c r="G293" s="68">
        <f t="shared" si="106"/>
        <v>0.1</v>
      </c>
      <c r="H293" s="9">
        <f t="shared" si="113"/>
        <v>736.01</v>
      </c>
      <c r="I293" s="66">
        <f t="shared" si="114"/>
        <v>0.1</v>
      </c>
      <c r="J293" s="9">
        <f t="shared" si="115"/>
        <v>736.01</v>
      </c>
      <c r="K293" s="9">
        <f t="shared" si="107"/>
        <v>0.1</v>
      </c>
      <c r="L293" s="9">
        <f t="shared" si="108"/>
        <v>736.01</v>
      </c>
    </row>
    <row r="294" spans="1:12">
      <c r="A294" s="66">
        <f t="shared" si="109"/>
        <v>0.10468794286038208</v>
      </c>
      <c r="B294" s="9">
        <f t="shared" si="110"/>
        <v>804.18</v>
      </c>
      <c r="C294" s="65">
        <f t="shared" si="104"/>
        <v>0.1</v>
      </c>
      <c r="D294" s="9">
        <f t="shared" si="111"/>
        <v>804.18</v>
      </c>
      <c r="E294" s="66">
        <f t="shared" si="105"/>
        <v>0.1</v>
      </c>
      <c r="F294" s="9">
        <f t="shared" si="112"/>
        <v>804.18</v>
      </c>
      <c r="G294" s="68">
        <f t="shared" si="106"/>
        <v>0.1</v>
      </c>
      <c r="H294" s="9">
        <f t="shared" si="113"/>
        <v>804.18</v>
      </c>
      <c r="I294" s="66">
        <f t="shared" si="114"/>
        <v>0.1</v>
      </c>
      <c r="J294" s="9">
        <f t="shared" si="115"/>
        <v>804.18</v>
      </c>
      <c r="K294" s="9">
        <f t="shared" si="107"/>
        <v>0.1</v>
      </c>
      <c r="L294" s="9">
        <f t="shared" si="108"/>
        <v>804.18</v>
      </c>
    </row>
    <row r="295" spans="1:12">
      <c r="A295" s="66">
        <f t="shared" si="109"/>
        <v>0.10468794286038208</v>
      </c>
      <c r="B295" s="9">
        <f t="shared" si="110"/>
        <v>878.27</v>
      </c>
      <c r="C295" s="65">
        <f t="shared" si="104"/>
        <v>0.1</v>
      </c>
      <c r="D295" s="9">
        <f t="shared" si="111"/>
        <v>878.27</v>
      </c>
      <c r="E295" s="66">
        <f t="shared" si="105"/>
        <v>0.1</v>
      </c>
      <c r="F295" s="9">
        <f t="shared" si="112"/>
        <v>878.27</v>
      </c>
      <c r="G295" s="68">
        <f t="shared" si="106"/>
        <v>0.1</v>
      </c>
      <c r="H295" s="9">
        <f t="shared" si="113"/>
        <v>878.27</v>
      </c>
      <c r="I295" s="66">
        <f t="shared" si="114"/>
        <v>0.1</v>
      </c>
      <c r="J295" s="9">
        <f t="shared" si="115"/>
        <v>878.27</v>
      </c>
      <c r="K295" s="9">
        <f t="shared" si="107"/>
        <v>0.1</v>
      </c>
      <c r="L295" s="9">
        <f t="shared" si="108"/>
        <v>878.27</v>
      </c>
    </row>
    <row r="296" spans="1:12">
      <c r="A296" s="66">
        <f t="shared" si="109"/>
        <v>0.10468794286038208</v>
      </c>
      <c r="B296" s="9">
        <f t="shared" si="110"/>
        <v>960.28</v>
      </c>
      <c r="C296" s="65">
        <f t="shared" si="104"/>
        <v>0.1</v>
      </c>
      <c r="D296" s="9">
        <f t="shared" si="111"/>
        <v>960.28</v>
      </c>
      <c r="E296" s="66">
        <f t="shared" si="105"/>
        <v>0.1</v>
      </c>
      <c r="F296" s="9">
        <f t="shared" si="112"/>
        <v>960.28</v>
      </c>
      <c r="G296" s="68">
        <f t="shared" si="106"/>
        <v>0.1</v>
      </c>
      <c r="H296" s="9">
        <f t="shared" si="113"/>
        <v>960.28</v>
      </c>
      <c r="I296" s="66">
        <f t="shared" si="114"/>
        <v>0.1</v>
      </c>
      <c r="J296" s="9">
        <f t="shared" si="115"/>
        <v>960.28</v>
      </c>
      <c r="K296" s="9">
        <f t="shared" si="107"/>
        <v>0.1</v>
      </c>
      <c r="L296" s="9">
        <f t="shared" si="108"/>
        <v>960.28</v>
      </c>
    </row>
    <row r="297" spans="1:12">
      <c r="A297" s="66">
        <f t="shared" si="109"/>
        <v>0.10468794286038208</v>
      </c>
      <c r="B297" s="9">
        <f t="shared" si="110"/>
        <v>1050.43</v>
      </c>
      <c r="C297" s="65">
        <f t="shared" si="104"/>
        <v>0.1</v>
      </c>
      <c r="D297" s="9">
        <f t="shared" si="111"/>
        <v>1050.43</v>
      </c>
      <c r="E297" s="66">
        <f t="shared" si="105"/>
        <v>0.1</v>
      </c>
      <c r="F297" s="9">
        <f t="shared" si="112"/>
        <v>1050.43</v>
      </c>
      <c r="G297" s="68">
        <f t="shared" si="106"/>
        <v>0.1</v>
      </c>
      <c r="H297" s="9">
        <f t="shared" si="113"/>
        <v>1050.43</v>
      </c>
      <c r="I297" s="66">
        <f t="shared" si="114"/>
        <v>0.1</v>
      </c>
      <c r="J297" s="9">
        <f t="shared" si="115"/>
        <v>1050.43</v>
      </c>
      <c r="K297" s="9">
        <f t="shared" si="107"/>
        <v>0.1</v>
      </c>
      <c r="L297" s="9">
        <f t="shared" si="108"/>
        <v>1050.43</v>
      </c>
    </row>
    <row r="298" spans="1:12">
      <c r="A298" s="66">
        <f t="shared" si="109"/>
        <v>0.1308599285754776</v>
      </c>
      <c r="B298" s="9">
        <f t="shared" si="110"/>
        <v>1146.94</v>
      </c>
      <c r="C298" s="65">
        <f t="shared" si="104"/>
        <v>0.1</v>
      </c>
      <c r="D298" s="9">
        <f t="shared" si="111"/>
        <v>1146.94</v>
      </c>
      <c r="E298" s="66">
        <f t="shared" si="105"/>
        <v>0.1</v>
      </c>
      <c r="F298" s="9">
        <f t="shared" si="112"/>
        <v>1146.94</v>
      </c>
      <c r="G298" s="68">
        <f t="shared" si="106"/>
        <v>0.1</v>
      </c>
      <c r="H298" s="9">
        <f t="shared" si="113"/>
        <v>1146.94</v>
      </c>
      <c r="I298" s="66">
        <f t="shared" si="114"/>
        <v>0.1</v>
      </c>
      <c r="J298" s="9">
        <f t="shared" si="115"/>
        <v>1146.94</v>
      </c>
      <c r="K298" s="9">
        <f t="shared" si="107"/>
        <v>0.1</v>
      </c>
      <c r="L298" s="9">
        <f t="shared" si="108"/>
        <v>1146.94</v>
      </c>
    </row>
    <row r="299" spans="1:12">
      <c r="A299" s="66">
        <f t="shared" si="109"/>
        <v>0.1308599285754776</v>
      </c>
      <c r="B299" s="9">
        <f t="shared" si="110"/>
        <v>1258.69</v>
      </c>
      <c r="C299" s="65">
        <f t="shared" si="104"/>
        <v>0.1</v>
      </c>
      <c r="D299" s="9">
        <f t="shared" si="111"/>
        <v>1258.69</v>
      </c>
      <c r="E299" s="66">
        <f t="shared" si="105"/>
        <v>0.1</v>
      </c>
      <c r="F299" s="9">
        <f t="shared" si="112"/>
        <v>1258.69</v>
      </c>
      <c r="G299" s="68">
        <f t="shared" si="106"/>
        <v>0.1</v>
      </c>
      <c r="H299" s="9">
        <f t="shared" si="113"/>
        <v>1258.69</v>
      </c>
      <c r="I299" s="66">
        <f t="shared" si="114"/>
        <v>0.1</v>
      </c>
      <c r="J299" s="9">
        <f t="shared" si="115"/>
        <v>1258.69</v>
      </c>
      <c r="K299" s="9">
        <f t="shared" si="107"/>
        <v>0.1</v>
      </c>
      <c r="L299" s="9">
        <f t="shared" si="108"/>
        <v>1258.69</v>
      </c>
    </row>
    <row r="300" spans="1:12">
      <c r="A300" s="66">
        <f t="shared" si="109"/>
        <v>0.15703191429057309</v>
      </c>
      <c r="B300" s="9">
        <f t="shared" si="110"/>
        <v>1377.04</v>
      </c>
      <c r="C300" s="65">
        <f t="shared" si="104"/>
        <v>0.1</v>
      </c>
      <c r="D300" s="9">
        <f t="shared" si="111"/>
        <v>1377.04</v>
      </c>
      <c r="E300" s="66">
        <f t="shared" si="105"/>
        <v>0.1</v>
      </c>
      <c r="F300" s="9">
        <f t="shared" si="112"/>
        <v>1377.04</v>
      </c>
      <c r="G300" s="68">
        <f t="shared" si="106"/>
        <v>0.1</v>
      </c>
      <c r="H300" s="9">
        <f t="shared" si="113"/>
        <v>1377.04</v>
      </c>
      <c r="I300" s="66">
        <f t="shared" si="114"/>
        <v>0.1</v>
      </c>
      <c r="J300" s="9">
        <f t="shared" si="115"/>
        <v>1377.04</v>
      </c>
      <c r="K300" s="9">
        <f t="shared" si="107"/>
        <v>0.1</v>
      </c>
      <c r="L300" s="9">
        <f t="shared" si="108"/>
        <v>1377.04</v>
      </c>
    </row>
    <row r="301" spans="1:12">
      <c r="A301" s="66">
        <f t="shared" si="109"/>
        <v>0.23554787143585967</v>
      </c>
      <c r="B301" s="9">
        <f t="shared" si="110"/>
        <v>1507.01</v>
      </c>
      <c r="C301" s="65">
        <f t="shared" si="104"/>
        <v>9.1985487641695562E-2</v>
      </c>
      <c r="D301" s="9">
        <f t="shared" si="111"/>
        <v>1507.01</v>
      </c>
      <c r="E301" s="66">
        <f t="shared" si="105"/>
        <v>0.1</v>
      </c>
      <c r="F301" s="9">
        <f t="shared" si="112"/>
        <v>1507.01</v>
      </c>
      <c r="G301" s="68">
        <f t="shared" si="106"/>
        <v>0.1</v>
      </c>
      <c r="H301" s="9">
        <f t="shared" si="113"/>
        <v>1507.01</v>
      </c>
      <c r="I301" s="66">
        <f t="shared" si="114"/>
        <v>0.1</v>
      </c>
      <c r="J301" s="9">
        <f t="shared" si="115"/>
        <v>1507.01</v>
      </c>
      <c r="K301" s="9">
        <f t="shared" si="107"/>
        <v>0.1</v>
      </c>
      <c r="L301" s="9">
        <f t="shared" si="108"/>
        <v>1507.01</v>
      </c>
    </row>
    <row r="302" spans="1:12">
      <c r="A302" s="66">
        <f t="shared" si="109"/>
        <v>0.31406382858114618</v>
      </c>
      <c r="B302" s="9">
        <f t="shared" si="110"/>
        <v>1649.14</v>
      </c>
      <c r="C302" s="65">
        <f t="shared" si="104"/>
        <v>0.17050144478698206</v>
      </c>
      <c r="D302" s="9">
        <f t="shared" si="111"/>
        <v>1649.14</v>
      </c>
      <c r="E302" s="66">
        <f t="shared" si="105"/>
        <v>5.4587015877223741E-3</v>
      </c>
      <c r="F302" s="9">
        <f t="shared" si="112"/>
        <v>1649.14</v>
      </c>
      <c r="G302" s="68">
        <f t="shared" si="106"/>
        <v>0.1</v>
      </c>
      <c r="H302" s="9">
        <f t="shared" si="113"/>
        <v>1649.14</v>
      </c>
      <c r="I302" s="66">
        <f t="shared" si="114"/>
        <v>5.4587015877223741E-3</v>
      </c>
      <c r="J302" s="9">
        <f t="shared" si="115"/>
        <v>1649.14</v>
      </c>
      <c r="K302" s="9">
        <f t="shared" si="107"/>
        <v>5.4587015877223741E-3</v>
      </c>
      <c r="L302" s="9">
        <f t="shared" si="108"/>
        <v>1649.14</v>
      </c>
    </row>
    <row r="303" spans="1:12">
      <c r="A303" s="66">
        <f t="shared" si="109"/>
        <v>0.47109574287171935</v>
      </c>
      <c r="B303" s="9">
        <f t="shared" si="110"/>
        <v>1807.55</v>
      </c>
      <c r="C303" s="65">
        <f t="shared" si="104"/>
        <v>0.32753335907755521</v>
      </c>
      <c r="D303" s="9">
        <f t="shared" si="111"/>
        <v>1807.55</v>
      </c>
      <c r="E303" s="66">
        <f t="shared" si="105"/>
        <v>0.2439487540766721</v>
      </c>
      <c r="F303" s="9">
        <f t="shared" si="112"/>
        <v>1807.55</v>
      </c>
      <c r="G303" s="68">
        <f t="shared" si="106"/>
        <v>0.1</v>
      </c>
      <c r="H303" s="9">
        <f t="shared" si="113"/>
        <v>1807.55</v>
      </c>
      <c r="I303" s="66">
        <f t="shared" si="114"/>
        <v>0.2439487540766721</v>
      </c>
      <c r="J303" s="9">
        <f t="shared" si="115"/>
        <v>1807.55</v>
      </c>
      <c r="K303" s="9">
        <f t="shared" si="107"/>
        <v>0.2439487540766721</v>
      </c>
      <c r="L303" s="9">
        <f t="shared" si="108"/>
        <v>1807.55</v>
      </c>
    </row>
    <row r="304" spans="1:12">
      <c r="A304" s="66">
        <f t="shared" si="109"/>
        <v>0.60195567144719697</v>
      </c>
      <c r="B304" s="9">
        <f t="shared" si="110"/>
        <v>1977.45</v>
      </c>
      <c r="C304" s="65">
        <f t="shared" si="104"/>
        <v>0.45839328765303289</v>
      </c>
      <c r="D304" s="9">
        <f t="shared" si="111"/>
        <v>1977.45</v>
      </c>
      <c r="E304" s="66">
        <f t="shared" si="105"/>
        <v>0.51473358842868622</v>
      </c>
      <c r="F304" s="9">
        <f t="shared" si="112"/>
        <v>1977.45</v>
      </c>
      <c r="G304" s="68">
        <f t="shared" si="106"/>
        <v>0.1</v>
      </c>
      <c r="H304" s="9">
        <f t="shared" si="113"/>
        <v>1977.45</v>
      </c>
      <c r="I304" s="66">
        <f t="shared" si="114"/>
        <v>0.51473358842868622</v>
      </c>
      <c r="J304" s="9">
        <f t="shared" si="115"/>
        <v>1977.45</v>
      </c>
      <c r="K304" s="9">
        <f t="shared" si="107"/>
        <v>0.51473358842868622</v>
      </c>
      <c r="L304" s="9">
        <f t="shared" si="108"/>
        <v>1977.45</v>
      </c>
    </row>
    <row r="305" spans="1:12">
      <c r="A305" s="66">
        <f t="shared" si="109"/>
        <v>0.73281560002267454</v>
      </c>
      <c r="B305" s="9">
        <f t="shared" si="110"/>
        <v>2158.1999999999998</v>
      </c>
      <c r="C305" s="65">
        <f t="shared" si="104"/>
        <v>0.58925321622851046</v>
      </c>
      <c r="D305" s="9">
        <f t="shared" si="111"/>
        <v>2158.1999999999998</v>
      </c>
      <c r="E305" s="66">
        <f t="shared" si="105"/>
        <v>0.70691457073841268</v>
      </c>
      <c r="F305" s="9">
        <f t="shared" si="112"/>
        <v>2158.1999999999998</v>
      </c>
      <c r="G305" s="68">
        <f t="shared" si="106"/>
        <v>0.1</v>
      </c>
      <c r="H305" s="9">
        <f t="shared" si="113"/>
        <v>2158.1999999999998</v>
      </c>
      <c r="I305" s="66">
        <f t="shared" si="114"/>
        <v>0.70691457073841268</v>
      </c>
      <c r="J305" s="9">
        <f t="shared" si="115"/>
        <v>2158.1999999999998</v>
      </c>
      <c r="K305" s="9">
        <f t="shared" si="107"/>
        <v>0.70691457073841268</v>
      </c>
      <c r="L305" s="9">
        <f t="shared" si="108"/>
        <v>2158.1999999999998</v>
      </c>
    </row>
    <row r="306" spans="1:12">
      <c r="A306" s="66">
        <f t="shared" si="109"/>
        <v>0.88984751431324771</v>
      </c>
      <c r="B306" s="9">
        <f t="shared" si="110"/>
        <v>2368.19</v>
      </c>
      <c r="C306" s="65">
        <f t="shared" si="104"/>
        <v>0.74628513051908363</v>
      </c>
      <c r="D306" s="9">
        <f t="shared" si="111"/>
        <v>2368.19</v>
      </c>
      <c r="E306" s="66">
        <f t="shared" si="105"/>
        <v>0.85290691094854854</v>
      </c>
      <c r="F306" s="9">
        <f t="shared" si="112"/>
        <v>2368.19</v>
      </c>
      <c r="G306" s="68">
        <f t="shared" si="106"/>
        <v>0.1</v>
      </c>
      <c r="H306" s="9">
        <f t="shared" si="113"/>
        <v>2368.19</v>
      </c>
      <c r="I306" s="66">
        <f t="shared" si="114"/>
        <v>0.85290691094854854</v>
      </c>
      <c r="J306" s="9">
        <f t="shared" si="115"/>
        <v>2368.19</v>
      </c>
      <c r="K306" s="9">
        <f t="shared" si="107"/>
        <v>0.85290691094854854</v>
      </c>
      <c r="L306" s="9">
        <f t="shared" si="108"/>
        <v>2368.19</v>
      </c>
    </row>
    <row r="307" spans="1:12">
      <c r="A307" s="66">
        <f t="shared" si="109"/>
        <v>1.0207074428887253</v>
      </c>
      <c r="B307" s="9">
        <f t="shared" si="110"/>
        <v>2588.61</v>
      </c>
      <c r="C307" s="65">
        <f t="shared" si="104"/>
        <v>0.8771450590945612</v>
      </c>
      <c r="D307" s="9">
        <f t="shared" si="111"/>
        <v>2588.61</v>
      </c>
      <c r="E307" s="66">
        <f t="shared" si="105"/>
        <v>0.95592507532800797</v>
      </c>
      <c r="F307" s="9">
        <f t="shared" si="112"/>
        <v>2588.61</v>
      </c>
      <c r="G307" s="68">
        <f t="shared" si="106"/>
        <v>0.1</v>
      </c>
      <c r="H307" s="9">
        <f t="shared" si="113"/>
        <v>2588.61</v>
      </c>
      <c r="I307" s="66">
        <f t="shared" si="114"/>
        <v>0.95592507532800797</v>
      </c>
      <c r="J307" s="9">
        <f t="shared" si="115"/>
        <v>2588.61</v>
      </c>
      <c r="K307" s="9">
        <f t="shared" si="107"/>
        <v>0.95592507532800797</v>
      </c>
      <c r="L307" s="9">
        <f t="shared" si="108"/>
        <v>2588.61</v>
      </c>
    </row>
    <row r="308" spans="1:12">
      <c r="A308" s="66">
        <f t="shared" si="109"/>
        <v>1.151567371464203</v>
      </c>
      <c r="B308" s="9">
        <f t="shared" si="110"/>
        <v>2829.67</v>
      </c>
      <c r="C308" s="65">
        <f t="shared" si="104"/>
        <v>1.0080049876700388</v>
      </c>
      <c r="D308" s="9">
        <f t="shared" si="111"/>
        <v>2829.67</v>
      </c>
      <c r="E308" s="66">
        <f t="shared" si="105"/>
        <v>1.0349135740450688</v>
      </c>
      <c r="F308" s="9">
        <f t="shared" si="112"/>
        <v>2829.67</v>
      </c>
      <c r="G308" s="68">
        <f t="shared" si="106"/>
        <v>0.1</v>
      </c>
      <c r="H308" s="9">
        <f t="shared" si="113"/>
        <v>2829.67</v>
      </c>
      <c r="I308" s="66">
        <f t="shared" si="114"/>
        <v>1.0349135740450688</v>
      </c>
      <c r="J308" s="9">
        <f t="shared" si="115"/>
        <v>2829.67</v>
      </c>
      <c r="K308" s="9">
        <f t="shared" si="107"/>
        <v>1.0349135740450688</v>
      </c>
      <c r="L308" s="9">
        <f t="shared" si="108"/>
        <v>2829.67</v>
      </c>
    </row>
    <row r="309" spans="1:12">
      <c r="A309" s="66">
        <f t="shared" si="109"/>
        <v>1.2824273000396802</v>
      </c>
      <c r="B309" s="9">
        <f t="shared" si="110"/>
        <v>3099.01</v>
      </c>
      <c r="C309" s="65">
        <f t="shared" si="104"/>
        <v>1.138864916245516</v>
      </c>
      <c r="D309" s="9">
        <f t="shared" si="111"/>
        <v>3099.01</v>
      </c>
      <c r="E309" s="66">
        <f t="shared" si="105"/>
        <v>1.0983629010140497</v>
      </c>
      <c r="F309" s="9">
        <f t="shared" si="112"/>
        <v>3099.01</v>
      </c>
      <c r="G309" s="68">
        <f t="shared" si="106"/>
        <v>0.1</v>
      </c>
      <c r="H309" s="9">
        <f t="shared" si="113"/>
        <v>3099.01</v>
      </c>
      <c r="I309" s="66">
        <f t="shared" si="114"/>
        <v>1.0983629010140497</v>
      </c>
      <c r="J309" s="9">
        <f t="shared" si="115"/>
        <v>3099.01</v>
      </c>
      <c r="K309" s="9">
        <f t="shared" si="107"/>
        <v>1.0983629010140497</v>
      </c>
      <c r="L309" s="9">
        <f t="shared" si="108"/>
        <v>3099.01</v>
      </c>
    </row>
    <row r="310" spans="1:12">
      <c r="A310" s="66">
        <f t="shared" si="109"/>
        <v>1.4394592143302536</v>
      </c>
      <c r="B310" s="9">
        <f t="shared" si="110"/>
        <v>3387.27</v>
      </c>
      <c r="C310" s="65">
        <f t="shared" si="104"/>
        <v>1.2958968305360894</v>
      </c>
      <c r="D310" s="9">
        <f t="shared" si="111"/>
        <v>3387.27</v>
      </c>
      <c r="E310" s="66">
        <f t="shared" si="105"/>
        <v>1.1483750738242127</v>
      </c>
      <c r="F310" s="9">
        <f t="shared" si="112"/>
        <v>3387.27</v>
      </c>
      <c r="G310" s="68">
        <f t="shared" si="106"/>
        <v>0.1</v>
      </c>
      <c r="H310" s="9">
        <f t="shared" si="113"/>
        <v>3387.27</v>
      </c>
      <c r="I310" s="66">
        <f t="shared" si="114"/>
        <v>1.1483750738242127</v>
      </c>
      <c r="J310" s="9">
        <f t="shared" si="115"/>
        <v>3387.27</v>
      </c>
      <c r="K310" s="9">
        <f t="shared" si="107"/>
        <v>1.1483750738242127</v>
      </c>
      <c r="L310" s="9">
        <f t="shared" si="108"/>
        <v>3387.27</v>
      </c>
    </row>
    <row r="311" spans="1:12">
      <c r="A311" s="66">
        <f t="shared" si="109"/>
        <v>1.6488351000510177</v>
      </c>
      <c r="B311" s="9">
        <f t="shared" si="110"/>
        <v>3709.3</v>
      </c>
      <c r="C311" s="65">
        <f t="shared" si="104"/>
        <v>1.5052727162568535</v>
      </c>
      <c r="D311" s="9">
        <f t="shared" si="111"/>
        <v>3709.3</v>
      </c>
      <c r="E311" s="66">
        <f t="shared" si="105"/>
        <v>1.190375281220527</v>
      </c>
      <c r="F311" s="9">
        <f t="shared" si="112"/>
        <v>3709.3</v>
      </c>
      <c r="G311" s="68">
        <f t="shared" si="106"/>
        <v>0.18502276538475926</v>
      </c>
      <c r="H311" s="9">
        <f t="shared" si="113"/>
        <v>3709.3</v>
      </c>
      <c r="I311" s="66">
        <f t="shared" si="114"/>
        <v>1.3753980466052864</v>
      </c>
      <c r="J311" s="9">
        <f t="shared" si="115"/>
        <v>3709.3</v>
      </c>
      <c r="K311" s="9">
        <f t="shared" si="107"/>
        <v>1.3753980466052864</v>
      </c>
      <c r="L311" s="9">
        <f t="shared" si="108"/>
        <v>3709.3</v>
      </c>
    </row>
    <row r="312" spans="1:12">
      <c r="A312" s="66">
        <f t="shared" si="109"/>
        <v>1.8843829714868774</v>
      </c>
      <c r="B312" s="9">
        <f t="shared" si="110"/>
        <v>4058.74</v>
      </c>
      <c r="C312" s="65">
        <f t="shared" si="104"/>
        <v>1.7408205876927132</v>
      </c>
      <c r="D312" s="9">
        <f t="shared" si="111"/>
        <v>4058.74</v>
      </c>
      <c r="E312" s="66">
        <f t="shared" si="105"/>
        <v>1.2251595003545424</v>
      </c>
      <c r="F312" s="9">
        <f t="shared" si="112"/>
        <v>4058.74</v>
      </c>
      <c r="G312" s="68">
        <f t="shared" si="106"/>
        <v>0.63231985788940426</v>
      </c>
      <c r="H312" s="9">
        <f t="shared" si="113"/>
        <v>4058.74</v>
      </c>
      <c r="I312" s="66">
        <f t="shared" si="114"/>
        <v>1.8574793582439466</v>
      </c>
      <c r="J312" s="9">
        <f t="shared" si="115"/>
        <v>4058.74</v>
      </c>
      <c r="K312" s="9">
        <f t="shared" si="107"/>
        <v>1.8574793582439466</v>
      </c>
      <c r="L312" s="9">
        <f t="shared" si="108"/>
        <v>4058.74</v>
      </c>
    </row>
    <row r="313" spans="1:12">
      <c r="A313" s="66">
        <f t="shared" si="109"/>
        <v>2.1461028286378325</v>
      </c>
      <c r="B313" s="9">
        <f t="shared" si="110"/>
        <v>4435.13</v>
      </c>
      <c r="C313" s="65">
        <f t="shared" si="104"/>
        <v>2.0025404448436683</v>
      </c>
      <c r="D313" s="9">
        <f t="shared" si="111"/>
        <v>4435.13</v>
      </c>
      <c r="E313" s="66">
        <f t="shared" si="105"/>
        <v>1.2542571840251622</v>
      </c>
      <c r="F313" s="9">
        <f t="shared" si="112"/>
        <v>4435.13</v>
      </c>
      <c r="G313" s="68">
        <f t="shared" si="106"/>
        <v>0.93817830545662007</v>
      </c>
      <c r="H313" s="9">
        <f t="shared" si="113"/>
        <v>4435.13</v>
      </c>
      <c r="I313" s="66">
        <f t="shared" si="114"/>
        <v>2.1924354894817824</v>
      </c>
      <c r="J313" s="9">
        <f t="shared" si="115"/>
        <v>4435.13</v>
      </c>
      <c r="K313" s="9">
        <f t="shared" si="107"/>
        <v>2.1924354894817824</v>
      </c>
      <c r="L313" s="9">
        <f t="shared" si="108"/>
        <v>4435.13</v>
      </c>
    </row>
    <row r="314" spans="1:12">
      <c r="A314" s="66">
        <f t="shared" si="109"/>
        <v>2.4078226857887879</v>
      </c>
      <c r="B314" s="9">
        <f t="shared" si="110"/>
        <v>4845.66</v>
      </c>
      <c r="C314" s="65">
        <f t="shared" si="104"/>
        <v>2.2642603019946237</v>
      </c>
      <c r="D314" s="9">
        <f t="shared" si="111"/>
        <v>4845.66</v>
      </c>
      <c r="E314" s="66">
        <f t="shared" si="105"/>
        <v>1.2792553159356355</v>
      </c>
      <c r="F314" s="9">
        <f t="shared" si="112"/>
        <v>4845.66</v>
      </c>
      <c r="G314" s="68">
        <f t="shared" si="106"/>
        <v>1.1418796828556366</v>
      </c>
      <c r="H314" s="9">
        <f t="shared" si="113"/>
        <v>4845.66</v>
      </c>
      <c r="I314" s="66">
        <f t="shared" si="114"/>
        <v>2.4211349987912723</v>
      </c>
      <c r="J314" s="9">
        <f t="shared" si="115"/>
        <v>4845.66</v>
      </c>
      <c r="K314" s="9">
        <f t="shared" si="107"/>
        <v>2.4211349987912723</v>
      </c>
      <c r="L314" s="9">
        <f t="shared" si="108"/>
        <v>4845.66</v>
      </c>
    </row>
    <row r="315" spans="1:12">
      <c r="A315" s="66">
        <f t="shared" si="109"/>
        <v>2.6695425429397432</v>
      </c>
      <c r="B315" s="9">
        <f t="shared" si="110"/>
        <v>5302.47</v>
      </c>
      <c r="C315" s="65">
        <f t="shared" si="104"/>
        <v>2.5259801591455791</v>
      </c>
      <c r="D315" s="9">
        <f t="shared" si="111"/>
        <v>5302.47</v>
      </c>
      <c r="E315" s="66">
        <f t="shared" si="105"/>
        <v>1.3013537251815874</v>
      </c>
      <c r="F315" s="9">
        <f t="shared" si="112"/>
        <v>5302.47</v>
      </c>
      <c r="G315" s="68">
        <f t="shared" si="106"/>
        <v>1.2867846995909058</v>
      </c>
      <c r="H315" s="9">
        <f t="shared" si="113"/>
        <v>5302.47</v>
      </c>
      <c r="I315" s="66">
        <f t="shared" si="114"/>
        <v>2.5881384247724935</v>
      </c>
      <c r="J315" s="9">
        <f t="shared" si="115"/>
        <v>5302.47</v>
      </c>
      <c r="K315" s="9">
        <f t="shared" si="107"/>
        <v>2.5881384247724935</v>
      </c>
      <c r="L315" s="9">
        <f t="shared" si="108"/>
        <v>5302.47</v>
      </c>
    </row>
    <row r="316" spans="1:12">
      <c r="A316" s="66">
        <f t="shared" si="109"/>
        <v>2.8789184286605072</v>
      </c>
      <c r="B316" s="9">
        <f t="shared" si="110"/>
        <v>5804.87</v>
      </c>
      <c r="C316" s="65">
        <f t="shared" si="104"/>
        <v>2.735356044866343</v>
      </c>
      <c r="D316" s="9">
        <f t="shared" si="111"/>
        <v>5804.87</v>
      </c>
      <c r="E316" s="66">
        <f t="shared" si="105"/>
        <v>1.320791344072247</v>
      </c>
      <c r="F316" s="9">
        <f t="shared" si="112"/>
        <v>5804.87</v>
      </c>
      <c r="G316" s="68">
        <f t="shared" si="106"/>
        <v>1.3932107732613592</v>
      </c>
      <c r="H316" s="9">
        <f t="shared" si="113"/>
        <v>5804.87</v>
      </c>
      <c r="I316" s="66">
        <f t="shared" si="114"/>
        <v>2.7140021173336062</v>
      </c>
      <c r="J316" s="9">
        <f t="shared" si="115"/>
        <v>5804.87</v>
      </c>
      <c r="K316" s="9">
        <f t="shared" si="107"/>
        <v>2.7140021173336062</v>
      </c>
      <c r="L316" s="9">
        <f t="shared" si="108"/>
        <v>5804.87</v>
      </c>
    </row>
    <row r="317" spans="1:12">
      <c r="A317" s="66">
        <f t="shared" si="109"/>
        <v>3.0882943143812711</v>
      </c>
      <c r="B317" s="9">
        <f t="shared" si="110"/>
        <v>6354.01</v>
      </c>
      <c r="C317" s="65">
        <f t="shared" si="104"/>
        <v>2.9447319305871069</v>
      </c>
      <c r="D317" s="9">
        <f t="shared" si="111"/>
        <v>6354.01</v>
      </c>
      <c r="E317" s="66">
        <f t="shared" si="105"/>
        <v>1.3379173344252442</v>
      </c>
      <c r="F317" s="9">
        <f t="shared" si="112"/>
        <v>6354.01</v>
      </c>
      <c r="G317" s="68">
        <f t="shared" si="106"/>
        <v>1.4739945865866857</v>
      </c>
      <c r="H317" s="9">
        <f t="shared" si="113"/>
        <v>6354.01</v>
      </c>
      <c r="I317" s="66">
        <f t="shared" si="114"/>
        <v>2.8119119210119301</v>
      </c>
      <c r="J317" s="9">
        <f t="shared" si="115"/>
        <v>6354.01</v>
      </c>
      <c r="K317" s="9">
        <f t="shared" si="107"/>
        <v>2.8119119210119301</v>
      </c>
      <c r="L317" s="9">
        <f t="shared" si="108"/>
        <v>6354.01</v>
      </c>
    </row>
    <row r="318" spans="1:12">
      <c r="A318" s="66">
        <f t="shared" si="109"/>
        <v>3.219154242956749</v>
      </c>
      <c r="B318" s="9">
        <f t="shared" si="110"/>
        <v>6944.85</v>
      </c>
      <c r="C318" s="65">
        <f t="shared" si="104"/>
        <v>3.0755918591625848</v>
      </c>
      <c r="D318" s="9">
        <f t="shared" si="111"/>
        <v>6944.85</v>
      </c>
      <c r="E318" s="66">
        <f t="shared" si="105"/>
        <v>1.3529064569968137</v>
      </c>
      <c r="F318" s="9">
        <f t="shared" si="112"/>
        <v>6944.85</v>
      </c>
      <c r="G318" s="68">
        <f t="shared" si="106"/>
        <v>1.536472901530666</v>
      </c>
      <c r="H318" s="9">
        <f t="shared" si="113"/>
        <v>6944.85</v>
      </c>
      <c r="I318" s="66">
        <f t="shared" si="114"/>
        <v>2.8893793585274796</v>
      </c>
      <c r="J318" s="9">
        <f t="shared" si="115"/>
        <v>6944.85</v>
      </c>
      <c r="K318" s="9">
        <f t="shared" si="107"/>
        <v>2.8893793585274796</v>
      </c>
      <c r="L318" s="9">
        <f t="shared" si="108"/>
        <v>6944.85</v>
      </c>
    </row>
    <row r="319" spans="1:12">
      <c r="A319" s="66">
        <f t="shared" si="109"/>
        <v>3.27149821438694</v>
      </c>
      <c r="B319" s="9">
        <f t="shared" si="110"/>
        <v>7603.16</v>
      </c>
      <c r="C319" s="65">
        <f t="shared" si="104"/>
        <v>3.1279358305927758</v>
      </c>
      <c r="D319" s="9">
        <f t="shared" si="111"/>
        <v>7603.16</v>
      </c>
      <c r="E319" s="66">
        <f t="shared" si="105"/>
        <v>1.3665767107762599</v>
      </c>
      <c r="F319" s="9">
        <f t="shared" si="112"/>
        <v>7603.16</v>
      </c>
      <c r="G319" s="68">
        <f t="shared" si="106"/>
        <v>1.5877777674164473</v>
      </c>
      <c r="H319" s="9">
        <f t="shared" si="113"/>
        <v>7603.16</v>
      </c>
      <c r="I319" s="66">
        <f t="shared" si="114"/>
        <v>2.9543544781927071</v>
      </c>
      <c r="J319" s="9">
        <f t="shared" si="115"/>
        <v>7603.16</v>
      </c>
      <c r="K319" s="9">
        <f t="shared" si="107"/>
        <v>2.9543544781927071</v>
      </c>
      <c r="L319" s="9">
        <f t="shared" si="108"/>
        <v>7603.16</v>
      </c>
    </row>
    <row r="320" spans="1:12">
      <c r="A320" s="66">
        <f t="shared" si="109"/>
        <v>3.2976702001020355</v>
      </c>
      <c r="B320" s="9">
        <f t="shared" si="110"/>
        <v>8315.82</v>
      </c>
      <c r="C320" s="65">
        <f t="shared" si="104"/>
        <v>3.1541078163078713</v>
      </c>
      <c r="D320" s="9">
        <f t="shared" si="111"/>
        <v>8315.82</v>
      </c>
      <c r="E320" s="66">
        <f t="shared" si="105"/>
        <v>1.378750797453075</v>
      </c>
      <c r="F320" s="9">
        <f t="shared" si="112"/>
        <v>8315.82</v>
      </c>
      <c r="G320" s="68">
        <f t="shared" si="106"/>
        <v>1.6295109448896958</v>
      </c>
      <c r="H320" s="9">
        <f t="shared" si="113"/>
        <v>8315.82</v>
      </c>
      <c r="I320" s="66">
        <f t="shared" si="114"/>
        <v>3.0082617423427709</v>
      </c>
      <c r="J320" s="9">
        <f t="shared" si="115"/>
        <v>8315.82</v>
      </c>
      <c r="K320" s="9">
        <f t="shared" si="107"/>
        <v>3.0082617423427709</v>
      </c>
      <c r="L320" s="9">
        <f t="shared" si="108"/>
        <v>8315.82</v>
      </c>
    </row>
    <row r="321" spans="1:12">
      <c r="A321" s="66">
        <f t="shared" si="109"/>
        <v>3.323842185817131</v>
      </c>
      <c r="B321" s="9">
        <f t="shared" si="110"/>
        <v>9094.44</v>
      </c>
      <c r="C321" s="65">
        <f t="shared" ref="C321:C342" si="116">IF(D104&lt;0.0001,0.1,IF(D104="",0.001,D104))</f>
        <v>3.1802798020229668</v>
      </c>
      <c r="D321" s="9">
        <f t="shared" si="111"/>
        <v>9094.44</v>
      </c>
      <c r="E321" s="66">
        <f t="shared" ref="E321:E342" si="117">IF(E104&lt;0.0001,0.1,IF(E104="",E320,E104))</f>
        <v>1.3897620476743171</v>
      </c>
      <c r="F321" s="9">
        <f t="shared" si="112"/>
        <v>9094.44</v>
      </c>
      <c r="G321" s="68">
        <f t="shared" ref="G321:G342" si="118">IF(G104&lt;0.0001,0.1,IF(G104="",0.0001,G104))</f>
        <v>1.6644199902182135</v>
      </c>
      <c r="H321" s="9">
        <f t="shared" si="113"/>
        <v>9094.44</v>
      </c>
      <c r="I321" s="66">
        <f t="shared" si="114"/>
        <v>3.0541820378925308</v>
      </c>
      <c r="J321" s="9">
        <f t="shared" si="115"/>
        <v>9094.44</v>
      </c>
      <c r="K321" s="9">
        <f t="shared" ref="K321:K342" si="119">IF(M104&lt;0.0001,0.1,IF(M104="",0.0001,M104))</f>
        <v>3.0541820378925308</v>
      </c>
      <c r="L321" s="9">
        <f t="shared" ref="L321:L342" si="120">IF(C105="",D321,C105)</f>
        <v>9094.44</v>
      </c>
    </row>
    <row r="322" spans="1:12">
      <c r="A322" s="66">
        <f t="shared" ref="A322:A342" si="121">IF(B105="",A321,IF(B105&lt;0.0001,0.1,B105))</f>
        <v>3.3500141715322265</v>
      </c>
      <c r="B322" s="9">
        <f t="shared" ref="B322:B342" si="122">IF(A105="",B321,A105)</f>
        <v>9955.24</v>
      </c>
      <c r="C322" s="65">
        <f t="shared" si="116"/>
        <v>3.2064517877380623</v>
      </c>
      <c r="D322" s="9">
        <f t="shared" ref="D322:D342" si="123">IF(A105="",B321,A105)</f>
        <v>9955.24</v>
      </c>
      <c r="E322" s="66">
        <f t="shared" si="117"/>
        <v>1.3998785956344748</v>
      </c>
      <c r="F322" s="9">
        <f t="shared" ref="F322:F342" si="124">IF(A105="",B321,A105)</f>
        <v>9955.24</v>
      </c>
      <c r="G322" s="68">
        <f t="shared" si="118"/>
        <v>1.6943595556021465</v>
      </c>
      <c r="H322" s="9">
        <f t="shared" ref="H322:H342" si="125">IF(A105="",B321,A105)</f>
        <v>9955.24</v>
      </c>
      <c r="I322" s="66">
        <f t="shared" ref="I322:I342" si="126">IF(I105&lt;0.0001,0.1,IF(I105="",I321,I105))</f>
        <v>3.0942381512366213</v>
      </c>
      <c r="J322" s="9">
        <f t="shared" ref="J322:J342" si="127">IF(A105="",B321,A105)</f>
        <v>9955.24</v>
      </c>
      <c r="K322" s="9">
        <f t="shared" si="119"/>
        <v>3.0942381512366213</v>
      </c>
      <c r="L322" s="9">
        <f t="shared" si="120"/>
        <v>9955.24</v>
      </c>
    </row>
    <row r="323" spans="1:12">
      <c r="A323" s="66">
        <f t="shared" si="121"/>
        <v>3.376186157247322</v>
      </c>
      <c r="B323" s="9">
        <f t="shared" si="122"/>
        <v>10894.31</v>
      </c>
      <c r="C323" s="65">
        <f t="shared" si="116"/>
        <v>3.2326237734531578</v>
      </c>
      <c r="D323" s="9">
        <f t="shared" si="123"/>
        <v>10894.31</v>
      </c>
      <c r="E323" s="66">
        <f t="shared" si="117"/>
        <v>1.4090838322728922</v>
      </c>
      <c r="F323" s="9">
        <f t="shared" si="124"/>
        <v>10894.31</v>
      </c>
      <c r="G323" s="68">
        <f t="shared" si="118"/>
        <v>1.7199886856719568</v>
      </c>
      <c r="H323" s="9">
        <f t="shared" si="125"/>
        <v>10894.31</v>
      </c>
      <c r="I323" s="66">
        <f t="shared" si="126"/>
        <v>3.1290725179448491</v>
      </c>
      <c r="J323" s="9">
        <f t="shared" si="127"/>
        <v>10894.31</v>
      </c>
      <c r="K323" s="9">
        <f t="shared" si="119"/>
        <v>3.1290725179448491</v>
      </c>
      <c r="L323" s="9">
        <f t="shared" si="120"/>
        <v>10894.31</v>
      </c>
    </row>
    <row r="324" spans="1:12">
      <c r="A324" s="66">
        <f t="shared" si="121"/>
        <v>3.4023581429624175</v>
      </c>
      <c r="B324" s="9">
        <f t="shared" si="122"/>
        <v>11893.96</v>
      </c>
      <c r="C324" s="65">
        <f t="shared" si="116"/>
        <v>3.2587957591682533</v>
      </c>
      <c r="D324" s="9">
        <f t="shared" si="123"/>
        <v>11893.96</v>
      </c>
      <c r="E324" s="66">
        <f t="shared" si="117"/>
        <v>1.4173105116615212</v>
      </c>
      <c r="F324" s="9">
        <f t="shared" si="124"/>
        <v>11893.96</v>
      </c>
      <c r="G324" s="68">
        <f t="shared" si="118"/>
        <v>1.741697735801425</v>
      </c>
      <c r="H324" s="9">
        <f t="shared" si="125"/>
        <v>11893.96</v>
      </c>
      <c r="I324" s="66">
        <f t="shared" si="126"/>
        <v>3.1590082474629462</v>
      </c>
      <c r="J324" s="9">
        <f t="shared" si="127"/>
        <v>11893.96</v>
      </c>
      <c r="K324" s="9">
        <f t="shared" si="119"/>
        <v>3.1590082474629462</v>
      </c>
      <c r="L324" s="9">
        <f t="shared" si="120"/>
        <v>11893.96</v>
      </c>
    </row>
    <row r="325" spans="1:12">
      <c r="A325" s="66">
        <f t="shared" si="121"/>
        <v>3.4023581429624175</v>
      </c>
      <c r="B325" s="9">
        <f t="shared" si="122"/>
        <v>12994.03</v>
      </c>
      <c r="C325" s="65">
        <f t="shared" si="116"/>
        <v>3.2587957591682533</v>
      </c>
      <c r="D325" s="9">
        <f t="shared" si="123"/>
        <v>12994.03</v>
      </c>
      <c r="E325" s="66">
        <f t="shared" si="117"/>
        <v>1.4249500718120351</v>
      </c>
      <c r="F325" s="9">
        <f t="shared" si="124"/>
        <v>12994.03</v>
      </c>
      <c r="G325" s="68">
        <f t="shared" si="118"/>
        <v>1.7609199391639201</v>
      </c>
      <c r="H325" s="9">
        <f t="shared" si="125"/>
        <v>12994.03</v>
      </c>
      <c r="I325" s="66">
        <f t="shared" si="126"/>
        <v>3.1858700109759552</v>
      </c>
      <c r="J325" s="9">
        <f t="shared" si="127"/>
        <v>12994.03</v>
      </c>
      <c r="K325" s="9">
        <f t="shared" si="119"/>
        <v>3.1858700109759552</v>
      </c>
      <c r="L325" s="9">
        <f t="shared" si="120"/>
        <v>12994.03</v>
      </c>
    </row>
    <row r="326" spans="1:12">
      <c r="A326" s="66">
        <f t="shared" si="121"/>
        <v>3.4023581429624175</v>
      </c>
      <c r="B326" s="9">
        <f t="shared" si="122"/>
        <v>14294.17</v>
      </c>
      <c r="C326" s="65">
        <f t="shared" si="116"/>
        <v>3.2587957591682533</v>
      </c>
      <c r="D326" s="9">
        <f t="shared" si="123"/>
        <v>14294.17</v>
      </c>
      <c r="E326" s="66">
        <f t="shared" si="117"/>
        <v>1.4325396720363703</v>
      </c>
      <c r="F326" s="9">
        <f t="shared" si="124"/>
        <v>14294.17</v>
      </c>
      <c r="G326" s="68">
        <f t="shared" si="118"/>
        <v>1.7791817298407988</v>
      </c>
      <c r="H326" s="9">
        <f t="shared" si="125"/>
        <v>14294.17</v>
      </c>
      <c r="I326" s="66">
        <f t="shared" si="126"/>
        <v>3.2117214018771691</v>
      </c>
      <c r="J326" s="9">
        <f t="shared" si="127"/>
        <v>14294.17</v>
      </c>
      <c r="K326" s="9">
        <f t="shared" si="119"/>
        <v>3.2117214018771691</v>
      </c>
      <c r="L326" s="9">
        <f t="shared" si="120"/>
        <v>14294.17</v>
      </c>
    </row>
    <row r="327" spans="1:12">
      <c r="A327" s="66">
        <f t="shared" si="121"/>
        <v>3.4023581429624175</v>
      </c>
      <c r="B327" s="9">
        <f t="shared" si="122"/>
        <v>15595.16</v>
      </c>
      <c r="C327" s="65">
        <f t="shared" si="116"/>
        <v>3.2587957591682533</v>
      </c>
      <c r="D327" s="9">
        <f t="shared" si="123"/>
        <v>15595.16</v>
      </c>
      <c r="E327" s="66">
        <f t="shared" si="117"/>
        <v>1.4389518507173353</v>
      </c>
      <c r="F327" s="9">
        <f t="shared" si="124"/>
        <v>15595.16</v>
      </c>
      <c r="G327" s="68">
        <f t="shared" si="118"/>
        <v>1.7940011214817397</v>
      </c>
      <c r="H327" s="9">
        <f t="shared" si="125"/>
        <v>15595.16</v>
      </c>
      <c r="I327" s="66">
        <f t="shared" si="126"/>
        <v>3.2329529721990751</v>
      </c>
      <c r="J327" s="9">
        <f t="shared" si="127"/>
        <v>15595.16</v>
      </c>
      <c r="K327" s="9">
        <f t="shared" si="119"/>
        <v>3.2329529721990751</v>
      </c>
      <c r="L327" s="9">
        <f t="shared" si="120"/>
        <v>15595.16</v>
      </c>
    </row>
    <row r="328" spans="1:12">
      <c r="A328" s="66">
        <f t="shared" si="121"/>
        <v>3.4023581429624175</v>
      </c>
      <c r="B328" s="9">
        <f t="shared" si="122"/>
        <v>17093.849999999999</v>
      </c>
      <c r="C328" s="65">
        <f t="shared" si="116"/>
        <v>3.2587957591682533</v>
      </c>
      <c r="D328" s="9">
        <f t="shared" si="123"/>
        <v>17093.849999999999</v>
      </c>
      <c r="E328" s="66">
        <f t="shared" si="117"/>
        <v>1.4452271098047269</v>
      </c>
      <c r="F328" s="9">
        <f t="shared" si="124"/>
        <v>17093.849999999999</v>
      </c>
      <c r="G328" s="68">
        <f t="shared" si="118"/>
        <v>1.8079937407923055</v>
      </c>
      <c r="H328" s="9">
        <f t="shared" si="125"/>
        <v>17093.849999999999</v>
      </c>
      <c r="I328" s="66">
        <f t="shared" si="126"/>
        <v>3.2532208505970326</v>
      </c>
      <c r="J328" s="9">
        <f t="shared" si="127"/>
        <v>17093.849999999999</v>
      </c>
      <c r="K328" s="9">
        <f t="shared" si="119"/>
        <v>3.2532208505970326</v>
      </c>
      <c r="L328" s="9">
        <f t="shared" si="120"/>
        <v>17093.849999999999</v>
      </c>
    </row>
    <row r="329" spans="1:12">
      <c r="A329" s="66">
        <f t="shared" si="121"/>
        <v>3.4023581429624175</v>
      </c>
      <c r="B329" s="9">
        <f t="shared" si="122"/>
        <v>18694.849999999999</v>
      </c>
      <c r="C329" s="65">
        <f t="shared" si="116"/>
        <v>3.2587957591682533</v>
      </c>
      <c r="D329" s="9">
        <f t="shared" si="123"/>
        <v>18694.849999999999</v>
      </c>
      <c r="E329" s="66">
        <f t="shared" si="117"/>
        <v>1.4509247561358343</v>
      </c>
      <c r="F329" s="9">
        <f t="shared" si="124"/>
        <v>18694.849999999999</v>
      </c>
      <c r="G329" s="68">
        <f t="shared" si="118"/>
        <v>1.8202828462964102</v>
      </c>
      <c r="H329" s="9">
        <f t="shared" si="125"/>
        <v>18694.849999999999</v>
      </c>
      <c r="I329" s="66">
        <f t="shared" si="126"/>
        <v>3.2712076024322445</v>
      </c>
      <c r="J329" s="9">
        <f t="shared" si="127"/>
        <v>18694.849999999999</v>
      </c>
      <c r="K329" s="9">
        <f t="shared" si="119"/>
        <v>3.2712076024322445</v>
      </c>
      <c r="L329" s="9">
        <f t="shared" si="120"/>
        <v>18694.849999999999</v>
      </c>
    </row>
    <row r="330" spans="1:12">
      <c r="A330" s="66">
        <f t="shared" si="121"/>
        <v>3.4023581429624175</v>
      </c>
      <c r="B330" s="9">
        <f t="shared" si="122"/>
        <v>20393.900000000001</v>
      </c>
      <c r="C330" s="65">
        <f t="shared" si="116"/>
        <v>3.2587957591682533</v>
      </c>
      <c r="D330" s="9">
        <f t="shared" si="123"/>
        <v>20393.900000000001</v>
      </c>
      <c r="E330" s="66">
        <f t="shared" si="117"/>
        <v>1.4560983754068522</v>
      </c>
      <c r="F330" s="9">
        <f t="shared" si="124"/>
        <v>20393.900000000001</v>
      </c>
      <c r="G330" s="68">
        <f t="shared" si="118"/>
        <v>1.8311147489069384</v>
      </c>
      <c r="H330" s="9">
        <f t="shared" si="125"/>
        <v>20393.900000000001</v>
      </c>
      <c r="I330" s="66">
        <f t="shared" si="126"/>
        <v>3.2872131243137908</v>
      </c>
      <c r="J330" s="9">
        <f t="shared" si="127"/>
        <v>20393.900000000001</v>
      </c>
      <c r="K330" s="9">
        <f t="shared" si="119"/>
        <v>3.2872131243137908</v>
      </c>
      <c r="L330" s="9">
        <f t="shared" si="120"/>
        <v>20393.900000000001</v>
      </c>
    </row>
    <row r="331" spans="1:12">
      <c r="A331" s="66">
        <f t="shared" si="121"/>
        <v>3.4023581429624175</v>
      </c>
      <c r="B331" s="9">
        <f t="shared" si="122"/>
        <v>22294.58</v>
      </c>
      <c r="C331" s="65">
        <f t="shared" si="116"/>
        <v>3.2587957591682533</v>
      </c>
      <c r="D331" s="9">
        <f t="shared" si="123"/>
        <v>22294.58</v>
      </c>
      <c r="E331" s="66">
        <f t="shared" si="117"/>
        <v>1.4610631207217049</v>
      </c>
      <c r="F331" s="9">
        <f t="shared" si="124"/>
        <v>22294.58</v>
      </c>
      <c r="G331" s="68">
        <f t="shared" si="118"/>
        <v>1.8412289546164173</v>
      </c>
      <c r="H331" s="9">
        <f t="shared" si="125"/>
        <v>22294.58</v>
      </c>
      <c r="I331" s="66">
        <f t="shared" si="126"/>
        <v>3.302292075338122</v>
      </c>
      <c r="J331" s="9">
        <f t="shared" si="127"/>
        <v>22294.58</v>
      </c>
      <c r="K331" s="9">
        <f t="shared" si="119"/>
        <v>3.302292075338122</v>
      </c>
      <c r="L331" s="9">
        <f t="shared" si="120"/>
        <v>22294.58</v>
      </c>
    </row>
    <row r="332" spans="1:12">
      <c r="A332" s="66">
        <f t="shared" si="121"/>
        <v>3.4023581429624175</v>
      </c>
      <c r="B332" s="9">
        <f t="shared" si="122"/>
        <v>24395.98</v>
      </c>
      <c r="C332" s="65">
        <f t="shared" si="116"/>
        <v>3.2587957591682533</v>
      </c>
      <c r="D332" s="9">
        <f t="shared" si="123"/>
        <v>24395.98</v>
      </c>
      <c r="E332" s="66">
        <f t="shared" si="117"/>
        <v>1.4657690679156692</v>
      </c>
      <c r="F332" s="9">
        <f t="shared" si="124"/>
        <v>24395.98</v>
      </c>
      <c r="G332" s="68">
        <f t="shared" si="118"/>
        <v>1.8505722327299055</v>
      </c>
      <c r="H332" s="9">
        <f t="shared" si="125"/>
        <v>24395.98</v>
      </c>
      <c r="I332" s="66">
        <f t="shared" si="126"/>
        <v>3.3163413006455746</v>
      </c>
      <c r="J332" s="9">
        <f t="shared" si="127"/>
        <v>24395.98</v>
      </c>
      <c r="K332" s="9">
        <f t="shared" si="119"/>
        <v>3.3163413006455746</v>
      </c>
      <c r="L332" s="9">
        <f t="shared" si="120"/>
        <v>24395.98</v>
      </c>
    </row>
    <row r="333" spans="1:12">
      <c r="A333" s="66">
        <f t="shared" si="121"/>
        <v>3.4023581429624175</v>
      </c>
      <c r="B333" s="9">
        <f t="shared" si="122"/>
        <v>26696.799999999999</v>
      </c>
      <c r="C333" s="65">
        <f t="shared" si="116"/>
        <v>3.2587957591682533</v>
      </c>
      <c r="D333" s="9">
        <f t="shared" si="123"/>
        <v>26696.799999999999</v>
      </c>
      <c r="E333" s="66">
        <f t="shared" si="117"/>
        <v>1.4701915740621092</v>
      </c>
      <c r="F333" s="9">
        <f t="shared" si="124"/>
        <v>26696.799999999999</v>
      </c>
      <c r="G333" s="68">
        <f t="shared" si="118"/>
        <v>1.8591444322242512</v>
      </c>
      <c r="H333" s="9">
        <f t="shared" si="125"/>
        <v>26696.799999999999</v>
      </c>
      <c r="I333" s="66">
        <f t="shared" si="126"/>
        <v>3.3293360062863604</v>
      </c>
      <c r="J333" s="9">
        <f t="shared" si="127"/>
        <v>26696.799999999999</v>
      </c>
      <c r="K333" s="9">
        <f t="shared" si="119"/>
        <v>3.3293360062863604</v>
      </c>
      <c r="L333" s="9">
        <f t="shared" si="120"/>
        <v>26696.799999999999</v>
      </c>
    </row>
    <row r="334" spans="1:12">
      <c r="A334" s="66">
        <f t="shared" si="121"/>
        <v>3.4023581429624175</v>
      </c>
      <c r="B334" s="9">
        <f t="shared" si="122"/>
        <v>29296.99</v>
      </c>
      <c r="C334" s="65">
        <f t="shared" si="116"/>
        <v>3.2587957591682533</v>
      </c>
      <c r="D334" s="9">
        <f t="shared" si="123"/>
        <v>29296.99</v>
      </c>
      <c r="E334" s="66">
        <f t="shared" si="117"/>
        <v>1.4744792796347428</v>
      </c>
      <c r="F334" s="9">
        <f t="shared" si="124"/>
        <v>29296.99</v>
      </c>
      <c r="G334" s="68">
        <f t="shared" si="118"/>
        <v>1.8672692180261685</v>
      </c>
      <c r="H334" s="9">
        <f t="shared" si="125"/>
        <v>29296.99</v>
      </c>
      <c r="I334" s="66">
        <f t="shared" si="126"/>
        <v>3.3417484976609115</v>
      </c>
      <c r="J334" s="9">
        <f t="shared" si="127"/>
        <v>29296.99</v>
      </c>
      <c r="K334" s="9">
        <f t="shared" si="119"/>
        <v>3.3417484976609115</v>
      </c>
      <c r="L334" s="9">
        <f t="shared" si="120"/>
        <v>29296.99</v>
      </c>
    </row>
    <row r="335" spans="1:12">
      <c r="A335" s="66">
        <f t="shared" si="121"/>
        <v>3.4023581429624175</v>
      </c>
      <c r="B335" s="9">
        <f t="shared" si="122"/>
        <v>31999.89</v>
      </c>
      <c r="C335" s="65">
        <f t="shared" si="116"/>
        <v>3.2587957591682533</v>
      </c>
      <c r="D335" s="9">
        <f t="shared" si="123"/>
        <v>31999.89</v>
      </c>
      <c r="E335" s="66">
        <f t="shared" si="117"/>
        <v>1.4783160373867206</v>
      </c>
      <c r="F335" s="9">
        <f t="shared" si="124"/>
        <v>31999.89</v>
      </c>
      <c r="G335" s="68">
        <f t="shared" si="118"/>
        <v>1.874389077719818</v>
      </c>
      <c r="H335" s="9">
        <f t="shared" si="125"/>
        <v>31999.89</v>
      </c>
      <c r="I335" s="66">
        <f t="shared" si="126"/>
        <v>3.3527051151065388</v>
      </c>
      <c r="J335" s="9">
        <f t="shared" si="127"/>
        <v>31999.89</v>
      </c>
      <c r="K335" s="9">
        <f t="shared" si="119"/>
        <v>3.3527051151065388</v>
      </c>
      <c r="L335" s="9">
        <f t="shared" si="120"/>
        <v>31999.89</v>
      </c>
    </row>
    <row r="336" spans="1:12">
      <c r="A336" s="66">
        <f t="shared" si="121"/>
        <v>3.4023581429624175</v>
      </c>
      <c r="B336" s="9">
        <f t="shared" si="122"/>
        <v>34996.93</v>
      </c>
      <c r="C336" s="65">
        <f t="shared" si="116"/>
        <v>3.2587957591682533</v>
      </c>
      <c r="D336" s="9">
        <f t="shared" si="123"/>
        <v>34996.93</v>
      </c>
      <c r="E336" s="66">
        <f t="shared" si="117"/>
        <v>1.4819946162931454</v>
      </c>
      <c r="F336" s="9">
        <f t="shared" si="124"/>
        <v>34996.93</v>
      </c>
      <c r="G336" s="68">
        <f t="shared" si="118"/>
        <v>1.8810859431530571</v>
      </c>
      <c r="H336" s="9">
        <f t="shared" si="125"/>
        <v>34996.93</v>
      </c>
      <c r="I336" s="66">
        <f t="shared" si="126"/>
        <v>3.3630805594462023</v>
      </c>
      <c r="J336" s="9">
        <f t="shared" si="127"/>
        <v>34996.93</v>
      </c>
      <c r="K336" s="9">
        <f t="shared" si="119"/>
        <v>3.3630805594462023</v>
      </c>
      <c r="L336" s="9">
        <f t="shared" si="120"/>
        <v>34996.93</v>
      </c>
    </row>
    <row r="337" spans="1:12">
      <c r="A337" s="66">
        <f t="shared" si="121"/>
        <v>3.4023581429624175</v>
      </c>
      <c r="B337" s="9">
        <f t="shared" si="122"/>
        <v>38297.33</v>
      </c>
      <c r="C337" s="65">
        <f t="shared" si="116"/>
        <v>3.2587957591682533</v>
      </c>
      <c r="D337" s="9">
        <f t="shared" si="123"/>
        <v>38297.33</v>
      </c>
      <c r="E337" s="66">
        <f t="shared" si="117"/>
        <v>1.4854975084294524</v>
      </c>
      <c r="F337" s="9">
        <f t="shared" si="124"/>
        <v>38297.33</v>
      </c>
      <c r="G337" s="68">
        <f t="shared" si="118"/>
        <v>1.887348394569027</v>
      </c>
      <c r="H337" s="9">
        <f t="shared" si="125"/>
        <v>38297.33</v>
      </c>
      <c r="I337" s="66">
        <f t="shared" si="126"/>
        <v>3.3728459029984794</v>
      </c>
      <c r="J337" s="9">
        <f t="shared" si="127"/>
        <v>38297.33</v>
      </c>
      <c r="K337" s="9">
        <f t="shared" si="119"/>
        <v>3.3728459029984794</v>
      </c>
      <c r="L337" s="9">
        <f t="shared" si="120"/>
        <v>38297.33</v>
      </c>
    </row>
    <row r="338" spans="1:12">
      <c r="A338" s="66">
        <f t="shared" si="121"/>
        <v>3.4023581429624175</v>
      </c>
      <c r="B338" s="9">
        <f t="shared" si="122"/>
        <v>41882.949999999997</v>
      </c>
      <c r="C338" s="65">
        <f t="shared" si="116"/>
        <v>3.2587957591682533</v>
      </c>
      <c r="D338" s="9">
        <f t="shared" si="123"/>
        <v>41882.949999999997</v>
      </c>
      <c r="E338" s="66">
        <f t="shared" si="117"/>
        <v>1.4887932978482532</v>
      </c>
      <c r="F338" s="9">
        <f t="shared" si="124"/>
        <v>41882.949999999997</v>
      </c>
      <c r="G338" s="68">
        <f t="shared" si="118"/>
        <v>1.8931411714005735</v>
      </c>
      <c r="H338" s="9">
        <f t="shared" si="125"/>
        <v>41882.949999999997</v>
      </c>
      <c r="I338" s="66">
        <f t="shared" si="126"/>
        <v>3.3819344692488267</v>
      </c>
      <c r="J338" s="9">
        <f t="shared" si="127"/>
        <v>41882.949999999997</v>
      </c>
      <c r="K338" s="9">
        <f t="shared" si="119"/>
        <v>3.3819344692488267</v>
      </c>
      <c r="L338" s="9">
        <f t="shared" si="120"/>
        <v>41882.949999999997</v>
      </c>
    </row>
    <row r="339" spans="1:12">
      <c r="A339" s="66">
        <f t="shared" si="121"/>
        <v>3.4023581429624175</v>
      </c>
      <c r="B339" s="9">
        <f t="shared" si="122"/>
        <v>45799.73</v>
      </c>
      <c r="C339" s="65">
        <f t="shared" si="116"/>
        <v>3.2587957591682533</v>
      </c>
      <c r="D339" s="9">
        <f t="shared" si="123"/>
        <v>45799.73</v>
      </c>
      <c r="E339" s="66">
        <f t="shared" si="117"/>
        <v>1.4919173748233081</v>
      </c>
      <c r="F339" s="9">
        <f t="shared" si="124"/>
        <v>45799.73</v>
      </c>
      <c r="G339" s="68">
        <f t="shared" si="118"/>
        <v>1.8985453171813957</v>
      </c>
      <c r="H339" s="9">
        <f t="shared" si="125"/>
        <v>45799.73</v>
      </c>
      <c r="I339" s="66">
        <f t="shared" si="126"/>
        <v>3.3904626920047036</v>
      </c>
      <c r="J339" s="9">
        <f t="shared" si="127"/>
        <v>45799.73</v>
      </c>
      <c r="K339" s="9">
        <f t="shared" si="119"/>
        <v>3.3904626920047036</v>
      </c>
      <c r="L339" s="9">
        <f t="shared" si="120"/>
        <v>45799.73</v>
      </c>
    </row>
    <row r="340" spans="1:12">
      <c r="A340" s="66">
        <f t="shared" si="121"/>
        <v>3.4023581429624175</v>
      </c>
      <c r="B340" s="9">
        <f t="shared" si="122"/>
        <v>50092.42</v>
      </c>
      <c r="C340" s="65">
        <f t="shared" si="116"/>
        <v>3.2587957591682533</v>
      </c>
      <c r="D340" s="9">
        <f t="shared" si="123"/>
        <v>50092.42</v>
      </c>
      <c r="E340" s="66">
        <f t="shared" si="117"/>
        <v>1.4948922418171733</v>
      </c>
      <c r="F340" s="9">
        <f t="shared" si="124"/>
        <v>50092.42</v>
      </c>
      <c r="G340" s="68">
        <f t="shared" si="118"/>
        <v>1.9036146045654552</v>
      </c>
      <c r="H340" s="9">
        <f t="shared" si="125"/>
        <v>50092.42</v>
      </c>
      <c r="I340" s="66">
        <f t="shared" si="126"/>
        <v>3.3985068463826282</v>
      </c>
      <c r="J340" s="9">
        <f t="shared" si="127"/>
        <v>50092.42</v>
      </c>
      <c r="K340" s="9">
        <f t="shared" si="119"/>
        <v>3.3985068463826282</v>
      </c>
      <c r="L340" s="9">
        <f t="shared" si="120"/>
        <v>50092.42</v>
      </c>
    </row>
    <row r="341" spans="1:12">
      <c r="A341" s="66">
        <f t="shared" si="121"/>
        <v>3.4023581429624175</v>
      </c>
      <c r="B341" s="9">
        <f t="shared" si="122"/>
        <v>54795</v>
      </c>
      <c r="C341" s="65">
        <f t="shared" si="116"/>
        <v>3.2587957591682533</v>
      </c>
      <c r="D341" s="9">
        <f t="shared" si="123"/>
        <v>54795</v>
      </c>
      <c r="E341" s="66">
        <f t="shared" si="117"/>
        <v>1.4977266385653236</v>
      </c>
      <c r="F341" s="9">
        <f t="shared" si="124"/>
        <v>54795</v>
      </c>
      <c r="G341" s="68">
        <f t="shared" si="118"/>
        <v>1.9083763769818369</v>
      </c>
      <c r="H341" s="9">
        <f t="shared" si="125"/>
        <v>54795</v>
      </c>
      <c r="I341" s="66">
        <f t="shared" si="126"/>
        <v>3.4061030155471608</v>
      </c>
      <c r="J341" s="9">
        <f t="shared" si="127"/>
        <v>54795</v>
      </c>
      <c r="K341" s="9">
        <f t="shared" si="119"/>
        <v>3.4061030155471608</v>
      </c>
      <c r="L341" s="9">
        <f t="shared" si="120"/>
        <v>54795</v>
      </c>
    </row>
    <row r="342" spans="1:12">
      <c r="A342" s="66">
        <f t="shared" si="121"/>
        <v>3.4023581429624175</v>
      </c>
      <c r="B342" s="9">
        <f t="shared" si="122"/>
        <v>59996.77</v>
      </c>
      <c r="C342" s="65">
        <f t="shared" si="116"/>
        <v>3.2587957591682533</v>
      </c>
      <c r="D342" s="9">
        <f t="shared" si="123"/>
        <v>59996.77</v>
      </c>
      <c r="E342" s="66">
        <f t="shared" si="117"/>
        <v>1.5004544879532808</v>
      </c>
      <c r="F342" s="9">
        <f t="shared" si="124"/>
        <v>59996.77</v>
      </c>
      <c r="G342" s="68">
        <f t="shared" si="118"/>
        <v>1.9128976403185474</v>
      </c>
      <c r="H342" s="9">
        <f t="shared" si="125"/>
        <v>59996.77</v>
      </c>
      <c r="I342" s="66">
        <f t="shared" si="126"/>
        <v>3.4133521282718284</v>
      </c>
      <c r="J342" s="9">
        <f t="shared" si="127"/>
        <v>59996.77</v>
      </c>
      <c r="K342" s="9">
        <f t="shared" si="119"/>
        <v>3.4133521282718284</v>
      </c>
      <c r="L342" s="9">
        <f t="shared" si="120"/>
        <v>59996.77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K346"/>
  <sheetViews>
    <sheetView topLeftCell="B1"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2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>
        <f>K4</f>
        <v>0</v>
      </c>
      <c r="AK2" s="21">
        <f>L4</f>
        <v>0</v>
      </c>
    </row>
    <row r="3" spans="1:37" ht="18" thickBot="1">
      <c r="A3" s="22" t="s">
        <v>7</v>
      </c>
      <c r="B3" s="23" t="s">
        <v>86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125</v>
      </c>
      <c r="D4" s="34">
        <v>0.29953349589962824</v>
      </c>
      <c r="E4" s="35">
        <v>8.0444669884231601E-2</v>
      </c>
      <c r="F4" s="34">
        <v>5761.6534294023259</v>
      </c>
      <c r="G4" s="34">
        <v>2.2894464325780728</v>
      </c>
      <c r="H4" s="36">
        <v>1E-3</v>
      </c>
      <c r="I4" s="37">
        <v>1E-3</v>
      </c>
      <c r="J4" s="34">
        <v>1E-3</v>
      </c>
      <c r="K4" s="36"/>
      <c r="L4" s="34"/>
      <c r="M4" s="34"/>
      <c r="N4" s="5"/>
      <c r="O4" s="38">
        <f>$G$4+$J$4+$M$4</f>
        <v>2.2904464325780727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4.5</v>
      </c>
      <c r="C5" s="80" t="s">
        <v>126</v>
      </c>
      <c r="D5" s="43">
        <v>4436</v>
      </c>
      <c r="E5" s="44"/>
      <c r="F5" s="44" t="s">
        <v>17</v>
      </c>
      <c r="G5" s="78">
        <f>3.8068*($E$4^-1.334)*(($G$4/$F$4)^2)</f>
        <v>1.7337776799821729E-5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4436</v>
      </c>
      <c r="Y5" s="10">
        <f>IF(D8="","",(-2*$T$4*COS($V$4*PI()/180))/(D5*69035))</f>
        <v>2.4013990413711773E-6</v>
      </c>
    </row>
    <row r="6" spans="1:37" ht="18" thickTop="1" thickBot="1">
      <c r="A6" s="53" t="s">
        <v>20</v>
      </c>
      <c r="B6" s="23">
        <v>2.8999999999999998E-3</v>
      </c>
      <c r="C6" s="54" t="s">
        <v>18</v>
      </c>
      <c r="E6" s="35"/>
      <c r="F6" s="34"/>
      <c r="G6" s="34"/>
      <c r="H6" s="36"/>
      <c r="I6" s="37"/>
      <c r="J6" s="34"/>
      <c r="P6" s="55" t="e">
        <f>AVERAGE(O8:O125)</f>
        <v>#DIV/0!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2.4013990413711772E-2</v>
      </c>
    </row>
    <row r="7" spans="1:37" ht="18" thickTop="1" thickBot="1">
      <c r="A7" s="59" t="s">
        <v>22</v>
      </c>
      <c r="B7" s="60" t="s">
        <v>23</v>
      </c>
      <c r="C7" s="55" t="e">
        <f>AVERAGE(O8:O125)</f>
        <v>#DIV/0!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9.9968816208056022E-4</v>
      </c>
      <c r="H8" s="66">
        <f t="shared" ref="H8:H39" si="4">IF(G8="","",IF(ABS(G8-F8)&lt;0.05,0,G8-F8))</f>
        <v>0</v>
      </c>
      <c r="I8" s="66">
        <f t="shared" ref="I8:I39" si="5">IF(G8="","",E8+G8)</f>
        <v>9.9968816208056022E-4</v>
      </c>
      <c r="J8" s="66">
        <f t="shared" ref="J8:J39" si="6">IF(I8="","",IF(ABS(D8-I8)&lt;0.05,0,D8-I8))</f>
        <v>0</v>
      </c>
      <c r="K8" s="66" t="str">
        <f t="shared" ref="K8:K39" si="7">IF(OR(G8="",$K$4=""),"",IF(A8&lt;$L$4,0,10^(((-0.434*$K$4)/(LOG(A8)-LOG($L$4)))+LOG($M$4))))</f>
        <v/>
      </c>
      <c r="L8" s="66" t="str">
        <f t="shared" ref="L8:L39" si="8">IF(K8="","",IF(ABS(K8-J8)&lt;0.05,0,K8-J8))</f>
        <v/>
      </c>
      <c r="M8" s="66" t="str">
        <f t="shared" ref="M8:M39" si="9">IF(L8="","",E8+G8+K8)</f>
        <v/>
      </c>
      <c r="N8" s="66" t="str">
        <f t="shared" ref="N8:N39" si="10">IF(M8="","",IF(ABS(D8-M8)&lt;0.05,0,D8-M8))</f>
        <v/>
      </c>
      <c r="O8" s="67" t="str">
        <f t="shared" ref="O8:O39" si="11">IF($H$4="",IF(A8="","",F8^2),IF(N8="","",N8^2))</f>
        <v/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6.6578788422015887E-3</v>
      </c>
      <c r="X8" s="68">
        <f t="shared" ref="X8:X39" si="15">IF(D8="","",IF(W8=" "," ",W8*10000))</f>
        <v>66.57878842201589</v>
      </c>
      <c r="Y8" s="68">
        <v>1E-4</v>
      </c>
      <c r="Z8" s="68">
        <v>1E-4</v>
      </c>
      <c r="AA8" s="66">
        <f t="shared" ref="AA8:AA39" si="16">(IF(M8="",(IF(I8="",E8,I8)),M8 ))</f>
        <v>9.9968816208056022E-4</v>
      </c>
      <c r="AB8" s="9">
        <v>1E-4</v>
      </c>
      <c r="AC8" s="11" t="s">
        <v>43</v>
      </c>
    </row>
    <row r="9" spans="1:37">
      <c r="A9">
        <v>1.81</v>
      </c>
      <c r="B9">
        <v>2.6305834838379387E-2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 t="str">
        <f t="shared" si="7"/>
        <v/>
      </c>
      <c r="L9" s="66" t="str">
        <f t="shared" si="8"/>
        <v/>
      </c>
      <c r="M9" s="66" t="str">
        <f t="shared" si="9"/>
        <v/>
      </c>
      <c r="N9" s="66" t="str">
        <f t="shared" si="10"/>
        <v/>
      </c>
      <c r="O9" s="67" t="str">
        <f t="shared" si="11"/>
        <v/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2.6305834838379387E-2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7056.2ft; SDGM-313</v>
      </c>
    </row>
    <row r="10" spans="1:37">
      <c r="A10">
        <v>1.96</v>
      </c>
      <c r="B10">
        <v>5.2611669676758774E-2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 t="str">
        <f t="shared" si="7"/>
        <v/>
      </c>
      <c r="L10" s="66" t="str">
        <f t="shared" si="8"/>
        <v/>
      </c>
      <c r="M10" s="66" t="str">
        <f t="shared" si="9"/>
        <v/>
      </c>
      <c r="N10" s="66" t="str">
        <f t="shared" si="10"/>
        <v/>
      </c>
      <c r="O10" s="67" t="str">
        <f t="shared" si="11"/>
        <v/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2.6305834838379387E-2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2.15</v>
      </c>
      <c r="B11">
        <v>7.8917504515138154E-2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9.9970016787392121E-4</v>
      </c>
      <c r="H11" s="66">
        <f t="shared" si="4"/>
        <v>0</v>
      </c>
      <c r="I11" s="66">
        <f t="shared" si="5"/>
        <v>9.9970016787392121E-4</v>
      </c>
      <c r="J11" s="66">
        <f t="shared" si="6"/>
        <v>0</v>
      </c>
      <c r="K11" s="66" t="str">
        <f t="shared" si="7"/>
        <v/>
      </c>
      <c r="L11" s="66" t="str">
        <f t="shared" si="8"/>
        <v/>
      </c>
      <c r="M11" s="66" t="str">
        <f t="shared" si="9"/>
        <v/>
      </c>
      <c r="N11" s="66" t="str">
        <f t="shared" si="10"/>
        <v/>
      </c>
      <c r="O11" s="67" t="str">
        <f t="shared" si="11"/>
        <v/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4.9547005337314152E-3</v>
      </c>
      <c r="X11" s="68">
        <f t="shared" si="15"/>
        <v>49.547005337314154</v>
      </c>
      <c r="Y11" s="68">
        <f t="shared" si="17"/>
        <v>2.630583483837938E-2</v>
      </c>
      <c r="Z11" s="68">
        <f t="shared" si="18"/>
        <v>1E-4</v>
      </c>
      <c r="AA11" s="66">
        <f t="shared" si="16"/>
        <v>9.9970016787392121E-4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0.10522333935351755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 t="str">
        <f t="shared" si="7"/>
        <v/>
      </c>
      <c r="L12" s="66" t="str">
        <f t="shared" si="8"/>
        <v/>
      </c>
      <c r="M12" s="66" t="str">
        <f t="shared" si="9"/>
        <v/>
      </c>
      <c r="N12" s="66" t="str">
        <f t="shared" si="10"/>
        <v/>
      </c>
      <c r="O12" s="67" t="str">
        <f t="shared" si="11"/>
        <v/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2.6305834838379394E-2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0.13152917419189694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 t="str">
        <f t="shared" si="7"/>
        <v/>
      </c>
      <c r="L13" s="66" t="str">
        <f t="shared" si="8"/>
        <v/>
      </c>
      <c r="M13" s="66" t="str">
        <f t="shared" si="9"/>
        <v/>
      </c>
      <c r="N13" s="66" t="str">
        <f t="shared" si="10"/>
        <v/>
      </c>
      <c r="O13" s="67" t="str">
        <f t="shared" si="11"/>
        <v/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2.6305834838379394E-2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4.5</v>
      </c>
    </row>
    <row r="14" spans="1:37">
      <c r="A14">
        <v>2.82</v>
      </c>
      <c r="B14">
        <v>0.13152917419189694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 t="str">
        <f t="shared" si="7"/>
        <v/>
      </c>
      <c r="L14" s="66" t="str">
        <f t="shared" si="8"/>
        <v/>
      </c>
      <c r="M14" s="66" t="str">
        <f t="shared" si="9"/>
        <v/>
      </c>
      <c r="N14" s="66" t="str">
        <f t="shared" si="10"/>
        <v/>
      </c>
      <c r="O14" s="67" t="str">
        <f t="shared" si="11"/>
        <v/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0.15783500903027631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 t="str">
        <f t="shared" si="7"/>
        <v/>
      </c>
      <c r="L15" s="66" t="str">
        <f t="shared" si="8"/>
        <v/>
      </c>
      <c r="M15" s="66" t="str">
        <f t="shared" si="9"/>
        <v/>
      </c>
      <c r="N15" s="66" t="str">
        <f t="shared" si="10"/>
        <v/>
      </c>
      <c r="O15" s="67" t="str">
        <f t="shared" si="11"/>
        <v/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2.6305834838379366E-2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2.2904464325780727</v>
      </c>
    </row>
    <row r="16" spans="1:37">
      <c r="A16">
        <v>3.37</v>
      </c>
      <c r="B16">
        <v>0.15783500903027631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 t="str">
        <f t="shared" si="7"/>
        <v/>
      </c>
      <c r="L16" s="66" t="str">
        <f t="shared" si="8"/>
        <v/>
      </c>
      <c r="M16" s="66" t="str">
        <f t="shared" si="9"/>
        <v/>
      </c>
      <c r="N16" s="66" t="str">
        <f t="shared" si="10"/>
        <v/>
      </c>
      <c r="O16" s="67" t="str">
        <f t="shared" si="11"/>
        <v/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0.1841408438686557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 t="str">
        <f t="shared" si="7"/>
        <v/>
      </c>
      <c r="L17" s="66" t="str">
        <f t="shared" si="8"/>
        <v/>
      </c>
      <c r="M17" s="66" t="str">
        <f t="shared" si="9"/>
        <v/>
      </c>
      <c r="N17" s="66" t="str">
        <f t="shared" si="10"/>
        <v/>
      </c>
      <c r="O17" s="67" t="str">
        <f t="shared" si="11"/>
        <v/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2.6305834838379394E-2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2.8999999999999998E-3</v>
      </c>
    </row>
    <row r="18" spans="1:29">
      <c r="A18">
        <v>4.04</v>
      </c>
      <c r="B18">
        <v>0.1841408438686557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 t="str">
        <f t="shared" si="7"/>
        <v/>
      </c>
      <c r="L18" s="66" t="str">
        <f t="shared" si="8"/>
        <v/>
      </c>
      <c r="M18" s="66" t="str">
        <f t="shared" si="9"/>
        <v/>
      </c>
      <c r="N18" s="66" t="str">
        <f t="shared" si="10"/>
        <v/>
      </c>
      <c r="O18" s="67" t="str">
        <f t="shared" si="11"/>
        <v/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0.1841408438686557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 t="str">
        <f t="shared" si="7"/>
        <v/>
      </c>
      <c r="L19" s="66" t="str">
        <f t="shared" si="8"/>
        <v/>
      </c>
      <c r="M19" s="66" t="str">
        <f t="shared" si="9"/>
        <v/>
      </c>
      <c r="N19" s="66" t="str">
        <f t="shared" si="10"/>
        <v/>
      </c>
      <c r="O19" s="67" t="str">
        <f t="shared" si="11"/>
        <v/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1.7337776799821729E-5</v>
      </c>
    </row>
    <row r="20" spans="1:29">
      <c r="A20">
        <v>4.82</v>
      </c>
      <c r="B20">
        <v>0.1841408438686557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 t="str">
        <f t="shared" si="7"/>
        <v/>
      </c>
      <c r="L20" s="66" t="str">
        <f t="shared" si="8"/>
        <v/>
      </c>
      <c r="M20" s="66" t="str">
        <f t="shared" si="9"/>
        <v/>
      </c>
      <c r="N20" s="66" t="str">
        <f t="shared" si="10"/>
        <v/>
      </c>
      <c r="O20" s="67" t="str">
        <f t="shared" si="11"/>
        <v/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0.1841408438686557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 t="str">
        <f t="shared" si="7"/>
        <v/>
      </c>
      <c r="L21" s="66" t="str">
        <f t="shared" si="8"/>
        <v/>
      </c>
      <c r="M21" s="66" t="str">
        <f t="shared" si="9"/>
        <v/>
      </c>
      <c r="N21" s="66" t="str">
        <f t="shared" si="10"/>
        <v/>
      </c>
      <c r="O21" s="67" t="str">
        <f t="shared" si="11"/>
        <v/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0.2104466787070351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 t="str">
        <f t="shared" si="7"/>
        <v/>
      </c>
      <c r="L22" s="66" t="str">
        <f t="shared" si="8"/>
        <v/>
      </c>
      <c r="M22" s="66" t="str">
        <f t="shared" si="9"/>
        <v/>
      </c>
      <c r="N22" s="66" t="str">
        <f t="shared" si="10"/>
        <v/>
      </c>
      <c r="O22" s="67" t="str">
        <f t="shared" si="11"/>
        <v/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2.6305834838379394E-2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8.0444669884231601E-2</v>
      </c>
    </row>
    <row r="23" spans="1:29">
      <c r="A23">
        <v>6.31</v>
      </c>
      <c r="B23">
        <v>0.2104466787070351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 t="str">
        <f t="shared" si="7"/>
        <v/>
      </c>
      <c r="L23" s="66" t="str">
        <f t="shared" si="8"/>
        <v/>
      </c>
      <c r="M23" s="66" t="str">
        <f t="shared" si="9"/>
        <v/>
      </c>
      <c r="N23" s="66" t="str">
        <f t="shared" si="10"/>
        <v/>
      </c>
      <c r="O23" s="67" t="str">
        <f t="shared" si="11"/>
        <v/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0.2104466787070351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 t="str">
        <f t="shared" si="7"/>
        <v/>
      </c>
      <c r="L24" s="66" t="str">
        <f t="shared" si="8"/>
        <v/>
      </c>
      <c r="M24" s="66" t="str">
        <f t="shared" si="9"/>
        <v/>
      </c>
      <c r="N24" s="66" t="str">
        <f t="shared" si="10"/>
        <v/>
      </c>
      <c r="O24" s="67" t="str">
        <f t="shared" si="11"/>
        <v/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5761.6534294023259</v>
      </c>
    </row>
    <row r="25" spans="1:29">
      <c r="A25">
        <v>7.55</v>
      </c>
      <c r="B25">
        <v>0.2104466787070351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 t="str">
        <f t="shared" si="7"/>
        <v/>
      </c>
      <c r="L25" s="66" t="str">
        <f t="shared" si="8"/>
        <v/>
      </c>
      <c r="M25" s="66" t="str">
        <f t="shared" si="9"/>
        <v/>
      </c>
      <c r="N25" s="66" t="str">
        <f t="shared" si="10"/>
        <v/>
      </c>
      <c r="O25" s="67" t="str">
        <f t="shared" si="11"/>
        <v/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0.2104466787070351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 t="str">
        <f t="shared" si="7"/>
        <v/>
      </c>
      <c r="L26" s="66" t="str">
        <f t="shared" si="8"/>
        <v/>
      </c>
      <c r="M26" s="66" t="str">
        <f t="shared" si="9"/>
        <v/>
      </c>
      <c r="N26" s="66" t="str">
        <f t="shared" si="10"/>
        <v/>
      </c>
      <c r="O26" s="67" t="str">
        <f t="shared" si="11"/>
        <v/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2.2894464325780728</v>
      </c>
    </row>
    <row r="27" spans="1:29">
      <c r="A27">
        <v>9.0399999999999991</v>
      </c>
      <c r="B27">
        <v>0.2104466787070351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 t="str">
        <f t="shared" si="7"/>
        <v/>
      </c>
      <c r="L27" s="66" t="str">
        <f t="shared" si="8"/>
        <v/>
      </c>
      <c r="M27" s="66" t="str">
        <f t="shared" si="9"/>
        <v/>
      </c>
      <c r="N27" s="66" t="str">
        <f t="shared" si="10"/>
        <v/>
      </c>
      <c r="O27" s="67" t="str">
        <f t="shared" si="11"/>
        <v/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0.2104466787070351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 t="str">
        <f t="shared" si="7"/>
        <v/>
      </c>
      <c r="L28" s="66" t="str">
        <f t="shared" si="8"/>
        <v/>
      </c>
      <c r="M28" s="66" t="str">
        <f t="shared" si="9"/>
        <v/>
      </c>
      <c r="N28" s="66" t="str">
        <f t="shared" si="10"/>
        <v/>
      </c>
      <c r="O28" s="67" t="str">
        <f t="shared" si="11"/>
        <v/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0.29953349589962824</v>
      </c>
    </row>
    <row r="29" spans="1:29">
      <c r="A29">
        <v>10.8</v>
      </c>
      <c r="B29">
        <v>0.2104466787070351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 t="str">
        <f t="shared" si="7"/>
        <v/>
      </c>
      <c r="L29" s="66" t="str">
        <f t="shared" si="8"/>
        <v/>
      </c>
      <c r="M29" s="66" t="str">
        <f t="shared" si="9"/>
        <v/>
      </c>
      <c r="N29" s="66" t="str">
        <f t="shared" si="10"/>
        <v/>
      </c>
      <c r="O29" s="67" t="str">
        <f t="shared" si="11"/>
        <v/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11.8</v>
      </c>
      <c r="B30">
        <v>0.2104466787070351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9.9975460995389192E-4</v>
      </c>
      <c r="H30" s="66">
        <f t="shared" si="4"/>
        <v>0</v>
      </c>
      <c r="I30" s="66">
        <f t="shared" si="5"/>
        <v>9.9975460995389192E-4</v>
      </c>
      <c r="J30" s="66">
        <f t="shared" si="6"/>
        <v>0</v>
      </c>
      <c r="K30" s="66" t="str">
        <f t="shared" si="7"/>
        <v/>
      </c>
      <c r="L30" s="66" t="str">
        <f t="shared" si="8"/>
        <v/>
      </c>
      <c r="M30" s="66" t="str">
        <f t="shared" si="9"/>
        <v/>
      </c>
      <c r="N30" s="66" t="str">
        <f t="shared" si="10"/>
        <v/>
      </c>
      <c r="O30" s="67" t="str">
        <f t="shared" si="11"/>
        <v/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9.0276323284089349E-4</v>
      </c>
      <c r="X30" s="68">
        <f t="shared" si="15"/>
        <v>9.0276323284089344</v>
      </c>
      <c r="Y30" s="68">
        <f t="shared" si="17"/>
        <v>1E-4</v>
      </c>
      <c r="Z30" s="68">
        <f t="shared" si="18"/>
        <v>1E-4</v>
      </c>
      <c r="AA30" s="66">
        <f t="shared" si="16"/>
        <v>9.9975460995389192E-4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0.2104466787070351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 t="str">
        <f t="shared" si="7"/>
        <v/>
      </c>
      <c r="L31" s="66" t="str">
        <f t="shared" si="8"/>
        <v/>
      </c>
      <c r="M31" s="66" t="str">
        <f t="shared" si="9"/>
        <v/>
      </c>
      <c r="N31" s="66" t="str">
        <f t="shared" si="10"/>
        <v/>
      </c>
      <c r="O31" s="67" t="str">
        <f t="shared" si="11"/>
        <v/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0.2104466787070351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 t="str">
        <f t="shared" si="7"/>
        <v/>
      </c>
      <c r="L32" s="66" t="str">
        <f t="shared" si="8"/>
        <v/>
      </c>
      <c r="M32" s="66" t="str">
        <f t="shared" si="9"/>
        <v/>
      </c>
      <c r="N32" s="66" t="str">
        <f t="shared" si="10"/>
        <v/>
      </c>
      <c r="O32" s="67" t="str">
        <f t="shared" si="11"/>
        <v/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15.5</v>
      </c>
      <c r="B33">
        <v>0.2104466787070351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9.9976154566004021E-4</v>
      </c>
      <c r="H33" s="66">
        <f t="shared" si="4"/>
        <v>0</v>
      </c>
      <c r="I33" s="66">
        <f t="shared" si="5"/>
        <v>9.9976154566004021E-4</v>
      </c>
      <c r="J33" s="66">
        <f t="shared" si="6"/>
        <v>0</v>
      </c>
      <c r="K33" s="66" t="str">
        <f t="shared" si="7"/>
        <v/>
      </c>
      <c r="L33" s="66" t="str">
        <f t="shared" si="8"/>
        <v/>
      </c>
      <c r="M33" s="66" t="str">
        <f t="shared" si="9"/>
        <v/>
      </c>
      <c r="N33" s="66" t="str">
        <f t="shared" si="10"/>
        <v/>
      </c>
      <c r="O33" s="67" t="str">
        <f t="shared" si="11"/>
        <v/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9.9976154566004021E-4</v>
      </c>
      <c r="AB33" s="68">
        <f t="shared" si="19"/>
        <v>1E-4</v>
      </c>
      <c r="AC33" s="70">
        <f>I4</f>
        <v>1E-3</v>
      </c>
    </row>
    <row r="34" spans="1:32">
      <c r="A34">
        <v>16.899999999999999</v>
      </c>
      <c r="B34">
        <v>0.23675251354541449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9.9976366352567871E-4</v>
      </c>
      <c r="H34" s="66">
        <f t="shared" si="4"/>
        <v>0</v>
      </c>
      <c r="I34" s="66">
        <f t="shared" si="5"/>
        <v>9.9976366352567871E-4</v>
      </c>
      <c r="J34" s="66">
        <f t="shared" si="6"/>
        <v>0</v>
      </c>
      <c r="K34" s="66" t="str">
        <f t="shared" si="7"/>
        <v/>
      </c>
      <c r="L34" s="66" t="str">
        <f t="shared" si="8"/>
        <v/>
      </c>
      <c r="M34" s="66" t="str">
        <f t="shared" si="9"/>
        <v/>
      </c>
      <c r="N34" s="66" t="str">
        <f t="shared" si="10"/>
        <v/>
      </c>
      <c r="O34" s="67" t="str">
        <f t="shared" si="11"/>
        <v/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2.6305834838379394E-2</v>
      </c>
      <c r="Z34" s="68">
        <f t="shared" si="18"/>
        <v>1E-4</v>
      </c>
      <c r="AA34" s="66">
        <f t="shared" si="16"/>
        <v>9.9976366352567871E-4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0.23675251354541449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 t="str">
        <f t="shared" si="7"/>
        <v/>
      </c>
      <c r="L35" s="66" t="str">
        <f t="shared" si="8"/>
        <v/>
      </c>
      <c r="M35" s="66" t="str">
        <f t="shared" si="9"/>
        <v/>
      </c>
      <c r="N35" s="66" t="str">
        <f t="shared" si="10"/>
        <v/>
      </c>
      <c r="O35" s="67" t="str">
        <f t="shared" si="11"/>
        <v/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20.29</v>
      </c>
      <c r="B36">
        <v>0.23675251354541449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9.997680193673641E-4</v>
      </c>
      <c r="H36" s="66">
        <f t="shared" si="4"/>
        <v>0</v>
      </c>
      <c r="I36" s="66">
        <f t="shared" si="5"/>
        <v>9.997680193673641E-4</v>
      </c>
      <c r="J36" s="66">
        <f t="shared" si="6"/>
        <v>0</v>
      </c>
      <c r="K36" s="66" t="str">
        <f t="shared" si="7"/>
        <v/>
      </c>
      <c r="L36" s="66" t="str">
        <f t="shared" si="8"/>
        <v/>
      </c>
      <c r="M36" s="66" t="str">
        <f t="shared" si="9"/>
        <v/>
      </c>
      <c r="N36" s="66" t="str">
        <f t="shared" si="10"/>
        <v/>
      </c>
      <c r="O36" s="67" t="str">
        <f t="shared" si="11"/>
        <v/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5.2501755285966204E-4</v>
      </c>
      <c r="X36" s="65">
        <f t="shared" si="15"/>
        <v>5.2501755285966203</v>
      </c>
      <c r="Y36" s="68">
        <f t="shared" si="17"/>
        <v>1E-4</v>
      </c>
      <c r="Z36" s="68">
        <f t="shared" si="18"/>
        <v>1E-4</v>
      </c>
      <c r="AA36" s="66">
        <f t="shared" si="16"/>
        <v>9.997680193673641E-4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0.23675251354541449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9.9977010448483537E-4</v>
      </c>
      <c r="H37" s="66">
        <f t="shared" si="4"/>
        <v>0</v>
      </c>
      <c r="I37" s="66">
        <f t="shared" si="5"/>
        <v>9.9977010448483537E-4</v>
      </c>
      <c r="J37" s="66">
        <f t="shared" si="6"/>
        <v>0</v>
      </c>
      <c r="K37" s="66" t="str">
        <f t="shared" si="7"/>
        <v/>
      </c>
      <c r="L37" s="66" t="str">
        <f t="shared" si="8"/>
        <v/>
      </c>
      <c r="M37" s="66" t="str">
        <f t="shared" si="9"/>
        <v/>
      </c>
      <c r="N37" s="66" t="str">
        <f t="shared" si="10"/>
        <v/>
      </c>
      <c r="O37" s="67" t="str">
        <f t="shared" si="11"/>
        <v/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1E-4</v>
      </c>
      <c r="Z37" s="68">
        <f t="shared" si="18"/>
        <v>1E-4</v>
      </c>
      <c r="AA37" s="66">
        <f t="shared" si="16"/>
        <v>9.9977010448483537E-4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0.23675251354541449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 t="str">
        <f t="shared" si="7"/>
        <v/>
      </c>
      <c r="L38" s="66" t="str">
        <f t="shared" si="8"/>
        <v/>
      </c>
      <c r="M38" s="66" t="str">
        <f t="shared" si="9"/>
        <v/>
      </c>
      <c r="N38" s="66" t="str">
        <f t="shared" si="10"/>
        <v/>
      </c>
      <c r="O38" s="67" t="str">
        <f t="shared" si="11"/>
        <v/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>
        <f>K4</f>
        <v>0</v>
      </c>
      <c r="AD38" s="65"/>
      <c r="AF38" s="65"/>
    </row>
    <row r="39" spans="1:32">
      <c r="A39">
        <v>26.59</v>
      </c>
      <c r="B39">
        <v>0.23675251354541449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 t="str">
        <f t="shared" si="7"/>
        <v/>
      </c>
      <c r="L39" s="66" t="str">
        <f t="shared" si="8"/>
        <v/>
      </c>
      <c r="M39" s="66" t="str">
        <f t="shared" si="9"/>
        <v/>
      </c>
      <c r="N39" s="66" t="str">
        <f t="shared" si="10"/>
        <v/>
      </c>
      <c r="O39" s="67" t="str">
        <f t="shared" si="11"/>
        <v/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1E-4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0.26305834838379388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9.9977607475172669E-4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9.9977607475172669E-4</v>
      </c>
      <c r="J40" s="66">
        <f t="shared" ref="J40:J71" si="26">IF(I40="","",IF(ABS(D40-I40)&lt;0.05,0,D40-I40))</f>
        <v>0</v>
      </c>
      <c r="K40" s="66" t="str">
        <f t="shared" ref="K40:K71" si="27">IF(OR(G40="",$K$4=""),"",IF(A40&lt;$L$4,0,10^(((-0.434*$K$4)/(LOG(A40)-LOG($L$4)))+LOG($M$4))))</f>
        <v/>
      </c>
      <c r="L40" s="66" t="str">
        <f t="shared" ref="L40:L71" si="28">IF(K40="","",IF(ABS(K40-J40)&lt;0.05,0,K40-J40))</f>
        <v/>
      </c>
      <c r="M40" s="66" t="str">
        <f t="shared" ref="M40:M71" si="29">IF(L40="","",E40+G40+K40)</f>
        <v/>
      </c>
      <c r="N40" s="66" t="str">
        <f t="shared" ref="N40:N71" si="30">IF(M40="","",IF(ABS(D40-M40)&lt;0.05,0,D40-M40))</f>
        <v/>
      </c>
      <c r="O40" s="67" t="str">
        <f t="shared" ref="O40:O71" si="31">IF($H$4="",IF(A40="","",F40^2),IF(N40="","",N40^2))</f>
        <v/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2.6305834838379394E-2</v>
      </c>
      <c r="Z40" s="68">
        <f t="shared" si="18"/>
        <v>1E-4</v>
      </c>
      <c r="AA40" s="66">
        <f t="shared" ref="AA40:AA71" si="36">(IF(M40="",(IF(I40="",E40,I40)),M40 ))</f>
        <v>9.9977607475172669E-4</v>
      </c>
      <c r="AB40" s="68">
        <f t="shared" si="19"/>
        <v>1E-4</v>
      </c>
      <c r="AC40" s="70">
        <f>L4</f>
        <v>0</v>
      </c>
      <c r="AD40" s="65"/>
      <c r="AF40" s="65"/>
    </row>
    <row r="41" spans="1:32">
      <c r="A41">
        <v>31.79</v>
      </c>
      <c r="B41">
        <v>0.26305834838379388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 t="str">
        <f t="shared" si="27"/>
        <v/>
      </c>
      <c r="L41" s="66" t="str">
        <f t="shared" si="28"/>
        <v/>
      </c>
      <c r="M41" s="66" t="str">
        <f t="shared" si="29"/>
        <v/>
      </c>
      <c r="N41" s="66" t="str">
        <f t="shared" si="30"/>
        <v/>
      </c>
      <c r="O41" s="67" t="str">
        <f t="shared" si="31"/>
        <v/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0.26305834838379388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 t="str">
        <f t="shared" si="27"/>
        <v/>
      </c>
      <c r="L42" s="66" t="str">
        <f t="shared" si="28"/>
        <v/>
      </c>
      <c r="M42" s="66" t="str">
        <f t="shared" si="29"/>
        <v/>
      </c>
      <c r="N42" s="66" t="str">
        <f t="shared" si="30"/>
        <v/>
      </c>
      <c r="O42" s="67" t="str">
        <f t="shared" si="31"/>
        <v/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0.26305834838379388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 t="str">
        <f t="shared" si="27"/>
        <v/>
      </c>
      <c r="L43" s="66" t="str">
        <f t="shared" si="28"/>
        <v/>
      </c>
      <c r="M43" s="66" t="str">
        <f t="shared" si="29"/>
        <v/>
      </c>
      <c r="N43" s="66" t="str">
        <f t="shared" si="30"/>
        <v/>
      </c>
      <c r="O43" s="67" t="str">
        <f t="shared" si="31"/>
        <v/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41.6</v>
      </c>
      <c r="B44">
        <v>0.26305834838379388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9.9978367749533692E-4</v>
      </c>
      <c r="H44" s="66">
        <f t="shared" si="24"/>
        <v>0</v>
      </c>
      <c r="I44" s="66">
        <f t="shared" si="25"/>
        <v>9.9978367749533692E-4</v>
      </c>
      <c r="J44" s="66">
        <f t="shared" si="26"/>
        <v>0</v>
      </c>
      <c r="K44" s="66" t="str">
        <f t="shared" si="27"/>
        <v/>
      </c>
      <c r="L44" s="66" t="str">
        <f t="shared" si="28"/>
        <v/>
      </c>
      <c r="M44" s="66" t="str">
        <f t="shared" si="29"/>
        <v/>
      </c>
      <c r="N44" s="66" t="str">
        <f t="shared" si="30"/>
        <v/>
      </c>
      <c r="O44" s="67" t="str">
        <f t="shared" si="31"/>
        <v/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2.5607226316159959E-4</v>
      </c>
      <c r="X44" s="65">
        <f t="shared" si="35"/>
        <v>2.5607226316159961</v>
      </c>
      <c r="Y44" s="68">
        <f t="shared" si="37"/>
        <v>1E-4</v>
      </c>
      <c r="Z44" s="68">
        <f t="shared" si="38"/>
        <v>1E-4</v>
      </c>
      <c r="AA44" s="66">
        <f t="shared" si="36"/>
        <v>9.9978367749533692E-4</v>
      </c>
      <c r="AB44" s="68">
        <f t="shared" si="39"/>
        <v>1E-4</v>
      </c>
    </row>
    <row r="45" spans="1:32">
      <c r="A45">
        <v>44.83</v>
      </c>
      <c r="B45">
        <v>0.26305834838379388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9.9978518761105191E-4</v>
      </c>
      <c r="H45" s="66">
        <f t="shared" si="24"/>
        <v>0</v>
      </c>
      <c r="I45" s="66">
        <f t="shared" si="25"/>
        <v>9.9978518761105191E-4</v>
      </c>
      <c r="J45" s="66">
        <f t="shared" si="26"/>
        <v>0</v>
      </c>
      <c r="K45" s="66" t="str">
        <f t="shared" si="27"/>
        <v/>
      </c>
      <c r="L45" s="66" t="str">
        <f t="shared" si="28"/>
        <v/>
      </c>
      <c r="M45" s="66" t="str">
        <f t="shared" si="29"/>
        <v/>
      </c>
      <c r="N45" s="66" t="str">
        <f t="shared" si="30"/>
        <v/>
      </c>
      <c r="O45" s="67" t="str">
        <f t="shared" si="31"/>
        <v/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2.3762226516891688E-4</v>
      </c>
      <c r="X45" s="65">
        <f t="shared" si="35"/>
        <v>2.3762226516891687</v>
      </c>
      <c r="Y45" s="68">
        <f t="shared" si="37"/>
        <v>1E-4</v>
      </c>
      <c r="Z45" s="68">
        <f t="shared" si="38"/>
        <v>1E-4</v>
      </c>
      <c r="AA45" s="66">
        <f t="shared" si="36"/>
        <v>9.9978518761105191E-4</v>
      </c>
      <c r="AB45" s="68">
        <f t="shared" si="39"/>
        <v>1E-4</v>
      </c>
    </row>
    <row r="46" spans="1:32">
      <c r="A46">
        <v>49.03</v>
      </c>
      <c r="B46">
        <v>0.26305834838379388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9.9978696863851132E-4</v>
      </c>
      <c r="H46" s="66">
        <f t="shared" si="24"/>
        <v>0</v>
      </c>
      <c r="I46" s="66">
        <f t="shared" si="25"/>
        <v>9.9978696863851132E-4</v>
      </c>
      <c r="J46" s="66">
        <f t="shared" si="26"/>
        <v>0</v>
      </c>
      <c r="K46" s="66" t="str">
        <f t="shared" si="27"/>
        <v/>
      </c>
      <c r="L46" s="66" t="str">
        <f t="shared" si="28"/>
        <v/>
      </c>
      <c r="M46" s="66" t="str">
        <f t="shared" si="29"/>
        <v/>
      </c>
      <c r="N46" s="66" t="str">
        <f t="shared" si="30"/>
        <v/>
      </c>
      <c r="O46" s="67" t="str">
        <f t="shared" si="31"/>
        <v/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2.1726710478324579E-4</v>
      </c>
      <c r="X46" s="65">
        <f t="shared" si="35"/>
        <v>2.1726710478324578</v>
      </c>
      <c r="Y46" s="68">
        <f t="shared" si="37"/>
        <v>1E-4</v>
      </c>
      <c r="Z46" s="68">
        <f t="shared" si="38"/>
        <v>1E-4</v>
      </c>
      <c r="AA46" s="66">
        <f t="shared" si="36"/>
        <v>9.9978696863851132E-4</v>
      </c>
      <c r="AB46" s="68">
        <f t="shared" si="39"/>
        <v>1E-4</v>
      </c>
    </row>
    <row r="47" spans="1:32">
      <c r="A47">
        <v>53.24</v>
      </c>
      <c r="B47">
        <v>0.26305834838379388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9.9978858104925118E-4</v>
      </c>
      <c r="H47" s="66">
        <f t="shared" si="24"/>
        <v>0</v>
      </c>
      <c r="I47" s="66">
        <f t="shared" si="25"/>
        <v>9.9978858104925118E-4</v>
      </c>
      <c r="J47" s="66">
        <f t="shared" si="26"/>
        <v>0</v>
      </c>
      <c r="K47" s="66" t="str">
        <f t="shared" si="27"/>
        <v/>
      </c>
      <c r="L47" s="66" t="str">
        <f t="shared" si="28"/>
        <v/>
      </c>
      <c r="M47" s="66" t="str">
        <f t="shared" si="29"/>
        <v/>
      </c>
      <c r="N47" s="66" t="str">
        <f t="shared" si="30"/>
        <v/>
      </c>
      <c r="O47" s="67" t="str">
        <f t="shared" si="31"/>
        <v/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2.0008651667022056E-4</v>
      </c>
      <c r="X47" s="65">
        <f t="shared" si="35"/>
        <v>2.0008651667022055</v>
      </c>
      <c r="Y47" s="68">
        <f t="shared" si="37"/>
        <v>1E-4</v>
      </c>
      <c r="Z47" s="68">
        <f t="shared" si="38"/>
        <v>1E-4</v>
      </c>
      <c r="AA47" s="66">
        <f t="shared" si="36"/>
        <v>9.9978858104925118E-4</v>
      </c>
      <c r="AB47" s="68">
        <f t="shared" si="39"/>
        <v>1E-4</v>
      </c>
    </row>
    <row r="48" spans="1:32">
      <c r="A48">
        <v>58.08</v>
      </c>
      <c r="B48">
        <v>0.26305834838379388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9.9979025786188329E-4</v>
      </c>
      <c r="H48" s="66">
        <f t="shared" si="24"/>
        <v>0</v>
      </c>
      <c r="I48" s="66">
        <f t="shared" si="25"/>
        <v>9.9979025786188329E-4</v>
      </c>
      <c r="J48" s="66">
        <f t="shared" si="26"/>
        <v>0</v>
      </c>
      <c r="K48" s="66" t="str">
        <f t="shared" si="27"/>
        <v/>
      </c>
      <c r="L48" s="66" t="str">
        <f t="shared" si="28"/>
        <v/>
      </c>
      <c r="M48" s="66" t="str">
        <f t="shared" si="29"/>
        <v/>
      </c>
      <c r="N48" s="66" t="str">
        <f t="shared" si="30"/>
        <v/>
      </c>
      <c r="O48" s="67" t="str">
        <f t="shared" si="31"/>
        <v/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1.8341264028103553E-4</v>
      </c>
      <c r="X48" s="65">
        <f t="shared" si="35"/>
        <v>1.8341264028103552</v>
      </c>
      <c r="Y48" s="68">
        <f t="shared" si="37"/>
        <v>1E-4</v>
      </c>
      <c r="Z48" s="68">
        <f t="shared" si="38"/>
        <v>1E-4</v>
      </c>
      <c r="AA48" s="66">
        <f t="shared" si="36"/>
        <v>9.9979025786188329E-4</v>
      </c>
      <c r="AB48" s="68">
        <f t="shared" si="39"/>
        <v>1E-4</v>
      </c>
    </row>
    <row r="49" spans="1:28">
      <c r="A49">
        <v>63.28</v>
      </c>
      <c r="B49">
        <v>0.28936418322217328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9.9979188450678431E-4</v>
      </c>
      <c r="H49" s="66">
        <f t="shared" si="24"/>
        <v>0</v>
      </c>
      <c r="I49" s="66">
        <f t="shared" si="25"/>
        <v>9.9979188450678431E-4</v>
      </c>
      <c r="J49" s="66">
        <f t="shared" si="26"/>
        <v>0</v>
      </c>
      <c r="K49" s="66" t="str">
        <f t="shared" si="27"/>
        <v/>
      </c>
      <c r="L49" s="66" t="str">
        <f t="shared" si="28"/>
        <v/>
      </c>
      <c r="M49" s="66" t="str">
        <f t="shared" si="29"/>
        <v/>
      </c>
      <c r="N49" s="66" t="str">
        <f t="shared" si="30"/>
        <v/>
      </c>
      <c r="O49" s="67" t="str">
        <f t="shared" si="31"/>
        <v/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1.68340805112556E-4</v>
      </c>
      <c r="X49" s="65">
        <f t="shared" si="35"/>
        <v>1.68340805112556</v>
      </c>
      <c r="Y49" s="68">
        <f t="shared" si="37"/>
        <v>2.6305834838379394E-2</v>
      </c>
      <c r="Z49" s="68">
        <f t="shared" si="38"/>
        <v>1E-4</v>
      </c>
      <c r="AA49" s="66">
        <f t="shared" si="36"/>
        <v>9.9979188450678431E-4</v>
      </c>
      <c r="AB49" s="68">
        <f t="shared" si="39"/>
        <v>1E-4</v>
      </c>
    </row>
    <row r="50" spans="1:28">
      <c r="A50">
        <v>70.12</v>
      </c>
      <c r="B50">
        <v>0.28936418322217328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9.9979379870099522E-4</v>
      </c>
      <c r="H50" s="66">
        <f t="shared" si="24"/>
        <v>0</v>
      </c>
      <c r="I50" s="66">
        <f t="shared" si="25"/>
        <v>9.9979379870099522E-4</v>
      </c>
      <c r="J50" s="66">
        <f t="shared" si="26"/>
        <v>0</v>
      </c>
      <c r="K50" s="66" t="str">
        <f t="shared" si="27"/>
        <v/>
      </c>
      <c r="L50" s="66" t="str">
        <f t="shared" si="28"/>
        <v/>
      </c>
      <c r="M50" s="66" t="str">
        <f t="shared" si="29"/>
        <v/>
      </c>
      <c r="N50" s="66" t="str">
        <f t="shared" si="30"/>
        <v/>
      </c>
      <c r="O50" s="67" t="str">
        <f t="shared" si="31"/>
        <v/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1.5191965412895809E-4</v>
      </c>
      <c r="X50" s="65">
        <f t="shared" si="35"/>
        <v>1.5191965412895809</v>
      </c>
      <c r="Y50" s="68">
        <f t="shared" si="37"/>
        <v>1E-4</v>
      </c>
      <c r="Z50" s="68">
        <f t="shared" si="38"/>
        <v>1E-4</v>
      </c>
      <c r="AA50" s="66">
        <f t="shared" si="36"/>
        <v>9.9979379870099522E-4</v>
      </c>
      <c r="AB50" s="68">
        <f t="shared" si="39"/>
        <v>1E-4</v>
      </c>
    </row>
    <row r="51" spans="1:28">
      <c r="A51">
        <v>76.44</v>
      </c>
      <c r="B51">
        <v>0.28936418322217328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9.9979538110384091E-4</v>
      </c>
      <c r="H51" s="66">
        <f t="shared" si="24"/>
        <v>0</v>
      </c>
      <c r="I51" s="66">
        <f t="shared" si="25"/>
        <v>9.9979538110384091E-4</v>
      </c>
      <c r="J51" s="66">
        <f t="shared" si="26"/>
        <v>0</v>
      </c>
      <c r="K51" s="66" t="str">
        <f t="shared" si="27"/>
        <v/>
      </c>
      <c r="L51" s="66" t="str">
        <f t="shared" si="28"/>
        <v/>
      </c>
      <c r="M51" s="66" t="str">
        <f t="shared" si="29"/>
        <v/>
      </c>
      <c r="N51" s="66" t="str">
        <f t="shared" si="30"/>
        <v/>
      </c>
      <c r="O51" s="67" t="str">
        <f t="shared" si="31"/>
        <v/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1.3935905478182291E-4</v>
      </c>
      <c r="X51" s="65">
        <f t="shared" si="35"/>
        <v>1.3935905478182291</v>
      </c>
      <c r="Y51" s="68">
        <f t="shared" si="37"/>
        <v>1E-4</v>
      </c>
      <c r="Z51" s="68">
        <f t="shared" si="38"/>
        <v>1E-4</v>
      </c>
      <c r="AA51" s="66">
        <f t="shared" si="36"/>
        <v>9.9979538110384091E-4</v>
      </c>
      <c r="AB51" s="68">
        <f t="shared" si="39"/>
        <v>1E-4</v>
      </c>
    </row>
    <row r="52" spans="1:28">
      <c r="A52">
        <v>83.26</v>
      </c>
      <c r="B52">
        <v>0.28936418322217328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9.9979692442388603E-4</v>
      </c>
      <c r="H52" s="66">
        <f t="shared" si="24"/>
        <v>0</v>
      </c>
      <c r="I52" s="66">
        <f t="shared" si="25"/>
        <v>9.9979692442388603E-4</v>
      </c>
      <c r="J52" s="66">
        <f t="shared" si="26"/>
        <v>0</v>
      </c>
      <c r="K52" s="66" t="str">
        <f t="shared" si="27"/>
        <v/>
      </c>
      <c r="L52" s="66" t="str">
        <f t="shared" si="28"/>
        <v/>
      </c>
      <c r="M52" s="66" t="str">
        <f t="shared" si="29"/>
        <v/>
      </c>
      <c r="N52" s="66" t="str">
        <f t="shared" si="30"/>
        <v/>
      </c>
      <c r="O52" s="67" t="str">
        <f t="shared" si="31"/>
        <v/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1.279438643709169E-4</v>
      </c>
      <c r="X52" s="65">
        <f t="shared" si="35"/>
        <v>1.2794386437091689</v>
      </c>
      <c r="Y52" s="68">
        <f t="shared" si="37"/>
        <v>1E-4</v>
      </c>
      <c r="Z52" s="68">
        <f t="shared" si="38"/>
        <v>1E-4</v>
      </c>
      <c r="AA52" s="66">
        <f t="shared" si="36"/>
        <v>9.9979692442388603E-4</v>
      </c>
      <c r="AB52" s="68">
        <f t="shared" si="39"/>
        <v>1E-4</v>
      </c>
    </row>
    <row r="53" spans="1:28">
      <c r="A53">
        <v>92.52</v>
      </c>
      <c r="B53">
        <v>0.28936418322217328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9.9979879702266497E-4</v>
      </c>
      <c r="H53" s="66">
        <f t="shared" si="24"/>
        <v>0</v>
      </c>
      <c r="I53" s="66">
        <f t="shared" si="25"/>
        <v>9.9979879702266497E-4</v>
      </c>
      <c r="J53" s="66">
        <f t="shared" si="26"/>
        <v>0</v>
      </c>
      <c r="K53" s="66" t="str">
        <f t="shared" si="27"/>
        <v/>
      </c>
      <c r="L53" s="66" t="str">
        <f t="shared" si="28"/>
        <v/>
      </c>
      <c r="M53" s="66" t="str">
        <f t="shared" si="29"/>
        <v/>
      </c>
      <c r="N53" s="66" t="str">
        <f t="shared" si="30"/>
        <v/>
      </c>
      <c r="O53" s="67" t="str">
        <f t="shared" si="31"/>
        <v/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1.1513841491053332E-4</v>
      </c>
      <c r="X53" s="65">
        <f t="shared" si="35"/>
        <v>1.1513841491053332</v>
      </c>
      <c r="Y53" s="68">
        <f t="shared" si="37"/>
        <v>1E-4</v>
      </c>
      <c r="Z53" s="68">
        <f t="shared" si="38"/>
        <v>1E-4</v>
      </c>
      <c r="AA53" s="66">
        <f t="shared" si="36"/>
        <v>9.9979879702266497E-4</v>
      </c>
      <c r="AB53" s="68">
        <f t="shared" si="39"/>
        <v>1E-4</v>
      </c>
    </row>
    <row r="54" spans="1:28">
      <c r="A54">
        <v>101.37</v>
      </c>
      <c r="B54">
        <v>0.28936418322217328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9.9980039147708503E-4</v>
      </c>
      <c r="H54" s="66">
        <f t="shared" si="24"/>
        <v>0</v>
      </c>
      <c r="I54" s="66">
        <f t="shared" si="25"/>
        <v>9.9980039147708503E-4</v>
      </c>
      <c r="J54" s="66">
        <f t="shared" si="26"/>
        <v>0</v>
      </c>
      <c r="K54" s="66" t="str">
        <f t="shared" si="27"/>
        <v/>
      </c>
      <c r="L54" s="66" t="str">
        <f t="shared" si="28"/>
        <v/>
      </c>
      <c r="M54" s="66" t="str">
        <f t="shared" si="29"/>
        <v/>
      </c>
      <c r="N54" s="66" t="str">
        <f t="shared" si="30"/>
        <v/>
      </c>
      <c r="O54" s="67" t="str">
        <f t="shared" si="31"/>
        <v/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1.0508637809531954E-4</v>
      </c>
      <c r="X54" s="65">
        <f t="shared" si="35"/>
        <v>1.0508637809531953</v>
      </c>
      <c r="Y54" s="68">
        <f t="shared" si="37"/>
        <v>1E-4</v>
      </c>
      <c r="Z54" s="68">
        <f t="shared" si="38"/>
        <v>1E-4</v>
      </c>
      <c r="AA54" s="66">
        <f t="shared" si="36"/>
        <v>9.9980039147708503E-4</v>
      </c>
      <c r="AB54" s="68">
        <f t="shared" si="39"/>
        <v>1E-4</v>
      </c>
    </row>
    <row r="55" spans="1:28">
      <c r="A55">
        <v>111.89</v>
      </c>
      <c r="B55">
        <v>0.28936418322217328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9.9980208668108044E-4</v>
      </c>
      <c r="H55" s="66">
        <f t="shared" si="24"/>
        <v>0</v>
      </c>
      <c r="I55" s="66">
        <f t="shared" si="25"/>
        <v>9.9980208668108044E-4</v>
      </c>
      <c r="J55" s="66">
        <f t="shared" si="26"/>
        <v>0</v>
      </c>
      <c r="K55" s="66" t="str">
        <f t="shared" si="27"/>
        <v/>
      </c>
      <c r="L55" s="66" t="str">
        <f t="shared" si="28"/>
        <v/>
      </c>
      <c r="M55" s="66" t="str">
        <f t="shared" si="29"/>
        <v/>
      </c>
      <c r="N55" s="66" t="str">
        <f t="shared" si="30"/>
        <v/>
      </c>
      <c r="O55" s="67" t="str">
        <f t="shared" si="31"/>
        <v/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9.5206060841206025E-5</v>
      </c>
      <c r="X55" s="65">
        <f t="shared" si="35"/>
        <v>0.95206060841206031</v>
      </c>
      <c r="Y55" s="68">
        <f t="shared" si="37"/>
        <v>1E-4</v>
      </c>
      <c r="Z55" s="68">
        <f t="shared" si="38"/>
        <v>1E-4</v>
      </c>
      <c r="AA55" s="66">
        <f t="shared" si="36"/>
        <v>9.9980208668108044E-4</v>
      </c>
      <c r="AB55" s="68">
        <f t="shared" si="39"/>
        <v>1E-4</v>
      </c>
    </row>
    <row r="56" spans="1:28">
      <c r="A56">
        <v>121.13</v>
      </c>
      <c r="B56">
        <v>0.28936418322217328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9.9980342824563932E-4</v>
      </c>
      <c r="H56" s="66">
        <f t="shared" si="24"/>
        <v>0</v>
      </c>
      <c r="I56" s="66">
        <f t="shared" si="25"/>
        <v>9.9980342824563932E-4</v>
      </c>
      <c r="J56" s="66">
        <f t="shared" si="26"/>
        <v>0</v>
      </c>
      <c r="K56" s="66" t="str">
        <f t="shared" si="27"/>
        <v/>
      </c>
      <c r="L56" s="66" t="str">
        <f t="shared" si="28"/>
        <v/>
      </c>
      <c r="M56" s="66" t="str">
        <f t="shared" si="29"/>
        <v/>
      </c>
      <c r="N56" s="66" t="str">
        <f t="shared" si="30"/>
        <v/>
      </c>
      <c r="O56" s="67" t="str">
        <f t="shared" si="31"/>
        <v/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8.7943582494200804E-5</v>
      </c>
      <c r="X56" s="65">
        <f t="shared" si="35"/>
        <v>0.879435824942008</v>
      </c>
      <c r="Y56" s="68">
        <f t="shared" si="37"/>
        <v>1E-4</v>
      </c>
      <c r="Z56" s="68">
        <f t="shared" si="38"/>
        <v>1E-4</v>
      </c>
      <c r="AA56" s="66">
        <f t="shared" si="36"/>
        <v>9.9980342824563932E-4</v>
      </c>
      <c r="AB56" s="68">
        <f t="shared" si="39"/>
        <v>1E-4</v>
      </c>
    </row>
    <row r="57" spans="1:28">
      <c r="A57">
        <v>132.28</v>
      </c>
      <c r="B57">
        <v>0.28936418322217328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9.9980489591416878E-4</v>
      </c>
      <c r="H57" s="66">
        <f t="shared" si="24"/>
        <v>0</v>
      </c>
      <c r="I57" s="66">
        <f t="shared" si="25"/>
        <v>9.9980489591416878E-4</v>
      </c>
      <c r="J57" s="66">
        <f t="shared" si="26"/>
        <v>0</v>
      </c>
      <c r="K57" s="66" t="str">
        <f t="shared" si="27"/>
        <v/>
      </c>
      <c r="L57" s="66" t="str">
        <f t="shared" si="28"/>
        <v/>
      </c>
      <c r="M57" s="66" t="str">
        <f t="shared" si="29"/>
        <v/>
      </c>
      <c r="N57" s="66" t="str">
        <f t="shared" si="30"/>
        <v/>
      </c>
      <c r="O57" s="67" t="str">
        <f t="shared" si="31"/>
        <v/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8.0530738944077277E-5</v>
      </c>
      <c r="X57" s="65">
        <f t="shared" si="35"/>
        <v>0.80530738944077274</v>
      </c>
      <c r="Y57" s="68">
        <f t="shared" si="37"/>
        <v>1E-4</v>
      </c>
      <c r="Z57" s="68">
        <f t="shared" si="38"/>
        <v>1E-4</v>
      </c>
      <c r="AA57" s="66">
        <f t="shared" si="36"/>
        <v>9.9980489591416878E-4</v>
      </c>
      <c r="AB57" s="68">
        <f t="shared" si="39"/>
        <v>1E-4</v>
      </c>
    </row>
    <row r="58" spans="1:28">
      <c r="A58">
        <v>146.62</v>
      </c>
      <c r="B58">
        <v>0.28936418322217328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9.9980658383395297E-4</v>
      </c>
      <c r="H58" s="66">
        <f t="shared" si="24"/>
        <v>0</v>
      </c>
      <c r="I58" s="66">
        <f t="shared" si="25"/>
        <v>9.9980658383395297E-4</v>
      </c>
      <c r="J58" s="66">
        <f t="shared" si="26"/>
        <v>0</v>
      </c>
      <c r="K58" s="66" t="str">
        <f t="shared" si="27"/>
        <v/>
      </c>
      <c r="L58" s="66" t="str">
        <f t="shared" si="28"/>
        <v/>
      </c>
      <c r="M58" s="66" t="str">
        <f t="shared" si="29"/>
        <v/>
      </c>
      <c r="N58" s="66" t="str">
        <f t="shared" si="30"/>
        <v/>
      </c>
      <c r="O58" s="67" t="str">
        <f t="shared" si="31"/>
        <v/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7.2654522899485348E-5</v>
      </c>
      <c r="X58" s="65">
        <f t="shared" si="35"/>
        <v>0.72654522899485352</v>
      </c>
      <c r="Y58" s="68">
        <f t="shared" si="37"/>
        <v>1E-4</v>
      </c>
      <c r="Z58" s="68">
        <f t="shared" si="38"/>
        <v>1E-4</v>
      </c>
      <c r="AA58" s="66">
        <f t="shared" si="36"/>
        <v>9.9980658383395297E-4</v>
      </c>
      <c r="AB58" s="68">
        <f t="shared" si="39"/>
        <v>1E-4</v>
      </c>
    </row>
    <row r="59" spans="1:28">
      <c r="A59">
        <v>158.49</v>
      </c>
      <c r="B59">
        <v>0.28936418322217328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9.9980784123949941E-4</v>
      </c>
      <c r="H59" s="66">
        <f t="shared" si="24"/>
        <v>0</v>
      </c>
      <c r="I59" s="66">
        <f t="shared" si="25"/>
        <v>9.9980784123949941E-4</v>
      </c>
      <c r="J59" s="66">
        <f t="shared" si="26"/>
        <v>0</v>
      </c>
      <c r="K59" s="66" t="str">
        <f t="shared" si="27"/>
        <v/>
      </c>
      <c r="L59" s="66" t="str">
        <f t="shared" si="28"/>
        <v/>
      </c>
      <c r="M59" s="66" t="str">
        <f t="shared" si="29"/>
        <v/>
      </c>
      <c r="N59" s="66" t="str">
        <f t="shared" si="30"/>
        <v/>
      </c>
      <c r="O59" s="67" t="str">
        <f t="shared" si="31"/>
        <v/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6.7213112168102357E-5</v>
      </c>
      <c r="X59" s="65">
        <f t="shared" si="35"/>
        <v>0.67213112168102351</v>
      </c>
      <c r="Y59" s="68">
        <f t="shared" si="37"/>
        <v>1E-4</v>
      </c>
      <c r="Z59" s="68">
        <f t="shared" si="38"/>
        <v>1E-4</v>
      </c>
      <c r="AA59" s="66">
        <f t="shared" si="36"/>
        <v>9.9980784123949941E-4</v>
      </c>
      <c r="AB59" s="68">
        <f t="shared" si="39"/>
        <v>1E-4</v>
      </c>
    </row>
    <row r="60" spans="1:28">
      <c r="A60">
        <v>173.98</v>
      </c>
      <c r="B60">
        <v>0.28936418322217328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9.9980932605983619E-4</v>
      </c>
      <c r="H60" s="66">
        <f t="shared" si="24"/>
        <v>0</v>
      </c>
      <c r="I60" s="66">
        <f t="shared" si="25"/>
        <v>9.9980932605983619E-4</v>
      </c>
      <c r="J60" s="66">
        <f t="shared" si="26"/>
        <v>0</v>
      </c>
      <c r="K60" s="66" t="str">
        <f t="shared" si="27"/>
        <v/>
      </c>
      <c r="L60" s="66" t="str">
        <f t="shared" si="28"/>
        <v/>
      </c>
      <c r="M60" s="66" t="str">
        <f t="shared" si="29"/>
        <v/>
      </c>
      <c r="N60" s="66" t="str">
        <f t="shared" si="30"/>
        <v/>
      </c>
      <c r="O60" s="67" t="str">
        <f t="shared" si="31"/>
        <v/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6.122891221705106E-5</v>
      </c>
      <c r="X60" s="65">
        <f t="shared" si="35"/>
        <v>0.61228912217051057</v>
      </c>
      <c r="Y60" s="68">
        <f t="shared" si="37"/>
        <v>1E-4</v>
      </c>
      <c r="Z60" s="68">
        <f t="shared" si="38"/>
        <v>1E-4</v>
      </c>
      <c r="AA60" s="66">
        <f t="shared" si="36"/>
        <v>9.9980932605983619E-4</v>
      </c>
      <c r="AB60" s="68">
        <f t="shared" si="39"/>
        <v>1E-4</v>
      </c>
    </row>
    <row r="61" spans="1:28">
      <c r="A61">
        <v>189.25</v>
      </c>
      <c r="B61">
        <v>0.28936418322217328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9.9981064610212933E-4</v>
      </c>
      <c r="H61" s="66">
        <f t="shared" si="24"/>
        <v>0</v>
      </c>
      <c r="I61" s="66">
        <f t="shared" si="25"/>
        <v>9.9981064610212933E-4</v>
      </c>
      <c r="J61" s="66">
        <f t="shared" si="26"/>
        <v>0</v>
      </c>
      <c r="K61" s="66" t="str">
        <f t="shared" si="27"/>
        <v/>
      </c>
      <c r="L61" s="66" t="str">
        <f t="shared" si="28"/>
        <v/>
      </c>
      <c r="M61" s="66" t="str">
        <f t="shared" si="29"/>
        <v/>
      </c>
      <c r="N61" s="66" t="str">
        <f t="shared" si="30"/>
        <v/>
      </c>
      <c r="O61" s="67" t="str">
        <f t="shared" si="31"/>
        <v/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5.6288539749128361E-5</v>
      </c>
      <c r="X61" s="65">
        <f t="shared" si="35"/>
        <v>0.56288539749128363</v>
      </c>
      <c r="Y61" s="68">
        <f t="shared" si="37"/>
        <v>1E-4</v>
      </c>
      <c r="Z61" s="68">
        <f t="shared" si="38"/>
        <v>1E-4</v>
      </c>
      <c r="AA61" s="66">
        <f t="shared" si="36"/>
        <v>9.9981064610212933E-4</v>
      </c>
      <c r="AB61" s="68">
        <f t="shared" si="39"/>
        <v>1E-4</v>
      </c>
    </row>
    <row r="62" spans="1:28">
      <c r="A62">
        <v>207.71</v>
      </c>
      <c r="B62">
        <v>0.28936418322217328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9.9981208537133857E-4</v>
      </c>
      <c r="H62" s="66">
        <f t="shared" si="24"/>
        <v>0</v>
      </c>
      <c r="I62" s="66">
        <f t="shared" si="25"/>
        <v>9.9981208537133857E-4</v>
      </c>
      <c r="J62" s="66">
        <f t="shared" si="26"/>
        <v>0</v>
      </c>
      <c r="K62" s="66" t="str">
        <f t="shared" si="27"/>
        <v/>
      </c>
      <c r="L62" s="66" t="str">
        <f t="shared" si="28"/>
        <v/>
      </c>
      <c r="M62" s="66" t="str">
        <f t="shared" si="29"/>
        <v/>
      </c>
      <c r="N62" s="66" t="str">
        <f t="shared" si="30"/>
        <v/>
      </c>
      <c r="O62" s="67" t="str">
        <f t="shared" si="31"/>
        <v/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5.1285957091726654E-5</v>
      </c>
      <c r="X62" s="65">
        <f t="shared" si="35"/>
        <v>0.51285957091726653</v>
      </c>
      <c r="Y62" s="68">
        <f t="shared" si="37"/>
        <v>1E-4</v>
      </c>
      <c r="Z62" s="68">
        <f t="shared" si="38"/>
        <v>1E-4</v>
      </c>
      <c r="AA62" s="66">
        <f t="shared" si="36"/>
        <v>9.9981208537133857E-4</v>
      </c>
      <c r="AB62" s="68">
        <f t="shared" si="39"/>
        <v>1E-4</v>
      </c>
    </row>
    <row r="63" spans="1:28">
      <c r="A63">
        <v>227.86</v>
      </c>
      <c r="B63">
        <v>0.28936418322217328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9.9981349558779325E-4</v>
      </c>
      <c r="H63" s="66">
        <f t="shared" si="24"/>
        <v>0</v>
      </c>
      <c r="I63" s="66">
        <f t="shared" si="25"/>
        <v>9.9981349558779325E-4</v>
      </c>
      <c r="J63" s="66">
        <f t="shared" si="26"/>
        <v>0</v>
      </c>
      <c r="K63" s="66" t="str">
        <f t="shared" si="27"/>
        <v/>
      </c>
      <c r="L63" s="66" t="str">
        <f t="shared" si="28"/>
        <v/>
      </c>
      <c r="M63" s="66" t="str">
        <f t="shared" si="29"/>
        <v/>
      </c>
      <c r="N63" s="66" t="str">
        <f t="shared" si="30"/>
        <v/>
      </c>
      <c r="O63" s="67" t="str">
        <f t="shared" si="31"/>
        <v/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4.6750663335041434E-5</v>
      </c>
      <c r="X63" s="65">
        <f t="shared" si="35"/>
        <v>0.46750663335041437</v>
      </c>
      <c r="Y63" s="68">
        <f t="shared" si="37"/>
        <v>1E-4</v>
      </c>
      <c r="Z63" s="68">
        <f t="shared" si="38"/>
        <v>1E-4</v>
      </c>
      <c r="AA63" s="66">
        <f t="shared" si="36"/>
        <v>9.9981349558779325E-4</v>
      </c>
      <c r="AB63" s="68">
        <f t="shared" si="39"/>
        <v>1E-4</v>
      </c>
    </row>
    <row r="64" spans="1:28">
      <c r="A64">
        <v>250.12</v>
      </c>
      <c r="B64">
        <v>0.28936418322217328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9.9981489404152302E-4</v>
      </c>
      <c r="H64" s="66">
        <f t="shared" si="24"/>
        <v>0</v>
      </c>
      <c r="I64" s="66">
        <f t="shared" si="25"/>
        <v>9.9981489404152302E-4</v>
      </c>
      <c r="J64" s="66">
        <f t="shared" si="26"/>
        <v>0</v>
      </c>
      <c r="K64" s="66" t="str">
        <f t="shared" si="27"/>
        <v/>
      </c>
      <c r="L64" s="66" t="str">
        <f t="shared" si="28"/>
        <v/>
      </c>
      <c r="M64" s="66" t="str">
        <f t="shared" si="29"/>
        <v/>
      </c>
      <c r="N64" s="66" t="str">
        <f t="shared" si="30"/>
        <v/>
      </c>
      <c r="O64" s="67" t="str">
        <f t="shared" si="31"/>
        <v/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4.2589981399018646E-5</v>
      </c>
      <c r="X64" s="65">
        <f t="shared" si="35"/>
        <v>0.42589981399018645</v>
      </c>
      <c r="Y64" s="68">
        <f t="shared" si="37"/>
        <v>1E-4</v>
      </c>
      <c r="Z64" s="68">
        <f t="shared" si="38"/>
        <v>1E-4</v>
      </c>
      <c r="AA64" s="66">
        <f t="shared" si="36"/>
        <v>9.9981489404152302E-4</v>
      </c>
      <c r="AB64" s="68">
        <f t="shared" si="39"/>
        <v>1E-4</v>
      </c>
    </row>
    <row r="65" spans="1:28">
      <c r="A65">
        <v>271.05</v>
      </c>
      <c r="B65">
        <v>0.28936418322217328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9.998160830215761E-4</v>
      </c>
      <c r="H65" s="66">
        <f t="shared" si="24"/>
        <v>0</v>
      </c>
      <c r="I65" s="66">
        <f t="shared" si="25"/>
        <v>9.998160830215761E-4</v>
      </c>
      <c r="J65" s="66">
        <f t="shared" si="26"/>
        <v>0</v>
      </c>
      <c r="K65" s="66" t="str">
        <f t="shared" si="27"/>
        <v/>
      </c>
      <c r="L65" s="66" t="str">
        <f t="shared" si="28"/>
        <v/>
      </c>
      <c r="M65" s="66" t="str">
        <f t="shared" si="29"/>
        <v/>
      </c>
      <c r="N65" s="66" t="str">
        <f t="shared" si="30"/>
        <v/>
      </c>
      <c r="O65" s="67" t="str">
        <f t="shared" si="31"/>
        <v/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3.9301258614729914E-5</v>
      </c>
      <c r="X65" s="65">
        <f t="shared" si="35"/>
        <v>0.39301258614729911</v>
      </c>
      <c r="Y65" s="68">
        <f t="shared" si="37"/>
        <v>1E-4</v>
      </c>
      <c r="Z65" s="68">
        <f t="shared" si="38"/>
        <v>1E-4</v>
      </c>
      <c r="AA65" s="66">
        <f t="shared" si="36"/>
        <v>9.998160830215761E-4</v>
      </c>
      <c r="AB65" s="68">
        <f t="shared" si="39"/>
        <v>1E-4</v>
      </c>
    </row>
    <row r="66" spans="1:28">
      <c r="A66">
        <v>297.26</v>
      </c>
      <c r="B66">
        <v>0.28936418322217328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9.9981742996738381E-4</v>
      </c>
      <c r="H66" s="66">
        <f t="shared" si="24"/>
        <v>0</v>
      </c>
      <c r="I66" s="66">
        <f t="shared" si="25"/>
        <v>9.9981742996738381E-4</v>
      </c>
      <c r="J66" s="66">
        <f t="shared" si="26"/>
        <v>0</v>
      </c>
      <c r="K66" s="66" t="str">
        <f t="shared" si="27"/>
        <v/>
      </c>
      <c r="L66" s="66" t="str">
        <f t="shared" si="28"/>
        <v/>
      </c>
      <c r="M66" s="66" t="str">
        <f t="shared" si="29"/>
        <v/>
      </c>
      <c r="N66" s="66" t="str">
        <f t="shared" si="30"/>
        <v/>
      </c>
      <c r="O66" s="67" t="str">
        <f t="shared" si="31"/>
        <v/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3.583598919303823E-5</v>
      </c>
      <c r="X66" s="65">
        <f t="shared" si="35"/>
        <v>0.35835989193038231</v>
      </c>
      <c r="Y66" s="68">
        <f t="shared" si="37"/>
        <v>1E-4</v>
      </c>
      <c r="Z66" s="68">
        <f t="shared" si="38"/>
        <v>1E-4</v>
      </c>
      <c r="AA66" s="66">
        <f t="shared" si="36"/>
        <v>9.9981742996738381E-4</v>
      </c>
      <c r="AB66" s="68">
        <f t="shared" si="39"/>
        <v>1E-4</v>
      </c>
    </row>
    <row r="67" spans="1:28">
      <c r="A67">
        <v>326.52</v>
      </c>
      <c r="B67">
        <v>0.28936418322217328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9.9981877988261311E-4</v>
      </c>
      <c r="H67" s="66">
        <f t="shared" si="24"/>
        <v>0</v>
      </c>
      <c r="I67" s="66">
        <f t="shared" si="25"/>
        <v>9.9981877988261311E-4</v>
      </c>
      <c r="J67" s="66">
        <f t="shared" si="26"/>
        <v>0</v>
      </c>
      <c r="K67" s="66" t="str">
        <f t="shared" si="27"/>
        <v/>
      </c>
      <c r="L67" s="66" t="str">
        <f t="shared" si="28"/>
        <v/>
      </c>
      <c r="M67" s="66" t="str">
        <f t="shared" si="29"/>
        <v/>
      </c>
      <c r="N67" s="66" t="str">
        <f t="shared" si="30"/>
        <v/>
      </c>
      <c r="O67" s="67" t="str">
        <f t="shared" si="31"/>
        <v/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3.2624666628453215E-5</v>
      </c>
      <c r="X67" s="65">
        <f t="shared" si="35"/>
        <v>0.32624666628453214</v>
      </c>
      <c r="Y67" s="68">
        <f t="shared" si="37"/>
        <v>1E-4</v>
      </c>
      <c r="Z67" s="68">
        <f t="shared" si="38"/>
        <v>1E-4</v>
      </c>
      <c r="AA67" s="66">
        <f t="shared" si="36"/>
        <v>9.9981877988261311E-4</v>
      </c>
      <c r="AB67" s="68">
        <f t="shared" si="39"/>
        <v>1E-4</v>
      </c>
    </row>
    <row r="68" spans="1:28">
      <c r="A68">
        <v>357.27</v>
      </c>
      <c r="B68">
        <v>0.28936418322217328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9.9982005535077258E-4</v>
      </c>
      <c r="H68" s="66">
        <f t="shared" si="24"/>
        <v>0</v>
      </c>
      <c r="I68" s="66">
        <f t="shared" si="25"/>
        <v>9.9982005535077258E-4</v>
      </c>
      <c r="J68" s="66">
        <f t="shared" si="26"/>
        <v>0</v>
      </c>
      <c r="K68" s="66" t="str">
        <f t="shared" si="27"/>
        <v/>
      </c>
      <c r="L68" s="66" t="str">
        <f t="shared" si="28"/>
        <v/>
      </c>
      <c r="M68" s="66" t="str">
        <f t="shared" si="29"/>
        <v/>
      </c>
      <c r="N68" s="66" t="str">
        <f t="shared" si="30"/>
        <v/>
      </c>
      <c r="O68" s="67" t="str">
        <f t="shared" si="31"/>
        <v/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2.9816682474102341E-5</v>
      </c>
      <c r="X68" s="65">
        <f t="shared" si="35"/>
        <v>0.29816682474102341</v>
      </c>
      <c r="Y68" s="68">
        <f t="shared" si="37"/>
        <v>1E-4</v>
      </c>
      <c r="Z68" s="68">
        <f t="shared" si="38"/>
        <v>1E-4</v>
      </c>
      <c r="AA68" s="66">
        <f t="shared" si="36"/>
        <v>9.9982005535077258E-4</v>
      </c>
      <c r="AB68" s="68">
        <f t="shared" si="39"/>
        <v>1E-4</v>
      </c>
    </row>
    <row r="69" spans="1:28">
      <c r="A69">
        <v>390.49</v>
      </c>
      <c r="B69">
        <v>0.28936418322217328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9.998212978637401E-4</v>
      </c>
      <c r="H69" s="66">
        <f t="shared" si="24"/>
        <v>0</v>
      </c>
      <c r="I69" s="66">
        <f t="shared" si="25"/>
        <v>9.998212978637401E-4</v>
      </c>
      <c r="J69" s="66">
        <f t="shared" si="26"/>
        <v>0</v>
      </c>
      <c r="K69" s="66" t="str">
        <f t="shared" si="27"/>
        <v/>
      </c>
      <c r="L69" s="66" t="str">
        <f t="shared" si="28"/>
        <v/>
      </c>
      <c r="M69" s="66" t="str">
        <f t="shared" si="29"/>
        <v/>
      </c>
      <c r="N69" s="66" t="str">
        <f t="shared" si="30"/>
        <v/>
      </c>
      <c r="O69" s="67" t="str">
        <f t="shared" si="31"/>
        <v/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2.7280099740127896E-5</v>
      </c>
      <c r="X69" s="65">
        <f t="shared" si="35"/>
        <v>0.27280099740127894</v>
      </c>
      <c r="Y69" s="68">
        <f t="shared" si="37"/>
        <v>1E-4</v>
      </c>
      <c r="Z69" s="68">
        <f t="shared" si="38"/>
        <v>1E-4</v>
      </c>
      <c r="AA69" s="66">
        <f t="shared" si="36"/>
        <v>9.998212978637401E-4</v>
      </c>
      <c r="AB69" s="68">
        <f t="shared" si="39"/>
        <v>1E-4</v>
      </c>
    </row>
    <row r="70" spans="1:28">
      <c r="A70">
        <v>429.08</v>
      </c>
      <c r="B70">
        <v>0.28936418322217328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9.9982259627227096E-4</v>
      </c>
      <c r="H70" s="66">
        <f t="shared" si="24"/>
        <v>0</v>
      </c>
      <c r="I70" s="66">
        <f t="shared" si="25"/>
        <v>9.9982259627227096E-4</v>
      </c>
      <c r="J70" s="66">
        <f t="shared" si="26"/>
        <v>0</v>
      </c>
      <c r="K70" s="66" t="str">
        <f t="shared" si="27"/>
        <v/>
      </c>
      <c r="L70" s="66" t="str">
        <f t="shared" si="28"/>
        <v/>
      </c>
      <c r="M70" s="66" t="str">
        <f t="shared" si="29"/>
        <v/>
      </c>
      <c r="N70" s="66" t="str">
        <f t="shared" si="30"/>
        <v/>
      </c>
      <c r="O70" s="67" t="str">
        <f t="shared" si="31"/>
        <v/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2.4826620088381053E-5</v>
      </c>
      <c r="X70" s="65">
        <f t="shared" si="35"/>
        <v>0.24826620088381052</v>
      </c>
      <c r="Y70" s="68">
        <f t="shared" si="37"/>
        <v>1E-4</v>
      </c>
      <c r="Z70" s="68">
        <f t="shared" si="38"/>
        <v>1E-4</v>
      </c>
      <c r="AA70" s="66">
        <f t="shared" si="36"/>
        <v>9.9982259627227096E-4</v>
      </c>
      <c r="AB70" s="68">
        <f t="shared" si="39"/>
        <v>1E-4</v>
      </c>
    </row>
    <row r="71" spans="1:28">
      <c r="A71">
        <v>467.17</v>
      </c>
      <c r="B71">
        <v>0.28936418322217328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9.998237519571033E-4</v>
      </c>
      <c r="H71" s="66">
        <f t="shared" si="24"/>
        <v>0</v>
      </c>
      <c r="I71" s="66">
        <f t="shared" si="25"/>
        <v>9.998237519571033E-4</v>
      </c>
      <c r="J71" s="66">
        <f t="shared" si="26"/>
        <v>0</v>
      </c>
      <c r="K71" s="66" t="str">
        <f t="shared" si="27"/>
        <v/>
      </c>
      <c r="L71" s="66" t="str">
        <f t="shared" si="28"/>
        <v/>
      </c>
      <c r="M71" s="66" t="str">
        <f t="shared" si="29"/>
        <v/>
      </c>
      <c r="N71" s="66" t="str">
        <f t="shared" si="30"/>
        <v/>
      </c>
      <c r="O71" s="67" t="str">
        <f t="shared" si="31"/>
        <v/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2.2802419135480751E-5</v>
      </c>
      <c r="X71" s="65">
        <f t="shared" si="35"/>
        <v>0.2280241913548075</v>
      </c>
      <c r="Y71" s="68">
        <f t="shared" si="37"/>
        <v>1E-4</v>
      </c>
      <c r="Z71" s="68">
        <f t="shared" si="38"/>
        <v>1E-4</v>
      </c>
      <c r="AA71" s="66">
        <f t="shared" si="36"/>
        <v>9.998237519571033E-4</v>
      </c>
      <c r="AB71" s="68">
        <f t="shared" si="39"/>
        <v>1E-4</v>
      </c>
    </row>
    <row r="72" spans="1:28">
      <c r="A72">
        <v>513.85</v>
      </c>
      <c r="B72">
        <v>0.28936418322217328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9.9982502834293214E-4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9.9982502834293214E-4</v>
      </c>
      <c r="J72" s="66">
        <f t="shared" ref="J72:J103" si="46">IF(I72="","",IF(ABS(D72-I72)&lt;0.05,0,D72-I72))</f>
        <v>0</v>
      </c>
      <c r="K72" s="66" t="str">
        <f t="shared" ref="K72:K103" si="47">IF(OR(G72="",$K$4=""),"",IF(A72&lt;$L$4,0,10^(((-0.434*$K$4)/(LOG(A72)-LOG($L$4)))+LOG($M$4))))</f>
        <v/>
      </c>
      <c r="L72" s="66" t="str">
        <f t="shared" ref="L72:L103" si="48">IF(K72="","",IF(ABS(K72-J72)&lt;0.05,0,K72-J72))</f>
        <v/>
      </c>
      <c r="M72" s="66" t="str">
        <f t="shared" ref="M72:M103" si="49">IF(L72="","",E72+G72+K72)</f>
        <v/>
      </c>
      <c r="N72" s="66" t="str">
        <f t="shared" ref="N72:N103" si="50">IF(M72="","",IF(ABS(D72-M72)&lt;0.05,0,D72-M72))</f>
        <v/>
      </c>
      <c r="O72" s="67" t="str">
        <f t="shared" ref="O72:O103" si="51">IF($H$4="",IF(A72="","",F72^2),IF(N72="","",N72^2))</f>
        <v/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2.0730964576282071E-5</v>
      </c>
      <c r="X72" s="65">
        <f t="shared" ref="X72:X103" si="55">IF(D72="","",IF(W72=" "," ",W72*10000))</f>
        <v>0.20730964576282071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9.9982502834293214E-4</v>
      </c>
      <c r="AB72" s="68">
        <f t="shared" si="39"/>
        <v>1E-4</v>
      </c>
    </row>
    <row r="73" spans="1:28">
      <c r="A73">
        <v>563.91999999999996</v>
      </c>
      <c r="B73">
        <v>0.28936418322217328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9.9982625676814266E-4</v>
      </c>
      <c r="H73" s="66">
        <f t="shared" si="44"/>
        <v>0</v>
      </c>
      <c r="I73" s="66">
        <f t="shared" si="45"/>
        <v>9.9982625676814266E-4</v>
      </c>
      <c r="J73" s="66">
        <f t="shared" si="46"/>
        <v>0</v>
      </c>
      <c r="K73" s="66" t="str">
        <f t="shared" si="47"/>
        <v/>
      </c>
      <c r="L73" s="66" t="str">
        <f t="shared" si="48"/>
        <v/>
      </c>
      <c r="M73" s="66" t="str">
        <f t="shared" si="49"/>
        <v/>
      </c>
      <c r="N73" s="66" t="str">
        <f t="shared" si="50"/>
        <v/>
      </c>
      <c r="O73" s="67" t="str">
        <f t="shared" si="51"/>
        <v/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1.8890279024546998E-5</v>
      </c>
      <c r="X73" s="65">
        <f t="shared" si="55"/>
        <v>0.18890279024546999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9.9982625676814266E-4</v>
      </c>
      <c r="AB73" s="68">
        <f t="shared" ref="AB73:AB104" si="59">IF(AA73-AA72&lt;0.0001,0.0001,AA73-AA72)</f>
        <v>1E-4</v>
      </c>
    </row>
    <row r="74" spans="1:28">
      <c r="A74">
        <v>616.9</v>
      </c>
      <c r="B74">
        <v>0.28936418322217328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9.9982742683312181E-4</v>
      </c>
      <c r="H74" s="66">
        <f t="shared" si="44"/>
        <v>0</v>
      </c>
      <c r="I74" s="66">
        <f t="shared" si="45"/>
        <v>9.9982742683312181E-4</v>
      </c>
      <c r="J74" s="66">
        <f t="shared" si="46"/>
        <v>0</v>
      </c>
      <c r="K74" s="66" t="str">
        <f t="shared" si="47"/>
        <v/>
      </c>
      <c r="L74" s="66" t="str">
        <f t="shared" si="48"/>
        <v/>
      </c>
      <c r="M74" s="66" t="str">
        <f t="shared" si="49"/>
        <v/>
      </c>
      <c r="N74" s="66" t="str">
        <f t="shared" si="50"/>
        <v/>
      </c>
      <c r="O74" s="67" t="str">
        <f t="shared" si="51"/>
        <v/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1.7267962631743465E-5</v>
      </c>
      <c r="X74" s="65">
        <f t="shared" si="55"/>
        <v>0.17267962631743464</v>
      </c>
      <c r="Y74" s="68">
        <f t="shared" si="57"/>
        <v>1E-4</v>
      </c>
      <c r="Z74" s="68">
        <f t="shared" si="58"/>
        <v>1E-4</v>
      </c>
      <c r="AA74" s="66">
        <f t="shared" si="56"/>
        <v>9.9982742683312181E-4</v>
      </c>
      <c r="AB74" s="68">
        <f t="shared" si="59"/>
        <v>1E-4</v>
      </c>
    </row>
    <row r="75" spans="1:28">
      <c r="A75">
        <v>673.66</v>
      </c>
      <c r="B75">
        <v>0.28936418322217328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9.9982855856200602E-4</v>
      </c>
      <c r="H75" s="66">
        <f t="shared" si="44"/>
        <v>0</v>
      </c>
      <c r="I75" s="66">
        <f t="shared" si="45"/>
        <v>9.9982855856200602E-4</v>
      </c>
      <c r="J75" s="66">
        <f t="shared" si="46"/>
        <v>0</v>
      </c>
      <c r="K75" s="66" t="str">
        <f t="shared" si="47"/>
        <v/>
      </c>
      <c r="L75" s="66" t="str">
        <f t="shared" si="48"/>
        <v/>
      </c>
      <c r="M75" s="66" t="str">
        <f t="shared" si="49"/>
        <v/>
      </c>
      <c r="N75" s="66" t="str">
        <f t="shared" si="50"/>
        <v/>
      </c>
      <c r="O75" s="67" t="str">
        <f t="shared" si="51"/>
        <v/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1.581303053101348E-5</v>
      </c>
      <c r="X75" s="65">
        <f t="shared" si="55"/>
        <v>0.15813030531013481</v>
      </c>
      <c r="Y75" s="68">
        <f t="shared" si="57"/>
        <v>1E-4</v>
      </c>
      <c r="Z75" s="68">
        <f t="shared" si="58"/>
        <v>1E-4</v>
      </c>
      <c r="AA75" s="66">
        <f t="shared" si="56"/>
        <v>9.9982855856200602E-4</v>
      </c>
      <c r="AB75" s="68">
        <f t="shared" si="59"/>
        <v>1E-4</v>
      </c>
    </row>
    <row r="76" spans="1:28">
      <c r="A76">
        <v>733.01</v>
      </c>
      <c r="B76">
        <v>0.28936418322217328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9.9982963033634479E-4</v>
      </c>
      <c r="H76" s="66">
        <f t="shared" si="44"/>
        <v>0</v>
      </c>
      <c r="I76" s="66">
        <f t="shared" si="45"/>
        <v>9.9982963033634479E-4</v>
      </c>
      <c r="J76" s="66">
        <f t="shared" si="46"/>
        <v>0</v>
      </c>
      <c r="K76" s="66" t="str">
        <f t="shared" si="47"/>
        <v/>
      </c>
      <c r="L76" s="66" t="str">
        <f t="shared" si="48"/>
        <v/>
      </c>
      <c r="M76" s="66" t="str">
        <f t="shared" si="49"/>
        <v/>
      </c>
      <c r="N76" s="66" t="str">
        <f t="shared" si="50"/>
        <v/>
      </c>
      <c r="O76" s="67" t="str">
        <f t="shared" si="51"/>
        <v/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1.4532688704823321E-5</v>
      </c>
      <c r="X76" s="65">
        <f t="shared" si="55"/>
        <v>0.14532688704823321</v>
      </c>
      <c r="Y76" s="68">
        <f t="shared" si="57"/>
        <v>1E-4</v>
      </c>
      <c r="Z76" s="68">
        <f t="shared" si="58"/>
        <v>1E-4</v>
      </c>
      <c r="AA76" s="66">
        <f t="shared" si="56"/>
        <v>9.9982963033634479E-4</v>
      </c>
      <c r="AB76" s="68">
        <f t="shared" si="59"/>
        <v>1E-4</v>
      </c>
    </row>
    <row r="77" spans="1:28">
      <c r="A77">
        <v>803.23</v>
      </c>
      <c r="B77">
        <v>0.28936418322217328</v>
      </c>
      <c r="D77" s="66">
        <f t="shared" si="40"/>
        <v>0</v>
      </c>
      <c r="E77" s="66">
        <f t="shared" si="41"/>
        <v>0</v>
      </c>
      <c r="F77" s="66">
        <f t="shared" si="42"/>
        <v>0</v>
      </c>
      <c r="G77" s="66">
        <f t="shared" si="43"/>
        <v>9.998307765516001E-4</v>
      </c>
      <c r="H77" s="66">
        <f t="shared" si="44"/>
        <v>0</v>
      </c>
      <c r="I77" s="66">
        <f t="shared" si="45"/>
        <v>9.998307765516001E-4</v>
      </c>
      <c r="J77" s="66">
        <f t="shared" si="46"/>
        <v>0</v>
      </c>
      <c r="K77" s="66" t="str">
        <f t="shared" si="47"/>
        <v/>
      </c>
      <c r="L77" s="66" t="str">
        <f t="shared" si="48"/>
        <v/>
      </c>
      <c r="M77" s="66" t="str">
        <f t="shared" si="49"/>
        <v/>
      </c>
      <c r="N77" s="66" t="str">
        <f t="shared" si="50"/>
        <v/>
      </c>
      <c r="O77" s="67" t="str">
        <f t="shared" si="51"/>
        <v/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1.3262211505449923E-5</v>
      </c>
      <c r="X77" s="65">
        <f t="shared" si="55"/>
        <v>0.13262211505449922</v>
      </c>
      <c r="Y77" s="68">
        <f t="shared" si="57"/>
        <v>1E-4</v>
      </c>
      <c r="Z77" s="68">
        <f t="shared" si="58"/>
        <v>1E-4</v>
      </c>
      <c r="AA77" s="66">
        <f t="shared" si="56"/>
        <v>9.998307765516001E-4</v>
      </c>
      <c r="AB77" s="68">
        <f t="shared" si="59"/>
        <v>1E-4</v>
      </c>
    </row>
    <row r="78" spans="1:28">
      <c r="A78">
        <v>882.46</v>
      </c>
      <c r="B78">
        <v>0.28936418322217328</v>
      </c>
      <c r="D78" s="66">
        <f t="shared" si="40"/>
        <v>0</v>
      </c>
      <c r="E78" s="66">
        <f t="shared" si="41"/>
        <v>0</v>
      </c>
      <c r="F78" s="66">
        <f t="shared" si="42"/>
        <v>0</v>
      </c>
      <c r="G78" s="66">
        <f t="shared" si="43"/>
        <v>9.9983193925188467E-4</v>
      </c>
      <c r="H78" s="66">
        <f t="shared" si="44"/>
        <v>0</v>
      </c>
      <c r="I78" s="66">
        <f t="shared" si="45"/>
        <v>9.9983193925188467E-4</v>
      </c>
      <c r="J78" s="66">
        <f t="shared" si="46"/>
        <v>0</v>
      </c>
      <c r="K78" s="66" t="str">
        <f t="shared" si="47"/>
        <v/>
      </c>
      <c r="L78" s="66" t="str">
        <f t="shared" si="48"/>
        <v/>
      </c>
      <c r="M78" s="66" t="str">
        <f t="shared" si="49"/>
        <v/>
      </c>
      <c r="N78" s="66" t="str">
        <f t="shared" si="50"/>
        <v/>
      </c>
      <c r="O78" s="67" t="str">
        <f t="shared" si="51"/>
        <v/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1.2071488959865085E-5</v>
      </c>
      <c r="X78" s="65">
        <f t="shared" si="55"/>
        <v>0.12071488959865084</v>
      </c>
      <c r="Y78" s="68">
        <f t="shared" si="57"/>
        <v>1E-4</v>
      </c>
      <c r="Z78" s="68">
        <f t="shared" si="58"/>
        <v>1E-4</v>
      </c>
      <c r="AA78" s="66">
        <f t="shared" si="56"/>
        <v>9.9983193925188467E-4</v>
      </c>
      <c r="AB78" s="68">
        <f t="shared" si="59"/>
        <v>1E-4</v>
      </c>
    </row>
    <row r="79" spans="1:28">
      <c r="A79">
        <v>962.67</v>
      </c>
      <c r="B79">
        <v>0.28936418322217328</v>
      </c>
      <c r="D79" s="66">
        <f t="shared" si="40"/>
        <v>0</v>
      </c>
      <c r="E79" s="66">
        <f t="shared" si="41"/>
        <v>0</v>
      </c>
      <c r="F79" s="66">
        <f t="shared" si="42"/>
        <v>0</v>
      </c>
      <c r="G79" s="66">
        <f t="shared" si="43"/>
        <v>9.9983300037558291E-4</v>
      </c>
      <c r="H79" s="66">
        <f t="shared" si="44"/>
        <v>0</v>
      </c>
      <c r="I79" s="66">
        <f t="shared" si="45"/>
        <v>9.9983300037558291E-4</v>
      </c>
      <c r="J79" s="66">
        <f t="shared" si="46"/>
        <v>0</v>
      </c>
      <c r="K79" s="66" t="str">
        <f t="shared" si="47"/>
        <v/>
      </c>
      <c r="L79" s="66" t="str">
        <f t="shared" si="48"/>
        <v/>
      </c>
      <c r="M79" s="66" t="str">
        <f t="shared" si="49"/>
        <v/>
      </c>
      <c r="N79" s="66" t="str">
        <f t="shared" si="50"/>
        <v/>
      </c>
      <c r="O79" s="67" t="str">
        <f t="shared" si="51"/>
        <v/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1.1065688291442076E-5</v>
      </c>
      <c r="X79" s="65">
        <f t="shared" si="55"/>
        <v>0.11065688291442076</v>
      </c>
      <c r="Y79" s="68">
        <f t="shared" si="57"/>
        <v>1E-4</v>
      </c>
      <c r="Z79" s="68">
        <f t="shared" si="58"/>
        <v>1E-4</v>
      </c>
      <c r="AA79" s="66">
        <f t="shared" si="56"/>
        <v>9.9983300037558291E-4</v>
      </c>
      <c r="AB79" s="68">
        <f t="shared" si="59"/>
        <v>1E-4</v>
      </c>
    </row>
    <row r="80" spans="1:28">
      <c r="A80">
        <v>1051.32</v>
      </c>
      <c r="B80">
        <v>0.28936418322217328</v>
      </c>
      <c r="D80" s="66">
        <f t="shared" si="40"/>
        <v>0</v>
      </c>
      <c r="E80" s="66">
        <f t="shared" si="41"/>
        <v>0</v>
      </c>
      <c r="F80" s="66">
        <f t="shared" si="42"/>
        <v>0</v>
      </c>
      <c r="G80" s="66">
        <f t="shared" si="43"/>
        <v>9.9983406127516702E-4</v>
      </c>
      <c r="H80" s="66">
        <f t="shared" si="44"/>
        <v>0</v>
      </c>
      <c r="I80" s="66">
        <f t="shared" si="45"/>
        <v>9.9983406127516702E-4</v>
      </c>
      <c r="J80" s="66">
        <f t="shared" si="46"/>
        <v>0</v>
      </c>
      <c r="K80" s="66" t="str">
        <f t="shared" si="47"/>
        <v/>
      </c>
      <c r="L80" s="66" t="str">
        <f t="shared" si="48"/>
        <v/>
      </c>
      <c r="M80" s="66" t="str">
        <f t="shared" si="49"/>
        <v/>
      </c>
      <c r="N80" s="66" t="str">
        <f t="shared" si="50"/>
        <v/>
      </c>
      <c r="O80" s="67" t="str">
        <f t="shared" si="51"/>
        <v/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1.0132601061068507E-5</v>
      </c>
      <c r="X80" s="65">
        <f t="shared" si="55"/>
        <v>0.10132601061068507</v>
      </c>
      <c r="Y80" s="68">
        <f t="shared" si="57"/>
        <v>1E-4</v>
      </c>
      <c r="Z80" s="68">
        <f t="shared" si="58"/>
        <v>1E-4</v>
      </c>
      <c r="AA80" s="66">
        <f t="shared" si="56"/>
        <v>9.9983406127516702E-4</v>
      </c>
      <c r="AB80" s="68">
        <f t="shared" si="59"/>
        <v>1E-4</v>
      </c>
    </row>
    <row r="81" spans="1:28">
      <c r="A81">
        <v>1149.3599999999999</v>
      </c>
      <c r="B81">
        <v>0.28936418322217328</v>
      </c>
      <c r="D81" s="66">
        <f t="shared" si="40"/>
        <v>0</v>
      </c>
      <c r="E81" s="66">
        <f t="shared" si="41"/>
        <v>0</v>
      </c>
      <c r="F81" s="66">
        <f t="shared" si="42"/>
        <v>0</v>
      </c>
      <c r="G81" s="66">
        <f t="shared" si="43"/>
        <v>9.9983512139487324E-4</v>
      </c>
      <c r="H81" s="66">
        <f t="shared" si="44"/>
        <v>0</v>
      </c>
      <c r="I81" s="66">
        <f t="shared" si="45"/>
        <v>9.9983512139487324E-4</v>
      </c>
      <c r="J81" s="66">
        <f t="shared" si="46"/>
        <v>0</v>
      </c>
      <c r="K81" s="66" t="str">
        <f t="shared" si="47"/>
        <v/>
      </c>
      <c r="L81" s="66" t="str">
        <f t="shared" si="48"/>
        <v/>
      </c>
      <c r="M81" s="66" t="str">
        <f t="shared" si="49"/>
        <v/>
      </c>
      <c r="N81" s="66" t="str">
        <f t="shared" si="50"/>
        <v/>
      </c>
      <c r="O81" s="67" t="str">
        <f t="shared" si="51"/>
        <v/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9.2682937874317381E-6</v>
      </c>
      <c r="X81" s="65">
        <f t="shared" si="55"/>
        <v>9.2682937874317375E-2</v>
      </c>
      <c r="Y81" s="68">
        <f t="shared" si="57"/>
        <v>1E-4</v>
      </c>
      <c r="Z81" s="68">
        <f t="shared" si="58"/>
        <v>1E-4</v>
      </c>
      <c r="AA81" s="66">
        <f t="shared" si="56"/>
        <v>9.9983512139487324E-4</v>
      </c>
      <c r="AB81" s="68">
        <f t="shared" si="59"/>
        <v>1E-4</v>
      </c>
    </row>
    <row r="82" spans="1:28">
      <c r="A82">
        <v>1259.49</v>
      </c>
      <c r="B82">
        <v>0.28936418322217328</v>
      </c>
      <c r="D82" s="66">
        <f t="shared" si="40"/>
        <v>0</v>
      </c>
      <c r="E82" s="66">
        <f t="shared" si="41"/>
        <v>0</v>
      </c>
      <c r="F82" s="66">
        <f t="shared" si="42"/>
        <v>0</v>
      </c>
      <c r="G82" s="66">
        <f t="shared" si="43"/>
        <v>9.9983619537955459E-4</v>
      </c>
      <c r="H82" s="66">
        <f t="shared" si="44"/>
        <v>0</v>
      </c>
      <c r="I82" s="66">
        <f t="shared" si="45"/>
        <v>9.9983619537955459E-4</v>
      </c>
      <c r="J82" s="66">
        <f t="shared" si="46"/>
        <v>0</v>
      </c>
      <c r="K82" s="66" t="str">
        <f t="shared" si="47"/>
        <v/>
      </c>
      <c r="L82" s="66" t="str">
        <f t="shared" si="48"/>
        <v/>
      </c>
      <c r="M82" s="66" t="str">
        <f t="shared" si="49"/>
        <v/>
      </c>
      <c r="N82" s="66" t="str">
        <f t="shared" si="50"/>
        <v/>
      </c>
      <c r="O82" s="67" t="str">
        <f t="shared" si="51"/>
        <v/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8.4578727481143501E-6</v>
      </c>
      <c r="X82" s="65">
        <f t="shared" si="55"/>
        <v>8.4578727481143506E-2</v>
      </c>
      <c r="Y82" s="68">
        <f t="shared" si="57"/>
        <v>1E-4</v>
      </c>
      <c r="Z82" s="68">
        <f t="shared" si="58"/>
        <v>1E-4</v>
      </c>
      <c r="AA82" s="66">
        <f t="shared" si="56"/>
        <v>9.9983619537955459E-4</v>
      </c>
      <c r="AB82" s="68">
        <f t="shared" si="59"/>
        <v>1E-4</v>
      </c>
    </row>
    <row r="83" spans="1:28" ht="15" customHeight="1">
      <c r="A83">
        <v>1377.45</v>
      </c>
      <c r="B83">
        <v>0.28936418322217328</v>
      </c>
      <c r="D83" s="66">
        <f t="shared" si="40"/>
        <v>0</v>
      </c>
      <c r="E83" s="66">
        <f t="shared" si="41"/>
        <v>0</v>
      </c>
      <c r="F83" s="66">
        <f t="shared" si="42"/>
        <v>0</v>
      </c>
      <c r="G83" s="66">
        <f t="shared" si="43"/>
        <v>9.9983723273254759E-4</v>
      </c>
      <c r="H83" s="66">
        <f t="shared" si="44"/>
        <v>0</v>
      </c>
      <c r="I83" s="66">
        <f t="shared" si="45"/>
        <v>9.9983723273254759E-4</v>
      </c>
      <c r="J83" s="66">
        <f t="shared" si="46"/>
        <v>0</v>
      </c>
      <c r="K83" s="66" t="str">
        <f t="shared" si="47"/>
        <v/>
      </c>
      <c r="L83" s="66" t="str">
        <f t="shared" si="48"/>
        <v/>
      </c>
      <c r="M83" s="66" t="str">
        <f t="shared" si="49"/>
        <v/>
      </c>
      <c r="N83" s="66" t="str">
        <f t="shared" si="50"/>
        <v/>
      </c>
      <c r="O83" s="67" t="str">
        <f t="shared" si="51"/>
        <v/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7.7335701096392192E-6</v>
      </c>
      <c r="X83" s="65">
        <f t="shared" si="55"/>
        <v>7.7335701096392193E-2</v>
      </c>
      <c r="Y83" s="68">
        <f t="shared" si="57"/>
        <v>1E-4</v>
      </c>
      <c r="Z83" s="68">
        <f t="shared" si="58"/>
        <v>1E-4</v>
      </c>
      <c r="AA83" s="66">
        <f t="shared" si="56"/>
        <v>9.9983723273254759E-4</v>
      </c>
      <c r="AB83" s="68">
        <f t="shared" si="59"/>
        <v>1E-4</v>
      </c>
    </row>
    <row r="84" spans="1:28">
      <c r="A84">
        <v>1509.97</v>
      </c>
      <c r="B84">
        <v>0.28936418322217328</v>
      </c>
      <c r="D84" s="66">
        <f t="shared" si="40"/>
        <v>0</v>
      </c>
      <c r="E84" s="66">
        <f t="shared" si="41"/>
        <v>0</v>
      </c>
      <c r="F84" s="66">
        <f t="shared" si="42"/>
        <v>0</v>
      </c>
      <c r="G84" s="66">
        <f t="shared" si="43"/>
        <v>9.9983828350086869E-4</v>
      </c>
      <c r="H84" s="66">
        <f t="shared" si="44"/>
        <v>0</v>
      </c>
      <c r="I84" s="66">
        <f t="shared" si="45"/>
        <v>9.9983828350086869E-4</v>
      </c>
      <c r="J84" s="66">
        <f t="shared" si="46"/>
        <v>0</v>
      </c>
      <c r="K84" s="66" t="str">
        <f t="shared" si="47"/>
        <v/>
      </c>
      <c r="L84" s="66" t="str">
        <f t="shared" si="48"/>
        <v/>
      </c>
      <c r="M84" s="66" t="str">
        <f t="shared" si="49"/>
        <v/>
      </c>
      <c r="N84" s="66" t="str">
        <f t="shared" si="50"/>
        <v/>
      </c>
      <c r="O84" s="67" t="str">
        <f t="shared" si="51"/>
        <v/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7.0548462204696401E-6</v>
      </c>
      <c r="X84" s="65">
        <f t="shared" si="55"/>
        <v>7.0548462204696405E-2</v>
      </c>
      <c r="Y84" s="68">
        <f t="shared" si="57"/>
        <v>1E-4</v>
      </c>
      <c r="Z84" s="68">
        <f t="shared" si="58"/>
        <v>1E-4</v>
      </c>
      <c r="AA84" s="66">
        <f t="shared" si="56"/>
        <v>9.9983828350086869E-4</v>
      </c>
      <c r="AB84" s="68">
        <f t="shared" si="59"/>
        <v>1E-4</v>
      </c>
    </row>
    <row r="85" spans="1:28">
      <c r="A85">
        <v>1648.21</v>
      </c>
      <c r="B85">
        <v>0.28936418322217328</v>
      </c>
      <c r="D85" s="66">
        <f t="shared" si="40"/>
        <v>0</v>
      </c>
      <c r="E85" s="66">
        <f t="shared" si="41"/>
        <v>0</v>
      </c>
      <c r="F85" s="66">
        <f t="shared" si="42"/>
        <v>0</v>
      </c>
      <c r="G85" s="66">
        <f t="shared" si="43"/>
        <v>9.9983927302510294E-4</v>
      </c>
      <c r="H85" s="66">
        <f t="shared" si="44"/>
        <v>0</v>
      </c>
      <c r="I85" s="66">
        <f t="shared" si="45"/>
        <v>9.9983927302510294E-4</v>
      </c>
      <c r="J85" s="66">
        <f t="shared" si="46"/>
        <v>0</v>
      </c>
      <c r="K85" s="66" t="str">
        <f t="shared" si="47"/>
        <v/>
      </c>
      <c r="L85" s="66" t="str">
        <f t="shared" si="48"/>
        <v/>
      </c>
      <c r="M85" s="66" t="str">
        <f t="shared" si="49"/>
        <v/>
      </c>
      <c r="N85" s="66" t="str">
        <f t="shared" si="50"/>
        <v/>
      </c>
      <c r="O85" s="67" t="str">
        <f t="shared" si="51"/>
        <v/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6.4631364616902836E-6</v>
      </c>
      <c r="X85" s="65">
        <f t="shared" si="55"/>
        <v>6.4631364616902831E-2</v>
      </c>
      <c r="Y85" s="68">
        <f t="shared" si="57"/>
        <v>1E-4</v>
      </c>
      <c r="Z85" s="68">
        <f t="shared" si="58"/>
        <v>1E-4</v>
      </c>
      <c r="AA85" s="66">
        <f t="shared" si="56"/>
        <v>9.9983927302510294E-4</v>
      </c>
      <c r="AB85" s="68">
        <f t="shared" si="59"/>
        <v>1E-4</v>
      </c>
    </row>
    <row r="86" spans="1:28">
      <c r="A86">
        <v>1808.14</v>
      </c>
      <c r="B86">
        <v>0.28936418322217328</v>
      </c>
      <c r="D86" s="66">
        <f t="shared" si="40"/>
        <v>0</v>
      </c>
      <c r="E86" s="66">
        <f t="shared" si="41"/>
        <v>0</v>
      </c>
      <c r="F86" s="66">
        <f t="shared" si="42"/>
        <v>0</v>
      </c>
      <c r="G86" s="66">
        <f t="shared" si="43"/>
        <v>9.9984030604478077E-4</v>
      </c>
      <c r="H86" s="66">
        <f t="shared" si="44"/>
        <v>0</v>
      </c>
      <c r="I86" s="66">
        <f t="shared" si="45"/>
        <v>9.9984030604478077E-4</v>
      </c>
      <c r="J86" s="66">
        <f t="shared" si="46"/>
        <v>0</v>
      </c>
      <c r="K86" s="66" t="str">
        <f t="shared" si="47"/>
        <v/>
      </c>
      <c r="L86" s="66" t="str">
        <f t="shared" si="48"/>
        <v/>
      </c>
      <c r="M86" s="66" t="str">
        <f t="shared" si="49"/>
        <v/>
      </c>
      <c r="N86" s="66" t="str">
        <f t="shared" si="50"/>
        <v/>
      </c>
      <c r="O86" s="67" t="str">
        <f t="shared" si="51"/>
        <v/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5.891471980887842E-6</v>
      </c>
      <c r="X86" s="65">
        <f t="shared" si="55"/>
        <v>5.891471980887842E-2</v>
      </c>
      <c r="Y86" s="68">
        <f t="shared" si="57"/>
        <v>1E-4</v>
      </c>
      <c r="Z86" s="68">
        <f t="shared" si="58"/>
        <v>1E-4</v>
      </c>
      <c r="AA86" s="66">
        <f t="shared" si="56"/>
        <v>9.9984030604478077E-4</v>
      </c>
      <c r="AB86" s="68">
        <f t="shared" si="59"/>
        <v>1E-4</v>
      </c>
    </row>
    <row r="87" spans="1:28">
      <c r="A87">
        <v>1980.68</v>
      </c>
      <c r="B87">
        <v>0.28936418322217328</v>
      </c>
      <c r="D87" s="66">
        <f t="shared" si="40"/>
        <v>0</v>
      </c>
      <c r="E87" s="66">
        <f t="shared" si="41"/>
        <v>0</v>
      </c>
      <c r="F87" s="66">
        <f t="shared" si="42"/>
        <v>0</v>
      </c>
      <c r="G87" s="66">
        <f t="shared" si="43"/>
        <v>9.9984130981369619E-4</v>
      </c>
      <c r="H87" s="66">
        <f t="shared" si="44"/>
        <v>0</v>
      </c>
      <c r="I87" s="66">
        <f t="shared" si="45"/>
        <v>9.9984130981369619E-4</v>
      </c>
      <c r="J87" s="66">
        <f t="shared" si="46"/>
        <v>0</v>
      </c>
      <c r="K87" s="66" t="str">
        <f t="shared" si="47"/>
        <v/>
      </c>
      <c r="L87" s="66" t="str">
        <f t="shared" si="48"/>
        <v/>
      </c>
      <c r="M87" s="66" t="str">
        <f t="shared" si="49"/>
        <v/>
      </c>
      <c r="N87" s="66" t="str">
        <f t="shared" si="50"/>
        <v/>
      </c>
      <c r="O87" s="67" t="str">
        <f t="shared" si="51"/>
        <v/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5.3782570367361422E-6</v>
      </c>
      <c r="X87" s="65">
        <f t="shared" si="55"/>
        <v>5.3782570367361421E-2</v>
      </c>
      <c r="Y87" s="68">
        <f t="shared" si="57"/>
        <v>1E-4</v>
      </c>
      <c r="Z87" s="68">
        <f t="shared" si="58"/>
        <v>1E-4</v>
      </c>
      <c r="AA87" s="66">
        <f t="shared" si="56"/>
        <v>9.9984130981369619E-4</v>
      </c>
      <c r="AB87" s="68">
        <f t="shared" si="59"/>
        <v>1E-4</v>
      </c>
    </row>
    <row r="88" spans="1:28">
      <c r="A88">
        <v>2159.98</v>
      </c>
      <c r="B88">
        <v>0.28936418322217328</v>
      </c>
      <c r="D88" s="66">
        <f t="shared" si="40"/>
        <v>0</v>
      </c>
      <c r="E88" s="66">
        <f t="shared" si="41"/>
        <v>0</v>
      </c>
      <c r="F88" s="66">
        <f t="shared" si="42"/>
        <v>0</v>
      </c>
      <c r="G88" s="66">
        <f t="shared" si="43"/>
        <v>9.998422525790444E-4</v>
      </c>
      <c r="H88" s="66">
        <f t="shared" si="44"/>
        <v>0</v>
      </c>
      <c r="I88" s="66">
        <f t="shared" si="45"/>
        <v>9.998422525790444E-4</v>
      </c>
      <c r="J88" s="66">
        <f t="shared" si="46"/>
        <v>0</v>
      </c>
      <c r="K88" s="66" t="str">
        <f t="shared" si="47"/>
        <v/>
      </c>
      <c r="L88" s="66" t="str">
        <f t="shared" si="48"/>
        <v/>
      </c>
      <c r="M88" s="66" t="str">
        <f t="shared" si="49"/>
        <v/>
      </c>
      <c r="N88" s="66" t="str">
        <f t="shared" si="50"/>
        <v/>
      </c>
      <c r="O88" s="67" t="str">
        <f t="shared" si="51"/>
        <v/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4.9318077702212712E-6</v>
      </c>
      <c r="X88" s="65">
        <f t="shared" si="55"/>
        <v>4.9318077702212713E-2</v>
      </c>
      <c r="Y88" s="68">
        <f t="shared" si="57"/>
        <v>1E-4</v>
      </c>
      <c r="Z88" s="68">
        <f t="shared" si="58"/>
        <v>1E-4</v>
      </c>
      <c r="AA88" s="66">
        <f t="shared" si="56"/>
        <v>9.998422525790444E-4</v>
      </c>
      <c r="AB88" s="68">
        <f t="shared" si="59"/>
        <v>1E-4</v>
      </c>
    </row>
    <row r="89" spans="1:28">
      <c r="A89">
        <v>2368.06</v>
      </c>
      <c r="B89">
        <v>0.28936418322217328</v>
      </c>
      <c r="D89" s="66">
        <f t="shared" si="40"/>
        <v>0</v>
      </c>
      <c r="E89" s="66">
        <f t="shared" si="41"/>
        <v>0</v>
      </c>
      <c r="F89" s="66">
        <f t="shared" si="42"/>
        <v>0</v>
      </c>
      <c r="G89" s="66">
        <f t="shared" si="43"/>
        <v>9.9984324097232981E-4</v>
      </c>
      <c r="H89" s="66">
        <f t="shared" si="44"/>
        <v>0</v>
      </c>
      <c r="I89" s="66">
        <f t="shared" si="45"/>
        <v>9.9984324097232981E-4</v>
      </c>
      <c r="J89" s="66">
        <f t="shared" si="46"/>
        <v>0</v>
      </c>
      <c r="K89" s="66" t="str">
        <f t="shared" si="47"/>
        <v/>
      </c>
      <c r="L89" s="66" t="str">
        <f t="shared" si="48"/>
        <v/>
      </c>
      <c r="M89" s="66" t="str">
        <f t="shared" si="49"/>
        <v/>
      </c>
      <c r="N89" s="66" t="str">
        <f t="shared" si="50"/>
        <v/>
      </c>
      <c r="O89" s="67" t="str">
        <f t="shared" si="51"/>
        <v/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4.4984528042036705E-6</v>
      </c>
      <c r="X89" s="65">
        <f t="shared" si="55"/>
        <v>4.4984528042036703E-2</v>
      </c>
      <c r="Y89" s="68">
        <f t="shared" si="57"/>
        <v>1E-4</v>
      </c>
      <c r="Z89" s="68">
        <f t="shared" si="58"/>
        <v>1E-4</v>
      </c>
      <c r="AA89" s="66">
        <f t="shared" si="56"/>
        <v>9.9984324097232981E-4</v>
      </c>
      <c r="AB89" s="68">
        <f t="shared" si="59"/>
        <v>1E-4</v>
      </c>
    </row>
    <row r="90" spans="1:28">
      <c r="A90">
        <v>2590.08</v>
      </c>
      <c r="B90">
        <v>0.28936418322217328</v>
      </c>
      <c r="D90" s="66">
        <f t="shared" si="40"/>
        <v>0</v>
      </c>
      <c r="E90" s="66">
        <f t="shared" si="41"/>
        <v>0</v>
      </c>
      <c r="F90" s="66">
        <f t="shared" si="42"/>
        <v>0</v>
      </c>
      <c r="G90" s="66">
        <f t="shared" si="43"/>
        <v>9.9984419222179182E-4</v>
      </c>
      <c r="H90" s="66">
        <f t="shared" si="44"/>
        <v>0</v>
      </c>
      <c r="I90" s="66">
        <f t="shared" si="45"/>
        <v>9.9984419222179182E-4</v>
      </c>
      <c r="J90" s="66">
        <f t="shared" si="46"/>
        <v>0</v>
      </c>
      <c r="K90" s="66" t="str">
        <f t="shared" si="47"/>
        <v/>
      </c>
      <c r="L90" s="66" t="str">
        <f t="shared" si="48"/>
        <v/>
      </c>
      <c r="M90" s="66" t="str">
        <f t="shared" si="49"/>
        <v/>
      </c>
      <c r="N90" s="66" t="str">
        <f t="shared" si="50"/>
        <v/>
      </c>
      <c r="O90" s="67" t="str">
        <f t="shared" si="51"/>
        <v/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4.1128483087482021E-6</v>
      </c>
      <c r="X90" s="65">
        <f t="shared" si="55"/>
        <v>4.1128483087482022E-2</v>
      </c>
      <c r="Y90" s="68">
        <f t="shared" si="57"/>
        <v>1E-4</v>
      </c>
      <c r="Z90" s="68">
        <f t="shared" si="58"/>
        <v>1E-4</v>
      </c>
      <c r="AA90" s="66">
        <f t="shared" si="56"/>
        <v>9.9984419222179182E-4</v>
      </c>
      <c r="AB90" s="68">
        <f t="shared" si="59"/>
        <v>1E-4</v>
      </c>
    </row>
    <row r="91" spans="1:28">
      <c r="A91">
        <v>2827.18</v>
      </c>
      <c r="B91">
        <v>0.28936418322217328</v>
      </c>
      <c r="D91" s="66">
        <f t="shared" si="40"/>
        <v>0</v>
      </c>
      <c r="E91" s="66">
        <f t="shared" si="41"/>
        <v>0</v>
      </c>
      <c r="F91" s="66">
        <f t="shared" si="42"/>
        <v>0</v>
      </c>
      <c r="G91" s="66">
        <f t="shared" si="43"/>
        <v>9.9984511086820358E-4</v>
      </c>
      <c r="H91" s="66">
        <f t="shared" si="44"/>
        <v>0</v>
      </c>
      <c r="I91" s="66">
        <f t="shared" si="45"/>
        <v>9.9984511086820358E-4</v>
      </c>
      <c r="J91" s="66">
        <f t="shared" si="46"/>
        <v>0</v>
      </c>
      <c r="K91" s="66" t="str">
        <f t="shared" si="47"/>
        <v/>
      </c>
      <c r="L91" s="66" t="str">
        <f t="shared" si="48"/>
        <v/>
      </c>
      <c r="M91" s="66" t="str">
        <f t="shared" si="49"/>
        <v/>
      </c>
      <c r="N91" s="66" t="str">
        <f t="shared" si="50"/>
        <v/>
      </c>
      <c r="O91" s="67" t="str">
        <f t="shared" si="51"/>
        <v/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3.7679263957450689E-6</v>
      </c>
      <c r="X91" s="65">
        <f t="shared" si="55"/>
        <v>3.7679263957450686E-2</v>
      </c>
      <c r="Y91" s="68">
        <f t="shared" si="57"/>
        <v>1E-4</v>
      </c>
      <c r="Z91" s="68">
        <f t="shared" si="58"/>
        <v>1E-4</v>
      </c>
      <c r="AA91" s="66">
        <f t="shared" si="56"/>
        <v>9.9984511086820358E-4</v>
      </c>
      <c r="AB91" s="68">
        <f t="shared" si="59"/>
        <v>1E-4</v>
      </c>
    </row>
    <row r="92" spans="1:28">
      <c r="A92">
        <v>3098.82</v>
      </c>
      <c r="B92">
        <v>0.28936418322217328</v>
      </c>
      <c r="D92" s="66">
        <f t="shared" si="40"/>
        <v>0</v>
      </c>
      <c r="E92" s="66">
        <f t="shared" si="41"/>
        <v>0</v>
      </c>
      <c r="F92" s="66">
        <f t="shared" si="42"/>
        <v>0</v>
      </c>
      <c r="G92" s="66">
        <f t="shared" si="43"/>
        <v>9.9984606150277855E-4</v>
      </c>
      <c r="H92" s="66">
        <f t="shared" si="44"/>
        <v>0</v>
      </c>
      <c r="I92" s="66">
        <f t="shared" si="45"/>
        <v>9.9984606150277855E-4</v>
      </c>
      <c r="J92" s="66">
        <f t="shared" si="46"/>
        <v>0</v>
      </c>
      <c r="K92" s="66" t="str">
        <f t="shared" si="47"/>
        <v/>
      </c>
      <c r="L92" s="66" t="str">
        <f t="shared" si="48"/>
        <v/>
      </c>
      <c r="M92" s="66" t="str">
        <f t="shared" si="49"/>
        <v/>
      </c>
      <c r="N92" s="66" t="str">
        <f t="shared" si="50"/>
        <v/>
      </c>
      <c r="O92" s="67" t="str">
        <f t="shared" si="51"/>
        <v/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3.4376330821159481E-6</v>
      </c>
      <c r="X92" s="65">
        <f t="shared" si="55"/>
        <v>3.4376330821159484E-2</v>
      </c>
      <c r="Y92" s="68">
        <f t="shared" si="57"/>
        <v>1E-4</v>
      </c>
      <c r="Z92" s="68">
        <f t="shared" si="58"/>
        <v>1E-4</v>
      </c>
      <c r="AA92" s="66">
        <f t="shared" si="56"/>
        <v>9.9984606150277855E-4</v>
      </c>
      <c r="AB92" s="68">
        <f t="shared" si="59"/>
        <v>1E-4</v>
      </c>
    </row>
    <row r="93" spans="1:28">
      <c r="A93">
        <v>3390.7</v>
      </c>
      <c r="B93">
        <v>0.28936418322217328</v>
      </c>
      <c r="D93" s="66">
        <f t="shared" si="40"/>
        <v>0</v>
      </c>
      <c r="E93" s="66">
        <f t="shared" si="41"/>
        <v>0</v>
      </c>
      <c r="F93" s="66">
        <f t="shared" si="42"/>
        <v>0</v>
      </c>
      <c r="G93" s="66">
        <f t="shared" si="43"/>
        <v>9.9984698297185125E-4</v>
      </c>
      <c r="H93" s="66">
        <f t="shared" si="44"/>
        <v>0</v>
      </c>
      <c r="I93" s="66">
        <f t="shared" si="45"/>
        <v>9.9984698297185125E-4</v>
      </c>
      <c r="J93" s="66">
        <f t="shared" si="46"/>
        <v>0</v>
      </c>
      <c r="K93" s="66" t="str">
        <f t="shared" si="47"/>
        <v/>
      </c>
      <c r="L93" s="66" t="str">
        <f t="shared" si="48"/>
        <v/>
      </c>
      <c r="M93" s="66" t="str">
        <f t="shared" si="49"/>
        <v/>
      </c>
      <c r="N93" s="66" t="str">
        <f t="shared" si="50"/>
        <v/>
      </c>
      <c r="O93" s="67" t="str">
        <f t="shared" si="51"/>
        <v/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3.1417129641438473E-6</v>
      </c>
      <c r="X93" s="65">
        <f t="shared" si="55"/>
        <v>3.1417129641438474E-2</v>
      </c>
      <c r="Y93" s="68">
        <f t="shared" si="57"/>
        <v>1E-4</v>
      </c>
      <c r="Z93" s="68">
        <f t="shared" si="58"/>
        <v>1E-4</v>
      </c>
      <c r="AA93" s="66">
        <f t="shared" si="56"/>
        <v>9.9984698297185125E-4</v>
      </c>
      <c r="AB93" s="68">
        <f t="shared" si="59"/>
        <v>1E-4</v>
      </c>
    </row>
    <row r="94" spans="1:28">
      <c r="A94">
        <v>3709.24</v>
      </c>
      <c r="B94">
        <v>0.28936418322217328</v>
      </c>
      <c r="D94" s="66">
        <f t="shared" si="40"/>
        <v>0</v>
      </c>
      <c r="E94" s="66">
        <f t="shared" si="41"/>
        <v>0</v>
      </c>
      <c r="F94" s="66">
        <f t="shared" si="42"/>
        <v>0</v>
      </c>
      <c r="G94" s="66">
        <f t="shared" si="43"/>
        <v>9.9984789121866776E-4</v>
      </c>
      <c r="H94" s="66">
        <f t="shared" si="44"/>
        <v>0</v>
      </c>
      <c r="I94" s="66">
        <f t="shared" si="45"/>
        <v>9.9984789121866776E-4</v>
      </c>
      <c r="J94" s="66">
        <f t="shared" si="46"/>
        <v>0</v>
      </c>
      <c r="K94" s="66" t="str">
        <f t="shared" si="47"/>
        <v/>
      </c>
      <c r="L94" s="66" t="str">
        <f t="shared" si="48"/>
        <v/>
      </c>
      <c r="M94" s="66" t="str">
        <f t="shared" si="49"/>
        <v/>
      </c>
      <c r="N94" s="66" t="str">
        <f t="shared" si="50"/>
        <v/>
      </c>
      <c r="O94" s="67" t="str">
        <f t="shared" si="51"/>
        <v/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2.8719107276753576E-6</v>
      </c>
      <c r="X94" s="65">
        <f t="shared" si="55"/>
        <v>2.8719107276753576E-2</v>
      </c>
      <c r="Y94" s="68">
        <f t="shared" si="57"/>
        <v>1E-4</v>
      </c>
      <c r="Z94" s="68">
        <f t="shared" si="58"/>
        <v>1E-4</v>
      </c>
      <c r="AA94" s="66">
        <f t="shared" si="56"/>
        <v>9.9984789121866776E-4</v>
      </c>
      <c r="AB94" s="68">
        <f t="shared" si="59"/>
        <v>1E-4</v>
      </c>
    </row>
    <row r="95" spans="1:28">
      <c r="A95">
        <v>4058.09</v>
      </c>
      <c r="B95">
        <v>0.28936418322217328</v>
      </c>
      <c r="D95" s="66">
        <f t="shared" si="40"/>
        <v>0</v>
      </c>
      <c r="E95" s="66">
        <f t="shared" si="41"/>
        <v>0</v>
      </c>
      <c r="F95" s="66">
        <f t="shared" si="42"/>
        <v>0</v>
      </c>
      <c r="G95" s="66">
        <f t="shared" si="43"/>
        <v>9.9984878968915588E-4</v>
      </c>
      <c r="H95" s="66">
        <f t="shared" si="44"/>
        <v>0</v>
      </c>
      <c r="I95" s="66">
        <f t="shared" si="45"/>
        <v>9.9984878968915588E-4</v>
      </c>
      <c r="J95" s="66">
        <f t="shared" si="46"/>
        <v>0</v>
      </c>
      <c r="K95" s="66" t="str">
        <f t="shared" si="47"/>
        <v/>
      </c>
      <c r="L95" s="66" t="str">
        <f t="shared" si="48"/>
        <v/>
      </c>
      <c r="M95" s="66" t="str">
        <f t="shared" si="49"/>
        <v/>
      </c>
      <c r="N95" s="66" t="str">
        <f t="shared" si="50"/>
        <v/>
      </c>
      <c r="O95" s="67" t="str">
        <f t="shared" si="51"/>
        <v/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2.6250295453088869E-6</v>
      </c>
      <c r="X95" s="65">
        <f t="shared" si="55"/>
        <v>2.6250295453088868E-2</v>
      </c>
      <c r="Y95" s="68">
        <f t="shared" si="57"/>
        <v>1E-4</v>
      </c>
      <c r="Z95" s="68">
        <f t="shared" si="58"/>
        <v>1E-4</v>
      </c>
      <c r="AA95" s="66">
        <f t="shared" si="56"/>
        <v>9.9984878968915588E-4</v>
      </c>
      <c r="AB95" s="68">
        <f t="shared" si="59"/>
        <v>1E-4</v>
      </c>
    </row>
    <row r="96" spans="1:28">
      <c r="A96">
        <v>4436.32</v>
      </c>
      <c r="B96">
        <v>0.28936418322217328</v>
      </c>
      <c r="D96" s="66">
        <f t="shared" si="40"/>
        <v>0</v>
      </c>
      <c r="E96" s="66">
        <f t="shared" si="41"/>
        <v>0</v>
      </c>
      <c r="F96" s="66">
        <f t="shared" si="42"/>
        <v>0</v>
      </c>
      <c r="G96" s="66">
        <f t="shared" si="43"/>
        <v>9.9984967001998581E-4</v>
      </c>
      <c r="H96" s="66">
        <f t="shared" si="44"/>
        <v>0</v>
      </c>
      <c r="I96" s="66">
        <f t="shared" si="45"/>
        <v>9.9984967001998581E-4</v>
      </c>
      <c r="J96" s="66">
        <f t="shared" si="46"/>
        <v>0</v>
      </c>
      <c r="K96" s="66" t="str">
        <f t="shared" si="47"/>
        <v/>
      </c>
      <c r="L96" s="66" t="str">
        <f t="shared" si="48"/>
        <v/>
      </c>
      <c r="M96" s="66" t="str">
        <f t="shared" si="49"/>
        <v/>
      </c>
      <c r="N96" s="66" t="str">
        <f t="shared" si="50"/>
        <v/>
      </c>
      <c r="O96" s="67" t="str">
        <f t="shared" si="51"/>
        <v/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2.4012258239988422E-6</v>
      </c>
      <c r="X96" s="65">
        <f t="shared" si="55"/>
        <v>2.4012258239988423E-2</v>
      </c>
      <c r="Y96" s="68">
        <f t="shared" si="57"/>
        <v>1E-4</v>
      </c>
      <c r="Z96" s="68">
        <f t="shared" si="58"/>
        <v>1E-4</v>
      </c>
      <c r="AA96" s="66">
        <f t="shared" si="56"/>
        <v>9.9984967001998581E-4</v>
      </c>
      <c r="AB96" s="68">
        <f t="shared" si="59"/>
        <v>1E-4</v>
      </c>
    </row>
    <row r="97" spans="1:28">
      <c r="A97">
        <v>4846.51</v>
      </c>
      <c r="B97">
        <v>0.31567001806055262</v>
      </c>
      <c r="D97" s="66">
        <f t="shared" si="40"/>
        <v>0</v>
      </c>
      <c r="E97" s="66">
        <f t="shared" si="41"/>
        <v>0</v>
      </c>
      <c r="F97" s="66">
        <f t="shared" si="42"/>
        <v>0</v>
      </c>
      <c r="G97" s="66">
        <f t="shared" si="43"/>
        <v>9.9985053356650005E-4</v>
      </c>
      <c r="H97" s="66">
        <f t="shared" si="44"/>
        <v>0</v>
      </c>
      <c r="I97" s="66">
        <f t="shared" si="45"/>
        <v>9.9985053356650005E-4</v>
      </c>
      <c r="J97" s="66">
        <f t="shared" si="46"/>
        <v>0</v>
      </c>
      <c r="K97" s="66" t="str">
        <f t="shared" si="47"/>
        <v/>
      </c>
      <c r="L97" s="66" t="str">
        <f t="shared" si="48"/>
        <v/>
      </c>
      <c r="M97" s="66" t="str">
        <f t="shared" si="49"/>
        <v/>
      </c>
      <c r="N97" s="66" t="str">
        <f t="shared" si="50"/>
        <v/>
      </c>
      <c r="O97" s="67" t="str">
        <f t="shared" si="51"/>
        <v/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2.1979952888826272E-6</v>
      </c>
      <c r="X97" s="65">
        <f t="shared" si="55"/>
        <v>2.1979952888826274E-2</v>
      </c>
      <c r="Y97" s="68">
        <f t="shared" si="57"/>
        <v>2.6305834838379338E-2</v>
      </c>
      <c r="Z97" s="68">
        <f t="shared" si="58"/>
        <v>1E-4</v>
      </c>
      <c r="AA97" s="66">
        <f t="shared" si="56"/>
        <v>9.9985053356650005E-4</v>
      </c>
      <c r="AB97" s="68">
        <f t="shared" si="59"/>
        <v>1E-4</v>
      </c>
    </row>
    <row r="98" spans="1:28">
      <c r="A98">
        <v>5303.25</v>
      </c>
      <c r="B98">
        <v>0.3682816877373114</v>
      </c>
      <c r="D98" s="66">
        <f t="shared" si="40"/>
        <v>6.8748191837683159E-2</v>
      </c>
      <c r="E98" s="66">
        <f t="shared" si="41"/>
        <v>0</v>
      </c>
      <c r="F98" s="66">
        <f t="shared" si="42"/>
        <v>6.8748191837683159E-2</v>
      </c>
      <c r="G98" s="66">
        <f t="shared" si="43"/>
        <v>9.9985140286648687E-4</v>
      </c>
      <c r="H98" s="66">
        <f t="shared" si="44"/>
        <v>-6.7748340434816673E-2</v>
      </c>
      <c r="I98" s="66">
        <f t="shared" si="45"/>
        <v>9.9985140286648687E-4</v>
      </c>
      <c r="J98" s="66">
        <f t="shared" si="46"/>
        <v>6.7748340434816673E-2</v>
      </c>
      <c r="K98" s="66" t="str">
        <f t="shared" si="47"/>
        <v/>
      </c>
      <c r="L98" s="66" t="str">
        <f t="shared" si="48"/>
        <v/>
      </c>
      <c r="M98" s="66" t="str">
        <f t="shared" si="49"/>
        <v/>
      </c>
      <c r="N98" s="66" t="str">
        <f t="shared" si="50"/>
        <v/>
      </c>
      <c r="O98" s="67" t="str">
        <f t="shared" si="51"/>
        <v/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2.0086939419266569E-6</v>
      </c>
      <c r="X98" s="65">
        <f t="shared" si="55"/>
        <v>2.0086939419266567E-2</v>
      </c>
      <c r="Y98" s="68">
        <f t="shared" si="57"/>
        <v>5.2611669676758788E-2</v>
      </c>
      <c r="Z98" s="68">
        <f t="shared" si="58"/>
        <v>6.8748191837683159E-2</v>
      </c>
      <c r="AA98" s="66">
        <f t="shared" si="56"/>
        <v>9.9985140286648687E-4</v>
      </c>
      <c r="AB98" s="68">
        <f t="shared" si="59"/>
        <v>1E-4</v>
      </c>
    </row>
    <row r="99" spans="1:28">
      <c r="A99">
        <v>5804.89</v>
      </c>
      <c r="B99">
        <v>0.47350502709082898</v>
      </c>
      <c r="D99" s="66">
        <f t="shared" si="40"/>
        <v>0.17397153119120073</v>
      </c>
      <c r="E99" s="66">
        <f t="shared" si="41"/>
        <v>4.0447750276712362E-11</v>
      </c>
      <c r="F99" s="66">
        <f t="shared" si="42"/>
        <v>0.17397153115075298</v>
      </c>
      <c r="G99" s="66">
        <f t="shared" si="43"/>
        <v>9.998522651470422E-4</v>
      </c>
      <c r="H99" s="66">
        <f t="shared" si="44"/>
        <v>-0.17297167888560594</v>
      </c>
      <c r="I99" s="66">
        <f t="shared" si="45"/>
        <v>9.9985230559479239E-4</v>
      </c>
      <c r="J99" s="66">
        <f t="shared" si="46"/>
        <v>0.17297167888560594</v>
      </c>
      <c r="K99" s="66" t="str">
        <f t="shared" si="47"/>
        <v/>
      </c>
      <c r="L99" s="66" t="str">
        <f t="shared" si="48"/>
        <v/>
      </c>
      <c r="M99" s="66" t="str">
        <f t="shared" si="49"/>
        <v/>
      </c>
      <c r="N99" s="66" t="str">
        <f t="shared" si="50"/>
        <v/>
      </c>
      <c r="O99" s="67" t="str">
        <f t="shared" si="51"/>
        <v/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1.8351090455671929E-6</v>
      </c>
      <c r="X99" s="65">
        <f t="shared" si="55"/>
        <v>1.8351090455671928E-2</v>
      </c>
      <c r="Y99" s="68">
        <f t="shared" si="57"/>
        <v>0.10522333935351758</v>
      </c>
      <c r="Z99" s="68">
        <f t="shared" si="58"/>
        <v>0.10522333935351758</v>
      </c>
      <c r="AA99" s="66">
        <f t="shared" si="56"/>
        <v>9.9985230559479239E-4</v>
      </c>
      <c r="AB99" s="68">
        <f t="shared" si="59"/>
        <v>1E-4</v>
      </c>
    </row>
    <row r="100" spans="1:28">
      <c r="A100">
        <v>6358.49</v>
      </c>
      <c r="B100">
        <v>0.76286921031300214</v>
      </c>
      <c r="D100" s="66">
        <f t="shared" si="40"/>
        <v>0.4633357144133739</v>
      </c>
      <c r="E100" s="66">
        <f t="shared" si="41"/>
        <v>0.35005577324774001</v>
      </c>
      <c r="F100" s="66">
        <f t="shared" si="42"/>
        <v>0.11327994116563389</v>
      </c>
      <c r="G100" s="66">
        <f t="shared" si="43"/>
        <v>9.9985312412943415E-4</v>
      </c>
      <c r="H100" s="66">
        <f t="shared" si="44"/>
        <v>-0.11228008804150445</v>
      </c>
      <c r="I100" s="66">
        <f t="shared" si="45"/>
        <v>0.35105562637186943</v>
      </c>
      <c r="J100" s="66">
        <f t="shared" si="46"/>
        <v>0.11228008804150447</v>
      </c>
      <c r="K100" s="66" t="str">
        <f t="shared" si="47"/>
        <v/>
      </c>
      <c r="L100" s="66" t="str">
        <f t="shared" si="48"/>
        <v/>
      </c>
      <c r="M100" s="66" t="str">
        <f t="shared" si="49"/>
        <v/>
      </c>
      <c r="N100" s="66" t="str">
        <f t="shared" si="50"/>
        <v/>
      </c>
      <c r="O100" s="67" t="str">
        <f t="shared" si="51"/>
        <v/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1.6753358340616314E-6</v>
      </c>
      <c r="X100" s="65">
        <f t="shared" si="55"/>
        <v>1.6753358340616316E-2</v>
      </c>
      <c r="Y100" s="68">
        <f t="shared" si="57"/>
        <v>0.28936418322217317</v>
      </c>
      <c r="Z100" s="68">
        <f t="shared" si="58"/>
        <v>0.28936418322217317</v>
      </c>
      <c r="AA100" s="66">
        <f t="shared" si="56"/>
        <v>0.35105562637186943</v>
      </c>
      <c r="AB100" s="68">
        <f t="shared" si="59"/>
        <v>0.35005577406627464</v>
      </c>
    </row>
    <row r="101" spans="1:28">
      <c r="A101">
        <v>6945.19</v>
      </c>
      <c r="B101">
        <v>1.025927558696796</v>
      </c>
      <c r="D101" s="66">
        <f t="shared" si="40"/>
        <v>0.72639406279716767</v>
      </c>
      <c r="E101" s="66">
        <f t="shared" si="41"/>
        <v>0.85002900326787756</v>
      </c>
      <c r="F101" s="66">
        <f t="shared" si="42"/>
        <v>-0.12363494047070989</v>
      </c>
      <c r="G101" s="66">
        <f t="shared" si="43"/>
        <v>9.9985394693288994E-4</v>
      </c>
      <c r="H101" s="66">
        <f t="shared" si="44"/>
        <v>0.12463479441764277</v>
      </c>
      <c r="I101" s="66">
        <f t="shared" si="45"/>
        <v>0.85102885721481047</v>
      </c>
      <c r="J101" s="66">
        <f t="shared" si="46"/>
        <v>-0.1246347944176428</v>
      </c>
      <c r="K101" s="66" t="str">
        <f t="shared" si="47"/>
        <v/>
      </c>
      <c r="L101" s="66" t="str">
        <f t="shared" si="48"/>
        <v/>
      </c>
      <c r="M101" s="66" t="str">
        <f t="shared" si="49"/>
        <v/>
      </c>
      <c r="N101" s="66" t="str">
        <f t="shared" si="50"/>
        <v/>
      </c>
      <c r="O101" s="67" t="str">
        <f t="shared" si="51"/>
        <v/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1.5338106153355838E-6</v>
      </c>
      <c r="X101" s="65">
        <f t="shared" si="55"/>
        <v>1.5338106153355837E-2</v>
      </c>
      <c r="Y101" s="68">
        <f t="shared" si="57"/>
        <v>0.26305834838379383</v>
      </c>
      <c r="Z101" s="68">
        <f t="shared" si="58"/>
        <v>0.26305834838379377</v>
      </c>
      <c r="AA101" s="66">
        <f t="shared" si="56"/>
        <v>0.85102885721481047</v>
      </c>
      <c r="AB101" s="68">
        <f t="shared" si="59"/>
        <v>0.49997323084294104</v>
      </c>
    </row>
    <row r="102" spans="1:28">
      <c r="A102">
        <v>7607.74</v>
      </c>
      <c r="B102">
        <v>1.3942092464341076</v>
      </c>
      <c r="D102" s="66">
        <f t="shared" si="40"/>
        <v>1.0946757505344793</v>
      </c>
      <c r="E102" s="66">
        <f t="shared" si="41"/>
        <v>1.1762420157549505</v>
      </c>
      <c r="F102" s="66">
        <f t="shared" si="42"/>
        <v>-8.1566265220471168E-2</v>
      </c>
      <c r="G102" s="66">
        <f t="shared" si="43"/>
        <v>9.9985478676853064E-4</v>
      </c>
      <c r="H102" s="66">
        <f t="shared" si="44"/>
        <v>8.2566120007239702E-2</v>
      </c>
      <c r="I102" s="66">
        <f t="shared" si="45"/>
        <v>1.1772418705417189</v>
      </c>
      <c r="J102" s="66">
        <f t="shared" si="46"/>
        <v>-8.2566120007239618E-2</v>
      </c>
      <c r="K102" s="66" t="str">
        <f t="shared" si="47"/>
        <v/>
      </c>
      <c r="L102" s="66" t="str">
        <f t="shared" si="48"/>
        <v/>
      </c>
      <c r="M102" s="66" t="str">
        <f t="shared" si="49"/>
        <v/>
      </c>
      <c r="N102" s="66" t="str">
        <f t="shared" si="50"/>
        <v/>
      </c>
      <c r="O102" s="67" t="str">
        <f t="shared" si="51"/>
        <v/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1.4002326771843601E-6</v>
      </c>
      <c r="X102" s="65">
        <f t="shared" si="55"/>
        <v>1.4002326771843602E-2</v>
      </c>
      <c r="Y102" s="68">
        <f t="shared" si="57"/>
        <v>0.36828168773731162</v>
      </c>
      <c r="Z102" s="68">
        <f t="shared" si="58"/>
        <v>0.36828168773731162</v>
      </c>
      <c r="AA102" s="66">
        <f t="shared" si="56"/>
        <v>1.1772418705417189</v>
      </c>
      <c r="AB102" s="68">
        <f t="shared" si="59"/>
        <v>0.32621301332690844</v>
      </c>
    </row>
    <row r="103" spans="1:28">
      <c r="A103">
        <v>8317.31</v>
      </c>
      <c r="B103">
        <v>1.6835734296562808</v>
      </c>
      <c r="D103" s="66">
        <f t="shared" si="40"/>
        <v>1.3840399337566525</v>
      </c>
      <c r="E103" s="66">
        <f t="shared" si="41"/>
        <v>1.3827768128981086</v>
      </c>
      <c r="F103" s="66">
        <f t="shared" si="42"/>
        <v>0</v>
      </c>
      <c r="G103" s="66">
        <f t="shared" si="43"/>
        <v>9.9985559938610305E-4</v>
      </c>
      <c r="H103" s="66">
        <f t="shared" si="44"/>
        <v>0</v>
      </c>
      <c r="I103" s="66">
        <f t="shared" si="45"/>
        <v>1.3837766684974948</v>
      </c>
      <c r="J103" s="66">
        <f t="shared" si="46"/>
        <v>0</v>
      </c>
      <c r="K103" s="66" t="str">
        <f t="shared" si="47"/>
        <v/>
      </c>
      <c r="L103" s="66" t="str">
        <f t="shared" si="48"/>
        <v/>
      </c>
      <c r="M103" s="66" t="str">
        <f t="shared" si="49"/>
        <v/>
      </c>
      <c r="N103" s="66" t="str">
        <f t="shared" si="50"/>
        <v/>
      </c>
      <c r="O103" s="67" t="str">
        <f t="shared" si="51"/>
        <v/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1.2807754126661796E-6</v>
      </c>
      <c r="X103" s="65">
        <f t="shared" si="55"/>
        <v>1.2807754126661797E-2</v>
      </c>
      <c r="Y103" s="68">
        <f t="shared" si="57"/>
        <v>0.28936418322217317</v>
      </c>
      <c r="Z103" s="68">
        <f t="shared" si="58"/>
        <v>0.28936418322217317</v>
      </c>
      <c r="AA103" s="66">
        <f t="shared" si="56"/>
        <v>1.3837766684974948</v>
      </c>
      <c r="AB103" s="68">
        <f t="shared" si="59"/>
        <v>0.2065347979557759</v>
      </c>
    </row>
    <row r="104" spans="1:28">
      <c r="A104">
        <v>9097.0499999999993</v>
      </c>
      <c r="B104">
        <v>1.8677142735249361</v>
      </c>
      <c r="D104" s="66">
        <f t="shared" ref="D104:D125" si="60">IF(B104-$D$4&gt;0.05,B104-$D$4,IF(A104="","",0))</f>
        <v>1.5681807776253078</v>
      </c>
      <c r="E104" s="66">
        <f t="shared" ref="E104:E125" si="61">IF(D104="","",IF(A104&lt;$F$4+0.01,0,10^(((-0.434*$E$4)/(LOG(A104)-LOG($F$4)))+LOG($G$4))))</f>
        <v>1.5265691227592109</v>
      </c>
      <c r="F104" s="66">
        <f t="shared" ref="F104:F125" si="62">IF(E104="","",IF(ABS(D104-E104)&lt;0.05,0,D104-E104))</f>
        <v>0</v>
      </c>
      <c r="G104" s="66">
        <f t="shared" ref="G104:G125" si="63">IF(OR(D104="",$H$4=""),"",IF(A104&lt;$I$4,0,10^(((-0.434*$H$4)/(LOG(A104)-LOG($I$4)))+LOG($J$4))))</f>
        <v>9.9985640688941596E-4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1.5275689791661002</v>
      </c>
      <c r="J104" s="66">
        <f t="shared" ref="J104:J125" si="66">IF(I104="","",IF(ABS(D104-I104)&lt;0.05,0,D104-I104))</f>
        <v>0</v>
      </c>
      <c r="K104" s="66" t="str">
        <f t="shared" ref="K104:K125" si="67">IF(OR(G104="",$K$4=""),"",IF(A104&lt;$L$4,0,10^(((-0.434*$K$4)/(LOG(A104)-LOG($L$4)))+LOG($M$4))))</f>
        <v/>
      </c>
      <c r="L104" s="66" t="str">
        <f t="shared" ref="L104:L125" si="68">IF(K104="","",IF(ABS(K104-J104)&lt;0.05,0,K104-J104))</f>
        <v/>
      </c>
      <c r="M104" s="66" t="str">
        <f t="shared" ref="M104:M125" si="69">IF(L104="","",E104+G104+K104)</f>
        <v/>
      </c>
      <c r="N104" s="66" t="str">
        <f t="shared" ref="N104:N125" si="70">IF(M104="","",IF(ABS(D104-M104)&lt;0.05,0,D104-M104))</f>
        <v/>
      </c>
      <c r="O104" s="67" t="str">
        <f t="shared" ref="O104:O125" si="71">IF($H$4="",IF(A104="","",F104^2),IF(N104="","",N104^2))</f>
        <v/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1.1709956686533043E-6</v>
      </c>
      <c r="X104" s="65">
        <f t="shared" ref="X104:X125" si="75">IF(D104="","",IF(W104=" "," ",W104*10000))</f>
        <v>1.1709956686533043E-2</v>
      </c>
      <c r="Y104" s="68">
        <f t="shared" si="57"/>
        <v>0.18414084386865537</v>
      </c>
      <c r="Z104" s="68">
        <f t="shared" si="58"/>
        <v>0.18414084386865537</v>
      </c>
      <c r="AA104" s="66">
        <f t="shared" ref="AA104:AA125" si="76">(IF(M104="",(IF(I104="",E104,I104)),M104 ))</f>
        <v>1.5275689791661002</v>
      </c>
      <c r="AB104" s="68">
        <f t="shared" si="59"/>
        <v>0.14379231066860543</v>
      </c>
    </row>
    <row r="105" spans="1:28">
      <c r="A105">
        <v>9956.36</v>
      </c>
      <c r="B105">
        <v>2.0255492825552128</v>
      </c>
      <c r="D105" s="66">
        <f t="shared" si="60"/>
        <v>1.7260157866555845</v>
      </c>
      <c r="E105" s="66">
        <f t="shared" si="61"/>
        <v>1.6321554483627898</v>
      </c>
      <c r="F105" s="66">
        <f t="shared" si="62"/>
        <v>9.3860338292794721E-2</v>
      </c>
      <c r="G105" s="66">
        <f t="shared" si="63"/>
        <v>9.9985721117185761E-4</v>
      </c>
      <c r="H105" s="66">
        <f t="shared" si="64"/>
        <v>-9.286048108162287E-2</v>
      </c>
      <c r="I105" s="66">
        <f t="shared" si="65"/>
        <v>1.6331553055739616</v>
      </c>
      <c r="J105" s="66">
        <f t="shared" si="66"/>
        <v>9.2860481081622925E-2</v>
      </c>
      <c r="K105" s="66" t="str">
        <f t="shared" si="67"/>
        <v/>
      </c>
      <c r="L105" s="66" t="str">
        <f t="shared" si="68"/>
        <v/>
      </c>
      <c r="M105" s="66" t="str">
        <f t="shared" si="69"/>
        <v/>
      </c>
      <c r="N105" s="66" t="str">
        <f t="shared" si="70"/>
        <v/>
      </c>
      <c r="O105" s="67" t="str">
        <f t="shared" si="71"/>
        <v/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1.0699297883486076E-6</v>
      </c>
      <c r="X105" s="65">
        <f t="shared" si="75"/>
        <v>1.0699297883486076E-2</v>
      </c>
      <c r="Y105" s="68">
        <f t="shared" ref="Y105:Y125" si="77">IF(B105-B104&lt;0.0001,0.0001,B105-B104)</f>
        <v>0.1578350090302767</v>
      </c>
      <c r="Z105" s="68">
        <f t="shared" ref="Z105:Z125" si="78">IF(D105-D104&lt;0.0001,0.0001,D105-D104)</f>
        <v>0.1578350090302767</v>
      </c>
      <c r="AA105" s="66">
        <f t="shared" si="76"/>
        <v>1.6331553055739616</v>
      </c>
      <c r="AB105" s="68">
        <f t="shared" ref="AB105:AB125" si="79">IF(AA105-AA104&lt;0.0001,0.0001,AA105-AA104)</f>
        <v>0.10558632640786136</v>
      </c>
    </row>
    <row r="106" spans="1:28">
      <c r="A106">
        <v>10895.74</v>
      </c>
      <c r="B106">
        <v>2.1044667870703511</v>
      </c>
      <c r="D106" s="66">
        <f t="shared" si="60"/>
        <v>1.8049332911707228</v>
      </c>
      <c r="E106" s="66">
        <f t="shared" si="61"/>
        <v>1.7122159867447357</v>
      </c>
      <c r="F106" s="66">
        <f t="shared" si="62"/>
        <v>9.2717304425987024E-2</v>
      </c>
      <c r="G106" s="66">
        <f t="shared" si="63"/>
        <v>9.9985800560960301E-4</v>
      </c>
      <c r="H106" s="66">
        <f t="shared" si="64"/>
        <v>-9.1717446420377421E-2</v>
      </c>
      <c r="I106" s="66">
        <f t="shared" si="65"/>
        <v>1.7132158447503454</v>
      </c>
      <c r="J106" s="66">
        <f t="shared" si="66"/>
        <v>9.171744642037738E-2</v>
      </c>
      <c r="K106" s="66" t="str">
        <f t="shared" si="67"/>
        <v/>
      </c>
      <c r="L106" s="66" t="str">
        <f t="shared" si="68"/>
        <v/>
      </c>
      <c r="M106" s="66" t="str">
        <f t="shared" si="69"/>
        <v/>
      </c>
      <c r="N106" s="66" t="str">
        <f t="shared" si="70"/>
        <v/>
      </c>
      <c r="O106" s="67" t="str">
        <f t="shared" si="71"/>
        <v/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9.776854208638002E-7</v>
      </c>
      <c r="X106" s="65">
        <f t="shared" si="75"/>
        <v>9.7768542086380025E-3</v>
      </c>
      <c r="Y106" s="68">
        <f t="shared" si="77"/>
        <v>7.8917504515138237E-2</v>
      </c>
      <c r="Z106" s="68">
        <f t="shared" si="78"/>
        <v>7.8917504515138237E-2</v>
      </c>
      <c r="AA106" s="66">
        <f t="shared" si="76"/>
        <v>1.7132158447503454</v>
      </c>
      <c r="AB106" s="68">
        <f t="shared" si="79"/>
        <v>8.0060539176383783E-2</v>
      </c>
    </row>
    <row r="107" spans="1:28">
      <c r="A107">
        <v>11894.01</v>
      </c>
      <c r="B107">
        <v>2.1570784567471102</v>
      </c>
      <c r="D107" s="66">
        <f t="shared" si="60"/>
        <v>1.8575449608474819</v>
      </c>
      <c r="E107" s="66">
        <f t="shared" si="61"/>
        <v>1.7734484006392148</v>
      </c>
      <c r="F107" s="66">
        <f t="shared" si="62"/>
        <v>8.4096560208267057E-2</v>
      </c>
      <c r="G107" s="66">
        <f t="shared" si="63"/>
        <v>9.9985876961193555E-4</v>
      </c>
      <c r="H107" s="66">
        <f t="shared" si="64"/>
        <v>-8.3096701438655121E-2</v>
      </c>
      <c r="I107" s="66">
        <f t="shared" si="65"/>
        <v>1.7744482594088267</v>
      </c>
      <c r="J107" s="66">
        <f t="shared" si="66"/>
        <v>8.3096701438655218E-2</v>
      </c>
      <c r="K107" s="66" t="str">
        <f t="shared" si="67"/>
        <v/>
      </c>
      <c r="L107" s="66" t="str">
        <f t="shared" si="68"/>
        <v/>
      </c>
      <c r="M107" s="66" t="str">
        <f t="shared" si="69"/>
        <v/>
      </c>
      <c r="N107" s="66" t="str">
        <f t="shared" si="70"/>
        <v/>
      </c>
      <c r="O107" s="67" t="str">
        <f t="shared" si="71"/>
        <v/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8.9562781160622384E-7</v>
      </c>
      <c r="X107" s="65">
        <f t="shared" si="75"/>
        <v>8.9562781160622378E-3</v>
      </c>
      <c r="Y107" s="68">
        <f t="shared" si="77"/>
        <v>5.2611669676759121E-2</v>
      </c>
      <c r="Z107" s="68">
        <f t="shared" si="78"/>
        <v>5.2611669676759121E-2</v>
      </c>
      <c r="AA107" s="66">
        <f t="shared" si="76"/>
        <v>1.7744482594088267</v>
      </c>
      <c r="AB107" s="68">
        <f t="shared" si="79"/>
        <v>6.1232414658481282E-2</v>
      </c>
    </row>
    <row r="108" spans="1:28">
      <c r="A108">
        <v>12995.56</v>
      </c>
      <c r="B108">
        <v>2.209690126423868</v>
      </c>
      <c r="D108" s="66">
        <f t="shared" si="60"/>
        <v>1.9101566305242397</v>
      </c>
      <c r="E108" s="66">
        <f t="shared" si="61"/>
        <v>1.8234599971042436</v>
      </c>
      <c r="F108" s="66">
        <f t="shared" si="62"/>
        <v>8.6696633419996116E-2</v>
      </c>
      <c r="G108" s="66">
        <f t="shared" si="63"/>
        <v>9.9985953323884834E-4</v>
      </c>
      <c r="H108" s="66">
        <f t="shared" si="64"/>
        <v>-8.5696773886757269E-2</v>
      </c>
      <c r="I108" s="66">
        <f t="shared" si="65"/>
        <v>1.8244598566374823</v>
      </c>
      <c r="J108" s="66">
        <f t="shared" si="66"/>
        <v>8.5696773886757338E-2</v>
      </c>
      <c r="K108" s="66" t="str">
        <f t="shared" si="67"/>
        <v/>
      </c>
      <c r="L108" s="66" t="str">
        <f t="shared" si="68"/>
        <v/>
      </c>
      <c r="M108" s="66" t="str">
        <f t="shared" si="69"/>
        <v/>
      </c>
      <c r="N108" s="66" t="str">
        <f t="shared" si="70"/>
        <v/>
      </c>
      <c r="O108" s="67" t="str">
        <f t="shared" si="71"/>
        <v/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8.1971120502098731E-7</v>
      </c>
      <c r="X108" s="65">
        <f t="shared" si="75"/>
        <v>8.1971120502098739E-3</v>
      </c>
      <c r="Y108" s="68">
        <f t="shared" si="77"/>
        <v>5.2611669676757788E-2</v>
      </c>
      <c r="Z108" s="68">
        <f t="shared" si="78"/>
        <v>5.2611669676757788E-2</v>
      </c>
      <c r="AA108" s="66">
        <f t="shared" si="76"/>
        <v>1.8244598566374823</v>
      </c>
      <c r="AB108" s="68">
        <f t="shared" si="79"/>
        <v>5.0011597228655669E-2</v>
      </c>
    </row>
    <row r="109" spans="1:28">
      <c r="A109">
        <v>14294.33</v>
      </c>
      <c r="B109">
        <v>2.235995961262248</v>
      </c>
      <c r="D109" s="66">
        <f t="shared" si="60"/>
        <v>1.9364624653626197</v>
      </c>
      <c r="E109" s="66">
        <f t="shared" si="61"/>
        <v>1.8674858493634872</v>
      </c>
      <c r="F109" s="66">
        <f t="shared" si="62"/>
        <v>6.8976615999132518E-2</v>
      </c>
      <c r="G109" s="66">
        <f t="shared" si="63"/>
        <v>9.9986034531478044E-4</v>
      </c>
      <c r="H109" s="66">
        <f t="shared" si="64"/>
        <v>-6.7976755653817736E-2</v>
      </c>
      <c r="I109" s="66">
        <f t="shared" si="65"/>
        <v>1.8684857097088019</v>
      </c>
      <c r="J109" s="66">
        <f t="shared" si="66"/>
        <v>6.7976755653817778E-2</v>
      </c>
      <c r="K109" s="66" t="str">
        <f t="shared" si="67"/>
        <v/>
      </c>
      <c r="L109" s="66" t="str">
        <f t="shared" si="68"/>
        <v/>
      </c>
      <c r="M109" s="66" t="str">
        <f t="shared" si="69"/>
        <v/>
      </c>
      <c r="N109" s="66" t="str">
        <f t="shared" si="70"/>
        <v/>
      </c>
      <c r="O109" s="67" t="str">
        <f t="shared" si="71"/>
        <v/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7.452329803161493E-7</v>
      </c>
      <c r="X109" s="65">
        <f t="shared" si="75"/>
        <v>7.4523298031614928E-3</v>
      </c>
      <c r="Y109" s="68">
        <f t="shared" si="77"/>
        <v>2.6305834838380004E-2</v>
      </c>
      <c r="Z109" s="68">
        <f t="shared" si="78"/>
        <v>2.6305834838380004E-2</v>
      </c>
      <c r="AA109" s="66">
        <f t="shared" si="76"/>
        <v>1.8684857097088019</v>
      </c>
      <c r="AB109" s="68">
        <f t="shared" si="79"/>
        <v>4.4025853071319565E-2</v>
      </c>
    </row>
    <row r="110" spans="1:28">
      <c r="A110">
        <v>15594.58</v>
      </c>
      <c r="B110">
        <v>2.2623017961006271</v>
      </c>
      <c r="D110" s="66">
        <f t="shared" si="60"/>
        <v>1.9627683002009988</v>
      </c>
      <c r="E110" s="66">
        <f t="shared" si="61"/>
        <v>1.9010481054759865</v>
      </c>
      <c r="F110" s="66">
        <f t="shared" si="62"/>
        <v>6.1720194725012334E-2</v>
      </c>
      <c r="G110" s="66">
        <f t="shared" si="63"/>
        <v>9.9986107935888264E-4</v>
      </c>
      <c r="H110" s="66">
        <f t="shared" si="64"/>
        <v>-6.0720333645653449E-2</v>
      </c>
      <c r="I110" s="66">
        <f t="shared" si="65"/>
        <v>1.9020479665553454</v>
      </c>
      <c r="J110" s="66">
        <f t="shared" si="66"/>
        <v>6.0720333645653435E-2</v>
      </c>
      <c r="K110" s="66" t="str">
        <f t="shared" si="67"/>
        <v/>
      </c>
      <c r="L110" s="66" t="str">
        <f t="shared" si="68"/>
        <v/>
      </c>
      <c r="M110" s="66" t="str">
        <f t="shared" si="69"/>
        <v/>
      </c>
      <c r="N110" s="66" t="str">
        <f t="shared" si="70"/>
        <v/>
      </c>
      <c r="O110" s="67" t="str">
        <f t="shared" si="71"/>
        <v/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6.8309670074619152E-7</v>
      </c>
      <c r="X110" s="65">
        <f t="shared" si="75"/>
        <v>6.8309670074619151E-3</v>
      </c>
      <c r="Y110" s="68">
        <f t="shared" si="77"/>
        <v>2.6305834838379116E-2</v>
      </c>
      <c r="Z110" s="68">
        <f t="shared" si="78"/>
        <v>2.6305834838379116E-2</v>
      </c>
      <c r="AA110" s="66">
        <f t="shared" si="76"/>
        <v>1.9020479665553454</v>
      </c>
      <c r="AB110" s="68">
        <f t="shared" si="79"/>
        <v>3.3562256846543459E-2</v>
      </c>
    </row>
    <row r="111" spans="1:28">
      <c r="A111">
        <v>17093.87</v>
      </c>
      <c r="B111">
        <v>2.2886076309390067</v>
      </c>
      <c r="D111" s="66">
        <f t="shared" si="60"/>
        <v>1.9890741350393784</v>
      </c>
      <c r="E111" s="66">
        <f t="shared" si="61"/>
        <v>1.931115386089141</v>
      </c>
      <c r="F111" s="66">
        <f t="shared" si="62"/>
        <v>5.7958748950237338E-2</v>
      </c>
      <c r="G111" s="66">
        <f t="shared" si="63"/>
        <v>9.9986184502307463E-4</v>
      </c>
      <c r="H111" s="66">
        <f t="shared" si="64"/>
        <v>-5.6958887105214261E-2</v>
      </c>
      <c r="I111" s="66">
        <f t="shared" si="65"/>
        <v>1.9321152479341641</v>
      </c>
      <c r="J111" s="66">
        <f t="shared" si="66"/>
        <v>5.695888710521424E-2</v>
      </c>
      <c r="K111" s="66" t="str">
        <f t="shared" si="67"/>
        <v/>
      </c>
      <c r="L111" s="66" t="str">
        <f t="shared" si="68"/>
        <v/>
      </c>
      <c r="M111" s="66" t="str">
        <f t="shared" si="69"/>
        <v/>
      </c>
      <c r="N111" s="66" t="str">
        <f t="shared" si="70"/>
        <v/>
      </c>
      <c r="O111" s="67" t="str">
        <f t="shared" si="71"/>
        <v/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6.2318282211825307E-7</v>
      </c>
      <c r="X111" s="65">
        <f t="shared" si="75"/>
        <v>6.2318282211825306E-3</v>
      </c>
      <c r="Y111" s="68">
        <f t="shared" si="77"/>
        <v>2.630583483837956E-2</v>
      </c>
      <c r="Z111" s="68">
        <f t="shared" si="78"/>
        <v>2.630583483837956E-2</v>
      </c>
      <c r="AA111" s="66">
        <f t="shared" si="76"/>
        <v>1.9321152479341641</v>
      </c>
      <c r="AB111" s="68">
        <f t="shared" si="79"/>
        <v>3.0067281378818755E-2</v>
      </c>
    </row>
    <row r="112" spans="1:28">
      <c r="A112">
        <v>18691.84</v>
      </c>
      <c r="B112">
        <v>2.3149134657773862</v>
      </c>
      <c r="D112" s="66">
        <f t="shared" si="60"/>
        <v>2.0153799698777579</v>
      </c>
      <c r="E112" s="66">
        <f t="shared" si="61"/>
        <v>1.9562377803713191</v>
      </c>
      <c r="F112" s="66">
        <f t="shared" si="62"/>
        <v>5.9142189506438791E-2</v>
      </c>
      <c r="G112" s="66">
        <f t="shared" si="63"/>
        <v>9.9986258235968653E-4</v>
      </c>
      <c r="H112" s="66">
        <f t="shared" si="64"/>
        <v>-5.8142326924079106E-2</v>
      </c>
      <c r="I112" s="66">
        <f t="shared" si="65"/>
        <v>1.9572376429536789</v>
      </c>
      <c r="J112" s="66">
        <f t="shared" si="66"/>
        <v>5.8142326924079057E-2</v>
      </c>
      <c r="K112" s="66" t="str">
        <f t="shared" si="67"/>
        <v/>
      </c>
      <c r="L112" s="66" t="str">
        <f t="shared" si="68"/>
        <v/>
      </c>
      <c r="M112" s="66" t="str">
        <f t="shared" si="69"/>
        <v/>
      </c>
      <c r="N112" s="66" t="str">
        <f t="shared" si="70"/>
        <v/>
      </c>
      <c r="O112" s="67" t="str">
        <f t="shared" si="71"/>
        <v/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5.6990676934547597E-7</v>
      </c>
      <c r="X112" s="65">
        <f t="shared" si="75"/>
        <v>5.6990676934547601E-3</v>
      </c>
      <c r="Y112" s="68">
        <f t="shared" si="77"/>
        <v>2.630583483837956E-2</v>
      </c>
      <c r="Z112" s="68">
        <f t="shared" si="78"/>
        <v>2.630583483837956E-2</v>
      </c>
      <c r="AA112" s="66">
        <f t="shared" si="76"/>
        <v>1.9572376429536789</v>
      </c>
      <c r="AB112" s="68">
        <f t="shared" si="79"/>
        <v>2.5122395019514743E-2</v>
      </c>
    </row>
    <row r="113" spans="1:28">
      <c r="A113">
        <v>20392.849999999999</v>
      </c>
      <c r="B113">
        <v>2.3149134657773862</v>
      </c>
      <c r="D113" s="66">
        <f t="shared" si="60"/>
        <v>2.0153799698777579</v>
      </c>
      <c r="E113" s="66">
        <f t="shared" si="61"/>
        <v>1.977555524641283</v>
      </c>
      <c r="F113" s="66">
        <f t="shared" si="62"/>
        <v>0</v>
      </c>
      <c r="G113" s="66">
        <f t="shared" si="63"/>
        <v>9.9986329343461269E-4</v>
      </c>
      <c r="H113" s="66">
        <f t="shared" si="64"/>
        <v>0</v>
      </c>
      <c r="I113" s="66">
        <f t="shared" si="65"/>
        <v>1.9785553879347177</v>
      </c>
      <c r="J113" s="66">
        <f t="shared" si="66"/>
        <v>0</v>
      </c>
      <c r="K113" s="66" t="str">
        <f t="shared" si="67"/>
        <v/>
      </c>
      <c r="L113" s="66" t="str">
        <f t="shared" si="68"/>
        <v/>
      </c>
      <c r="M113" s="66" t="str">
        <f t="shared" si="69"/>
        <v/>
      </c>
      <c r="N113" s="66" t="str">
        <f t="shared" si="70"/>
        <v/>
      </c>
      <c r="O113" s="67" t="str">
        <f t="shared" si="71"/>
        <v/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5.2236966130396405E-7</v>
      </c>
      <c r="X113" s="65">
        <f t="shared" si="75"/>
        <v>5.2236966130396406E-3</v>
      </c>
      <c r="Y113" s="68">
        <f t="shared" si="77"/>
        <v>1E-4</v>
      </c>
      <c r="Z113" s="68">
        <f t="shared" si="78"/>
        <v>1E-4</v>
      </c>
      <c r="AA113" s="66">
        <f t="shared" si="76"/>
        <v>1.9785553879347177</v>
      </c>
      <c r="AB113" s="68">
        <f t="shared" si="79"/>
        <v>2.1317744981038889E-2</v>
      </c>
    </row>
    <row r="114" spans="1:28">
      <c r="A114">
        <v>22294.5</v>
      </c>
      <c r="B114">
        <v>2.3149134657773862</v>
      </c>
      <c r="D114" s="66">
        <f t="shared" si="60"/>
        <v>2.0153799698777579</v>
      </c>
      <c r="E114" s="66">
        <f t="shared" si="61"/>
        <v>1.9967300603487435</v>
      </c>
      <c r="F114" s="66">
        <f t="shared" si="62"/>
        <v>0</v>
      </c>
      <c r="G114" s="66">
        <f t="shared" si="63"/>
        <v>9.9986401373267585E-4</v>
      </c>
      <c r="H114" s="66">
        <f t="shared" si="64"/>
        <v>0</v>
      </c>
      <c r="I114" s="66">
        <f t="shared" si="65"/>
        <v>1.9977299243624762</v>
      </c>
      <c r="J114" s="66">
        <f t="shared" si="66"/>
        <v>0</v>
      </c>
      <c r="K114" s="66" t="str">
        <f t="shared" si="67"/>
        <v/>
      </c>
      <c r="L114" s="66" t="str">
        <f t="shared" si="68"/>
        <v/>
      </c>
      <c r="M114" s="66" t="str">
        <f t="shared" si="69"/>
        <v/>
      </c>
      <c r="N114" s="66" t="str">
        <f t="shared" si="70"/>
        <v/>
      </c>
      <c r="O114" s="67" t="str">
        <f t="shared" si="71"/>
        <v/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4.778131892405097E-7</v>
      </c>
      <c r="X114" s="65">
        <f t="shared" si="75"/>
        <v>4.7781318924050974E-3</v>
      </c>
      <c r="Y114" s="68">
        <f t="shared" si="77"/>
        <v>1E-4</v>
      </c>
      <c r="Z114" s="68">
        <f t="shared" si="78"/>
        <v>1E-4</v>
      </c>
      <c r="AA114" s="66">
        <f t="shared" si="76"/>
        <v>1.9977299243624762</v>
      </c>
      <c r="AB114" s="68">
        <f t="shared" si="79"/>
        <v>1.917453642775846E-2</v>
      </c>
    </row>
    <row r="115" spans="1:28">
      <c r="A115">
        <v>24396.01</v>
      </c>
      <c r="B115">
        <v>2.3149134657773862</v>
      </c>
      <c r="D115" s="66">
        <f t="shared" si="60"/>
        <v>2.0153799698777579</v>
      </c>
      <c r="E115" s="66">
        <f t="shared" si="61"/>
        <v>2.0138522626776418</v>
      </c>
      <c r="F115" s="66">
        <f t="shared" si="62"/>
        <v>0</v>
      </c>
      <c r="G115" s="66">
        <f t="shared" si="63"/>
        <v>9.9986473382721128E-4</v>
      </c>
      <c r="H115" s="66">
        <f t="shared" si="64"/>
        <v>0</v>
      </c>
      <c r="I115" s="66">
        <f t="shared" si="65"/>
        <v>2.0148521274114692</v>
      </c>
      <c r="J115" s="66">
        <f t="shared" si="66"/>
        <v>0</v>
      </c>
      <c r="K115" s="66" t="str">
        <f t="shared" si="67"/>
        <v/>
      </c>
      <c r="L115" s="66" t="str">
        <f t="shared" si="68"/>
        <v/>
      </c>
      <c r="M115" s="66" t="str">
        <f t="shared" si="69"/>
        <v/>
      </c>
      <c r="N115" s="66" t="str">
        <f t="shared" si="70"/>
        <v/>
      </c>
      <c r="O115" s="67" t="str">
        <f t="shared" si="71"/>
        <v/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4.3665362276546631E-7</v>
      </c>
      <c r="X115" s="65">
        <f t="shared" si="75"/>
        <v>4.3665362276546632E-3</v>
      </c>
      <c r="Y115" s="68">
        <f t="shared" si="77"/>
        <v>1E-4</v>
      </c>
      <c r="Z115" s="68">
        <f t="shared" si="78"/>
        <v>1E-4</v>
      </c>
      <c r="AA115" s="66">
        <f t="shared" si="76"/>
        <v>2.0148521274114692</v>
      </c>
      <c r="AB115" s="68">
        <f t="shared" si="79"/>
        <v>1.7122203048993034E-2</v>
      </c>
    </row>
    <row r="116" spans="1:28">
      <c r="A116">
        <v>26697.040000000001</v>
      </c>
      <c r="B116">
        <v>2.3149134657773862</v>
      </c>
      <c r="D116" s="66">
        <f t="shared" si="60"/>
        <v>2.0153799698777579</v>
      </c>
      <c r="E116" s="66">
        <f t="shared" si="61"/>
        <v>2.029093083226059</v>
      </c>
      <c r="F116" s="66">
        <f t="shared" si="62"/>
        <v>0</v>
      </c>
      <c r="G116" s="66">
        <f t="shared" si="63"/>
        <v>9.9986544675671881E-4</v>
      </c>
      <c r="H116" s="66">
        <f t="shared" si="64"/>
        <v>0</v>
      </c>
      <c r="I116" s="66">
        <f t="shared" si="65"/>
        <v>2.0300929486728156</v>
      </c>
      <c r="J116" s="66">
        <f t="shared" si="66"/>
        <v>0</v>
      </c>
      <c r="K116" s="66" t="str">
        <f t="shared" si="67"/>
        <v/>
      </c>
      <c r="L116" s="66" t="str">
        <f t="shared" si="68"/>
        <v/>
      </c>
      <c r="M116" s="66" t="str">
        <f t="shared" si="69"/>
        <v/>
      </c>
      <c r="N116" s="66" t="str">
        <f t="shared" si="70"/>
        <v/>
      </c>
      <c r="O116" s="67" t="str">
        <f t="shared" si="71"/>
        <v/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3.9901824874677276E-7</v>
      </c>
      <c r="X116" s="65">
        <f t="shared" si="75"/>
        <v>3.9901824874677277E-3</v>
      </c>
      <c r="Y116" s="68">
        <f t="shared" si="77"/>
        <v>1E-4</v>
      </c>
      <c r="Z116" s="68">
        <f t="shared" si="78"/>
        <v>1E-4</v>
      </c>
      <c r="AA116" s="66">
        <f t="shared" si="76"/>
        <v>2.0300929486728156</v>
      </c>
      <c r="AB116" s="68">
        <f t="shared" si="79"/>
        <v>1.5240821261346404E-2</v>
      </c>
    </row>
    <row r="117" spans="1:28">
      <c r="A117">
        <v>29297.7</v>
      </c>
      <c r="B117">
        <v>2.3149134657773862</v>
      </c>
      <c r="D117" s="66">
        <f t="shared" si="60"/>
        <v>2.0153799698777579</v>
      </c>
      <c r="E117" s="66">
        <f t="shared" si="61"/>
        <v>2.0431427763083057</v>
      </c>
      <c r="F117" s="66">
        <f t="shared" si="62"/>
        <v>0</v>
      </c>
      <c r="G117" s="66">
        <f t="shared" si="63"/>
        <v>9.9986617418780857E-4</v>
      </c>
      <c r="H117" s="66">
        <f t="shared" si="64"/>
        <v>0</v>
      </c>
      <c r="I117" s="66">
        <f t="shared" si="65"/>
        <v>2.0441426424824933</v>
      </c>
      <c r="J117" s="66">
        <f t="shared" si="66"/>
        <v>0</v>
      </c>
      <c r="K117" s="66" t="str">
        <f t="shared" si="67"/>
        <v/>
      </c>
      <c r="L117" s="66" t="str">
        <f t="shared" si="68"/>
        <v/>
      </c>
      <c r="M117" s="66" t="str">
        <f t="shared" si="69"/>
        <v/>
      </c>
      <c r="N117" s="66" t="str">
        <f t="shared" si="70"/>
        <v/>
      </c>
      <c r="O117" s="67" t="str">
        <f t="shared" si="71"/>
        <v/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3.6359871756221622E-7</v>
      </c>
      <c r="X117" s="65">
        <f t="shared" si="75"/>
        <v>3.635987175622162E-3</v>
      </c>
      <c r="Y117" s="68">
        <f t="shared" si="77"/>
        <v>1E-4</v>
      </c>
      <c r="Z117" s="68">
        <f t="shared" si="78"/>
        <v>1E-4</v>
      </c>
      <c r="AA117" s="66">
        <f t="shared" si="76"/>
        <v>2.0441426424824933</v>
      </c>
      <c r="AB117" s="68">
        <f t="shared" si="79"/>
        <v>1.4049693809677688E-2</v>
      </c>
    </row>
    <row r="118" spans="1:28">
      <c r="A118">
        <v>32004.06</v>
      </c>
      <c r="B118">
        <v>2.3149134657773862</v>
      </c>
      <c r="D118" s="66">
        <f t="shared" si="60"/>
        <v>2.0153799698777579</v>
      </c>
      <c r="E118" s="66">
        <f t="shared" si="61"/>
        <v>2.055161193428789</v>
      </c>
      <c r="F118" s="66">
        <f t="shared" si="62"/>
        <v>0</v>
      </c>
      <c r="G118" s="66">
        <f t="shared" si="63"/>
        <v>9.9986685834789479E-4</v>
      </c>
      <c r="H118" s="66">
        <f t="shared" si="64"/>
        <v>0</v>
      </c>
      <c r="I118" s="66">
        <f t="shared" si="65"/>
        <v>2.056161060287137</v>
      </c>
      <c r="J118" s="66">
        <f t="shared" si="66"/>
        <v>0</v>
      </c>
      <c r="K118" s="66" t="str">
        <f t="shared" si="67"/>
        <v/>
      </c>
      <c r="L118" s="66" t="str">
        <f t="shared" si="68"/>
        <v/>
      </c>
      <c r="M118" s="66" t="str">
        <f t="shared" si="69"/>
        <v/>
      </c>
      <c r="N118" s="66" t="str">
        <f t="shared" si="70"/>
        <v/>
      </c>
      <c r="O118" s="67" t="str">
        <f t="shared" si="71"/>
        <v/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3.3285171154917665E-7</v>
      </c>
      <c r="X118" s="65">
        <f t="shared" si="75"/>
        <v>3.3285171154917663E-3</v>
      </c>
      <c r="Y118" s="68">
        <f t="shared" si="77"/>
        <v>1E-4</v>
      </c>
      <c r="Z118" s="68">
        <f t="shared" si="78"/>
        <v>1E-4</v>
      </c>
      <c r="AA118" s="66">
        <f t="shared" si="76"/>
        <v>2.056161060287137</v>
      </c>
      <c r="AB118" s="68">
        <f t="shared" si="79"/>
        <v>1.2018417804643633E-2</v>
      </c>
    </row>
    <row r="119" spans="1:28">
      <c r="A119">
        <v>34998.82</v>
      </c>
      <c r="B119">
        <v>2.3149134657773862</v>
      </c>
      <c r="D119" s="66">
        <f t="shared" si="60"/>
        <v>2.0153799698777579</v>
      </c>
      <c r="E119" s="66">
        <f t="shared" si="61"/>
        <v>2.066191420195409</v>
      </c>
      <c r="F119" s="66">
        <f t="shared" si="62"/>
        <v>-5.0811450317651108E-2</v>
      </c>
      <c r="G119" s="66">
        <f t="shared" si="63"/>
        <v>9.9986754391936266E-4</v>
      </c>
      <c r="H119" s="66">
        <f t="shared" si="64"/>
        <v>5.181131786157047E-2</v>
      </c>
      <c r="I119" s="66">
        <f t="shared" si="65"/>
        <v>2.0671912877393286</v>
      </c>
      <c r="J119" s="66">
        <f t="shared" si="66"/>
        <v>-5.1811317861570672E-2</v>
      </c>
      <c r="K119" s="66" t="str">
        <f t="shared" si="67"/>
        <v/>
      </c>
      <c r="L119" s="66" t="str">
        <f t="shared" si="68"/>
        <v/>
      </c>
      <c r="M119" s="66" t="str">
        <f t="shared" si="69"/>
        <v/>
      </c>
      <c r="N119" s="66" t="str">
        <f t="shared" si="70"/>
        <v/>
      </c>
      <c r="O119" s="67" t="str">
        <f t="shared" si="71"/>
        <v/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3.0437043727538652E-7</v>
      </c>
      <c r="X119" s="65">
        <f t="shared" si="75"/>
        <v>3.043704372753865E-3</v>
      </c>
      <c r="Y119" s="68">
        <f t="shared" si="77"/>
        <v>1E-4</v>
      </c>
      <c r="Z119" s="68">
        <f t="shared" si="78"/>
        <v>1E-4</v>
      </c>
      <c r="AA119" s="66">
        <f t="shared" si="76"/>
        <v>2.0671912877393286</v>
      </c>
      <c r="AB119" s="68">
        <f t="shared" si="79"/>
        <v>1.1030227452191621E-2</v>
      </c>
    </row>
    <row r="120" spans="1:28">
      <c r="A120">
        <v>38298.14</v>
      </c>
      <c r="B120">
        <v>2.3149134657773862</v>
      </c>
      <c r="D120" s="66">
        <f t="shared" si="60"/>
        <v>2.0153799698777579</v>
      </c>
      <c r="E120" s="66">
        <f t="shared" si="61"/>
        <v>2.0762986551352216</v>
      </c>
      <c r="F120" s="66">
        <f t="shared" si="62"/>
        <v>-6.0918685257463689E-2</v>
      </c>
      <c r="G120" s="66">
        <f t="shared" si="63"/>
        <v>9.9986822726183251E-4</v>
      </c>
      <c r="H120" s="66">
        <f t="shared" si="64"/>
        <v>6.1918553484725525E-2</v>
      </c>
      <c r="I120" s="66">
        <f t="shared" si="65"/>
        <v>2.0772985233624834</v>
      </c>
      <c r="J120" s="66">
        <f t="shared" si="66"/>
        <v>-6.1918553484725525E-2</v>
      </c>
      <c r="K120" s="66" t="str">
        <f t="shared" si="67"/>
        <v/>
      </c>
      <c r="L120" s="66" t="str">
        <f t="shared" si="68"/>
        <v/>
      </c>
      <c r="M120" s="66" t="str">
        <f t="shared" si="69"/>
        <v/>
      </c>
      <c r="N120" s="66" t="str">
        <f t="shared" si="70"/>
        <v/>
      </c>
      <c r="O120" s="67" t="str">
        <f t="shared" si="71"/>
        <v/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2.7814943878534418E-7</v>
      </c>
      <c r="X120" s="65">
        <f t="shared" si="75"/>
        <v>2.7814943878534419E-3</v>
      </c>
      <c r="Y120" s="68">
        <f t="shared" si="77"/>
        <v>1E-4</v>
      </c>
      <c r="Z120" s="68">
        <f t="shared" si="78"/>
        <v>1E-4</v>
      </c>
      <c r="AA120" s="66">
        <f t="shared" si="76"/>
        <v>2.0772985233624834</v>
      </c>
      <c r="AB120" s="68">
        <f t="shared" si="79"/>
        <v>1.0107235623154853E-2</v>
      </c>
    </row>
    <row r="121" spans="1:28">
      <c r="A121">
        <v>41879.58</v>
      </c>
      <c r="B121">
        <v>2.3149134657773862</v>
      </c>
      <c r="D121" s="66">
        <f t="shared" si="60"/>
        <v>2.0153799698777579</v>
      </c>
      <c r="E121" s="66">
        <f t="shared" si="61"/>
        <v>2.0854633729459664</v>
      </c>
      <c r="F121" s="66">
        <f t="shared" si="62"/>
        <v>-7.0083403068208483E-2</v>
      </c>
      <c r="G121" s="66">
        <f t="shared" si="63"/>
        <v>9.9986889843626863E-4</v>
      </c>
      <c r="H121" s="66">
        <f t="shared" si="64"/>
        <v>7.1083271966644754E-2</v>
      </c>
      <c r="I121" s="66">
        <f t="shared" si="65"/>
        <v>2.0864632418444025</v>
      </c>
      <c r="J121" s="66">
        <f t="shared" si="66"/>
        <v>-7.1083271966644546E-2</v>
      </c>
      <c r="K121" s="66" t="str">
        <f t="shared" si="67"/>
        <v/>
      </c>
      <c r="L121" s="66" t="str">
        <f t="shared" si="68"/>
        <v/>
      </c>
      <c r="M121" s="66" t="str">
        <f t="shared" si="69"/>
        <v/>
      </c>
      <c r="N121" s="66" t="str">
        <f t="shared" si="70"/>
        <v/>
      </c>
      <c r="O121" s="67" t="str">
        <f t="shared" si="71"/>
        <v/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2.5436277411384119E-7</v>
      </c>
      <c r="X121" s="65">
        <f t="shared" si="75"/>
        <v>2.5436277411384121E-3</v>
      </c>
      <c r="Y121" s="68">
        <f t="shared" si="77"/>
        <v>1E-4</v>
      </c>
      <c r="Z121" s="68">
        <f t="shared" si="78"/>
        <v>1E-4</v>
      </c>
      <c r="AA121" s="66">
        <f t="shared" si="76"/>
        <v>2.0864632418444025</v>
      </c>
      <c r="AB121" s="68">
        <f t="shared" si="79"/>
        <v>9.1647184819190208E-3</v>
      </c>
    </row>
    <row r="122" spans="1:28">
      <c r="A122">
        <v>45802.92</v>
      </c>
      <c r="B122">
        <v>2.3149134657773862</v>
      </c>
      <c r="D122" s="66">
        <f t="shared" si="60"/>
        <v>2.0153799698777579</v>
      </c>
      <c r="E122" s="66">
        <f t="shared" si="61"/>
        <v>2.0938867478858931</v>
      </c>
      <c r="F122" s="66">
        <f t="shared" si="62"/>
        <v>-7.8506778008135214E-2</v>
      </c>
      <c r="G122" s="66">
        <f t="shared" si="63"/>
        <v>9.9986956393549489E-4</v>
      </c>
      <c r="H122" s="66">
        <f t="shared" si="64"/>
        <v>7.950664757207071E-2</v>
      </c>
      <c r="I122" s="66">
        <f t="shared" si="65"/>
        <v>2.0948866174498284</v>
      </c>
      <c r="J122" s="66">
        <f t="shared" si="66"/>
        <v>-7.9506647572070488E-2</v>
      </c>
      <c r="K122" s="66" t="str">
        <f t="shared" si="67"/>
        <v/>
      </c>
      <c r="L122" s="66" t="str">
        <f t="shared" si="68"/>
        <v/>
      </c>
      <c r="M122" s="66" t="str">
        <f t="shared" si="69"/>
        <v/>
      </c>
      <c r="N122" s="66" t="str">
        <f t="shared" si="70"/>
        <v/>
      </c>
      <c r="O122" s="67" t="str">
        <f t="shared" si="71"/>
        <v/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2.3257482596136977E-7</v>
      </c>
      <c r="X122" s="65">
        <f t="shared" si="75"/>
        <v>2.3257482596136976E-3</v>
      </c>
      <c r="Y122" s="68">
        <f t="shared" si="77"/>
        <v>1E-4</v>
      </c>
      <c r="Z122" s="68">
        <f t="shared" si="78"/>
        <v>1E-4</v>
      </c>
      <c r="AA122" s="66">
        <f t="shared" si="76"/>
        <v>2.0948866174498284</v>
      </c>
      <c r="AB122" s="68">
        <f t="shared" si="79"/>
        <v>8.4233756054259423E-3</v>
      </c>
    </row>
    <row r="123" spans="1:28">
      <c r="A123">
        <v>50097.16</v>
      </c>
      <c r="B123">
        <v>2.3149134657773862</v>
      </c>
      <c r="D123" s="66">
        <f t="shared" si="60"/>
        <v>2.0153799698777579</v>
      </c>
      <c r="E123" s="66">
        <f t="shared" si="61"/>
        <v>2.1016480332274048</v>
      </c>
      <c r="F123" s="66">
        <f t="shared" si="62"/>
        <v>-8.6268063349646873E-2</v>
      </c>
      <c r="G123" s="66">
        <f t="shared" si="63"/>
        <v>9.9987022320272641E-4</v>
      </c>
      <c r="H123" s="66">
        <f t="shared" si="64"/>
        <v>8.7267933572849593E-2</v>
      </c>
      <c r="I123" s="66">
        <f t="shared" si="65"/>
        <v>2.1026479034506074</v>
      </c>
      <c r="J123" s="66">
        <f t="shared" si="66"/>
        <v>-8.7267933572849454E-2</v>
      </c>
      <c r="K123" s="66" t="str">
        <f t="shared" si="67"/>
        <v/>
      </c>
      <c r="L123" s="66" t="str">
        <f t="shared" si="68"/>
        <v/>
      </c>
      <c r="M123" s="66" t="str">
        <f t="shared" si="69"/>
        <v/>
      </c>
      <c r="N123" s="66" t="str">
        <f t="shared" si="70"/>
        <v/>
      </c>
      <c r="O123" s="67" t="str">
        <f t="shared" si="71"/>
        <v/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2.1263892299528638E-7</v>
      </c>
      <c r="X123" s="65">
        <f t="shared" si="75"/>
        <v>2.1263892299528638E-3</v>
      </c>
      <c r="Y123" s="68">
        <f t="shared" si="77"/>
        <v>1E-4</v>
      </c>
      <c r="Z123" s="68">
        <f t="shared" si="78"/>
        <v>1E-4</v>
      </c>
      <c r="AA123" s="66">
        <f t="shared" si="76"/>
        <v>2.1026479034506074</v>
      </c>
      <c r="AB123" s="68">
        <f t="shared" si="79"/>
        <v>7.7612860007789664E-3</v>
      </c>
    </row>
    <row r="124" spans="1:28">
      <c r="A124">
        <v>54798.239999999998</v>
      </c>
      <c r="B124">
        <v>2.3149134657773862</v>
      </c>
      <c r="D124" s="66">
        <f t="shared" si="60"/>
        <v>2.0153799698777579</v>
      </c>
      <c r="E124" s="66">
        <f t="shared" si="61"/>
        <v>2.1088230776975259</v>
      </c>
      <c r="F124" s="66">
        <f t="shared" si="62"/>
        <v>-9.3443107819767945E-2</v>
      </c>
      <c r="G124" s="66">
        <f t="shared" si="63"/>
        <v>9.9987087639913505E-4</v>
      </c>
      <c r="H124" s="66">
        <f t="shared" si="64"/>
        <v>9.4442978696167079E-2</v>
      </c>
      <c r="I124" s="66">
        <f t="shared" si="65"/>
        <v>2.109822948573925</v>
      </c>
      <c r="J124" s="66">
        <f t="shared" si="66"/>
        <v>-9.4442978696167135E-2</v>
      </c>
      <c r="K124" s="66" t="str">
        <f t="shared" si="67"/>
        <v/>
      </c>
      <c r="L124" s="66" t="str">
        <f t="shared" si="68"/>
        <v/>
      </c>
      <c r="M124" s="66" t="str">
        <f t="shared" si="69"/>
        <v/>
      </c>
      <c r="N124" s="66" t="str">
        <f t="shared" si="70"/>
        <v/>
      </c>
      <c r="O124" s="67" t="str">
        <f t="shared" si="71"/>
        <v/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1.9439686653298615E-7</v>
      </c>
      <c r="X124" s="65">
        <f t="shared" si="75"/>
        <v>1.9439686653298614E-3</v>
      </c>
      <c r="Y124" s="68">
        <f t="shared" si="77"/>
        <v>1E-4</v>
      </c>
      <c r="Z124" s="68">
        <f t="shared" si="78"/>
        <v>1E-4</v>
      </c>
      <c r="AA124" s="66">
        <f t="shared" si="76"/>
        <v>2.109822948573925</v>
      </c>
      <c r="AB124" s="68">
        <f t="shared" si="79"/>
        <v>7.1750451233176804E-3</v>
      </c>
    </row>
    <row r="125" spans="1:28">
      <c r="A125">
        <v>59998.64</v>
      </c>
      <c r="B125">
        <v>2.3149134657773862</v>
      </c>
      <c r="D125" s="66">
        <f t="shared" si="60"/>
        <v>2.0153799698777579</v>
      </c>
      <c r="E125" s="66">
        <f t="shared" si="61"/>
        <v>2.1155395445960883</v>
      </c>
      <c r="F125" s="66">
        <f t="shared" si="62"/>
        <v>-0.10015957471833037</v>
      </c>
      <c r="G125" s="66">
        <f t="shared" si="63"/>
        <v>9.9987153001143084E-4</v>
      </c>
      <c r="H125" s="66">
        <f t="shared" si="64"/>
        <v>0.10115944624834181</v>
      </c>
      <c r="I125" s="66">
        <f t="shared" si="65"/>
        <v>2.1165394161260997</v>
      </c>
      <c r="J125" s="66">
        <f t="shared" si="66"/>
        <v>-0.10115944624834183</v>
      </c>
      <c r="K125" s="66" t="str">
        <f t="shared" si="67"/>
        <v/>
      </c>
      <c r="L125" s="66" t="str">
        <f t="shared" si="68"/>
        <v/>
      </c>
      <c r="M125" s="66" t="str">
        <f t="shared" si="69"/>
        <v/>
      </c>
      <c r="N125" s="66" t="str">
        <f t="shared" si="70"/>
        <v/>
      </c>
      <c r="O125" s="67" t="str">
        <f t="shared" si="71"/>
        <v/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1.7754746020114028E-7</v>
      </c>
      <c r="X125" s="65">
        <f t="shared" si="75"/>
        <v>1.7754746020114027E-3</v>
      </c>
      <c r="Y125" s="68">
        <f t="shared" si="77"/>
        <v>1E-4</v>
      </c>
      <c r="Z125" s="68">
        <f t="shared" si="78"/>
        <v>1E-4</v>
      </c>
      <c r="AA125" s="66">
        <f t="shared" si="76"/>
        <v>2.1165394161260997</v>
      </c>
      <c r="AB125" s="68">
        <f t="shared" si="79"/>
        <v>6.7164675521746986E-3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</v>
      </c>
      <c r="C225" s="65">
        <f t="shared" ref="C225:C256" si="80">IF(D8&lt;0.0001,0.1,IF(D8="",0.001,D8))</f>
        <v>0.1</v>
      </c>
      <c r="D225" s="9">
        <f>IF(A8="",0.001,A8)</f>
        <v>1.6</v>
      </c>
      <c r="E225" s="66">
        <f t="shared" ref="E225:E256" si="81">IF(E8&lt;0.0001,0.1,IF(E8="",E224,E8))</f>
        <v>0.1</v>
      </c>
      <c r="F225" s="9">
        <f>IF(A8="",0.001,A8)</f>
        <v>1.6</v>
      </c>
      <c r="G225" s="68">
        <f t="shared" ref="G225:G256" si="82">IF(G8&lt;0.0001,0.1,IF(G8="",0.0001,G8))</f>
        <v>9.9968816208056022E-4</v>
      </c>
      <c r="H225" s="9">
        <f>IF(A8="",0.0001,A8)</f>
        <v>1.6</v>
      </c>
      <c r="I225" s="66">
        <f>IF(I8&lt;0.0001,0.1,IF(I8="",0.0001,I8))</f>
        <v>9.9968816208056022E-4</v>
      </c>
      <c r="J225" s="9">
        <f>IF(A8="",0.001,A8)</f>
        <v>1.6</v>
      </c>
      <c r="K225" s="9">
        <f t="shared" ref="K225:K256" si="83">IF(M8&lt;0.0001,0.1,IF(M8="",0.0001,M8))</f>
        <v>1E-4</v>
      </c>
      <c r="L225" s="9">
        <f t="shared" ref="L225:L256" si="84">IF(C9="",D225,C9)</f>
        <v>1.6</v>
      </c>
    </row>
    <row r="226" spans="1:12">
      <c r="A226" s="66">
        <f t="shared" ref="A226:A257" si="85">IF(B9="",A225,IF(B9&lt;0.0001,0.1,B9))</f>
        <v>2.6305834838379387E-2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1E-4</v>
      </c>
      <c r="L226" s="9">
        <f t="shared" si="84"/>
        <v>1.81</v>
      </c>
    </row>
    <row r="227" spans="1:12">
      <c r="A227" s="66">
        <f t="shared" si="85"/>
        <v>5.2611669676758774E-2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1E-4</v>
      </c>
      <c r="L227" s="9">
        <f t="shared" si="84"/>
        <v>1.96</v>
      </c>
    </row>
    <row r="228" spans="1:12">
      <c r="A228" s="66">
        <f t="shared" si="85"/>
        <v>7.8917504515138154E-2</v>
      </c>
      <c r="B228" s="9">
        <f t="shared" si="86"/>
        <v>2.15</v>
      </c>
      <c r="C228" s="65">
        <f t="shared" si="80"/>
        <v>0.1</v>
      </c>
      <c r="D228" s="9">
        <f t="shared" si="87"/>
        <v>2.15</v>
      </c>
      <c r="E228" s="66">
        <f t="shared" si="81"/>
        <v>0.1</v>
      </c>
      <c r="F228" s="9">
        <f t="shared" si="88"/>
        <v>2.15</v>
      </c>
      <c r="G228" s="68">
        <f t="shared" si="82"/>
        <v>9.9970016787392121E-4</v>
      </c>
      <c r="H228" s="9">
        <f t="shared" si="89"/>
        <v>2.15</v>
      </c>
      <c r="I228" s="66">
        <f t="shared" si="90"/>
        <v>9.9970016787392121E-4</v>
      </c>
      <c r="J228" s="9">
        <f t="shared" si="91"/>
        <v>2.15</v>
      </c>
      <c r="K228" s="9">
        <f t="shared" si="83"/>
        <v>1E-4</v>
      </c>
      <c r="L228" s="9">
        <f t="shared" si="84"/>
        <v>2.15</v>
      </c>
    </row>
    <row r="229" spans="1:12">
      <c r="A229" s="66">
        <f t="shared" si="85"/>
        <v>0.10522333935351755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1E-4</v>
      </c>
      <c r="L229" s="9">
        <f t="shared" si="84"/>
        <v>2.36</v>
      </c>
    </row>
    <row r="230" spans="1:12">
      <c r="A230" s="66">
        <f t="shared" si="85"/>
        <v>0.13152917419189694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1E-4</v>
      </c>
      <c r="L230" s="9">
        <f t="shared" si="84"/>
        <v>2.58</v>
      </c>
    </row>
    <row r="231" spans="1:12">
      <c r="A231" s="66">
        <f t="shared" si="85"/>
        <v>0.13152917419189694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1E-4</v>
      </c>
      <c r="L231" s="9">
        <f t="shared" si="84"/>
        <v>2.82</v>
      </c>
    </row>
    <row r="232" spans="1:12">
      <c r="A232" s="66">
        <f t="shared" si="85"/>
        <v>0.15783500903027631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1E-4</v>
      </c>
      <c r="L232" s="9">
        <f t="shared" si="84"/>
        <v>3.08</v>
      </c>
    </row>
    <row r="233" spans="1:12">
      <c r="A233" s="66">
        <f t="shared" si="85"/>
        <v>0.15783500903027631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1E-4</v>
      </c>
      <c r="L233" s="9">
        <f t="shared" si="84"/>
        <v>3.37</v>
      </c>
    </row>
    <row r="234" spans="1:12">
      <c r="A234" s="66">
        <f t="shared" si="85"/>
        <v>0.1841408438686557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1E-4</v>
      </c>
      <c r="L234" s="9">
        <f t="shared" si="84"/>
        <v>3.68</v>
      </c>
    </row>
    <row r="235" spans="1:12">
      <c r="A235" s="66">
        <f t="shared" si="85"/>
        <v>0.1841408438686557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1E-4</v>
      </c>
      <c r="L235" s="9">
        <f t="shared" si="84"/>
        <v>4.04</v>
      </c>
    </row>
    <row r="236" spans="1:12">
      <c r="A236" s="66">
        <f t="shared" si="85"/>
        <v>0.1841408438686557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1E-4</v>
      </c>
      <c r="L236" s="9">
        <f t="shared" si="84"/>
        <v>4.41</v>
      </c>
    </row>
    <row r="237" spans="1:12">
      <c r="A237" s="66">
        <f t="shared" si="85"/>
        <v>0.1841408438686557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1E-4</v>
      </c>
      <c r="L237" s="9">
        <f t="shared" si="84"/>
        <v>4.82</v>
      </c>
    </row>
    <row r="238" spans="1:12">
      <c r="A238" s="66">
        <f t="shared" si="85"/>
        <v>0.1841408438686557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1E-4</v>
      </c>
      <c r="L238" s="9">
        <f t="shared" si="84"/>
        <v>5.27</v>
      </c>
    </row>
    <row r="239" spans="1:12">
      <c r="A239" s="66">
        <f t="shared" si="85"/>
        <v>0.2104466787070351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1E-4</v>
      </c>
      <c r="L239" s="9">
        <f t="shared" si="84"/>
        <v>5.77</v>
      </c>
    </row>
    <row r="240" spans="1:12">
      <c r="A240" s="66">
        <f t="shared" si="85"/>
        <v>0.2104466787070351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1E-4</v>
      </c>
      <c r="L240" s="9">
        <f t="shared" si="84"/>
        <v>6.31</v>
      </c>
    </row>
    <row r="241" spans="1:19">
      <c r="A241" s="66">
        <f t="shared" si="85"/>
        <v>0.2104466787070351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1E-4</v>
      </c>
      <c r="L241" s="9">
        <f t="shared" si="84"/>
        <v>6.9</v>
      </c>
    </row>
    <row r="242" spans="1:19">
      <c r="A242" s="66">
        <f t="shared" si="85"/>
        <v>0.2104466787070351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1E-4</v>
      </c>
      <c r="L242" s="9">
        <f t="shared" si="84"/>
        <v>7.55</v>
      </c>
    </row>
    <row r="243" spans="1:19">
      <c r="A243" s="66">
        <f t="shared" si="85"/>
        <v>0.2104466787070351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1E-4</v>
      </c>
      <c r="L243" s="9">
        <f t="shared" si="84"/>
        <v>8.26</v>
      </c>
    </row>
    <row r="244" spans="1:19">
      <c r="A244" s="66">
        <f t="shared" si="85"/>
        <v>0.2104466787070351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1E-4</v>
      </c>
      <c r="L244" s="9">
        <f t="shared" si="84"/>
        <v>9.0399999999999991</v>
      </c>
    </row>
    <row r="245" spans="1:19">
      <c r="A245" s="66">
        <f t="shared" si="85"/>
        <v>0.2104466787070351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1E-4</v>
      </c>
      <c r="L245" s="9">
        <f t="shared" si="84"/>
        <v>9.8800000000000008</v>
      </c>
    </row>
    <row r="246" spans="1:19">
      <c r="A246" s="66">
        <f t="shared" si="85"/>
        <v>0.2104466787070351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1E-4</v>
      </c>
      <c r="L246" s="9">
        <f t="shared" si="84"/>
        <v>10.8</v>
      </c>
    </row>
    <row r="247" spans="1:19">
      <c r="A247" s="66">
        <f t="shared" si="85"/>
        <v>0.2104466787070351</v>
      </c>
      <c r="B247" s="9">
        <f t="shared" si="86"/>
        <v>11.8</v>
      </c>
      <c r="C247" s="65">
        <f t="shared" si="80"/>
        <v>0.1</v>
      </c>
      <c r="D247" s="9">
        <f t="shared" si="87"/>
        <v>11.8</v>
      </c>
      <c r="E247" s="66">
        <f t="shared" si="81"/>
        <v>0.1</v>
      </c>
      <c r="F247" s="9">
        <f t="shared" si="88"/>
        <v>11.8</v>
      </c>
      <c r="G247" s="68">
        <f t="shared" si="82"/>
        <v>9.9975460995389192E-4</v>
      </c>
      <c r="H247" s="9">
        <f t="shared" si="89"/>
        <v>11.8</v>
      </c>
      <c r="I247" s="66">
        <f t="shared" si="90"/>
        <v>9.9975460995389192E-4</v>
      </c>
      <c r="J247" s="9">
        <f t="shared" si="91"/>
        <v>11.8</v>
      </c>
      <c r="K247" s="9">
        <f t="shared" si="83"/>
        <v>1E-4</v>
      </c>
      <c r="L247" s="9">
        <f t="shared" si="84"/>
        <v>11.8</v>
      </c>
    </row>
    <row r="248" spans="1:19">
      <c r="A248" s="66">
        <f t="shared" si="85"/>
        <v>0.2104466787070351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1E-4</v>
      </c>
      <c r="L248" s="9">
        <f t="shared" si="84"/>
        <v>12.89</v>
      </c>
    </row>
    <row r="249" spans="1:19">
      <c r="A249" s="66">
        <f t="shared" si="85"/>
        <v>0.2104466787070351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1E-4</v>
      </c>
      <c r="L249" s="9">
        <f t="shared" si="84"/>
        <v>14.2</v>
      </c>
    </row>
    <row r="250" spans="1:19">
      <c r="A250" s="66">
        <f t="shared" si="85"/>
        <v>0.2104466787070351</v>
      </c>
      <c r="B250" s="9">
        <f t="shared" si="86"/>
        <v>15.5</v>
      </c>
      <c r="C250" s="65">
        <f t="shared" si="80"/>
        <v>0.1</v>
      </c>
      <c r="D250" s="9">
        <f t="shared" si="87"/>
        <v>15.5</v>
      </c>
      <c r="E250" s="66">
        <f t="shared" si="81"/>
        <v>0.1</v>
      </c>
      <c r="F250" s="9">
        <f t="shared" si="88"/>
        <v>15.5</v>
      </c>
      <c r="G250" s="68">
        <f t="shared" si="82"/>
        <v>9.9976154566004021E-4</v>
      </c>
      <c r="H250" s="9">
        <f t="shared" si="89"/>
        <v>15.5</v>
      </c>
      <c r="I250" s="66">
        <f t="shared" si="90"/>
        <v>9.9976154566004021E-4</v>
      </c>
      <c r="J250" s="9">
        <f t="shared" si="91"/>
        <v>15.5</v>
      </c>
      <c r="K250" s="9">
        <f t="shared" si="83"/>
        <v>1E-4</v>
      </c>
      <c r="L250" s="9">
        <f t="shared" si="84"/>
        <v>15.5</v>
      </c>
    </row>
    <row r="251" spans="1:19" ht="24">
      <c r="A251" s="66">
        <f t="shared" si="85"/>
        <v>0.23675251354541449</v>
      </c>
      <c r="B251" s="9">
        <f t="shared" si="86"/>
        <v>16.899999999999999</v>
      </c>
      <c r="C251" s="65">
        <f t="shared" si="80"/>
        <v>0.1</v>
      </c>
      <c r="D251" s="9">
        <f t="shared" si="87"/>
        <v>16.899999999999999</v>
      </c>
      <c r="E251" s="66">
        <f t="shared" si="81"/>
        <v>0.1</v>
      </c>
      <c r="F251" s="9">
        <f t="shared" si="88"/>
        <v>16.899999999999999</v>
      </c>
      <c r="G251" s="68">
        <f t="shared" si="82"/>
        <v>9.9976366352567871E-4</v>
      </c>
      <c r="H251" s="9">
        <f t="shared" si="89"/>
        <v>16.899999999999999</v>
      </c>
      <c r="I251" s="66">
        <f t="shared" si="90"/>
        <v>9.9976366352567871E-4</v>
      </c>
      <c r="J251" s="9">
        <f t="shared" si="91"/>
        <v>16.899999999999999</v>
      </c>
      <c r="K251" s="9">
        <f t="shared" si="83"/>
        <v>1E-4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0.23675251354541449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1E-4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4.3659610885307787</v>
      </c>
    </row>
    <row r="253" spans="1:19">
      <c r="A253" s="66">
        <f t="shared" si="85"/>
        <v>0.23675251354541449</v>
      </c>
      <c r="B253" s="9">
        <f t="shared" si="86"/>
        <v>20.29</v>
      </c>
      <c r="C253" s="65">
        <f t="shared" si="80"/>
        <v>0.1</v>
      </c>
      <c r="D253" s="9">
        <f t="shared" si="87"/>
        <v>20.29</v>
      </c>
      <c r="E253" s="66">
        <f t="shared" si="81"/>
        <v>0.1</v>
      </c>
      <c r="F253" s="9">
        <f t="shared" si="88"/>
        <v>20.29</v>
      </c>
      <c r="G253" s="68">
        <f t="shared" si="82"/>
        <v>9.997680193673641E-4</v>
      </c>
      <c r="H253" s="9">
        <f t="shared" si="89"/>
        <v>20.29</v>
      </c>
      <c r="I253" s="66">
        <f t="shared" si="90"/>
        <v>9.997680193673641E-4</v>
      </c>
      <c r="J253" s="9">
        <f t="shared" si="91"/>
        <v>20.29</v>
      </c>
      <c r="K253" s="9">
        <f t="shared" si="83"/>
        <v>1E-4</v>
      </c>
      <c r="L253" s="9">
        <f t="shared" si="84"/>
        <v>20.29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43.659610885307778</v>
      </c>
    </row>
    <row r="254" spans="1:19">
      <c r="A254" s="66">
        <f t="shared" si="85"/>
        <v>0.23675251354541449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9.9977010448483537E-4</v>
      </c>
      <c r="H254" s="9">
        <f t="shared" si="89"/>
        <v>22.2</v>
      </c>
      <c r="I254" s="66">
        <f t="shared" si="90"/>
        <v>9.9977010448483537E-4</v>
      </c>
      <c r="J254" s="9">
        <f t="shared" si="91"/>
        <v>22.2</v>
      </c>
      <c r="K254" s="9">
        <f t="shared" si="83"/>
        <v>1E-4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436.59610885307785</v>
      </c>
    </row>
    <row r="255" spans="1:19">
      <c r="A255" s="66">
        <f t="shared" si="85"/>
        <v>0.23675251354541449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1E-4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4365.9610885307784</v>
      </c>
    </row>
    <row r="256" spans="1:19">
      <c r="A256" s="66">
        <f t="shared" si="85"/>
        <v>0.23675251354541449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1E-4</v>
      </c>
      <c r="L256" s="9">
        <f t="shared" si="84"/>
        <v>26.59</v>
      </c>
    </row>
    <row r="257" spans="1:19">
      <c r="A257" s="66">
        <f t="shared" si="85"/>
        <v>0.26305834838379388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9.9977607475172669E-4</v>
      </c>
      <c r="H257" s="9">
        <f t="shared" si="89"/>
        <v>28.99</v>
      </c>
      <c r="I257" s="66">
        <f t="shared" si="90"/>
        <v>9.9977607475172669E-4</v>
      </c>
      <c r="J257" s="9">
        <f t="shared" si="91"/>
        <v>28.99</v>
      </c>
      <c r="K257" s="9">
        <f t="shared" ref="K257:K288" si="95">IF(M40&lt;0.0001,0.1,IF(M40="",0.0001,M40))</f>
        <v>1E-4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0.26305834838379388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1E-4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0.26305834838379388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1E-4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0.26305834838379388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1E-4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0.26305834838379388</v>
      </c>
      <c r="B261" s="9">
        <f t="shared" si="98"/>
        <v>41.6</v>
      </c>
      <c r="C261" s="65">
        <f t="shared" si="92"/>
        <v>0.1</v>
      </c>
      <c r="D261" s="9">
        <f t="shared" si="99"/>
        <v>41.6</v>
      </c>
      <c r="E261" s="66">
        <f t="shared" si="93"/>
        <v>0.1</v>
      </c>
      <c r="F261" s="9">
        <f t="shared" si="100"/>
        <v>41.6</v>
      </c>
      <c r="G261" s="68">
        <f t="shared" si="94"/>
        <v>9.9978367749533692E-4</v>
      </c>
      <c r="H261" s="9">
        <f t="shared" si="101"/>
        <v>41.6</v>
      </c>
      <c r="I261" s="66">
        <f t="shared" si="102"/>
        <v>9.9978367749533692E-4</v>
      </c>
      <c r="J261" s="9">
        <f t="shared" si="103"/>
        <v>41.6</v>
      </c>
      <c r="K261" s="9">
        <f t="shared" si="95"/>
        <v>1E-4</v>
      </c>
      <c r="L261" s="9">
        <f t="shared" si="96"/>
        <v>41.6</v>
      </c>
      <c r="O261" s="9">
        <v>100</v>
      </c>
      <c r="P261" s="74">
        <v>10000</v>
      </c>
    </row>
    <row r="262" spans="1:19">
      <c r="A262" s="66">
        <f t="shared" si="97"/>
        <v>0.26305834838379388</v>
      </c>
      <c r="B262" s="9">
        <f t="shared" si="98"/>
        <v>44.83</v>
      </c>
      <c r="C262" s="65">
        <f t="shared" si="92"/>
        <v>0.1</v>
      </c>
      <c r="D262" s="9">
        <f t="shared" si="99"/>
        <v>44.83</v>
      </c>
      <c r="E262" s="66">
        <f t="shared" si="93"/>
        <v>0.1</v>
      </c>
      <c r="F262" s="9">
        <f t="shared" si="100"/>
        <v>44.83</v>
      </c>
      <c r="G262" s="68">
        <f t="shared" si="94"/>
        <v>9.9978518761105191E-4</v>
      </c>
      <c r="H262" s="9">
        <f t="shared" si="101"/>
        <v>44.83</v>
      </c>
      <c r="I262" s="66">
        <f t="shared" si="102"/>
        <v>9.9978518761105191E-4</v>
      </c>
      <c r="J262" s="9">
        <f t="shared" si="103"/>
        <v>44.83</v>
      </c>
      <c r="K262" s="9">
        <f t="shared" si="95"/>
        <v>1E-4</v>
      </c>
      <c r="L262" s="9">
        <f t="shared" si="96"/>
        <v>44.83</v>
      </c>
    </row>
    <row r="263" spans="1:19">
      <c r="A263" s="66">
        <f t="shared" si="97"/>
        <v>0.26305834838379388</v>
      </c>
      <c r="B263" s="9">
        <f t="shared" si="98"/>
        <v>49.03</v>
      </c>
      <c r="C263" s="65">
        <f t="shared" si="92"/>
        <v>0.1</v>
      </c>
      <c r="D263" s="9">
        <f t="shared" si="99"/>
        <v>49.03</v>
      </c>
      <c r="E263" s="66">
        <f t="shared" si="93"/>
        <v>0.1</v>
      </c>
      <c r="F263" s="9">
        <f t="shared" si="100"/>
        <v>49.03</v>
      </c>
      <c r="G263" s="68">
        <f t="shared" si="94"/>
        <v>9.9978696863851132E-4</v>
      </c>
      <c r="H263" s="9">
        <f t="shared" si="101"/>
        <v>49.03</v>
      </c>
      <c r="I263" s="66">
        <f t="shared" si="102"/>
        <v>9.9978696863851132E-4</v>
      </c>
      <c r="J263" s="9">
        <f t="shared" si="103"/>
        <v>49.03</v>
      </c>
      <c r="K263" s="9">
        <f t="shared" si="95"/>
        <v>1E-4</v>
      </c>
      <c r="L263" s="9">
        <f t="shared" si="96"/>
        <v>49.03</v>
      </c>
    </row>
    <row r="264" spans="1:19">
      <c r="A264" s="66">
        <f t="shared" si="97"/>
        <v>0.26305834838379388</v>
      </c>
      <c r="B264" s="9">
        <f t="shared" si="98"/>
        <v>53.24</v>
      </c>
      <c r="C264" s="65">
        <f t="shared" si="92"/>
        <v>0.1</v>
      </c>
      <c r="D264" s="9">
        <f t="shared" si="99"/>
        <v>53.24</v>
      </c>
      <c r="E264" s="66">
        <f t="shared" si="93"/>
        <v>0.1</v>
      </c>
      <c r="F264" s="9">
        <f t="shared" si="100"/>
        <v>53.24</v>
      </c>
      <c r="G264" s="68">
        <f t="shared" si="94"/>
        <v>9.9978858104925118E-4</v>
      </c>
      <c r="H264" s="9">
        <f t="shared" si="101"/>
        <v>53.24</v>
      </c>
      <c r="I264" s="66">
        <f t="shared" si="102"/>
        <v>9.9978858104925118E-4</v>
      </c>
      <c r="J264" s="9">
        <f t="shared" si="103"/>
        <v>53.24</v>
      </c>
      <c r="K264" s="9">
        <f t="shared" si="95"/>
        <v>1E-4</v>
      </c>
      <c r="L264" s="9">
        <f t="shared" si="96"/>
        <v>53.24</v>
      </c>
    </row>
    <row r="265" spans="1:19">
      <c r="A265" s="66">
        <f t="shared" si="97"/>
        <v>0.26305834838379388</v>
      </c>
      <c r="B265" s="9">
        <f t="shared" si="98"/>
        <v>58.08</v>
      </c>
      <c r="C265" s="65">
        <f t="shared" si="92"/>
        <v>0.1</v>
      </c>
      <c r="D265" s="9">
        <f t="shared" si="99"/>
        <v>58.08</v>
      </c>
      <c r="E265" s="66">
        <f t="shared" si="93"/>
        <v>0.1</v>
      </c>
      <c r="F265" s="9">
        <f t="shared" si="100"/>
        <v>58.08</v>
      </c>
      <c r="G265" s="68">
        <f t="shared" si="94"/>
        <v>9.9979025786188329E-4</v>
      </c>
      <c r="H265" s="9">
        <f t="shared" si="101"/>
        <v>58.08</v>
      </c>
      <c r="I265" s="66">
        <f t="shared" si="102"/>
        <v>9.9979025786188329E-4</v>
      </c>
      <c r="J265" s="9">
        <f t="shared" si="103"/>
        <v>58.08</v>
      </c>
      <c r="K265" s="9">
        <f t="shared" si="95"/>
        <v>1E-4</v>
      </c>
      <c r="L265" s="9">
        <f t="shared" si="96"/>
        <v>58.08</v>
      </c>
    </row>
    <row r="266" spans="1:19">
      <c r="A266" s="66">
        <f t="shared" si="97"/>
        <v>0.28936418322217328</v>
      </c>
      <c r="B266" s="9">
        <f t="shared" si="98"/>
        <v>63.28</v>
      </c>
      <c r="C266" s="65">
        <f t="shared" si="92"/>
        <v>0.1</v>
      </c>
      <c r="D266" s="9">
        <f t="shared" si="99"/>
        <v>63.28</v>
      </c>
      <c r="E266" s="66">
        <f t="shared" si="93"/>
        <v>0.1</v>
      </c>
      <c r="F266" s="9">
        <f t="shared" si="100"/>
        <v>63.28</v>
      </c>
      <c r="G266" s="68">
        <f t="shared" si="94"/>
        <v>9.9979188450678431E-4</v>
      </c>
      <c r="H266" s="9">
        <f t="shared" si="101"/>
        <v>63.28</v>
      </c>
      <c r="I266" s="66">
        <f t="shared" si="102"/>
        <v>9.9979188450678431E-4</v>
      </c>
      <c r="J266" s="9">
        <f t="shared" si="103"/>
        <v>63.28</v>
      </c>
      <c r="K266" s="9">
        <f t="shared" si="95"/>
        <v>1E-4</v>
      </c>
      <c r="L266" s="9">
        <f t="shared" si="96"/>
        <v>63.28</v>
      </c>
    </row>
    <row r="267" spans="1:19">
      <c r="A267" s="66">
        <f t="shared" si="97"/>
        <v>0.28936418322217328</v>
      </c>
      <c r="B267" s="9">
        <f t="shared" si="98"/>
        <v>70.12</v>
      </c>
      <c r="C267" s="65">
        <f t="shared" si="92"/>
        <v>0.1</v>
      </c>
      <c r="D267" s="9">
        <f t="shared" si="99"/>
        <v>70.12</v>
      </c>
      <c r="E267" s="66">
        <f t="shared" si="93"/>
        <v>0.1</v>
      </c>
      <c r="F267" s="9">
        <f t="shared" si="100"/>
        <v>70.12</v>
      </c>
      <c r="G267" s="68">
        <f t="shared" si="94"/>
        <v>9.9979379870099522E-4</v>
      </c>
      <c r="H267" s="9">
        <f t="shared" si="101"/>
        <v>70.12</v>
      </c>
      <c r="I267" s="66">
        <f t="shared" si="102"/>
        <v>9.9979379870099522E-4</v>
      </c>
      <c r="J267" s="9">
        <f t="shared" si="103"/>
        <v>70.12</v>
      </c>
      <c r="K267" s="9">
        <f t="shared" si="95"/>
        <v>1E-4</v>
      </c>
      <c r="L267" s="9">
        <f t="shared" si="96"/>
        <v>70.12</v>
      </c>
    </row>
    <row r="268" spans="1:19">
      <c r="A268" s="66">
        <f t="shared" si="97"/>
        <v>0.28936418322217328</v>
      </c>
      <c r="B268" s="9">
        <f t="shared" si="98"/>
        <v>76.44</v>
      </c>
      <c r="C268" s="65">
        <f t="shared" si="92"/>
        <v>0.1</v>
      </c>
      <c r="D268" s="9">
        <f t="shared" si="99"/>
        <v>76.44</v>
      </c>
      <c r="E268" s="66">
        <f t="shared" si="93"/>
        <v>0.1</v>
      </c>
      <c r="F268" s="9">
        <f t="shared" si="100"/>
        <v>76.44</v>
      </c>
      <c r="G268" s="68">
        <f t="shared" si="94"/>
        <v>9.9979538110384091E-4</v>
      </c>
      <c r="H268" s="9">
        <f t="shared" si="101"/>
        <v>76.44</v>
      </c>
      <c r="I268" s="66">
        <f t="shared" si="102"/>
        <v>9.9979538110384091E-4</v>
      </c>
      <c r="J268" s="9">
        <f t="shared" si="103"/>
        <v>76.44</v>
      </c>
      <c r="K268" s="9">
        <f t="shared" si="95"/>
        <v>1E-4</v>
      </c>
      <c r="L268" s="9">
        <f t="shared" si="96"/>
        <v>76.44</v>
      </c>
    </row>
    <row r="269" spans="1:19">
      <c r="A269" s="66">
        <f t="shared" si="97"/>
        <v>0.28936418322217328</v>
      </c>
      <c r="B269" s="9">
        <f t="shared" si="98"/>
        <v>83.26</v>
      </c>
      <c r="C269" s="65">
        <f t="shared" si="92"/>
        <v>0.1</v>
      </c>
      <c r="D269" s="9">
        <f t="shared" si="99"/>
        <v>83.26</v>
      </c>
      <c r="E269" s="66">
        <f t="shared" si="93"/>
        <v>0.1</v>
      </c>
      <c r="F269" s="9">
        <f t="shared" si="100"/>
        <v>83.26</v>
      </c>
      <c r="G269" s="68">
        <f t="shared" si="94"/>
        <v>9.9979692442388603E-4</v>
      </c>
      <c r="H269" s="9">
        <f t="shared" si="101"/>
        <v>83.26</v>
      </c>
      <c r="I269" s="66">
        <f t="shared" si="102"/>
        <v>9.9979692442388603E-4</v>
      </c>
      <c r="J269" s="9">
        <f t="shared" si="103"/>
        <v>83.26</v>
      </c>
      <c r="K269" s="9">
        <f t="shared" si="95"/>
        <v>1E-4</v>
      </c>
      <c r="L269" s="9">
        <f t="shared" si="96"/>
        <v>83.26</v>
      </c>
    </row>
    <row r="270" spans="1:19">
      <c r="A270" s="66">
        <f t="shared" si="97"/>
        <v>0.28936418322217328</v>
      </c>
      <c r="B270" s="9">
        <f t="shared" si="98"/>
        <v>92.52</v>
      </c>
      <c r="C270" s="65">
        <f t="shared" si="92"/>
        <v>0.1</v>
      </c>
      <c r="D270" s="9">
        <f t="shared" si="99"/>
        <v>92.52</v>
      </c>
      <c r="E270" s="66">
        <f t="shared" si="93"/>
        <v>0.1</v>
      </c>
      <c r="F270" s="9">
        <f t="shared" si="100"/>
        <v>92.52</v>
      </c>
      <c r="G270" s="68">
        <f t="shared" si="94"/>
        <v>9.9979879702266497E-4</v>
      </c>
      <c r="H270" s="9">
        <f t="shared" si="101"/>
        <v>92.52</v>
      </c>
      <c r="I270" s="66">
        <f t="shared" si="102"/>
        <v>9.9979879702266497E-4</v>
      </c>
      <c r="J270" s="9">
        <f t="shared" si="103"/>
        <v>92.52</v>
      </c>
      <c r="K270" s="9">
        <f t="shared" si="95"/>
        <v>1E-4</v>
      </c>
      <c r="L270" s="9">
        <f t="shared" si="96"/>
        <v>92.52</v>
      </c>
    </row>
    <row r="271" spans="1:19">
      <c r="A271" s="66">
        <f t="shared" si="97"/>
        <v>0.28936418322217328</v>
      </c>
      <c r="B271" s="9">
        <f t="shared" si="98"/>
        <v>101.37</v>
      </c>
      <c r="C271" s="65">
        <f t="shared" si="92"/>
        <v>0.1</v>
      </c>
      <c r="D271" s="9">
        <f t="shared" si="99"/>
        <v>101.37</v>
      </c>
      <c r="E271" s="66">
        <f t="shared" si="93"/>
        <v>0.1</v>
      </c>
      <c r="F271" s="9">
        <f t="shared" si="100"/>
        <v>101.37</v>
      </c>
      <c r="G271" s="68">
        <f t="shared" si="94"/>
        <v>9.9980039147708503E-4</v>
      </c>
      <c r="H271" s="9">
        <f t="shared" si="101"/>
        <v>101.37</v>
      </c>
      <c r="I271" s="66">
        <f t="shared" si="102"/>
        <v>9.9980039147708503E-4</v>
      </c>
      <c r="J271" s="9">
        <f t="shared" si="103"/>
        <v>101.37</v>
      </c>
      <c r="K271" s="9">
        <f t="shared" si="95"/>
        <v>1E-4</v>
      </c>
      <c r="L271" s="9">
        <f t="shared" si="96"/>
        <v>101.37</v>
      </c>
    </row>
    <row r="272" spans="1:19">
      <c r="A272" s="66">
        <f t="shared" si="97"/>
        <v>0.28936418322217328</v>
      </c>
      <c r="B272" s="9">
        <f t="shared" si="98"/>
        <v>111.89</v>
      </c>
      <c r="C272" s="65">
        <f t="shared" si="92"/>
        <v>0.1</v>
      </c>
      <c r="D272" s="9">
        <f t="shared" si="99"/>
        <v>111.89</v>
      </c>
      <c r="E272" s="66">
        <f t="shared" si="93"/>
        <v>0.1</v>
      </c>
      <c r="F272" s="9">
        <f t="shared" si="100"/>
        <v>111.89</v>
      </c>
      <c r="G272" s="68">
        <f t="shared" si="94"/>
        <v>9.9980208668108044E-4</v>
      </c>
      <c r="H272" s="9">
        <f t="shared" si="101"/>
        <v>111.89</v>
      </c>
      <c r="I272" s="66">
        <f t="shared" si="102"/>
        <v>9.9980208668108044E-4</v>
      </c>
      <c r="J272" s="9">
        <f t="shared" si="103"/>
        <v>111.89</v>
      </c>
      <c r="K272" s="9">
        <f t="shared" si="95"/>
        <v>1E-4</v>
      </c>
      <c r="L272" s="9">
        <f t="shared" si="96"/>
        <v>111.89</v>
      </c>
    </row>
    <row r="273" spans="1:12">
      <c r="A273" s="66">
        <f t="shared" si="97"/>
        <v>0.28936418322217328</v>
      </c>
      <c r="B273" s="9">
        <f t="shared" si="98"/>
        <v>121.13</v>
      </c>
      <c r="C273" s="65">
        <f t="shared" si="92"/>
        <v>0.1</v>
      </c>
      <c r="D273" s="9">
        <f t="shared" si="99"/>
        <v>121.13</v>
      </c>
      <c r="E273" s="66">
        <f t="shared" si="93"/>
        <v>0.1</v>
      </c>
      <c r="F273" s="9">
        <f t="shared" si="100"/>
        <v>121.13</v>
      </c>
      <c r="G273" s="68">
        <f t="shared" si="94"/>
        <v>9.9980342824563932E-4</v>
      </c>
      <c r="H273" s="9">
        <f t="shared" si="101"/>
        <v>121.13</v>
      </c>
      <c r="I273" s="66">
        <f t="shared" si="102"/>
        <v>9.9980342824563932E-4</v>
      </c>
      <c r="J273" s="9">
        <f t="shared" si="103"/>
        <v>121.13</v>
      </c>
      <c r="K273" s="9">
        <f t="shared" si="95"/>
        <v>1E-4</v>
      </c>
      <c r="L273" s="9">
        <f t="shared" si="96"/>
        <v>121.13</v>
      </c>
    </row>
    <row r="274" spans="1:12">
      <c r="A274" s="66">
        <f t="shared" si="97"/>
        <v>0.28936418322217328</v>
      </c>
      <c r="B274" s="9">
        <f t="shared" si="98"/>
        <v>132.28</v>
      </c>
      <c r="C274" s="65">
        <f t="shared" si="92"/>
        <v>0.1</v>
      </c>
      <c r="D274" s="9">
        <f t="shared" si="99"/>
        <v>132.28</v>
      </c>
      <c r="E274" s="66">
        <f t="shared" si="93"/>
        <v>0.1</v>
      </c>
      <c r="F274" s="9">
        <f t="shared" si="100"/>
        <v>132.28</v>
      </c>
      <c r="G274" s="68">
        <f t="shared" si="94"/>
        <v>9.9980489591416878E-4</v>
      </c>
      <c r="H274" s="9">
        <f t="shared" si="101"/>
        <v>132.28</v>
      </c>
      <c r="I274" s="66">
        <f t="shared" si="102"/>
        <v>9.9980489591416878E-4</v>
      </c>
      <c r="J274" s="9">
        <f t="shared" si="103"/>
        <v>132.28</v>
      </c>
      <c r="K274" s="9">
        <f t="shared" si="95"/>
        <v>1E-4</v>
      </c>
      <c r="L274" s="9">
        <f t="shared" si="96"/>
        <v>132.28</v>
      </c>
    </row>
    <row r="275" spans="1:12">
      <c r="A275" s="66">
        <f t="shared" si="97"/>
        <v>0.28936418322217328</v>
      </c>
      <c r="B275" s="9">
        <f t="shared" si="98"/>
        <v>146.62</v>
      </c>
      <c r="C275" s="65">
        <f t="shared" si="92"/>
        <v>0.1</v>
      </c>
      <c r="D275" s="9">
        <f t="shared" si="99"/>
        <v>146.62</v>
      </c>
      <c r="E275" s="66">
        <f t="shared" si="93"/>
        <v>0.1</v>
      </c>
      <c r="F275" s="9">
        <f t="shared" si="100"/>
        <v>146.62</v>
      </c>
      <c r="G275" s="68">
        <f t="shared" si="94"/>
        <v>9.9980658383395297E-4</v>
      </c>
      <c r="H275" s="9">
        <f t="shared" si="101"/>
        <v>146.62</v>
      </c>
      <c r="I275" s="66">
        <f t="shared" si="102"/>
        <v>9.9980658383395297E-4</v>
      </c>
      <c r="J275" s="9">
        <f t="shared" si="103"/>
        <v>146.62</v>
      </c>
      <c r="K275" s="9">
        <f t="shared" si="95"/>
        <v>1E-4</v>
      </c>
      <c r="L275" s="9">
        <f t="shared" si="96"/>
        <v>146.62</v>
      </c>
    </row>
    <row r="276" spans="1:12">
      <c r="A276" s="66">
        <f t="shared" si="97"/>
        <v>0.28936418322217328</v>
      </c>
      <c r="B276" s="9">
        <f t="shared" si="98"/>
        <v>158.49</v>
      </c>
      <c r="C276" s="65">
        <f t="shared" si="92"/>
        <v>0.1</v>
      </c>
      <c r="D276" s="9">
        <f t="shared" si="99"/>
        <v>158.49</v>
      </c>
      <c r="E276" s="66">
        <f t="shared" si="93"/>
        <v>0.1</v>
      </c>
      <c r="F276" s="9">
        <f t="shared" si="100"/>
        <v>158.49</v>
      </c>
      <c r="G276" s="68">
        <f t="shared" si="94"/>
        <v>9.9980784123949941E-4</v>
      </c>
      <c r="H276" s="9">
        <f t="shared" si="101"/>
        <v>158.49</v>
      </c>
      <c r="I276" s="66">
        <f t="shared" si="102"/>
        <v>9.9980784123949941E-4</v>
      </c>
      <c r="J276" s="9">
        <f t="shared" si="103"/>
        <v>158.49</v>
      </c>
      <c r="K276" s="9">
        <f t="shared" si="95"/>
        <v>1E-4</v>
      </c>
      <c r="L276" s="9">
        <f t="shared" si="96"/>
        <v>158.49</v>
      </c>
    </row>
    <row r="277" spans="1:12">
      <c r="A277" s="66">
        <f t="shared" si="97"/>
        <v>0.28936418322217328</v>
      </c>
      <c r="B277" s="9">
        <f t="shared" si="98"/>
        <v>173.98</v>
      </c>
      <c r="C277" s="65">
        <f t="shared" si="92"/>
        <v>0.1</v>
      </c>
      <c r="D277" s="9">
        <f t="shared" si="99"/>
        <v>173.98</v>
      </c>
      <c r="E277" s="66">
        <f t="shared" si="93"/>
        <v>0.1</v>
      </c>
      <c r="F277" s="9">
        <f t="shared" si="100"/>
        <v>173.98</v>
      </c>
      <c r="G277" s="68">
        <f t="shared" si="94"/>
        <v>9.9980932605983619E-4</v>
      </c>
      <c r="H277" s="9">
        <f t="shared" si="101"/>
        <v>173.98</v>
      </c>
      <c r="I277" s="66">
        <f t="shared" si="102"/>
        <v>9.9980932605983619E-4</v>
      </c>
      <c r="J277" s="9">
        <f t="shared" si="103"/>
        <v>173.98</v>
      </c>
      <c r="K277" s="9">
        <f t="shared" si="95"/>
        <v>1E-4</v>
      </c>
      <c r="L277" s="9">
        <f t="shared" si="96"/>
        <v>173.98</v>
      </c>
    </row>
    <row r="278" spans="1:12">
      <c r="A278" s="66">
        <f t="shared" si="97"/>
        <v>0.28936418322217328</v>
      </c>
      <c r="B278" s="9">
        <f t="shared" si="98"/>
        <v>189.25</v>
      </c>
      <c r="C278" s="65">
        <f t="shared" si="92"/>
        <v>0.1</v>
      </c>
      <c r="D278" s="9">
        <f t="shared" si="99"/>
        <v>189.25</v>
      </c>
      <c r="E278" s="66">
        <f t="shared" si="93"/>
        <v>0.1</v>
      </c>
      <c r="F278" s="9">
        <f t="shared" si="100"/>
        <v>189.25</v>
      </c>
      <c r="G278" s="68">
        <f t="shared" si="94"/>
        <v>9.9981064610212933E-4</v>
      </c>
      <c r="H278" s="9">
        <f t="shared" si="101"/>
        <v>189.25</v>
      </c>
      <c r="I278" s="66">
        <f t="shared" si="102"/>
        <v>9.9981064610212933E-4</v>
      </c>
      <c r="J278" s="9">
        <f t="shared" si="103"/>
        <v>189.25</v>
      </c>
      <c r="K278" s="9">
        <f t="shared" si="95"/>
        <v>1E-4</v>
      </c>
      <c r="L278" s="9">
        <f t="shared" si="96"/>
        <v>189.25</v>
      </c>
    </row>
    <row r="279" spans="1:12">
      <c r="A279" s="66">
        <f t="shared" si="97"/>
        <v>0.28936418322217328</v>
      </c>
      <c r="B279" s="9">
        <f t="shared" si="98"/>
        <v>207.71</v>
      </c>
      <c r="C279" s="65">
        <f t="shared" si="92"/>
        <v>0.1</v>
      </c>
      <c r="D279" s="9">
        <f t="shared" si="99"/>
        <v>207.71</v>
      </c>
      <c r="E279" s="66">
        <f t="shared" si="93"/>
        <v>0.1</v>
      </c>
      <c r="F279" s="9">
        <f t="shared" si="100"/>
        <v>207.71</v>
      </c>
      <c r="G279" s="68">
        <f t="shared" si="94"/>
        <v>9.9981208537133857E-4</v>
      </c>
      <c r="H279" s="9">
        <f t="shared" si="101"/>
        <v>207.71</v>
      </c>
      <c r="I279" s="66">
        <f t="shared" si="102"/>
        <v>9.9981208537133857E-4</v>
      </c>
      <c r="J279" s="9">
        <f t="shared" si="103"/>
        <v>207.71</v>
      </c>
      <c r="K279" s="9">
        <f t="shared" si="95"/>
        <v>1E-4</v>
      </c>
      <c r="L279" s="9">
        <f t="shared" si="96"/>
        <v>207.71</v>
      </c>
    </row>
    <row r="280" spans="1:12">
      <c r="A280" s="66">
        <f t="shared" si="97"/>
        <v>0.28936418322217328</v>
      </c>
      <c r="B280" s="9">
        <f t="shared" si="98"/>
        <v>227.86</v>
      </c>
      <c r="C280" s="65">
        <f t="shared" si="92"/>
        <v>0.1</v>
      </c>
      <c r="D280" s="9">
        <f t="shared" si="99"/>
        <v>227.86</v>
      </c>
      <c r="E280" s="66">
        <f t="shared" si="93"/>
        <v>0.1</v>
      </c>
      <c r="F280" s="9">
        <f t="shared" si="100"/>
        <v>227.86</v>
      </c>
      <c r="G280" s="68">
        <f t="shared" si="94"/>
        <v>9.9981349558779325E-4</v>
      </c>
      <c r="H280" s="9">
        <f t="shared" si="101"/>
        <v>227.86</v>
      </c>
      <c r="I280" s="66">
        <f t="shared" si="102"/>
        <v>9.9981349558779325E-4</v>
      </c>
      <c r="J280" s="9">
        <f t="shared" si="103"/>
        <v>227.86</v>
      </c>
      <c r="K280" s="9">
        <f t="shared" si="95"/>
        <v>1E-4</v>
      </c>
      <c r="L280" s="9">
        <f t="shared" si="96"/>
        <v>227.86</v>
      </c>
    </row>
    <row r="281" spans="1:12">
      <c r="A281" s="66">
        <f t="shared" si="97"/>
        <v>0.28936418322217328</v>
      </c>
      <c r="B281" s="9">
        <f t="shared" si="98"/>
        <v>250.12</v>
      </c>
      <c r="C281" s="65">
        <f t="shared" si="92"/>
        <v>0.1</v>
      </c>
      <c r="D281" s="9">
        <f t="shared" si="99"/>
        <v>250.12</v>
      </c>
      <c r="E281" s="66">
        <f t="shared" si="93"/>
        <v>0.1</v>
      </c>
      <c r="F281" s="9">
        <f t="shared" si="100"/>
        <v>250.12</v>
      </c>
      <c r="G281" s="68">
        <f t="shared" si="94"/>
        <v>9.9981489404152302E-4</v>
      </c>
      <c r="H281" s="9">
        <f t="shared" si="101"/>
        <v>250.12</v>
      </c>
      <c r="I281" s="66">
        <f t="shared" si="102"/>
        <v>9.9981489404152302E-4</v>
      </c>
      <c r="J281" s="9">
        <f t="shared" si="103"/>
        <v>250.12</v>
      </c>
      <c r="K281" s="9">
        <f t="shared" si="95"/>
        <v>1E-4</v>
      </c>
      <c r="L281" s="9">
        <f t="shared" si="96"/>
        <v>250.12</v>
      </c>
    </row>
    <row r="282" spans="1:12">
      <c r="A282" s="66">
        <f t="shared" si="97"/>
        <v>0.28936418322217328</v>
      </c>
      <c r="B282" s="9">
        <f t="shared" si="98"/>
        <v>271.05</v>
      </c>
      <c r="C282" s="65">
        <f t="shared" si="92"/>
        <v>0.1</v>
      </c>
      <c r="D282" s="9">
        <f t="shared" si="99"/>
        <v>271.05</v>
      </c>
      <c r="E282" s="66">
        <f t="shared" si="93"/>
        <v>0.1</v>
      </c>
      <c r="F282" s="9">
        <f t="shared" si="100"/>
        <v>271.05</v>
      </c>
      <c r="G282" s="68">
        <f t="shared" si="94"/>
        <v>9.998160830215761E-4</v>
      </c>
      <c r="H282" s="9">
        <f t="shared" si="101"/>
        <v>271.05</v>
      </c>
      <c r="I282" s="66">
        <f t="shared" si="102"/>
        <v>9.998160830215761E-4</v>
      </c>
      <c r="J282" s="9">
        <f t="shared" si="103"/>
        <v>271.05</v>
      </c>
      <c r="K282" s="9">
        <f t="shared" si="95"/>
        <v>1E-4</v>
      </c>
      <c r="L282" s="9">
        <f t="shared" si="96"/>
        <v>271.05</v>
      </c>
    </row>
    <row r="283" spans="1:12">
      <c r="A283" s="66">
        <f t="shared" si="97"/>
        <v>0.28936418322217328</v>
      </c>
      <c r="B283" s="9">
        <f t="shared" si="98"/>
        <v>297.26</v>
      </c>
      <c r="C283" s="65">
        <f t="shared" si="92"/>
        <v>0.1</v>
      </c>
      <c r="D283" s="9">
        <f t="shared" si="99"/>
        <v>297.26</v>
      </c>
      <c r="E283" s="66">
        <f t="shared" si="93"/>
        <v>0.1</v>
      </c>
      <c r="F283" s="9">
        <f t="shared" si="100"/>
        <v>297.26</v>
      </c>
      <c r="G283" s="68">
        <f t="shared" si="94"/>
        <v>9.9981742996738381E-4</v>
      </c>
      <c r="H283" s="9">
        <f t="shared" si="101"/>
        <v>297.26</v>
      </c>
      <c r="I283" s="66">
        <f t="shared" si="102"/>
        <v>9.9981742996738381E-4</v>
      </c>
      <c r="J283" s="9">
        <f t="shared" si="103"/>
        <v>297.26</v>
      </c>
      <c r="K283" s="9">
        <f t="shared" si="95"/>
        <v>1E-4</v>
      </c>
      <c r="L283" s="9">
        <f t="shared" si="96"/>
        <v>297.26</v>
      </c>
    </row>
    <row r="284" spans="1:12">
      <c r="A284" s="66">
        <f t="shared" si="97"/>
        <v>0.28936418322217328</v>
      </c>
      <c r="B284" s="9">
        <f t="shared" si="98"/>
        <v>326.52</v>
      </c>
      <c r="C284" s="65">
        <f t="shared" si="92"/>
        <v>0.1</v>
      </c>
      <c r="D284" s="9">
        <f t="shared" si="99"/>
        <v>326.52</v>
      </c>
      <c r="E284" s="66">
        <f t="shared" si="93"/>
        <v>0.1</v>
      </c>
      <c r="F284" s="9">
        <f t="shared" si="100"/>
        <v>326.52</v>
      </c>
      <c r="G284" s="68">
        <f t="shared" si="94"/>
        <v>9.9981877988261311E-4</v>
      </c>
      <c r="H284" s="9">
        <f t="shared" si="101"/>
        <v>326.52</v>
      </c>
      <c r="I284" s="66">
        <f t="shared" si="102"/>
        <v>9.9981877988261311E-4</v>
      </c>
      <c r="J284" s="9">
        <f t="shared" si="103"/>
        <v>326.52</v>
      </c>
      <c r="K284" s="9">
        <f t="shared" si="95"/>
        <v>1E-4</v>
      </c>
      <c r="L284" s="9">
        <f t="shared" si="96"/>
        <v>326.52</v>
      </c>
    </row>
    <row r="285" spans="1:12">
      <c r="A285" s="66">
        <f t="shared" si="97"/>
        <v>0.28936418322217328</v>
      </c>
      <c r="B285" s="9">
        <f t="shared" si="98"/>
        <v>357.27</v>
      </c>
      <c r="C285" s="65">
        <f t="shared" si="92"/>
        <v>0.1</v>
      </c>
      <c r="D285" s="9">
        <f t="shared" si="99"/>
        <v>357.27</v>
      </c>
      <c r="E285" s="66">
        <f t="shared" si="93"/>
        <v>0.1</v>
      </c>
      <c r="F285" s="9">
        <f t="shared" si="100"/>
        <v>357.27</v>
      </c>
      <c r="G285" s="68">
        <f t="shared" si="94"/>
        <v>9.9982005535077258E-4</v>
      </c>
      <c r="H285" s="9">
        <f t="shared" si="101"/>
        <v>357.27</v>
      </c>
      <c r="I285" s="66">
        <f t="shared" si="102"/>
        <v>9.9982005535077258E-4</v>
      </c>
      <c r="J285" s="9">
        <f t="shared" si="103"/>
        <v>357.27</v>
      </c>
      <c r="K285" s="9">
        <f t="shared" si="95"/>
        <v>1E-4</v>
      </c>
      <c r="L285" s="9">
        <f t="shared" si="96"/>
        <v>357.27</v>
      </c>
    </row>
    <row r="286" spans="1:12">
      <c r="A286" s="66">
        <f t="shared" si="97"/>
        <v>0.28936418322217328</v>
      </c>
      <c r="B286" s="9">
        <f t="shared" si="98"/>
        <v>390.49</v>
      </c>
      <c r="C286" s="65">
        <f t="shared" si="92"/>
        <v>0.1</v>
      </c>
      <c r="D286" s="9">
        <f t="shared" si="99"/>
        <v>390.49</v>
      </c>
      <c r="E286" s="66">
        <f t="shared" si="93"/>
        <v>0.1</v>
      </c>
      <c r="F286" s="9">
        <f t="shared" si="100"/>
        <v>390.49</v>
      </c>
      <c r="G286" s="68">
        <f t="shared" si="94"/>
        <v>9.998212978637401E-4</v>
      </c>
      <c r="H286" s="9">
        <f t="shared" si="101"/>
        <v>390.49</v>
      </c>
      <c r="I286" s="66">
        <f t="shared" si="102"/>
        <v>9.998212978637401E-4</v>
      </c>
      <c r="J286" s="9">
        <f t="shared" si="103"/>
        <v>390.49</v>
      </c>
      <c r="K286" s="9">
        <f t="shared" si="95"/>
        <v>1E-4</v>
      </c>
      <c r="L286" s="9">
        <f t="shared" si="96"/>
        <v>390.49</v>
      </c>
    </row>
    <row r="287" spans="1:12">
      <c r="A287" s="66">
        <f t="shared" si="97"/>
        <v>0.28936418322217328</v>
      </c>
      <c r="B287" s="9">
        <f t="shared" si="98"/>
        <v>429.08</v>
      </c>
      <c r="C287" s="65">
        <f t="shared" si="92"/>
        <v>0.1</v>
      </c>
      <c r="D287" s="9">
        <f t="shared" si="99"/>
        <v>429.08</v>
      </c>
      <c r="E287" s="66">
        <f t="shared" si="93"/>
        <v>0.1</v>
      </c>
      <c r="F287" s="9">
        <f t="shared" si="100"/>
        <v>429.08</v>
      </c>
      <c r="G287" s="68">
        <f t="shared" si="94"/>
        <v>9.9982259627227096E-4</v>
      </c>
      <c r="H287" s="9">
        <f t="shared" si="101"/>
        <v>429.08</v>
      </c>
      <c r="I287" s="66">
        <f t="shared" si="102"/>
        <v>9.9982259627227096E-4</v>
      </c>
      <c r="J287" s="9">
        <f t="shared" si="103"/>
        <v>429.08</v>
      </c>
      <c r="K287" s="9">
        <f t="shared" si="95"/>
        <v>1E-4</v>
      </c>
      <c r="L287" s="9">
        <f t="shared" si="96"/>
        <v>429.08</v>
      </c>
    </row>
    <row r="288" spans="1:12">
      <c r="A288" s="66">
        <f t="shared" si="97"/>
        <v>0.28936418322217328</v>
      </c>
      <c r="B288" s="9">
        <f t="shared" si="98"/>
        <v>467.17</v>
      </c>
      <c r="C288" s="65">
        <f t="shared" si="92"/>
        <v>0.1</v>
      </c>
      <c r="D288" s="9">
        <f t="shared" si="99"/>
        <v>467.17</v>
      </c>
      <c r="E288" s="66">
        <f t="shared" si="93"/>
        <v>0.1</v>
      </c>
      <c r="F288" s="9">
        <f t="shared" si="100"/>
        <v>467.17</v>
      </c>
      <c r="G288" s="68">
        <f t="shared" si="94"/>
        <v>9.998237519571033E-4</v>
      </c>
      <c r="H288" s="9">
        <f t="shared" si="101"/>
        <v>467.17</v>
      </c>
      <c r="I288" s="66">
        <f t="shared" si="102"/>
        <v>9.998237519571033E-4</v>
      </c>
      <c r="J288" s="9">
        <f t="shared" si="103"/>
        <v>467.17</v>
      </c>
      <c r="K288" s="9">
        <f t="shared" si="95"/>
        <v>1E-4</v>
      </c>
      <c r="L288" s="9">
        <f t="shared" si="96"/>
        <v>467.17</v>
      </c>
    </row>
    <row r="289" spans="1:12">
      <c r="A289" s="66">
        <f t="shared" si="97"/>
        <v>0.28936418322217328</v>
      </c>
      <c r="B289" s="9">
        <f t="shared" si="98"/>
        <v>513.85</v>
      </c>
      <c r="C289" s="65">
        <f t="shared" ref="C289:C320" si="104">IF(D72&lt;0.0001,0.1,IF(D72="",0.001,D72))</f>
        <v>0.1</v>
      </c>
      <c r="D289" s="9">
        <f t="shared" si="99"/>
        <v>513.85</v>
      </c>
      <c r="E289" s="66">
        <f t="shared" ref="E289:E320" si="105">IF(E72&lt;0.0001,0.1,IF(E72="",E288,E72))</f>
        <v>0.1</v>
      </c>
      <c r="F289" s="9">
        <f t="shared" si="100"/>
        <v>513.85</v>
      </c>
      <c r="G289" s="68">
        <f t="shared" ref="G289:G320" si="106">IF(G72&lt;0.0001,0.1,IF(G72="",0.0001,G72))</f>
        <v>9.9982502834293214E-4</v>
      </c>
      <c r="H289" s="9">
        <f t="shared" si="101"/>
        <v>513.85</v>
      </c>
      <c r="I289" s="66">
        <f t="shared" si="102"/>
        <v>9.9982502834293214E-4</v>
      </c>
      <c r="J289" s="9">
        <f t="shared" si="103"/>
        <v>513.85</v>
      </c>
      <c r="K289" s="9">
        <f t="shared" ref="K289:K320" si="107">IF(M72&lt;0.0001,0.1,IF(M72="",0.0001,M72))</f>
        <v>1E-4</v>
      </c>
      <c r="L289" s="9">
        <f t="shared" ref="L289:L320" si="108">IF(C73="",D289,C73)</f>
        <v>513.85</v>
      </c>
    </row>
    <row r="290" spans="1:12">
      <c r="A290" s="66">
        <f t="shared" ref="A290:A321" si="109">IF(B73="",A289,IF(B73&lt;0.0001,0.1,B73))</f>
        <v>0.28936418322217328</v>
      </c>
      <c r="B290" s="9">
        <f t="shared" ref="B290:B321" si="110">IF(A73="",B289,A73)</f>
        <v>563.91999999999996</v>
      </c>
      <c r="C290" s="65">
        <f t="shared" si="104"/>
        <v>0.1</v>
      </c>
      <c r="D290" s="9">
        <f t="shared" ref="D290:D321" si="111">IF(A73="",B289,A73)</f>
        <v>563.91999999999996</v>
      </c>
      <c r="E290" s="66">
        <f t="shared" si="105"/>
        <v>0.1</v>
      </c>
      <c r="F290" s="9">
        <f t="shared" ref="F290:F321" si="112">IF(A73="",B289,A73)</f>
        <v>563.91999999999996</v>
      </c>
      <c r="G290" s="68">
        <f t="shared" si="106"/>
        <v>9.9982625676814266E-4</v>
      </c>
      <c r="H290" s="9">
        <f t="shared" ref="H290:H321" si="113">IF(A73="",B289,A73)</f>
        <v>563.91999999999996</v>
      </c>
      <c r="I290" s="66">
        <f t="shared" ref="I290:I321" si="114">IF(I73&lt;0.0001,0.1,IF(I73="",I289,I73))</f>
        <v>9.9982625676814266E-4</v>
      </c>
      <c r="J290" s="9">
        <f t="shared" ref="J290:J321" si="115">IF(A73="",B289,A73)</f>
        <v>563.91999999999996</v>
      </c>
      <c r="K290" s="9">
        <f t="shared" si="107"/>
        <v>1E-4</v>
      </c>
      <c r="L290" s="9">
        <f t="shared" si="108"/>
        <v>563.91999999999996</v>
      </c>
    </row>
    <row r="291" spans="1:12">
      <c r="A291" s="66">
        <f t="shared" si="109"/>
        <v>0.28936418322217328</v>
      </c>
      <c r="B291" s="9">
        <f t="shared" si="110"/>
        <v>616.9</v>
      </c>
      <c r="C291" s="65">
        <f t="shared" si="104"/>
        <v>0.1</v>
      </c>
      <c r="D291" s="9">
        <f t="shared" si="111"/>
        <v>616.9</v>
      </c>
      <c r="E291" s="66">
        <f t="shared" si="105"/>
        <v>0.1</v>
      </c>
      <c r="F291" s="9">
        <f t="shared" si="112"/>
        <v>616.9</v>
      </c>
      <c r="G291" s="68">
        <f t="shared" si="106"/>
        <v>9.9982742683312181E-4</v>
      </c>
      <c r="H291" s="9">
        <f t="shared" si="113"/>
        <v>616.9</v>
      </c>
      <c r="I291" s="66">
        <f t="shared" si="114"/>
        <v>9.9982742683312181E-4</v>
      </c>
      <c r="J291" s="9">
        <f t="shared" si="115"/>
        <v>616.9</v>
      </c>
      <c r="K291" s="9">
        <f t="shared" si="107"/>
        <v>1E-4</v>
      </c>
      <c r="L291" s="9">
        <f t="shared" si="108"/>
        <v>616.9</v>
      </c>
    </row>
    <row r="292" spans="1:12">
      <c r="A292" s="66">
        <f t="shared" si="109"/>
        <v>0.28936418322217328</v>
      </c>
      <c r="B292" s="9">
        <f t="shared" si="110"/>
        <v>673.66</v>
      </c>
      <c r="C292" s="65">
        <f t="shared" si="104"/>
        <v>0.1</v>
      </c>
      <c r="D292" s="9">
        <f t="shared" si="111"/>
        <v>673.66</v>
      </c>
      <c r="E292" s="66">
        <f t="shared" si="105"/>
        <v>0.1</v>
      </c>
      <c r="F292" s="9">
        <f t="shared" si="112"/>
        <v>673.66</v>
      </c>
      <c r="G292" s="68">
        <f t="shared" si="106"/>
        <v>9.9982855856200602E-4</v>
      </c>
      <c r="H292" s="9">
        <f t="shared" si="113"/>
        <v>673.66</v>
      </c>
      <c r="I292" s="66">
        <f t="shared" si="114"/>
        <v>9.9982855856200602E-4</v>
      </c>
      <c r="J292" s="9">
        <f t="shared" si="115"/>
        <v>673.66</v>
      </c>
      <c r="K292" s="9">
        <f t="shared" si="107"/>
        <v>1E-4</v>
      </c>
      <c r="L292" s="9">
        <f t="shared" si="108"/>
        <v>673.66</v>
      </c>
    </row>
    <row r="293" spans="1:12">
      <c r="A293" s="66">
        <f t="shared" si="109"/>
        <v>0.28936418322217328</v>
      </c>
      <c r="B293" s="9">
        <f t="shared" si="110"/>
        <v>733.01</v>
      </c>
      <c r="C293" s="65">
        <f t="shared" si="104"/>
        <v>0.1</v>
      </c>
      <c r="D293" s="9">
        <f t="shared" si="111"/>
        <v>733.01</v>
      </c>
      <c r="E293" s="66">
        <f t="shared" si="105"/>
        <v>0.1</v>
      </c>
      <c r="F293" s="9">
        <f t="shared" si="112"/>
        <v>733.01</v>
      </c>
      <c r="G293" s="68">
        <f t="shared" si="106"/>
        <v>9.9982963033634479E-4</v>
      </c>
      <c r="H293" s="9">
        <f t="shared" si="113"/>
        <v>733.01</v>
      </c>
      <c r="I293" s="66">
        <f t="shared" si="114"/>
        <v>9.9982963033634479E-4</v>
      </c>
      <c r="J293" s="9">
        <f t="shared" si="115"/>
        <v>733.01</v>
      </c>
      <c r="K293" s="9">
        <f t="shared" si="107"/>
        <v>1E-4</v>
      </c>
      <c r="L293" s="9">
        <f t="shared" si="108"/>
        <v>733.01</v>
      </c>
    </row>
    <row r="294" spans="1:12">
      <c r="A294" s="66">
        <f t="shared" si="109"/>
        <v>0.28936418322217328</v>
      </c>
      <c r="B294" s="9">
        <f t="shared" si="110"/>
        <v>803.23</v>
      </c>
      <c r="C294" s="65">
        <f t="shared" si="104"/>
        <v>0.1</v>
      </c>
      <c r="D294" s="9">
        <f t="shared" si="111"/>
        <v>803.23</v>
      </c>
      <c r="E294" s="66">
        <f t="shared" si="105"/>
        <v>0.1</v>
      </c>
      <c r="F294" s="9">
        <f t="shared" si="112"/>
        <v>803.23</v>
      </c>
      <c r="G294" s="68">
        <f t="shared" si="106"/>
        <v>9.998307765516001E-4</v>
      </c>
      <c r="H294" s="9">
        <f t="shared" si="113"/>
        <v>803.23</v>
      </c>
      <c r="I294" s="66">
        <f t="shared" si="114"/>
        <v>9.998307765516001E-4</v>
      </c>
      <c r="J294" s="9">
        <f t="shared" si="115"/>
        <v>803.23</v>
      </c>
      <c r="K294" s="9">
        <f t="shared" si="107"/>
        <v>1E-4</v>
      </c>
      <c r="L294" s="9">
        <f t="shared" si="108"/>
        <v>803.23</v>
      </c>
    </row>
    <row r="295" spans="1:12">
      <c r="A295" s="66">
        <f t="shared" si="109"/>
        <v>0.28936418322217328</v>
      </c>
      <c r="B295" s="9">
        <f t="shared" si="110"/>
        <v>882.46</v>
      </c>
      <c r="C295" s="65">
        <f t="shared" si="104"/>
        <v>0.1</v>
      </c>
      <c r="D295" s="9">
        <f t="shared" si="111"/>
        <v>882.46</v>
      </c>
      <c r="E295" s="66">
        <f t="shared" si="105"/>
        <v>0.1</v>
      </c>
      <c r="F295" s="9">
        <f t="shared" si="112"/>
        <v>882.46</v>
      </c>
      <c r="G295" s="68">
        <f t="shared" si="106"/>
        <v>9.9983193925188467E-4</v>
      </c>
      <c r="H295" s="9">
        <f t="shared" si="113"/>
        <v>882.46</v>
      </c>
      <c r="I295" s="66">
        <f t="shared" si="114"/>
        <v>9.9983193925188467E-4</v>
      </c>
      <c r="J295" s="9">
        <f t="shared" si="115"/>
        <v>882.46</v>
      </c>
      <c r="K295" s="9">
        <f t="shared" si="107"/>
        <v>1E-4</v>
      </c>
      <c r="L295" s="9">
        <f t="shared" si="108"/>
        <v>882.46</v>
      </c>
    </row>
    <row r="296" spans="1:12">
      <c r="A296" s="66">
        <f t="shared" si="109"/>
        <v>0.28936418322217328</v>
      </c>
      <c r="B296" s="9">
        <f t="shared" si="110"/>
        <v>962.67</v>
      </c>
      <c r="C296" s="65">
        <f t="shared" si="104"/>
        <v>0.1</v>
      </c>
      <c r="D296" s="9">
        <f t="shared" si="111"/>
        <v>962.67</v>
      </c>
      <c r="E296" s="66">
        <f t="shared" si="105"/>
        <v>0.1</v>
      </c>
      <c r="F296" s="9">
        <f t="shared" si="112"/>
        <v>962.67</v>
      </c>
      <c r="G296" s="68">
        <f t="shared" si="106"/>
        <v>9.9983300037558291E-4</v>
      </c>
      <c r="H296" s="9">
        <f t="shared" si="113"/>
        <v>962.67</v>
      </c>
      <c r="I296" s="66">
        <f t="shared" si="114"/>
        <v>9.9983300037558291E-4</v>
      </c>
      <c r="J296" s="9">
        <f t="shared" si="115"/>
        <v>962.67</v>
      </c>
      <c r="K296" s="9">
        <f t="shared" si="107"/>
        <v>1E-4</v>
      </c>
      <c r="L296" s="9">
        <f t="shared" si="108"/>
        <v>962.67</v>
      </c>
    </row>
    <row r="297" spans="1:12">
      <c r="A297" s="66">
        <f t="shared" si="109"/>
        <v>0.28936418322217328</v>
      </c>
      <c r="B297" s="9">
        <f t="shared" si="110"/>
        <v>1051.32</v>
      </c>
      <c r="C297" s="65">
        <f t="shared" si="104"/>
        <v>0.1</v>
      </c>
      <c r="D297" s="9">
        <f t="shared" si="111"/>
        <v>1051.32</v>
      </c>
      <c r="E297" s="66">
        <f t="shared" si="105"/>
        <v>0.1</v>
      </c>
      <c r="F297" s="9">
        <f t="shared" si="112"/>
        <v>1051.32</v>
      </c>
      <c r="G297" s="68">
        <f t="shared" si="106"/>
        <v>9.9983406127516702E-4</v>
      </c>
      <c r="H297" s="9">
        <f t="shared" si="113"/>
        <v>1051.32</v>
      </c>
      <c r="I297" s="66">
        <f t="shared" si="114"/>
        <v>9.9983406127516702E-4</v>
      </c>
      <c r="J297" s="9">
        <f t="shared" si="115"/>
        <v>1051.32</v>
      </c>
      <c r="K297" s="9">
        <f t="shared" si="107"/>
        <v>1E-4</v>
      </c>
      <c r="L297" s="9">
        <f t="shared" si="108"/>
        <v>1051.32</v>
      </c>
    </row>
    <row r="298" spans="1:12">
      <c r="A298" s="66">
        <f t="shared" si="109"/>
        <v>0.28936418322217328</v>
      </c>
      <c r="B298" s="9">
        <f t="shared" si="110"/>
        <v>1149.3599999999999</v>
      </c>
      <c r="C298" s="65">
        <f t="shared" si="104"/>
        <v>0.1</v>
      </c>
      <c r="D298" s="9">
        <f t="shared" si="111"/>
        <v>1149.3599999999999</v>
      </c>
      <c r="E298" s="66">
        <f t="shared" si="105"/>
        <v>0.1</v>
      </c>
      <c r="F298" s="9">
        <f t="shared" si="112"/>
        <v>1149.3599999999999</v>
      </c>
      <c r="G298" s="68">
        <f t="shared" si="106"/>
        <v>9.9983512139487324E-4</v>
      </c>
      <c r="H298" s="9">
        <f t="shared" si="113"/>
        <v>1149.3599999999999</v>
      </c>
      <c r="I298" s="66">
        <f t="shared" si="114"/>
        <v>9.9983512139487324E-4</v>
      </c>
      <c r="J298" s="9">
        <f t="shared" si="115"/>
        <v>1149.3599999999999</v>
      </c>
      <c r="K298" s="9">
        <f t="shared" si="107"/>
        <v>1E-4</v>
      </c>
      <c r="L298" s="9">
        <f t="shared" si="108"/>
        <v>1149.3599999999999</v>
      </c>
    </row>
    <row r="299" spans="1:12">
      <c r="A299" s="66">
        <f t="shared" si="109"/>
        <v>0.28936418322217328</v>
      </c>
      <c r="B299" s="9">
        <f t="shared" si="110"/>
        <v>1259.49</v>
      </c>
      <c r="C299" s="65">
        <f t="shared" si="104"/>
        <v>0.1</v>
      </c>
      <c r="D299" s="9">
        <f t="shared" si="111"/>
        <v>1259.49</v>
      </c>
      <c r="E299" s="66">
        <f t="shared" si="105"/>
        <v>0.1</v>
      </c>
      <c r="F299" s="9">
        <f t="shared" si="112"/>
        <v>1259.49</v>
      </c>
      <c r="G299" s="68">
        <f t="shared" si="106"/>
        <v>9.9983619537955459E-4</v>
      </c>
      <c r="H299" s="9">
        <f t="shared" si="113"/>
        <v>1259.49</v>
      </c>
      <c r="I299" s="66">
        <f t="shared" si="114"/>
        <v>9.9983619537955459E-4</v>
      </c>
      <c r="J299" s="9">
        <f t="shared" si="115"/>
        <v>1259.49</v>
      </c>
      <c r="K299" s="9">
        <f t="shared" si="107"/>
        <v>1E-4</v>
      </c>
      <c r="L299" s="9">
        <f t="shared" si="108"/>
        <v>1259.49</v>
      </c>
    </row>
    <row r="300" spans="1:12">
      <c r="A300" s="66">
        <f t="shared" si="109"/>
        <v>0.28936418322217328</v>
      </c>
      <c r="B300" s="9">
        <f t="shared" si="110"/>
        <v>1377.45</v>
      </c>
      <c r="C300" s="65">
        <f t="shared" si="104"/>
        <v>0.1</v>
      </c>
      <c r="D300" s="9">
        <f t="shared" si="111"/>
        <v>1377.45</v>
      </c>
      <c r="E300" s="66">
        <f t="shared" si="105"/>
        <v>0.1</v>
      </c>
      <c r="F300" s="9">
        <f t="shared" si="112"/>
        <v>1377.45</v>
      </c>
      <c r="G300" s="68">
        <f t="shared" si="106"/>
        <v>9.9983723273254759E-4</v>
      </c>
      <c r="H300" s="9">
        <f t="shared" si="113"/>
        <v>1377.45</v>
      </c>
      <c r="I300" s="66">
        <f t="shared" si="114"/>
        <v>9.9983723273254759E-4</v>
      </c>
      <c r="J300" s="9">
        <f t="shared" si="115"/>
        <v>1377.45</v>
      </c>
      <c r="K300" s="9">
        <f t="shared" si="107"/>
        <v>1E-4</v>
      </c>
      <c r="L300" s="9">
        <f t="shared" si="108"/>
        <v>1377.45</v>
      </c>
    </row>
    <row r="301" spans="1:12">
      <c r="A301" s="66">
        <f t="shared" si="109"/>
        <v>0.28936418322217328</v>
      </c>
      <c r="B301" s="9">
        <f t="shared" si="110"/>
        <v>1509.97</v>
      </c>
      <c r="C301" s="65">
        <f t="shared" si="104"/>
        <v>0.1</v>
      </c>
      <c r="D301" s="9">
        <f t="shared" si="111"/>
        <v>1509.97</v>
      </c>
      <c r="E301" s="66">
        <f t="shared" si="105"/>
        <v>0.1</v>
      </c>
      <c r="F301" s="9">
        <f t="shared" si="112"/>
        <v>1509.97</v>
      </c>
      <c r="G301" s="68">
        <f t="shared" si="106"/>
        <v>9.9983828350086869E-4</v>
      </c>
      <c r="H301" s="9">
        <f t="shared" si="113"/>
        <v>1509.97</v>
      </c>
      <c r="I301" s="66">
        <f t="shared" si="114"/>
        <v>9.9983828350086869E-4</v>
      </c>
      <c r="J301" s="9">
        <f t="shared" si="115"/>
        <v>1509.97</v>
      </c>
      <c r="K301" s="9">
        <f t="shared" si="107"/>
        <v>1E-4</v>
      </c>
      <c r="L301" s="9">
        <f t="shared" si="108"/>
        <v>1509.97</v>
      </c>
    </row>
    <row r="302" spans="1:12">
      <c r="A302" s="66">
        <f t="shared" si="109"/>
        <v>0.28936418322217328</v>
      </c>
      <c r="B302" s="9">
        <f t="shared" si="110"/>
        <v>1648.21</v>
      </c>
      <c r="C302" s="65">
        <f t="shared" si="104"/>
        <v>0.1</v>
      </c>
      <c r="D302" s="9">
        <f t="shared" si="111"/>
        <v>1648.21</v>
      </c>
      <c r="E302" s="66">
        <f t="shared" si="105"/>
        <v>0.1</v>
      </c>
      <c r="F302" s="9">
        <f t="shared" si="112"/>
        <v>1648.21</v>
      </c>
      <c r="G302" s="68">
        <f t="shared" si="106"/>
        <v>9.9983927302510294E-4</v>
      </c>
      <c r="H302" s="9">
        <f t="shared" si="113"/>
        <v>1648.21</v>
      </c>
      <c r="I302" s="66">
        <f t="shared" si="114"/>
        <v>9.9983927302510294E-4</v>
      </c>
      <c r="J302" s="9">
        <f t="shared" si="115"/>
        <v>1648.21</v>
      </c>
      <c r="K302" s="9">
        <f t="shared" si="107"/>
        <v>1E-4</v>
      </c>
      <c r="L302" s="9">
        <f t="shared" si="108"/>
        <v>1648.21</v>
      </c>
    </row>
    <row r="303" spans="1:12">
      <c r="A303" s="66">
        <f t="shared" si="109"/>
        <v>0.28936418322217328</v>
      </c>
      <c r="B303" s="9">
        <f t="shared" si="110"/>
        <v>1808.14</v>
      </c>
      <c r="C303" s="65">
        <f t="shared" si="104"/>
        <v>0.1</v>
      </c>
      <c r="D303" s="9">
        <f t="shared" si="111"/>
        <v>1808.14</v>
      </c>
      <c r="E303" s="66">
        <f t="shared" si="105"/>
        <v>0.1</v>
      </c>
      <c r="F303" s="9">
        <f t="shared" si="112"/>
        <v>1808.14</v>
      </c>
      <c r="G303" s="68">
        <f t="shared" si="106"/>
        <v>9.9984030604478077E-4</v>
      </c>
      <c r="H303" s="9">
        <f t="shared" si="113"/>
        <v>1808.14</v>
      </c>
      <c r="I303" s="66">
        <f t="shared" si="114"/>
        <v>9.9984030604478077E-4</v>
      </c>
      <c r="J303" s="9">
        <f t="shared" si="115"/>
        <v>1808.14</v>
      </c>
      <c r="K303" s="9">
        <f t="shared" si="107"/>
        <v>1E-4</v>
      </c>
      <c r="L303" s="9">
        <f t="shared" si="108"/>
        <v>1808.14</v>
      </c>
    </row>
    <row r="304" spans="1:12">
      <c r="A304" s="66">
        <f t="shared" si="109"/>
        <v>0.28936418322217328</v>
      </c>
      <c r="B304" s="9">
        <f t="shared" si="110"/>
        <v>1980.68</v>
      </c>
      <c r="C304" s="65">
        <f t="shared" si="104"/>
        <v>0.1</v>
      </c>
      <c r="D304" s="9">
        <f t="shared" si="111"/>
        <v>1980.68</v>
      </c>
      <c r="E304" s="66">
        <f t="shared" si="105"/>
        <v>0.1</v>
      </c>
      <c r="F304" s="9">
        <f t="shared" si="112"/>
        <v>1980.68</v>
      </c>
      <c r="G304" s="68">
        <f t="shared" si="106"/>
        <v>9.9984130981369619E-4</v>
      </c>
      <c r="H304" s="9">
        <f t="shared" si="113"/>
        <v>1980.68</v>
      </c>
      <c r="I304" s="66">
        <f t="shared" si="114"/>
        <v>9.9984130981369619E-4</v>
      </c>
      <c r="J304" s="9">
        <f t="shared" si="115"/>
        <v>1980.68</v>
      </c>
      <c r="K304" s="9">
        <f t="shared" si="107"/>
        <v>1E-4</v>
      </c>
      <c r="L304" s="9">
        <f t="shared" si="108"/>
        <v>1980.68</v>
      </c>
    </row>
    <row r="305" spans="1:12">
      <c r="A305" s="66">
        <f t="shared" si="109"/>
        <v>0.28936418322217328</v>
      </c>
      <c r="B305" s="9">
        <f t="shared" si="110"/>
        <v>2159.98</v>
      </c>
      <c r="C305" s="65">
        <f t="shared" si="104"/>
        <v>0.1</v>
      </c>
      <c r="D305" s="9">
        <f t="shared" si="111"/>
        <v>2159.98</v>
      </c>
      <c r="E305" s="66">
        <f t="shared" si="105"/>
        <v>0.1</v>
      </c>
      <c r="F305" s="9">
        <f t="shared" si="112"/>
        <v>2159.98</v>
      </c>
      <c r="G305" s="68">
        <f t="shared" si="106"/>
        <v>9.998422525790444E-4</v>
      </c>
      <c r="H305" s="9">
        <f t="shared" si="113"/>
        <v>2159.98</v>
      </c>
      <c r="I305" s="66">
        <f t="shared" si="114"/>
        <v>9.998422525790444E-4</v>
      </c>
      <c r="J305" s="9">
        <f t="shared" si="115"/>
        <v>2159.98</v>
      </c>
      <c r="K305" s="9">
        <f t="shared" si="107"/>
        <v>1E-4</v>
      </c>
      <c r="L305" s="9">
        <f t="shared" si="108"/>
        <v>2159.98</v>
      </c>
    </row>
    <row r="306" spans="1:12">
      <c r="A306" s="66">
        <f t="shared" si="109"/>
        <v>0.28936418322217328</v>
      </c>
      <c r="B306" s="9">
        <f t="shared" si="110"/>
        <v>2368.06</v>
      </c>
      <c r="C306" s="65">
        <f t="shared" si="104"/>
        <v>0.1</v>
      </c>
      <c r="D306" s="9">
        <f t="shared" si="111"/>
        <v>2368.06</v>
      </c>
      <c r="E306" s="66">
        <f t="shared" si="105"/>
        <v>0.1</v>
      </c>
      <c r="F306" s="9">
        <f t="shared" si="112"/>
        <v>2368.06</v>
      </c>
      <c r="G306" s="68">
        <f t="shared" si="106"/>
        <v>9.9984324097232981E-4</v>
      </c>
      <c r="H306" s="9">
        <f t="shared" si="113"/>
        <v>2368.06</v>
      </c>
      <c r="I306" s="66">
        <f t="shared" si="114"/>
        <v>9.9984324097232981E-4</v>
      </c>
      <c r="J306" s="9">
        <f t="shared" si="115"/>
        <v>2368.06</v>
      </c>
      <c r="K306" s="9">
        <f t="shared" si="107"/>
        <v>1E-4</v>
      </c>
      <c r="L306" s="9">
        <f t="shared" si="108"/>
        <v>2368.06</v>
      </c>
    </row>
    <row r="307" spans="1:12">
      <c r="A307" s="66">
        <f t="shared" si="109"/>
        <v>0.28936418322217328</v>
      </c>
      <c r="B307" s="9">
        <f t="shared" si="110"/>
        <v>2590.08</v>
      </c>
      <c r="C307" s="65">
        <f t="shared" si="104"/>
        <v>0.1</v>
      </c>
      <c r="D307" s="9">
        <f t="shared" si="111"/>
        <v>2590.08</v>
      </c>
      <c r="E307" s="66">
        <f t="shared" si="105"/>
        <v>0.1</v>
      </c>
      <c r="F307" s="9">
        <f t="shared" si="112"/>
        <v>2590.08</v>
      </c>
      <c r="G307" s="68">
        <f t="shared" si="106"/>
        <v>9.9984419222179182E-4</v>
      </c>
      <c r="H307" s="9">
        <f t="shared" si="113"/>
        <v>2590.08</v>
      </c>
      <c r="I307" s="66">
        <f t="shared" si="114"/>
        <v>9.9984419222179182E-4</v>
      </c>
      <c r="J307" s="9">
        <f t="shared" si="115"/>
        <v>2590.08</v>
      </c>
      <c r="K307" s="9">
        <f t="shared" si="107"/>
        <v>1E-4</v>
      </c>
      <c r="L307" s="9">
        <f t="shared" si="108"/>
        <v>2590.08</v>
      </c>
    </row>
    <row r="308" spans="1:12">
      <c r="A308" s="66">
        <f t="shared" si="109"/>
        <v>0.28936418322217328</v>
      </c>
      <c r="B308" s="9">
        <f t="shared" si="110"/>
        <v>2827.18</v>
      </c>
      <c r="C308" s="65">
        <f t="shared" si="104"/>
        <v>0.1</v>
      </c>
      <c r="D308" s="9">
        <f t="shared" si="111"/>
        <v>2827.18</v>
      </c>
      <c r="E308" s="66">
        <f t="shared" si="105"/>
        <v>0.1</v>
      </c>
      <c r="F308" s="9">
        <f t="shared" si="112"/>
        <v>2827.18</v>
      </c>
      <c r="G308" s="68">
        <f t="shared" si="106"/>
        <v>9.9984511086820358E-4</v>
      </c>
      <c r="H308" s="9">
        <f t="shared" si="113"/>
        <v>2827.18</v>
      </c>
      <c r="I308" s="66">
        <f t="shared" si="114"/>
        <v>9.9984511086820358E-4</v>
      </c>
      <c r="J308" s="9">
        <f t="shared" si="115"/>
        <v>2827.18</v>
      </c>
      <c r="K308" s="9">
        <f t="shared" si="107"/>
        <v>1E-4</v>
      </c>
      <c r="L308" s="9">
        <f t="shared" si="108"/>
        <v>2827.18</v>
      </c>
    </row>
    <row r="309" spans="1:12">
      <c r="A309" s="66">
        <f t="shared" si="109"/>
        <v>0.28936418322217328</v>
      </c>
      <c r="B309" s="9">
        <f t="shared" si="110"/>
        <v>3098.82</v>
      </c>
      <c r="C309" s="65">
        <f t="shared" si="104"/>
        <v>0.1</v>
      </c>
      <c r="D309" s="9">
        <f t="shared" si="111"/>
        <v>3098.82</v>
      </c>
      <c r="E309" s="66">
        <f t="shared" si="105"/>
        <v>0.1</v>
      </c>
      <c r="F309" s="9">
        <f t="shared" si="112"/>
        <v>3098.82</v>
      </c>
      <c r="G309" s="68">
        <f t="shared" si="106"/>
        <v>9.9984606150277855E-4</v>
      </c>
      <c r="H309" s="9">
        <f t="shared" si="113"/>
        <v>3098.82</v>
      </c>
      <c r="I309" s="66">
        <f t="shared" si="114"/>
        <v>9.9984606150277855E-4</v>
      </c>
      <c r="J309" s="9">
        <f t="shared" si="115"/>
        <v>3098.82</v>
      </c>
      <c r="K309" s="9">
        <f t="shared" si="107"/>
        <v>1E-4</v>
      </c>
      <c r="L309" s="9">
        <f t="shared" si="108"/>
        <v>3098.82</v>
      </c>
    </row>
    <row r="310" spans="1:12">
      <c r="A310" s="66">
        <f t="shared" si="109"/>
        <v>0.28936418322217328</v>
      </c>
      <c r="B310" s="9">
        <f t="shared" si="110"/>
        <v>3390.7</v>
      </c>
      <c r="C310" s="65">
        <f t="shared" si="104"/>
        <v>0.1</v>
      </c>
      <c r="D310" s="9">
        <f t="shared" si="111"/>
        <v>3390.7</v>
      </c>
      <c r="E310" s="66">
        <f t="shared" si="105"/>
        <v>0.1</v>
      </c>
      <c r="F310" s="9">
        <f t="shared" si="112"/>
        <v>3390.7</v>
      </c>
      <c r="G310" s="68">
        <f t="shared" si="106"/>
        <v>9.9984698297185125E-4</v>
      </c>
      <c r="H310" s="9">
        <f t="shared" si="113"/>
        <v>3390.7</v>
      </c>
      <c r="I310" s="66">
        <f t="shared" si="114"/>
        <v>9.9984698297185125E-4</v>
      </c>
      <c r="J310" s="9">
        <f t="shared" si="115"/>
        <v>3390.7</v>
      </c>
      <c r="K310" s="9">
        <f t="shared" si="107"/>
        <v>1E-4</v>
      </c>
      <c r="L310" s="9">
        <f t="shared" si="108"/>
        <v>3390.7</v>
      </c>
    </row>
    <row r="311" spans="1:12">
      <c r="A311" s="66">
        <f t="shared" si="109"/>
        <v>0.28936418322217328</v>
      </c>
      <c r="B311" s="9">
        <f t="shared" si="110"/>
        <v>3709.24</v>
      </c>
      <c r="C311" s="65">
        <f t="shared" si="104"/>
        <v>0.1</v>
      </c>
      <c r="D311" s="9">
        <f t="shared" si="111"/>
        <v>3709.24</v>
      </c>
      <c r="E311" s="66">
        <f t="shared" si="105"/>
        <v>0.1</v>
      </c>
      <c r="F311" s="9">
        <f t="shared" si="112"/>
        <v>3709.24</v>
      </c>
      <c r="G311" s="68">
        <f t="shared" si="106"/>
        <v>9.9984789121866776E-4</v>
      </c>
      <c r="H311" s="9">
        <f t="shared" si="113"/>
        <v>3709.24</v>
      </c>
      <c r="I311" s="66">
        <f t="shared" si="114"/>
        <v>9.9984789121866776E-4</v>
      </c>
      <c r="J311" s="9">
        <f t="shared" si="115"/>
        <v>3709.24</v>
      </c>
      <c r="K311" s="9">
        <f t="shared" si="107"/>
        <v>1E-4</v>
      </c>
      <c r="L311" s="9">
        <f t="shared" si="108"/>
        <v>3709.24</v>
      </c>
    </row>
    <row r="312" spans="1:12">
      <c r="A312" s="66">
        <f t="shared" si="109"/>
        <v>0.28936418322217328</v>
      </c>
      <c r="B312" s="9">
        <f t="shared" si="110"/>
        <v>4058.09</v>
      </c>
      <c r="C312" s="65">
        <f t="shared" si="104"/>
        <v>0.1</v>
      </c>
      <c r="D312" s="9">
        <f t="shared" si="111"/>
        <v>4058.09</v>
      </c>
      <c r="E312" s="66">
        <f t="shared" si="105"/>
        <v>0.1</v>
      </c>
      <c r="F312" s="9">
        <f t="shared" si="112"/>
        <v>4058.09</v>
      </c>
      <c r="G312" s="68">
        <f t="shared" si="106"/>
        <v>9.9984878968915588E-4</v>
      </c>
      <c r="H312" s="9">
        <f t="shared" si="113"/>
        <v>4058.09</v>
      </c>
      <c r="I312" s="66">
        <f t="shared" si="114"/>
        <v>9.9984878968915588E-4</v>
      </c>
      <c r="J312" s="9">
        <f t="shared" si="115"/>
        <v>4058.09</v>
      </c>
      <c r="K312" s="9">
        <f t="shared" si="107"/>
        <v>1E-4</v>
      </c>
      <c r="L312" s="9">
        <f t="shared" si="108"/>
        <v>4058.09</v>
      </c>
    </row>
    <row r="313" spans="1:12">
      <c r="A313" s="66">
        <f t="shared" si="109"/>
        <v>0.28936418322217328</v>
      </c>
      <c r="B313" s="9">
        <f t="shared" si="110"/>
        <v>4436.32</v>
      </c>
      <c r="C313" s="65">
        <f t="shared" si="104"/>
        <v>0.1</v>
      </c>
      <c r="D313" s="9">
        <f t="shared" si="111"/>
        <v>4436.32</v>
      </c>
      <c r="E313" s="66">
        <f t="shared" si="105"/>
        <v>0.1</v>
      </c>
      <c r="F313" s="9">
        <f t="shared" si="112"/>
        <v>4436.32</v>
      </c>
      <c r="G313" s="68">
        <f t="shared" si="106"/>
        <v>9.9984967001998581E-4</v>
      </c>
      <c r="H313" s="9">
        <f t="shared" si="113"/>
        <v>4436.32</v>
      </c>
      <c r="I313" s="66">
        <f t="shared" si="114"/>
        <v>9.9984967001998581E-4</v>
      </c>
      <c r="J313" s="9">
        <f t="shared" si="115"/>
        <v>4436.32</v>
      </c>
      <c r="K313" s="9">
        <f t="shared" si="107"/>
        <v>1E-4</v>
      </c>
      <c r="L313" s="9">
        <f t="shared" si="108"/>
        <v>4436.32</v>
      </c>
    </row>
    <row r="314" spans="1:12">
      <c r="A314" s="66">
        <f t="shared" si="109"/>
        <v>0.31567001806055262</v>
      </c>
      <c r="B314" s="9">
        <f t="shared" si="110"/>
        <v>4846.51</v>
      </c>
      <c r="C314" s="65">
        <f t="shared" si="104"/>
        <v>0.1</v>
      </c>
      <c r="D314" s="9">
        <f t="shared" si="111"/>
        <v>4846.51</v>
      </c>
      <c r="E314" s="66">
        <f t="shared" si="105"/>
        <v>0.1</v>
      </c>
      <c r="F314" s="9">
        <f t="shared" si="112"/>
        <v>4846.51</v>
      </c>
      <c r="G314" s="68">
        <f t="shared" si="106"/>
        <v>9.9985053356650005E-4</v>
      </c>
      <c r="H314" s="9">
        <f t="shared" si="113"/>
        <v>4846.51</v>
      </c>
      <c r="I314" s="66">
        <f t="shared" si="114"/>
        <v>9.9985053356650005E-4</v>
      </c>
      <c r="J314" s="9">
        <f t="shared" si="115"/>
        <v>4846.51</v>
      </c>
      <c r="K314" s="9">
        <f t="shared" si="107"/>
        <v>1E-4</v>
      </c>
      <c r="L314" s="9">
        <f t="shared" si="108"/>
        <v>4846.51</v>
      </c>
    </row>
    <row r="315" spans="1:12">
      <c r="A315" s="66">
        <f t="shared" si="109"/>
        <v>0.3682816877373114</v>
      </c>
      <c r="B315" s="9">
        <f t="shared" si="110"/>
        <v>5303.25</v>
      </c>
      <c r="C315" s="65">
        <f t="shared" si="104"/>
        <v>6.8748191837683159E-2</v>
      </c>
      <c r="D315" s="9">
        <f t="shared" si="111"/>
        <v>5303.25</v>
      </c>
      <c r="E315" s="66">
        <f t="shared" si="105"/>
        <v>0.1</v>
      </c>
      <c r="F315" s="9">
        <f t="shared" si="112"/>
        <v>5303.25</v>
      </c>
      <c r="G315" s="68">
        <f t="shared" si="106"/>
        <v>9.9985140286648687E-4</v>
      </c>
      <c r="H315" s="9">
        <f t="shared" si="113"/>
        <v>5303.25</v>
      </c>
      <c r="I315" s="66">
        <f t="shared" si="114"/>
        <v>9.9985140286648687E-4</v>
      </c>
      <c r="J315" s="9">
        <f t="shared" si="115"/>
        <v>5303.25</v>
      </c>
      <c r="K315" s="9">
        <f t="shared" si="107"/>
        <v>1E-4</v>
      </c>
      <c r="L315" s="9">
        <f t="shared" si="108"/>
        <v>5303.25</v>
      </c>
    </row>
    <row r="316" spans="1:12">
      <c r="A316" s="66">
        <f t="shared" si="109"/>
        <v>0.47350502709082898</v>
      </c>
      <c r="B316" s="9">
        <f t="shared" si="110"/>
        <v>5804.89</v>
      </c>
      <c r="C316" s="65">
        <f t="shared" si="104"/>
        <v>0.17397153119120073</v>
      </c>
      <c r="D316" s="9">
        <f t="shared" si="111"/>
        <v>5804.89</v>
      </c>
      <c r="E316" s="66">
        <f t="shared" si="105"/>
        <v>0.1</v>
      </c>
      <c r="F316" s="9">
        <f t="shared" si="112"/>
        <v>5804.89</v>
      </c>
      <c r="G316" s="68">
        <f t="shared" si="106"/>
        <v>9.998522651470422E-4</v>
      </c>
      <c r="H316" s="9">
        <f t="shared" si="113"/>
        <v>5804.89</v>
      </c>
      <c r="I316" s="66">
        <f t="shared" si="114"/>
        <v>9.9985230559479239E-4</v>
      </c>
      <c r="J316" s="9">
        <f t="shared" si="115"/>
        <v>5804.89</v>
      </c>
      <c r="K316" s="9">
        <f t="shared" si="107"/>
        <v>1E-4</v>
      </c>
      <c r="L316" s="9">
        <f t="shared" si="108"/>
        <v>5804.89</v>
      </c>
    </row>
    <row r="317" spans="1:12">
      <c r="A317" s="66">
        <f t="shared" si="109"/>
        <v>0.76286921031300214</v>
      </c>
      <c r="B317" s="9">
        <f t="shared" si="110"/>
        <v>6358.49</v>
      </c>
      <c r="C317" s="65">
        <f t="shared" si="104"/>
        <v>0.4633357144133739</v>
      </c>
      <c r="D317" s="9">
        <f t="shared" si="111"/>
        <v>6358.49</v>
      </c>
      <c r="E317" s="66">
        <f t="shared" si="105"/>
        <v>0.35005577324774001</v>
      </c>
      <c r="F317" s="9">
        <f t="shared" si="112"/>
        <v>6358.49</v>
      </c>
      <c r="G317" s="68">
        <f t="shared" si="106"/>
        <v>9.9985312412943415E-4</v>
      </c>
      <c r="H317" s="9">
        <f t="shared" si="113"/>
        <v>6358.49</v>
      </c>
      <c r="I317" s="66">
        <f t="shared" si="114"/>
        <v>0.35105562637186943</v>
      </c>
      <c r="J317" s="9">
        <f t="shared" si="115"/>
        <v>6358.49</v>
      </c>
      <c r="K317" s="9">
        <f t="shared" si="107"/>
        <v>1E-4</v>
      </c>
      <c r="L317" s="9">
        <f t="shared" si="108"/>
        <v>6358.49</v>
      </c>
    </row>
    <row r="318" spans="1:12">
      <c r="A318" s="66">
        <f t="shared" si="109"/>
        <v>1.025927558696796</v>
      </c>
      <c r="B318" s="9">
        <f t="shared" si="110"/>
        <v>6945.19</v>
      </c>
      <c r="C318" s="65">
        <f t="shared" si="104"/>
        <v>0.72639406279716767</v>
      </c>
      <c r="D318" s="9">
        <f t="shared" si="111"/>
        <v>6945.19</v>
      </c>
      <c r="E318" s="66">
        <f t="shared" si="105"/>
        <v>0.85002900326787756</v>
      </c>
      <c r="F318" s="9">
        <f t="shared" si="112"/>
        <v>6945.19</v>
      </c>
      <c r="G318" s="68">
        <f t="shared" si="106"/>
        <v>9.9985394693288994E-4</v>
      </c>
      <c r="H318" s="9">
        <f t="shared" si="113"/>
        <v>6945.19</v>
      </c>
      <c r="I318" s="66">
        <f t="shared" si="114"/>
        <v>0.85102885721481047</v>
      </c>
      <c r="J318" s="9">
        <f t="shared" si="115"/>
        <v>6945.19</v>
      </c>
      <c r="K318" s="9">
        <f t="shared" si="107"/>
        <v>1E-4</v>
      </c>
      <c r="L318" s="9">
        <f t="shared" si="108"/>
        <v>6945.19</v>
      </c>
    </row>
    <row r="319" spans="1:12">
      <c r="A319" s="66">
        <f t="shared" si="109"/>
        <v>1.3942092464341076</v>
      </c>
      <c r="B319" s="9">
        <f t="shared" si="110"/>
        <v>7607.74</v>
      </c>
      <c r="C319" s="65">
        <f t="shared" si="104"/>
        <v>1.0946757505344793</v>
      </c>
      <c r="D319" s="9">
        <f t="shared" si="111"/>
        <v>7607.74</v>
      </c>
      <c r="E319" s="66">
        <f t="shared" si="105"/>
        <v>1.1762420157549505</v>
      </c>
      <c r="F319" s="9">
        <f t="shared" si="112"/>
        <v>7607.74</v>
      </c>
      <c r="G319" s="68">
        <f t="shared" si="106"/>
        <v>9.9985478676853064E-4</v>
      </c>
      <c r="H319" s="9">
        <f t="shared" si="113"/>
        <v>7607.74</v>
      </c>
      <c r="I319" s="66">
        <f t="shared" si="114"/>
        <v>1.1772418705417189</v>
      </c>
      <c r="J319" s="9">
        <f t="shared" si="115"/>
        <v>7607.74</v>
      </c>
      <c r="K319" s="9">
        <f t="shared" si="107"/>
        <v>1E-4</v>
      </c>
      <c r="L319" s="9">
        <f t="shared" si="108"/>
        <v>7607.74</v>
      </c>
    </row>
    <row r="320" spans="1:12">
      <c r="A320" s="66">
        <f t="shared" si="109"/>
        <v>1.6835734296562808</v>
      </c>
      <c r="B320" s="9">
        <f t="shared" si="110"/>
        <v>8317.31</v>
      </c>
      <c r="C320" s="65">
        <f t="shared" si="104"/>
        <v>1.3840399337566525</v>
      </c>
      <c r="D320" s="9">
        <f t="shared" si="111"/>
        <v>8317.31</v>
      </c>
      <c r="E320" s="66">
        <f t="shared" si="105"/>
        <v>1.3827768128981086</v>
      </c>
      <c r="F320" s="9">
        <f t="shared" si="112"/>
        <v>8317.31</v>
      </c>
      <c r="G320" s="68">
        <f t="shared" si="106"/>
        <v>9.9985559938610305E-4</v>
      </c>
      <c r="H320" s="9">
        <f t="shared" si="113"/>
        <v>8317.31</v>
      </c>
      <c r="I320" s="66">
        <f t="shared" si="114"/>
        <v>1.3837766684974948</v>
      </c>
      <c r="J320" s="9">
        <f t="shared" si="115"/>
        <v>8317.31</v>
      </c>
      <c r="K320" s="9">
        <f t="shared" si="107"/>
        <v>1E-4</v>
      </c>
      <c r="L320" s="9">
        <f t="shared" si="108"/>
        <v>8317.31</v>
      </c>
    </row>
    <row r="321" spans="1:12">
      <c r="A321" s="66">
        <f t="shared" si="109"/>
        <v>1.8677142735249361</v>
      </c>
      <c r="B321" s="9">
        <f t="shared" si="110"/>
        <v>9097.0499999999993</v>
      </c>
      <c r="C321" s="65">
        <f t="shared" ref="C321:C342" si="116">IF(D104&lt;0.0001,0.1,IF(D104="",0.001,D104))</f>
        <v>1.5681807776253078</v>
      </c>
      <c r="D321" s="9">
        <f t="shared" si="111"/>
        <v>9097.0499999999993</v>
      </c>
      <c r="E321" s="66">
        <f t="shared" ref="E321:E342" si="117">IF(E104&lt;0.0001,0.1,IF(E104="",E320,E104))</f>
        <v>1.5265691227592109</v>
      </c>
      <c r="F321" s="9">
        <f t="shared" si="112"/>
        <v>9097.0499999999993</v>
      </c>
      <c r="G321" s="68">
        <f t="shared" ref="G321:G342" si="118">IF(G104&lt;0.0001,0.1,IF(G104="",0.0001,G104))</f>
        <v>9.9985640688941596E-4</v>
      </c>
      <c r="H321" s="9">
        <f t="shared" si="113"/>
        <v>9097.0499999999993</v>
      </c>
      <c r="I321" s="66">
        <f t="shared" si="114"/>
        <v>1.5275689791661002</v>
      </c>
      <c r="J321" s="9">
        <f t="shared" si="115"/>
        <v>9097.0499999999993</v>
      </c>
      <c r="K321" s="9">
        <f t="shared" ref="K321:K342" si="119">IF(M104&lt;0.0001,0.1,IF(M104="",0.0001,M104))</f>
        <v>1E-4</v>
      </c>
      <c r="L321" s="9">
        <f t="shared" ref="L321:L342" si="120">IF(C105="",D321,C105)</f>
        <v>9097.0499999999993</v>
      </c>
    </row>
    <row r="322" spans="1:12">
      <c r="A322" s="66">
        <f t="shared" ref="A322:A342" si="121">IF(B105="",A321,IF(B105&lt;0.0001,0.1,B105))</f>
        <v>2.0255492825552128</v>
      </c>
      <c r="B322" s="9">
        <f t="shared" ref="B322:B342" si="122">IF(A105="",B321,A105)</f>
        <v>9956.36</v>
      </c>
      <c r="C322" s="65">
        <f t="shared" si="116"/>
        <v>1.7260157866555845</v>
      </c>
      <c r="D322" s="9">
        <f t="shared" ref="D322:D342" si="123">IF(A105="",B321,A105)</f>
        <v>9956.36</v>
      </c>
      <c r="E322" s="66">
        <f t="shared" si="117"/>
        <v>1.6321554483627898</v>
      </c>
      <c r="F322" s="9">
        <f t="shared" ref="F322:F342" si="124">IF(A105="",B321,A105)</f>
        <v>9956.36</v>
      </c>
      <c r="G322" s="68">
        <f t="shared" si="118"/>
        <v>9.9985721117185761E-4</v>
      </c>
      <c r="H322" s="9">
        <f t="shared" ref="H322:H342" si="125">IF(A105="",B321,A105)</f>
        <v>9956.36</v>
      </c>
      <c r="I322" s="66">
        <f t="shared" ref="I322:I342" si="126">IF(I105&lt;0.0001,0.1,IF(I105="",I321,I105))</f>
        <v>1.6331553055739616</v>
      </c>
      <c r="J322" s="9">
        <f t="shared" ref="J322:J342" si="127">IF(A105="",B321,A105)</f>
        <v>9956.36</v>
      </c>
      <c r="K322" s="9">
        <f t="shared" si="119"/>
        <v>1E-4</v>
      </c>
      <c r="L322" s="9">
        <f t="shared" si="120"/>
        <v>9956.36</v>
      </c>
    </row>
    <row r="323" spans="1:12">
      <c r="A323" s="66">
        <f t="shared" si="121"/>
        <v>2.1044667870703511</v>
      </c>
      <c r="B323" s="9">
        <f t="shared" si="122"/>
        <v>10895.74</v>
      </c>
      <c r="C323" s="65">
        <f t="shared" si="116"/>
        <v>1.8049332911707228</v>
      </c>
      <c r="D323" s="9">
        <f t="shared" si="123"/>
        <v>10895.74</v>
      </c>
      <c r="E323" s="66">
        <f t="shared" si="117"/>
        <v>1.7122159867447357</v>
      </c>
      <c r="F323" s="9">
        <f t="shared" si="124"/>
        <v>10895.74</v>
      </c>
      <c r="G323" s="68">
        <f t="shared" si="118"/>
        <v>9.9985800560960301E-4</v>
      </c>
      <c r="H323" s="9">
        <f t="shared" si="125"/>
        <v>10895.74</v>
      </c>
      <c r="I323" s="66">
        <f t="shared" si="126"/>
        <v>1.7132158447503454</v>
      </c>
      <c r="J323" s="9">
        <f t="shared" si="127"/>
        <v>10895.74</v>
      </c>
      <c r="K323" s="9">
        <f t="shared" si="119"/>
        <v>1E-4</v>
      </c>
      <c r="L323" s="9">
        <f t="shared" si="120"/>
        <v>10895.74</v>
      </c>
    </row>
    <row r="324" spans="1:12">
      <c r="A324" s="66">
        <f t="shared" si="121"/>
        <v>2.1570784567471102</v>
      </c>
      <c r="B324" s="9">
        <f t="shared" si="122"/>
        <v>11894.01</v>
      </c>
      <c r="C324" s="65">
        <f t="shared" si="116"/>
        <v>1.8575449608474819</v>
      </c>
      <c r="D324" s="9">
        <f t="shared" si="123"/>
        <v>11894.01</v>
      </c>
      <c r="E324" s="66">
        <f t="shared" si="117"/>
        <v>1.7734484006392148</v>
      </c>
      <c r="F324" s="9">
        <f t="shared" si="124"/>
        <v>11894.01</v>
      </c>
      <c r="G324" s="68">
        <f t="shared" si="118"/>
        <v>9.9985876961193555E-4</v>
      </c>
      <c r="H324" s="9">
        <f t="shared" si="125"/>
        <v>11894.01</v>
      </c>
      <c r="I324" s="66">
        <f t="shared" si="126"/>
        <v>1.7744482594088267</v>
      </c>
      <c r="J324" s="9">
        <f t="shared" si="127"/>
        <v>11894.01</v>
      </c>
      <c r="K324" s="9">
        <f t="shared" si="119"/>
        <v>1E-4</v>
      </c>
      <c r="L324" s="9">
        <f t="shared" si="120"/>
        <v>11894.01</v>
      </c>
    </row>
    <row r="325" spans="1:12">
      <c r="A325" s="66">
        <f t="shared" si="121"/>
        <v>2.209690126423868</v>
      </c>
      <c r="B325" s="9">
        <f t="shared" si="122"/>
        <v>12995.56</v>
      </c>
      <c r="C325" s="65">
        <f t="shared" si="116"/>
        <v>1.9101566305242397</v>
      </c>
      <c r="D325" s="9">
        <f t="shared" si="123"/>
        <v>12995.56</v>
      </c>
      <c r="E325" s="66">
        <f t="shared" si="117"/>
        <v>1.8234599971042436</v>
      </c>
      <c r="F325" s="9">
        <f t="shared" si="124"/>
        <v>12995.56</v>
      </c>
      <c r="G325" s="68">
        <f t="shared" si="118"/>
        <v>9.9985953323884834E-4</v>
      </c>
      <c r="H325" s="9">
        <f t="shared" si="125"/>
        <v>12995.56</v>
      </c>
      <c r="I325" s="66">
        <f t="shared" si="126"/>
        <v>1.8244598566374823</v>
      </c>
      <c r="J325" s="9">
        <f t="shared" si="127"/>
        <v>12995.56</v>
      </c>
      <c r="K325" s="9">
        <f t="shared" si="119"/>
        <v>1E-4</v>
      </c>
      <c r="L325" s="9">
        <f t="shared" si="120"/>
        <v>12995.56</v>
      </c>
    </row>
    <row r="326" spans="1:12">
      <c r="A326" s="66">
        <f t="shared" si="121"/>
        <v>2.235995961262248</v>
      </c>
      <c r="B326" s="9">
        <f t="shared" si="122"/>
        <v>14294.33</v>
      </c>
      <c r="C326" s="65">
        <f t="shared" si="116"/>
        <v>1.9364624653626197</v>
      </c>
      <c r="D326" s="9">
        <f t="shared" si="123"/>
        <v>14294.33</v>
      </c>
      <c r="E326" s="66">
        <f t="shared" si="117"/>
        <v>1.8674858493634872</v>
      </c>
      <c r="F326" s="9">
        <f t="shared" si="124"/>
        <v>14294.33</v>
      </c>
      <c r="G326" s="68">
        <f t="shared" si="118"/>
        <v>9.9986034531478044E-4</v>
      </c>
      <c r="H326" s="9">
        <f t="shared" si="125"/>
        <v>14294.33</v>
      </c>
      <c r="I326" s="66">
        <f t="shared" si="126"/>
        <v>1.8684857097088019</v>
      </c>
      <c r="J326" s="9">
        <f t="shared" si="127"/>
        <v>14294.33</v>
      </c>
      <c r="K326" s="9">
        <f t="shared" si="119"/>
        <v>1E-4</v>
      </c>
      <c r="L326" s="9">
        <f t="shared" si="120"/>
        <v>14294.33</v>
      </c>
    </row>
    <row r="327" spans="1:12">
      <c r="A327" s="66">
        <f t="shared" si="121"/>
        <v>2.2623017961006271</v>
      </c>
      <c r="B327" s="9">
        <f t="shared" si="122"/>
        <v>15594.58</v>
      </c>
      <c r="C327" s="65">
        <f t="shared" si="116"/>
        <v>1.9627683002009988</v>
      </c>
      <c r="D327" s="9">
        <f t="shared" si="123"/>
        <v>15594.58</v>
      </c>
      <c r="E327" s="66">
        <f t="shared" si="117"/>
        <v>1.9010481054759865</v>
      </c>
      <c r="F327" s="9">
        <f t="shared" si="124"/>
        <v>15594.58</v>
      </c>
      <c r="G327" s="68">
        <f t="shared" si="118"/>
        <v>9.9986107935888264E-4</v>
      </c>
      <c r="H327" s="9">
        <f t="shared" si="125"/>
        <v>15594.58</v>
      </c>
      <c r="I327" s="66">
        <f t="shared" si="126"/>
        <v>1.9020479665553454</v>
      </c>
      <c r="J327" s="9">
        <f t="shared" si="127"/>
        <v>15594.58</v>
      </c>
      <c r="K327" s="9">
        <f t="shared" si="119"/>
        <v>1E-4</v>
      </c>
      <c r="L327" s="9">
        <f t="shared" si="120"/>
        <v>15594.58</v>
      </c>
    </row>
    <row r="328" spans="1:12">
      <c r="A328" s="66">
        <f t="shared" si="121"/>
        <v>2.2886076309390067</v>
      </c>
      <c r="B328" s="9">
        <f t="shared" si="122"/>
        <v>17093.87</v>
      </c>
      <c r="C328" s="65">
        <f t="shared" si="116"/>
        <v>1.9890741350393784</v>
      </c>
      <c r="D328" s="9">
        <f t="shared" si="123"/>
        <v>17093.87</v>
      </c>
      <c r="E328" s="66">
        <f t="shared" si="117"/>
        <v>1.931115386089141</v>
      </c>
      <c r="F328" s="9">
        <f t="shared" si="124"/>
        <v>17093.87</v>
      </c>
      <c r="G328" s="68">
        <f t="shared" si="118"/>
        <v>9.9986184502307463E-4</v>
      </c>
      <c r="H328" s="9">
        <f t="shared" si="125"/>
        <v>17093.87</v>
      </c>
      <c r="I328" s="66">
        <f t="shared" si="126"/>
        <v>1.9321152479341641</v>
      </c>
      <c r="J328" s="9">
        <f t="shared" si="127"/>
        <v>17093.87</v>
      </c>
      <c r="K328" s="9">
        <f t="shared" si="119"/>
        <v>1E-4</v>
      </c>
      <c r="L328" s="9">
        <f t="shared" si="120"/>
        <v>17093.87</v>
      </c>
    </row>
    <row r="329" spans="1:12">
      <c r="A329" s="66">
        <f t="shared" si="121"/>
        <v>2.3149134657773862</v>
      </c>
      <c r="B329" s="9">
        <f t="shared" si="122"/>
        <v>18691.84</v>
      </c>
      <c r="C329" s="65">
        <f t="shared" si="116"/>
        <v>2.0153799698777579</v>
      </c>
      <c r="D329" s="9">
        <f t="shared" si="123"/>
        <v>18691.84</v>
      </c>
      <c r="E329" s="66">
        <f t="shared" si="117"/>
        <v>1.9562377803713191</v>
      </c>
      <c r="F329" s="9">
        <f t="shared" si="124"/>
        <v>18691.84</v>
      </c>
      <c r="G329" s="68">
        <f t="shared" si="118"/>
        <v>9.9986258235968653E-4</v>
      </c>
      <c r="H329" s="9">
        <f t="shared" si="125"/>
        <v>18691.84</v>
      </c>
      <c r="I329" s="66">
        <f t="shared" si="126"/>
        <v>1.9572376429536789</v>
      </c>
      <c r="J329" s="9">
        <f t="shared" si="127"/>
        <v>18691.84</v>
      </c>
      <c r="K329" s="9">
        <f t="shared" si="119"/>
        <v>1E-4</v>
      </c>
      <c r="L329" s="9">
        <f t="shared" si="120"/>
        <v>18691.84</v>
      </c>
    </row>
    <row r="330" spans="1:12">
      <c r="A330" s="66">
        <f t="shared" si="121"/>
        <v>2.3149134657773862</v>
      </c>
      <c r="B330" s="9">
        <f t="shared" si="122"/>
        <v>20392.849999999999</v>
      </c>
      <c r="C330" s="65">
        <f t="shared" si="116"/>
        <v>2.0153799698777579</v>
      </c>
      <c r="D330" s="9">
        <f t="shared" si="123"/>
        <v>20392.849999999999</v>
      </c>
      <c r="E330" s="66">
        <f t="shared" si="117"/>
        <v>1.977555524641283</v>
      </c>
      <c r="F330" s="9">
        <f t="shared" si="124"/>
        <v>20392.849999999999</v>
      </c>
      <c r="G330" s="68">
        <f t="shared" si="118"/>
        <v>9.9986329343461269E-4</v>
      </c>
      <c r="H330" s="9">
        <f t="shared" si="125"/>
        <v>20392.849999999999</v>
      </c>
      <c r="I330" s="66">
        <f t="shared" si="126"/>
        <v>1.9785553879347177</v>
      </c>
      <c r="J330" s="9">
        <f t="shared" si="127"/>
        <v>20392.849999999999</v>
      </c>
      <c r="K330" s="9">
        <f t="shared" si="119"/>
        <v>1E-4</v>
      </c>
      <c r="L330" s="9">
        <f t="shared" si="120"/>
        <v>20392.849999999999</v>
      </c>
    </row>
    <row r="331" spans="1:12">
      <c r="A331" s="66">
        <f t="shared" si="121"/>
        <v>2.3149134657773862</v>
      </c>
      <c r="B331" s="9">
        <f t="shared" si="122"/>
        <v>22294.5</v>
      </c>
      <c r="C331" s="65">
        <f t="shared" si="116"/>
        <v>2.0153799698777579</v>
      </c>
      <c r="D331" s="9">
        <f t="shared" si="123"/>
        <v>22294.5</v>
      </c>
      <c r="E331" s="66">
        <f t="shared" si="117"/>
        <v>1.9967300603487435</v>
      </c>
      <c r="F331" s="9">
        <f t="shared" si="124"/>
        <v>22294.5</v>
      </c>
      <c r="G331" s="68">
        <f t="shared" si="118"/>
        <v>9.9986401373267585E-4</v>
      </c>
      <c r="H331" s="9">
        <f t="shared" si="125"/>
        <v>22294.5</v>
      </c>
      <c r="I331" s="66">
        <f t="shared" si="126"/>
        <v>1.9977299243624762</v>
      </c>
      <c r="J331" s="9">
        <f t="shared" si="127"/>
        <v>22294.5</v>
      </c>
      <c r="K331" s="9">
        <f t="shared" si="119"/>
        <v>1E-4</v>
      </c>
      <c r="L331" s="9">
        <f t="shared" si="120"/>
        <v>22294.5</v>
      </c>
    </row>
    <row r="332" spans="1:12">
      <c r="A332" s="66">
        <f t="shared" si="121"/>
        <v>2.3149134657773862</v>
      </c>
      <c r="B332" s="9">
        <f t="shared" si="122"/>
        <v>24396.01</v>
      </c>
      <c r="C332" s="65">
        <f t="shared" si="116"/>
        <v>2.0153799698777579</v>
      </c>
      <c r="D332" s="9">
        <f t="shared" si="123"/>
        <v>24396.01</v>
      </c>
      <c r="E332" s="66">
        <f t="shared" si="117"/>
        <v>2.0138522626776418</v>
      </c>
      <c r="F332" s="9">
        <f t="shared" si="124"/>
        <v>24396.01</v>
      </c>
      <c r="G332" s="68">
        <f t="shared" si="118"/>
        <v>9.9986473382721128E-4</v>
      </c>
      <c r="H332" s="9">
        <f t="shared" si="125"/>
        <v>24396.01</v>
      </c>
      <c r="I332" s="66">
        <f t="shared" si="126"/>
        <v>2.0148521274114692</v>
      </c>
      <c r="J332" s="9">
        <f t="shared" si="127"/>
        <v>24396.01</v>
      </c>
      <c r="K332" s="9">
        <f t="shared" si="119"/>
        <v>1E-4</v>
      </c>
      <c r="L332" s="9">
        <f t="shared" si="120"/>
        <v>24396.01</v>
      </c>
    </row>
    <row r="333" spans="1:12">
      <c r="A333" s="66">
        <f t="shared" si="121"/>
        <v>2.3149134657773862</v>
      </c>
      <c r="B333" s="9">
        <f t="shared" si="122"/>
        <v>26697.040000000001</v>
      </c>
      <c r="C333" s="65">
        <f t="shared" si="116"/>
        <v>2.0153799698777579</v>
      </c>
      <c r="D333" s="9">
        <f t="shared" si="123"/>
        <v>26697.040000000001</v>
      </c>
      <c r="E333" s="66">
        <f t="shared" si="117"/>
        <v>2.029093083226059</v>
      </c>
      <c r="F333" s="9">
        <f t="shared" si="124"/>
        <v>26697.040000000001</v>
      </c>
      <c r="G333" s="68">
        <f t="shared" si="118"/>
        <v>9.9986544675671881E-4</v>
      </c>
      <c r="H333" s="9">
        <f t="shared" si="125"/>
        <v>26697.040000000001</v>
      </c>
      <c r="I333" s="66">
        <f t="shared" si="126"/>
        <v>2.0300929486728156</v>
      </c>
      <c r="J333" s="9">
        <f t="shared" si="127"/>
        <v>26697.040000000001</v>
      </c>
      <c r="K333" s="9">
        <f t="shared" si="119"/>
        <v>1E-4</v>
      </c>
      <c r="L333" s="9">
        <f t="shared" si="120"/>
        <v>26697.040000000001</v>
      </c>
    </row>
    <row r="334" spans="1:12">
      <c r="A334" s="66">
        <f t="shared" si="121"/>
        <v>2.3149134657773862</v>
      </c>
      <c r="B334" s="9">
        <f t="shared" si="122"/>
        <v>29297.7</v>
      </c>
      <c r="C334" s="65">
        <f t="shared" si="116"/>
        <v>2.0153799698777579</v>
      </c>
      <c r="D334" s="9">
        <f t="shared" si="123"/>
        <v>29297.7</v>
      </c>
      <c r="E334" s="66">
        <f t="shared" si="117"/>
        <v>2.0431427763083057</v>
      </c>
      <c r="F334" s="9">
        <f t="shared" si="124"/>
        <v>29297.7</v>
      </c>
      <c r="G334" s="68">
        <f t="shared" si="118"/>
        <v>9.9986617418780857E-4</v>
      </c>
      <c r="H334" s="9">
        <f t="shared" si="125"/>
        <v>29297.7</v>
      </c>
      <c r="I334" s="66">
        <f t="shared" si="126"/>
        <v>2.0441426424824933</v>
      </c>
      <c r="J334" s="9">
        <f t="shared" si="127"/>
        <v>29297.7</v>
      </c>
      <c r="K334" s="9">
        <f t="shared" si="119"/>
        <v>1E-4</v>
      </c>
      <c r="L334" s="9">
        <f t="shared" si="120"/>
        <v>29297.7</v>
      </c>
    </row>
    <row r="335" spans="1:12">
      <c r="A335" s="66">
        <f t="shared" si="121"/>
        <v>2.3149134657773862</v>
      </c>
      <c r="B335" s="9">
        <f t="shared" si="122"/>
        <v>32004.06</v>
      </c>
      <c r="C335" s="65">
        <f t="shared" si="116"/>
        <v>2.0153799698777579</v>
      </c>
      <c r="D335" s="9">
        <f t="shared" si="123"/>
        <v>32004.06</v>
      </c>
      <c r="E335" s="66">
        <f t="shared" si="117"/>
        <v>2.055161193428789</v>
      </c>
      <c r="F335" s="9">
        <f t="shared" si="124"/>
        <v>32004.06</v>
      </c>
      <c r="G335" s="68">
        <f t="shared" si="118"/>
        <v>9.9986685834789479E-4</v>
      </c>
      <c r="H335" s="9">
        <f t="shared" si="125"/>
        <v>32004.06</v>
      </c>
      <c r="I335" s="66">
        <f t="shared" si="126"/>
        <v>2.056161060287137</v>
      </c>
      <c r="J335" s="9">
        <f t="shared" si="127"/>
        <v>32004.06</v>
      </c>
      <c r="K335" s="9">
        <f t="shared" si="119"/>
        <v>1E-4</v>
      </c>
      <c r="L335" s="9">
        <f t="shared" si="120"/>
        <v>32004.06</v>
      </c>
    </row>
    <row r="336" spans="1:12">
      <c r="A336" s="66">
        <f t="shared" si="121"/>
        <v>2.3149134657773862</v>
      </c>
      <c r="B336" s="9">
        <f t="shared" si="122"/>
        <v>34998.82</v>
      </c>
      <c r="C336" s="65">
        <f t="shared" si="116"/>
        <v>2.0153799698777579</v>
      </c>
      <c r="D336" s="9">
        <f t="shared" si="123"/>
        <v>34998.82</v>
      </c>
      <c r="E336" s="66">
        <f t="shared" si="117"/>
        <v>2.066191420195409</v>
      </c>
      <c r="F336" s="9">
        <f t="shared" si="124"/>
        <v>34998.82</v>
      </c>
      <c r="G336" s="68">
        <f t="shared" si="118"/>
        <v>9.9986754391936266E-4</v>
      </c>
      <c r="H336" s="9">
        <f t="shared" si="125"/>
        <v>34998.82</v>
      </c>
      <c r="I336" s="66">
        <f t="shared" si="126"/>
        <v>2.0671912877393286</v>
      </c>
      <c r="J336" s="9">
        <f t="shared" si="127"/>
        <v>34998.82</v>
      </c>
      <c r="K336" s="9">
        <f t="shared" si="119"/>
        <v>1E-4</v>
      </c>
      <c r="L336" s="9">
        <f t="shared" si="120"/>
        <v>34998.82</v>
      </c>
    </row>
    <row r="337" spans="1:12">
      <c r="A337" s="66">
        <f t="shared" si="121"/>
        <v>2.3149134657773862</v>
      </c>
      <c r="B337" s="9">
        <f t="shared" si="122"/>
        <v>38298.14</v>
      </c>
      <c r="C337" s="65">
        <f t="shared" si="116"/>
        <v>2.0153799698777579</v>
      </c>
      <c r="D337" s="9">
        <f t="shared" si="123"/>
        <v>38298.14</v>
      </c>
      <c r="E337" s="66">
        <f t="shared" si="117"/>
        <v>2.0762986551352216</v>
      </c>
      <c r="F337" s="9">
        <f t="shared" si="124"/>
        <v>38298.14</v>
      </c>
      <c r="G337" s="68">
        <f t="shared" si="118"/>
        <v>9.9986822726183251E-4</v>
      </c>
      <c r="H337" s="9">
        <f t="shared" si="125"/>
        <v>38298.14</v>
      </c>
      <c r="I337" s="66">
        <f t="shared" si="126"/>
        <v>2.0772985233624834</v>
      </c>
      <c r="J337" s="9">
        <f t="shared" si="127"/>
        <v>38298.14</v>
      </c>
      <c r="K337" s="9">
        <f t="shared" si="119"/>
        <v>1E-4</v>
      </c>
      <c r="L337" s="9">
        <f t="shared" si="120"/>
        <v>38298.14</v>
      </c>
    </row>
    <row r="338" spans="1:12">
      <c r="A338" s="66">
        <f t="shared" si="121"/>
        <v>2.3149134657773862</v>
      </c>
      <c r="B338" s="9">
        <f t="shared" si="122"/>
        <v>41879.58</v>
      </c>
      <c r="C338" s="65">
        <f t="shared" si="116"/>
        <v>2.0153799698777579</v>
      </c>
      <c r="D338" s="9">
        <f t="shared" si="123"/>
        <v>41879.58</v>
      </c>
      <c r="E338" s="66">
        <f t="shared" si="117"/>
        <v>2.0854633729459664</v>
      </c>
      <c r="F338" s="9">
        <f t="shared" si="124"/>
        <v>41879.58</v>
      </c>
      <c r="G338" s="68">
        <f t="shared" si="118"/>
        <v>9.9986889843626863E-4</v>
      </c>
      <c r="H338" s="9">
        <f t="shared" si="125"/>
        <v>41879.58</v>
      </c>
      <c r="I338" s="66">
        <f t="shared" si="126"/>
        <v>2.0864632418444025</v>
      </c>
      <c r="J338" s="9">
        <f t="shared" si="127"/>
        <v>41879.58</v>
      </c>
      <c r="K338" s="9">
        <f t="shared" si="119"/>
        <v>1E-4</v>
      </c>
      <c r="L338" s="9">
        <f t="shared" si="120"/>
        <v>41879.58</v>
      </c>
    </row>
    <row r="339" spans="1:12">
      <c r="A339" s="66">
        <f t="shared" si="121"/>
        <v>2.3149134657773862</v>
      </c>
      <c r="B339" s="9">
        <f t="shared" si="122"/>
        <v>45802.92</v>
      </c>
      <c r="C339" s="65">
        <f t="shared" si="116"/>
        <v>2.0153799698777579</v>
      </c>
      <c r="D339" s="9">
        <f t="shared" si="123"/>
        <v>45802.92</v>
      </c>
      <c r="E339" s="66">
        <f t="shared" si="117"/>
        <v>2.0938867478858931</v>
      </c>
      <c r="F339" s="9">
        <f t="shared" si="124"/>
        <v>45802.92</v>
      </c>
      <c r="G339" s="68">
        <f t="shared" si="118"/>
        <v>9.9986956393549489E-4</v>
      </c>
      <c r="H339" s="9">
        <f t="shared" si="125"/>
        <v>45802.92</v>
      </c>
      <c r="I339" s="66">
        <f t="shared" si="126"/>
        <v>2.0948866174498284</v>
      </c>
      <c r="J339" s="9">
        <f t="shared" si="127"/>
        <v>45802.92</v>
      </c>
      <c r="K339" s="9">
        <f t="shared" si="119"/>
        <v>1E-4</v>
      </c>
      <c r="L339" s="9">
        <f t="shared" si="120"/>
        <v>45802.92</v>
      </c>
    </row>
    <row r="340" spans="1:12">
      <c r="A340" s="66">
        <f t="shared" si="121"/>
        <v>2.3149134657773862</v>
      </c>
      <c r="B340" s="9">
        <f t="shared" si="122"/>
        <v>50097.16</v>
      </c>
      <c r="C340" s="65">
        <f t="shared" si="116"/>
        <v>2.0153799698777579</v>
      </c>
      <c r="D340" s="9">
        <f t="shared" si="123"/>
        <v>50097.16</v>
      </c>
      <c r="E340" s="66">
        <f t="shared" si="117"/>
        <v>2.1016480332274048</v>
      </c>
      <c r="F340" s="9">
        <f t="shared" si="124"/>
        <v>50097.16</v>
      </c>
      <c r="G340" s="68">
        <f t="shared" si="118"/>
        <v>9.9987022320272641E-4</v>
      </c>
      <c r="H340" s="9">
        <f t="shared" si="125"/>
        <v>50097.16</v>
      </c>
      <c r="I340" s="66">
        <f t="shared" si="126"/>
        <v>2.1026479034506074</v>
      </c>
      <c r="J340" s="9">
        <f t="shared" si="127"/>
        <v>50097.16</v>
      </c>
      <c r="K340" s="9">
        <f t="shared" si="119"/>
        <v>1E-4</v>
      </c>
      <c r="L340" s="9">
        <f t="shared" si="120"/>
        <v>50097.16</v>
      </c>
    </row>
    <row r="341" spans="1:12">
      <c r="A341" s="66">
        <f t="shared" si="121"/>
        <v>2.3149134657773862</v>
      </c>
      <c r="B341" s="9">
        <f t="shared" si="122"/>
        <v>54798.239999999998</v>
      </c>
      <c r="C341" s="65">
        <f t="shared" si="116"/>
        <v>2.0153799698777579</v>
      </c>
      <c r="D341" s="9">
        <f t="shared" si="123"/>
        <v>54798.239999999998</v>
      </c>
      <c r="E341" s="66">
        <f t="shared" si="117"/>
        <v>2.1088230776975259</v>
      </c>
      <c r="F341" s="9">
        <f t="shared" si="124"/>
        <v>54798.239999999998</v>
      </c>
      <c r="G341" s="68">
        <f t="shared" si="118"/>
        <v>9.9987087639913505E-4</v>
      </c>
      <c r="H341" s="9">
        <f t="shared" si="125"/>
        <v>54798.239999999998</v>
      </c>
      <c r="I341" s="66">
        <f t="shared" si="126"/>
        <v>2.109822948573925</v>
      </c>
      <c r="J341" s="9">
        <f t="shared" si="127"/>
        <v>54798.239999999998</v>
      </c>
      <c r="K341" s="9">
        <f t="shared" si="119"/>
        <v>1E-4</v>
      </c>
      <c r="L341" s="9">
        <f t="shared" si="120"/>
        <v>54798.239999999998</v>
      </c>
    </row>
    <row r="342" spans="1:12">
      <c r="A342" s="66">
        <f t="shared" si="121"/>
        <v>2.3149134657773862</v>
      </c>
      <c r="B342" s="9">
        <f t="shared" si="122"/>
        <v>59998.64</v>
      </c>
      <c r="C342" s="65">
        <f t="shared" si="116"/>
        <v>2.0153799698777579</v>
      </c>
      <c r="D342" s="9">
        <f t="shared" si="123"/>
        <v>59998.64</v>
      </c>
      <c r="E342" s="66">
        <f t="shared" si="117"/>
        <v>2.1155395445960883</v>
      </c>
      <c r="F342" s="9">
        <f t="shared" si="124"/>
        <v>59998.64</v>
      </c>
      <c r="G342" s="68">
        <f t="shared" si="118"/>
        <v>9.9987153001143084E-4</v>
      </c>
      <c r="H342" s="9">
        <f t="shared" si="125"/>
        <v>59998.64</v>
      </c>
      <c r="I342" s="66">
        <f t="shared" si="126"/>
        <v>2.1165394161260997</v>
      </c>
      <c r="J342" s="9">
        <f t="shared" si="127"/>
        <v>59998.64</v>
      </c>
      <c r="K342" s="9">
        <f t="shared" si="119"/>
        <v>1E-4</v>
      </c>
      <c r="L342" s="9">
        <f t="shared" si="120"/>
        <v>59998.64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K346"/>
  <sheetViews>
    <sheetView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0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87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127</v>
      </c>
      <c r="D4" s="34">
        <v>0.18570872913381181</v>
      </c>
      <c r="E4" s="35">
        <v>9.0241922067015007E-2</v>
      </c>
      <c r="F4" s="34">
        <v>7599.4194421857319</v>
      </c>
      <c r="G4" s="34">
        <v>2.2203436770786733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2.2213436770786732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3.3</v>
      </c>
      <c r="C5" s="80" t="s">
        <v>128</v>
      </c>
      <c r="D5" s="43">
        <v>5805</v>
      </c>
      <c r="E5" s="44"/>
      <c r="F5" s="44" t="s">
        <v>17</v>
      </c>
      <c r="G5" s="78">
        <f>3.8068*($E$4^-1.334)*(($G$4/$F$4)^2)</f>
        <v>8.0412749597768418E-6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5805</v>
      </c>
      <c r="Y5" s="10">
        <f>IF(D8="","",(-2*$T$4*COS($V$4*PI()/180))/(D5*69035))</f>
        <v>1.8350742717523759E-6</v>
      </c>
    </row>
    <row r="6" spans="1:37" ht="18" thickTop="1" thickBot="1">
      <c r="A6" s="53" t="s">
        <v>20</v>
      </c>
      <c r="B6" s="23">
        <v>0.25700000000000001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9.9395636002170065E-4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1.8350742717523759E-2</v>
      </c>
    </row>
    <row r="7" spans="1:37" ht="18" thickTop="1" thickBot="1">
      <c r="A7" s="59" t="s">
        <v>22</v>
      </c>
      <c r="B7" s="60" t="s">
        <v>23</v>
      </c>
      <c r="C7" s="55">
        <f>AVERAGE(O8:O125)</f>
        <v>9.9395636002170065E-4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7056.7ft; SDGM-313</v>
      </c>
    </row>
    <row r="10" spans="1:37">
      <c r="A10">
        <v>1.96</v>
      </c>
      <c r="B10">
        <v>2.6406067677946319E-2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2.6406067677946319E-2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2.6406067677946319E-2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1E-4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5.2812135355892638E-2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2.6406067677946319E-2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5.2812135355892638E-2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1E-4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3.3</v>
      </c>
    </row>
    <row r="14" spans="1:37">
      <c r="A14">
        <v>2.82</v>
      </c>
      <c r="B14">
        <v>5.2812135355892638E-2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5.2812135355892638E-2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2.2213436770786732</v>
      </c>
    </row>
    <row r="16" spans="1:37">
      <c r="A16">
        <v>3.37</v>
      </c>
      <c r="B16">
        <v>7.9218203033838974E-2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2.6406067677946336E-2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7.9218203033838974E-2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0.25700000000000001</v>
      </c>
    </row>
    <row r="18" spans="1:29">
      <c r="A18">
        <v>4.04</v>
      </c>
      <c r="B18">
        <v>7.9218203033838974E-2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1E-4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7.9218203033838974E-2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8.0412749597768418E-6</v>
      </c>
    </row>
    <row r="20" spans="1:29">
      <c r="A20">
        <v>4.82</v>
      </c>
      <c r="B20">
        <v>0.10562427071178528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2.6406067677946302E-2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0.10562427071178528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0.10562427071178528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9.0241922067015007E-2</v>
      </c>
    </row>
    <row r="23" spans="1:29">
      <c r="A23">
        <v>6.31</v>
      </c>
      <c r="B23">
        <v>0.10562427071178528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0.10562427071178528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7599.4194421857319</v>
      </c>
    </row>
    <row r="25" spans="1:29">
      <c r="A25">
        <v>7.55</v>
      </c>
      <c r="B25">
        <v>0.10562427071178528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0.10562427071178528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2.2203436770786733</v>
      </c>
    </row>
    <row r="27" spans="1:29">
      <c r="A27">
        <v>9.0399999999999991</v>
      </c>
      <c r="B27">
        <v>0.10562427071178528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0.10562427071178528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9.9974987290584513E-4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0.18570872913381181</v>
      </c>
    </row>
    <row r="29" spans="1:29">
      <c r="A29">
        <v>10.79</v>
      </c>
      <c r="B29">
        <v>0.13203033838973161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9.9975224576763608E-4</v>
      </c>
      <c r="H29" s="66">
        <f t="shared" si="4"/>
        <v>0</v>
      </c>
      <c r="I29" s="66">
        <f t="shared" si="5"/>
        <v>9.9975224576763608E-4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9.9975224576763608E-4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9.8726655676761301E-4</v>
      </c>
      <c r="X29" s="68">
        <f t="shared" si="15"/>
        <v>9.8726655676761297</v>
      </c>
      <c r="Y29" s="68">
        <f t="shared" si="17"/>
        <v>2.6406067677946329E-2</v>
      </c>
      <c r="Z29" s="68">
        <f t="shared" si="18"/>
        <v>1E-4</v>
      </c>
      <c r="AA29" s="66">
        <f t="shared" si="16"/>
        <v>9.9975224576763608E-4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0.13203033838973161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9.9975458776507603E-4</v>
      </c>
      <c r="H30" s="66">
        <f t="shared" si="4"/>
        <v>0</v>
      </c>
      <c r="I30" s="66">
        <f t="shared" si="5"/>
        <v>9.9975458776507603E-4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9.9975458776507603E-4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9.9975458776507603E-4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0.13203033838973161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9.9975690049293854E-4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14.2</v>
      </c>
      <c r="B32">
        <v>0.13203033838973161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9.9975936119921119E-4</v>
      </c>
      <c r="H32" s="66">
        <f t="shared" si="4"/>
        <v>0</v>
      </c>
      <c r="I32" s="66">
        <f t="shared" si="5"/>
        <v>9.9975936119921119E-4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9.9975936119921119E-4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9.9975936119921119E-4</v>
      </c>
      <c r="AB32" s="68">
        <f t="shared" si="19"/>
        <v>1E-4</v>
      </c>
      <c r="AC32" s="11" t="s">
        <v>55</v>
      </c>
    </row>
    <row r="33" spans="1:32">
      <c r="A33">
        <v>15.49</v>
      </c>
      <c r="B33">
        <v>0.13203033838973161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9.9976152971128314E-4</v>
      </c>
      <c r="H33" s="66">
        <f t="shared" si="4"/>
        <v>0</v>
      </c>
      <c r="I33" s="66">
        <f t="shared" si="5"/>
        <v>9.9976152971128314E-4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9.9976152971128314E-4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6.8770859570836305E-4</v>
      </c>
      <c r="X33" s="65">
        <f t="shared" si="15"/>
        <v>6.8770859570836302</v>
      </c>
      <c r="Y33" s="68">
        <f t="shared" si="17"/>
        <v>1E-4</v>
      </c>
      <c r="Z33" s="68">
        <f t="shared" si="18"/>
        <v>1E-4</v>
      </c>
      <c r="AA33" s="66">
        <f t="shared" si="16"/>
        <v>9.9976152971128314E-4</v>
      </c>
      <c r="AB33" s="68">
        <f t="shared" si="19"/>
        <v>1E-4</v>
      </c>
      <c r="AC33" s="70">
        <f>I4</f>
        <v>1E-3</v>
      </c>
    </row>
    <row r="34" spans="1:32">
      <c r="A34">
        <v>16.89</v>
      </c>
      <c r="B34">
        <v>0.13203033838973161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9.9976364915727207E-4</v>
      </c>
      <c r="H34" s="66">
        <f t="shared" si="4"/>
        <v>0</v>
      </c>
      <c r="I34" s="66">
        <f t="shared" si="5"/>
        <v>9.9976364915727207E-4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9.9976364915727207E-4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1E-4</v>
      </c>
      <c r="Z34" s="68">
        <f t="shared" si="18"/>
        <v>1E-4</v>
      </c>
      <c r="AA34" s="66">
        <f t="shared" si="16"/>
        <v>9.9976364915727207E-4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0.13203033838973161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20.3</v>
      </c>
      <c r="B36">
        <v>0.13203033838973161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9.997680308905276E-4</v>
      </c>
      <c r="H36" s="66">
        <f t="shared" si="4"/>
        <v>0</v>
      </c>
      <c r="I36" s="66">
        <f t="shared" si="5"/>
        <v>9.997680308905276E-4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9.997680308905276E-4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9.997680308905276E-4</v>
      </c>
      <c r="AB36" s="68">
        <f t="shared" si="19"/>
        <v>1E-4</v>
      </c>
      <c r="AC36" s="11" t="s">
        <v>57</v>
      </c>
    </row>
    <row r="37" spans="1:32">
      <c r="A37">
        <v>22.2</v>
      </c>
      <c r="B37">
        <v>0.15843640606767795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9.9977010448483537E-4</v>
      </c>
      <c r="H37" s="66">
        <f t="shared" si="4"/>
        <v>0</v>
      </c>
      <c r="I37" s="66">
        <f t="shared" si="5"/>
        <v>9.9977010448483537E-4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9.9977010448483537E-4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4.7984712376227667E-4</v>
      </c>
      <c r="X37" s="65">
        <f t="shared" si="15"/>
        <v>4.7984712376227669</v>
      </c>
      <c r="Y37" s="68">
        <f t="shared" si="17"/>
        <v>2.6406067677946343E-2</v>
      </c>
      <c r="Z37" s="68">
        <f t="shared" si="18"/>
        <v>1E-4</v>
      </c>
      <c r="AA37" s="66">
        <f t="shared" si="16"/>
        <v>9.9977010448483537E-4</v>
      </c>
      <c r="AB37" s="68">
        <f t="shared" si="19"/>
        <v>1E-4</v>
      </c>
      <c r="AC37" s="11" t="s">
        <v>58</v>
      </c>
    </row>
    <row r="38" spans="1:32">
      <c r="A38">
        <v>24.3</v>
      </c>
      <c r="B38">
        <v>0.15843640606767795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9.9977216192655887E-4</v>
      </c>
      <c r="H38" s="66">
        <f t="shared" si="4"/>
        <v>0</v>
      </c>
      <c r="I38" s="66">
        <f t="shared" si="5"/>
        <v>9.9977216192655887E-4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9.9977216192655887E-4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9.9977216192655887E-4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0.18484247374562426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9.9977417566174203E-4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2.6406067677946315E-2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0.18484247374562426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9.9977607475172669E-4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9.9977607475172669E-4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9.9977607475172669E-4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9.9977607475172669E-4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0.18484247374562426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9.9977806606918354E-4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0.18484247374562426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9.9977997973854649E-4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0.18484247374562426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9.997818209332922E-4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41.59</v>
      </c>
      <c r="B44">
        <v>0.18484247374562426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9.9978367260598867E-4</v>
      </c>
      <c r="H44" s="66">
        <f t="shared" si="24"/>
        <v>0</v>
      </c>
      <c r="I44" s="66">
        <f t="shared" si="25"/>
        <v>9.9978367260598867E-4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9.9978367260598867E-4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1E-4</v>
      </c>
      <c r="Z44" s="68">
        <f t="shared" si="38"/>
        <v>1E-4</v>
      </c>
      <c r="AA44" s="66">
        <f t="shared" si="36"/>
        <v>9.9978367260598867E-4</v>
      </c>
      <c r="AB44" s="68">
        <f t="shared" si="39"/>
        <v>1E-4</v>
      </c>
    </row>
    <row r="45" spans="1:32">
      <c r="A45">
        <v>44.2</v>
      </c>
      <c r="B45">
        <v>0.18484247374562426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9.9978490341820253E-4</v>
      </c>
      <c r="H45" s="66">
        <f t="shared" si="24"/>
        <v>0</v>
      </c>
      <c r="I45" s="66">
        <f t="shared" si="25"/>
        <v>9.9978490341820253E-4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9.9978490341820253E-4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2.4100918885797609E-4</v>
      </c>
      <c r="X45" s="65">
        <f t="shared" si="35"/>
        <v>2.4100918885797609</v>
      </c>
      <c r="Y45" s="68">
        <f t="shared" si="37"/>
        <v>1E-4</v>
      </c>
      <c r="Z45" s="68">
        <f t="shared" si="38"/>
        <v>1E-4</v>
      </c>
      <c r="AA45" s="66">
        <f t="shared" si="36"/>
        <v>9.9978490341820253E-4</v>
      </c>
      <c r="AB45" s="68">
        <f t="shared" si="39"/>
        <v>1E-4</v>
      </c>
    </row>
    <row r="46" spans="1:32">
      <c r="A46">
        <v>48.57</v>
      </c>
      <c r="B46">
        <v>0.18484247374562426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9.9978678256421949E-4</v>
      </c>
      <c r="H46" s="66">
        <f t="shared" si="24"/>
        <v>0</v>
      </c>
      <c r="I46" s="66">
        <f t="shared" si="25"/>
        <v>9.9978678256421949E-4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9.9978678256421949E-4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2.1932481259054028E-4</v>
      </c>
      <c r="X46" s="65">
        <f t="shared" si="35"/>
        <v>2.1932481259054026</v>
      </c>
      <c r="Y46" s="68">
        <f t="shared" si="37"/>
        <v>1E-4</v>
      </c>
      <c r="Z46" s="68">
        <f t="shared" si="38"/>
        <v>1E-4</v>
      </c>
      <c r="AA46" s="66">
        <f t="shared" si="36"/>
        <v>9.9978678256421949E-4</v>
      </c>
      <c r="AB46" s="68">
        <f t="shared" si="39"/>
        <v>1E-4</v>
      </c>
    </row>
    <row r="47" spans="1:32">
      <c r="A47">
        <v>53.57</v>
      </c>
      <c r="B47">
        <v>0.18484247374562426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9.9978870101399245E-4</v>
      </c>
      <c r="H47" s="66">
        <f t="shared" si="24"/>
        <v>0</v>
      </c>
      <c r="I47" s="66">
        <f t="shared" si="25"/>
        <v>9.9978870101399245E-4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9.9978870101399245E-4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1.9885395085911036E-4</v>
      </c>
      <c r="X47" s="65">
        <f t="shared" si="35"/>
        <v>1.9885395085911037</v>
      </c>
      <c r="Y47" s="68">
        <f t="shared" si="37"/>
        <v>1E-4</v>
      </c>
      <c r="Z47" s="68">
        <f t="shared" si="38"/>
        <v>1E-4</v>
      </c>
      <c r="AA47" s="66">
        <f t="shared" si="36"/>
        <v>9.9978870101399245E-4</v>
      </c>
      <c r="AB47" s="68">
        <f t="shared" si="39"/>
        <v>1E-4</v>
      </c>
    </row>
    <row r="48" spans="1:32">
      <c r="A48">
        <v>57.78</v>
      </c>
      <c r="B48">
        <v>0.18484247374562426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9.9979015880742638E-4</v>
      </c>
      <c r="H48" s="66">
        <f t="shared" si="24"/>
        <v>0</v>
      </c>
      <c r="I48" s="66">
        <f t="shared" si="25"/>
        <v>9.9979015880742638E-4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9.9979015880742638E-4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1.8436493851717794E-4</v>
      </c>
      <c r="X48" s="65">
        <f t="shared" si="35"/>
        <v>1.8436493851717795</v>
      </c>
      <c r="Y48" s="68">
        <f t="shared" si="37"/>
        <v>1E-4</v>
      </c>
      <c r="Z48" s="68">
        <f t="shared" si="38"/>
        <v>1E-4</v>
      </c>
      <c r="AA48" s="66">
        <f t="shared" si="36"/>
        <v>9.9979015880742638E-4</v>
      </c>
      <c r="AB48" s="68">
        <f t="shared" si="39"/>
        <v>1E-4</v>
      </c>
    </row>
    <row r="49" spans="1:28">
      <c r="A49">
        <v>63.72</v>
      </c>
      <c r="B49">
        <v>0.18484247374562426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9.9979201485236586E-4</v>
      </c>
      <c r="H49" s="66">
        <f t="shared" si="24"/>
        <v>0</v>
      </c>
      <c r="I49" s="66">
        <f t="shared" si="25"/>
        <v>9.9979201485236586E-4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9.9979201485236586E-4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1.671783764520173E-4</v>
      </c>
      <c r="X49" s="65">
        <f t="shared" si="35"/>
        <v>1.671783764520173</v>
      </c>
      <c r="Y49" s="68">
        <f t="shared" si="37"/>
        <v>1E-4</v>
      </c>
      <c r="Z49" s="68">
        <f t="shared" si="38"/>
        <v>1E-4</v>
      </c>
      <c r="AA49" s="66">
        <f t="shared" si="36"/>
        <v>9.9979201485236586E-4</v>
      </c>
      <c r="AB49" s="68">
        <f t="shared" si="39"/>
        <v>1E-4</v>
      </c>
    </row>
    <row r="50" spans="1:28">
      <c r="A50">
        <v>69.849999999999994</v>
      </c>
      <c r="B50">
        <v>0.18484247374562426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9.9979372738758713E-4</v>
      </c>
      <c r="H50" s="66">
        <f t="shared" si="24"/>
        <v>0</v>
      </c>
      <c r="I50" s="66">
        <f t="shared" si="25"/>
        <v>9.9979372738758713E-4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9.9979372738758713E-4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1.5250688829667204E-4</v>
      </c>
      <c r="X50" s="65">
        <f t="shared" si="35"/>
        <v>1.5250688829667203</v>
      </c>
      <c r="Y50" s="68">
        <f t="shared" si="37"/>
        <v>1E-4</v>
      </c>
      <c r="Z50" s="68">
        <f t="shared" si="38"/>
        <v>1E-4</v>
      </c>
      <c r="AA50" s="66">
        <f t="shared" si="36"/>
        <v>9.9979372738758713E-4</v>
      </c>
      <c r="AB50" s="68">
        <f t="shared" si="39"/>
        <v>1E-4</v>
      </c>
    </row>
    <row r="51" spans="1:28">
      <c r="A51">
        <v>76.37</v>
      </c>
      <c r="B51">
        <v>0.18484247374562426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9.997953644320576E-4</v>
      </c>
      <c r="H51" s="66">
        <f t="shared" si="24"/>
        <v>0</v>
      </c>
      <c r="I51" s="66">
        <f t="shared" si="25"/>
        <v>9.997953644320576E-4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9.997953644320576E-4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1.3948678993744326E-4</v>
      </c>
      <c r="X51" s="65">
        <f t="shared" si="35"/>
        <v>1.3948678993744326</v>
      </c>
      <c r="Y51" s="68">
        <f t="shared" si="37"/>
        <v>1E-4</v>
      </c>
      <c r="Z51" s="68">
        <f t="shared" si="38"/>
        <v>1E-4</v>
      </c>
      <c r="AA51" s="66">
        <f t="shared" si="36"/>
        <v>9.997953644320576E-4</v>
      </c>
      <c r="AB51" s="68">
        <f t="shared" si="39"/>
        <v>1E-4</v>
      </c>
    </row>
    <row r="52" spans="1:28">
      <c r="A52">
        <v>84.19</v>
      </c>
      <c r="B52">
        <v>0.18484247374562426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9.9979712330841315E-4</v>
      </c>
      <c r="H52" s="66">
        <f t="shared" si="24"/>
        <v>0</v>
      </c>
      <c r="I52" s="66">
        <f t="shared" si="25"/>
        <v>9.9979712330841315E-4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9.9979712330841315E-4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1.2653053982091155E-4</v>
      </c>
      <c r="X52" s="65">
        <f t="shared" si="35"/>
        <v>1.2653053982091154</v>
      </c>
      <c r="Y52" s="68">
        <f t="shared" si="37"/>
        <v>1E-4</v>
      </c>
      <c r="Z52" s="68">
        <f t="shared" si="38"/>
        <v>1E-4</v>
      </c>
      <c r="AA52" s="66">
        <f t="shared" si="36"/>
        <v>9.9979712330841315E-4</v>
      </c>
      <c r="AB52" s="68">
        <f t="shared" si="39"/>
        <v>1E-4</v>
      </c>
    </row>
    <row r="53" spans="1:28">
      <c r="A53">
        <v>91.79</v>
      </c>
      <c r="B53">
        <v>0.18484247374562426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9.997986575609988E-4</v>
      </c>
      <c r="H53" s="66">
        <f t="shared" si="24"/>
        <v>0</v>
      </c>
      <c r="I53" s="66">
        <f t="shared" si="25"/>
        <v>9.997986575609988E-4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9.997986575609988E-4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1.1605410336117815E-4</v>
      </c>
      <c r="X53" s="65">
        <f t="shared" si="35"/>
        <v>1.1605410336117814</v>
      </c>
      <c r="Y53" s="68">
        <f t="shared" si="37"/>
        <v>1E-4</v>
      </c>
      <c r="Z53" s="68">
        <f t="shared" si="38"/>
        <v>1E-4</v>
      </c>
      <c r="AA53" s="66">
        <f t="shared" si="36"/>
        <v>9.997986575609988E-4</v>
      </c>
      <c r="AB53" s="68">
        <f t="shared" si="39"/>
        <v>1E-4</v>
      </c>
    </row>
    <row r="54" spans="1:28">
      <c r="A54">
        <v>101.49</v>
      </c>
      <c r="B54">
        <v>0.18484247374562426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9.9980041196073626E-4</v>
      </c>
      <c r="H54" s="66">
        <f t="shared" si="24"/>
        <v>0</v>
      </c>
      <c r="I54" s="66">
        <f t="shared" si="25"/>
        <v>9.9980041196073626E-4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9.9980041196073626E-4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1.0496212580079361E-4</v>
      </c>
      <c r="X54" s="65">
        <f t="shared" si="35"/>
        <v>1.049621258007936</v>
      </c>
      <c r="Y54" s="68">
        <f t="shared" si="37"/>
        <v>1E-4</v>
      </c>
      <c r="Z54" s="68">
        <f t="shared" si="38"/>
        <v>1E-4</v>
      </c>
      <c r="AA54" s="66">
        <f t="shared" si="36"/>
        <v>9.9980041196073626E-4</v>
      </c>
      <c r="AB54" s="68">
        <f t="shared" si="39"/>
        <v>1E-4</v>
      </c>
    </row>
    <row r="55" spans="1:28">
      <c r="A55">
        <v>110.45</v>
      </c>
      <c r="B55">
        <v>0.18484247374562426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9.9980186593448019E-4</v>
      </c>
      <c r="H55" s="66">
        <f t="shared" si="24"/>
        <v>0</v>
      </c>
      <c r="I55" s="66">
        <f t="shared" si="25"/>
        <v>9.9980186593448019E-4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9.9980186593448019E-4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9.6447316863037958E-5</v>
      </c>
      <c r="X55" s="65">
        <f t="shared" si="35"/>
        <v>0.96447316863037957</v>
      </c>
      <c r="Y55" s="68">
        <f t="shared" si="37"/>
        <v>1E-4</v>
      </c>
      <c r="Z55" s="68">
        <f t="shared" si="38"/>
        <v>1E-4</v>
      </c>
      <c r="AA55" s="66">
        <f t="shared" si="36"/>
        <v>9.9980186593448019E-4</v>
      </c>
      <c r="AB55" s="68">
        <f t="shared" si="39"/>
        <v>1E-4</v>
      </c>
    </row>
    <row r="56" spans="1:28">
      <c r="A56">
        <v>122.11</v>
      </c>
      <c r="B56">
        <v>0.18484247374562426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9.9980356346712068E-4</v>
      </c>
      <c r="H56" s="66">
        <f t="shared" si="24"/>
        <v>0</v>
      </c>
      <c r="I56" s="66">
        <f t="shared" si="25"/>
        <v>9.9980356346712068E-4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9.9980356346712068E-4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8.7237786811256602E-5</v>
      </c>
      <c r="X56" s="65">
        <f t="shared" si="35"/>
        <v>0.87237786811256601</v>
      </c>
      <c r="Y56" s="68">
        <f t="shared" si="37"/>
        <v>1E-4</v>
      </c>
      <c r="Z56" s="68">
        <f t="shared" si="38"/>
        <v>1E-4</v>
      </c>
      <c r="AA56" s="66">
        <f t="shared" si="36"/>
        <v>9.9980356346712068E-4</v>
      </c>
      <c r="AB56" s="68">
        <f t="shared" si="39"/>
        <v>1E-4</v>
      </c>
    </row>
    <row r="57" spans="1:28">
      <c r="A57">
        <v>132.72999999999999</v>
      </c>
      <c r="B57">
        <v>0.18484247374562426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9.998049520793602E-4</v>
      </c>
      <c r="H57" s="66">
        <f t="shared" si="24"/>
        <v>0</v>
      </c>
      <c r="I57" s="66">
        <f t="shared" si="25"/>
        <v>9.998049520793602E-4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9.998049520793602E-4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8.0257712254370108E-5</v>
      </c>
      <c r="X57" s="65">
        <f t="shared" si="35"/>
        <v>0.80257712254370106</v>
      </c>
      <c r="Y57" s="68">
        <f t="shared" si="37"/>
        <v>1E-4</v>
      </c>
      <c r="Z57" s="68">
        <f t="shared" si="38"/>
        <v>1E-4</v>
      </c>
      <c r="AA57" s="66">
        <f t="shared" si="36"/>
        <v>9.998049520793602E-4</v>
      </c>
      <c r="AB57" s="68">
        <f t="shared" si="39"/>
        <v>1E-4</v>
      </c>
    </row>
    <row r="58" spans="1:28">
      <c r="A58">
        <v>145.47999999999999</v>
      </c>
      <c r="B58">
        <v>0.18484247374562426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9.9980645684820814E-4</v>
      </c>
      <c r="H58" s="66">
        <f t="shared" si="24"/>
        <v>0</v>
      </c>
      <c r="I58" s="66">
        <f t="shared" si="25"/>
        <v>9.9980645684820814E-4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9.9980645684820814E-4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7.3223853089926757E-5</v>
      </c>
      <c r="X58" s="65">
        <f t="shared" si="35"/>
        <v>0.7322385308992676</v>
      </c>
      <c r="Y58" s="68">
        <f t="shared" si="37"/>
        <v>1E-4</v>
      </c>
      <c r="Z58" s="68">
        <f t="shared" si="38"/>
        <v>1E-4</v>
      </c>
      <c r="AA58" s="66">
        <f t="shared" si="36"/>
        <v>9.9980645684820814E-4</v>
      </c>
      <c r="AB58" s="68">
        <f t="shared" si="39"/>
        <v>1E-4</v>
      </c>
    </row>
    <row r="59" spans="1:28">
      <c r="A59">
        <v>157.76</v>
      </c>
      <c r="B59">
        <v>0.18484247374562426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9.9980776712727871E-4</v>
      </c>
      <c r="H59" s="66">
        <f t="shared" si="24"/>
        <v>0</v>
      </c>
      <c r="I59" s="66">
        <f t="shared" si="25"/>
        <v>9.9980776712727871E-4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9.9980776712727871E-4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6.7524126188657098E-5</v>
      </c>
      <c r="X59" s="65">
        <f t="shared" si="35"/>
        <v>0.67524126188657096</v>
      </c>
      <c r="Y59" s="68">
        <f t="shared" si="37"/>
        <v>1E-4</v>
      </c>
      <c r="Z59" s="68">
        <f t="shared" si="38"/>
        <v>1E-4</v>
      </c>
      <c r="AA59" s="66">
        <f t="shared" si="36"/>
        <v>9.9980776712727871E-4</v>
      </c>
      <c r="AB59" s="68">
        <f t="shared" si="39"/>
        <v>1E-4</v>
      </c>
    </row>
    <row r="60" spans="1:28">
      <c r="A60">
        <v>173.21</v>
      </c>
      <c r="B60">
        <v>0.18484247374562426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9.9980925595056472E-4</v>
      </c>
      <c r="H60" s="66">
        <f t="shared" si="24"/>
        <v>0</v>
      </c>
      <c r="I60" s="66">
        <f t="shared" si="25"/>
        <v>9.9980925595056472E-4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9.9980925595056472E-4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6.1501103559393475E-5</v>
      </c>
      <c r="X60" s="65">
        <f t="shared" si="35"/>
        <v>0.61501103559393477</v>
      </c>
      <c r="Y60" s="68">
        <f t="shared" si="37"/>
        <v>1E-4</v>
      </c>
      <c r="Z60" s="68">
        <f t="shared" si="38"/>
        <v>1E-4</v>
      </c>
      <c r="AA60" s="66">
        <f t="shared" si="36"/>
        <v>9.9980925595056472E-4</v>
      </c>
      <c r="AB60" s="68">
        <f t="shared" si="39"/>
        <v>1E-4</v>
      </c>
    </row>
    <row r="61" spans="1:28">
      <c r="A61">
        <v>188.63</v>
      </c>
      <c r="B61">
        <v>0.18484247374562426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9.9981059495599187E-4</v>
      </c>
      <c r="H61" s="66">
        <f t="shared" si="24"/>
        <v>0</v>
      </c>
      <c r="I61" s="66">
        <f t="shared" si="25"/>
        <v>9.9981059495599187E-4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9.9981059495599187E-4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5.6473552178988195E-5</v>
      </c>
      <c r="X61" s="65">
        <f t="shared" si="35"/>
        <v>0.56473552178988196</v>
      </c>
      <c r="Y61" s="68">
        <f t="shared" si="37"/>
        <v>1E-4</v>
      </c>
      <c r="Z61" s="68">
        <f t="shared" si="38"/>
        <v>1E-4</v>
      </c>
      <c r="AA61" s="66">
        <f t="shared" si="36"/>
        <v>9.9981059495599187E-4</v>
      </c>
      <c r="AB61" s="68">
        <f t="shared" si="39"/>
        <v>1E-4</v>
      </c>
    </row>
    <row r="62" spans="1:28">
      <c r="A62">
        <v>207.61</v>
      </c>
      <c r="B62">
        <v>0.18484247374562426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9.9981207798100044E-4</v>
      </c>
      <c r="H62" s="66">
        <f t="shared" si="24"/>
        <v>0</v>
      </c>
      <c r="I62" s="66">
        <f t="shared" si="25"/>
        <v>9.9981207798100044E-4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9.9981207798100044E-4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5.1310660120044993E-5</v>
      </c>
      <c r="X62" s="65">
        <f t="shared" si="35"/>
        <v>0.51310660120044993</v>
      </c>
      <c r="Y62" s="68">
        <f t="shared" si="37"/>
        <v>1E-4</v>
      </c>
      <c r="Z62" s="68">
        <f t="shared" si="38"/>
        <v>1E-4</v>
      </c>
      <c r="AA62" s="66">
        <f t="shared" si="36"/>
        <v>9.9981207798100044E-4</v>
      </c>
      <c r="AB62" s="68">
        <f t="shared" si="39"/>
        <v>1E-4</v>
      </c>
    </row>
    <row r="63" spans="1:28">
      <c r="A63">
        <v>227.92</v>
      </c>
      <c r="B63">
        <v>0.18484247374562426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9.998134995677086E-4</v>
      </c>
      <c r="H63" s="66">
        <f t="shared" si="24"/>
        <v>0</v>
      </c>
      <c r="I63" s="66">
        <f t="shared" si="25"/>
        <v>9.998134995677086E-4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9.998134995677086E-4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4.6738356210611367E-5</v>
      </c>
      <c r="X63" s="65">
        <f t="shared" si="35"/>
        <v>0.46738356210611365</v>
      </c>
      <c r="Y63" s="68">
        <f t="shared" si="37"/>
        <v>1E-4</v>
      </c>
      <c r="Z63" s="68">
        <f t="shared" si="38"/>
        <v>1E-4</v>
      </c>
      <c r="AA63" s="66">
        <f t="shared" si="36"/>
        <v>9.998134995677086E-4</v>
      </c>
      <c r="AB63" s="68">
        <f t="shared" si="39"/>
        <v>1E-4</v>
      </c>
    </row>
    <row r="64" spans="1:28">
      <c r="A64">
        <v>250.81</v>
      </c>
      <c r="B64">
        <v>0.18484247374562426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9.9981493505492251E-4</v>
      </c>
      <c r="H64" s="66">
        <f t="shared" si="24"/>
        <v>0</v>
      </c>
      <c r="I64" s="66">
        <f t="shared" si="25"/>
        <v>9.9981493505492251E-4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9.9981493505492251E-4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4.2472812677016633E-5</v>
      </c>
      <c r="X64" s="65">
        <f t="shared" si="35"/>
        <v>0.42472812677016636</v>
      </c>
      <c r="Y64" s="68">
        <f t="shared" si="37"/>
        <v>1E-4</v>
      </c>
      <c r="Z64" s="68">
        <f t="shared" si="38"/>
        <v>1E-4</v>
      </c>
      <c r="AA64" s="66">
        <f t="shared" si="36"/>
        <v>9.9981493505492251E-4</v>
      </c>
      <c r="AB64" s="68">
        <f t="shared" si="39"/>
        <v>1E-4</v>
      </c>
    </row>
    <row r="65" spans="1:28">
      <c r="A65">
        <v>272.85000000000002</v>
      </c>
      <c r="B65">
        <v>0.18484247374562426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9.9981618026894728E-4</v>
      </c>
      <c r="H65" s="66">
        <f t="shared" si="24"/>
        <v>0</v>
      </c>
      <c r="I65" s="66">
        <f t="shared" si="25"/>
        <v>9.9981618026894728E-4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9.9981618026894728E-4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3.9041986980108273E-5</v>
      </c>
      <c r="X65" s="65">
        <f t="shared" si="35"/>
        <v>0.39041986980108273</v>
      </c>
      <c r="Y65" s="68">
        <f t="shared" si="37"/>
        <v>1E-4</v>
      </c>
      <c r="Z65" s="68">
        <f t="shared" si="38"/>
        <v>1E-4</v>
      </c>
      <c r="AA65" s="66">
        <f t="shared" si="36"/>
        <v>9.9981618026894728E-4</v>
      </c>
      <c r="AB65" s="68">
        <f t="shared" si="39"/>
        <v>1E-4</v>
      </c>
    </row>
    <row r="66" spans="1:28">
      <c r="A66">
        <v>300.52</v>
      </c>
      <c r="B66">
        <v>0.18484247374562426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9.9981758782761087E-4</v>
      </c>
      <c r="H66" s="66">
        <f t="shared" si="24"/>
        <v>0</v>
      </c>
      <c r="I66" s="66">
        <f t="shared" si="25"/>
        <v>9.9981758782761087E-4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9.9981758782761087E-4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3.5447245266613017E-5</v>
      </c>
      <c r="X66" s="65">
        <f t="shared" si="35"/>
        <v>0.35447245266613014</v>
      </c>
      <c r="Y66" s="68">
        <f t="shared" si="37"/>
        <v>1E-4</v>
      </c>
      <c r="Z66" s="68">
        <f t="shared" si="38"/>
        <v>1E-4</v>
      </c>
      <c r="AA66" s="66">
        <f t="shared" si="36"/>
        <v>9.9981758782761087E-4</v>
      </c>
      <c r="AB66" s="68">
        <f t="shared" si="39"/>
        <v>1E-4</v>
      </c>
    </row>
    <row r="67" spans="1:28">
      <c r="A67">
        <v>327.86</v>
      </c>
      <c r="B67">
        <v>0.18484247374562426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9.9981883831545869E-4</v>
      </c>
      <c r="H67" s="66">
        <f t="shared" si="24"/>
        <v>0</v>
      </c>
      <c r="I67" s="66">
        <f t="shared" si="25"/>
        <v>9.9981883831545869E-4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9.9981883831545869E-4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3.2491326015746176E-5</v>
      </c>
      <c r="X67" s="65">
        <f t="shared" si="35"/>
        <v>0.32491326015746175</v>
      </c>
      <c r="Y67" s="68">
        <f t="shared" si="37"/>
        <v>1E-4</v>
      </c>
      <c r="Z67" s="68">
        <f t="shared" si="38"/>
        <v>1E-4</v>
      </c>
      <c r="AA67" s="66">
        <f t="shared" si="36"/>
        <v>9.9981883831545869E-4</v>
      </c>
      <c r="AB67" s="68">
        <f t="shared" si="39"/>
        <v>1E-4</v>
      </c>
    </row>
    <row r="68" spans="1:28">
      <c r="A68">
        <v>356.58</v>
      </c>
      <c r="B68">
        <v>0.18484247374562426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9.9982002814289275E-4</v>
      </c>
      <c r="H68" s="66">
        <f t="shared" si="24"/>
        <v>0</v>
      </c>
      <c r="I68" s="66">
        <f t="shared" si="25"/>
        <v>9.9982002814289275E-4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9.9982002814289275E-4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2.9874379234737064E-5</v>
      </c>
      <c r="X68" s="65">
        <f t="shared" si="35"/>
        <v>0.29874379234737064</v>
      </c>
      <c r="Y68" s="68">
        <f t="shared" si="37"/>
        <v>1E-4</v>
      </c>
      <c r="Z68" s="68">
        <f t="shared" si="38"/>
        <v>1E-4</v>
      </c>
      <c r="AA68" s="66">
        <f t="shared" si="36"/>
        <v>9.9982002814289275E-4</v>
      </c>
      <c r="AB68" s="68">
        <f t="shared" si="39"/>
        <v>1E-4</v>
      </c>
    </row>
    <row r="69" spans="1:28">
      <c r="A69">
        <v>391.16</v>
      </c>
      <c r="B69">
        <v>0.18484247374562426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9.9982132165257341E-4</v>
      </c>
      <c r="H69" s="66">
        <f t="shared" si="24"/>
        <v>0</v>
      </c>
      <c r="I69" s="66">
        <f t="shared" si="25"/>
        <v>9.9982132165257341E-4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9.9982132165257341E-4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2.7233372910120008E-5</v>
      </c>
      <c r="X69" s="65">
        <f t="shared" si="35"/>
        <v>0.27233372910120007</v>
      </c>
      <c r="Y69" s="68">
        <f t="shared" si="37"/>
        <v>1E-4</v>
      </c>
      <c r="Z69" s="68">
        <f t="shared" si="38"/>
        <v>1E-4</v>
      </c>
      <c r="AA69" s="66">
        <f t="shared" si="36"/>
        <v>9.9982132165257341E-4</v>
      </c>
      <c r="AB69" s="68">
        <f t="shared" si="39"/>
        <v>1E-4</v>
      </c>
    </row>
    <row r="70" spans="1:28">
      <c r="A70">
        <v>428.74</v>
      </c>
      <c r="B70">
        <v>0.18484247374562426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9.9982258542941484E-4</v>
      </c>
      <c r="H70" s="66">
        <f t="shared" si="24"/>
        <v>0</v>
      </c>
      <c r="I70" s="66">
        <f t="shared" si="25"/>
        <v>9.9982258542941484E-4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9.9982258542941484E-4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2.4846308129688254E-5</v>
      </c>
      <c r="X70" s="65">
        <f t="shared" si="35"/>
        <v>0.24846308129688255</v>
      </c>
      <c r="Y70" s="68">
        <f t="shared" si="37"/>
        <v>1E-4</v>
      </c>
      <c r="Z70" s="68">
        <f t="shared" si="38"/>
        <v>1E-4</v>
      </c>
      <c r="AA70" s="66">
        <f t="shared" si="36"/>
        <v>9.9982258542941484E-4</v>
      </c>
      <c r="AB70" s="68">
        <f t="shared" si="39"/>
        <v>1E-4</v>
      </c>
    </row>
    <row r="71" spans="1:28">
      <c r="A71">
        <v>468.98</v>
      </c>
      <c r="B71">
        <v>0.18484247374562426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9.9982380414413035E-4</v>
      </c>
      <c r="H71" s="66">
        <f t="shared" si="24"/>
        <v>0</v>
      </c>
      <c r="I71" s="66">
        <f t="shared" si="25"/>
        <v>9.9982380414413035E-4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9.9982380414413035E-4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2.2714414575296479E-5</v>
      </c>
      <c r="X71" s="65">
        <f t="shared" si="35"/>
        <v>0.22714414575296479</v>
      </c>
      <c r="Y71" s="68">
        <f t="shared" si="37"/>
        <v>1E-4</v>
      </c>
      <c r="Z71" s="68">
        <f t="shared" si="38"/>
        <v>1E-4</v>
      </c>
      <c r="AA71" s="66">
        <f t="shared" si="36"/>
        <v>9.9982380414413035E-4</v>
      </c>
      <c r="AB71" s="68">
        <f t="shared" si="39"/>
        <v>1E-4</v>
      </c>
    </row>
    <row r="72" spans="1:28">
      <c r="A72">
        <v>514.11</v>
      </c>
      <c r="B72">
        <v>0.18484247374562426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9.99825035073082E-4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9.99825035073082E-4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9.99825035073082E-4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2.0720480339854394E-5</v>
      </c>
      <c r="X72" s="65">
        <f t="shared" ref="X72:X103" si="55">IF(D72="","",IF(W72=" "," ",W72*10000))</f>
        <v>0.20720480339854394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9.99825035073082E-4</v>
      </c>
      <c r="AB72" s="68">
        <f t="shared" si="39"/>
        <v>1E-4</v>
      </c>
    </row>
    <row r="73" spans="1:28">
      <c r="A73">
        <v>564.17999999999995</v>
      </c>
      <c r="B73">
        <v>0.18484247374562426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9.9982626281507796E-4</v>
      </c>
      <c r="H73" s="66">
        <f t="shared" si="44"/>
        <v>0</v>
      </c>
      <c r="I73" s="66">
        <f t="shared" si="45"/>
        <v>9.9982626281507796E-4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9.9982626281507796E-4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1.8881573518243368E-5</v>
      </c>
      <c r="X73" s="65">
        <f t="shared" si="55"/>
        <v>0.18881573518243369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9.9982626281507796E-4</v>
      </c>
      <c r="AB73" s="68">
        <f t="shared" ref="AB73:AB104" si="59">IF(AA73-AA72&lt;0.0001,0.0001,AA73-AA72)</f>
        <v>1E-4</v>
      </c>
    </row>
    <row r="74" spans="1:28">
      <c r="A74">
        <v>614.99</v>
      </c>
      <c r="B74">
        <v>0.18484247374562426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9.9982738668934483E-4</v>
      </c>
      <c r="H74" s="66">
        <f t="shared" si="44"/>
        <v>0</v>
      </c>
      <c r="I74" s="66">
        <f t="shared" si="45"/>
        <v>9.9982738668934483E-4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9.9982738668934483E-4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1.7321592460889676E-5</v>
      </c>
      <c r="X74" s="65">
        <f t="shared" si="55"/>
        <v>0.17321592460889676</v>
      </c>
      <c r="Y74" s="68">
        <f t="shared" si="57"/>
        <v>1E-4</v>
      </c>
      <c r="Z74" s="68">
        <f t="shared" si="58"/>
        <v>1E-4</v>
      </c>
      <c r="AA74" s="66">
        <f t="shared" si="56"/>
        <v>9.9982738668934483E-4</v>
      </c>
      <c r="AB74" s="68">
        <f t="shared" si="59"/>
        <v>1E-4</v>
      </c>
    </row>
    <row r="75" spans="1:28">
      <c r="A75">
        <v>669.29</v>
      </c>
      <c r="B75">
        <v>0.18484247374562426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9.998284753905593E-4</v>
      </c>
      <c r="H75" s="66">
        <f t="shared" si="44"/>
        <v>0</v>
      </c>
      <c r="I75" s="66">
        <f t="shared" si="45"/>
        <v>9.998284753905593E-4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9.998284753905593E-4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1.5916278664738069E-5</v>
      </c>
      <c r="X75" s="65">
        <f t="shared" si="55"/>
        <v>0.15916278664738068</v>
      </c>
      <c r="Y75" s="68">
        <f t="shared" si="57"/>
        <v>1E-4</v>
      </c>
      <c r="Z75" s="68">
        <f t="shared" si="58"/>
        <v>1E-4</v>
      </c>
      <c r="AA75" s="66">
        <f t="shared" si="56"/>
        <v>9.998284753905593E-4</v>
      </c>
      <c r="AB75" s="68">
        <f t="shared" si="59"/>
        <v>1E-4</v>
      </c>
    </row>
    <row r="76" spans="1:28">
      <c r="A76">
        <v>733.7</v>
      </c>
      <c r="B76">
        <v>0.18484247374562426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9.9982964220408552E-4</v>
      </c>
      <c r="H76" s="66">
        <f t="shared" si="44"/>
        <v>0</v>
      </c>
      <c r="I76" s="66">
        <f t="shared" si="45"/>
        <v>9.9982964220408552E-4</v>
      </c>
      <c r="J76" s="66">
        <f t="shared" si="46"/>
        <v>0</v>
      </c>
      <c r="K76" s="66">
        <f t="shared" si="47"/>
        <v>0</v>
      </c>
      <c r="L76" s="66">
        <f t="shared" si="48"/>
        <v>0</v>
      </c>
      <c r="M76" s="66">
        <f t="shared" si="49"/>
        <v>9.9982964220408552E-4</v>
      </c>
      <c r="N76" s="66">
        <f t="shared" si="50"/>
        <v>0</v>
      </c>
      <c r="O76" s="67">
        <f t="shared" si="51"/>
        <v>0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1.4519021599458283E-5</v>
      </c>
      <c r="X76" s="65">
        <f t="shared" si="55"/>
        <v>0.14519021599458284</v>
      </c>
      <c r="Y76" s="68">
        <f t="shared" si="57"/>
        <v>1E-4</v>
      </c>
      <c r="Z76" s="68">
        <f t="shared" si="58"/>
        <v>1E-4</v>
      </c>
      <c r="AA76" s="66">
        <f t="shared" si="56"/>
        <v>9.9982964220408552E-4</v>
      </c>
      <c r="AB76" s="68">
        <f t="shared" si="59"/>
        <v>1E-4</v>
      </c>
    </row>
    <row r="77" spans="1:28">
      <c r="A77">
        <v>802.87</v>
      </c>
      <c r="B77">
        <v>0.18484247374562426</v>
      </c>
      <c r="D77" s="66">
        <f t="shared" si="40"/>
        <v>0</v>
      </c>
      <c r="E77" s="66">
        <f t="shared" si="41"/>
        <v>0</v>
      </c>
      <c r="F77" s="66">
        <f t="shared" si="42"/>
        <v>0</v>
      </c>
      <c r="G77" s="66">
        <f t="shared" si="43"/>
        <v>9.9983077097236988E-4</v>
      </c>
      <c r="H77" s="66">
        <f t="shared" si="44"/>
        <v>0</v>
      </c>
      <c r="I77" s="66">
        <f t="shared" si="45"/>
        <v>9.9983077097236988E-4</v>
      </c>
      <c r="J77" s="66">
        <f t="shared" si="46"/>
        <v>0</v>
      </c>
      <c r="K77" s="66">
        <f t="shared" si="47"/>
        <v>0</v>
      </c>
      <c r="L77" s="66">
        <f t="shared" si="48"/>
        <v>0</v>
      </c>
      <c r="M77" s="66">
        <f t="shared" si="49"/>
        <v>9.9983077097236988E-4</v>
      </c>
      <c r="N77" s="66">
        <f t="shared" si="50"/>
        <v>0</v>
      </c>
      <c r="O77" s="67">
        <f t="shared" si="51"/>
        <v>0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1.326815816697914E-5</v>
      </c>
      <c r="X77" s="65">
        <f t="shared" si="55"/>
        <v>0.13268158166979141</v>
      </c>
      <c r="Y77" s="68">
        <f t="shared" si="57"/>
        <v>1E-4</v>
      </c>
      <c r="Z77" s="68">
        <f t="shared" si="58"/>
        <v>1E-4</v>
      </c>
      <c r="AA77" s="66">
        <f t="shared" si="56"/>
        <v>9.9983077097236988E-4</v>
      </c>
      <c r="AB77" s="68">
        <f t="shared" si="59"/>
        <v>1E-4</v>
      </c>
    </row>
    <row r="78" spans="1:28">
      <c r="A78">
        <v>880.99</v>
      </c>
      <c r="B78">
        <v>0.18484247374562426</v>
      </c>
      <c r="D78" s="66">
        <f t="shared" si="40"/>
        <v>0</v>
      </c>
      <c r="E78" s="66">
        <f t="shared" si="41"/>
        <v>0</v>
      </c>
      <c r="F78" s="66">
        <f t="shared" si="42"/>
        <v>0</v>
      </c>
      <c r="G78" s="66">
        <f t="shared" si="43"/>
        <v>9.9983191878514656E-4</v>
      </c>
      <c r="H78" s="66">
        <f t="shared" si="44"/>
        <v>0</v>
      </c>
      <c r="I78" s="66">
        <f t="shared" si="45"/>
        <v>9.9983191878514656E-4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9.9983191878514656E-4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1.2091631173478181E-5</v>
      </c>
      <c r="X78" s="65">
        <f t="shared" si="55"/>
        <v>0.12091631173478182</v>
      </c>
      <c r="Y78" s="68">
        <f t="shared" si="57"/>
        <v>1E-4</v>
      </c>
      <c r="Z78" s="68">
        <f t="shared" si="58"/>
        <v>1E-4</v>
      </c>
      <c r="AA78" s="66">
        <f t="shared" si="56"/>
        <v>9.9983191878514656E-4</v>
      </c>
      <c r="AB78" s="68">
        <f t="shared" si="59"/>
        <v>1E-4</v>
      </c>
    </row>
    <row r="79" spans="1:28">
      <c r="A79">
        <v>962.34</v>
      </c>
      <c r="B79">
        <v>0.18484247374562426</v>
      </c>
      <c r="D79" s="66">
        <f t="shared" si="40"/>
        <v>0</v>
      </c>
      <c r="E79" s="66">
        <f t="shared" si="41"/>
        <v>0</v>
      </c>
      <c r="F79" s="66">
        <f t="shared" si="42"/>
        <v>0</v>
      </c>
      <c r="G79" s="66">
        <f t="shared" si="43"/>
        <v>9.9983299622000339E-4</v>
      </c>
      <c r="H79" s="66">
        <f t="shared" si="44"/>
        <v>0</v>
      </c>
      <c r="I79" s="66">
        <f t="shared" si="45"/>
        <v>9.9983299622000339E-4</v>
      </c>
      <c r="J79" s="66">
        <f t="shared" si="46"/>
        <v>0</v>
      </c>
      <c r="K79" s="66">
        <f t="shared" si="47"/>
        <v>0</v>
      </c>
      <c r="L79" s="66">
        <f t="shared" si="48"/>
        <v>0</v>
      </c>
      <c r="M79" s="66">
        <f t="shared" si="49"/>
        <v>9.9983299622000339E-4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1.1069482872500928E-5</v>
      </c>
      <c r="X79" s="65">
        <f t="shared" si="55"/>
        <v>0.11069482872500928</v>
      </c>
      <c r="Y79" s="68">
        <f t="shared" si="57"/>
        <v>1E-4</v>
      </c>
      <c r="Z79" s="68">
        <f t="shared" si="58"/>
        <v>1E-4</v>
      </c>
      <c r="AA79" s="66">
        <f t="shared" si="56"/>
        <v>9.9983299622000339E-4</v>
      </c>
      <c r="AB79" s="68">
        <f t="shared" si="59"/>
        <v>1E-4</v>
      </c>
    </row>
    <row r="80" spans="1:28">
      <c r="A80">
        <v>1047.5999999999999</v>
      </c>
      <c r="B80">
        <v>0.18484247374562426</v>
      </c>
      <c r="D80" s="66">
        <f t="shared" si="40"/>
        <v>0</v>
      </c>
      <c r="E80" s="66">
        <f t="shared" si="41"/>
        <v>0</v>
      </c>
      <c r="F80" s="66">
        <f t="shared" si="42"/>
        <v>0</v>
      </c>
      <c r="G80" s="66">
        <f t="shared" si="43"/>
        <v>9.9983401884615425E-4</v>
      </c>
      <c r="H80" s="66">
        <f t="shared" si="44"/>
        <v>0</v>
      </c>
      <c r="I80" s="66">
        <f t="shared" si="45"/>
        <v>9.9983401884615425E-4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9.9983401884615425E-4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1.0168581660483527E-5</v>
      </c>
      <c r="X80" s="65">
        <f t="shared" si="55"/>
        <v>0.10168581660483526</v>
      </c>
      <c r="Y80" s="68">
        <f t="shared" si="57"/>
        <v>1E-4</v>
      </c>
      <c r="Z80" s="68">
        <f t="shared" si="58"/>
        <v>1E-4</v>
      </c>
      <c r="AA80" s="66">
        <f t="shared" si="56"/>
        <v>9.9983401884615425E-4</v>
      </c>
      <c r="AB80" s="68">
        <f t="shared" si="59"/>
        <v>1E-4</v>
      </c>
    </row>
    <row r="81" spans="1:28">
      <c r="A81">
        <v>1149.73</v>
      </c>
      <c r="B81">
        <v>0.18484247374562426</v>
      </c>
      <c r="D81" s="66">
        <f t="shared" si="40"/>
        <v>0</v>
      </c>
      <c r="E81" s="66">
        <f t="shared" si="41"/>
        <v>0</v>
      </c>
      <c r="F81" s="66">
        <f t="shared" si="42"/>
        <v>0</v>
      </c>
      <c r="G81" s="66">
        <f t="shared" si="43"/>
        <v>9.9983512519740835E-4</v>
      </c>
      <c r="H81" s="66">
        <f t="shared" si="44"/>
        <v>0</v>
      </c>
      <c r="I81" s="66">
        <f t="shared" si="45"/>
        <v>9.9983512519740835E-4</v>
      </c>
      <c r="J81" s="66">
        <f t="shared" si="46"/>
        <v>0</v>
      </c>
      <c r="K81" s="66">
        <f t="shared" si="47"/>
        <v>0</v>
      </c>
      <c r="L81" s="66">
        <f t="shared" si="48"/>
        <v>0</v>
      </c>
      <c r="M81" s="66">
        <f t="shared" si="49"/>
        <v>9.9983512519740835E-4</v>
      </c>
      <c r="N81" s="66">
        <f t="shared" si="50"/>
        <v>0</v>
      </c>
      <c r="O81" s="67">
        <f t="shared" si="51"/>
        <v>0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9.2653111143681937E-6</v>
      </c>
      <c r="X81" s="65">
        <f t="shared" si="55"/>
        <v>9.2653111143681938E-2</v>
      </c>
      <c r="Y81" s="68">
        <f t="shared" si="57"/>
        <v>1E-4</v>
      </c>
      <c r="Z81" s="68">
        <f t="shared" si="58"/>
        <v>1E-4</v>
      </c>
      <c r="AA81" s="66">
        <f t="shared" si="56"/>
        <v>9.9983512519740835E-4</v>
      </c>
      <c r="AB81" s="68">
        <f t="shared" si="59"/>
        <v>1E-4</v>
      </c>
    </row>
    <row r="82" spans="1:28">
      <c r="A82">
        <v>1260.7</v>
      </c>
      <c r="B82">
        <v>0.18484247374562426</v>
      </c>
      <c r="D82" s="66">
        <f t="shared" si="40"/>
        <v>0</v>
      </c>
      <c r="E82" s="66">
        <f t="shared" si="41"/>
        <v>0</v>
      </c>
      <c r="F82" s="66">
        <f t="shared" si="42"/>
        <v>0</v>
      </c>
      <c r="G82" s="66">
        <f t="shared" si="43"/>
        <v>9.9983620657608874E-4</v>
      </c>
      <c r="H82" s="66">
        <f t="shared" si="44"/>
        <v>0</v>
      </c>
      <c r="I82" s="66">
        <f t="shared" si="45"/>
        <v>9.9983620657608874E-4</v>
      </c>
      <c r="J82" s="66">
        <f t="shared" si="46"/>
        <v>0</v>
      </c>
      <c r="K82" s="66">
        <f t="shared" si="47"/>
        <v>0</v>
      </c>
      <c r="L82" s="66">
        <f t="shared" si="48"/>
        <v>0</v>
      </c>
      <c r="M82" s="66">
        <f t="shared" si="49"/>
        <v>9.9983620657608874E-4</v>
      </c>
      <c r="N82" s="66">
        <f t="shared" si="50"/>
        <v>0</v>
      </c>
      <c r="O82" s="67">
        <f t="shared" si="51"/>
        <v>0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8.449755015088874E-6</v>
      </c>
      <c r="X82" s="65">
        <f t="shared" si="55"/>
        <v>8.4497550150888737E-2</v>
      </c>
      <c r="Y82" s="68">
        <f t="shared" si="57"/>
        <v>1E-4</v>
      </c>
      <c r="Z82" s="68">
        <f t="shared" si="58"/>
        <v>1E-4</v>
      </c>
      <c r="AA82" s="66">
        <f t="shared" si="56"/>
        <v>9.9983620657608874E-4</v>
      </c>
      <c r="AB82" s="68">
        <f t="shared" si="59"/>
        <v>1E-4</v>
      </c>
    </row>
    <row r="83" spans="1:28" ht="15" customHeight="1">
      <c r="A83">
        <v>1378.18</v>
      </c>
      <c r="B83">
        <v>0.18484247374562426</v>
      </c>
      <c r="D83" s="66">
        <f t="shared" si="40"/>
        <v>0</v>
      </c>
      <c r="E83" s="66">
        <f t="shared" si="41"/>
        <v>0</v>
      </c>
      <c r="F83" s="66">
        <f t="shared" si="42"/>
        <v>0</v>
      </c>
      <c r="G83" s="66">
        <f t="shared" si="43"/>
        <v>9.9983723883253269E-4</v>
      </c>
      <c r="H83" s="66">
        <f t="shared" si="44"/>
        <v>0</v>
      </c>
      <c r="I83" s="66">
        <f t="shared" si="45"/>
        <v>9.9983723883253269E-4</v>
      </c>
      <c r="J83" s="66">
        <f t="shared" si="46"/>
        <v>0</v>
      </c>
      <c r="K83" s="66">
        <f t="shared" si="47"/>
        <v>0</v>
      </c>
      <c r="L83" s="66">
        <f t="shared" si="48"/>
        <v>0</v>
      </c>
      <c r="M83" s="66">
        <f t="shared" si="49"/>
        <v>9.9983723883253269E-4</v>
      </c>
      <c r="N83" s="66">
        <f t="shared" si="50"/>
        <v>0</v>
      </c>
      <c r="O83" s="67">
        <f t="shared" si="51"/>
        <v>0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7.7294737607007376E-6</v>
      </c>
      <c r="X83" s="65">
        <f t="shared" si="55"/>
        <v>7.7294737607007377E-2</v>
      </c>
      <c r="Y83" s="68">
        <f t="shared" si="57"/>
        <v>1E-4</v>
      </c>
      <c r="Z83" s="68">
        <f t="shared" si="58"/>
        <v>1E-4</v>
      </c>
      <c r="AA83" s="66">
        <f t="shared" si="56"/>
        <v>9.9983723883253269E-4</v>
      </c>
      <c r="AB83" s="68">
        <f t="shared" si="59"/>
        <v>1E-4</v>
      </c>
    </row>
    <row r="84" spans="1:28">
      <c r="A84">
        <v>1509.11</v>
      </c>
      <c r="B84">
        <v>0.18484247374562426</v>
      </c>
      <c r="D84" s="66">
        <f t="shared" si="40"/>
        <v>0</v>
      </c>
      <c r="E84" s="66">
        <f t="shared" si="41"/>
        <v>0</v>
      </c>
      <c r="F84" s="66">
        <f t="shared" si="42"/>
        <v>0</v>
      </c>
      <c r="G84" s="66">
        <f t="shared" si="43"/>
        <v>9.9983827702558549E-4</v>
      </c>
      <c r="H84" s="66">
        <f t="shared" si="44"/>
        <v>0</v>
      </c>
      <c r="I84" s="66">
        <f t="shared" si="45"/>
        <v>9.9983827702558549E-4</v>
      </c>
      <c r="J84" s="66">
        <f t="shared" si="46"/>
        <v>0</v>
      </c>
      <c r="K84" s="66">
        <f t="shared" si="47"/>
        <v>0</v>
      </c>
      <c r="L84" s="66">
        <f t="shared" si="48"/>
        <v>0</v>
      </c>
      <c r="M84" s="66">
        <f t="shared" si="49"/>
        <v>9.9983827702558549E-4</v>
      </c>
      <c r="N84" s="66">
        <f t="shared" si="50"/>
        <v>0</v>
      </c>
      <c r="O84" s="67">
        <f t="shared" si="51"/>
        <v>0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7.0588665819738406E-6</v>
      </c>
      <c r="X84" s="65">
        <f t="shared" si="55"/>
        <v>7.0588665819738411E-2</v>
      </c>
      <c r="Y84" s="68">
        <f t="shared" si="57"/>
        <v>1E-4</v>
      </c>
      <c r="Z84" s="68">
        <f t="shared" si="58"/>
        <v>1E-4</v>
      </c>
      <c r="AA84" s="66">
        <f t="shared" si="56"/>
        <v>9.9983827702558549E-4</v>
      </c>
      <c r="AB84" s="68">
        <f t="shared" si="59"/>
        <v>1E-4</v>
      </c>
    </row>
    <row r="85" spans="1:28">
      <c r="A85">
        <v>1649.51</v>
      </c>
      <c r="B85">
        <v>0.18484247374562426</v>
      </c>
      <c r="D85" s="66">
        <f t="shared" si="40"/>
        <v>0</v>
      </c>
      <c r="E85" s="66">
        <f t="shared" si="41"/>
        <v>0</v>
      </c>
      <c r="F85" s="66">
        <f t="shared" si="42"/>
        <v>0</v>
      </c>
      <c r="G85" s="66">
        <f t="shared" si="43"/>
        <v>9.998392818760984E-4</v>
      </c>
      <c r="H85" s="66">
        <f t="shared" si="44"/>
        <v>0</v>
      </c>
      <c r="I85" s="66">
        <f t="shared" si="45"/>
        <v>9.998392818760984E-4</v>
      </c>
      <c r="J85" s="66">
        <f t="shared" si="46"/>
        <v>0</v>
      </c>
      <c r="K85" s="66">
        <f t="shared" si="47"/>
        <v>0</v>
      </c>
      <c r="L85" s="66">
        <f t="shared" si="48"/>
        <v>0</v>
      </c>
      <c r="M85" s="66">
        <f t="shared" si="49"/>
        <v>9.998392818760984E-4</v>
      </c>
      <c r="N85" s="66">
        <f t="shared" si="50"/>
        <v>0</v>
      </c>
      <c r="O85" s="67">
        <f t="shared" si="51"/>
        <v>0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6.4580427809001119E-6</v>
      </c>
      <c r="X85" s="65">
        <f t="shared" si="55"/>
        <v>6.4580427809001112E-2</v>
      </c>
      <c r="Y85" s="68">
        <f t="shared" si="57"/>
        <v>1E-4</v>
      </c>
      <c r="Z85" s="68">
        <f t="shared" si="58"/>
        <v>1E-4</v>
      </c>
      <c r="AA85" s="66">
        <f t="shared" si="56"/>
        <v>9.998392818760984E-4</v>
      </c>
      <c r="AB85" s="68">
        <f t="shared" si="59"/>
        <v>1E-4</v>
      </c>
    </row>
    <row r="86" spans="1:28">
      <c r="A86">
        <v>1809.96</v>
      </c>
      <c r="B86">
        <v>0.18484247374562426</v>
      </c>
      <c r="D86" s="66">
        <f t="shared" si="40"/>
        <v>0</v>
      </c>
      <c r="E86" s="66">
        <f t="shared" si="41"/>
        <v>0</v>
      </c>
      <c r="F86" s="66">
        <f t="shared" si="42"/>
        <v>0</v>
      </c>
      <c r="G86" s="66">
        <f t="shared" si="43"/>
        <v>9.9984031719404912E-4</v>
      </c>
      <c r="H86" s="66">
        <f t="shared" si="44"/>
        <v>0</v>
      </c>
      <c r="I86" s="66">
        <f t="shared" si="45"/>
        <v>9.9984031719404912E-4</v>
      </c>
      <c r="J86" s="66">
        <f t="shared" si="46"/>
        <v>0</v>
      </c>
      <c r="K86" s="66">
        <f t="shared" si="47"/>
        <v>0</v>
      </c>
      <c r="L86" s="66">
        <f t="shared" si="48"/>
        <v>0</v>
      </c>
      <c r="M86" s="66">
        <f t="shared" si="49"/>
        <v>9.9984031719404912E-4</v>
      </c>
      <c r="N86" s="66">
        <f t="shared" si="50"/>
        <v>0</v>
      </c>
      <c r="O86" s="67">
        <f t="shared" si="51"/>
        <v>0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5.8855478284175018E-6</v>
      </c>
      <c r="X86" s="65">
        <f t="shared" si="55"/>
        <v>5.885547828417502E-2</v>
      </c>
      <c r="Y86" s="68">
        <f t="shared" si="57"/>
        <v>1E-4</v>
      </c>
      <c r="Z86" s="68">
        <f t="shared" si="58"/>
        <v>1E-4</v>
      </c>
      <c r="AA86" s="66">
        <f t="shared" si="56"/>
        <v>9.9984031719404912E-4</v>
      </c>
      <c r="AB86" s="68">
        <f t="shared" si="59"/>
        <v>1E-4</v>
      </c>
    </row>
    <row r="87" spans="1:28">
      <c r="A87">
        <v>1977.53</v>
      </c>
      <c r="B87">
        <v>0.18484247374562426</v>
      </c>
      <c r="D87" s="66">
        <f t="shared" si="40"/>
        <v>0</v>
      </c>
      <c r="E87" s="66">
        <f t="shared" si="41"/>
        <v>0</v>
      </c>
      <c r="F87" s="66">
        <f t="shared" si="42"/>
        <v>0</v>
      </c>
      <c r="G87" s="66">
        <f t="shared" si="43"/>
        <v>9.9984129239287967E-4</v>
      </c>
      <c r="H87" s="66">
        <f t="shared" si="44"/>
        <v>0</v>
      </c>
      <c r="I87" s="66">
        <f t="shared" si="45"/>
        <v>9.9984129239287967E-4</v>
      </c>
      <c r="J87" s="66">
        <f t="shared" si="46"/>
        <v>0</v>
      </c>
      <c r="K87" s="66">
        <f t="shared" si="47"/>
        <v>0</v>
      </c>
      <c r="L87" s="66">
        <f t="shared" si="48"/>
        <v>0</v>
      </c>
      <c r="M87" s="66">
        <f t="shared" si="49"/>
        <v>9.9984129239287967E-4</v>
      </c>
      <c r="N87" s="66">
        <f t="shared" si="50"/>
        <v>0</v>
      </c>
      <c r="O87" s="67">
        <f t="shared" si="51"/>
        <v>0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5.3868240418716995E-6</v>
      </c>
      <c r="X87" s="65">
        <f t="shared" si="55"/>
        <v>5.3868240418716996E-2</v>
      </c>
      <c r="Y87" s="68">
        <f t="shared" si="57"/>
        <v>1E-4</v>
      </c>
      <c r="Z87" s="68">
        <f t="shared" si="58"/>
        <v>1E-4</v>
      </c>
      <c r="AA87" s="66">
        <f t="shared" si="56"/>
        <v>9.9984129239287967E-4</v>
      </c>
      <c r="AB87" s="68">
        <f t="shared" si="59"/>
        <v>1E-4</v>
      </c>
    </row>
    <row r="88" spans="1:28">
      <c r="A88">
        <v>2160.04</v>
      </c>
      <c r="B88">
        <v>0.18484247374562426</v>
      </c>
      <c r="D88" s="66">
        <f t="shared" si="40"/>
        <v>0</v>
      </c>
      <c r="E88" s="66">
        <f t="shared" si="41"/>
        <v>0</v>
      </c>
      <c r="F88" s="66">
        <f t="shared" si="42"/>
        <v>0</v>
      </c>
      <c r="G88" s="66">
        <f t="shared" si="43"/>
        <v>9.9984225287944278E-4</v>
      </c>
      <c r="H88" s="66">
        <f t="shared" si="44"/>
        <v>0</v>
      </c>
      <c r="I88" s="66">
        <f t="shared" si="45"/>
        <v>9.9984225287944278E-4</v>
      </c>
      <c r="J88" s="66">
        <f t="shared" si="46"/>
        <v>0</v>
      </c>
      <c r="K88" s="66">
        <f t="shared" si="47"/>
        <v>0</v>
      </c>
      <c r="L88" s="66">
        <f t="shared" si="48"/>
        <v>0</v>
      </c>
      <c r="M88" s="66">
        <f t="shared" si="49"/>
        <v>9.9984225287944278E-4</v>
      </c>
      <c r="N88" s="66">
        <f t="shared" si="50"/>
        <v>0</v>
      </c>
      <c r="O88" s="67">
        <f t="shared" si="51"/>
        <v>0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4.9316707780978791E-6</v>
      </c>
      <c r="X88" s="65">
        <f t="shared" si="55"/>
        <v>4.931670778097879E-2</v>
      </c>
      <c r="Y88" s="68">
        <f t="shared" si="57"/>
        <v>1E-4</v>
      </c>
      <c r="Z88" s="68">
        <f t="shared" si="58"/>
        <v>1E-4</v>
      </c>
      <c r="AA88" s="66">
        <f t="shared" si="56"/>
        <v>9.9984225287944278E-4</v>
      </c>
      <c r="AB88" s="68">
        <f t="shared" si="59"/>
        <v>1E-4</v>
      </c>
    </row>
    <row r="89" spans="1:28">
      <c r="A89">
        <v>2369.14</v>
      </c>
      <c r="B89">
        <v>0.18484247374562426</v>
      </c>
      <c r="D89" s="66">
        <f t="shared" si="40"/>
        <v>0</v>
      </c>
      <c r="E89" s="66">
        <f t="shared" si="41"/>
        <v>0</v>
      </c>
      <c r="F89" s="66">
        <f t="shared" si="42"/>
        <v>0</v>
      </c>
      <c r="G89" s="66">
        <f t="shared" si="43"/>
        <v>9.9984324584158541E-4</v>
      </c>
      <c r="H89" s="66">
        <f t="shared" si="44"/>
        <v>0</v>
      </c>
      <c r="I89" s="66">
        <f t="shared" si="45"/>
        <v>9.9984324584158541E-4</v>
      </c>
      <c r="J89" s="66">
        <f t="shared" si="46"/>
        <v>0</v>
      </c>
      <c r="K89" s="66">
        <f t="shared" si="47"/>
        <v>0</v>
      </c>
      <c r="L89" s="66">
        <f t="shared" si="48"/>
        <v>0</v>
      </c>
      <c r="M89" s="66">
        <f t="shared" si="49"/>
        <v>9.9984324584158541E-4</v>
      </c>
      <c r="N89" s="66">
        <f t="shared" si="50"/>
        <v>0</v>
      </c>
      <c r="O89" s="67">
        <f t="shared" si="51"/>
        <v>0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4.4964021322178268E-6</v>
      </c>
      <c r="X89" s="65">
        <f t="shared" si="55"/>
        <v>4.496402132217827E-2</v>
      </c>
      <c r="Y89" s="68">
        <f t="shared" si="57"/>
        <v>1E-4</v>
      </c>
      <c r="Z89" s="68">
        <f t="shared" si="58"/>
        <v>1E-4</v>
      </c>
      <c r="AA89" s="66">
        <f t="shared" si="56"/>
        <v>9.9984324584158541E-4</v>
      </c>
      <c r="AB89" s="68">
        <f t="shared" si="59"/>
        <v>1E-4</v>
      </c>
    </row>
    <row r="90" spans="1:28">
      <c r="A90">
        <v>2587.63</v>
      </c>
      <c r="B90">
        <v>0.18484247374562426</v>
      </c>
      <c r="D90" s="66">
        <f t="shared" si="40"/>
        <v>0</v>
      </c>
      <c r="E90" s="66">
        <f t="shared" si="41"/>
        <v>0</v>
      </c>
      <c r="F90" s="66">
        <f t="shared" si="42"/>
        <v>0</v>
      </c>
      <c r="G90" s="66">
        <f t="shared" si="43"/>
        <v>9.9984418223689957E-4</v>
      </c>
      <c r="H90" s="66">
        <f t="shared" si="44"/>
        <v>0</v>
      </c>
      <c r="I90" s="66">
        <f t="shared" si="45"/>
        <v>9.9984418223689957E-4</v>
      </c>
      <c r="J90" s="66">
        <f t="shared" si="46"/>
        <v>0</v>
      </c>
      <c r="K90" s="66">
        <f t="shared" si="47"/>
        <v>0</v>
      </c>
      <c r="L90" s="66">
        <f t="shared" si="48"/>
        <v>0</v>
      </c>
      <c r="M90" s="66">
        <f t="shared" si="49"/>
        <v>9.9984418223689957E-4</v>
      </c>
      <c r="N90" s="66">
        <f t="shared" si="50"/>
        <v>0</v>
      </c>
      <c r="O90" s="67">
        <f t="shared" si="51"/>
        <v>0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4.1167424042550679E-6</v>
      </c>
      <c r="X90" s="65">
        <f t="shared" si="55"/>
        <v>4.1167424042550679E-2</v>
      </c>
      <c r="Y90" s="68">
        <f t="shared" si="57"/>
        <v>1E-4</v>
      </c>
      <c r="Z90" s="68">
        <f t="shared" si="58"/>
        <v>1E-4</v>
      </c>
      <c r="AA90" s="66">
        <f t="shared" si="56"/>
        <v>9.9984418223689957E-4</v>
      </c>
      <c r="AB90" s="68">
        <f t="shared" si="59"/>
        <v>1E-4</v>
      </c>
    </row>
    <row r="91" spans="1:28">
      <c r="A91">
        <v>2831.01</v>
      </c>
      <c r="B91">
        <v>0.18484247374562426</v>
      </c>
      <c r="D91" s="66">
        <f t="shared" si="40"/>
        <v>0</v>
      </c>
      <c r="E91" s="66">
        <f t="shared" si="41"/>
        <v>0</v>
      </c>
      <c r="F91" s="66">
        <f t="shared" si="42"/>
        <v>0</v>
      </c>
      <c r="G91" s="66">
        <f t="shared" si="43"/>
        <v>9.9984512498163254E-4</v>
      </c>
      <c r="H91" s="66">
        <f t="shared" si="44"/>
        <v>0</v>
      </c>
      <c r="I91" s="66">
        <f t="shared" si="45"/>
        <v>9.9984512498163254E-4</v>
      </c>
      <c r="J91" s="66">
        <f t="shared" si="46"/>
        <v>0</v>
      </c>
      <c r="K91" s="66">
        <f t="shared" si="47"/>
        <v>0</v>
      </c>
      <c r="L91" s="66">
        <f t="shared" si="48"/>
        <v>0</v>
      </c>
      <c r="M91" s="66">
        <f t="shared" si="49"/>
        <v>9.9984512498163254E-4</v>
      </c>
      <c r="N91" s="66">
        <f t="shared" si="50"/>
        <v>0</v>
      </c>
      <c r="O91" s="67">
        <f t="shared" si="51"/>
        <v>0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3.7628288658544269E-6</v>
      </c>
      <c r="X91" s="65">
        <f t="shared" si="55"/>
        <v>3.7628288658544271E-2</v>
      </c>
      <c r="Y91" s="68">
        <f t="shared" si="57"/>
        <v>1E-4</v>
      </c>
      <c r="Z91" s="68">
        <f t="shared" si="58"/>
        <v>1E-4</v>
      </c>
      <c r="AA91" s="66">
        <f t="shared" si="56"/>
        <v>9.9984512498163254E-4</v>
      </c>
      <c r="AB91" s="68">
        <f t="shared" si="59"/>
        <v>1E-4</v>
      </c>
    </row>
    <row r="92" spans="1:28">
      <c r="A92">
        <v>3098.39</v>
      </c>
      <c r="B92">
        <v>0.18484247374562426</v>
      </c>
      <c r="D92" s="66">
        <f t="shared" si="40"/>
        <v>0</v>
      </c>
      <c r="E92" s="66">
        <f t="shared" si="41"/>
        <v>0</v>
      </c>
      <c r="F92" s="66">
        <f t="shared" si="42"/>
        <v>0</v>
      </c>
      <c r="G92" s="66">
        <f t="shared" si="43"/>
        <v>9.9984606007362292E-4</v>
      </c>
      <c r="H92" s="66">
        <f t="shared" si="44"/>
        <v>0</v>
      </c>
      <c r="I92" s="66">
        <f t="shared" si="45"/>
        <v>9.9984606007362292E-4</v>
      </c>
      <c r="J92" s="66">
        <f t="shared" si="46"/>
        <v>0</v>
      </c>
      <c r="K92" s="66">
        <f t="shared" si="47"/>
        <v>0</v>
      </c>
      <c r="L92" s="66">
        <f t="shared" si="48"/>
        <v>0</v>
      </c>
      <c r="M92" s="66">
        <f t="shared" si="49"/>
        <v>9.9984606007362292E-4</v>
      </c>
      <c r="N92" s="66">
        <f t="shared" si="50"/>
        <v>0</v>
      </c>
      <c r="O92" s="67">
        <f t="shared" si="51"/>
        <v>0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3.4381101628660505E-6</v>
      </c>
      <c r="X92" s="65">
        <f t="shared" si="55"/>
        <v>3.4381101628660503E-2</v>
      </c>
      <c r="Y92" s="68">
        <f t="shared" si="57"/>
        <v>1E-4</v>
      </c>
      <c r="Z92" s="68">
        <f t="shared" si="58"/>
        <v>1E-4</v>
      </c>
      <c r="AA92" s="66">
        <f t="shared" si="56"/>
        <v>9.9984606007362292E-4</v>
      </c>
      <c r="AB92" s="68">
        <f t="shared" si="59"/>
        <v>1E-4</v>
      </c>
    </row>
    <row r="93" spans="1:28">
      <c r="A93">
        <v>3387.52</v>
      </c>
      <c r="B93">
        <v>0.18484247374562426</v>
      </c>
      <c r="D93" s="66">
        <f t="shared" si="40"/>
        <v>0</v>
      </c>
      <c r="E93" s="66">
        <f t="shared" si="41"/>
        <v>0</v>
      </c>
      <c r="F93" s="66">
        <f t="shared" si="42"/>
        <v>0</v>
      </c>
      <c r="G93" s="66">
        <f t="shared" si="43"/>
        <v>9.9984697342353122E-4</v>
      </c>
      <c r="H93" s="66">
        <f t="shared" si="44"/>
        <v>0</v>
      </c>
      <c r="I93" s="66">
        <f t="shared" si="45"/>
        <v>9.9984697342353122E-4</v>
      </c>
      <c r="J93" s="66">
        <f t="shared" si="46"/>
        <v>0</v>
      </c>
      <c r="K93" s="66">
        <f t="shared" si="47"/>
        <v>0</v>
      </c>
      <c r="L93" s="66">
        <f t="shared" si="48"/>
        <v>0</v>
      </c>
      <c r="M93" s="66">
        <f t="shared" si="49"/>
        <v>9.9984697342353122E-4</v>
      </c>
      <c r="N93" s="66">
        <f t="shared" si="50"/>
        <v>0</v>
      </c>
      <c r="O93" s="67">
        <f t="shared" si="51"/>
        <v>0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3.1446622152850884E-6</v>
      </c>
      <c r="X93" s="65">
        <f t="shared" si="55"/>
        <v>3.1446622152850885E-2</v>
      </c>
      <c r="Y93" s="68">
        <f t="shared" si="57"/>
        <v>1E-4</v>
      </c>
      <c r="Z93" s="68">
        <f t="shared" si="58"/>
        <v>1E-4</v>
      </c>
      <c r="AA93" s="66">
        <f t="shared" si="56"/>
        <v>9.9984697342353122E-4</v>
      </c>
      <c r="AB93" s="68">
        <f t="shared" si="59"/>
        <v>1E-4</v>
      </c>
    </row>
    <row r="94" spans="1:28">
      <c r="A94">
        <v>3707.95</v>
      </c>
      <c r="B94">
        <v>0.18484247374562426</v>
      </c>
      <c r="D94" s="66">
        <f t="shared" si="40"/>
        <v>0</v>
      </c>
      <c r="E94" s="66">
        <f t="shared" si="41"/>
        <v>0</v>
      </c>
      <c r="F94" s="66">
        <f t="shared" si="42"/>
        <v>0</v>
      </c>
      <c r="G94" s="66">
        <f t="shared" si="43"/>
        <v>9.9984788772100532E-4</v>
      </c>
      <c r="H94" s="66">
        <f t="shared" si="44"/>
        <v>0</v>
      </c>
      <c r="I94" s="66">
        <f t="shared" si="45"/>
        <v>9.9984788772100532E-4</v>
      </c>
      <c r="J94" s="66">
        <f t="shared" si="46"/>
        <v>0</v>
      </c>
      <c r="K94" s="66">
        <f t="shared" si="47"/>
        <v>0</v>
      </c>
      <c r="L94" s="66">
        <f t="shared" si="48"/>
        <v>0</v>
      </c>
      <c r="M94" s="66">
        <f t="shared" si="49"/>
        <v>9.9984788772100532E-4</v>
      </c>
      <c r="N94" s="66">
        <f t="shared" si="50"/>
        <v>0</v>
      </c>
      <c r="O94" s="67">
        <f t="shared" si="51"/>
        <v>0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2.8729098686666601E-6</v>
      </c>
      <c r="X94" s="65">
        <f t="shared" si="55"/>
        <v>2.87290986866666E-2</v>
      </c>
      <c r="Y94" s="68">
        <f t="shared" si="57"/>
        <v>1E-4</v>
      </c>
      <c r="Z94" s="68">
        <f t="shared" si="58"/>
        <v>1E-4</v>
      </c>
      <c r="AA94" s="66">
        <f t="shared" si="56"/>
        <v>9.9984788772100532E-4</v>
      </c>
      <c r="AB94" s="68">
        <f t="shared" si="59"/>
        <v>1E-4</v>
      </c>
    </row>
    <row r="95" spans="1:28">
      <c r="A95">
        <v>4057.85</v>
      </c>
      <c r="B95">
        <v>0.18484247374562426</v>
      </c>
      <c r="D95" s="66">
        <f t="shared" si="40"/>
        <v>0</v>
      </c>
      <c r="E95" s="66">
        <f t="shared" si="41"/>
        <v>0</v>
      </c>
      <c r="F95" s="66">
        <f t="shared" si="42"/>
        <v>0</v>
      </c>
      <c r="G95" s="66">
        <f t="shared" si="43"/>
        <v>9.9984878910146864E-4</v>
      </c>
      <c r="H95" s="66">
        <f t="shared" si="44"/>
        <v>0</v>
      </c>
      <c r="I95" s="66">
        <f t="shared" si="45"/>
        <v>9.9984878910146864E-4</v>
      </c>
      <c r="J95" s="66">
        <f t="shared" si="46"/>
        <v>0</v>
      </c>
      <c r="K95" s="66">
        <f t="shared" si="47"/>
        <v>0</v>
      </c>
      <c r="L95" s="66">
        <f t="shared" si="48"/>
        <v>0</v>
      </c>
      <c r="M95" s="66">
        <f t="shared" si="49"/>
        <v>9.9984878910146864E-4</v>
      </c>
      <c r="N95" s="66">
        <f t="shared" si="50"/>
        <v>0</v>
      </c>
      <c r="O95" s="67">
        <f t="shared" si="51"/>
        <v>0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2.6251848016862484E-6</v>
      </c>
      <c r="X95" s="65">
        <f t="shared" si="55"/>
        <v>2.6251848016862485E-2</v>
      </c>
      <c r="Y95" s="68">
        <f t="shared" si="57"/>
        <v>1E-4</v>
      </c>
      <c r="Z95" s="68">
        <f t="shared" si="58"/>
        <v>1E-4</v>
      </c>
      <c r="AA95" s="66">
        <f t="shared" si="56"/>
        <v>9.9984878910146864E-4</v>
      </c>
      <c r="AB95" s="68">
        <f t="shared" si="59"/>
        <v>1E-4</v>
      </c>
    </row>
    <row r="96" spans="1:28">
      <c r="A96">
        <v>4433.4399999999996</v>
      </c>
      <c r="B96">
        <v>0.18484247374562426</v>
      </c>
      <c r="D96" s="66">
        <f t="shared" si="40"/>
        <v>0</v>
      </c>
      <c r="E96" s="66">
        <f t="shared" si="41"/>
        <v>0</v>
      </c>
      <c r="F96" s="66">
        <f t="shared" si="42"/>
        <v>0</v>
      </c>
      <c r="G96" s="66">
        <f t="shared" si="43"/>
        <v>9.9984966364177123E-4</v>
      </c>
      <c r="H96" s="66">
        <f t="shared" si="44"/>
        <v>0</v>
      </c>
      <c r="I96" s="66">
        <f t="shared" si="45"/>
        <v>9.9984966364177123E-4</v>
      </c>
      <c r="J96" s="66">
        <f t="shared" si="46"/>
        <v>0</v>
      </c>
      <c r="K96" s="66">
        <f t="shared" si="47"/>
        <v>0</v>
      </c>
      <c r="L96" s="66">
        <f t="shared" si="48"/>
        <v>0</v>
      </c>
      <c r="M96" s="66">
        <f t="shared" si="49"/>
        <v>9.9984966364177123E-4</v>
      </c>
      <c r="N96" s="66">
        <f t="shared" si="50"/>
        <v>0</v>
      </c>
      <c r="O96" s="67">
        <f t="shared" si="51"/>
        <v>0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2.4027856805375833E-6</v>
      </c>
      <c r="X96" s="65">
        <f t="shared" si="55"/>
        <v>2.4027856805375832E-2</v>
      </c>
      <c r="Y96" s="68">
        <f t="shared" si="57"/>
        <v>1E-4</v>
      </c>
      <c r="Z96" s="68">
        <f t="shared" si="58"/>
        <v>1E-4</v>
      </c>
      <c r="AA96" s="66">
        <f t="shared" si="56"/>
        <v>9.9984966364177123E-4</v>
      </c>
      <c r="AB96" s="68">
        <f t="shared" si="59"/>
        <v>1E-4</v>
      </c>
    </row>
    <row r="97" spans="1:28">
      <c r="A97">
        <v>4843.97</v>
      </c>
      <c r="B97">
        <v>0.18484247374562426</v>
      </c>
      <c r="D97" s="66">
        <f t="shared" si="40"/>
        <v>0</v>
      </c>
      <c r="E97" s="66">
        <f t="shared" si="41"/>
        <v>0</v>
      </c>
      <c r="F97" s="66">
        <f t="shared" si="42"/>
        <v>0</v>
      </c>
      <c r="G97" s="66">
        <f t="shared" si="43"/>
        <v>9.9985052847671534E-4</v>
      </c>
      <c r="H97" s="66">
        <f t="shared" si="44"/>
        <v>0</v>
      </c>
      <c r="I97" s="66">
        <f t="shared" si="45"/>
        <v>9.9985052847671534E-4</v>
      </c>
      <c r="J97" s="66">
        <f t="shared" si="46"/>
        <v>0</v>
      </c>
      <c r="K97" s="66">
        <f t="shared" si="47"/>
        <v>0</v>
      </c>
      <c r="L97" s="66">
        <f t="shared" si="48"/>
        <v>0</v>
      </c>
      <c r="M97" s="66">
        <f t="shared" si="49"/>
        <v>9.9985052847671534E-4</v>
      </c>
      <c r="N97" s="66">
        <f t="shared" si="50"/>
        <v>0</v>
      </c>
      <c r="O97" s="67">
        <f t="shared" si="51"/>
        <v>0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2.1991478369029004E-6</v>
      </c>
      <c r="X97" s="65">
        <f t="shared" si="55"/>
        <v>2.1991478369029004E-2</v>
      </c>
      <c r="Y97" s="68">
        <f t="shared" si="57"/>
        <v>1E-4</v>
      </c>
      <c r="Z97" s="68">
        <f t="shared" si="58"/>
        <v>1E-4</v>
      </c>
      <c r="AA97" s="66">
        <f t="shared" si="56"/>
        <v>9.9985052847671534E-4</v>
      </c>
      <c r="AB97" s="68">
        <f t="shared" si="59"/>
        <v>1E-4</v>
      </c>
    </row>
    <row r="98" spans="1:28">
      <c r="A98">
        <v>5305.7</v>
      </c>
      <c r="B98">
        <v>0.18484247374562426</v>
      </c>
      <c r="D98" s="66">
        <f t="shared" si="40"/>
        <v>0</v>
      </c>
      <c r="E98" s="66">
        <f t="shared" si="41"/>
        <v>0</v>
      </c>
      <c r="F98" s="66">
        <f t="shared" si="42"/>
        <v>0</v>
      </c>
      <c r="G98" s="66">
        <f t="shared" si="43"/>
        <v>9.9985140729859801E-4</v>
      </c>
      <c r="H98" s="66">
        <f t="shared" si="44"/>
        <v>0</v>
      </c>
      <c r="I98" s="66">
        <f t="shared" si="45"/>
        <v>9.9985140729859801E-4</v>
      </c>
      <c r="J98" s="66">
        <f t="shared" si="46"/>
        <v>0</v>
      </c>
      <c r="K98" s="66">
        <f t="shared" si="47"/>
        <v>0</v>
      </c>
      <c r="L98" s="66">
        <f t="shared" si="48"/>
        <v>0</v>
      </c>
      <c r="M98" s="66">
        <f t="shared" si="49"/>
        <v>9.9985140729859801E-4</v>
      </c>
      <c r="N98" s="66">
        <f t="shared" si="50"/>
        <v>0</v>
      </c>
      <c r="O98" s="67">
        <f t="shared" si="51"/>
        <v>0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2.0077663922804798E-6</v>
      </c>
      <c r="X98" s="65">
        <f t="shared" si="55"/>
        <v>2.0077663922804797E-2</v>
      </c>
      <c r="Y98" s="68">
        <f t="shared" si="57"/>
        <v>1E-4</v>
      </c>
      <c r="Z98" s="68">
        <f t="shared" si="58"/>
        <v>1E-4</v>
      </c>
      <c r="AA98" s="66">
        <f t="shared" si="56"/>
        <v>9.9985140729859801E-4</v>
      </c>
      <c r="AB98" s="68">
        <f t="shared" si="59"/>
        <v>1E-4</v>
      </c>
    </row>
    <row r="99" spans="1:28">
      <c r="A99">
        <v>5804.88</v>
      </c>
      <c r="B99">
        <v>0.18484247374562426</v>
      </c>
      <c r="D99" s="66">
        <f t="shared" si="40"/>
        <v>0</v>
      </c>
      <c r="E99" s="66">
        <f t="shared" si="41"/>
        <v>0</v>
      </c>
      <c r="F99" s="66">
        <f t="shared" si="42"/>
        <v>0</v>
      </c>
      <c r="G99" s="66">
        <f t="shared" si="43"/>
        <v>9.9985226513070219E-4</v>
      </c>
      <c r="H99" s="66">
        <f t="shared" si="44"/>
        <v>0</v>
      </c>
      <c r="I99" s="66">
        <f t="shared" si="45"/>
        <v>9.9985226513070219E-4</v>
      </c>
      <c r="J99" s="66">
        <f t="shared" si="46"/>
        <v>0</v>
      </c>
      <c r="K99" s="66">
        <f t="shared" si="47"/>
        <v>0</v>
      </c>
      <c r="L99" s="66">
        <f t="shared" si="48"/>
        <v>0</v>
      </c>
      <c r="M99" s="66">
        <f t="shared" si="49"/>
        <v>9.9985226513070219E-4</v>
      </c>
      <c r="N99" s="66">
        <f t="shared" si="50"/>
        <v>0</v>
      </c>
      <c r="O99" s="67">
        <f t="shared" si="51"/>
        <v>0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1.8351122068884357E-6</v>
      </c>
      <c r="X99" s="65">
        <f t="shared" si="55"/>
        <v>1.8351122068884358E-2</v>
      </c>
      <c r="Y99" s="68">
        <f t="shared" si="57"/>
        <v>1E-4</v>
      </c>
      <c r="Z99" s="68">
        <f t="shared" si="58"/>
        <v>1E-4</v>
      </c>
      <c r="AA99" s="66">
        <f t="shared" si="56"/>
        <v>9.9985226513070219E-4</v>
      </c>
      <c r="AB99" s="68">
        <f t="shared" si="59"/>
        <v>1E-4</v>
      </c>
    </row>
    <row r="100" spans="1:28">
      <c r="A100">
        <v>6357.15</v>
      </c>
      <c r="B100">
        <v>0.20512233372228708</v>
      </c>
      <c r="D100" s="66">
        <f t="shared" si="40"/>
        <v>0</v>
      </c>
      <c r="E100" s="66">
        <f t="shared" si="41"/>
        <v>0</v>
      </c>
      <c r="F100" s="66">
        <f t="shared" si="42"/>
        <v>0</v>
      </c>
      <c r="G100" s="66">
        <f t="shared" si="43"/>
        <v>9.9985312215345639E-4</v>
      </c>
      <c r="H100" s="66">
        <f t="shared" si="44"/>
        <v>0</v>
      </c>
      <c r="I100" s="66">
        <f t="shared" si="45"/>
        <v>9.9985312215345639E-4</v>
      </c>
      <c r="J100" s="66">
        <f t="shared" si="46"/>
        <v>0</v>
      </c>
      <c r="K100" s="66">
        <f t="shared" si="47"/>
        <v>0</v>
      </c>
      <c r="L100" s="66">
        <f t="shared" si="48"/>
        <v>0</v>
      </c>
      <c r="M100" s="66">
        <f t="shared" si="49"/>
        <v>9.9985312215345639E-4</v>
      </c>
      <c r="N100" s="66">
        <f t="shared" si="50"/>
        <v>0</v>
      </c>
      <c r="O100" s="67">
        <f t="shared" si="51"/>
        <v>0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1.6756889718698698E-6</v>
      </c>
      <c r="X100" s="65">
        <f t="shared" si="55"/>
        <v>1.6756889718698698E-2</v>
      </c>
      <c r="Y100" s="68">
        <f t="shared" si="57"/>
        <v>2.0279859976662817E-2</v>
      </c>
      <c r="Z100" s="68">
        <f t="shared" si="58"/>
        <v>1E-4</v>
      </c>
      <c r="AA100" s="66">
        <f t="shared" si="56"/>
        <v>9.9985312215345639E-4</v>
      </c>
      <c r="AB100" s="68">
        <f t="shared" si="59"/>
        <v>1E-4</v>
      </c>
    </row>
    <row r="101" spans="1:28">
      <c r="A101">
        <v>6944.82</v>
      </c>
      <c r="B101">
        <v>0.23554212368728125</v>
      </c>
      <c r="D101" s="66">
        <f t="shared" si="40"/>
        <v>0</v>
      </c>
      <c r="E101" s="66">
        <f t="shared" si="41"/>
        <v>0</v>
      </c>
      <c r="F101" s="66">
        <f t="shared" si="42"/>
        <v>0</v>
      </c>
      <c r="G101" s="66">
        <f t="shared" si="43"/>
        <v>9.9985394643899899E-4</v>
      </c>
      <c r="H101" s="66">
        <f t="shared" si="44"/>
        <v>0</v>
      </c>
      <c r="I101" s="66">
        <f t="shared" si="45"/>
        <v>9.9985394643899899E-4</v>
      </c>
      <c r="J101" s="66">
        <f t="shared" si="46"/>
        <v>0</v>
      </c>
      <c r="K101" s="66">
        <f t="shared" si="47"/>
        <v>0</v>
      </c>
      <c r="L101" s="66">
        <f t="shared" si="48"/>
        <v>0</v>
      </c>
      <c r="M101" s="66">
        <f t="shared" si="49"/>
        <v>9.9985394643899899E-4</v>
      </c>
      <c r="N101" s="66">
        <f t="shared" si="50"/>
        <v>0</v>
      </c>
      <c r="O101" s="67">
        <f t="shared" si="51"/>
        <v>0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1.533892332345913E-6</v>
      </c>
      <c r="X101" s="65">
        <f t="shared" si="55"/>
        <v>1.533892332345913E-2</v>
      </c>
      <c r="Y101" s="68">
        <f t="shared" si="57"/>
        <v>3.0419789964994171E-2</v>
      </c>
      <c r="Z101" s="68">
        <f t="shared" si="58"/>
        <v>1E-4</v>
      </c>
      <c r="AA101" s="66">
        <f t="shared" si="56"/>
        <v>9.9985394643899899E-4</v>
      </c>
      <c r="AB101" s="68">
        <f t="shared" si="59"/>
        <v>1E-4</v>
      </c>
    </row>
    <row r="102" spans="1:28">
      <c r="A102">
        <v>7607.47</v>
      </c>
      <c r="B102">
        <v>0.33694142357059509</v>
      </c>
      <c r="D102" s="66">
        <f t="shared" si="40"/>
        <v>0.15123269443678328</v>
      </c>
      <c r="E102" s="66">
        <f t="shared" si="41"/>
        <v>1.4933701672524782E-85</v>
      </c>
      <c r="F102" s="66">
        <f t="shared" si="42"/>
        <v>0.15123269443678328</v>
      </c>
      <c r="G102" s="66">
        <f t="shared" si="43"/>
        <v>9.9985478644328777E-4</v>
      </c>
      <c r="H102" s="66">
        <f t="shared" si="44"/>
        <v>-0.15023283965033998</v>
      </c>
      <c r="I102" s="66">
        <f t="shared" si="45"/>
        <v>9.9985478644328777E-4</v>
      </c>
      <c r="J102" s="66">
        <f t="shared" si="46"/>
        <v>0.15023283965033998</v>
      </c>
      <c r="K102" s="66">
        <f t="shared" si="47"/>
        <v>0</v>
      </c>
      <c r="L102" s="66">
        <f t="shared" si="48"/>
        <v>-0.15023283965033998</v>
      </c>
      <c r="M102" s="66">
        <f t="shared" si="49"/>
        <v>9.9985478644328777E-4</v>
      </c>
      <c r="N102" s="66">
        <f t="shared" si="50"/>
        <v>0.15023283965033998</v>
      </c>
      <c r="O102" s="67">
        <f t="shared" si="51"/>
        <v>2.2569906109404764E-2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1.4002823734464339E-6</v>
      </c>
      <c r="X102" s="65">
        <f t="shared" si="55"/>
        <v>1.4002823734464339E-2</v>
      </c>
      <c r="Y102" s="68">
        <f t="shared" si="57"/>
        <v>0.10139929988331384</v>
      </c>
      <c r="Z102" s="68">
        <f t="shared" si="58"/>
        <v>0.15123269443678328</v>
      </c>
      <c r="AA102" s="66">
        <f t="shared" si="56"/>
        <v>9.9985478644328777E-4</v>
      </c>
      <c r="AB102" s="68">
        <f t="shared" si="59"/>
        <v>1E-4</v>
      </c>
    </row>
    <row r="103" spans="1:28">
      <c r="A103">
        <v>8317.86</v>
      </c>
      <c r="B103">
        <v>0.52960009334889147</v>
      </c>
      <c r="D103" s="66">
        <f t="shared" si="40"/>
        <v>0.34389136421507965</v>
      </c>
      <c r="E103" s="66">
        <f t="shared" si="41"/>
        <v>0.22289870631250397</v>
      </c>
      <c r="F103" s="66">
        <f t="shared" si="42"/>
        <v>0.12099265790257568</v>
      </c>
      <c r="G103" s="66">
        <f t="shared" si="43"/>
        <v>9.9985559998531578E-4</v>
      </c>
      <c r="H103" s="66">
        <f t="shared" si="44"/>
        <v>-0.11999280230259037</v>
      </c>
      <c r="I103" s="66">
        <f t="shared" si="45"/>
        <v>0.22389856191248927</v>
      </c>
      <c r="J103" s="66">
        <f t="shared" si="46"/>
        <v>0.11999280230259038</v>
      </c>
      <c r="K103" s="66">
        <f t="shared" si="47"/>
        <v>0</v>
      </c>
      <c r="L103" s="66">
        <f t="shared" si="48"/>
        <v>-0.11999280230259038</v>
      </c>
      <c r="M103" s="66">
        <f t="shared" si="49"/>
        <v>0.22389856191248927</v>
      </c>
      <c r="N103" s="66">
        <f t="shared" si="50"/>
        <v>0.11999280230259038</v>
      </c>
      <c r="O103" s="67">
        <f t="shared" si="51"/>
        <v>1.4398272604428539E-2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1.2806907242394728E-6</v>
      </c>
      <c r="X103" s="65">
        <f t="shared" si="55"/>
        <v>1.2806907242394729E-2</v>
      </c>
      <c r="Y103" s="68">
        <f t="shared" si="57"/>
        <v>0.19265866977829638</v>
      </c>
      <c r="Z103" s="68">
        <f t="shared" si="58"/>
        <v>0.19265866977829638</v>
      </c>
      <c r="AA103" s="66">
        <f t="shared" si="56"/>
        <v>0.22389856191248927</v>
      </c>
      <c r="AB103" s="68">
        <f t="shared" si="59"/>
        <v>0.22289870712604598</v>
      </c>
    </row>
    <row r="104" spans="1:28">
      <c r="A104">
        <v>9098.33</v>
      </c>
      <c r="B104">
        <v>0.79323827304550765</v>
      </c>
      <c r="D104" s="66">
        <f t="shared" ref="D104:D125" si="60">IF(B104-$D$4&gt;0.05,B104-$D$4,IF(A104="","",0))</f>
        <v>0.60752954391169589</v>
      </c>
      <c r="E104" s="66">
        <f t="shared" ref="E104:E125" si="61">IF(D104="","",IF(A104&lt;$F$4+0.01,0,10^(((-0.434*$E$4)/(LOG(A104)-LOG($F$4)))+LOG($G$4))))</f>
        <v>0.70059830876797735</v>
      </c>
      <c r="F104" s="66">
        <f t="shared" ref="F104:F125" si="62">IF(E104="","",IF(ABS(D104-E104)&lt;0.05,0,D104-E104))</f>
        <v>-9.3068764856281461E-2</v>
      </c>
      <c r="G104" s="66">
        <f t="shared" ref="G104:G125" si="63">IF(OR(D104="",$H$4=""),"",IF(A104&lt;$I$4,0,10^(((-0.434*$H$4)/(LOG(A104)-LOG($I$4)))+LOG($J$4))))</f>
        <v>9.998564081501436E-4</v>
      </c>
      <c r="H104" s="66">
        <f t="shared" ref="H104:H125" si="64">IF(G104="","",IF(ABS(G104-F104)&lt;0.05,0,G104-F104))</f>
        <v>9.4068621264431607E-2</v>
      </c>
      <c r="I104" s="66">
        <f t="shared" ref="I104:I125" si="65">IF(G104="","",E104+G104)</f>
        <v>0.7015981651761275</v>
      </c>
      <c r="J104" s="66">
        <f t="shared" ref="J104:J125" si="66">IF(I104="","",IF(ABS(D104-I104)&lt;0.05,0,D104-I104))</f>
        <v>-9.4068621264431607E-2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9.4068621264431607E-2</v>
      </c>
      <c r="M104" s="66">
        <f t="shared" ref="M104:M125" si="69">IF(L104="","",E104+G104+K104)</f>
        <v>0.7015981651761275</v>
      </c>
      <c r="N104" s="66">
        <f t="shared" ref="N104:N125" si="70">IF(M104="","",IF(ABS(D104-M104)&lt;0.05,0,D104-M104))</f>
        <v>-9.4068621264431607E-2</v>
      </c>
      <c r="O104" s="67">
        <f t="shared" ref="O104:O125" si="71">IF($H$4="",IF(A104="","",F104^2),IF(N104="","",N104^2))</f>
        <v>8.8489055065910736E-3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1.1708309269418172E-6</v>
      </c>
      <c r="X104" s="65">
        <f t="shared" ref="X104:X125" si="75">IF(D104="","",IF(W104=" "," ",W104*10000))</f>
        <v>1.1708309269418172E-2</v>
      </c>
      <c r="Y104" s="68">
        <f t="shared" si="57"/>
        <v>0.26363817969661618</v>
      </c>
      <c r="Z104" s="68">
        <f t="shared" si="58"/>
        <v>0.26363817969661624</v>
      </c>
      <c r="AA104" s="66">
        <f t="shared" ref="AA104:AA125" si="76">(IF(M104="",(IF(I104="",E104,I104)),M104 ))</f>
        <v>0.7015981651761275</v>
      </c>
      <c r="AB104" s="68">
        <f t="shared" si="59"/>
        <v>0.47769960326363825</v>
      </c>
    </row>
    <row r="105" spans="1:28">
      <c r="A105">
        <v>9957.1299999999992</v>
      </c>
      <c r="B105">
        <v>1.1379958926487748</v>
      </c>
      <c r="D105" s="66">
        <f t="shared" si="60"/>
        <v>0.95228716351496301</v>
      </c>
      <c r="E105" s="66">
        <f t="shared" si="61"/>
        <v>1.0296407993573016</v>
      </c>
      <c r="F105" s="66">
        <f t="shared" si="62"/>
        <v>-7.7353635842338564E-2</v>
      </c>
      <c r="G105" s="66">
        <f t="shared" si="63"/>
        <v>9.9985721185709138E-4</v>
      </c>
      <c r="H105" s="66">
        <f t="shared" si="64"/>
        <v>7.8353493054195658E-2</v>
      </c>
      <c r="I105" s="66">
        <f t="shared" si="65"/>
        <v>1.0306406565691586</v>
      </c>
      <c r="J105" s="66">
        <f t="shared" si="66"/>
        <v>-7.8353493054195589E-2</v>
      </c>
      <c r="K105" s="66">
        <f t="shared" si="67"/>
        <v>0</v>
      </c>
      <c r="L105" s="66">
        <f t="shared" si="68"/>
        <v>7.8353493054195589E-2</v>
      </c>
      <c r="M105" s="66">
        <f t="shared" si="69"/>
        <v>1.0306406565691586</v>
      </c>
      <c r="N105" s="66">
        <f t="shared" si="70"/>
        <v>-7.8353493054195589E-2</v>
      </c>
      <c r="O105" s="67">
        <f t="shared" si="71"/>
        <v>6.1392698737938759E-3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1.0698470490515384E-6</v>
      </c>
      <c r="X105" s="65">
        <f t="shared" si="75"/>
        <v>1.0698470490515383E-2</v>
      </c>
      <c r="Y105" s="68">
        <f t="shared" ref="Y105:Y125" si="77">IF(B105-B104&lt;0.0001,0.0001,B105-B104)</f>
        <v>0.34475761960326712</v>
      </c>
      <c r="Z105" s="68">
        <f t="shared" ref="Z105:Z125" si="78">IF(D105-D104&lt;0.0001,0.0001,D105-D104)</f>
        <v>0.34475761960326712</v>
      </c>
      <c r="AA105" s="66">
        <f t="shared" si="76"/>
        <v>1.0306406565691586</v>
      </c>
      <c r="AB105" s="68">
        <f t="shared" ref="AB105:AB125" si="79">IF(AA105-AA104&lt;0.0001,0.0001,AA105-AA104)</f>
        <v>0.3290424913930311</v>
      </c>
    </row>
    <row r="106" spans="1:28">
      <c r="A106">
        <v>10897.71</v>
      </c>
      <c r="B106">
        <v>1.3813542123687281</v>
      </c>
      <c r="D106" s="66">
        <f t="shared" si="60"/>
        <v>1.1956454832349164</v>
      </c>
      <c r="E106" s="66">
        <f t="shared" si="61"/>
        <v>1.2481083729996552</v>
      </c>
      <c r="F106" s="66">
        <f t="shared" si="62"/>
        <v>-5.2462889764738785E-2</v>
      </c>
      <c r="G106" s="66">
        <f t="shared" si="63"/>
        <v>9.998580071937178E-4</v>
      </c>
      <c r="H106" s="66">
        <f t="shared" si="64"/>
        <v>5.3462747771932502E-2</v>
      </c>
      <c r="I106" s="66">
        <f t="shared" si="65"/>
        <v>1.2491082310068489</v>
      </c>
      <c r="J106" s="66">
        <f t="shared" si="66"/>
        <v>-5.3462747771932495E-2</v>
      </c>
      <c r="K106" s="66">
        <f t="shared" si="67"/>
        <v>0</v>
      </c>
      <c r="L106" s="66">
        <f t="shared" si="68"/>
        <v>5.3462747771932495E-2</v>
      </c>
      <c r="M106" s="66">
        <f t="shared" si="69"/>
        <v>1.2491082310068489</v>
      </c>
      <c r="N106" s="66">
        <f t="shared" si="70"/>
        <v>-5.3462747771932495E-2</v>
      </c>
      <c r="O106" s="67">
        <f t="shared" si="71"/>
        <v>2.858265399325273E-3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9.775086827895534E-7</v>
      </c>
      <c r="X106" s="65">
        <f t="shared" si="75"/>
        <v>9.7750868278955339E-3</v>
      </c>
      <c r="Y106" s="68">
        <f t="shared" si="77"/>
        <v>0.24335831971995336</v>
      </c>
      <c r="Z106" s="68">
        <f t="shared" si="78"/>
        <v>0.24335831971995336</v>
      </c>
      <c r="AA106" s="66">
        <f t="shared" si="76"/>
        <v>1.2491082310068489</v>
      </c>
      <c r="AB106" s="68">
        <f t="shared" si="79"/>
        <v>0.21846757443769027</v>
      </c>
    </row>
    <row r="107" spans="1:28">
      <c r="A107">
        <v>11897.2</v>
      </c>
      <c r="B107">
        <v>1.594292742123687</v>
      </c>
      <c r="D107" s="66">
        <f t="shared" si="60"/>
        <v>1.4085840129898752</v>
      </c>
      <c r="E107" s="66">
        <f t="shared" si="61"/>
        <v>1.3971008792188417</v>
      </c>
      <c r="F107" s="66">
        <f t="shared" si="62"/>
        <v>0</v>
      </c>
      <c r="G107" s="66">
        <f t="shared" si="63"/>
        <v>9.9985877193644983E-4</v>
      </c>
      <c r="H107" s="66">
        <f t="shared" si="64"/>
        <v>0</v>
      </c>
      <c r="I107" s="66">
        <f t="shared" si="65"/>
        <v>1.3981007379907782</v>
      </c>
      <c r="J107" s="66">
        <f t="shared" si="66"/>
        <v>0</v>
      </c>
      <c r="K107" s="66">
        <f t="shared" si="67"/>
        <v>0</v>
      </c>
      <c r="L107" s="66">
        <f t="shared" si="68"/>
        <v>0</v>
      </c>
      <c r="M107" s="66">
        <f t="shared" si="69"/>
        <v>1.3981007379907782</v>
      </c>
      <c r="N107" s="66">
        <f t="shared" si="70"/>
        <v>0</v>
      </c>
      <c r="O107" s="67">
        <f t="shared" si="71"/>
        <v>0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8.9538766663774188E-7</v>
      </c>
      <c r="X107" s="65">
        <f t="shared" si="75"/>
        <v>8.953876666377418E-3</v>
      </c>
      <c r="Y107" s="68">
        <f t="shared" si="77"/>
        <v>0.21293852975495886</v>
      </c>
      <c r="Z107" s="68">
        <f t="shared" si="78"/>
        <v>0.21293852975495886</v>
      </c>
      <c r="AA107" s="66">
        <f t="shared" si="76"/>
        <v>1.3981007379907782</v>
      </c>
      <c r="AB107" s="68">
        <f t="shared" si="79"/>
        <v>0.1489925069839293</v>
      </c>
    </row>
    <row r="108" spans="1:28">
      <c r="A108">
        <v>12996.34</v>
      </c>
      <c r="B108">
        <v>1.726111831971995</v>
      </c>
      <c r="D108" s="66">
        <f t="shared" si="60"/>
        <v>1.5404031028381833</v>
      </c>
      <c r="E108" s="66">
        <f t="shared" si="61"/>
        <v>1.5078544362182016</v>
      </c>
      <c r="F108" s="66">
        <f t="shared" si="62"/>
        <v>0</v>
      </c>
      <c r="G108" s="66">
        <f t="shared" si="63"/>
        <v>9.9985953375349764E-4</v>
      </c>
      <c r="H108" s="66">
        <f t="shared" si="64"/>
        <v>0</v>
      </c>
      <c r="I108" s="66">
        <f t="shared" si="65"/>
        <v>1.5088542957519551</v>
      </c>
      <c r="J108" s="66">
        <f t="shared" si="66"/>
        <v>0</v>
      </c>
      <c r="K108" s="66">
        <f t="shared" si="67"/>
        <v>0</v>
      </c>
      <c r="L108" s="66">
        <f t="shared" si="68"/>
        <v>0</v>
      </c>
      <c r="M108" s="66">
        <f t="shared" si="69"/>
        <v>1.5088542957519551</v>
      </c>
      <c r="N108" s="66">
        <f t="shared" si="70"/>
        <v>0</v>
      </c>
      <c r="O108" s="67">
        <f t="shared" si="71"/>
        <v>0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8.1966200849797268E-7</v>
      </c>
      <c r="X108" s="65">
        <f t="shared" si="75"/>
        <v>8.1966200849797263E-3</v>
      </c>
      <c r="Y108" s="68">
        <f t="shared" si="77"/>
        <v>0.13181908984830804</v>
      </c>
      <c r="Z108" s="68">
        <f t="shared" si="78"/>
        <v>0.13181908984830804</v>
      </c>
      <c r="AA108" s="66">
        <f t="shared" si="76"/>
        <v>1.5088542957519551</v>
      </c>
      <c r="AB108" s="68">
        <f t="shared" si="79"/>
        <v>0.1107535577611769</v>
      </c>
    </row>
    <row r="109" spans="1:28">
      <c r="A109">
        <v>14297.35</v>
      </c>
      <c r="B109">
        <v>1.8579309218203031</v>
      </c>
      <c r="D109" s="66">
        <f t="shared" si="60"/>
        <v>1.6722221926864913</v>
      </c>
      <c r="E109" s="66">
        <f t="shared" si="61"/>
        <v>1.5985627970123499</v>
      </c>
      <c r="F109" s="66">
        <f t="shared" si="62"/>
        <v>7.365939567414137E-2</v>
      </c>
      <c r="G109" s="66">
        <f t="shared" si="63"/>
        <v>9.9986034710531128E-4</v>
      </c>
      <c r="H109" s="66">
        <f t="shared" si="64"/>
        <v>-7.2659535327036062E-2</v>
      </c>
      <c r="I109" s="66">
        <f t="shared" si="65"/>
        <v>1.5995626573594552</v>
      </c>
      <c r="J109" s="66">
        <f t="shared" si="66"/>
        <v>7.2659535327036062E-2</v>
      </c>
      <c r="K109" s="66">
        <f t="shared" si="67"/>
        <v>0</v>
      </c>
      <c r="L109" s="66">
        <f t="shared" si="68"/>
        <v>-7.2659535327036062E-2</v>
      </c>
      <c r="M109" s="66">
        <f t="shared" si="69"/>
        <v>1.5995626573594552</v>
      </c>
      <c r="N109" s="66">
        <f t="shared" si="70"/>
        <v>7.2659535327036062E-2</v>
      </c>
      <c r="O109" s="67">
        <f t="shared" si="71"/>
        <v>5.2794080739408016E-3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7.4507556627784466E-7</v>
      </c>
      <c r="X109" s="65">
        <f t="shared" si="75"/>
        <v>7.4507556627784466E-3</v>
      </c>
      <c r="Y109" s="68">
        <f t="shared" si="77"/>
        <v>0.13181908984830804</v>
      </c>
      <c r="Z109" s="68">
        <f t="shared" si="78"/>
        <v>0.13181908984830804</v>
      </c>
      <c r="AA109" s="66">
        <f t="shared" si="76"/>
        <v>1.5995626573594552</v>
      </c>
      <c r="AB109" s="68">
        <f t="shared" si="79"/>
        <v>9.0708361607500176E-2</v>
      </c>
    </row>
    <row r="110" spans="1:28">
      <c r="A110">
        <v>15596.23</v>
      </c>
      <c r="B110">
        <v>1.9390503617269541</v>
      </c>
      <c r="D110" s="66">
        <f t="shared" si="60"/>
        <v>1.7533416325931424</v>
      </c>
      <c r="E110" s="66">
        <f t="shared" si="61"/>
        <v>1.6633649502128787</v>
      </c>
      <c r="F110" s="66">
        <f t="shared" si="62"/>
        <v>8.9976682380263684E-2</v>
      </c>
      <c r="G110" s="66">
        <f t="shared" si="63"/>
        <v>9.998610802462362E-4</v>
      </c>
      <c r="H110" s="66">
        <f t="shared" si="64"/>
        <v>-8.8976821300017453E-2</v>
      </c>
      <c r="I110" s="66">
        <f t="shared" si="65"/>
        <v>1.6643648112931249</v>
      </c>
      <c r="J110" s="66">
        <f t="shared" si="66"/>
        <v>8.8976821300017495E-2</v>
      </c>
      <c r="K110" s="66">
        <f t="shared" si="67"/>
        <v>0</v>
      </c>
      <c r="L110" s="66">
        <f t="shared" si="68"/>
        <v>-8.8976821300017495E-2</v>
      </c>
      <c r="M110" s="66">
        <f t="shared" si="69"/>
        <v>1.6643648112931249</v>
      </c>
      <c r="N110" s="66">
        <f t="shared" si="70"/>
        <v>8.8976821300017495E-2</v>
      </c>
      <c r="O110" s="67">
        <f t="shared" si="71"/>
        <v>7.9168747286552463E-3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6.8302443266882724E-7</v>
      </c>
      <c r="X110" s="65">
        <f t="shared" si="75"/>
        <v>6.830244326688272E-3</v>
      </c>
      <c r="Y110" s="68">
        <f t="shared" si="77"/>
        <v>8.1119439906651047E-2</v>
      </c>
      <c r="Z110" s="68">
        <f t="shared" si="78"/>
        <v>8.1119439906651047E-2</v>
      </c>
      <c r="AA110" s="66">
        <f t="shared" si="76"/>
        <v>1.6643648112931249</v>
      </c>
      <c r="AB110" s="68">
        <f t="shared" si="79"/>
        <v>6.4802153933669615E-2</v>
      </c>
    </row>
    <row r="111" spans="1:28">
      <c r="A111">
        <v>17096.64</v>
      </c>
      <c r="B111">
        <v>1.9897500116686111</v>
      </c>
      <c r="D111" s="66">
        <f t="shared" si="60"/>
        <v>1.8040412825347993</v>
      </c>
      <c r="E111" s="66">
        <f t="shared" si="61"/>
        <v>1.7186886218641144</v>
      </c>
      <c r="F111" s="66">
        <f t="shared" si="62"/>
        <v>8.5352660670684921E-2</v>
      </c>
      <c r="G111" s="66">
        <f t="shared" si="63"/>
        <v>9.9986184636711409E-4</v>
      </c>
      <c r="H111" s="66">
        <f t="shared" si="64"/>
        <v>-8.4352798824317801E-2</v>
      </c>
      <c r="I111" s="66">
        <f t="shared" si="65"/>
        <v>1.7196884837104816</v>
      </c>
      <c r="J111" s="66">
        <f t="shared" si="66"/>
        <v>8.4352798824317787E-2</v>
      </c>
      <c r="K111" s="66">
        <f t="shared" si="67"/>
        <v>0</v>
      </c>
      <c r="L111" s="66">
        <f t="shared" si="68"/>
        <v>-8.4352798824317787E-2</v>
      </c>
      <c r="M111" s="66">
        <f t="shared" si="69"/>
        <v>1.7196884837104816</v>
      </c>
      <c r="N111" s="66">
        <f t="shared" si="70"/>
        <v>8.4352798824317787E-2</v>
      </c>
      <c r="O111" s="67">
        <f t="shared" si="71"/>
        <v>7.1153946694958283E-3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6.2308185395039864E-7</v>
      </c>
      <c r="X111" s="65">
        <f t="shared" si="75"/>
        <v>6.2308185395039866E-3</v>
      </c>
      <c r="Y111" s="68">
        <f t="shared" si="77"/>
        <v>5.0699649941656988E-2</v>
      </c>
      <c r="Z111" s="68">
        <f t="shared" si="78"/>
        <v>5.0699649941656988E-2</v>
      </c>
      <c r="AA111" s="66">
        <f t="shared" si="76"/>
        <v>1.7196884837104816</v>
      </c>
      <c r="AB111" s="68">
        <f t="shared" si="79"/>
        <v>5.5323672417356695E-2</v>
      </c>
    </row>
    <row r="112" spans="1:28">
      <c r="A112">
        <v>18697.060000000001</v>
      </c>
      <c r="B112">
        <v>2.0201698016336054</v>
      </c>
      <c r="D112" s="66">
        <f t="shared" si="60"/>
        <v>1.8344610724997936</v>
      </c>
      <c r="E112" s="66">
        <f t="shared" si="61"/>
        <v>1.7629993788856462</v>
      </c>
      <c r="F112" s="66">
        <f t="shared" si="62"/>
        <v>7.1461693614147448E-2</v>
      </c>
      <c r="G112" s="66">
        <f t="shared" si="63"/>
        <v>9.998625846511578E-4</v>
      </c>
      <c r="H112" s="66">
        <f t="shared" si="64"/>
        <v>-7.0461831029496297E-2</v>
      </c>
      <c r="I112" s="66">
        <f t="shared" si="65"/>
        <v>1.7639992414702974</v>
      </c>
      <c r="J112" s="66">
        <f t="shared" si="66"/>
        <v>7.0461831029496214E-2</v>
      </c>
      <c r="K112" s="66">
        <f t="shared" si="67"/>
        <v>0</v>
      </c>
      <c r="L112" s="66">
        <f t="shared" si="68"/>
        <v>-7.0461831029496214E-2</v>
      </c>
      <c r="M112" s="66">
        <f t="shared" si="69"/>
        <v>1.7639992414702974</v>
      </c>
      <c r="N112" s="66">
        <f t="shared" si="70"/>
        <v>7.0461831029496214E-2</v>
      </c>
      <c r="O112" s="67">
        <f t="shared" si="71"/>
        <v>4.9648696320292755E-3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5.6974765805546658E-7</v>
      </c>
      <c r="X112" s="65">
        <f t="shared" si="75"/>
        <v>5.6974765805546659E-3</v>
      </c>
      <c r="Y112" s="68">
        <f t="shared" si="77"/>
        <v>3.0419789964994282E-2</v>
      </c>
      <c r="Z112" s="68">
        <f t="shared" si="78"/>
        <v>3.0419789964994282E-2</v>
      </c>
      <c r="AA112" s="66">
        <f t="shared" si="76"/>
        <v>1.7639992414702974</v>
      </c>
      <c r="AB112" s="68">
        <f t="shared" si="79"/>
        <v>4.4310757759815855E-2</v>
      </c>
    </row>
    <row r="113" spans="1:28">
      <c r="A113">
        <v>20398</v>
      </c>
      <c r="B113">
        <v>2.0404496616102681</v>
      </c>
      <c r="D113" s="66">
        <f t="shared" si="60"/>
        <v>1.8547409324764563</v>
      </c>
      <c r="E113" s="66">
        <f t="shared" si="61"/>
        <v>1.7992249133893912</v>
      </c>
      <c r="F113" s="66">
        <f t="shared" si="62"/>
        <v>5.551601908706516E-2</v>
      </c>
      <c r="G113" s="66">
        <f t="shared" si="63"/>
        <v>9.9986329548542316E-4</v>
      </c>
      <c r="H113" s="66">
        <f t="shared" si="64"/>
        <v>-5.4516155791579736E-2</v>
      </c>
      <c r="I113" s="66">
        <f t="shared" si="65"/>
        <v>1.8002247766848767</v>
      </c>
      <c r="J113" s="66">
        <f t="shared" si="66"/>
        <v>5.4516155791579646E-2</v>
      </c>
      <c r="K113" s="66">
        <f t="shared" si="67"/>
        <v>0</v>
      </c>
      <c r="L113" s="66">
        <f t="shared" si="68"/>
        <v>-5.4516155791579646E-2</v>
      </c>
      <c r="M113" s="66">
        <f t="shared" si="69"/>
        <v>1.8002247766848767</v>
      </c>
      <c r="N113" s="66">
        <f t="shared" si="70"/>
        <v>5.4516155791579646E-2</v>
      </c>
      <c r="O113" s="67">
        <f t="shared" si="71"/>
        <v>2.9720112422917831E-3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5.2223777564087378E-7</v>
      </c>
      <c r="X113" s="65">
        <f t="shared" si="75"/>
        <v>5.222377756408738E-3</v>
      </c>
      <c r="Y113" s="68">
        <f t="shared" si="77"/>
        <v>2.0279859976662706E-2</v>
      </c>
      <c r="Z113" s="68">
        <f t="shared" si="78"/>
        <v>2.0279859976662706E-2</v>
      </c>
      <c r="AA113" s="66">
        <f t="shared" si="76"/>
        <v>1.8002247766848767</v>
      </c>
      <c r="AB113" s="68">
        <f t="shared" si="79"/>
        <v>3.6225535214579274E-2</v>
      </c>
    </row>
    <row r="114" spans="1:28">
      <c r="A114">
        <v>22296.13</v>
      </c>
      <c r="B114">
        <v>2.0668557292882141</v>
      </c>
      <c r="D114" s="66">
        <f t="shared" si="60"/>
        <v>1.8811470001544024</v>
      </c>
      <c r="E114" s="66">
        <f t="shared" si="61"/>
        <v>1.8307780058697054</v>
      </c>
      <c r="F114" s="66">
        <f t="shared" si="62"/>
        <v>5.0368994284696988E-2</v>
      </c>
      <c r="G114" s="66">
        <f t="shared" si="63"/>
        <v>9.9986401432021997E-4</v>
      </c>
      <c r="H114" s="66">
        <f t="shared" si="64"/>
        <v>0</v>
      </c>
      <c r="I114" s="66">
        <f t="shared" si="65"/>
        <v>1.8317778698840257</v>
      </c>
      <c r="J114" s="66">
        <f t="shared" si="66"/>
        <v>0</v>
      </c>
      <c r="K114" s="66">
        <f t="shared" si="67"/>
        <v>0</v>
      </c>
      <c r="L114" s="66">
        <f t="shared" si="68"/>
        <v>0</v>
      </c>
      <c r="M114" s="66">
        <f t="shared" si="69"/>
        <v>1.8317778698840257</v>
      </c>
      <c r="N114" s="66">
        <f t="shared" si="70"/>
        <v>0</v>
      </c>
      <c r="O114" s="67">
        <f t="shared" si="71"/>
        <v>0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4.7777825781974463E-7</v>
      </c>
      <c r="X114" s="65">
        <f t="shared" si="75"/>
        <v>4.777782578197446E-3</v>
      </c>
      <c r="Y114" s="68">
        <f t="shared" si="77"/>
        <v>2.6406067677946066E-2</v>
      </c>
      <c r="Z114" s="68">
        <f t="shared" si="78"/>
        <v>2.6406067677946066E-2</v>
      </c>
      <c r="AA114" s="66">
        <f t="shared" si="76"/>
        <v>1.8317778698840257</v>
      </c>
      <c r="AB114" s="68">
        <f t="shared" si="79"/>
        <v>3.1553093199149007E-2</v>
      </c>
    </row>
    <row r="115" spans="1:28">
      <c r="A115">
        <v>24396.58</v>
      </c>
      <c r="B115">
        <v>2.0932617969661607</v>
      </c>
      <c r="D115" s="66">
        <f t="shared" si="60"/>
        <v>1.9075530678323489</v>
      </c>
      <c r="E115" s="66">
        <f t="shared" si="61"/>
        <v>1.8582444505343192</v>
      </c>
      <c r="F115" s="66">
        <f t="shared" si="62"/>
        <v>0</v>
      </c>
      <c r="G115" s="66">
        <f t="shared" si="63"/>
        <v>9.998647340129941E-4</v>
      </c>
      <c r="H115" s="66">
        <f t="shared" si="64"/>
        <v>0</v>
      </c>
      <c r="I115" s="66">
        <f t="shared" si="65"/>
        <v>1.8592443152683322</v>
      </c>
      <c r="J115" s="66">
        <f t="shared" si="66"/>
        <v>0</v>
      </c>
      <c r="K115" s="66">
        <f t="shared" si="67"/>
        <v>0</v>
      </c>
      <c r="L115" s="66">
        <f t="shared" si="68"/>
        <v>0</v>
      </c>
      <c r="M115" s="66">
        <f t="shared" si="69"/>
        <v>1.8592443152683322</v>
      </c>
      <c r="N115" s="66">
        <f t="shared" si="70"/>
        <v>0</v>
      </c>
      <c r="O115" s="67">
        <f t="shared" si="71"/>
        <v>0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4.3664342082056342E-7</v>
      </c>
      <c r="X115" s="65">
        <f t="shared" si="75"/>
        <v>4.3664342082056339E-3</v>
      </c>
      <c r="Y115" s="68">
        <f t="shared" si="77"/>
        <v>2.640606767794651E-2</v>
      </c>
      <c r="Z115" s="68">
        <f t="shared" si="78"/>
        <v>2.640606767794651E-2</v>
      </c>
      <c r="AA115" s="66">
        <f t="shared" si="76"/>
        <v>1.8592443152683322</v>
      </c>
      <c r="AB115" s="68">
        <f t="shared" si="79"/>
        <v>2.7466445384306537E-2</v>
      </c>
    </row>
    <row r="116" spans="1:28">
      <c r="A116">
        <v>26699.16</v>
      </c>
      <c r="B116">
        <v>2.0932617969661607</v>
      </c>
      <c r="D116" s="66">
        <f t="shared" si="60"/>
        <v>1.9075530678323489</v>
      </c>
      <c r="E116" s="66">
        <f t="shared" si="61"/>
        <v>1.8821414932547322</v>
      </c>
      <c r="F116" s="66">
        <f t="shared" si="62"/>
        <v>0</v>
      </c>
      <c r="G116" s="66">
        <f t="shared" si="63"/>
        <v>9.9986544738149053E-4</v>
      </c>
      <c r="H116" s="66">
        <f t="shared" si="64"/>
        <v>0</v>
      </c>
      <c r="I116" s="66">
        <f t="shared" si="65"/>
        <v>1.8831413587021137</v>
      </c>
      <c r="J116" s="66">
        <f t="shared" si="66"/>
        <v>0</v>
      </c>
      <c r="K116" s="66">
        <f t="shared" si="67"/>
        <v>0</v>
      </c>
      <c r="L116" s="66">
        <f t="shared" si="68"/>
        <v>0</v>
      </c>
      <c r="M116" s="66">
        <f t="shared" si="69"/>
        <v>1.8831413587021137</v>
      </c>
      <c r="N116" s="66">
        <f t="shared" si="70"/>
        <v>0</v>
      </c>
      <c r="O116" s="67">
        <f t="shared" si="71"/>
        <v>0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3.9898656540215285E-7</v>
      </c>
      <c r="X116" s="65">
        <f t="shared" si="75"/>
        <v>3.9898656540215283E-3</v>
      </c>
      <c r="Y116" s="68">
        <f t="shared" si="77"/>
        <v>1E-4</v>
      </c>
      <c r="Z116" s="68">
        <f t="shared" si="78"/>
        <v>1E-4</v>
      </c>
      <c r="AA116" s="66">
        <f t="shared" si="76"/>
        <v>1.8831413587021137</v>
      </c>
      <c r="AB116" s="68">
        <f t="shared" si="79"/>
        <v>2.3897043433781517E-2</v>
      </c>
    </row>
    <row r="117" spans="1:28">
      <c r="A117">
        <v>29300.74</v>
      </c>
      <c r="B117">
        <v>2.0932617969661607</v>
      </c>
      <c r="D117" s="66">
        <f t="shared" si="60"/>
        <v>1.9075530678323489</v>
      </c>
      <c r="E117" s="66">
        <f t="shared" si="61"/>
        <v>1.9036931012092468</v>
      </c>
      <c r="F117" s="66">
        <f t="shared" si="62"/>
        <v>0</v>
      </c>
      <c r="G117" s="66">
        <f t="shared" si="63"/>
        <v>9.9986617499536637E-4</v>
      </c>
      <c r="H117" s="66">
        <f t="shared" si="64"/>
        <v>0</v>
      </c>
      <c r="I117" s="66">
        <f t="shared" si="65"/>
        <v>1.9046929673842421</v>
      </c>
      <c r="J117" s="66">
        <f t="shared" si="66"/>
        <v>0</v>
      </c>
      <c r="K117" s="66">
        <f t="shared" si="67"/>
        <v>0</v>
      </c>
      <c r="L117" s="66">
        <f t="shared" si="68"/>
        <v>0</v>
      </c>
      <c r="M117" s="66">
        <f t="shared" si="69"/>
        <v>1.9046929673842421</v>
      </c>
      <c r="N117" s="66">
        <f t="shared" si="70"/>
        <v>0</v>
      </c>
      <c r="O117" s="67">
        <f t="shared" si="71"/>
        <v>0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3.6356099359683552E-7</v>
      </c>
      <c r="X117" s="65">
        <f t="shared" si="75"/>
        <v>3.6356099359683551E-3</v>
      </c>
      <c r="Y117" s="68">
        <f t="shared" si="77"/>
        <v>1E-4</v>
      </c>
      <c r="Z117" s="68">
        <f t="shared" si="78"/>
        <v>1E-4</v>
      </c>
      <c r="AA117" s="66">
        <f t="shared" si="76"/>
        <v>1.9046929673842421</v>
      </c>
      <c r="AB117" s="68">
        <f t="shared" si="79"/>
        <v>2.1551608682128354E-2</v>
      </c>
    </row>
    <row r="118" spans="1:28">
      <c r="A118">
        <v>31999.279999999999</v>
      </c>
      <c r="B118">
        <v>2.0932617969661607</v>
      </c>
      <c r="D118" s="66">
        <f t="shared" si="60"/>
        <v>1.9075530678323489</v>
      </c>
      <c r="E118" s="66">
        <f t="shared" si="61"/>
        <v>1.9217281717641259</v>
      </c>
      <c r="F118" s="66">
        <f t="shared" si="62"/>
        <v>0</v>
      </c>
      <c r="G118" s="66">
        <f t="shared" si="63"/>
        <v>9.9986685719718462E-4</v>
      </c>
      <c r="H118" s="66">
        <f t="shared" si="64"/>
        <v>0</v>
      </c>
      <c r="I118" s="66">
        <f t="shared" si="65"/>
        <v>1.922728038621323</v>
      </c>
      <c r="J118" s="66">
        <f t="shared" si="66"/>
        <v>0</v>
      </c>
      <c r="K118" s="66">
        <f t="shared" si="67"/>
        <v>0</v>
      </c>
      <c r="L118" s="66">
        <f t="shared" si="68"/>
        <v>0</v>
      </c>
      <c r="M118" s="66">
        <f t="shared" si="69"/>
        <v>1.922728038621323</v>
      </c>
      <c r="N118" s="66">
        <f t="shared" si="70"/>
        <v>0</v>
      </c>
      <c r="O118" s="67">
        <f t="shared" si="71"/>
        <v>0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3.3290143239230832E-7</v>
      </c>
      <c r="X118" s="65">
        <f t="shared" si="75"/>
        <v>3.3290143239230832E-3</v>
      </c>
      <c r="Y118" s="68">
        <f t="shared" si="77"/>
        <v>1E-4</v>
      </c>
      <c r="Z118" s="68">
        <f t="shared" si="78"/>
        <v>1E-4</v>
      </c>
      <c r="AA118" s="66">
        <f t="shared" si="76"/>
        <v>1.922728038621323</v>
      </c>
      <c r="AB118" s="68">
        <f t="shared" si="79"/>
        <v>1.8035071237080924E-2</v>
      </c>
    </row>
    <row r="119" spans="1:28">
      <c r="A119">
        <v>34983.089999999997</v>
      </c>
      <c r="B119">
        <v>2.0932617969661607</v>
      </c>
      <c r="D119" s="66">
        <f t="shared" si="60"/>
        <v>1.9075530678323489</v>
      </c>
      <c r="E119" s="66">
        <f t="shared" si="61"/>
        <v>1.938004314248331</v>
      </c>
      <c r="F119" s="66">
        <f t="shared" si="62"/>
        <v>0</v>
      </c>
      <c r="G119" s="66">
        <f t="shared" si="63"/>
        <v>9.9986754049163104E-4</v>
      </c>
      <c r="H119" s="66">
        <f t="shared" si="64"/>
        <v>0</v>
      </c>
      <c r="I119" s="66">
        <f t="shared" si="65"/>
        <v>1.9390041817888226</v>
      </c>
      <c r="J119" s="66">
        <f t="shared" si="66"/>
        <v>0</v>
      </c>
      <c r="K119" s="66">
        <f t="shared" si="67"/>
        <v>0</v>
      </c>
      <c r="L119" s="66">
        <f t="shared" si="68"/>
        <v>0</v>
      </c>
      <c r="M119" s="66">
        <f t="shared" si="69"/>
        <v>1.9390041817888226</v>
      </c>
      <c r="N119" s="66">
        <f t="shared" si="70"/>
        <v>0</v>
      </c>
      <c r="O119" s="67">
        <f t="shared" si="71"/>
        <v>0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3.0450729616859302E-7</v>
      </c>
      <c r="X119" s="65">
        <f t="shared" si="75"/>
        <v>3.0450729616859303E-3</v>
      </c>
      <c r="Y119" s="68">
        <f t="shared" si="77"/>
        <v>1E-4</v>
      </c>
      <c r="Z119" s="68">
        <f t="shared" si="78"/>
        <v>1E-4</v>
      </c>
      <c r="AA119" s="66">
        <f t="shared" si="76"/>
        <v>1.9390041817888226</v>
      </c>
      <c r="AB119" s="68">
        <f t="shared" si="79"/>
        <v>1.627614316749959E-2</v>
      </c>
    </row>
    <row r="120" spans="1:28">
      <c r="A120">
        <v>38298.910000000003</v>
      </c>
      <c r="B120">
        <v>2.0932617969661607</v>
      </c>
      <c r="D120" s="66">
        <f t="shared" si="60"/>
        <v>1.9075530678323489</v>
      </c>
      <c r="E120" s="66">
        <f t="shared" si="61"/>
        <v>1.9528184056688809</v>
      </c>
      <c r="F120" s="66">
        <f t="shared" si="62"/>
        <v>0</v>
      </c>
      <c r="G120" s="66">
        <f t="shared" si="63"/>
        <v>9.9986822741354991E-4</v>
      </c>
      <c r="H120" s="66">
        <f t="shared" si="64"/>
        <v>0</v>
      </c>
      <c r="I120" s="66">
        <f t="shared" si="65"/>
        <v>1.9538182738962944</v>
      </c>
      <c r="J120" s="66">
        <f t="shared" si="66"/>
        <v>0</v>
      </c>
      <c r="K120" s="66">
        <f t="shared" si="67"/>
        <v>0</v>
      </c>
      <c r="L120" s="66">
        <f t="shared" si="68"/>
        <v>0</v>
      </c>
      <c r="M120" s="66">
        <f t="shared" si="69"/>
        <v>1.9538182738962944</v>
      </c>
      <c r="N120" s="66">
        <f t="shared" si="70"/>
        <v>0</v>
      </c>
      <c r="O120" s="67">
        <f t="shared" si="71"/>
        <v>0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2.7814384658786739E-7</v>
      </c>
      <c r="X120" s="65">
        <f t="shared" si="75"/>
        <v>2.781438465878674E-3</v>
      </c>
      <c r="Y120" s="68">
        <f t="shared" si="77"/>
        <v>1E-4</v>
      </c>
      <c r="Z120" s="68">
        <f t="shared" si="78"/>
        <v>1E-4</v>
      </c>
      <c r="AA120" s="66">
        <f t="shared" si="76"/>
        <v>1.9538182738962944</v>
      </c>
      <c r="AB120" s="68">
        <f t="shared" si="79"/>
        <v>1.4814092107471755E-2</v>
      </c>
    </row>
    <row r="121" spans="1:28">
      <c r="A121">
        <v>41898.89</v>
      </c>
      <c r="B121">
        <v>2.0932617969661607</v>
      </c>
      <c r="D121" s="66">
        <f t="shared" si="60"/>
        <v>1.9075530678323489</v>
      </c>
      <c r="E121" s="66">
        <f t="shared" si="61"/>
        <v>1.9660567505852109</v>
      </c>
      <c r="F121" s="66">
        <f t="shared" si="62"/>
        <v>-5.8503682752861996E-2</v>
      </c>
      <c r="G121" s="66">
        <f t="shared" si="63"/>
        <v>9.9986890187947573E-4</v>
      </c>
      <c r="H121" s="66">
        <f t="shared" si="64"/>
        <v>5.9503551654741471E-2</v>
      </c>
      <c r="I121" s="66">
        <f t="shared" si="65"/>
        <v>1.9670566194870904</v>
      </c>
      <c r="J121" s="66">
        <f t="shared" si="66"/>
        <v>-5.9503551654741527E-2</v>
      </c>
      <c r="K121" s="66">
        <f t="shared" si="67"/>
        <v>0</v>
      </c>
      <c r="L121" s="66">
        <f t="shared" si="68"/>
        <v>5.9503551654741527E-2</v>
      </c>
      <c r="M121" s="66">
        <f t="shared" si="69"/>
        <v>1.9670566194870904</v>
      </c>
      <c r="N121" s="66">
        <f t="shared" si="70"/>
        <v>-5.9503551654741527E-2</v>
      </c>
      <c r="O121" s="67">
        <f t="shared" si="71"/>
        <v>3.5406726595284929E-3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2.5424554558659052E-7</v>
      </c>
      <c r="X121" s="65">
        <f t="shared" si="75"/>
        <v>2.5424554558659052E-3</v>
      </c>
      <c r="Y121" s="68">
        <f t="shared" si="77"/>
        <v>1E-4</v>
      </c>
      <c r="Z121" s="68">
        <f t="shared" si="78"/>
        <v>1E-4</v>
      </c>
      <c r="AA121" s="66">
        <f t="shared" si="76"/>
        <v>1.9670566194870904</v>
      </c>
      <c r="AB121" s="68">
        <f t="shared" si="79"/>
        <v>1.3238345590796063E-2</v>
      </c>
    </row>
    <row r="122" spans="1:28">
      <c r="A122">
        <v>45799.26</v>
      </c>
      <c r="B122">
        <v>2.0932617969661607</v>
      </c>
      <c r="D122" s="66">
        <f t="shared" si="60"/>
        <v>1.9075530678323489</v>
      </c>
      <c r="E122" s="66">
        <f t="shared" si="61"/>
        <v>1.9779426479805555</v>
      </c>
      <c r="F122" s="66">
        <f t="shared" si="62"/>
        <v>-7.0389580148206621E-2</v>
      </c>
      <c r="G122" s="66">
        <f t="shared" si="63"/>
        <v>9.9986956334463853E-4</v>
      </c>
      <c r="H122" s="66">
        <f t="shared" si="64"/>
        <v>7.1389449711551256E-2</v>
      </c>
      <c r="I122" s="66">
        <f t="shared" si="65"/>
        <v>1.9789425175439002</v>
      </c>
      <c r="J122" s="66">
        <f t="shared" si="66"/>
        <v>-7.1389449711551256E-2</v>
      </c>
      <c r="K122" s="66">
        <f t="shared" si="67"/>
        <v>0</v>
      </c>
      <c r="L122" s="66">
        <f t="shared" si="68"/>
        <v>7.1389449711551256E-2</v>
      </c>
      <c r="M122" s="66">
        <f t="shared" si="69"/>
        <v>1.9789425175439002</v>
      </c>
      <c r="N122" s="66">
        <f t="shared" si="70"/>
        <v>-7.1389449711551256E-2</v>
      </c>
      <c r="O122" s="67">
        <f t="shared" si="71"/>
        <v>5.0964535301181056E-3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2.325934119355322E-7</v>
      </c>
      <c r="X122" s="65">
        <f t="shared" si="75"/>
        <v>2.3259341193553221E-3</v>
      </c>
      <c r="Y122" s="68">
        <f t="shared" si="77"/>
        <v>1E-4</v>
      </c>
      <c r="Z122" s="68">
        <f t="shared" si="78"/>
        <v>1E-4</v>
      </c>
      <c r="AA122" s="66">
        <f t="shared" si="76"/>
        <v>1.9789425175439002</v>
      </c>
      <c r="AB122" s="68">
        <f t="shared" si="79"/>
        <v>1.1885898056809729E-2</v>
      </c>
    </row>
    <row r="123" spans="1:28">
      <c r="A123">
        <v>50100.51</v>
      </c>
      <c r="B123">
        <v>2.0932617969661607</v>
      </c>
      <c r="D123" s="66">
        <f t="shared" si="60"/>
        <v>1.9075530678323489</v>
      </c>
      <c r="E123" s="66">
        <f t="shared" si="61"/>
        <v>1.98885582020189</v>
      </c>
      <c r="F123" s="66">
        <f t="shared" si="62"/>
        <v>-8.1302752369541098E-2</v>
      </c>
      <c r="G123" s="66">
        <f t="shared" si="63"/>
        <v>9.9987022369215414E-4</v>
      </c>
      <c r="H123" s="66">
        <f t="shared" si="64"/>
        <v>8.2302622593233246E-2</v>
      </c>
      <c r="I123" s="66">
        <f t="shared" si="65"/>
        <v>1.9898556904255822</v>
      </c>
      <c r="J123" s="66">
        <f t="shared" si="66"/>
        <v>-8.2302622593233288E-2</v>
      </c>
      <c r="K123" s="66">
        <f t="shared" si="67"/>
        <v>0</v>
      </c>
      <c r="L123" s="66">
        <f t="shared" si="68"/>
        <v>8.2302622593233288E-2</v>
      </c>
      <c r="M123" s="66">
        <f t="shared" si="69"/>
        <v>1.9898556904255822</v>
      </c>
      <c r="N123" s="66">
        <f t="shared" si="70"/>
        <v>-8.2302622593233288E-2</v>
      </c>
      <c r="O123" s="67">
        <f t="shared" si="71"/>
        <v>6.7737216857241943E-3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2.1262470476892436E-7</v>
      </c>
      <c r="X123" s="65">
        <f t="shared" si="75"/>
        <v>2.1262470476892436E-3</v>
      </c>
      <c r="Y123" s="68">
        <f t="shared" si="77"/>
        <v>1E-4</v>
      </c>
      <c r="Z123" s="68">
        <f t="shared" si="78"/>
        <v>1E-4</v>
      </c>
      <c r="AA123" s="66">
        <f t="shared" si="76"/>
        <v>1.9898556904255822</v>
      </c>
      <c r="AB123" s="68">
        <f t="shared" si="79"/>
        <v>1.0913172881682032E-2</v>
      </c>
    </row>
    <row r="124" spans="1:28">
      <c r="A124">
        <v>54793.52</v>
      </c>
      <c r="B124">
        <v>2.0932617969661607</v>
      </c>
      <c r="D124" s="66">
        <f t="shared" si="60"/>
        <v>1.9075530678323489</v>
      </c>
      <c r="E124" s="66">
        <f t="shared" si="61"/>
        <v>1.9988059378819596</v>
      </c>
      <c r="F124" s="66">
        <f t="shared" si="62"/>
        <v>-9.125287004961069E-2</v>
      </c>
      <c r="G124" s="66">
        <f t="shared" si="63"/>
        <v>9.998708757749887E-4</v>
      </c>
      <c r="H124" s="66">
        <f t="shared" si="64"/>
        <v>9.2252740925385684E-2</v>
      </c>
      <c r="I124" s="66">
        <f t="shared" si="65"/>
        <v>1.9998058087577346</v>
      </c>
      <c r="J124" s="66">
        <f t="shared" si="66"/>
        <v>-9.2252740925385712E-2</v>
      </c>
      <c r="K124" s="66">
        <f t="shared" si="67"/>
        <v>0</v>
      </c>
      <c r="L124" s="66">
        <f t="shared" si="68"/>
        <v>9.2252740925385712E-2</v>
      </c>
      <c r="M124" s="66">
        <f t="shared" si="69"/>
        <v>1.9998058087577346</v>
      </c>
      <c r="N124" s="66">
        <f t="shared" si="70"/>
        <v>-9.2252740925385712E-2</v>
      </c>
      <c r="O124" s="67">
        <f t="shared" si="71"/>
        <v>8.5105682082463364E-3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1.9441361218484491E-7</v>
      </c>
      <c r="X124" s="65">
        <f t="shared" si="75"/>
        <v>1.944136121848449E-3</v>
      </c>
      <c r="Y124" s="68">
        <f t="shared" si="77"/>
        <v>1E-4</v>
      </c>
      <c r="Z124" s="68">
        <f t="shared" si="78"/>
        <v>1E-4</v>
      </c>
      <c r="AA124" s="66">
        <f t="shared" si="76"/>
        <v>1.9998058087577346</v>
      </c>
      <c r="AB124" s="68">
        <f t="shared" si="79"/>
        <v>9.9501183321524245E-3</v>
      </c>
    </row>
    <row r="125" spans="1:28">
      <c r="A125">
        <v>59997.66</v>
      </c>
      <c r="B125">
        <v>2.0932617969661607</v>
      </c>
      <c r="D125" s="66">
        <f t="shared" si="60"/>
        <v>1.9075530678323489</v>
      </c>
      <c r="E125" s="66">
        <f t="shared" si="61"/>
        <v>2.0080532286127308</v>
      </c>
      <c r="F125" s="66">
        <f t="shared" si="62"/>
        <v>-0.10050016078038193</v>
      </c>
      <c r="G125" s="66">
        <f t="shared" si="63"/>
        <v>9.9987152989427391E-4</v>
      </c>
      <c r="H125" s="66">
        <f t="shared" si="64"/>
        <v>0.10150003231027621</v>
      </c>
      <c r="I125" s="66">
        <f t="shared" si="65"/>
        <v>2.0090531001426251</v>
      </c>
      <c r="J125" s="66">
        <f t="shared" si="66"/>
        <v>-0.10150003231027616</v>
      </c>
      <c r="K125" s="66">
        <f t="shared" si="67"/>
        <v>0</v>
      </c>
      <c r="L125" s="66">
        <f t="shared" si="68"/>
        <v>0.10150003231027616</v>
      </c>
      <c r="M125" s="66">
        <f t="shared" si="69"/>
        <v>2.0090531001426251</v>
      </c>
      <c r="N125" s="66">
        <f t="shared" si="70"/>
        <v>-0.10150003231027616</v>
      </c>
      <c r="O125" s="67">
        <f t="shared" si="71"/>
        <v>1.0302256558987104E-2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1.7755036025609235E-7</v>
      </c>
      <c r="X125" s="65">
        <f t="shared" si="75"/>
        <v>1.7755036025609234E-3</v>
      </c>
      <c r="Y125" s="68">
        <f t="shared" si="77"/>
        <v>1E-4</v>
      </c>
      <c r="Z125" s="68">
        <f t="shared" si="78"/>
        <v>1E-4</v>
      </c>
      <c r="AA125" s="66">
        <f t="shared" si="76"/>
        <v>2.0090531001426251</v>
      </c>
      <c r="AB125" s="68">
        <f t="shared" si="79"/>
        <v>9.2472913848904437E-3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2.6406067677946319E-2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2.6406067677946319E-2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5.2812135355892638E-2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5.2812135355892638E-2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5.2812135355892638E-2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5.2812135355892638E-2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7.9218203033838974E-2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7.9218203033838974E-2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7.9218203033838974E-2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7.9218203033838974E-2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0.10562427071178528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0.10562427071178528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0.10562427071178528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0.10562427071178528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0.10562427071178528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0.10562427071178528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0.10562427071178528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0.10562427071178528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0.10562427071178528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9.9974987290584513E-4</v>
      </c>
      <c r="L245" s="9">
        <f t="shared" si="84"/>
        <v>9.8800000000000008</v>
      </c>
    </row>
    <row r="246" spans="1:19">
      <c r="A246" s="66">
        <f t="shared" si="85"/>
        <v>0.13203033838973161</v>
      </c>
      <c r="B246" s="9">
        <f t="shared" si="86"/>
        <v>10.79</v>
      </c>
      <c r="C246" s="65">
        <f t="shared" si="80"/>
        <v>0.1</v>
      </c>
      <c r="D246" s="9">
        <f t="shared" si="87"/>
        <v>10.79</v>
      </c>
      <c r="E246" s="66">
        <f t="shared" si="81"/>
        <v>0.1</v>
      </c>
      <c r="F246" s="9">
        <f t="shared" si="88"/>
        <v>10.79</v>
      </c>
      <c r="G246" s="68">
        <f t="shared" si="82"/>
        <v>9.9975224576763608E-4</v>
      </c>
      <c r="H246" s="9">
        <f t="shared" si="89"/>
        <v>10.79</v>
      </c>
      <c r="I246" s="66">
        <f t="shared" si="90"/>
        <v>9.9975224576763608E-4</v>
      </c>
      <c r="J246" s="9">
        <f t="shared" si="91"/>
        <v>10.79</v>
      </c>
      <c r="K246" s="9">
        <f t="shared" si="83"/>
        <v>9.9975224576763608E-4</v>
      </c>
      <c r="L246" s="9">
        <f t="shared" si="84"/>
        <v>10.79</v>
      </c>
    </row>
    <row r="247" spans="1:19">
      <c r="A247" s="66">
        <f t="shared" si="85"/>
        <v>0.13203033838973161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9.9975458776507603E-4</v>
      </c>
      <c r="H247" s="9">
        <f t="shared" si="89"/>
        <v>11.79</v>
      </c>
      <c r="I247" s="66">
        <f t="shared" si="90"/>
        <v>9.9975458776507603E-4</v>
      </c>
      <c r="J247" s="9">
        <f t="shared" si="91"/>
        <v>11.79</v>
      </c>
      <c r="K247" s="9">
        <f t="shared" si="83"/>
        <v>9.9975458776507603E-4</v>
      </c>
      <c r="L247" s="9">
        <f t="shared" si="84"/>
        <v>11.79</v>
      </c>
    </row>
    <row r="248" spans="1:19">
      <c r="A248" s="66">
        <f t="shared" si="85"/>
        <v>0.13203033838973161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9.9975690049293854E-4</v>
      </c>
      <c r="L248" s="9">
        <f t="shared" si="84"/>
        <v>12.89</v>
      </c>
    </row>
    <row r="249" spans="1:19">
      <c r="A249" s="66">
        <f t="shared" si="85"/>
        <v>0.13203033838973161</v>
      </c>
      <c r="B249" s="9">
        <f t="shared" si="86"/>
        <v>14.2</v>
      </c>
      <c r="C249" s="65">
        <f t="shared" si="80"/>
        <v>0.1</v>
      </c>
      <c r="D249" s="9">
        <f t="shared" si="87"/>
        <v>14.2</v>
      </c>
      <c r="E249" s="66">
        <f t="shared" si="81"/>
        <v>0.1</v>
      </c>
      <c r="F249" s="9">
        <f t="shared" si="88"/>
        <v>14.2</v>
      </c>
      <c r="G249" s="68">
        <f t="shared" si="82"/>
        <v>9.9975936119921119E-4</v>
      </c>
      <c r="H249" s="9">
        <f t="shared" si="89"/>
        <v>14.2</v>
      </c>
      <c r="I249" s="66">
        <f t="shared" si="90"/>
        <v>9.9975936119921119E-4</v>
      </c>
      <c r="J249" s="9">
        <f t="shared" si="91"/>
        <v>14.2</v>
      </c>
      <c r="K249" s="9">
        <f t="shared" si="83"/>
        <v>9.9975936119921119E-4</v>
      </c>
      <c r="L249" s="9">
        <f t="shared" si="84"/>
        <v>14.2</v>
      </c>
    </row>
    <row r="250" spans="1:19">
      <c r="A250" s="66">
        <f t="shared" si="85"/>
        <v>0.13203033838973161</v>
      </c>
      <c r="B250" s="9">
        <f t="shared" si="86"/>
        <v>15.49</v>
      </c>
      <c r="C250" s="65">
        <f t="shared" si="80"/>
        <v>0.1</v>
      </c>
      <c r="D250" s="9">
        <f t="shared" si="87"/>
        <v>15.49</v>
      </c>
      <c r="E250" s="66">
        <f t="shared" si="81"/>
        <v>0.1</v>
      </c>
      <c r="F250" s="9">
        <f t="shared" si="88"/>
        <v>15.49</v>
      </c>
      <c r="G250" s="68">
        <f t="shared" si="82"/>
        <v>9.9976152971128314E-4</v>
      </c>
      <c r="H250" s="9">
        <f t="shared" si="89"/>
        <v>15.49</v>
      </c>
      <c r="I250" s="66">
        <f t="shared" si="90"/>
        <v>9.9976152971128314E-4</v>
      </c>
      <c r="J250" s="9">
        <f t="shared" si="91"/>
        <v>15.49</v>
      </c>
      <c r="K250" s="9">
        <f t="shared" si="83"/>
        <v>9.9976152971128314E-4</v>
      </c>
      <c r="L250" s="9">
        <f t="shared" si="84"/>
        <v>15.49</v>
      </c>
    </row>
    <row r="251" spans="1:19" ht="24">
      <c r="A251" s="66">
        <f t="shared" si="85"/>
        <v>0.13203033838973161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9.9976364915727207E-4</v>
      </c>
      <c r="H251" s="9">
        <f t="shared" si="89"/>
        <v>16.89</v>
      </c>
      <c r="I251" s="66">
        <f t="shared" si="90"/>
        <v>9.9976364915727207E-4</v>
      </c>
      <c r="J251" s="9">
        <f t="shared" si="91"/>
        <v>16.89</v>
      </c>
      <c r="K251" s="9">
        <f t="shared" si="83"/>
        <v>9.9976364915727207E-4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0.13203033838973161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4.5017797575344893</v>
      </c>
    </row>
    <row r="253" spans="1:19">
      <c r="A253" s="66">
        <f t="shared" si="85"/>
        <v>0.13203033838973161</v>
      </c>
      <c r="B253" s="9">
        <f t="shared" si="86"/>
        <v>20.3</v>
      </c>
      <c r="C253" s="65">
        <f t="shared" si="80"/>
        <v>0.1</v>
      </c>
      <c r="D253" s="9">
        <f t="shared" si="87"/>
        <v>20.3</v>
      </c>
      <c r="E253" s="66">
        <f t="shared" si="81"/>
        <v>0.1</v>
      </c>
      <c r="F253" s="9">
        <f t="shared" si="88"/>
        <v>20.3</v>
      </c>
      <c r="G253" s="68">
        <f t="shared" si="82"/>
        <v>9.997680308905276E-4</v>
      </c>
      <c r="H253" s="9">
        <f t="shared" si="89"/>
        <v>20.3</v>
      </c>
      <c r="I253" s="66">
        <f t="shared" si="90"/>
        <v>9.997680308905276E-4</v>
      </c>
      <c r="J253" s="9">
        <f t="shared" si="91"/>
        <v>20.3</v>
      </c>
      <c r="K253" s="9">
        <f t="shared" si="83"/>
        <v>9.997680308905276E-4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45.017797575344893</v>
      </c>
    </row>
    <row r="254" spans="1:19">
      <c r="A254" s="66">
        <f t="shared" si="85"/>
        <v>0.15843640606767795</v>
      </c>
      <c r="B254" s="9">
        <f t="shared" si="86"/>
        <v>22.2</v>
      </c>
      <c r="C254" s="65">
        <f t="shared" si="80"/>
        <v>0.1</v>
      </c>
      <c r="D254" s="9">
        <f t="shared" si="87"/>
        <v>22.2</v>
      </c>
      <c r="E254" s="66">
        <f t="shared" si="81"/>
        <v>0.1</v>
      </c>
      <c r="F254" s="9">
        <f t="shared" si="88"/>
        <v>22.2</v>
      </c>
      <c r="G254" s="68">
        <f t="shared" si="82"/>
        <v>9.9977010448483537E-4</v>
      </c>
      <c r="H254" s="9">
        <f t="shared" si="89"/>
        <v>22.2</v>
      </c>
      <c r="I254" s="66">
        <f t="shared" si="90"/>
        <v>9.9977010448483537E-4</v>
      </c>
      <c r="J254" s="9">
        <f t="shared" si="91"/>
        <v>22.2</v>
      </c>
      <c r="K254" s="9">
        <f t="shared" si="83"/>
        <v>9.9977010448483537E-4</v>
      </c>
      <c r="L254" s="9">
        <f t="shared" si="84"/>
        <v>22.2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450.17797575344895</v>
      </c>
    </row>
    <row r="255" spans="1:19">
      <c r="A255" s="66">
        <f t="shared" si="85"/>
        <v>0.15843640606767795</v>
      </c>
      <c r="B255" s="9">
        <f t="shared" si="86"/>
        <v>24.3</v>
      </c>
      <c r="C255" s="65">
        <f t="shared" si="80"/>
        <v>0.1</v>
      </c>
      <c r="D255" s="9">
        <f t="shared" si="87"/>
        <v>24.3</v>
      </c>
      <c r="E255" s="66">
        <f t="shared" si="81"/>
        <v>0.1</v>
      </c>
      <c r="F255" s="9">
        <f t="shared" si="88"/>
        <v>24.3</v>
      </c>
      <c r="G255" s="68">
        <f t="shared" si="82"/>
        <v>9.9977216192655887E-4</v>
      </c>
      <c r="H255" s="9">
        <f t="shared" si="89"/>
        <v>24.3</v>
      </c>
      <c r="I255" s="66">
        <f t="shared" si="90"/>
        <v>9.9977216192655887E-4</v>
      </c>
      <c r="J255" s="9">
        <f t="shared" si="91"/>
        <v>24.3</v>
      </c>
      <c r="K255" s="9">
        <f t="shared" si="83"/>
        <v>9.9977216192655887E-4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4501.7797575344894</v>
      </c>
    </row>
    <row r="256" spans="1:19">
      <c r="A256" s="66">
        <f t="shared" si="85"/>
        <v>0.18484247374562426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9.9977417566174203E-4</v>
      </c>
      <c r="L256" s="9">
        <f t="shared" si="84"/>
        <v>26.59</v>
      </c>
    </row>
    <row r="257" spans="1:19">
      <c r="A257" s="66">
        <f t="shared" si="85"/>
        <v>0.18484247374562426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9.9977607475172669E-4</v>
      </c>
      <c r="H257" s="9">
        <f t="shared" si="89"/>
        <v>28.99</v>
      </c>
      <c r="I257" s="66">
        <f t="shared" si="90"/>
        <v>9.9977607475172669E-4</v>
      </c>
      <c r="J257" s="9">
        <f t="shared" si="91"/>
        <v>28.99</v>
      </c>
      <c r="K257" s="9">
        <f t="shared" ref="K257:K288" si="95">IF(M40&lt;0.0001,0.1,IF(M40="",0.0001,M40))</f>
        <v>9.9977607475172669E-4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0.18484247374562426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9.9977806606918354E-4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0.18484247374562426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9.9977997973854649E-4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0.18484247374562426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9.997818209332922E-4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0.18484247374562426</v>
      </c>
      <c r="B261" s="9">
        <f t="shared" si="98"/>
        <v>41.59</v>
      </c>
      <c r="C261" s="65">
        <f t="shared" si="92"/>
        <v>0.1</v>
      </c>
      <c r="D261" s="9">
        <f t="shared" si="99"/>
        <v>41.59</v>
      </c>
      <c r="E261" s="66">
        <f t="shared" si="93"/>
        <v>0.1</v>
      </c>
      <c r="F261" s="9">
        <f t="shared" si="100"/>
        <v>41.59</v>
      </c>
      <c r="G261" s="68">
        <f t="shared" si="94"/>
        <v>9.9978367260598867E-4</v>
      </c>
      <c r="H261" s="9">
        <f t="shared" si="101"/>
        <v>41.59</v>
      </c>
      <c r="I261" s="66">
        <f t="shared" si="102"/>
        <v>9.9978367260598867E-4</v>
      </c>
      <c r="J261" s="9">
        <f t="shared" si="103"/>
        <v>41.59</v>
      </c>
      <c r="K261" s="9">
        <f t="shared" si="95"/>
        <v>9.9978367260598867E-4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0.18484247374562426</v>
      </c>
      <c r="B262" s="9">
        <f t="shared" si="98"/>
        <v>44.2</v>
      </c>
      <c r="C262" s="65">
        <f t="shared" si="92"/>
        <v>0.1</v>
      </c>
      <c r="D262" s="9">
        <f t="shared" si="99"/>
        <v>44.2</v>
      </c>
      <c r="E262" s="66">
        <f t="shared" si="93"/>
        <v>0.1</v>
      </c>
      <c r="F262" s="9">
        <f t="shared" si="100"/>
        <v>44.2</v>
      </c>
      <c r="G262" s="68">
        <f t="shared" si="94"/>
        <v>9.9978490341820253E-4</v>
      </c>
      <c r="H262" s="9">
        <f t="shared" si="101"/>
        <v>44.2</v>
      </c>
      <c r="I262" s="66">
        <f t="shared" si="102"/>
        <v>9.9978490341820253E-4</v>
      </c>
      <c r="J262" s="9">
        <f t="shared" si="103"/>
        <v>44.2</v>
      </c>
      <c r="K262" s="9">
        <f t="shared" si="95"/>
        <v>9.9978490341820253E-4</v>
      </c>
      <c r="L262" s="9">
        <f t="shared" si="96"/>
        <v>44.2</v>
      </c>
    </row>
    <row r="263" spans="1:19">
      <c r="A263" s="66">
        <f t="shared" si="97"/>
        <v>0.18484247374562426</v>
      </c>
      <c r="B263" s="9">
        <f t="shared" si="98"/>
        <v>48.57</v>
      </c>
      <c r="C263" s="65">
        <f t="shared" si="92"/>
        <v>0.1</v>
      </c>
      <c r="D263" s="9">
        <f t="shared" si="99"/>
        <v>48.57</v>
      </c>
      <c r="E263" s="66">
        <f t="shared" si="93"/>
        <v>0.1</v>
      </c>
      <c r="F263" s="9">
        <f t="shared" si="100"/>
        <v>48.57</v>
      </c>
      <c r="G263" s="68">
        <f t="shared" si="94"/>
        <v>9.9978678256421949E-4</v>
      </c>
      <c r="H263" s="9">
        <f t="shared" si="101"/>
        <v>48.57</v>
      </c>
      <c r="I263" s="66">
        <f t="shared" si="102"/>
        <v>9.9978678256421949E-4</v>
      </c>
      <c r="J263" s="9">
        <f t="shared" si="103"/>
        <v>48.57</v>
      </c>
      <c r="K263" s="9">
        <f t="shared" si="95"/>
        <v>9.9978678256421949E-4</v>
      </c>
      <c r="L263" s="9">
        <f t="shared" si="96"/>
        <v>48.57</v>
      </c>
    </row>
    <row r="264" spans="1:19">
      <c r="A264" s="66">
        <f t="shared" si="97"/>
        <v>0.18484247374562426</v>
      </c>
      <c r="B264" s="9">
        <f t="shared" si="98"/>
        <v>53.57</v>
      </c>
      <c r="C264" s="65">
        <f t="shared" si="92"/>
        <v>0.1</v>
      </c>
      <c r="D264" s="9">
        <f t="shared" si="99"/>
        <v>53.57</v>
      </c>
      <c r="E264" s="66">
        <f t="shared" si="93"/>
        <v>0.1</v>
      </c>
      <c r="F264" s="9">
        <f t="shared" si="100"/>
        <v>53.57</v>
      </c>
      <c r="G264" s="68">
        <f t="shared" si="94"/>
        <v>9.9978870101399245E-4</v>
      </c>
      <c r="H264" s="9">
        <f t="shared" si="101"/>
        <v>53.57</v>
      </c>
      <c r="I264" s="66">
        <f t="shared" si="102"/>
        <v>9.9978870101399245E-4</v>
      </c>
      <c r="J264" s="9">
        <f t="shared" si="103"/>
        <v>53.57</v>
      </c>
      <c r="K264" s="9">
        <f t="shared" si="95"/>
        <v>9.9978870101399245E-4</v>
      </c>
      <c r="L264" s="9">
        <f t="shared" si="96"/>
        <v>53.57</v>
      </c>
    </row>
    <row r="265" spans="1:19">
      <c r="A265" s="66">
        <f t="shared" si="97"/>
        <v>0.18484247374562426</v>
      </c>
      <c r="B265" s="9">
        <f t="shared" si="98"/>
        <v>57.78</v>
      </c>
      <c r="C265" s="65">
        <f t="shared" si="92"/>
        <v>0.1</v>
      </c>
      <c r="D265" s="9">
        <f t="shared" si="99"/>
        <v>57.78</v>
      </c>
      <c r="E265" s="66">
        <f t="shared" si="93"/>
        <v>0.1</v>
      </c>
      <c r="F265" s="9">
        <f t="shared" si="100"/>
        <v>57.78</v>
      </c>
      <c r="G265" s="68">
        <f t="shared" si="94"/>
        <v>9.9979015880742638E-4</v>
      </c>
      <c r="H265" s="9">
        <f t="shared" si="101"/>
        <v>57.78</v>
      </c>
      <c r="I265" s="66">
        <f t="shared" si="102"/>
        <v>9.9979015880742638E-4</v>
      </c>
      <c r="J265" s="9">
        <f t="shared" si="103"/>
        <v>57.78</v>
      </c>
      <c r="K265" s="9">
        <f t="shared" si="95"/>
        <v>9.9979015880742638E-4</v>
      </c>
      <c r="L265" s="9">
        <f t="shared" si="96"/>
        <v>57.78</v>
      </c>
    </row>
    <row r="266" spans="1:19">
      <c r="A266" s="66">
        <f t="shared" si="97"/>
        <v>0.18484247374562426</v>
      </c>
      <c r="B266" s="9">
        <f t="shared" si="98"/>
        <v>63.72</v>
      </c>
      <c r="C266" s="65">
        <f t="shared" si="92"/>
        <v>0.1</v>
      </c>
      <c r="D266" s="9">
        <f t="shared" si="99"/>
        <v>63.72</v>
      </c>
      <c r="E266" s="66">
        <f t="shared" si="93"/>
        <v>0.1</v>
      </c>
      <c r="F266" s="9">
        <f t="shared" si="100"/>
        <v>63.72</v>
      </c>
      <c r="G266" s="68">
        <f t="shared" si="94"/>
        <v>9.9979201485236586E-4</v>
      </c>
      <c r="H266" s="9">
        <f t="shared" si="101"/>
        <v>63.72</v>
      </c>
      <c r="I266" s="66">
        <f t="shared" si="102"/>
        <v>9.9979201485236586E-4</v>
      </c>
      <c r="J266" s="9">
        <f t="shared" si="103"/>
        <v>63.72</v>
      </c>
      <c r="K266" s="9">
        <f t="shared" si="95"/>
        <v>9.9979201485236586E-4</v>
      </c>
      <c r="L266" s="9">
        <f t="shared" si="96"/>
        <v>63.72</v>
      </c>
    </row>
    <row r="267" spans="1:19">
      <c r="A267" s="66">
        <f t="shared" si="97"/>
        <v>0.18484247374562426</v>
      </c>
      <c r="B267" s="9">
        <f t="shared" si="98"/>
        <v>69.849999999999994</v>
      </c>
      <c r="C267" s="65">
        <f t="shared" si="92"/>
        <v>0.1</v>
      </c>
      <c r="D267" s="9">
        <f t="shared" si="99"/>
        <v>69.849999999999994</v>
      </c>
      <c r="E267" s="66">
        <f t="shared" si="93"/>
        <v>0.1</v>
      </c>
      <c r="F267" s="9">
        <f t="shared" si="100"/>
        <v>69.849999999999994</v>
      </c>
      <c r="G267" s="68">
        <f t="shared" si="94"/>
        <v>9.9979372738758713E-4</v>
      </c>
      <c r="H267" s="9">
        <f t="shared" si="101"/>
        <v>69.849999999999994</v>
      </c>
      <c r="I267" s="66">
        <f t="shared" si="102"/>
        <v>9.9979372738758713E-4</v>
      </c>
      <c r="J267" s="9">
        <f t="shared" si="103"/>
        <v>69.849999999999994</v>
      </c>
      <c r="K267" s="9">
        <f t="shared" si="95"/>
        <v>9.9979372738758713E-4</v>
      </c>
      <c r="L267" s="9">
        <f t="shared" si="96"/>
        <v>69.849999999999994</v>
      </c>
    </row>
    <row r="268" spans="1:19">
      <c r="A268" s="66">
        <f t="shared" si="97"/>
        <v>0.18484247374562426</v>
      </c>
      <c r="B268" s="9">
        <f t="shared" si="98"/>
        <v>76.37</v>
      </c>
      <c r="C268" s="65">
        <f t="shared" si="92"/>
        <v>0.1</v>
      </c>
      <c r="D268" s="9">
        <f t="shared" si="99"/>
        <v>76.37</v>
      </c>
      <c r="E268" s="66">
        <f t="shared" si="93"/>
        <v>0.1</v>
      </c>
      <c r="F268" s="9">
        <f t="shared" si="100"/>
        <v>76.37</v>
      </c>
      <c r="G268" s="68">
        <f t="shared" si="94"/>
        <v>9.997953644320576E-4</v>
      </c>
      <c r="H268" s="9">
        <f t="shared" si="101"/>
        <v>76.37</v>
      </c>
      <c r="I268" s="66">
        <f t="shared" si="102"/>
        <v>9.997953644320576E-4</v>
      </c>
      <c r="J268" s="9">
        <f t="shared" si="103"/>
        <v>76.37</v>
      </c>
      <c r="K268" s="9">
        <f t="shared" si="95"/>
        <v>9.997953644320576E-4</v>
      </c>
      <c r="L268" s="9">
        <f t="shared" si="96"/>
        <v>76.37</v>
      </c>
    </row>
    <row r="269" spans="1:19">
      <c r="A269" s="66">
        <f t="shared" si="97"/>
        <v>0.18484247374562426</v>
      </c>
      <c r="B269" s="9">
        <f t="shared" si="98"/>
        <v>84.19</v>
      </c>
      <c r="C269" s="65">
        <f t="shared" si="92"/>
        <v>0.1</v>
      </c>
      <c r="D269" s="9">
        <f t="shared" si="99"/>
        <v>84.19</v>
      </c>
      <c r="E269" s="66">
        <f t="shared" si="93"/>
        <v>0.1</v>
      </c>
      <c r="F269" s="9">
        <f t="shared" si="100"/>
        <v>84.19</v>
      </c>
      <c r="G269" s="68">
        <f t="shared" si="94"/>
        <v>9.9979712330841315E-4</v>
      </c>
      <c r="H269" s="9">
        <f t="shared" si="101"/>
        <v>84.19</v>
      </c>
      <c r="I269" s="66">
        <f t="shared" si="102"/>
        <v>9.9979712330841315E-4</v>
      </c>
      <c r="J269" s="9">
        <f t="shared" si="103"/>
        <v>84.19</v>
      </c>
      <c r="K269" s="9">
        <f t="shared" si="95"/>
        <v>9.9979712330841315E-4</v>
      </c>
      <c r="L269" s="9">
        <f t="shared" si="96"/>
        <v>84.19</v>
      </c>
    </row>
    <row r="270" spans="1:19">
      <c r="A270" s="66">
        <f t="shared" si="97"/>
        <v>0.18484247374562426</v>
      </c>
      <c r="B270" s="9">
        <f t="shared" si="98"/>
        <v>91.79</v>
      </c>
      <c r="C270" s="65">
        <f t="shared" si="92"/>
        <v>0.1</v>
      </c>
      <c r="D270" s="9">
        <f t="shared" si="99"/>
        <v>91.79</v>
      </c>
      <c r="E270" s="66">
        <f t="shared" si="93"/>
        <v>0.1</v>
      </c>
      <c r="F270" s="9">
        <f t="shared" si="100"/>
        <v>91.79</v>
      </c>
      <c r="G270" s="68">
        <f t="shared" si="94"/>
        <v>9.997986575609988E-4</v>
      </c>
      <c r="H270" s="9">
        <f t="shared" si="101"/>
        <v>91.79</v>
      </c>
      <c r="I270" s="66">
        <f t="shared" si="102"/>
        <v>9.997986575609988E-4</v>
      </c>
      <c r="J270" s="9">
        <f t="shared" si="103"/>
        <v>91.79</v>
      </c>
      <c r="K270" s="9">
        <f t="shared" si="95"/>
        <v>9.997986575609988E-4</v>
      </c>
      <c r="L270" s="9">
        <f t="shared" si="96"/>
        <v>91.79</v>
      </c>
    </row>
    <row r="271" spans="1:19">
      <c r="A271" s="66">
        <f t="shared" si="97"/>
        <v>0.18484247374562426</v>
      </c>
      <c r="B271" s="9">
        <f t="shared" si="98"/>
        <v>101.49</v>
      </c>
      <c r="C271" s="65">
        <f t="shared" si="92"/>
        <v>0.1</v>
      </c>
      <c r="D271" s="9">
        <f t="shared" si="99"/>
        <v>101.49</v>
      </c>
      <c r="E271" s="66">
        <f t="shared" si="93"/>
        <v>0.1</v>
      </c>
      <c r="F271" s="9">
        <f t="shared" si="100"/>
        <v>101.49</v>
      </c>
      <c r="G271" s="68">
        <f t="shared" si="94"/>
        <v>9.9980041196073626E-4</v>
      </c>
      <c r="H271" s="9">
        <f t="shared" si="101"/>
        <v>101.49</v>
      </c>
      <c r="I271" s="66">
        <f t="shared" si="102"/>
        <v>9.9980041196073626E-4</v>
      </c>
      <c r="J271" s="9">
        <f t="shared" si="103"/>
        <v>101.49</v>
      </c>
      <c r="K271" s="9">
        <f t="shared" si="95"/>
        <v>9.9980041196073626E-4</v>
      </c>
      <c r="L271" s="9">
        <f t="shared" si="96"/>
        <v>101.49</v>
      </c>
    </row>
    <row r="272" spans="1:19">
      <c r="A272" s="66">
        <f t="shared" si="97"/>
        <v>0.18484247374562426</v>
      </c>
      <c r="B272" s="9">
        <f t="shared" si="98"/>
        <v>110.45</v>
      </c>
      <c r="C272" s="65">
        <f t="shared" si="92"/>
        <v>0.1</v>
      </c>
      <c r="D272" s="9">
        <f t="shared" si="99"/>
        <v>110.45</v>
      </c>
      <c r="E272" s="66">
        <f t="shared" si="93"/>
        <v>0.1</v>
      </c>
      <c r="F272" s="9">
        <f t="shared" si="100"/>
        <v>110.45</v>
      </c>
      <c r="G272" s="68">
        <f t="shared" si="94"/>
        <v>9.9980186593448019E-4</v>
      </c>
      <c r="H272" s="9">
        <f t="shared" si="101"/>
        <v>110.45</v>
      </c>
      <c r="I272" s="66">
        <f t="shared" si="102"/>
        <v>9.9980186593448019E-4</v>
      </c>
      <c r="J272" s="9">
        <f t="shared" si="103"/>
        <v>110.45</v>
      </c>
      <c r="K272" s="9">
        <f t="shared" si="95"/>
        <v>9.9980186593448019E-4</v>
      </c>
      <c r="L272" s="9">
        <f t="shared" si="96"/>
        <v>110.45</v>
      </c>
    </row>
    <row r="273" spans="1:12">
      <c r="A273" s="66">
        <f t="shared" si="97"/>
        <v>0.18484247374562426</v>
      </c>
      <c r="B273" s="9">
        <f t="shared" si="98"/>
        <v>122.11</v>
      </c>
      <c r="C273" s="65">
        <f t="shared" si="92"/>
        <v>0.1</v>
      </c>
      <c r="D273" s="9">
        <f t="shared" si="99"/>
        <v>122.11</v>
      </c>
      <c r="E273" s="66">
        <f t="shared" si="93"/>
        <v>0.1</v>
      </c>
      <c r="F273" s="9">
        <f t="shared" si="100"/>
        <v>122.11</v>
      </c>
      <c r="G273" s="68">
        <f t="shared" si="94"/>
        <v>9.9980356346712068E-4</v>
      </c>
      <c r="H273" s="9">
        <f t="shared" si="101"/>
        <v>122.11</v>
      </c>
      <c r="I273" s="66">
        <f t="shared" si="102"/>
        <v>9.9980356346712068E-4</v>
      </c>
      <c r="J273" s="9">
        <f t="shared" si="103"/>
        <v>122.11</v>
      </c>
      <c r="K273" s="9">
        <f t="shared" si="95"/>
        <v>9.9980356346712068E-4</v>
      </c>
      <c r="L273" s="9">
        <f t="shared" si="96"/>
        <v>122.11</v>
      </c>
    </row>
    <row r="274" spans="1:12">
      <c r="A274" s="66">
        <f t="shared" si="97"/>
        <v>0.18484247374562426</v>
      </c>
      <c r="B274" s="9">
        <f t="shared" si="98"/>
        <v>132.72999999999999</v>
      </c>
      <c r="C274" s="65">
        <f t="shared" si="92"/>
        <v>0.1</v>
      </c>
      <c r="D274" s="9">
        <f t="shared" si="99"/>
        <v>132.72999999999999</v>
      </c>
      <c r="E274" s="66">
        <f t="shared" si="93"/>
        <v>0.1</v>
      </c>
      <c r="F274" s="9">
        <f t="shared" si="100"/>
        <v>132.72999999999999</v>
      </c>
      <c r="G274" s="68">
        <f t="shared" si="94"/>
        <v>9.998049520793602E-4</v>
      </c>
      <c r="H274" s="9">
        <f t="shared" si="101"/>
        <v>132.72999999999999</v>
      </c>
      <c r="I274" s="66">
        <f t="shared" si="102"/>
        <v>9.998049520793602E-4</v>
      </c>
      <c r="J274" s="9">
        <f t="shared" si="103"/>
        <v>132.72999999999999</v>
      </c>
      <c r="K274" s="9">
        <f t="shared" si="95"/>
        <v>9.998049520793602E-4</v>
      </c>
      <c r="L274" s="9">
        <f t="shared" si="96"/>
        <v>132.72999999999999</v>
      </c>
    </row>
    <row r="275" spans="1:12">
      <c r="A275" s="66">
        <f t="shared" si="97"/>
        <v>0.18484247374562426</v>
      </c>
      <c r="B275" s="9">
        <f t="shared" si="98"/>
        <v>145.47999999999999</v>
      </c>
      <c r="C275" s="65">
        <f t="shared" si="92"/>
        <v>0.1</v>
      </c>
      <c r="D275" s="9">
        <f t="shared" si="99"/>
        <v>145.47999999999999</v>
      </c>
      <c r="E275" s="66">
        <f t="shared" si="93"/>
        <v>0.1</v>
      </c>
      <c r="F275" s="9">
        <f t="shared" si="100"/>
        <v>145.47999999999999</v>
      </c>
      <c r="G275" s="68">
        <f t="shared" si="94"/>
        <v>9.9980645684820814E-4</v>
      </c>
      <c r="H275" s="9">
        <f t="shared" si="101"/>
        <v>145.47999999999999</v>
      </c>
      <c r="I275" s="66">
        <f t="shared" si="102"/>
        <v>9.9980645684820814E-4</v>
      </c>
      <c r="J275" s="9">
        <f t="shared" si="103"/>
        <v>145.47999999999999</v>
      </c>
      <c r="K275" s="9">
        <f t="shared" si="95"/>
        <v>9.9980645684820814E-4</v>
      </c>
      <c r="L275" s="9">
        <f t="shared" si="96"/>
        <v>145.47999999999999</v>
      </c>
    </row>
    <row r="276" spans="1:12">
      <c r="A276" s="66">
        <f t="shared" si="97"/>
        <v>0.18484247374562426</v>
      </c>
      <c r="B276" s="9">
        <f t="shared" si="98"/>
        <v>157.76</v>
      </c>
      <c r="C276" s="65">
        <f t="shared" si="92"/>
        <v>0.1</v>
      </c>
      <c r="D276" s="9">
        <f t="shared" si="99"/>
        <v>157.76</v>
      </c>
      <c r="E276" s="66">
        <f t="shared" si="93"/>
        <v>0.1</v>
      </c>
      <c r="F276" s="9">
        <f t="shared" si="100"/>
        <v>157.76</v>
      </c>
      <c r="G276" s="68">
        <f t="shared" si="94"/>
        <v>9.9980776712727871E-4</v>
      </c>
      <c r="H276" s="9">
        <f t="shared" si="101"/>
        <v>157.76</v>
      </c>
      <c r="I276" s="66">
        <f t="shared" si="102"/>
        <v>9.9980776712727871E-4</v>
      </c>
      <c r="J276" s="9">
        <f t="shared" si="103"/>
        <v>157.76</v>
      </c>
      <c r="K276" s="9">
        <f t="shared" si="95"/>
        <v>9.9980776712727871E-4</v>
      </c>
      <c r="L276" s="9">
        <f t="shared" si="96"/>
        <v>157.76</v>
      </c>
    </row>
    <row r="277" spans="1:12">
      <c r="A277" s="66">
        <f t="shared" si="97"/>
        <v>0.18484247374562426</v>
      </c>
      <c r="B277" s="9">
        <f t="shared" si="98"/>
        <v>173.21</v>
      </c>
      <c r="C277" s="65">
        <f t="shared" si="92"/>
        <v>0.1</v>
      </c>
      <c r="D277" s="9">
        <f t="shared" si="99"/>
        <v>173.21</v>
      </c>
      <c r="E277" s="66">
        <f t="shared" si="93"/>
        <v>0.1</v>
      </c>
      <c r="F277" s="9">
        <f t="shared" si="100"/>
        <v>173.21</v>
      </c>
      <c r="G277" s="68">
        <f t="shared" si="94"/>
        <v>9.9980925595056472E-4</v>
      </c>
      <c r="H277" s="9">
        <f t="shared" si="101"/>
        <v>173.21</v>
      </c>
      <c r="I277" s="66">
        <f t="shared" si="102"/>
        <v>9.9980925595056472E-4</v>
      </c>
      <c r="J277" s="9">
        <f t="shared" si="103"/>
        <v>173.21</v>
      </c>
      <c r="K277" s="9">
        <f t="shared" si="95"/>
        <v>9.9980925595056472E-4</v>
      </c>
      <c r="L277" s="9">
        <f t="shared" si="96"/>
        <v>173.21</v>
      </c>
    </row>
    <row r="278" spans="1:12">
      <c r="A278" s="66">
        <f t="shared" si="97"/>
        <v>0.18484247374562426</v>
      </c>
      <c r="B278" s="9">
        <f t="shared" si="98"/>
        <v>188.63</v>
      </c>
      <c r="C278" s="65">
        <f t="shared" si="92"/>
        <v>0.1</v>
      </c>
      <c r="D278" s="9">
        <f t="shared" si="99"/>
        <v>188.63</v>
      </c>
      <c r="E278" s="66">
        <f t="shared" si="93"/>
        <v>0.1</v>
      </c>
      <c r="F278" s="9">
        <f t="shared" si="100"/>
        <v>188.63</v>
      </c>
      <c r="G278" s="68">
        <f t="shared" si="94"/>
        <v>9.9981059495599187E-4</v>
      </c>
      <c r="H278" s="9">
        <f t="shared" si="101"/>
        <v>188.63</v>
      </c>
      <c r="I278" s="66">
        <f t="shared" si="102"/>
        <v>9.9981059495599187E-4</v>
      </c>
      <c r="J278" s="9">
        <f t="shared" si="103"/>
        <v>188.63</v>
      </c>
      <c r="K278" s="9">
        <f t="shared" si="95"/>
        <v>9.9981059495599187E-4</v>
      </c>
      <c r="L278" s="9">
        <f t="shared" si="96"/>
        <v>188.63</v>
      </c>
    </row>
    <row r="279" spans="1:12">
      <c r="A279" s="66">
        <f t="shared" si="97"/>
        <v>0.18484247374562426</v>
      </c>
      <c r="B279" s="9">
        <f t="shared" si="98"/>
        <v>207.61</v>
      </c>
      <c r="C279" s="65">
        <f t="shared" si="92"/>
        <v>0.1</v>
      </c>
      <c r="D279" s="9">
        <f t="shared" si="99"/>
        <v>207.61</v>
      </c>
      <c r="E279" s="66">
        <f t="shared" si="93"/>
        <v>0.1</v>
      </c>
      <c r="F279" s="9">
        <f t="shared" si="100"/>
        <v>207.61</v>
      </c>
      <c r="G279" s="68">
        <f t="shared" si="94"/>
        <v>9.9981207798100044E-4</v>
      </c>
      <c r="H279" s="9">
        <f t="shared" si="101"/>
        <v>207.61</v>
      </c>
      <c r="I279" s="66">
        <f t="shared" si="102"/>
        <v>9.9981207798100044E-4</v>
      </c>
      <c r="J279" s="9">
        <f t="shared" si="103"/>
        <v>207.61</v>
      </c>
      <c r="K279" s="9">
        <f t="shared" si="95"/>
        <v>9.9981207798100044E-4</v>
      </c>
      <c r="L279" s="9">
        <f t="shared" si="96"/>
        <v>207.61</v>
      </c>
    </row>
    <row r="280" spans="1:12">
      <c r="A280" s="66">
        <f t="shared" si="97"/>
        <v>0.18484247374562426</v>
      </c>
      <c r="B280" s="9">
        <f t="shared" si="98"/>
        <v>227.92</v>
      </c>
      <c r="C280" s="65">
        <f t="shared" si="92"/>
        <v>0.1</v>
      </c>
      <c r="D280" s="9">
        <f t="shared" si="99"/>
        <v>227.92</v>
      </c>
      <c r="E280" s="66">
        <f t="shared" si="93"/>
        <v>0.1</v>
      </c>
      <c r="F280" s="9">
        <f t="shared" si="100"/>
        <v>227.92</v>
      </c>
      <c r="G280" s="68">
        <f t="shared" si="94"/>
        <v>9.998134995677086E-4</v>
      </c>
      <c r="H280" s="9">
        <f t="shared" si="101"/>
        <v>227.92</v>
      </c>
      <c r="I280" s="66">
        <f t="shared" si="102"/>
        <v>9.998134995677086E-4</v>
      </c>
      <c r="J280" s="9">
        <f t="shared" si="103"/>
        <v>227.92</v>
      </c>
      <c r="K280" s="9">
        <f t="shared" si="95"/>
        <v>9.998134995677086E-4</v>
      </c>
      <c r="L280" s="9">
        <f t="shared" si="96"/>
        <v>227.92</v>
      </c>
    </row>
    <row r="281" spans="1:12">
      <c r="A281" s="66">
        <f t="shared" si="97"/>
        <v>0.18484247374562426</v>
      </c>
      <c r="B281" s="9">
        <f t="shared" si="98"/>
        <v>250.81</v>
      </c>
      <c r="C281" s="65">
        <f t="shared" si="92"/>
        <v>0.1</v>
      </c>
      <c r="D281" s="9">
        <f t="shared" si="99"/>
        <v>250.81</v>
      </c>
      <c r="E281" s="66">
        <f t="shared" si="93"/>
        <v>0.1</v>
      </c>
      <c r="F281" s="9">
        <f t="shared" si="100"/>
        <v>250.81</v>
      </c>
      <c r="G281" s="68">
        <f t="shared" si="94"/>
        <v>9.9981493505492251E-4</v>
      </c>
      <c r="H281" s="9">
        <f t="shared" si="101"/>
        <v>250.81</v>
      </c>
      <c r="I281" s="66">
        <f t="shared" si="102"/>
        <v>9.9981493505492251E-4</v>
      </c>
      <c r="J281" s="9">
        <f t="shared" si="103"/>
        <v>250.81</v>
      </c>
      <c r="K281" s="9">
        <f t="shared" si="95"/>
        <v>9.9981493505492251E-4</v>
      </c>
      <c r="L281" s="9">
        <f t="shared" si="96"/>
        <v>250.81</v>
      </c>
    </row>
    <row r="282" spans="1:12">
      <c r="A282" s="66">
        <f t="shared" si="97"/>
        <v>0.18484247374562426</v>
      </c>
      <c r="B282" s="9">
        <f t="shared" si="98"/>
        <v>272.85000000000002</v>
      </c>
      <c r="C282" s="65">
        <f t="shared" si="92"/>
        <v>0.1</v>
      </c>
      <c r="D282" s="9">
        <f t="shared" si="99"/>
        <v>272.85000000000002</v>
      </c>
      <c r="E282" s="66">
        <f t="shared" si="93"/>
        <v>0.1</v>
      </c>
      <c r="F282" s="9">
        <f t="shared" si="100"/>
        <v>272.85000000000002</v>
      </c>
      <c r="G282" s="68">
        <f t="shared" si="94"/>
        <v>9.9981618026894728E-4</v>
      </c>
      <c r="H282" s="9">
        <f t="shared" si="101"/>
        <v>272.85000000000002</v>
      </c>
      <c r="I282" s="66">
        <f t="shared" si="102"/>
        <v>9.9981618026894728E-4</v>
      </c>
      <c r="J282" s="9">
        <f t="shared" si="103"/>
        <v>272.85000000000002</v>
      </c>
      <c r="K282" s="9">
        <f t="shared" si="95"/>
        <v>9.9981618026894728E-4</v>
      </c>
      <c r="L282" s="9">
        <f t="shared" si="96"/>
        <v>272.85000000000002</v>
      </c>
    </row>
    <row r="283" spans="1:12">
      <c r="A283" s="66">
        <f t="shared" si="97"/>
        <v>0.18484247374562426</v>
      </c>
      <c r="B283" s="9">
        <f t="shared" si="98"/>
        <v>300.52</v>
      </c>
      <c r="C283" s="65">
        <f t="shared" si="92"/>
        <v>0.1</v>
      </c>
      <c r="D283" s="9">
        <f t="shared" si="99"/>
        <v>300.52</v>
      </c>
      <c r="E283" s="66">
        <f t="shared" si="93"/>
        <v>0.1</v>
      </c>
      <c r="F283" s="9">
        <f t="shared" si="100"/>
        <v>300.52</v>
      </c>
      <c r="G283" s="68">
        <f t="shared" si="94"/>
        <v>9.9981758782761087E-4</v>
      </c>
      <c r="H283" s="9">
        <f t="shared" si="101"/>
        <v>300.52</v>
      </c>
      <c r="I283" s="66">
        <f t="shared" si="102"/>
        <v>9.9981758782761087E-4</v>
      </c>
      <c r="J283" s="9">
        <f t="shared" si="103"/>
        <v>300.52</v>
      </c>
      <c r="K283" s="9">
        <f t="shared" si="95"/>
        <v>9.9981758782761087E-4</v>
      </c>
      <c r="L283" s="9">
        <f t="shared" si="96"/>
        <v>300.52</v>
      </c>
    </row>
    <row r="284" spans="1:12">
      <c r="A284" s="66">
        <f t="shared" si="97"/>
        <v>0.18484247374562426</v>
      </c>
      <c r="B284" s="9">
        <f t="shared" si="98"/>
        <v>327.86</v>
      </c>
      <c r="C284" s="65">
        <f t="shared" si="92"/>
        <v>0.1</v>
      </c>
      <c r="D284" s="9">
        <f t="shared" si="99"/>
        <v>327.86</v>
      </c>
      <c r="E284" s="66">
        <f t="shared" si="93"/>
        <v>0.1</v>
      </c>
      <c r="F284" s="9">
        <f t="shared" si="100"/>
        <v>327.86</v>
      </c>
      <c r="G284" s="68">
        <f t="shared" si="94"/>
        <v>9.9981883831545869E-4</v>
      </c>
      <c r="H284" s="9">
        <f t="shared" si="101"/>
        <v>327.86</v>
      </c>
      <c r="I284" s="66">
        <f t="shared" si="102"/>
        <v>9.9981883831545869E-4</v>
      </c>
      <c r="J284" s="9">
        <f t="shared" si="103"/>
        <v>327.86</v>
      </c>
      <c r="K284" s="9">
        <f t="shared" si="95"/>
        <v>9.9981883831545869E-4</v>
      </c>
      <c r="L284" s="9">
        <f t="shared" si="96"/>
        <v>327.86</v>
      </c>
    </row>
    <row r="285" spans="1:12">
      <c r="A285" s="66">
        <f t="shared" si="97"/>
        <v>0.18484247374562426</v>
      </c>
      <c r="B285" s="9">
        <f t="shared" si="98"/>
        <v>356.58</v>
      </c>
      <c r="C285" s="65">
        <f t="shared" si="92"/>
        <v>0.1</v>
      </c>
      <c r="D285" s="9">
        <f t="shared" si="99"/>
        <v>356.58</v>
      </c>
      <c r="E285" s="66">
        <f t="shared" si="93"/>
        <v>0.1</v>
      </c>
      <c r="F285" s="9">
        <f t="shared" si="100"/>
        <v>356.58</v>
      </c>
      <c r="G285" s="68">
        <f t="shared" si="94"/>
        <v>9.9982002814289275E-4</v>
      </c>
      <c r="H285" s="9">
        <f t="shared" si="101"/>
        <v>356.58</v>
      </c>
      <c r="I285" s="66">
        <f t="shared" si="102"/>
        <v>9.9982002814289275E-4</v>
      </c>
      <c r="J285" s="9">
        <f t="shared" si="103"/>
        <v>356.58</v>
      </c>
      <c r="K285" s="9">
        <f t="shared" si="95"/>
        <v>9.9982002814289275E-4</v>
      </c>
      <c r="L285" s="9">
        <f t="shared" si="96"/>
        <v>356.58</v>
      </c>
    </row>
    <row r="286" spans="1:12">
      <c r="A286" s="66">
        <f t="shared" si="97"/>
        <v>0.18484247374562426</v>
      </c>
      <c r="B286" s="9">
        <f t="shared" si="98"/>
        <v>391.16</v>
      </c>
      <c r="C286" s="65">
        <f t="shared" si="92"/>
        <v>0.1</v>
      </c>
      <c r="D286" s="9">
        <f t="shared" si="99"/>
        <v>391.16</v>
      </c>
      <c r="E286" s="66">
        <f t="shared" si="93"/>
        <v>0.1</v>
      </c>
      <c r="F286" s="9">
        <f t="shared" si="100"/>
        <v>391.16</v>
      </c>
      <c r="G286" s="68">
        <f t="shared" si="94"/>
        <v>9.9982132165257341E-4</v>
      </c>
      <c r="H286" s="9">
        <f t="shared" si="101"/>
        <v>391.16</v>
      </c>
      <c r="I286" s="66">
        <f t="shared" si="102"/>
        <v>9.9982132165257341E-4</v>
      </c>
      <c r="J286" s="9">
        <f t="shared" si="103"/>
        <v>391.16</v>
      </c>
      <c r="K286" s="9">
        <f t="shared" si="95"/>
        <v>9.9982132165257341E-4</v>
      </c>
      <c r="L286" s="9">
        <f t="shared" si="96"/>
        <v>391.16</v>
      </c>
    </row>
    <row r="287" spans="1:12">
      <c r="A287" s="66">
        <f t="shared" si="97"/>
        <v>0.18484247374562426</v>
      </c>
      <c r="B287" s="9">
        <f t="shared" si="98"/>
        <v>428.74</v>
      </c>
      <c r="C287" s="65">
        <f t="shared" si="92"/>
        <v>0.1</v>
      </c>
      <c r="D287" s="9">
        <f t="shared" si="99"/>
        <v>428.74</v>
      </c>
      <c r="E287" s="66">
        <f t="shared" si="93"/>
        <v>0.1</v>
      </c>
      <c r="F287" s="9">
        <f t="shared" si="100"/>
        <v>428.74</v>
      </c>
      <c r="G287" s="68">
        <f t="shared" si="94"/>
        <v>9.9982258542941484E-4</v>
      </c>
      <c r="H287" s="9">
        <f t="shared" si="101"/>
        <v>428.74</v>
      </c>
      <c r="I287" s="66">
        <f t="shared" si="102"/>
        <v>9.9982258542941484E-4</v>
      </c>
      <c r="J287" s="9">
        <f t="shared" si="103"/>
        <v>428.74</v>
      </c>
      <c r="K287" s="9">
        <f t="shared" si="95"/>
        <v>9.9982258542941484E-4</v>
      </c>
      <c r="L287" s="9">
        <f t="shared" si="96"/>
        <v>428.74</v>
      </c>
    </row>
    <row r="288" spans="1:12">
      <c r="A288" s="66">
        <f t="shared" si="97"/>
        <v>0.18484247374562426</v>
      </c>
      <c r="B288" s="9">
        <f t="shared" si="98"/>
        <v>468.98</v>
      </c>
      <c r="C288" s="65">
        <f t="shared" si="92"/>
        <v>0.1</v>
      </c>
      <c r="D288" s="9">
        <f t="shared" si="99"/>
        <v>468.98</v>
      </c>
      <c r="E288" s="66">
        <f t="shared" si="93"/>
        <v>0.1</v>
      </c>
      <c r="F288" s="9">
        <f t="shared" si="100"/>
        <v>468.98</v>
      </c>
      <c r="G288" s="68">
        <f t="shared" si="94"/>
        <v>9.9982380414413035E-4</v>
      </c>
      <c r="H288" s="9">
        <f t="shared" si="101"/>
        <v>468.98</v>
      </c>
      <c r="I288" s="66">
        <f t="shared" si="102"/>
        <v>9.9982380414413035E-4</v>
      </c>
      <c r="J288" s="9">
        <f t="shared" si="103"/>
        <v>468.98</v>
      </c>
      <c r="K288" s="9">
        <f t="shared" si="95"/>
        <v>9.9982380414413035E-4</v>
      </c>
      <c r="L288" s="9">
        <f t="shared" si="96"/>
        <v>468.98</v>
      </c>
    </row>
    <row r="289" spans="1:12">
      <c r="A289" s="66">
        <f t="shared" si="97"/>
        <v>0.18484247374562426</v>
      </c>
      <c r="B289" s="9">
        <f t="shared" si="98"/>
        <v>514.11</v>
      </c>
      <c r="C289" s="65">
        <f t="shared" ref="C289:C320" si="104">IF(D72&lt;0.0001,0.1,IF(D72="",0.001,D72))</f>
        <v>0.1</v>
      </c>
      <c r="D289" s="9">
        <f t="shared" si="99"/>
        <v>514.11</v>
      </c>
      <c r="E289" s="66">
        <f t="shared" ref="E289:E320" si="105">IF(E72&lt;0.0001,0.1,IF(E72="",E288,E72))</f>
        <v>0.1</v>
      </c>
      <c r="F289" s="9">
        <f t="shared" si="100"/>
        <v>514.11</v>
      </c>
      <c r="G289" s="68">
        <f t="shared" ref="G289:G320" si="106">IF(G72&lt;0.0001,0.1,IF(G72="",0.0001,G72))</f>
        <v>9.99825035073082E-4</v>
      </c>
      <c r="H289" s="9">
        <f t="shared" si="101"/>
        <v>514.11</v>
      </c>
      <c r="I289" s="66">
        <f t="shared" si="102"/>
        <v>9.99825035073082E-4</v>
      </c>
      <c r="J289" s="9">
        <f t="shared" si="103"/>
        <v>514.11</v>
      </c>
      <c r="K289" s="9">
        <f t="shared" ref="K289:K320" si="107">IF(M72&lt;0.0001,0.1,IF(M72="",0.0001,M72))</f>
        <v>9.99825035073082E-4</v>
      </c>
      <c r="L289" s="9">
        <f t="shared" ref="L289:L320" si="108">IF(C73="",D289,C73)</f>
        <v>514.11</v>
      </c>
    </row>
    <row r="290" spans="1:12">
      <c r="A290" s="66">
        <f t="shared" ref="A290:A321" si="109">IF(B73="",A289,IF(B73&lt;0.0001,0.1,B73))</f>
        <v>0.18484247374562426</v>
      </c>
      <c r="B290" s="9">
        <f t="shared" ref="B290:B321" si="110">IF(A73="",B289,A73)</f>
        <v>564.17999999999995</v>
      </c>
      <c r="C290" s="65">
        <f t="shared" si="104"/>
        <v>0.1</v>
      </c>
      <c r="D290" s="9">
        <f t="shared" ref="D290:D321" si="111">IF(A73="",B289,A73)</f>
        <v>564.17999999999995</v>
      </c>
      <c r="E290" s="66">
        <f t="shared" si="105"/>
        <v>0.1</v>
      </c>
      <c r="F290" s="9">
        <f t="shared" ref="F290:F321" si="112">IF(A73="",B289,A73)</f>
        <v>564.17999999999995</v>
      </c>
      <c r="G290" s="68">
        <f t="shared" si="106"/>
        <v>9.9982626281507796E-4</v>
      </c>
      <c r="H290" s="9">
        <f t="shared" ref="H290:H321" si="113">IF(A73="",B289,A73)</f>
        <v>564.17999999999995</v>
      </c>
      <c r="I290" s="66">
        <f t="shared" ref="I290:I321" si="114">IF(I73&lt;0.0001,0.1,IF(I73="",I289,I73))</f>
        <v>9.9982626281507796E-4</v>
      </c>
      <c r="J290" s="9">
        <f t="shared" ref="J290:J321" si="115">IF(A73="",B289,A73)</f>
        <v>564.17999999999995</v>
      </c>
      <c r="K290" s="9">
        <f t="shared" si="107"/>
        <v>9.9982626281507796E-4</v>
      </c>
      <c r="L290" s="9">
        <f t="shared" si="108"/>
        <v>564.17999999999995</v>
      </c>
    </row>
    <row r="291" spans="1:12">
      <c r="A291" s="66">
        <f t="shared" si="109"/>
        <v>0.18484247374562426</v>
      </c>
      <c r="B291" s="9">
        <f t="shared" si="110"/>
        <v>614.99</v>
      </c>
      <c r="C291" s="65">
        <f t="shared" si="104"/>
        <v>0.1</v>
      </c>
      <c r="D291" s="9">
        <f t="shared" si="111"/>
        <v>614.99</v>
      </c>
      <c r="E291" s="66">
        <f t="shared" si="105"/>
        <v>0.1</v>
      </c>
      <c r="F291" s="9">
        <f t="shared" si="112"/>
        <v>614.99</v>
      </c>
      <c r="G291" s="68">
        <f t="shared" si="106"/>
        <v>9.9982738668934483E-4</v>
      </c>
      <c r="H291" s="9">
        <f t="shared" si="113"/>
        <v>614.99</v>
      </c>
      <c r="I291" s="66">
        <f t="shared" si="114"/>
        <v>9.9982738668934483E-4</v>
      </c>
      <c r="J291" s="9">
        <f t="shared" si="115"/>
        <v>614.99</v>
      </c>
      <c r="K291" s="9">
        <f t="shared" si="107"/>
        <v>9.9982738668934483E-4</v>
      </c>
      <c r="L291" s="9">
        <f t="shared" si="108"/>
        <v>614.99</v>
      </c>
    </row>
    <row r="292" spans="1:12">
      <c r="A292" s="66">
        <f t="shared" si="109"/>
        <v>0.18484247374562426</v>
      </c>
      <c r="B292" s="9">
        <f t="shared" si="110"/>
        <v>669.29</v>
      </c>
      <c r="C292" s="65">
        <f t="shared" si="104"/>
        <v>0.1</v>
      </c>
      <c r="D292" s="9">
        <f t="shared" si="111"/>
        <v>669.29</v>
      </c>
      <c r="E292" s="66">
        <f t="shared" si="105"/>
        <v>0.1</v>
      </c>
      <c r="F292" s="9">
        <f t="shared" si="112"/>
        <v>669.29</v>
      </c>
      <c r="G292" s="68">
        <f t="shared" si="106"/>
        <v>9.998284753905593E-4</v>
      </c>
      <c r="H292" s="9">
        <f t="shared" si="113"/>
        <v>669.29</v>
      </c>
      <c r="I292" s="66">
        <f t="shared" si="114"/>
        <v>9.998284753905593E-4</v>
      </c>
      <c r="J292" s="9">
        <f t="shared" si="115"/>
        <v>669.29</v>
      </c>
      <c r="K292" s="9">
        <f t="shared" si="107"/>
        <v>9.998284753905593E-4</v>
      </c>
      <c r="L292" s="9">
        <f t="shared" si="108"/>
        <v>669.29</v>
      </c>
    </row>
    <row r="293" spans="1:12">
      <c r="A293" s="66">
        <f t="shared" si="109"/>
        <v>0.18484247374562426</v>
      </c>
      <c r="B293" s="9">
        <f t="shared" si="110"/>
        <v>733.7</v>
      </c>
      <c r="C293" s="65">
        <f t="shared" si="104"/>
        <v>0.1</v>
      </c>
      <c r="D293" s="9">
        <f t="shared" si="111"/>
        <v>733.7</v>
      </c>
      <c r="E293" s="66">
        <f t="shared" si="105"/>
        <v>0.1</v>
      </c>
      <c r="F293" s="9">
        <f t="shared" si="112"/>
        <v>733.7</v>
      </c>
      <c r="G293" s="68">
        <f t="shared" si="106"/>
        <v>9.9982964220408552E-4</v>
      </c>
      <c r="H293" s="9">
        <f t="shared" si="113"/>
        <v>733.7</v>
      </c>
      <c r="I293" s="66">
        <f t="shared" si="114"/>
        <v>9.9982964220408552E-4</v>
      </c>
      <c r="J293" s="9">
        <f t="shared" si="115"/>
        <v>733.7</v>
      </c>
      <c r="K293" s="9">
        <f t="shared" si="107"/>
        <v>9.9982964220408552E-4</v>
      </c>
      <c r="L293" s="9">
        <f t="shared" si="108"/>
        <v>733.7</v>
      </c>
    </row>
    <row r="294" spans="1:12">
      <c r="A294" s="66">
        <f t="shared" si="109"/>
        <v>0.18484247374562426</v>
      </c>
      <c r="B294" s="9">
        <f t="shared" si="110"/>
        <v>802.87</v>
      </c>
      <c r="C294" s="65">
        <f t="shared" si="104"/>
        <v>0.1</v>
      </c>
      <c r="D294" s="9">
        <f t="shared" si="111"/>
        <v>802.87</v>
      </c>
      <c r="E294" s="66">
        <f t="shared" si="105"/>
        <v>0.1</v>
      </c>
      <c r="F294" s="9">
        <f t="shared" si="112"/>
        <v>802.87</v>
      </c>
      <c r="G294" s="68">
        <f t="shared" si="106"/>
        <v>9.9983077097236988E-4</v>
      </c>
      <c r="H294" s="9">
        <f t="shared" si="113"/>
        <v>802.87</v>
      </c>
      <c r="I294" s="66">
        <f t="shared" si="114"/>
        <v>9.9983077097236988E-4</v>
      </c>
      <c r="J294" s="9">
        <f t="shared" si="115"/>
        <v>802.87</v>
      </c>
      <c r="K294" s="9">
        <f t="shared" si="107"/>
        <v>9.9983077097236988E-4</v>
      </c>
      <c r="L294" s="9">
        <f t="shared" si="108"/>
        <v>802.87</v>
      </c>
    </row>
    <row r="295" spans="1:12">
      <c r="A295" s="66">
        <f t="shared" si="109"/>
        <v>0.18484247374562426</v>
      </c>
      <c r="B295" s="9">
        <f t="shared" si="110"/>
        <v>880.99</v>
      </c>
      <c r="C295" s="65">
        <f t="shared" si="104"/>
        <v>0.1</v>
      </c>
      <c r="D295" s="9">
        <f t="shared" si="111"/>
        <v>880.99</v>
      </c>
      <c r="E295" s="66">
        <f t="shared" si="105"/>
        <v>0.1</v>
      </c>
      <c r="F295" s="9">
        <f t="shared" si="112"/>
        <v>880.99</v>
      </c>
      <c r="G295" s="68">
        <f t="shared" si="106"/>
        <v>9.9983191878514656E-4</v>
      </c>
      <c r="H295" s="9">
        <f t="shared" si="113"/>
        <v>880.99</v>
      </c>
      <c r="I295" s="66">
        <f t="shared" si="114"/>
        <v>9.9983191878514656E-4</v>
      </c>
      <c r="J295" s="9">
        <f t="shared" si="115"/>
        <v>880.99</v>
      </c>
      <c r="K295" s="9">
        <f t="shared" si="107"/>
        <v>9.9983191878514656E-4</v>
      </c>
      <c r="L295" s="9">
        <f t="shared" si="108"/>
        <v>880.99</v>
      </c>
    </row>
    <row r="296" spans="1:12">
      <c r="A296" s="66">
        <f t="shared" si="109"/>
        <v>0.18484247374562426</v>
      </c>
      <c r="B296" s="9">
        <f t="shared" si="110"/>
        <v>962.34</v>
      </c>
      <c r="C296" s="65">
        <f t="shared" si="104"/>
        <v>0.1</v>
      </c>
      <c r="D296" s="9">
        <f t="shared" si="111"/>
        <v>962.34</v>
      </c>
      <c r="E296" s="66">
        <f t="shared" si="105"/>
        <v>0.1</v>
      </c>
      <c r="F296" s="9">
        <f t="shared" si="112"/>
        <v>962.34</v>
      </c>
      <c r="G296" s="68">
        <f t="shared" si="106"/>
        <v>9.9983299622000339E-4</v>
      </c>
      <c r="H296" s="9">
        <f t="shared" si="113"/>
        <v>962.34</v>
      </c>
      <c r="I296" s="66">
        <f t="shared" si="114"/>
        <v>9.9983299622000339E-4</v>
      </c>
      <c r="J296" s="9">
        <f t="shared" si="115"/>
        <v>962.34</v>
      </c>
      <c r="K296" s="9">
        <f t="shared" si="107"/>
        <v>9.9983299622000339E-4</v>
      </c>
      <c r="L296" s="9">
        <f t="shared" si="108"/>
        <v>962.34</v>
      </c>
    </row>
    <row r="297" spans="1:12">
      <c r="A297" s="66">
        <f t="shared" si="109"/>
        <v>0.18484247374562426</v>
      </c>
      <c r="B297" s="9">
        <f t="shared" si="110"/>
        <v>1047.5999999999999</v>
      </c>
      <c r="C297" s="65">
        <f t="shared" si="104"/>
        <v>0.1</v>
      </c>
      <c r="D297" s="9">
        <f t="shared" si="111"/>
        <v>1047.5999999999999</v>
      </c>
      <c r="E297" s="66">
        <f t="shared" si="105"/>
        <v>0.1</v>
      </c>
      <c r="F297" s="9">
        <f t="shared" si="112"/>
        <v>1047.5999999999999</v>
      </c>
      <c r="G297" s="68">
        <f t="shared" si="106"/>
        <v>9.9983401884615425E-4</v>
      </c>
      <c r="H297" s="9">
        <f t="shared" si="113"/>
        <v>1047.5999999999999</v>
      </c>
      <c r="I297" s="66">
        <f t="shared" si="114"/>
        <v>9.9983401884615425E-4</v>
      </c>
      <c r="J297" s="9">
        <f t="shared" si="115"/>
        <v>1047.5999999999999</v>
      </c>
      <c r="K297" s="9">
        <f t="shared" si="107"/>
        <v>9.9983401884615425E-4</v>
      </c>
      <c r="L297" s="9">
        <f t="shared" si="108"/>
        <v>1047.5999999999999</v>
      </c>
    </row>
    <row r="298" spans="1:12">
      <c r="A298" s="66">
        <f t="shared" si="109"/>
        <v>0.18484247374562426</v>
      </c>
      <c r="B298" s="9">
        <f t="shared" si="110"/>
        <v>1149.73</v>
      </c>
      <c r="C298" s="65">
        <f t="shared" si="104"/>
        <v>0.1</v>
      </c>
      <c r="D298" s="9">
        <f t="shared" si="111"/>
        <v>1149.73</v>
      </c>
      <c r="E298" s="66">
        <f t="shared" si="105"/>
        <v>0.1</v>
      </c>
      <c r="F298" s="9">
        <f t="shared" si="112"/>
        <v>1149.73</v>
      </c>
      <c r="G298" s="68">
        <f t="shared" si="106"/>
        <v>9.9983512519740835E-4</v>
      </c>
      <c r="H298" s="9">
        <f t="shared" si="113"/>
        <v>1149.73</v>
      </c>
      <c r="I298" s="66">
        <f t="shared" si="114"/>
        <v>9.9983512519740835E-4</v>
      </c>
      <c r="J298" s="9">
        <f t="shared" si="115"/>
        <v>1149.73</v>
      </c>
      <c r="K298" s="9">
        <f t="shared" si="107"/>
        <v>9.9983512519740835E-4</v>
      </c>
      <c r="L298" s="9">
        <f t="shared" si="108"/>
        <v>1149.73</v>
      </c>
    </row>
    <row r="299" spans="1:12">
      <c r="A299" s="66">
        <f t="shared" si="109"/>
        <v>0.18484247374562426</v>
      </c>
      <c r="B299" s="9">
        <f t="shared" si="110"/>
        <v>1260.7</v>
      </c>
      <c r="C299" s="65">
        <f t="shared" si="104"/>
        <v>0.1</v>
      </c>
      <c r="D299" s="9">
        <f t="shared" si="111"/>
        <v>1260.7</v>
      </c>
      <c r="E299" s="66">
        <f t="shared" si="105"/>
        <v>0.1</v>
      </c>
      <c r="F299" s="9">
        <f t="shared" si="112"/>
        <v>1260.7</v>
      </c>
      <c r="G299" s="68">
        <f t="shared" si="106"/>
        <v>9.9983620657608874E-4</v>
      </c>
      <c r="H299" s="9">
        <f t="shared" si="113"/>
        <v>1260.7</v>
      </c>
      <c r="I299" s="66">
        <f t="shared" si="114"/>
        <v>9.9983620657608874E-4</v>
      </c>
      <c r="J299" s="9">
        <f t="shared" si="115"/>
        <v>1260.7</v>
      </c>
      <c r="K299" s="9">
        <f t="shared" si="107"/>
        <v>9.9983620657608874E-4</v>
      </c>
      <c r="L299" s="9">
        <f t="shared" si="108"/>
        <v>1260.7</v>
      </c>
    </row>
    <row r="300" spans="1:12">
      <c r="A300" s="66">
        <f t="shared" si="109"/>
        <v>0.18484247374562426</v>
      </c>
      <c r="B300" s="9">
        <f t="shared" si="110"/>
        <v>1378.18</v>
      </c>
      <c r="C300" s="65">
        <f t="shared" si="104"/>
        <v>0.1</v>
      </c>
      <c r="D300" s="9">
        <f t="shared" si="111"/>
        <v>1378.18</v>
      </c>
      <c r="E300" s="66">
        <f t="shared" si="105"/>
        <v>0.1</v>
      </c>
      <c r="F300" s="9">
        <f t="shared" si="112"/>
        <v>1378.18</v>
      </c>
      <c r="G300" s="68">
        <f t="shared" si="106"/>
        <v>9.9983723883253269E-4</v>
      </c>
      <c r="H300" s="9">
        <f t="shared" si="113"/>
        <v>1378.18</v>
      </c>
      <c r="I300" s="66">
        <f t="shared" si="114"/>
        <v>9.9983723883253269E-4</v>
      </c>
      <c r="J300" s="9">
        <f t="shared" si="115"/>
        <v>1378.18</v>
      </c>
      <c r="K300" s="9">
        <f t="shared" si="107"/>
        <v>9.9983723883253269E-4</v>
      </c>
      <c r="L300" s="9">
        <f t="shared" si="108"/>
        <v>1378.18</v>
      </c>
    </row>
    <row r="301" spans="1:12">
      <c r="A301" s="66">
        <f t="shared" si="109"/>
        <v>0.18484247374562426</v>
      </c>
      <c r="B301" s="9">
        <f t="shared" si="110"/>
        <v>1509.11</v>
      </c>
      <c r="C301" s="65">
        <f t="shared" si="104"/>
        <v>0.1</v>
      </c>
      <c r="D301" s="9">
        <f t="shared" si="111"/>
        <v>1509.11</v>
      </c>
      <c r="E301" s="66">
        <f t="shared" si="105"/>
        <v>0.1</v>
      </c>
      <c r="F301" s="9">
        <f t="shared" si="112"/>
        <v>1509.11</v>
      </c>
      <c r="G301" s="68">
        <f t="shared" si="106"/>
        <v>9.9983827702558549E-4</v>
      </c>
      <c r="H301" s="9">
        <f t="shared" si="113"/>
        <v>1509.11</v>
      </c>
      <c r="I301" s="66">
        <f t="shared" si="114"/>
        <v>9.9983827702558549E-4</v>
      </c>
      <c r="J301" s="9">
        <f t="shared" si="115"/>
        <v>1509.11</v>
      </c>
      <c r="K301" s="9">
        <f t="shared" si="107"/>
        <v>9.9983827702558549E-4</v>
      </c>
      <c r="L301" s="9">
        <f t="shared" si="108"/>
        <v>1509.11</v>
      </c>
    </row>
    <row r="302" spans="1:12">
      <c r="A302" s="66">
        <f t="shared" si="109"/>
        <v>0.18484247374562426</v>
      </c>
      <c r="B302" s="9">
        <f t="shared" si="110"/>
        <v>1649.51</v>
      </c>
      <c r="C302" s="65">
        <f t="shared" si="104"/>
        <v>0.1</v>
      </c>
      <c r="D302" s="9">
        <f t="shared" si="111"/>
        <v>1649.51</v>
      </c>
      <c r="E302" s="66">
        <f t="shared" si="105"/>
        <v>0.1</v>
      </c>
      <c r="F302" s="9">
        <f t="shared" si="112"/>
        <v>1649.51</v>
      </c>
      <c r="G302" s="68">
        <f t="shared" si="106"/>
        <v>9.998392818760984E-4</v>
      </c>
      <c r="H302" s="9">
        <f t="shared" si="113"/>
        <v>1649.51</v>
      </c>
      <c r="I302" s="66">
        <f t="shared" si="114"/>
        <v>9.998392818760984E-4</v>
      </c>
      <c r="J302" s="9">
        <f t="shared" si="115"/>
        <v>1649.51</v>
      </c>
      <c r="K302" s="9">
        <f t="shared" si="107"/>
        <v>9.998392818760984E-4</v>
      </c>
      <c r="L302" s="9">
        <f t="shared" si="108"/>
        <v>1649.51</v>
      </c>
    </row>
    <row r="303" spans="1:12">
      <c r="A303" s="66">
        <f t="shared" si="109"/>
        <v>0.18484247374562426</v>
      </c>
      <c r="B303" s="9">
        <f t="shared" si="110"/>
        <v>1809.96</v>
      </c>
      <c r="C303" s="65">
        <f t="shared" si="104"/>
        <v>0.1</v>
      </c>
      <c r="D303" s="9">
        <f t="shared" si="111"/>
        <v>1809.96</v>
      </c>
      <c r="E303" s="66">
        <f t="shared" si="105"/>
        <v>0.1</v>
      </c>
      <c r="F303" s="9">
        <f t="shared" si="112"/>
        <v>1809.96</v>
      </c>
      <c r="G303" s="68">
        <f t="shared" si="106"/>
        <v>9.9984031719404912E-4</v>
      </c>
      <c r="H303" s="9">
        <f t="shared" si="113"/>
        <v>1809.96</v>
      </c>
      <c r="I303" s="66">
        <f t="shared" si="114"/>
        <v>9.9984031719404912E-4</v>
      </c>
      <c r="J303" s="9">
        <f t="shared" si="115"/>
        <v>1809.96</v>
      </c>
      <c r="K303" s="9">
        <f t="shared" si="107"/>
        <v>9.9984031719404912E-4</v>
      </c>
      <c r="L303" s="9">
        <f t="shared" si="108"/>
        <v>1809.96</v>
      </c>
    </row>
    <row r="304" spans="1:12">
      <c r="A304" s="66">
        <f t="shared" si="109"/>
        <v>0.18484247374562426</v>
      </c>
      <c r="B304" s="9">
        <f t="shared" si="110"/>
        <v>1977.53</v>
      </c>
      <c r="C304" s="65">
        <f t="shared" si="104"/>
        <v>0.1</v>
      </c>
      <c r="D304" s="9">
        <f t="shared" si="111"/>
        <v>1977.53</v>
      </c>
      <c r="E304" s="66">
        <f t="shared" si="105"/>
        <v>0.1</v>
      </c>
      <c r="F304" s="9">
        <f t="shared" si="112"/>
        <v>1977.53</v>
      </c>
      <c r="G304" s="68">
        <f t="shared" si="106"/>
        <v>9.9984129239287967E-4</v>
      </c>
      <c r="H304" s="9">
        <f t="shared" si="113"/>
        <v>1977.53</v>
      </c>
      <c r="I304" s="66">
        <f t="shared" si="114"/>
        <v>9.9984129239287967E-4</v>
      </c>
      <c r="J304" s="9">
        <f t="shared" si="115"/>
        <v>1977.53</v>
      </c>
      <c r="K304" s="9">
        <f t="shared" si="107"/>
        <v>9.9984129239287967E-4</v>
      </c>
      <c r="L304" s="9">
        <f t="shared" si="108"/>
        <v>1977.53</v>
      </c>
    </row>
    <row r="305" spans="1:12">
      <c r="A305" s="66">
        <f t="shared" si="109"/>
        <v>0.18484247374562426</v>
      </c>
      <c r="B305" s="9">
        <f t="shared" si="110"/>
        <v>2160.04</v>
      </c>
      <c r="C305" s="65">
        <f t="shared" si="104"/>
        <v>0.1</v>
      </c>
      <c r="D305" s="9">
        <f t="shared" si="111"/>
        <v>2160.04</v>
      </c>
      <c r="E305" s="66">
        <f t="shared" si="105"/>
        <v>0.1</v>
      </c>
      <c r="F305" s="9">
        <f t="shared" si="112"/>
        <v>2160.04</v>
      </c>
      <c r="G305" s="68">
        <f t="shared" si="106"/>
        <v>9.9984225287944278E-4</v>
      </c>
      <c r="H305" s="9">
        <f t="shared" si="113"/>
        <v>2160.04</v>
      </c>
      <c r="I305" s="66">
        <f t="shared" si="114"/>
        <v>9.9984225287944278E-4</v>
      </c>
      <c r="J305" s="9">
        <f t="shared" si="115"/>
        <v>2160.04</v>
      </c>
      <c r="K305" s="9">
        <f t="shared" si="107"/>
        <v>9.9984225287944278E-4</v>
      </c>
      <c r="L305" s="9">
        <f t="shared" si="108"/>
        <v>2160.04</v>
      </c>
    </row>
    <row r="306" spans="1:12">
      <c r="A306" s="66">
        <f t="shared" si="109"/>
        <v>0.18484247374562426</v>
      </c>
      <c r="B306" s="9">
        <f t="shared" si="110"/>
        <v>2369.14</v>
      </c>
      <c r="C306" s="65">
        <f t="shared" si="104"/>
        <v>0.1</v>
      </c>
      <c r="D306" s="9">
        <f t="shared" si="111"/>
        <v>2369.14</v>
      </c>
      <c r="E306" s="66">
        <f t="shared" si="105"/>
        <v>0.1</v>
      </c>
      <c r="F306" s="9">
        <f t="shared" si="112"/>
        <v>2369.14</v>
      </c>
      <c r="G306" s="68">
        <f t="shared" si="106"/>
        <v>9.9984324584158541E-4</v>
      </c>
      <c r="H306" s="9">
        <f t="shared" si="113"/>
        <v>2369.14</v>
      </c>
      <c r="I306" s="66">
        <f t="shared" si="114"/>
        <v>9.9984324584158541E-4</v>
      </c>
      <c r="J306" s="9">
        <f t="shared" si="115"/>
        <v>2369.14</v>
      </c>
      <c r="K306" s="9">
        <f t="shared" si="107"/>
        <v>9.9984324584158541E-4</v>
      </c>
      <c r="L306" s="9">
        <f t="shared" si="108"/>
        <v>2369.14</v>
      </c>
    </row>
    <row r="307" spans="1:12">
      <c r="A307" s="66">
        <f t="shared" si="109"/>
        <v>0.18484247374562426</v>
      </c>
      <c r="B307" s="9">
        <f t="shared" si="110"/>
        <v>2587.63</v>
      </c>
      <c r="C307" s="65">
        <f t="shared" si="104"/>
        <v>0.1</v>
      </c>
      <c r="D307" s="9">
        <f t="shared" si="111"/>
        <v>2587.63</v>
      </c>
      <c r="E307" s="66">
        <f t="shared" si="105"/>
        <v>0.1</v>
      </c>
      <c r="F307" s="9">
        <f t="shared" si="112"/>
        <v>2587.63</v>
      </c>
      <c r="G307" s="68">
        <f t="shared" si="106"/>
        <v>9.9984418223689957E-4</v>
      </c>
      <c r="H307" s="9">
        <f t="shared" si="113"/>
        <v>2587.63</v>
      </c>
      <c r="I307" s="66">
        <f t="shared" si="114"/>
        <v>9.9984418223689957E-4</v>
      </c>
      <c r="J307" s="9">
        <f t="shared" si="115"/>
        <v>2587.63</v>
      </c>
      <c r="K307" s="9">
        <f t="shared" si="107"/>
        <v>9.9984418223689957E-4</v>
      </c>
      <c r="L307" s="9">
        <f t="shared" si="108"/>
        <v>2587.63</v>
      </c>
    </row>
    <row r="308" spans="1:12">
      <c r="A308" s="66">
        <f t="shared" si="109"/>
        <v>0.18484247374562426</v>
      </c>
      <c r="B308" s="9">
        <f t="shared" si="110"/>
        <v>2831.01</v>
      </c>
      <c r="C308" s="65">
        <f t="shared" si="104"/>
        <v>0.1</v>
      </c>
      <c r="D308" s="9">
        <f t="shared" si="111"/>
        <v>2831.01</v>
      </c>
      <c r="E308" s="66">
        <f t="shared" si="105"/>
        <v>0.1</v>
      </c>
      <c r="F308" s="9">
        <f t="shared" si="112"/>
        <v>2831.01</v>
      </c>
      <c r="G308" s="68">
        <f t="shared" si="106"/>
        <v>9.9984512498163254E-4</v>
      </c>
      <c r="H308" s="9">
        <f t="shared" si="113"/>
        <v>2831.01</v>
      </c>
      <c r="I308" s="66">
        <f t="shared" si="114"/>
        <v>9.9984512498163254E-4</v>
      </c>
      <c r="J308" s="9">
        <f t="shared" si="115"/>
        <v>2831.01</v>
      </c>
      <c r="K308" s="9">
        <f t="shared" si="107"/>
        <v>9.9984512498163254E-4</v>
      </c>
      <c r="L308" s="9">
        <f t="shared" si="108"/>
        <v>2831.01</v>
      </c>
    </row>
    <row r="309" spans="1:12">
      <c r="A309" s="66">
        <f t="shared" si="109"/>
        <v>0.18484247374562426</v>
      </c>
      <c r="B309" s="9">
        <f t="shared" si="110"/>
        <v>3098.39</v>
      </c>
      <c r="C309" s="65">
        <f t="shared" si="104"/>
        <v>0.1</v>
      </c>
      <c r="D309" s="9">
        <f t="shared" si="111"/>
        <v>3098.39</v>
      </c>
      <c r="E309" s="66">
        <f t="shared" si="105"/>
        <v>0.1</v>
      </c>
      <c r="F309" s="9">
        <f t="shared" si="112"/>
        <v>3098.39</v>
      </c>
      <c r="G309" s="68">
        <f t="shared" si="106"/>
        <v>9.9984606007362292E-4</v>
      </c>
      <c r="H309" s="9">
        <f t="shared" si="113"/>
        <v>3098.39</v>
      </c>
      <c r="I309" s="66">
        <f t="shared" si="114"/>
        <v>9.9984606007362292E-4</v>
      </c>
      <c r="J309" s="9">
        <f t="shared" si="115"/>
        <v>3098.39</v>
      </c>
      <c r="K309" s="9">
        <f t="shared" si="107"/>
        <v>9.9984606007362292E-4</v>
      </c>
      <c r="L309" s="9">
        <f t="shared" si="108"/>
        <v>3098.39</v>
      </c>
    </row>
    <row r="310" spans="1:12">
      <c r="A310" s="66">
        <f t="shared" si="109"/>
        <v>0.18484247374562426</v>
      </c>
      <c r="B310" s="9">
        <f t="shared" si="110"/>
        <v>3387.52</v>
      </c>
      <c r="C310" s="65">
        <f t="shared" si="104"/>
        <v>0.1</v>
      </c>
      <c r="D310" s="9">
        <f t="shared" si="111"/>
        <v>3387.52</v>
      </c>
      <c r="E310" s="66">
        <f t="shared" si="105"/>
        <v>0.1</v>
      </c>
      <c r="F310" s="9">
        <f t="shared" si="112"/>
        <v>3387.52</v>
      </c>
      <c r="G310" s="68">
        <f t="shared" si="106"/>
        <v>9.9984697342353122E-4</v>
      </c>
      <c r="H310" s="9">
        <f t="shared" si="113"/>
        <v>3387.52</v>
      </c>
      <c r="I310" s="66">
        <f t="shared" si="114"/>
        <v>9.9984697342353122E-4</v>
      </c>
      <c r="J310" s="9">
        <f t="shared" si="115"/>
        <v>3387.52</v>
      </c>
      <c r="K310" s="9">
        <f t="shared" si="107"/>
        <v>9.9984697342353122E-4</v>
      </c>
      <c r="L310" s="9">
        <f t="shared" si="108"/>
        <v>3387.52</v>
      </c>
    </row>
    <row r="311" spans="1:12">
      <c r="A311" s="66">
        <f t="shared" si="109"/>
        <v>0.18484247374562426</v>
      </c>
      <c r="B311" s="9">
        <f t="shared" si="110"/>
        <v>3707.95</v>
      </c>
      <c r="C311" s="65">
        <f t="shared" si="104"/>
        <v>0.1</v>
      </c>
      <c r="D311" s="9">
        <f t="shared" si="111"/>
        <v>3707.95</v>
      </c>
      <c r="E311" s="66">
        <f t="shared" si="105"/>
        <v>0.1</v>
      </c>
      <c r="F311" s="9">
        <f t="shared" si="112"/>
        <v>3707.95</v>
      </c>
      <c r="G311" s="68">
        <f t="shared" si="106"/>
        <v>9.9984788772100532E-4</v>
      </c>
      <c r="H311" s="9">
        <f t="shared" si="113"/>
        <v>3707.95</v>
      </c>
      <c r="I311" s="66">
        <f t="shared" si="114"/>
        <v>9.9984788772100532E-4</v>
      </c>
      <c r="J311" s="9">
        <f t="shared" si="115"/>
        <v>3707.95</v>
      </c>
      <c r="K311" s="9">
        <f t="shared" si="107"/>
        <v>9.9984788772100532E-4</v>
      </c>
      <c r="L311" s="9">
        <f t="shared" si="108"/>
        <v>3707.95</v>
      </c>
    </row>
    <row r="312" spans="1:12">
      <c r="A312" s="66">
        <f t="shared" si="109"/>
        <v>0.18484247374562426</v>
      </c>
      <c r="B312" s="9">
        <f t="shared" si="110"/>
        <v>4057.85</v>
      </c>
      <c r="C312" s="65">
        <f t="shared" si="104"/>
        <v>0.1</v>
      </c>
      <c r="D312" s="9">
        <f t="shared" si="111"/>
        <v>4057.85</v>
      </c>
      <c r="E312" s="66">
        <f t="shared" si="105"/>
        <v>0.1</v>
      </c>
      <c r="F312" s="9">
        <f t="shared" si="112"/>
        <v>4057.85</v>
      </c>
      <c r="G312" s="68">
        <f t="shared" si="106"/>
        <v>9.9984878910146864E-4</v>
      </c>
      <c r="H312" s="9">
        <f t="shared" si="113"/>
        <v>4057.85</v>
      </c>
      <c r="I312" s="66">
        <f t="shared" si="114"/>
        <v>9.9984878910146864E-4</v>
      </c>
      <c r="J312" s="9">
        <f t="shared" si="115"/>
        <v>4057.85</v>
      </c>
      <c r="K312" s="9">
        <f t="shared" si="107"/>
        <v>9.9984878910146864E-4</v>
      </c>
      <c r="L312" s="9">
        <f t="shared" si="108"/>
        <v>4057.85</v>
      </c>
    </row>
    <row r="313" spans="1:12">
      <c r="A313" s="66">
        <f t="shared" si="109"/>
        <v>0.18484247374562426</v>
      </c>
      <c r="B313" s="9">
        <f t="shared" si="110"/>
        <v>4433.4399999999996</v>
      </c>
      <c r="C313" s="65">
        <f t="shared" si="104"/>
        <v>0.1</v>
      </c>
      <c r="D313" s="9">
        <f t="shared" si="111"/>
        <v>4433.4399999999996</v>
      </c>
      <c r="E313" s="66">
        <f t="shared" si="105"/>
        <v>0.1</v>
      </c>
      <c r="F313" s="9">
        <f t="shared" si="112"/>
        <v>4433.4399999999996</v>
      </c>
      <c r="G313" s="68">
        <f t="shared" si="106"/>
        <v>9.9984966364177123E-4</v>
      </c>
      <c r="H313" s="9">
        <f t="shared" si="113"/>
        <v>4433.4399999999996</v>
      </c>
      <c r="I313" s="66">
        <f t="shared" si="114"/>
        <v>9.9984966364177123E-4</v>
      </c>
      <c r="J313" s="9">
        <f t="shared" si="115"/>
        <v>4433.4399999999996</v>
      </c>
      <c r="K313" s="9">
        <f t="shared" si="107"/>
        <v>9.9984966364177123E-4</v>
      </c>
      <c r="L313" s="9">
        <f t="shared" si="108"/>
        <v>4433.4399999999996</v>
      </c>
    </row>
    <row r="314" spans="1:12">
      <c r="A314" s="66">
        <f t="shared" si="109"/>
        <v>0.18484247374562426</v>
      </c>
      <c r="B314" s="9">
        <f t="shared" si="110"/>
        <v>4843.97</v>
      </c>
      <c r="C314" s="65">
        <f t="shared" si="104"/>
        <v>0.1</v>
      </c>
      <c r="D314" s="9">
        <f t="shared" si="111"/>
        <v>4843.97</v>
      </c>
      <c r="E314" s="66">
        <f t="shared" si="105"/>
        <v>0.1</v>
      </c>
      <c r="F314" s="9">
        <f t="shared" si="112"/>
        <v>4843.97</v>
      </c>
      <c r="G314" s="68">
        <f t="shared" si="106"/>
        <v>9.9985052847671534E-4</v>
      </c>
      <c r="H314" s="9">
        <f t="shared" si="113"/>
        <v>4843.97</v>
      </c>
      <c r="I314" s="66">
        <f t="shared" si="114"/>
        <v>9.9985052847671534E-4</v>
      </c>
      <c r="J314" s="9">
        <f t="shared" si="115"/>
        <v>4843.97</v>
      </c>
      <c r="K314" s="9">
        <f t="shared" si="107"/>
        <v>9.9985052847671534E-4</v>
      </c>
      <c r="L314" s="9">
        <f t="shared" si="108"/>
        <v>4843.97</v>
      </c>
    </row>
    <row r="315" spans="1:12">
      <c r="A315" s="66">
        <f t="shared" si="109"/>
        <v>0.18484247374562426</v>
      </c>
      <c r="B315" s="9">
        <f t="shared" si="110"/>
        <v>5305.7</v>
      </c>
      <c r="C315" s="65">
        <f t="shared" si="104"/>
        <v>0.1</v>
      </c>
      <c r="D315" s="9">
        <f t="shared" si="111"/>
        <v>5305.7</v>
      </c>
      <c r="E315" s="66">
        <f t="shared" si="105"/>
        <v>0.1</v>
      </c>
      <c r="F315" s="9">
        <f t="shared" si="112"/>
        <v>5305.7</v>
      </c>
      <c r="G315" s="68">
        <f t="shared" si="106"/>
        <v>9.9985140729859801E-4</v>
      </c>
      <c r="H315" s="9">
        <f t="shared" si="113"/>
        <v>5305.7</v>
      </c>
      <c r="I315" s="66">
        <f t="shared" si="114"/>
        <v>9.9985140729859801E-4</v>
      </c>
      <c r="J315" s="9">
        <f t="shared" si="115"/>
        <v>5305.7</v>
      </c>
      <c r="K315" s="9">
        <f t="shared" si="107"/>
        <v>9.9985140729859801E-4</v>
      </c>
      <c r="L315" s="9">
        <f t="shared" si="108"/>
        <v>5305.7</v>
      </c>
    </row>
    <row r="316" spans="1:12">
      <c r="A316" s="66">
        <f t="shared" si="109"/>
        <v>0.18484247374562426</v>
      </c>
      <c r="B316" s="9">
        <f t="shared" si="110"/>
        <v>5804.88</v>
      </c>
      <c r="C316" s="65">
        <f t="shared" si="104"/>
        <v>0.1</v>
      </c>
      <c r="D316" s="9">
        <f t="shared" si="111"/>
        <v>5804.88</v>
      </c>
      <c r="E316" s="66">
        <f t="shared" si="105"/>
        <v>0.1</v>
      </c>
      <c r="F316" s="9">
        <f t="shared" si="112"/>
        <v>5804.88</v>
      </c>
      <c r="G316" s="68">
        <f t="shared" si="106"/>
        <v>9.9985226513070219E-4</v>
      </c>
      <c r="H316" s="9">
        <f t="shared" si="113"/>
        <v>5804.88</v>
      </c>
      <c r="I316" s="66">
        <f t="shared" si="114"/>
        <v>9.9985226513070219E-4</v>
      </c>
      <c r="J316" s="9">
        <f t="shared" si="115"/>
        <v>5804.88</v>
      </c>
      <c r="K316" s="9">
        <f t="shared" si="107"/>
        <v>9.9985226513070219E-4</v>
      </c>
      <c r="L316" s="9">
        <f t="shared" si="108"/>
        <v>5804.88</v>
      </c>
    </row>
    <row r="317" spans="1:12">
      <c r="A317" s="66">
        <f t="shared" si="109"/>
        <v>0.20512233372228708</v>
      </c>
      <c r="B317" s="9">
        <f t="shared" si="110"/>
        <v>6357.15</v>
      </c>
      <c r="C317" s="65">
        <f t="shared" si="104"/>
        <v>0.1</v>
      </c>
      <c r="D317" s="9">
        <f t="shared" si="111"/>
        <v>6357.15</v>
      </c>
      <c r="E317" s="66">
        <f t="shared" si="105"/>
        <v>0.1</v>
      </c>
      <c r="F317" s="9">
        <f t="shared" si="112"/>
        <v>6357.15</v>
      </c>
      <c r="G317" s="68">
        <f t="shared" si="106"/>
        <v>9.9985312215345639E-4</v>
      </c>
      <c r="H317" s="9">
        <f t="shared" si="113"/>
        <v>6357.15</v>
      </c>
      <c r="I317" s="66">
        <f t="shared" si="114"/>
        <v>9.9985312215345639E-4</v>
      </c>
      <c r="J317" s="9">
        <f t="shared" si="115"/>
        <v>6357.15</v>
      </c>
      <c r="K317" s="9">
        <f t="shared" si="107"/>
        <v>9.9985312215345639E-4</v>
      </c>
      <c r="L317" s="9">
        <f t="shared" si="108"/>
        <v>6357.15</v>
      </c>
    </row>
    <row r="318" spans="1:12">
      <c r="A318" s="66">
        <f t="shared" si="109"/>
        <v>0.23554212368728125</v>
      </c>
      <c r="B318" s="9">
        <f t="shared" si="110"/>
        <v>6944.82</v>
      </c>
      <c r="C318" s="65">
        <f t="shared" si="104"/>
        <v>0.1</v>
      </c>
      <c r="D318" s="9">
        <f t="shared" si="111"/>
        <v>6944.82</v>
      </c>
      <c r="E318" s="66">
        <f t="shared" si="105"/>
        <v>0.1</v>
      </c>
      <c r="F318" s="9">
        <f t="shared" si="112"/>
        <v>6944.82</v>
      </c>
      <c r="G318" s="68">
        <f t="shared" si="106"/>
        <v>9.9985394643899899E-4</v>
      </c>
      <c r="H318" s="9">
        <f t="shared" si="113"/>
        <v>6944.82</v>
      </c>
      <c r="I318" s="66">
        <f t="shared" si="114"/>
        <v>9.9985394643899899E-4</v>
      </c>
      <c r="J318" s="9">
        <f t="shared" si="115"/>
        <v>6944.82</v>
      </c>
      <c r="K318" s="9">
        <f t="shared" si="107"/>
        <v>9.9985394643899899E-4</v>
      </c>
      <c r="L318" s="9">
        <f t="shared" si="108"/>
        <v>6944.82</v>
      </c>
    </row>
    <row r="319" spans="1:12">
      <c r="A319" s="66">
        <f t="shared" si="109"/>
        <v>0.33694142357059509</v>
      </c>
      <c r="B319" s="9">
        <f t="shared" si="110"/>
        <v>7607.47</v>
      </c>
      <c r="C319" s="65">
        <f t="shared" si="104"/>
        <v>0.15123269443678328</v>
      </c>
      <c r="D319" s="9">
        <f t="shared" si="111"/>
        <v>7607.47</v>
      </c>
      <c r="E319" s="66">
        <f t="shared" si="105"/>
        <v>0.1</v>
      </c>
      <c r="F319" s="9">
        <f t="shared" si="112"/>
        <v>7607.47</v>
      </c>
      <c r="G319" s="68">
        <f t="shared" si="106"/>
        <v>9.9985478644328777E-4</v>
      </c>
      <c r="H319" s="9">
        <f t="shared" si="113"/>
        <v>7607.47</v>
      </c>
      <c r="I319" s="66">
        <f t="shared" si="114"/>
        <v>9.9985478644328777E-4</v>
      </c>
      <c r="J319" s="9">
        <f t="shared" si="115"/>
        <v>7607.47</v>
      </c>
      <c r="K319" s="9">
        <f t="shared" si="107"/>
        <v>9.9985478644328777E-4</v>
      </c>
      <c r="L319" s="9">
        <f t="shared" si="108"/>
        <v>7607.47</v>
      </c>
    </row>
    <row r="320" spans="1:12">
      <c r="A320" s="66">
        <f t="shared" si="109"/>
        <v>0.52960009334889147</v>
      </c>
      <c r="B320" s="9">
        <f t="shared" si="110"/>
        <v>8317.86</v>
      </c>
      <c r="C320" s="65">
        <f t="shared" si="104"/>
        <v>0.34389136421507965</v>
      </c>
      <c r="D320" s="9">
        <f t="shared" si="111"/>
        <v>8317.86</v>
      </c>
      <c r="E320" s="66">
        <f t="shared" si="105"/>
        <v>0.22289870631250397</v>
      </c>
      <c r="F320" s="9">
        <f t="shared" si="112"/>
        <v>8317.86</v>
      </c>
      <c r="G320" s="68">
        <f t="shared" si="106"/>
        <v>9.9985559998531578E-4</v>
      </c>
      <c r="H320" s="9">
        <f t="shared" si="113"/>
        <v>8317.86</v>
      </c>
      <c r="I320" s="66">
        <f t="shared" si="114"/>
        <v>0.22389856191248927</v>
      </c>
      <c r="J320" s="9">
        <f t="shared" si="115"/>
        <v>8317.86</v>
      </c>
      <c r="K320" s="9">
        <f t="shared" si="107"/>
        <v>0.22389856191248927</v>
      </c>
      <c r="L320" s="9">
        <f t="shared" si="108"/>
        <v>8317.86</v>
      </c>
    </row>
    <row r="321" spans="1:12">
      <c r="A321" s="66">
        <f t="shared" si="109"/>
        <v>0.79323827304550765</v>
      </c>
      <c r="B321" s="9">
        <f t="shared" si="110"/>
        <v>9098.33</v>
      </c>
      <c r="C321" s="65">
        <f t="shared" ref="C321:C342" si="116">IF(D104&lt;0.0001,0.1,IF(D104="",0.001,D104))</f>
        <v>0.60752954391169589</v>
      </c>
      <c r="D321" s="9">
        <f t="shared" si="111"/>
        <v>9098.33</v>
      </c>
      <c r="E321" s="66">
        <f t="shared" ref="E321:E342" si="117">IF(E104&lt;0.0001,0.1,IF(E104="",E320,E104))</f>
        <v>0.70059830876797735</v>
      </c>
      <c r="F321" s="9">
        <f t="shared" si="112"/>
        <v>9098.33</v>
      </c>
      <c r="G321" s="68">
        <f t="shared" ref="G321:G342" si="118">IF(G104&lt;0.0001,0.1,IF(G104="",0.0001,G104))</f>
        <v>9.998564081501436E-4</v>
      </c>
      <c r="H321" s="9">
        <f t="shared" si="113"/>
        <v>9098.33</v>
      </c>
      <c r="I321" s="66">
        <f t="shared" si="114"/>
        <v>0.7015981651761275</v>
      </c>
      <c r="J321" s="9">
        <f t="shared" si="115"/>
        <v>9098.33</v>
      </c>
      <c r="K321" s="9">
        <f t="shared" ref="K321:K342" si="119">IF(M104&lt;0.0001,0.1,IF(M104="",0.0001,M104))</f>
        <v>0.7015981651761275</v>
      </c>
      <c r="L321" s="9">
        <f t="shared" ref="L321:L342" si="120">IF(C105="",D321,C105)</f>
        <v>9098.33</v>
      </c>
    </row>
    <row r="322" spans="1:12">
      <c r="A322" s="66">
        <f t="shared" ref="A322:A342" si="121">IF(B105="",A321,IF(B105&lt;0.0001,0.1,B105))</f>
        <v>1.1379958926487748</v>
      </c>
      <c r="B322" s="9">
        <f t="shared" ref="B322:B342" si="122">IF(A105="",B321,A105)</f>
        <v>9957.1299999999992</v>
      </c>
      <c r="C322" s="65">
        <f t="shared" si="116"/>
        <v>0.95228716351496301</v>
      </c>
      <c r="D322" s="9">
        <f t="shared" ref="D322:D342" si="123">IF(A105="",B321,A105)</f>
        <v>9957.1299999999992</v>
      </c>
      <c r="E322" s="66">
        <f t="shared" si="117"/>
        <v>1.0296407993573016</v>
      </c>
      <c r="F322" s="9">
        <f t="shared" ref="F322:F342" si="124">IF(A105="",B321,A105)</f>
        <v>9957.1299999999992</v>
      </c>
      <c r="G322" s="68">
        <f t="shared" si="118"/>
        <v>9.9985721185709138E-4</v>
      </c>
      <c r="H322" s="9">
        <f t="shared" ref="H322:H342" si="125">IF(A105="",B321,A105)</f>
        <v>9957.1299999999992</v>
      </c>
      <c r="I322" s="66">
        <f t="shared" ref="I322:I342" si="126">IF(I105&lt;0.0001,0.1,IF(I105="",I321,I105))</f>
        <v>1.0306406565691586</v>
      </c>
      <c r="J322" s="9">
        <f t="shared" ref="J322:J342" si="127">IF(A105="",B321,A105)</f>
        <v>9957.1299999999992</v>
      </c>
      <c r="K322" s="9">
        <f t="shared" si="119"/>
        <v>1.0306406565691586</v>
      </c>
      <c r="L322" s="9">
        <f t="shared" si="120"/>
        <v>9957.1299999999992</v>
      </c>
    </row>
    <row r="323" spans="1:12">
      <c r="A323" s="66">
        <f t="shared" si="121"/>
        <v>1.3813542123687281</v>
      </c>
      <c r="B323" s="9">
        <f t="shared" si="122"/>
        <v>10897.71</v>
      </c>
      <c r="C323" s="65">
        <f t="shared" si="116"/>
        <v>1.1956454832349164</v>
      </c>
      <c r="D323" s="9">
        <f t="shared" si="123"/>
        <v>10897.71</v>
      </c>
      <c r="E323" s="66">
        <f t="shared" si="117"/>
        <v>1.2481083729996552</v>
      </c>
      <c r="F323" s="9">
        <f t="shared" si="124"/>
        <v>10897.71</v>
      </c>
      <c r="G323" s="68">
        <f t="shared" si="118"/>
        <v>9.998580071937178E-4</v>
      </c>
      <c r="H323" s="9">
        <f t="shared" si="125"/>
        <v>10897.71</v>
      </c>
      <c r="I323" s="66">
        <f t="shared" si="126"/>
        <v>1.2491082310068489</v>
      </c>
      <c r="J323" s="9">
        <f t="shared" si="127"/>
        <v>10897.71</v>
      </c>
      <c r="K323" s="9">
        <f t="shared" si="119"/>
        <v>1.2491082310068489</v>
      </c>
      <c r="L323" s="9">
        <f t="shared" si="120"/>
        <v>10897.71</v>
      </c>
    </row>
    <row r="324" spans="1:12">
      <c r="A324" s="66">
        <f t="shared" si="121"/>
        <v>1.594292742123687</v>
      </c>
      <c r="B324" s="9">
        <f t="shared" si="122"/>
        <v>11897.2</v>
      </c>
      <c r="C324" s="65">
        <f t="shared" si="116"/>
        <v>1.4085840129898752</v>
      </c>
      <c r="D324" s="9">
        <f t="shared" si="123"/>
        <v>11897.2</v>
      </c>
      <c r="E324" s="66">
        <f t="shared" si="117"/>
        <v>1.3971008792188417</v>
      </c>
      <c r="F324" s="9">
        <f t="shared" si="124"/>
        <v>11897.2</v>
      </c>
      <c r="G324" s="68">
        <f t="shared" si="118"/>
        <v>9.9985877193644983E-4</v>
      </c>
      <c r="H324" s="9">
        <f t="shared" si="125"/>
        <v>11897.2</v>
      </c>
      <c r="I324" s="66">
        <f t="shared" si="126"/>
        <v>1.3981007379907782</v>
      </c>
      <c r="J324" s="9">
        <f t="shared" si="127"/>
        <v>11897.2</v>
      </c>
      <c r="K324" s="9">
        <f t="shared" si="119"/>
        <v>1.3981007379907782</v>
      </c>
      <c r="L324" s="9">
        <f t="shared" si="120"/>
        <v>11897.2</v>
      </c>
    </row>
    <row r="325" spans="1:12">
      <c r="A325" s="66">
        <f t="shared" si="121"/>
        <v>1.726111831971995</v>
      </c>
      <c r="B325" s="9">
        <f t="shared" si="122"/>
        <v>12996.34</v>
      </c>
      <c r="C325" s="65">
        <f t="shared" si="116"/>
        <v>1.5404031028381833</v>
      </c>
      <c r="D325" s="9">
        <f t="shared" si="123"/>
        <v>12996.34</v>
      </c>
      <c r="E325" s="66">
        <f t="shared" si="117"/>
        <v>1.5078544362182016</v>
      </c>
      <c r="F325" s="9">
        <f t="shared" si="124"/>
        <v>12996.34</v>
      </c>
      <c r="G325" s="68">
        <f t="shared" si="118"/>
        <v>9.9985953375349764E-4</v>
      </c>
      <c r="H325" s="9">
        <f t="shared" si="125"/>
        <v>12996.34</v>
      </c>
      <c r="I325" s="66">
        <f t="shared" si="126"/>
        <v>1.5088542957519551</v>
      </c>
      <c r="J325" s="9">
        <f t="shared" si="127"/>
        <v>12996.34</v>
      </c>
      <c r="K325" s="9">
        <f t="shared" si="119"/>
        <v>1.5088542957519551</v>
      </c>
      <c r="L325" s="9">
        <f t="shared" si="120"/>
        <v>12996.34</v>
      </c>
    </row>
    <row r="326" spans="1:12">
      <c r="A326" s="66">
        <f t="shared" si="121"/>
        <v>1.8579309218203031</v>
      </c>
      <c r="B326" s="9">
        <f t="shared" si="122"/>
        <v>14297.35</v>
      </c>
      <c r="C326" s="65">
        <f t="shared" si="116"/>
        <v>1.6722221926864913</v>
      </c>
      <c r="D326" s="9">
        <f t="shared" si="123"/>
        <v>14297.35</v>
      </c>
      <c r="E326" s="66">
        <f t="shared" si="117"/>
        <v>1.5985627970123499</v>
      </c>
      <c r="F326" s="9">
        <f t="shared" si="124"/>
        <v>14297.35</v>
      </c>
      <c r="G326" s="68">
        <f t="shared" si="118"/>
        <v>9.9986034710531128E-4</v>
      </c>
      <c r="H326" s="9">
        <f t="shared" si="125"/>
        <v>14297.35</v>
      </c>
      <c r="I326" s="66">
        <f t="shared" si="126"/>
        <v>1.5995626573594552</v>
      </c>
      <c r="J326" s="9">
        <f t="shared" si="127"/>
        <v>14297.35</v>
      </c>
      <c r="K326" s="9">
        <f t="shared" si="119"/>
        <v>1.5995626573594552</v>
      </c>
      <c r="L326" s="9">
        <f t="shared" si="120"/>
        <v>14297.35</v>
      </c>
    </row>
    <row r="327" spans="1:12">
      <c r="A327" s="66">
        <f t="shared" si="121"/>
        <v>1.9390503617269541</v>
      </c>
      <c r="B327" s="9">
        <f t="shared" si="122"/>
        <v>15596.23</v>
      </c>
      <c r="C327" s="65">
        <f t="shared" si="116"/>
        <v>1.7533416325931424</v>
      </c>
      <c r="D327" s="9">
        <f t="shared" si="123"/>
        <v>15596.23</v>
      </c>
      <c r="E327" s="66">
        <f t="shared" si="117"/>
        <v>1.6633649502128787</v>
      </c>
      <c r="F327" s="9">
        <f t="shared" si="124"/>
        <v>15596.23</v>
      </c>
      <c r="G327" s="68">
        <f t="shared" si="118"/>
        <v>9.998610802462362E-4</v>
      </c>
      <c r="H327" s="9">
        <f t="shared" si="125"/>
        <v>15596.23</v>
      </c>
      <c r="I327" s="66">
        <f t="shared" si="126"/>
        <v>1.6643648112931249</v>
      </c>
      <c r="J327" s="9">
        <f t="shared" si="127"/>
        <v>15596.23</v>
      </c>
      <c r="K327" s="9">
        <f t="shared" si="119"/>
        <v>1.6643648112931249</v>
      </c>
      <c r="L327" s="9">
        <f t="shared" si="120"/>
        <v>15596.23</v>
      </c>
    </row>
    <row r="328" spans="1:12">
      <c r="A328" s="66">
        <f t="shared" si="121"/>
        <v>1.9897500116686111</v>
      </c>
      <c r="B328" s="9">
        <f t="shared" si="122"/>
        <v>17096.64</v>
      </c>
      <c r="C328" s="65">
        <f t="shared" si="116"/>
        <v>1.8040412825347993</v>
      </c>
      <c r="D328" s="9">
        <f t="shared" si="123"/>
        <v>17096.64</v>
      </c>
      <c r="E328" s="66">
        <f t="shared" si="117"/>
        <v>1.7186886218641144</v>
      </c>
      <c r="F328" s="9">
        <f t="shared" si="124"/>
        <v>17096.64</v>
      </c>
      <c r="G328" s="68">
        <f t="shared" si="118"/>
        <v>9.9986184636711409E-4</v>
      </c>
      <c r="H328" s="9">
        <f t="shared" si="125"/>
        <v>17096.64</v>
      </c>
      <c r="I328" s="66">
        <f t="shared" si="126"/>
        <v>1.7196884837104816</v>
      </c>
      <c r="J328" s="9">
        <f t="shared" si="127"/>
        <v>17096.64</v>
      </c>
      <c r="K328" s="9">
        <f t="shared" si="119"/>
        <v>1.7196884837104816</v>
      </c>
      <c r="L328" s="9">
        <f t="shared" si="120"/>
        <v>17096.64</v>
      </c>
    </row>
    <row r="329" spans="1:12">
      <c r="A329" s="66">
        <f t="shared" si="121"/>
        <v>2.0201698016336054</v>
      </c>
      <c r="B329" s="9">
        <f t="shared" si="122"/>
        <v>18697.060000000001</v>
      </c>
      <c r="C329" s="65">
        <f t="shared" si="116"/>
        <v>1.8344610724997936</v>
      </c>
      <c r="D329" s="9">
        <f t="shared" si="123"/>
        <v>18697.060000000001</v>
      </c>
      <c r="E329" s="66">
        <f t="shared" si="117"/>
        <v>1.7629993788856462</v>
      </c>
      <c r="F329" s="9">
        <f t="shared" si="124"/>
        <v>18697.060000000001</v>
      </c>
      <c r="G329" s="68">
        <f t="shared" si="118"/>
        <v>9.998625846511578E-4</v>
      </c>
      <c r="H329" s="9">
        <f t="shared" si="125"/>
        <v>18697.060000000001</v>
      </c>
      <c r="I329" s="66">
        <f t="shared" si="126"/>
        <v>1.7639992414702974</v>
      </c>
      <c r="J329" s="9">
        <f t="shared" si="127"/>
        <v>18697.060000000001</v>
      </c>
      <c r="K329" s="9">
        <f t="shared" si="119"/>
        <v>1.7639992414702974</v>
      </c>
      <c r="L329" s="9">
        <f t="shared" si="120"/>
        <v>18697.060000000001</v>
      </c>
    </row>
    <row r="330" spans="1:12">
      <c r="A330" s="66">
        <f t="shared" si="121"/>
        <v>2.0404496616102681</v>
      </c>
      <c r="B330" s="9">
        <f t="shared" si="122"/>
        <v>20398</v>
      </c>
      <c r="C330" s="65">
        <f t="shared" si="116"/>
        <v>1.8547409324764563</v>
      </c>
      <c r="D330" s="9">
        <f t="shared" si="123"/>
        <v>20398</v>
      </c>
      <c r="E330" s="66">
        <f t="shared" si="117"/>
        <v>1.7992249133893912</v>
      </c>
      <c r="F330" s="9">
        <f t="shared" si="124"/>
        <v>20398</v>
      </c>
      <c r="G330" s="68">
        <f t="shared" si="118"/>
        <v>9.9986329548542316E-4</v>
      </c>
      <c r="H330" s="9">
        <f t="shared" si="125"/>
        <v>20398</v>
      </c>
      <c r="I330" s="66">
        <f t="shared" si="126"/>
        <v>1.8002247766848767</v>
      </c>
      <c r="J330" s="9">
        <f t="shared" si="127"/>
        <v>20398</v>
      </c>
      <c r="K330" s="9">
        <f t="shared" si="119"/>
        <v>1.8002247766848767</v>
      </c>
      <c r="L330" s="9">
        <f t="shared" si="120"/>
        <v>20398</v>
      </c>
    </row>
    <row r="331" spans="1:12">
      <c r="A331" s="66">
        <f t="shared" si="121"/>
        <v>2.0668557292882141</v>
      </c>
      <c r="B331" s="9">
        <f t="shared" si="122"/>
        <v>22296.13</v>
      </c>
      <c r="C331" s="65">
        <f t="shared" si="116"/>
        <v>1.8811470001544024</v>
      </c>
      <c r="D331" s="9">
        <f t="shared" si="123"/>
        <v>22296.13</v>
      </c>
      <c r="E331" s="66">
        <f t="shared" si="117"/>
        <v>1.8307780058697054</v>
      </c>
      <c r="F331" s="9">
        <f t="shared" si="124"/>
        <v>22296.13</v>
      </c>
      <c r="G331" s="68">
        <f t="shared" si="118"/>
        <v>9.9986401432021997E-4</v>
      </c>
      <c r="H331" s="9">
        <f t="shared" si="125"/>
        <v>22296.13</v>
      </c>
      <c r="I331" s="66">
        <f t="shared" si="126"/>
        <v>1.8317778698840257</v>
      </c>
      <c r="J331" s="9">
        <f t="shared" si="127"/>
        <v>22296.13</v>
      </c>
      <c r="K331" s="9">
        <f t="shared" si="119"/>
        <v>1.8317778698840257</v>
      </c>
      <c r="L331" s="9">
        <f t="shared" si="120"/>
        <v>22296.13</v>
      </c>
    </row>
    <row r="332" spans="1:12">
      <c r="A332" s="66">
        <f t="shared" si="121"/>
        <v>2.0932617969661607</v>
      </c>
      <c r="B332" s="9">
        <f t="shared" si="122"/>
        <v>24396.58</v>
      </c>
      <c r="C332" s="65">
        <f t="shared" si="116"/>
        <v>1.9075530678323489</v>
      </c>
      <c r="D332" s="9">
        <f t="shared" si="123"/>
        <v>24396.58</v>
      </c>
      <c r="E332" s="66">
        <f t="shared" si="117"/>
        <v>1.8582444505343192</v>
      </c>
      <c r="F332" s="9">
        <f t="shared" si="124"/>
        <v>24396.58</v>
      </c>
      <c r="G332" s="68">
        <f t="shared" si="118"/>
        <v>9.998647340129941E-4</v>
      </c>
      <c r="H332" s="9">
        <f t="shared" si="125"/>
        <v>24396.58</v>
      </c>
      <c r="I332" s="66">
        <f t="shared" si="126"/>
        <v>1.8592443152683322</v>
      </c>
      <c r="J332" s="9">
        <f t="shared" si="127"/>
        <v>24396.58</v>
      </c>
      <c r="K332" s="9">
        <f t="shared" si="119"/>
        <v>1.8592443152683322</v>
      </c>
      <c r="L332" s="9">
        <f t="shared" si="120"/>
        <v>24396.58</v>
      </c>
    </row>
    <row r="333" spans="1:12">
      <c r="A333" s="66">
        <f t="shared" si="121"/>
        <v>2.0932617969661607</v>
      </c>
      <c r="B333" s="9">
        <f t="shared" si="122"/>
        <v>26699.16</v>
      </c>
      <c r="C333" s="65">
        <f t="shared" si="116"/>
        <v>1.9075530678323489</v>
      </c>
      <c r="D333" s="9">
        <f t="shared" si="123"/>
        <v>26699.16</v>
      </c>
      <c r="E333" s="66">
        <f t="shared" si="117"/>
        <v>1.8821414932547322</v>
      </c>
      <c r="F333" s="9">
        <f t="shared" si="124"/>
        <v>26699.16</v>
      </c>
      <c r="G333" s="68">
        <f t="shared" si="118"/>
        <v>9.9986544738149053E-4</v>
      </c>
      <c r="H333" s="9">
        <f t="shared" si="125"/>
        <v>26699.16</v>
      </c>
      <c r="I333" s="66">
        <f t="shared" si="126"/>
        <v>1.8831413587021137</v>
      </c>
      <c r="J333" s="9">
        <f t="shared" si="127"/>
        <v>26699.16</v>
      </c>
      <c r="K333" s="9">
        <f t="shared" si="119"/>
        <v>1.8831413587021137</v>
      </c>
      <c r="L333" s="9">
        <f t="shared" si="120"/>
        <v>26699.16</v>
      </c>
    </row>
    <row r="334" spans="1:12">
      <c r="A334" s="66">
        <f t="shared" si="121"/>
        <v>2.0932617969661607</v>
      </c>
      <c r="B334" s="9">
        <f t="shared" si="122"/>
        <v>29300.74</v>
      </c>
      <c r="C334" s="65">
        <f t="shared" si="116"/>
        <v>1.9075530678323489</v>
      </c>
      <c r="D334" s="9">
        <f t="shared" si="123"/>
        <v>29300.74</v>
      </c>
      <c r="E334" s="66">
        <f t="shared" si="117"/>
        <v>1.9036931012092468</v>
      </c>
      <c r="F334" s="9">
        <f t="shared" si="124"/>
        <v>29300.74</v>
      </c>
      <c r="G334" s="68">
        <f t="shared" si="118"/>
        <v>9.9986617499536637E-4</v>
      </c>
      <c r="H334" s="9">
        <f t="shared" si="125"/>
        <v>29300.74</v>
      </c>
      <c r="I334" s="66">
        <f t="shared" si="126"/>
        <v>1.9046929673842421</v>
      </c>
      <c r="J334" s="9">
        <f t="shared" si="127"/>
        <v>29300.74</v>
      </c>
      <c r="K334" s="9">
        <f t="shared" si="119"/>
        <v>1.9046929673842421</v>
      </c>
      <c r="L334" s="9">
        <f t="shared" si="120"/>
        <v>29300.74</v>
      </c>
    </row>
    <row r="335" spans="1:12">
      <c r="A335" s="66">
        <f t="shared" si="121"/>
        <v>2.0932617969661607</v>
      </c>
      <c r="B335" s="9">
        <f t="shared" si="122"/>
        <v>31999.279999999999</v>
      </c>
      <c r="C335" s="65">
        <f t="shared" si="116"/>
        <v>1.9075530678323489</v>
      </c>
      <c r="D335" s="9">
        <f t="shared" si="123"/>
        <v>31999.279999999999</v>
      </c>
      <c r="E335" s="66">
        <f t="shared" si="117"/>
        <v>1.9217281717641259</v>
      </c>
      <c r="F335" s="9">
        <f t="shared" si="124"/>
        <v>31999.279999999999</v>
      </c>
      <c r="G335" s="68">
        <f t="shared" si="118"/>
        <v>9.9986685719718462E-4</v>
      </c>
      <c r="H335" s="9">
        <f t="shared" si="125"/>
        <v>31999.279999999999</v>
      </c>
      <c r="I335" s="66">
        <f t="shared" si="126"/>
        <v>1.922728038621323</v>
      </c>
      <c r="J335" s="9">
        <f t="shared" si="127"/>
        <v>31999.279999999999</v>
      </c>
      <c r="K335" s="9">
        <f t="shared" si="119"/>
        <v>1.922728038621323</v>
      </c>
      <c r="L335" s="9">
        <f t="shared" si="120"/>
        <v>31999.279999999999</v>
      </c>
    </row>
    <row r="336" spans="1:12">
      <c r="A336" s="66">
        <f t="shared" si="121"/>
        <v>2.0932617969661607</v>
      </c>
      <c r="B336" s="9">
        <f t="shared" si="122"/>
        <v>34983.089999999997</v>
      </c>
      <c r="C336" s="65">
        <f t="shared" si="116"/>
        <v>1.9075530678323489</v>
      </c>
      <c r="D336" s="9">
        <f t="shared" si="123"/>
        <v>34983.089999999997</v>
      </c>
      <c r="E336" s="66">
        <f t="shared" si="117"/>
        <v>1.938004314248331</v>
      </c>
      <c r="F336" s="9">
        <f t="shared" si="124"/>
        <v>34983.089999999997</v>
      </c>
      <c r="G336" s="68">
        <f t="shared" si="118"/>
        <v>9.9986754049163104E-4</v>
      </c>
      <c r="H336" s="9">
        <f t="shared" si="125"/>
        <v>34983.089999999997</v>
      </c>
      <c r="I336" s="66">
        <f t="shared" si="126"/>
        <v>1.9390041817888226</v>
      </c>
      <c r="J336" s="9">
        <f t="shared" si="127"/>
        <v>34983.089999999997</v>
      </c>
      <c r="K336" s="9">
        <f t="shared" si="119"/>
        <v>1.9390041817888226</v>
      </c>
      <c r="L336" s="9">
        <f t="shared" si="120"/>
        <v>34983.089999999997</v>
      </c>
    </row>
    <row r="337" spans="1:12">
      <c r="A337" s="66">
        <f t="shared" si="121"/>
        <v>2.0932617969661607</v>
      </c>
      <c r="B337" s="9">
        <f t="shared" si="122"/>
        <v>38298.910000000003</v>
      </c>
      <c r="C337" s="65">
        <f t="shared" si="116"/>
        <v>1.9075530678323489</v>
      </c>
      <c r="D337" s="9">
        <f t="shared" si="123"/>
        <v>38298.910000000003</v>
      </c>
      <c r="E337" s="66">
        <f t="shared" si="117"/>
        <v>1.9528184056688809</v>
      </c>
      <c r="F337" s="9">
        <f t="shared" si="124"/>
        <v>38298.910000000003</v>
      </c>
      <c r="G337" s="68">
        <f t="shared" si="118"/>
        <v>9.9986822741354991E-4</v>
      </c>
      <c r="H337" s="9">
        <f t="shared" si="125"/>
        <v>38298.910000000003</v>
      </c>
      <c r="I337" s="66">
        <f t="shared" si="126"/>
        <v>1.9538182738962944</v>
      </c>
      <c r="J337" s="9">
        <f t="shared" si="127"/>
        <v>38298.910000000003</v>
      </c>
      <c r="K337" s="9">
        <f t="shared" si="119"/>
        <v>1.9538182738962944</v>
      </c>
      <c r="L337" s="9">
        <f t="shared" si="120"/>
        <v>38298.910000000003</v>
      </c>
    </row>
    <row r="338" spans="1:12">
      <c r="A338" s="66">
        <f t="shared" si="121"/>
        <v>2.0932617969661607</v>
      </c>
      <c r="B338" s="9">
        <f t="shared" si="122"/>
        <v>41898.89</v>
      </c>
      <c r="C338" s="65">
        <f t="shared" si="116"/>
        <v>1.9075530678323489</v>
      </c>
      <c r="D338" s="9">
        <f t="shared" si="123"/>
        <v>41898.89</v>
      </c>
      <c r="E338" s="66">
        <f t="shared" si="117"/>
        <v>1.9660567505852109</v>
      </c>
      <c r="F338" s="9">
        <f t="shared" si="124"/>
        <v>41898.89</v>
      </c>
      <c r="G338" s="68">
        <f t="shared" si="118"/>
        <v>9.9986890187947573E-4</v>
      </c>
      <c r="H338" s="9">
        <f t="shared" si="125"/>
        <v>41898.89</v>
      </c>
      <c r="I338" s="66">
        <f t="shared" si="126"/>
        <v>1.9670566194870904</v>
      </c>
      <c r="J338" s="9">
        <f t="shared" si="127"/>
        <v>41898.89</v>
      </c>
      <c r="K338" s="9">
        <f t="shared" si="119"/>
        <v>1.9670566194870904</v>
      </c>
      <c r="L338" s="9">
        <f t="shared" si="120"/>
        <v>41898.89</v>
      </c>
    </row>
    <row r="339" spans="1:12">
      <c r="A339" s="66">
        <f t="shared" si="121"/>
        <v>2.0932617969661607</v>
      </c>
      <c r="B339" s="9">
        <f t="shared" si="122"/>
        <v>45799.26</v>
      </c>
      <c r="C339" s="65">
        <f t="shared" si="116"/>
        <v>1.9075530678323489</v>
      </c>
      <c r="D339" s="9">
        <f t="shared" si="123"/>
        <v>45799.26</v>
      </c>
      <c r="E339" s="66">
        <f t="shared" si="117"/>
        <v>1.9779426479805555</v>
      </c>
      <c r="F339" s="9">
        <f t="shared" si="124"/>
        <v>45799.26</v>
      </c>
      <c r="G339" s="68">
        <f t="shared" si="118"/>
        <v>9.9986956334463853E-4</v>
      </c>
      <c r="H339" s="9">
        <f t="shared" si="125"/>
        <v>45799.26</v>
      </c>
      <c r="I339" s="66">
        <f t="shared" si="126"/>
        <v>1.9789425175439002</v>
      </c>
      <c r="J339" s="9">
        <f t="shared" si="127"/>
        <v>45799.26</v>
      </c>
      <c r="K339" s="9">
        <f t="shared" si="119"/>
        <v>1.9789425175439002</v>
      </c>
      <c r="L339" s="9">
        <f t="shared" si="120"/>
        <v>45799.26</v>
      </c>
    </row>
    <row r="340" spans="1:12">
      <c r="A340" s="66">
        <f t="shared" si="121"/>
        <v>2.0932617969661607</v>
      </c>
      <c r="B340" s="9">
        <f t="shared" si="122"/>
        <v>50100.51</v>
      </c>
      <c r="C340" s="65">
        <f t="shared" si="116"/>
        <v>1.9075530678323489</v>
      </c>
      <c r="D340" s="9">
        <f t="shared" si="123"/>
        <v>50100.51</v>
      </c>
      <c r="E340" s="66">
        <f t="shared" si="117"/>
        <v>1.98885582020189</v>
      </c>
      <c r="F340" s="9">
        <f t="shared" si="124"/>
        <v>50100.51</v>
      </c>
      <c r="G340" s="68">
        <f t="shared" si="118"/>
        <v>9.9987022369215414E-4</v>
      </c>
      <c r="H340" s="9">
        <f t="shared" si="125"/>
        <v>50100.51</v>
      </c>
      <c r="I340" s="66">
        <f t="shared" si="126"/>
        <v>1.9898556904255822</v>
      </c>
      <c r="J340" s="9">
        <f t="shared" si="127"/>
        <v>50100.51</v>
      </c>
      <c r="K340" s="9">
        <f t="shared" si="119"/>
        <v>1.9898556904255822</v>
      </c>
      <c r="L340" s="9">
        <f t="shared" si="120"/>
        <v>50100.51</v>
      </c>
    </row>
    <row r="341" spans="1:12">
      <c r="A341" s="66">
        <f t="shared" si="121"/>
        <v>2.0932617969661607</v>
      </c>
      <c r="B341" s="9">
        <f t="shared" si="122"/>
        <v>54793.52</v>
      </c>
      <c r="C341" s="65">
        <f t="shared" si="116"/>
        <v>1.9075530678323489</v>
      </c>
      <c r="D341" s="9">
        <f t="shared" si="123"/>
        <v>54793.52</v>
      </c>
      <c r="E341" s="66">
        <f t="shared" si="117"/>
        <v>1.9988059378819596</v>
      </c>
      <c r="F341" s="9">
        <f t="shared" si="124"/>
        <v>54793.52</v>
      </c>
      <c r="G341" s="68">
        <f t="shared" si="118"/>
        <v>9.998708757749887E-4</v>
      </c>
      <c r="H341" s="9">
        <f t="shared" si="125"/>
        <v>54793.52</v>
      </c>
      <c r="I341" s="66">
        <f t="shared" si="126"/>
        <v>1.9998058087577346</v>
      </c>
      <c r="J341" s="9">
        <f t="shared" si="127"/>
        <v>54793.52</v>
      </c>
      <c r="K341" s="9">
        <f t="shared" si="119"/>
        <v>1.9998058087577346</v>
      </c>
      <c r="L341" s="9">
        <f t="shared" si="120"/>
        <v>54793.52</v>
      </c>
    </row>
    <row r="342" spans="1:12">
      <c r="A342" s="66">
        <f t="shared" si="121"/>
        <v>2.0932617969661607</v>
      </c>
      <c r="B342" s="9">
        <f t="shared" si="122"/>
        <v>59997.66</v>
      </c>
      <c r="C342" s="65">
        <f t="shared" si="116"/>
        <v>1.9075530678323489</v>
      </c>
      <c r="D342" s="9">
        <f t="shared" si="123"/>
        <v>59997.66</v>
      </c>
      <c r="E342" s="66">
        <f t="shared" si="117"/>
        <v>2.0080532286127308</v>
      </c>
      <c r="F342" s="9">
        <f t="shared" si="124"/>
        <v>59997.66</v>
      </c>
      <c r="G342" s="68">
        <f t="shared" si="118"/>
        <v>9.9987152989427391E-4</v>
      </c>
      <c r="H342" s="9">
        <f t="shared" si="125"/>
        <v>59997.66</v>
      </c>
      <c r="I342" s="66">
        <f t="shared" si="126"/>
        <v>2.0090531001426251</v>
      </c>
      <c r="J342" s="9">
        <f t="shared" si="127"/>
        <v>59997.66</v>
      </c>
      <c r="K342" s="9">
        <f t="shared" si="119"/>
        <v>2.0090531001426251</v>
      </c>
      <c r="L342" s="9">
        <f t="shared" si="120"/>
        <v>59997.66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K346"/>
  <sheetViews>
    <sheetView zoomScale="50" workbookViewId="0">
      <selection activeCell="J4" sqref="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20.164062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88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129</v>
      </c>
      <c r="D4" s="34">
        <v>0.25541184610999546</v>
      </c>
      <c r="E4" s="35">
        <v>0.11348926895319573</v>
      </c>
      <c r="F4" s="34">
        <v>5889.4607486823161</v>
      </c>
      <c r="G4" s="34">
        <v>2.3329101761858539</v>
      </c>
      <c r="H4" s="36">
        <v>1E-3</v>
      </c>
      <c r="I4" s="37">
        <v>1E-3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2.3339101761858538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6</v>
      </c>
      <c r="C5" s="80" t="s">
        <v>128</v>
      </c>
      <c r="D5" s="43">
        <v>4846</v>
      </c>
      <c r="E5" s="44"/>
      <c r="F5" s="44" t="s">
        <v>17</v>
      </c>
      <c r="G5" s="78">
        <f>3.8068*($E$4^-1.334)*(($G$4/$F$4)^2)</f>
        <v>1.0886676829239158E-5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4846</v>
      </c>
      <c r="Y5" s="10">
        <f>IF(D8="","",(-2*$T$4*COS($V$4*PI()/180))/(D5*69035))</f>
        <v>2.1982266090636696E-6</v>
      </c>
    </row>
    <row r="6" spans="1:37" ht="18" thickTop="1" thickBot="1">
      <c r="A6" s="53" t="s">
        <v>20</v>
      </c>
      <c r="B6" s="23">
        <v>3.39E-2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1.426423210583486E-3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2.1982266090636696E-2</v>
      </c>
    </row>
    <row r="7" spans="1:37" ht="18" thickTop="1" thickBot="1">
      <c r="A7" s="59" t="s">
        <v>22</v>
      </c>
      <c r="B7" s="60" t="s">
        <v>23</v>
      </c>
      <c r="C7" s="55">
        <f>AVERAGE(O8:O125)</f>
        <v>1.426423210583486E-3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9.9968842516584403E-4</v>
      </c>
      <c r="H8" s="66">
        <f t="shared" ref="H8:H39" si="4">IF(G8="","",IF(ABS(G8-F8)&lt;0.05,0,G8-F8))</f>
        <v>0</v>
      </c>
      <c r="I8" s="66">
        <f t="shared" ref="I8:I39" si="5">IF(G8="","",E8+G8)</f>
        <v>9.9968842516584403E-4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9.9968842516584403E-4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9.9968842516584403E-4</v>
      </c>
      <c r="AB8" s="9">
        <v>1E-4</v>
      </c>
      <c r="AC8" s="11" t="s">
        <v>43</v>
      </c>
    </row>
    <row r="9" spans="1:37">
      <c r="A9">
        <v>1.81</v>
      </c>
      <c r="B9">
        <v>2.6098518650722827E-2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9.9969328813521129E-4</v>
      </c>
      <c r="H9" s="66">
        <f t="shared" si="4"/>
        <v>0</v>
      </c>
      <c r="I9" s="66">
        <f t="shared" si="5"/>
        <v>9.9969328813521129E-4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9.9969328813521129E-4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2.6098518650722827E-2</v>
      </c>
      <c r="Z9" s="68">
        <f t="shared" ref="Z9:Z40" si="18">IF(D9-D8&lt;0.0001,0.0001,D9-D8)</f>
        <v>1E-4</v>
      </c>
      <c r="AA9" s="66">
        <f t="shared" si="16"/>
        <v>9.9969328813521129E-4</v>
      </c>
      <c r="AB9" s="68">
        <f t="shared" ref="AB9:AB40" si="19">IF(AA9-AA8&lt;0.0001,0.0001,AA9-AA8)</f>
        <v>1E-4</v>
      </c>
      <c r="AC9" s="11" t="str">
        <f>B3</f>
        <v>7058.2ft; SDGM-313</v>
      </c>
    </row>
    <row r="10" spans="1:37">
      <c r="A10">
        <v>1.96</v>
      </c>
      <c r="B10">
        <v>2.6098518650722827E-2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9.9969650894146797E-4</v>
      </c>
      <c r="H10" s="66">
        <f t="shared" si="4"/>
        <v>0</v>
      </c>
      <c r="I10" s="66">
        <f t="shared" si="5"/>
        <v>9.9969650894146797E-4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9.9969650894146797E-4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1E-4</v>
      </c>
      <c r="Z10" s="68">
        <f t="shared" si="18"/>
        <v>1E-4</v>
      </c>
      <c r="AA10" s="66">
        <f t="shared" si="16"/>
        <v>9.9969650894146797E-4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5.2197037301445655E-2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9.997003490605737E-4</v>
      </c>
      <c r="H11" s="66">
        <f t="shared" si="4"/>
        <v>0</v>
      </c>
      <c r="I11" s="66">
        <f t="shared" si="5"/>
        <v>9.997003490605737E-4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9.997003490605737E-4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2.6098518650722827E-2</v>
      </c>
      <c r="Z11" s="68">
        <f t="shared" si="18"/>
        <v>1E-4</v>
      </c>
      <c r="AA11" s="66">
        <f t="shared" si="16"/>
        <v>9.997003490605737E-4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5.2197037301445655E-2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9.9970376520193589E-4</v>
      </c>
      <c r="H12" s="66">
        <f t="shared" si="4"/>
        <v>0</v>
      </c>
      <c r="I12" s="66">
        <f t="shared" si="5"/>
        <v>9.9970376520193589E-4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9.9970376520193589E-4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1E-4</v>
      </c>
      <c r="Z12" s="68">
        <f t="shared" si="18"/>
        <v>1E-4</v>
      </c>
      <c r="AA12" s="66">
        <f t="shared" si="16"/>
        <v>9.9970376520193589E-4</v>
      </c>
      <c r="AB12" s="68">
        <f t="shared" si="19"/>
        <v>1E-4</v>
      </c>
      <c r="AC12" s="11" t="s">
        <v>44</v>
      </c>
    </row>
    <row r="13" spans="1:37">
      <c r="A13">
        <v>2.58</v>
      </c>
      <c r="B13">
        <v>7.8295555952168472E-2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9.9970712574334246E-4</v>
      </c>
      <c r="H13" s="66">
        <f t="shared" si="4"/>
        <v>0</v>
      </c>
      <c r="I13" s="66">
        <f t="shared" si="5"/>
        <v>9.9970712574334246E-4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9.9970712574334246E-4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4.1289171114428456E-3</v>
      </c>
      <c r="X13" s="68">
        <f t="shared" si="15"/>
        <v>41.289171114428456</v>
      </c>
      <c r="Y13" s="68">
        <f t="shared" si="17"/>
        <v>2.6098518650722817E-2</v>
      </c>
      <c r="Z13" s="68">
        <f t="shared" si="18"/>
        <v>1E-4</v>
      </c>
      <c r="AA13" s="66">
        <f t="shared" si="16"/>
        <v>9.9970712574334246E-4</v>
      </c>
      <c r="AB13" s="68">
        <f t="shared" si="19"/>
        <v>1E-4</v>
      </c>
      <c r="AC13" s="11">
        <f>B5</f>
        <v>6</v>
      </c>
    </row>
    <row r="14" spans="1:37">
      <c r="A14">
        <v>2.82</v>
      </c>
      <c r="B14">
        <v>7.8295555952168472E-2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9.9971040432375981E-4</v>
      </c>
      <c r="H14" s="66">
        <f t="shared" si="4"/>
        <v>0</v>
      </c>
      <c r="I14" s="66">
        <f t="shared" si="5"/>
        <v>9.9971040432375981E-4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9.9971040432375981E-4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9.9971040432375981E-4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7.8295555952168472E-2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9.9971358340653852E-4</v>
      </c>
      <c r="H15" s="66">
        <f t="shared" si="4"/>
        <v>0</v>
      </c>
      <c r="I15" s="66">
        <f t="shared" si="5"/>
        <v>9.9971358340653852E-4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9.9971358340653852E-4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9.9971358340653852E-4</v>
      </c>
      <c r="AB15" s="68">
        <f t="shared" si="19"/>
        <v>1E-4</v>
      </c>
      <c r="AC15" s="70">
        <f>O4</f>
        <v>2.3339101761858538</v>
      </c>
    </row>
    <row r="16" spans="1:37">
      <c r="A16">
        <v>3.37</v>
      </c>
      <c r="B16">
        <v>7.8295555952168472E-2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9.9971675588830691E-4</v>
      </c>
      <c r="H16" s="66">
        <f t="shared" si="4"/>
        <v>0</v>
      </c>
      <c r="I16" s="66">
        <f t="shared" si="5"/>
        <v>9.9971675588830691E-4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9.9971675588830691E-4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9.9971675588830691E-4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7.8295555952168472E-2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9.9971979120668159E-4</v>
      </c>
      <c r="H17" s="66">
        <f t="shared" si="4"/>
        <v>0</v>
      </c>
      <c r="I17" s="66">
        <f t="shared" si="5"/>
        <v>9.9971979120668159E-4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9.9971979120668159E-4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9.9971979120668159E-4</v>
      </c>
      <c r="AB17" s="68">
        <f t="shared" si="19"/>
        <v>1E-4</v>
      </c>
      <c r="AC17" s="11">
        <f>B6</f>
        <v>3.39E-2</v>
      </c>
    </row>
    <row r="18" spans="1:29">
      <c r="A18">
        <v>4.04</v>
      </c>
      <c r="B18">
        <v>0.10439407460289131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9.9972294014780529E-4</v>
      </c>
      <c r="H18" s="66">
        <f t="shared" si="4"/>
        <v>0</v>
      </c>
      <c r="I18" s="66">
        <f t="shared" si="5"/>
        <v>9.9972294014780529E-4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9.9972294014780529E-4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2.6098518650722838E-2</v>
      </c>
      <c r="Z18" s="68">
        <f t="shared" si="18"/>
        <v>1E-4</v>
      </c>
      <c r="AA18" s="66">
        <f t="shared" si="16"/>
        <v>9.9972294014780529E-4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0.10439407460289131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9.9972583296192071E-4</v>
      </c>
      <c r="H19" s="66">
        <f t="shared" si="4"/>
        <v>0</v>
      </c>
      <c r="I19" s="66">
        <f t="shared" si="5"/>
        <v>9.9972583296192071E-4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9.9972583296192071E-4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9.9972583296192071E-4</v>
      </c>
      <c r="AB19" s="68">
        <f t="shared" si="19"/>
        <v>1E-4</v>
      </c>
      <c r="AC19" s="71">
        <f>G5</f>
        <v>1.0886676829239158E-5</v>
      </c>
    </row>
    <row r="20" spans="1:29">
      <c r="A20">
        <v>4.82</v>
      </c>
      <c r="B20">
        <v>0.10439407460289131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9.9972870659561673E-4</v>
      </c>
      <c r="H20" s="66">
        <f t="shared" si="4"/>
        <v>0</v>
      </c>
      <c r="I20" s="66">
        <f t="shared" si="5"/>
        <v>9.9972870659561673E-4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9.9972870659561673E-4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9.9972870659561673E-4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0.10439407460289131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9.9973153180411833E-4</v>
      </c>
      <c r="H21" s="66">
        <f t="shared" si="4"/>
        <v>0</v>
      </c>
      <c r="I21" s="66">
        <f t="shared" si="5"/>
        <v>9.9973153180411833E-4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9.9973153180411833E-4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9.9973153180411833E-4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0.10439407460289131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9.9973434127123497E-4</v>
      </c>
      <c r="H22" s="66">
        <f t="shared" si="4"/>
        <v>0</v>
      </c>
      <c r="I22" s="66">
        <f t="shared" si="5"/>
        <v>9.9973434127123497E-4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9.9973434127123497E-4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9.9973434127123497E-4</v>
      </c>
      <c r="AB22" s="68">
        <f t="shared" si="19"/>
        <v>1E-4</v>
      </c>
      <c r="AC22" s="70">
        <f>E4</f>
        <v>0.11348926895319573</v>
      </c>
    </row>
    <row r="23" spans="1:29">
      <c r="A23">
        <v>6.31</v>
      </c>
      <c r="B23">
        <v>0.10439407460289131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9.9973705715196838E-4</v>
      </c>
      <c r="H23" s="66">
        <f t="shared" si="4"/>
        <v>0</v>
      </c>
      <c r="I23" s="66">
        <f t="shared" si="5"/>
        <v>9.9973705715196838E-4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9.9973705715196838E-4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9.9973705715196838E-4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0.10439407460289131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9.9973971577229639E-4</v>
      </c>
      <c r="H24" s="66">
        <f t="shared" si="4"/>
        <v>0</v>
      </c>
      <c r="I24" s="66">
        <f t="shared" si="5"/>
        <v>9.9973971577229639E-4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9.9973971577229639E-4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9.9973971577229639E-4</v>
      </c>
      <c r="AB24" s="68">
        <f t="shared" si="19"/>
        <v>1E-4</v>
      </c>
      <c r="AC24" s="70">
        <f>F4</f>
        <v>5889.4607486823161</v>
      </c>
    </row>
    <row r="25" spans="1:29">
      <c r="A25">
        <v>7.55</v>
      </c>
      <c r="B25">
        <v>0.13049259325361415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9.9974233964660324E-4</v>
      </c>
      <c r="H25" s="66">
        <f t="shared" si="4"/>
        <v>0</v>
      </c>
      <c r="I25" s="66">
        <f t="shared" si="5"/>
        <v>9.9974233964660324E-4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9.9974233964660324E-4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2.6098518650722838E-2</v>
      </c>
      <c r="Z25" s="68">
        <f t="shared" si="18"/>
        <v>1E-4</v>
      </c>
      <c r="AA25" s="66">
        <f t="shared" si="16"/>
        <v>9.9974233964660324E-4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0.13049259325361415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9.9974490693012941E-4</v>
      </c>
      <c r="H26" s="66">
        <f t="shared" si="4"/>
        <v>0</v>
      </c>
      <c r="I26" s="66">
        <f t="shared" si="5"/>
        <v>9.9974490693012941E-4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9.9974490693012941E-4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9.9974490693012941E-4</v>
      </c>
      <c r="AB26" s="68">
        <f t="shared" si="19"/>
        <v>1E-4</v>
      </c>
      <c r="AC26" s="70">
        <f>G4</f>
        <v>2.3329101761858539</v>
      </c>
    </row>
    <row r="27" spans="1:29">
      <c r="A27">
        <v>9.0399999999999991</v>
      </c>
      <c r="B27">
        <v>0.13049259325361415</v>
      </c>
      <c r="D27" s="66">
        <f t="shared" si="0"/>
        <v>0</v>
      </c>
      <c r="E27" s="66">
        <f t="shared" si="1"/>
        <v>0</v>
      </c>
      <c r="F27" s="66">
        <f t="shared" si="2"/>
        <v>0</v>
      </c>
      <c r="G27" s="66">
        <f t="shared" si="3"/>
        <v>9.9974743347130599E-4</v>
      </c>
      <c r="H27" s="66">
        <f t="shared" si="4"/>
        <v>0</v>
      </c>
      <c r="I27" s="66">
        <f t="shared" si="5"/>
        <v>9.9974743347130599E-4</v>
      </c>
      <c r="J27" s="66">
        <f t="shared" si="6"/>
        <v>0</v>
      </c>
      <c r="K27" s="66">
        <f t="shared" si="7"/>
        <v>0</v>
      </c>
      <c r="L27" s="66">
        <f t="shared" si="8"/>
        <v>0</v>
      </c>
      <c r="M27" s="66">
        <f t="shared" si="9"/>
        <v>9.9974743347130599E-4</v>
      </c>
      <c r="N27" s="66">
        <f t="shared" si="10"/>
        <v>0</v>
      </c>
      <c r="O27" s="67">
        <f t="shared" si="11"/>
        <v>0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1E-4</v>
      </c>
      <c r="Z27" s="68">
        <f t="shared" si="18"/>
        <v>1E-4</v>
      </c>
      <c r="AA27" s="66">
        <f t="shared" si="16"/>
        <v>9.9974743347130599E-4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0.13049259325361415</v>
      </c>
      <c r="D28" s="66">
        <f t="shared" si="0"/>
        <v>0</v>
      </c>
      <c r="E28" s="66">
        <f t="shared" si="1"/>
        <v>0</v>
      </c>
      <c r="F28" s="66">
        <f t="shared" si="2"/>
        <v>0</v>
      </c>
      <c r="G28" s="66">
        <f t="shared" si="3"/>
        <v>9.9974987290584513E-4</v>
      </c>
      <c r="H28" s="66">
        <f t="shared" si="4"/>
        <v>0</v>
      </c>
      <c r="I28" s="66">
        <f t="shared" si="5"/>
        <v>9.9974987290584513E-4</v>
      </c>
      <c r="J28" s="66">
        <f t="shared" si="6"/>
        <v>0</v>
      </c>
      <c r="K28" s="66">
        <f t="shared" si="7"/>
        <v>0</v>
      </c>
      <c r="L28" s="66">
        <f t="shared" si="8"/>
        <v>0</v>
      </c>
      <c r="M28" s="66">
        <f t="shared" si="9"/>
        <v>9.9974987290584513E-4</v>
      </c>
      <c r="N28" s="66">
        <f t="shared" si="10"/>
        <v>0</v>
      </c>
      <c r="O28" s="67">
        <f t="shared" si="11"/>
        <v>0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9.9974987290584513E-4</v>
      </c>
      <c r="AB28" s="68">
        <f t="shared" si="19"/>
        <v>1E-4</v>
      </c>
      <c r="AC28" s="70">
        <f>D4</f>
        <v>0.25541184610999546</v>
      </c>
    </row>
    <row r="29" spans="1:29">
      <c r="A29">
        <v>10.8</v>
      </c>
      <c r="B29">
        <v>0.13049259325361415</v>
      </c>
      <c r="D29" s="66">
        <f t="shared" si="0"/>
        <v>0</v>
      </c>
      <c r="E29" s="66">
        <f t="shared" si="1"/>
        <v>0</v>
      </c>
      <c r="F29" s="66">
        <f t="shared" si="2"/>
        <v>0</v>
      </c>
      <c r="G29" s="66">
        <f t="shared" si="3"/>
        <v>9.9975227047663482E-4</v>
      </c>
      <c r="H29" s="66">
        <f t="shared" si="4"/>
        <v>0</v>
      </c>
      <c r="I29" s="66">
        <f t="shared" si="5"/>
        <v>9.9975227047663482E-4</v>
      </c>
      <c r="J29" s="66">
        <f t="shared" si="6"/>
        <v>0</v>
      </c>
      <c r="K29" s="66">
        <f t="shared" si="7"/>
        <v>0</v>
      </c>
      <c r="L29" s="66">
        <f t="shared" si="8"/>
        <v>0</v>
      </c>
      <c r="M29" s="66">
        <f t="shared" si="9"/>
        <v>9.9975227047663482E-4</v>
      </c>
      <c r="N29" s="66">
        <f t="shared" si="10"/>
        <v>0</v>
      </c>
      <c r="O29" s="67">
        <f t="shared" si="11"/>
        <v>0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9.9975227047663482E-4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0.13049259325361415</v>
      </c>
      <c r="D30" s="66">
        <f t="shared" si="0"/>
        <v>0</v>
      </c>
      <c r="E30" s="66">
        <f t="shared" si="1"/>
        <v>0</v>
      </c>
      <c r="F30" s="66">
        <f t="shared" si="2"/>
        <v>0</v>
      </c>
      <c r="G30" s="66">
        <f t="shared" si="3"/>
        <v>9.9975458776507603E-4</v>
      </c>
      <c r="H30" s="66">
        <f t="shared" si="4"/>
        <v>0</v>
      </c>
      <c r="I30" s="66">
        <f t="shared" si="5"/>
        <v>9.9975458776507603E-4</v>
      </c>
      <c r="J30" s="66">
        <f t="shared" si="6"/>
        <v>0</v>
      </c>
      <c r="K30" s="66">
        <f t="shared" si="7"/>
        <v>0</v>
      </c>
      <c r="L30" s="66">
        <f t="shared" si="8"/>
        <v>0</v>
      </c>
      <c r="M30" s="66">
        <f t="shared" si="9"/>
        <v>9.9975458776507603E-4</v>
      </c>
      <c r="N30" s="66">
        <f t="shared" si="10"/>
        <v>0</v>
      </c>
      <c r="O30" s="67">
        <f t="shared" si="11"/>
        <v>0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9.9975458776507603E-4</v>
      </c>
      <c r="AB30" s="68">
        <f t="shared" si="19"/>
        <v>1E-4</v>
      </c>
      <c r="AC30" s="11" t="s">
        <v>54</v>
      </c>
    </row>
    <row r="31" spans="1:29">
      <c r="A31">
        <v>12.89</v>
      </c>
      <c r="B31">
        <v>0.13049259325361415</v>
      </c>
      <c r="D31" s="66">
        <f t="shared" si="0"/>
        <v>0</v>
      </c>
      <c r="E31" s="66">
        <f t="shared" si="1"/>
        <v>0</v>
      </c>
      <c r="F31" s="66">
        <f t="shared" si="2"/>
        <v>0</v>
      </c>
      <c r="G31" s="66">
        <f t="shared" si="3"/>
        <v>9.9975690049293854E-4</v>
      </c>
      <c r="H31" s="66">
        <f t="shared" si="4"/>
        <v>0</v>
      </c>
      <c r="I31" s="66">
        <f t="shared" si="5"/>
        <v>9.9975690049293854E-4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9.9975690049293854E-4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9.9975690049293854E-4</v>
      </c>
      <c r="AB31" s="68">
        <f t="shared" si="19"/>
        <v>1E-4</v>
      </c>
      <c r="AC31" s="70">
        <f>H4</f>
        <v>1E-3</v>
      </c>
    </row>
    <row r="32" spans="1:29">
      <c r="A32">
        <v>14.19</v>
      </c>
      <c r="B32">
        <v>0.13049259325361415</v>
      </c>
      <c r="D32" s="66">
        <f t="shared" si="0"/>
        <v>0</v>
      </c>
      <c r="E32" s="66">
        <f t="shared" si="1"/>
        <v>0</v>
      </c>
      <c r="F32" s="66">
        <f t="shared" si="2"/>
        <v>0</v>
      </c>
      <c r="G32" s="66">
        <f t="shared" si="3"/>
        <v>9.9975934346928862E-4</v>
      </c>
      <c r="H32" s="66">
        <f t="shared" si="4"/>
        <v>0</v>
      </c>
      <c r="I32" s="66">
        <f t="shared" si="5"/>
        <v>9.9975934346928862E-4</v>
      </c>
      <c r="J32" s="66">
        <f t="shared" si="6"/>
        <v>0</v>
      </c>
      <c r="K32" s="66">
        <f t="shared" si="7"/>
        <v>0</v>
      </c>
      <c r="L32" s="66">
        <f t="shared" si="8"/>
        <v>0</v>
      </c>
      <c r="M32" s="66">
        <f t="shared" si="9"/>
        <v>9.9975934346928862E-4</v>
      </c>
      <c r="N32" s="66">
        <f t="shared" si="10"/>
        <v>0</v>
      </c>
      <c r="O32" s="67">
        <f t="shared" si="11"/>
        <v>0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7.5071220208051742E-4</v>
      </c>
      <c r="X32" s="65">
        <f t="shared" si="15"/>
        <v>7.5071220208051743</v>
      </c>
      <c r="Y32" s="68">
        <f t="shared" si="17"/>
        <v>1E-4</v>
      </c>
      <c r="Z32" s="68">
        <f t="shared" si="18"/>
        <v>1E-4</v>
      </c>
      <c r="AA32" s="66">
        <f t="shared" si="16"/>
        <v>9.9975934346928862E-4</v>
      </c>
      <c r="AB32" s="68">
        <f t="shared" si="19"/>
        <v>1E-4</v>
      </c>
      <c r="AC32" s="11" t="s">
        <v>55</v>
      </c>
    </row>
    <row r="33" spans="1:32">
      <c r="A33">
        <v>15.49</v>
      </c>
      <c r="B33">
        <v>0.13049259325361415</v>
      </c>
      <c r="D33" s="66">
        <f t="shared" si="0"/>
        <v>0</v>
      </c>
      <c r="E33" s="66">
        <f t="shared" si="1"/>
        <v>0</v>
      </c>
      <c r="F33" s="66">
        <f t="shared" si="2"/>
        <v>0</v>
      </c>
      <c r="G33" s="66">
        <f t="shared" si="3"/>
        <v>9.9976152971128314E-4</v>
      </c>
      <c r="H33" s="66">
        <f t="shared" si="4"/>
        <v>0</v>
      </c>
      <c r="I33" s="66">
        <f t="shared" si="5"/>
        <v>9.9976152971128314E-4</v>
      </c>
      <c r="J33" s="66">
        <f t="shared" si="6"/>
        <v>0</v>
      </c>
      <c r="K33" s="66">
        <f t="shared" si="7"/>
        <v>0</v>
      </c>
      <c r="L33" s="66">
        <f t="shared" si="8"/>
        <v>0</v>
      </c>
      <c r="M33" s="66">
        <f t="shared" si="9"/>
        <v>9.9976152971128314E-4</v>
      </c>
      <c r="N33" s="66">
        <f t="shared" si="10"/>
        <v>0</v>
      </c>
      <c r="O33" s="67">
        <f t="shared" si="11"/>
        <v>0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6.8770859570836305E-4</v>
      </c>
      <c r="X33" s="65">
        <f t="shared" si="15"/>
        <v>6.8770859570836302</v>
      </c>
      <c r="Y33" s="68">
        <f t="shared" si="17"/>
        <v>1E-4</v>
      </c>
      <c r="Z33" s="68">
        <f t="shared" si="18"/>
        <v>1E-4</v>
      </c>
      <c r="AA33" s="66">
        <f t="shared" si="16"/>
        <v>9.9976152971128314E-4</v>
      </c>
      <c r="AB33" s="68">
        <f t="shared" si="19"/>
        <v>1E-4</v>
      </c>
      <c r="AC33" s="70">
        <f>I4</f>
        <v>1E-3</v>
      </c>
    </row>
    <row r="34" spans="1:32">
      <c r="A34">
        <v>16.89</v>
      </c>
      <c r="B34">
        <v>0.15659111190433694</v>
      </c>
      <c r="D34" s="66">
        <f t="shared" si="0"/>
        <v>0</v>
      </c>
      <c r="E34" s="66">
        <f t="shared" si="1"/>
        <v>0</v>
      </c>
      <c r="F34" s="66">
        <f t="shared" si="2"/>
        <v>0</v>
      </c>
      <c r="G34" s="66">
        <f t="shared" si="3"/>
        <v>9.9976364915727207E-4</v>
      </c>
      <c r="H34" s="66">
        <f t="shared" si="4"/>
        <v>0</v>
      </c>
      <c r="I34" s="66">
        <f t="shared" si="5"/>
        <v>9.9976364915727207E-4</v>
      </c>
      <c r="J34" s="66">
        <f t="shared" si="6"/>
        <v>0</v>
      </c>
      <c r="K34" s="66">
        <f t="shared" si="7"/>
        <v>0</v>
      </c>
      <c r="L34" s="66">
        <f t="shared" si="8"/>
        <v>0</v>
      </c>
      <c r="M34" s="66">
        <f t="shared" si="9"/>
        <v>9.9976364915727207E-4</v>
      </c>
      <c r="N34" s="66">
        <f t="shared" si="10"/>
        <v>0</v>
      </c>
      <c r="O34" s="67">
        <f t="shared" si="11"/>
        <v>0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6.3070492288469753E-4</v>
      </c>
      <c r="X34" s="65">
        <f t="shared" si="15"/>
        <v>6.3070492288469753</v>
      </c>
      <c r="Y34" s="68">
        <f t="shared" si="17"/>
        <v>2.6098518650722796E-2</v>
      </c>
      <c r="Z34" s="68">
        <f t="shared" si="18"/>
        <v>1E-4</v>
      </c>
      <c r="AA34" s="66">
        <f t="shared" si="16"/>
        <v>9.9976364915727207E-4</v>
      </c>
      <c r="AB34" s="68">
        <f t="shared" si="19"/>
        <v>1E-4</v>
      </c>
      <c r="AC34" s="11" t="s">
        <v>56</v>
      </c>
    </row>
    <row r="35" spans="1:32">
      <c r="A35">
        <v>18.5</v>
      </c>
      <c r="B35">
        <v>0.15659111190433694</v>
      </c>
      <c r="D35" s="66">
        <f t="shared" si="0"/>
        <v>0</v>
      </c>
      <c r="E35" s="66">
        <f t="shared" si="1"/>
        <v>0</v>
      </c>
      <c r="F35" s="66">
        <f t="shared" si="2"/>
        <v>0</v>
      </c>
      <c r="G35" s="66">
        <f t="shared" si="3"/>
        <v>9.9976583906429993E-4</v>
      </c>
      <c r="H35" s="66">
        <f t="shared" si="4"/>
        <v>0</v>
      </c>
      <c r="I35" s="66">
        <f t="shared" si="5"/>
        <v>9.9976583906429993E-4</v>
      </c>
      <c r="J35" s="66">
        <f t="shared" si="6"/>
        <v>0</v>
      </c>
      <c r="K35" s="66">
        <f t="shared" si="7"/>
        <v>0</v>
      </c>
      <c r="L35" s="66">
        <f t="shared" si="8"/>
        <v>0</v>
      </c>
      <c r="M35" s="66">
        <f t="shared" si="9"/>
        <v>9.9976583906429993E-4</v>
      </c>
      <c r="N35" s="66">
        <f t="shared" si="10"/>
        <v>0</v>
      </c>
      <c r="O35" s="67">
        <f t="shared" si="11"/>
        <v>0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9.9976583906429993E-4</v>
      </c>
      <c r="AB35" s="68">
        <f t="shared" si="19"/>
        <v>1E-4</v>
      </c>
      <c r="AC35" s="70">
        <f>J4</f>
        <v>1E-3</v>
      </c>
    </row>
    <row r="36" spans="1:32">
      <c r="A36">
        <v>20.29</v>
      </c>
      <c r="B36">
        <v>0.15659111190433694</v>
      </c>
      <c r="D36" s="66">
        <f t="shared" si="0"/>
        <v>0</v>
      </c>
      <c r="E36" s="66">
        <f t="shared" si="1"/>
        <v>0</v>
      </c>
      <c r="F36" s="66">
        <f t="shared" si="2"/>
        <v>0</v>
      </c>
      <c r="G36" s="66">
        <f t="shared" si="3"/>
        <v>9.997680193673641E-4</v>
      </c>
      <c r="H36" s="66">
        <f t="shared" si="4"/>
        <v>0</v>
      </c>
      <c r="I36" s="66">
        <f t="shared" si="5"/>
        <v>9.997680193673641E-4</v>
      </c>
      <c r="J36" s="66">
        <f t="shared" si="6"/>
        <v>0</v>
      </c>
      <c r="K36" s="66">
        <f t="shared" si="7"/>
        <v>0</v>
      </c>
      <c r="L36" s="66">
        <f t="shared" si="8"/>
        <v>0</v>
      </c>
      <c r="M36" s="66">
        <f t="shared" si="9"/>
        <v>9.997680193673641E-4</v>
      </c>
      <c r="N36" s="66">
        <f t="shared" si="10"/>
        <v>0</v>
      </c>
      <c r="O36" s="67">
        <f t="shared" si="11"/>
        <v>0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5.2501755285966204E-4</v>
      </c>
      <c r="X36" s="65">
        <f t="shared" si="15"/>
        <v>5.2501755285966203</v>
      </c>
      <c r="Y36" s="68">
        <f t="shared" si="17"/>
        <v>1E-4</v>
      </c>
      <c r="Z36" s="68">
        <f t="shared" si="18"/>
        <v>1E-4</v>
      </c>
      <c r="AA36" s="66">
        <f t="shared" si="16"/>
        <v>9.997680193673641E-4</v>
      </c>
      <c r="AB36" s="68">
        <f t="shared" si="19"/>
        <v>1E-4</v>
      </c>
      <c r="AC36" s="11" t="s">
        <v>57</v>
      </c>
    </row>
    <row r="37" spans="1:32">
      <c r="A37">
        <v>22.19</v>
      </c>
      <c r="B37">
        <v>0.15659111190433694</v>
      </c>
      <c r="D37" s="66">
        <f t="shared" si="0"/>
        <v>0</v>
      </c>
      <c r="E37" s="66">
        <f t="shared" si="1"/>
        <v>0</v>
      </c>
      <c r="F37" s="66">
        <f t="shared" si="2"/>
        <v>0</v>
      </c>
      <c r="G37" s="66">
        <f t="shared" si="3"/>
        <v>9.9977009413569477E-4</v>
      </c>
      <c r="H37" s="66">
        <f t="shared" si="4"/>
        <v>0</v>
      </c>
      <c r="I37" s="66">
        <f t="shared" si="5"/>
        <v>9.9977009413569477E-4</v>
      </c>
      <c r="J37" s="66">
        <f t="shared" si="6"/>
        <v>0</v>
      </c>
      <c r="K37" s="66">
        <f t="shared" si="7"/>
        <v>0</v>
      </c>
      <c r="L37" s="66">
        <f t="shared" si="8"/>
        <v>0</v>
      </c>
      <c r="M37" s="66">
        <f t="shared" si="9"/>
        <v>9.9977009413569477E-4</v>
      </c>
      <c r="N37" s="66">
        <f t="shared" si="10"/>
        <v>0</v>
      </c>
      <c r="O37" s="67">
        <f t="shared" si="11"/>
        <v>0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1E-4</v>
      </c>
      <c r="Z37" s="68">
        <f t="shared" si="18"/>
        <v>1E-4</v>
      </c>
      <c r="AA37" s="66">
        <f t="shared" si="16"/>
        <v>9.9977009413569477E-4</v>
      </c>
      <c r="AB37" s="68">
        <f t="shared" si="19"/>
        <v>1E-4</v>
      </c>
      <c r="AC37" s="11" t="s">
        <v>58</v>
      </c>
    </row>
    <row r="38" spans="1:32">
      <c r="A38">
        <v>24.29</v>
      </c>
      <c r="B38">
        <v>0.15659111190433694</v>
      </c>
      <c r="D38" s="66">
        <f t="shared" si="0"/>
        <v>0</v>
      </c>
      <c r="E38" s="66">
        <f t="shared" si="1"/>
        <v>0</v>
      </c>
      <c r="F38" s="66">
        <f t="shared" si="2"/>
        <v>0</v>
      </c>
      <c r="G38" s="66">
        <f t="shared" si="3"/>
        <v>9.9977215264048175E-4</v>
      </c>
      <c r="H38" s="66">
        <f t="shared" si="4"/>
        <v>0</v>
      </c>
      <c r="I38" s="66">
        <f t="shared" si="5"/>
        <v>9.9977215264048175E-4</v>
      </c>
      <c r="J38" s="66">
        <f t="shared" si="6"/>
        <v>0</v>
      </c>
      <c r="K38" s="66">
        <f t="shared" si="7"/>
        <v>0</v>
      </c>
      <c r="L38" s="66">
        <f t="shared" si="8"/>
        <v>0</v>
      </c>
      <c r="M38" s="66">
        <f t="shared" si="9"/>
        <v>9.9977215264048175E-4</v>
      </c>
      <c r="N38" s="66">
        <f t="shared" si="10"/>
        <v>0</v>
      </c>
      <c r="O38" s="67">
        <f t="shared" si="11"/>
        <v>0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4.3855933089841678E-4</v>
      </c>
      <c r="X38" s="65">
        <f t="shared" si="15"/>
        <v>4.3855933089841681</v>
      </c>
      <c r="Y38" s="68">
        <f t="shared" si="17"/>
        <v>1E-4</v>
      </c>
      <c r="Z38" s="68">
        <f t="shared" si="18"/>
        <v>1E-4</v>
      </c>
      <c r="AA38" s="66">
        <f t="shared" si="16"/>
        <v>9.9977215264048175E-4</v>
      </c>
      <c r="AB38" s="68">
        <f t="shared" si="19"/>
        <v>1E-4</v>
      </c>
      <c r="AC38" s="70" t="str">
        <f>K4</f>
        <v xml:space="preserve"> </v>
      </c>
      <c r="AD38" s="65"/>
      <c r="AF38" s="65"/>
    </row>
    <row r="39" spans="1:32">
      <c r="A39">
        <v>26.59</v>
      </c>
      <c r="B39">
        <v>0.15659111190433694</v>
      </c>
      <c r="D39" s="66">
        <f t="shared" si="0"/>
        <v>0</v>
      </c>
      <c r="E39" s="66">
        <f t="shared" si="1"/>
        <v>0</v>
      </c>
      <c r="F39" s="66">
        <f t="shared" si="2"/>
        <v>0</v>
      </c>
      <c r="G39" s="66">
        <f t="shared" si="3"/>
        <v>9.9977417566174203E-4</v>
      </c>
      <c r="H39" s="66">
        <f t="shared" si="4"/>
        <v>0</v>
      </c>
      <c r="I39" s="66">
        <f t="shared" si="5"/>
        <v>9.9977417566174203E-4</v>
      </c>
      <c r="J39" s="66">
        <f t="shared" si="6"/>
        <v>0</v>
      </c>
      <c r="K39" s="66">
        <f t="shared" si="7"/>
        <v>0</v>
      </c>
      <c r="L39" s="66">
        <f t="shared" si="8"/>
        <v>0</v>
      </c>
      <c r="M39" s="66">
        <f t="shared" si="9"/>
        <v>9.9977417566174203E-4</v>
      </c>
      <c r="N39" s="66">
        <f t="shared" si="10"/>
        <v>0</v>
      </c>
      <c r="O39" s="67">
        <f t="shared" si="11"/>
        <v>0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4.006245260444732E-4</v>
      </c>
      <c r="X39" s="65">
        <f t="shared" si="15"/>
        <v>4.0062452604447323</v>
      </c>
      <c r="Y39" s="68">
        <f t="shared" si="17"/>
        <v>1E-4</v>
      </c>
      <c r="Z39" s="68">
        <f t="shared" si="18"/>
        <v>1E-4</v>
      </c>
      <c r="AA39" s="66">
        <f t="shared" si="16"/>
        <v>9.9977417566174203E-4</v>
      </c>
      <c r="AB39" s="68">
        <f t="shared" si="19"/>
        <v>1E-4</v>
      </c>
      <c r="AC39" s="11" t="s">
        <v>59</v>
      </c>
      <c r="AD39" s="65"/>
      <c r="AF39" s="65"/>
    </row>
    <row r="40" spans="1:32">
      <c r="A40">
        <v>28.99</v>
      </c>
      <c r="B40">
        <v>0.15659111190433694</v>
      </c>
      <c r="D40" s="66">
        <f t="shared" ref="D40:D71" si="20">IF(B40-$D$4&gt;0.05,B40-$D$4,IF(A40="","",0))</f>
        <v>0</v>
      </c>
      <c r="E40" s="66">
        <f t="shared" ref="E40:E71" si="21">IF(D40="","",IF(A40&lt;$F$4+0.01,0,10^(((-0.434*$E$4)/(LOG(A40)-LOG($F$4)))+LOG($G$4))))</f>
        <v>0</v>
      </c>
      <c r="F40" s="66">
        <f t="shared" ref="F40:F71" si="22">IF(E40="","",IF(ABS(D40-E40)&lt;0.05,0,D40-E40))</f>
        <v>0</v>
      </c>
      <c r="G40" s="66">
        <f t="shared" ref="G40:G71" si="23">IF(OR(D40="",$H$4=""),"",IF(A40&lt;$I$4,0,10^(((-0.434*$H$4)/(LOG(A40)-LOG($I$4)))+LOG($J$4))))</f>
        <v>9.9977607475172669E-4</v>
      </c>
      <c r="H40" s="66">
        <f t="shared" ref="H40:H71" si="24">IF(G40="","",IF(ABS(G40-F40)&lt;0.05,0,G40-F40))</f>
        <v>0</v>
      </c>
      <c r="I40" s="66">
        <f t="shared" ref="I40:I71" si="25">IF(G40="","",E40+G40)</f>
        <v>9.9977607475172669E-4</v>
      </c>
      <c r="J40" s="66">
        <f t="shared" ref="J40:J71" si="26">IF(I40="","",IF(ABS(D40-I40)&lt;0.05,0,D40-I40))</f>
        <v>0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0</v>
      </c>
      <c r="M40" s="66">
        <f t="shared" ref="M40:M71" si="29">IF(L40="","",E40+G40+K40)</f>
        <v>9.9977607475172669E-4</v>
      </c>
      <c r="N40" s="66">
        <f t="shared" ref="N40:N71" si="30">IF(M40="","",IF(ABS(D40-M40)&lt;0.05,0,D40-M40))</f>
        <v>0</v>
      </c>
      <c r="O40" s="67">
        <f t="shared" ref="O40:O71" si="31">IF($H$4="",IF(A40="","",F40^2),IF(N40="","",N40^2))</f>
        <v>0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3.6745795610633128E-4</v>
      </c>
      <c r="X40" s="65">
        <f t="shared" ref="X40:X71" si="35">IF(D40="","",IF(W40=" "," ",W40*10000))</f>
        <v>3.6745795610633127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9.9977607475172669E-4</v>
      </c>
      <c r="AB40" s="68">
        <f t="shared" si="19"/>
        <v>1E-4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0.1826896305550598</v>
      </c>
      <c r="D41" s="66">
        <f t="shared" si="20"/>
        <v>0</v>
      </c>
      <c r="E41" s="66">
        <f t="shared" si="21"/>
        <v>0</v>
      </c>
      <c r="F41" s="66">
        <f t="shared" si="22"/>
        <v>0</v>
      </c>
      <c r="G41" s="66">
        <f t="shared" si="23"/>
        <v>9.9977806606918354E-4</v>
      </c>
      <c r="H41" s="66">
        <f t="shared" si="24"/>
        <v>0</v>
      </c>
      <c r="I41" s="66">
        <f t="shared" si="25"/>
        <v>9.9977806606918354E-4</v>
      </c>
      <c r="J41" s="66">
        <f t="shared" si="26"/>
        <v>0</v>
      </c>
      <c r="K41" s="66">
        <f t="shared" si="27"/>
        <v>0</v>
      </c>
      <c r="L41" s="66">
        <f t="shared" si="28"/>
        <v>0</v>
      </c>
      <c r="M41" s="66">
        <f t="shared" si="29"/>
        <v>9.9977806606918354E-4</v>
      </c>
      <c r="N41" s="66">
        <f t="shared" si="30"/>
        <v>0</v>
      </c>
      <c r="O41" s="67">
        <f t="shared" si="31"/>
        <v>0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2.6098518650722852E-2</v>
      </c>
      <c r="Z41" s="68">
        <f t="shared" ref="Z41:Z72" si="38">IF(D41-D40&lt;0.0001,0.0001,D41-D40)</f>
        <v>1E-4</v>
      </c>
      <c r="AA41" s="66">
        <f t="shared" si="36"/>
        <v>9.9977806606918354E-4</v>
      </c>
      <c r="AB41" s="68">
        <f t="shared" ref="AB41:AB72" si="39">IF(AA41-AA40&lt;0.0001,0.0001,AA41-AA40)</f>
        <v>1E-4</v>
      </c>
      <c r="AC41" s="11" t="s">
        <v>60</v>
      </c>
      <c r="AD41" s="65"/>
      <c r="AF41" s="65"/>
    </row>
    <row r="42" spans="1:32">
      <c r="A42">
        <v>34.79</v>
      </c>
      <c r="B42">
        <v>0.1826896305550598</v>
      </c>
      <c r="D42" s="66">
        <f t="shared" si="20"/>
        <v>0</v>
      </c>
      <c r="E42" s="66">
        <f t="shared" si="21"/>
        <v>0</v>
      </c>
      <c r="F42" s="66">
        <f t="shared" si="22"/>
        <v>0</v>
      </c>
      <c r="G42" s="66">
        <f t="shared" si="23"/>
        <v>9.9977997973854649E-4</v>
      </c>
      <c r="H42" s="66">
        <f t="shared" si="24"/>
        <v>0</v>
      </c>
      <c r="I42" s="66">
        <f t="shared" si="25"/>
        <v>9.9977997973854649E-4</v>
      </c>
      <c r="J42" s="66">
        <f t="shared" si="26"/>
        <v>0</v>
      </c>
      <c r="K42" s="66">
        <f t="shared" si="27"/>
        <v>0</v>
      </c>
      <c r="L42" s="66">
        <f t="shared" si="28"/>
        <v>0</v>
      </c>
      <c r="M42" s="66">
        <f t="shared" si="29"/>
        <v>9.9977997973854649E-4</v>
      </c>
      <c r="N42" s="66">
        <f t="shared" si="30"/>
        <v>0</v>
      </c>
      <c r="O42" s="67">
        <f t="shared" si="31"/>
        <v>0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9.9977997973854649E-4</v>
      </c>
      <c r="AB42" s="68">
        <f t="shared" si="39"/>
        <v>1E-4</v>
      </c>
      <c r="AC42" s="70">
        <f>M4</f>
        <v>0</v>
      </c>
      <c r="AD42" s="65"/>
      <c r="AF42" s="65"/>
    </row>
    <row r="43" spans="1:32">
      <c r="A43">
        <v>38</v>
      </c>
      <c r="B43">
        <v>0.1826896305550598</v>
      </c>
      <c r="D43" s="66">
        <f t="shared" si="20"/>
        <v>0</v>
      </c>
      <c r="E43" s="66">
        <f t="shared" si="21"/>
        <v>0</v>
      </c>
      <c r="F43" s="66">
        <f t="shared" si="22"/>
        <v>0</v>
      </c>
      <c r="G43" s="66">
        <f t="shared" si="23"/>
        <v>9.997818209332922E-4</v>
      </c>
      <c r="H43" s="66">
        <f t="shared" si="24"/>
        <v>0</v>
      </c>
      <c r="I43" s="66">
        <f t="shared" si="25"/>
        <v>9.997818209332922E-4</v>
      </c>
      <c r="J43" s="66">
        <f t="shared" si="26"/>
        <v>0</v>
      </c>
      <c r="K43" s="66">
        <f t="shared" si="27"/>
        <v>0</v>
      </c>
      <c r="L43" s="66">
        <f t="shared" si="28"/>
        <v>0</v>
      </c>
      <c r="M43" s="66">
        <f t="shared" si="29"/>
        <v>9.997818209332922E-4</v>
      </c>
      <c r="N43" s="66">
        <f t="shared" si="30"/>
        <v>0</v>
      </c>
      <c r="O43" s="67">
        <f t="shared" si="31"/>
        <v>0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9.997818209332922E-4</v>
      </c>
      <c r="AB43" s="68">
        <f t="shared" si="39"/>
        <v>1E-4</v>
      </c>
    </row>
    <row r="44" spans="1:32">
      <c r="A44">
        <v>41.59</v>
      </c>
      <c r="B44">
        <v>0.1826896305550598</v>
      </c>
      <c r="D44" s="66">
        <f t="shared" si="20"/>
        <v>0</v>
      </c>
      <c r="E44" s="66">
        <f t="shared" si="21"/>
        <v>0</v>
      </c>
      <c r="F44" s="66">
        <f t="shared" si="22"/>
        <v>0</v>
      </c>
      <c r="G44" s="66">
        <f t="shared" si="23"/>
        <v>9.9978367260598867E-4</v>
      </c>
      <c r="H44" s="66">
        <f t="shared" si="24"/>
        <v>0</v>
      </c>
      <c r="I44" s="66">
        <f t="shared" si="25"/>
        <v>9.9978367260598867E-4</v>
      </c>
      <c r="J44" s="66">
        <f t="shared" si="26"/>
        <v>0</v>
      </c>
      <c r="K44" s="66">
        <f t="shared" si="27"/>
        <v>0</v>
      </c>
      <c r="L44" s="66">
        <f t="shared" si="28"/>
        <v>0</v>
      </c>
      <c r="M44" s="66">
        <f t="shared" si="29"/>
        <v>9.9978367260598867E-4</v>
      </c>
      <c r="N44" s="66">
        <f t="shared" si="30"/>
        <v>0</v>
      </c>
      <c r="O44" s="67">
        <f t="shared" si="31"/>
        <v>0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1E-4</v>
      </c>
      <c r="Z44" s="68">
        <f t="shared" si="38"/>
        <v>1E-4</v>
      </c>
      <c r="AA44" s="66">
        <f t="shared" si="36"/>
        <v>9.9978367260598867E-4</v>
      </c>
      <c r="AB44" s="68">
        <f t="shared" si="39"/>
        <v>1E-4</v>
      </c>
    </row>
    <row r="45" spans="1:32">
      <c r="A45">
        <v>44.18</v>
      </c>
      <c r="B45">
        <v>0.1826896305550598</v>
      </c>
      <c r="D45" s="66">
        <f t="shared" si="20"/>
        <v>0</v>
      </c>
      <c r="E45" s="66">
        <f t="shared" si="21"/>
        <v>0</v>
      </c>
      <c r="F45" s="66">
        <f t="shared" si="22"/>
        <v>0</v>
      </c>
      <c r="G45" s="66">
        <f t="shared" si="23"/>
        <v>9.9978489431759728E-4</v>
      </c>
      <c r="H45" s="66">
        <f t="shared" si="24"/>
        <v>0</v>
      </c>
      <c r="I45" s="66">
        <f t="shared" si="25"/>
        <v>9.9978489431759728E-4</v>
      </c>
      <c r="J45" s="66">
        <f t="shared" si="26"/>
        <v>0</v>
      </c>
      <c r="K45" s="66">
        <f t="shared" si="27"/>
        <v>0</v>
      </c>
      <c r="L45" s="66">
        <f t="shared" si="28"/>
        <v>0</v>
      </c>
      <c r="M45" s="66">
        <f t="shared" si="29"/>
        <v>9.9978489431759728E-4</v>
      </c>
      <c r="N45" s="66">
        <f t="shared" si="30"/>
        <v>0</v>
      </c>
      <c r="O45" s="67">
        <f t="shared" si="31"/>
        <v>0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2.411182921575949E-4</v>
      </c>
      <c r="X45" s="65">
        <f t="shared" si="35"/>
        <v>2.411182921575949</v>
      </c>
      <c r="Y45" s="68">
        <f t="shared" si="37"/>
        <v>1E-4</v>
      </c>
      <c r="Z45" s="68">
        <f t="shared" si="38"/>
        <v>1E-4</v>
      </c>
      <c r="AA45" s="66">
        <f t="shared" si="36"/>
        <v>9.9978489431759728E-4</v>
      </c>
      <c r="AB45" s="68">
        <f t="shared" si="39"/>
        <v>1E-4</v>
      </c>
    </row>
    <row r="46" spans="1:32">
      <c r="A46">
        <v>48.4</v>
      </c>
      <c r="B46">
        <v>0.1826896305550598</v>
      </c>
      <c r="D46" s="66">
        <f t="shared" si="20"/>
        <v>0</v>
      </c>
      <c r="E46" s="66">
        <f t="shared" si="21"/>
        <v>0</v>
      </c>
      <c r="F46" s="66">
        <f t="shared" si="22"/>
        <v>0</v>
      </c>
      <c r="G46" s="66">
        <f t="shared" si="23"/>
        <v>9.9978671326833969E-4</v>
      </c>
      <c r="H46" s="66">
        <f t="shared" si="24"/>
        <v>0</v>
      </c>
      <c r="I46" s="66">
        <f t="shared" si="25"/>
        <v>9.9978671326833969E-4</v>
      </c>
      <c r="J46" s="66">
        <f t="shared" si="26"/>
        <v>0</v>
      </c>
      <c r="K46" s="66">
        <f t="shared" si="27"/>
        <v>0</v>
      </c>
      <c r="L46" s="66">
        <f t="shared" si="28"/>
        <v>0</v>
      </c>
      <c r="M46" s="66">
        <f t="shared" si="29"/>
        <v>9.9978671326833969E-4</v>
      </c>
      <c r="N46" s="66">
        <f t="shared" si="30"/>
        <v>0</v>
      </c>
      <c r="O46" s="67">
        <f t="shared" si="31"/>
        <v>0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2.2009516833724262E-4</v>
      </c>
      <c r="X46" s="65">
        <f t="shared" si="35"/>
        <v>2.2009516833724261</v>
      </c>
      <c r="Y46" s="68">
        <f t="shared" si="37"/>
        <v>1E-4</v>
      </c>
      <c r="Z46" s="68">
        <f t="shared" si="38"/>
        <v>1E-4</v>
      </c>
      <c r="AA46" s="66">
        <f t="shared" si="36"/>
        <v>9.9978671326833969E-4</v>
      </c>
      <c r="AB46" s="68">
        <f t="shared" si="39"/>
        <v>1E-4</v>
      </c>
    </row>
    <row r="47" spans="1:32">
      <c r="A47">
        <v>53.04</v>
      </c>
      <c r="B47">
        <v>0.1826896305550598</v>
      </c>
      <c r="D47" s="66">
        <f t="shared" si="20"/>
        <v>0</v>
      </c>
      <c r="E47" s="66">
        <f t="shared" si="21"/>
        <v>0</v>
      </c>
      <c r="F47" s="66">
        <f t="shared" si="22"/>
        <v>0</v>
      </c>
      <c r="G47" s="66">
        <f t="shared" si="23"/>
        <v>9.9978850791414752E-4</v>
      </c>
      <c r="H47" s="66">
        <f t="shared" si="24"/>
        <v>0</v>
      </c>
      <c r="I47" s="66">
        <f t="shared" si="25"/>
        <v>9.9978850791414752E-4</v>
      </c>
      <c r="J47" s="66">
        <f t="shared" si="26"/>
        <v>0</v>
      </c>
      <c r="K47" s="66">
        <f t="shared" si="27"/>
        <v>0</v>
      </c>
      <c r="L47" s="66">
        <f t="shared" si="28"/>
        <v>0</v>
      </c>
      <c r="M47" s="66">
        <f t="shared" si="29"/>
        <v>9.9978850791414752E-4</v>
      </c>
      <c r="N47" s="66">
        <f t="shared" si="30"/>
        <v>0</v>
      </c>
      <c r="O47" s="67">
        <f t="shared" si="31"/>
        <v>0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2.0084099071498006E-4</v>
      </c>
      <c r="X47" s="65">
        <f t="shared" si="35"/>
        <v>2.0084099071498005</v>
      </c>
      <c r="Y47" s="68">
        <f t="shared" si="37"/>
        <v>1E-4</v>
      </c>
      <c r="Z47" s="68">
        <f t="shared" si="38"/>
        <v>1E-4</v>
      </c>
      <c r="AA47" s="66">
        <f t="shared" si="36"/>
        <v>9.9978850791414752E-4</v>
      </c>
      <c r="AB47" s="68">
        <f t="shared" si="39"/>
        <v>1E-4</v>
      </c>
    </row>
    <row r="48" spans="1:32">
      <c r="A48">
        <v>59.38</v>
      </c>
      <c r="B48">
        <v>0.20878814920578262</v>
      </c>
      <c r="D48" s="66">
        <f t="shared" si="20"/>
        <v>0</v>
      </c>
      <c r="E48" s="66">
        <f t="shared" si="21"/>
        <v>0</v>
      </c>
      <c r="F48" s="66">
        <f t="shared" si="22"/>
        <v>0</v>
      </c>
      <c r="G48" s="66">
        <f t="shared" si="23"/>
        <v>9.9979068021523675E-4</v>
      </c>
      <c r="H48" s="66">
        <f t="shared" si="24"/>
        <v>0</v>
      </c>
      <c r="I48" s="66">
        <f t="shared" si="25"/>
        <v>9.9979068021523675E-4</v>
      </c>
      <c r="J48" s="66">
        <f t="shared" si="26"/>
        <v>0</v>
      </c>
      <c r="K48" s="66">
        <f t="shared" si="27"/>
        <v>0</v>
      </c>
      <c r="L48" s="66">
        <f t="shared" si="28"/>
        <v>0</v>
      </c>
      <c r="M48" s="66">
        <f t="shared" si="29"/>
        <v>9.9979068021523675E-4</v>
      </c>
      <c r="N48" s="66">
        <f t="shared" si="30"/>
        <v>0</v>
      </c>
      <c r="O48" s="67">
        <f t="shared" si="31"/>
        <v>0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1.7939720693032235E-4</v>
      </c>
      <c r="X48" s="65">
        <f t="shared" si="35"/>
        <v>1.7939720693032235</v>
      </c>
      <c r="Y48" s="68">
        <f t="shared" si="37"/>
        <v>2.6098518650722824E-2</v>
      </c>
      <c r="Z48" s="68">
        <f t="shared" si="38"/>
        <v>1E-4</v>
      </c>
      <c r="AA48" s="66">
        <f t="shared" si="36"/>
        <v>9.9979068021523675E-4</v>
      </c>
      <c r="AB48" s="68">
        <f t="shared" si="39"/>
        <v>1E-4</v>
      </c>
    </row>
    <row r="49" spans="1:28">
      <c r="A49">
        <v>64.010000000000005</v>
      </c>
      <c r="B49">
        <v>0.20878814920578262</v>
      </c>
      <c r="D49" s="66">
        <f t="shared" si="20"/>
        <v>0</v>
      </c>
      <c r="E49" s="66">
        <f t="shared" si="21"/>
        <v>0</v>
      </c>
      <c r="F49" s="66">
        <f t="shared" si="22"/>
        <v>0</v>
      </c>
      <c r="G49" s="66">
        <f t="shared" si="23"/>
        <v>9.9979210018224878E-4</v>
      </c>
      <c r="H49" s="66">
        <f t="shared" si="24"/>
        <v>0</v>
      </c>
      <c r="I49" s="66">
        <f t="shared" si="25"/>
        <v>9.9979210018224878E-4</v>
      </c>
      <c r="J49" s="66">
        <f t="shared" si="26"/>
        <v>0</v>
      </c>
      <c r="K49" s="66">
        <f t="shared" si="27"/>
        <v>0</v>
      </c>
      <c r="L49" s="66">
        <f t="shared" si="28"/>
        <v>0</v>
      </c>
      <c r="M49" s="66">
        <f t="shared" si="29"/>
        <v>9.9979210018224878E-4</v>
      </c>
      <c r="N49" s="66">
        <f t="shared" si="30"/>
        <v>0</v>
      </c>
      <c r="O49" s="67">
        <f t="shared" si="31"/>
        <v>0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1.6642096777882428E-4</v>
      </c>
      <c r="X49" s="65">
        <f t="shared" si="35"/>
        <v>1.6642096777882427</v>
      </c>
      <c r="Y49" s="68">
        <f t="shared" si="37"/>
        <v>1E-4</v>
      </c>
      <c r="Z49" s="68">
        <f t="shared" si="38"/>
        <v>1E-4</v>
      </c>
      <c r="AA49" s="66">
        <f t="shared" si="36"/>
        <v>9.9979210018224878E-4</v>
      </c>
      <c r="AB49" s="68">
        <f t="shared" si="39"/>
        <v>1E-4</v>
      </c>
    </row>
    <row r="50" spans="1:28">
      <c r="A50">
        <v>70</v>
      </c>
      <c r="B50">
        <v>0.20878814920578262</v>
      </c>
      <c r="D50" s="66">
        <f t="shared" si="20"/>
        <v>0</v>
      </c>
      <c r="E50" s="66">
        <f t="shared" si="21"/>
        <v>0</v>
      </c>
      <c r="F50" s="66">
        <f t="shared" si="22"/>
        <v>0</v>
      </c>
      <c r="G50" s="66">
        <f t="shared" si="23"/>
        <v>9.9979376704619556E-4</v>
      </c>
      <c r="H50" s="66">
        <f t="shared" si="24"/>
        <v>0</v>
      </c>
      <c r="I50" s="66">
        <f t="shared" si="25"/>
        <v>9.9979376704619556E-4</v>
      </c>
      <c r="J50" s="66">
        <f t="shared" si="26"/>
        <v>0</v>
      </c>
      <c r="K50" s="66">
        <f t="shared" si="27"/>
        <v>0</v>
      </c>
      <c r="L50" s="66">
        <f t="shared" si="28"/>
        <v>0</v>
      </c>
      <c r="M50" s="66">
        <f t="shared" si="29"/>
        <v>9.9979376704619556E-4</v>
      </c>
      <c r="N50" s="66">
        <f t="shared" si="30"/>
        <v>0</v>
      </c>
      <c r="O50" s="67">
        <f t="shared" si="31"/>
        <v>0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1.521800878217506E-4</v>
      </c>
      <c r="X50" s="65">
        <f t="shared" si="35"/>
        <v>1.5218008782175061</v>
      </c>
      <c r="Y50" s="68">
        <f t="shared" si="37"/>
        <v>1E-4</v>
      </c>
      <c r="Z50" s="68">
        <f t="shared" si="38"/>
        <v>1E-4</v>
      </c>
      <c r="AA50" s="66">
        <f t="shared" si="36"/>
        <v>9.9979376704619556E-4</v>
      </c>
      <c r="AB50" s="68">
        <f t="shared" si="39"/>
        <v>1E-4</v>
      </c>
    </row>
    <row r="51" spans="1:28">
      <c r="A51">
        <v>76.48</v>
      </c>
      <c r="B51">
        <v>0.20878814920578262</v>
      </c>
      <c r="D51" s="66">
        <f t="shared" si="20"/>
        <v>0</v>
      </c>
      <c r="E51" s="66">
        <f t="shared" si="21"/>
        <v>0</v>
      </c>
      <c r="F51" s="66">
        <f t="shared" si="22"/>
        <v>0</v>
      </c>
      <c r="G51" s="66">
        <f t="shared" si="23"/>
        <v>9.9979539062250195E-4</v>
      </c>
      <c r="H51" s="66">
        <f t="shared" si="24"/>
        <v>0</v>
      </c>
      <c r="I51" s="66">
        <f t="shared" si="25"/>
        <v>9.9979539062250195E-4</v>
      </c>
      <c r="J51" s="66">
        <f t="shared" si="26"/>
        <v>0</v>
      </c>
      <c r="K51" s="66">
        <f t="shared" si="27"/>
        <v>0</v>
      </c>
      <c r="L51" s="66">
        <f t="shared" si="28"/>
        <v>0</v>
      </c>
      <c r="M51" s="66">
        <f t="shared" si="29"/>
        <v>9.9979539062250195E-4</v>
      </c>
      <c r="N51" s="66">
        <f t="shared" si="30"/>
        <v>0</v>
      </c>
      <c r="O51" s="67">
        <f t="shared" si="31"/>
        <v>0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1.3928616824689517E-4</v>
      </c>
      <c r="X51" s="65">
        <f t="shared" si="35"/>
        <v>1.3928616824689517</v>
      </c>
      <c r="Y51" s="68">
        <f t="shared" si="37"/>
        <v>1E-4</v>
      </c>
      <c r="Z51" s="68">
        <f t="shared" si="38"/>
        <v>1E-4</v>
      </c>
      <c r="AA51" s="66">
        <f t="shared" si="36"/>
        <v>9.9979539062250195E-4</v>
      </c>
      <c r="AB51" s="68">
        <f t="shared" si="39"/>
        <v>1E-4</v>
      </c>
    </row>
    <row r="52" spans="1:28">
      <c r="A52">
        <v>84.36</v>
      </c>
      <c r="B52">
        <v>0.20878814920578262</v>
      </c>
      <c r="D52" s="66">
        <f t="shared" si="20"/>
        <v>0</v>
      </c>
      <c r="E52" s="66">
        <f t="shared" si="21"/>
        <v>0</v>
      </c>
      <c r="F52" s="66">
        <f t="shared" si="22"/>
        <v>0</v>
      </c>
      <c r="G52" s="66">
        <f t="shared" si="23"/>
        <v>9.997971593842395E-4</v>
      </c>
      <c r="H52" s="66">
        <f t="shared" si="24"/>
        <v>0</v>
      </c>
      <c r="I52" s="66">
        <f t="shared" si="25"/>
        <v>9.997971593842395E-4</v>
      </c>
      <c r="J52" s="66">
        <f t="shared" si="26"/>
        <v>0</v>
      </c>
      <c r="K52" s="66">
        <f t="shared" si="27"/>
        <v>0</v>
      </c>
      <c r="L52" s="66">
        <f t="shared" si="28"/>
        <v>0</v>
      </c>
      <c r="M52" s="66">
        <f t="shared" si="29"/>
        <v>9.997971593842395E-4</v>
      </c>
      <c r="N52" s="66">
        <f t="shared" si="30"/>
        <v>0</v>
      </c>
      <c r="O52" s="67">
        <f t="shared" si="31"/>
        <v>0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1.2627555888480965E-4</v>
      </c>
      <c r="X52" s="65">
        <f t="shared" si="35"/>
        <v>1.2627555888480966</v>
      </c>
      <c r="Y52" s="68">
        <f t="shared" si="37"/>
        <v>1E-4</v>
      </c>
      <c r="Z52" s="68">
        <f t="shared" si="38"/>
        <v>1E-4</v>
      </c>
      <c r="AA52" s="66">
        <f t="shared" si="36"/>
        <v>9.997971593842395E-4</v>
      </c>
      <c r="AB52" s="68">
        <f t="shared" si="39"/>
        <v>1E-4</v>
      </c>
    </row>
    <row r="53" spans="1:28">
      <c r="A53">
        <v>92</v>
      </c>
      <c r="B53">
        <v>0.20878814920578262</v>
      </c>
      <c r="D53" s="66">
        <f t="shared" si="20"/>
        <v>0</v>
      </c>
      <c r="E53" s="66">
        <f t="shared" si="21"/>
        <v>0</v>
      </c>
      <c r="F53" s="66">
        <f t="shared" si="22"/>
        <v>0</v>
      </c>
      <c r="G53" s="66">
        <f t="shared" si="23"/>
        <v>9.9979869781326278E-4</v>
      </c>
      <c r="H53" s="66">
        <f t="shared" si="24"/>
        <v>0</v>
      </c>
      <c r="I53" s="66">
        <f t="shared" si="25"/>
        <v>9.9979869781326278E-4</v>
      </c>
      <c r="J53" s="66">
        <f t="shared" si="26"/>
        <v>0</v>
      </c>
      <c r="K53" s="66">
        <f t="shared" si="27"/>
        <v>0</v>
      </c>
      <c r="L53" s="66">
        <f t="shared" si="28"/>
        <v>0</v>
      </c>
      <c r="M53" s="66">
        <f t="shared" si="29"/>
        <v>9.9979869781326278E-4</v>
      </c>
      <c r="N53" s="66">
        <f t="shared" si="30"/>
        <v>0</v>
      </c>
      <c r="O53" s="67">
        <f t="shared" si="31"/>
        <v>0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1.1578919725567981E-4</v>
      </c>
      <c r="X53" s="65">
        <f t="shared" si="35"/>
        <v>1.157891972556798</v>
      </c>
      <c r="Y53" s="68">
        <f t="shared" si="37"/>
        <v>1E-4</v>
      </c>
      <c r="Z53" s="68">
        <f t="shared" si="38"/>
        <v>1E-4</v>
      </c>
      <c r="AA53" s="66">
        <f t="shared" si="36"/>
        <v>9.9979869781326278E-4</v>
      </c>
      <c r="AB53" s="68">
        <f t="shared" si="39"/>
        <v>1E-4</v>
      </c>
    </row>
    <row r="54" spans="1:28">
      <c r="A54">
        <v>100.18</v>
      </c>
      <c r="B54">
        <v>0.20878814920578262</v>
      </c>
      <c r="D54" s="66">
        <f t="shared" si="20"/>
        <v>0</v>
      </c>
      <c r="E54" s="66">
        <f t="shared" si="21"/>
        <v>0</v>
      </c>
      <c r="F54" s="66">
        <f t="shared" si="22"/>
        <v>0</v>
      </c>
      <c r="G54" s="66">
        <f t="shared" si="23"/>
        <v>9.9980018679428025E-4</v>
      </c>
      <c r="H54" s="66">
        <f t="shared" si="24"/>
        <v>0</v>
      </c>
      <c r="I54" s="66">
        <f t="shared" si="25"/>
        <v>9.9980018679428025E-4</v>
      </c>
      <c r="J54" s="66">
        <f t="shared" si="26"/>
        <v>0</v>
      </c>
      <c r="K54" s="66">
        <f t="shared" si="27"/>
        <v>0</v>
      </c>
      <c r="L54" s="66">
        <f t="shared" si="28"/>
        <v>0</v>
      </c>
      <c r="M54" s="66">
        <f t="shared" si="29"/>
        <v>9.9980018679428025E-4</v>
      </c>
      <c r="N54" s="66">
        <f t="shared" si="30"/>
        <v>0</v>
      </c>
      <c r="O54" s="67">
        <f t="shared" si="31"/>
        <v>0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1.0633465908886546E-4</v>
      </c>
      <c r="X54" s="65">
        <f t="shared" si="35"/>
        <v>1.0633465908886546</v>
      </c>
      <c r="Y54" s="68">
        <f t="shared" si="37"/>
        <v>1E-4</v>
      </c>
      <c r="Z54" s="68">
        <f t="shared" si="38"/>
        <v>1E-4</v>
      </c>
      <c r="AA54" s="66">
        <f t="shared" si="36"/>
        <v>9.9980018679428025E-4</v>
      </c>
      <c r="AB54" s="68">
        <f t="shared" si="39"/>
        <v>1E-4</v>
      </c>
    </row>
    <row r="55" spans="1:28">
      <c r="A55">
        <v>110.33</v>
      </c>
      <c r="B55">
        <v>0.20878814920578262</v>
      </c>
      <c r="D55" s="66">
        <f t="shared" si="20"/>
        <v>0</v>
      </c>
      <c r="E55" s="66">
        <f t="shared" si="21"/>
        <v>0</v>
      </c>
      <c r="F55" s="66">
        <f t="shared" si="22"/>
        <v>0</v>
      </c>
      <c r="G55" s="66">
        <f t="shared" si="23"/>
        <v>9.9980184738680789E-4</v>
      </c>
      <c r="H55" s="66">
        <f t="shared" si="24"/>
        <v>0</v>
      </c>
      <c r="I55" s="66">
        <f t="shared" si="25"/>
        <v>9.9980184738680789E-4</v>
      </c>
      <c r="J55" s="66">
        <f t="shared" si="26"/>
        <v>0</v>
      </c>
      <c r="K55" s="66">
        <f t="shared" si="27"/>
        <v>0</v>
      </c>
      <c r="L55" s="66">
        <f t="shared" si="28"/>
        <v>0</v>
      </c>
      <c r="M55" s="66">
        <f t="shared" si="29"/>
        <v>9.9980184738680789E-4</v>
      </c>
      <c r="N55" s="66">
        <f t="shared" si="30"/>
        <v>0</v>
      </c>
      <c r="O55" s="67">
        <f t="shared" si="31"/>
        <v>0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9.6552217416138336E-5</v>
      </c>
      <c r="X55" s="65">
        <f t="shared" si="35"/>
        <v>0.96552217416138331</v>
      </c>
      <c r="Y55" s="68">
        <f t="shared" si="37"/>
        <v>1E-4</v>
      </c>
      <c r="Z55" s="68">
        <f t="shared" si="38"/>
        <v>1E-4</v>
      </c>
      <c r="AA55" s="66">
        <f t="shared" si="36"/>
        <v>9.9980184738680789E-4</v>
      </c>
      <c r="AB55" s="68">
        <f t="shared" si="39"/>
        <v>1E-4</v>
      </c>
    </row>
    <row r="56" spans="1:28">
      <c r="A56">
        <v>121.28</v>
      </c>
      <c r="B56">
        <v>0.20878814920578262</v>
      </c>
      <c r="D56" s="66">
        <f t="shared" si="20"/>
        <v>0</v>
      </c>
      <c r="E56" s="66">
        <f t="shared" si="21"/>
        <v>0</v>
      </c>
      <c r="F56" s="66">
        <f t="shared" si="22"/>
        <v>0</v>
      </c>
      <c r="G56" s="66">
        <f t="shared" si="23"/>
        <v>9.9980344902566003E-4</v>
      </c>
      <c r="H56" s="66">
        <f t="shared" si="24"/>
        <v>0</v>
      </c>
      <c r="I56" s="66">
        <f t="shared" si="25"/>
        <v>9.9980344902566003E-4</v>
      </c>
      <c r="J56" s="66">
        <f t="shared" si="26"/>
        <v>0</v>
      </c>
      <c r="K56" s="66">
        <f t="shared" si="27"/>
        <v>0</v>
      </c>
      <c r="L56" s="66">
        <f t="shared" si="28"/>
        <v>0</v>
      </c>
      <c r="M56" s="66">
        <f t="shared" si="29"/>
        <v>9.9980344902566003E-4</v>
      </c>
      <c r="N56" s="66">
        <f t="shared" si="30"/>
        <v>0</v>
      </c>
      <c r="O56" s="67">
        <f t="shared" si="31"/>
        <v>0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8.7834813221656857E-5</v>
      </c>
      <c r="X56" s="65">
        <f t="shared" si="35"/>
        <v>0.8783481322165686</v>
      </c>
      <c r="Y56" s="68">
        <f t="shared" si="37"/>
        <v>1E-4</v>
      </c>
      <c r="Z56" s="68">
        <f t="shared" si="38"/>
        <v>1E-4</v>
      </c>
      <c r="AA56" s="66">
        <f t="shared" si="36"/>
        <v>9.9980344902566003E-4</v>
      </c>
      <c r="AB56" s="68">
        <f t="shared" si="39"/>
        <v>1E-4</v>
      </c>
    </row>
    <row r="57" spans="1:28">
      <c r="A57">
        <v>133.13999999999999</v>
      </c>
      <c r="B57">
        <v>0.20878814920578262</v>
      </c>
      <c r="D57" s="66">
        <f t="shared" si="20"/>
        <v>0</v>
      </c>
      <c r="E57" s="66">
        <f t="shared" si="21"/>
        <v>0</v>
      </c>
      <c r="F57" s="66">
        <f t="shared" si="22"/>
        <v>0</v>
      </c>
      <c r="G57" s="66">
        <f t="shared" si="23"/>
        <v>9.9980500305854461E-4</v>
      </c>
      <c r="H57" s="66">
        <f t="shared" si="24"/>
        <v>0</v>
      </c>
      <c r="I57" s="66">
        <f t="shared" si="25"/>
        <v>9.9980500305854461E-4</v>
      </c>
      <c r="J57" s="66">
        <f t="shared" si="26"/>
        <v>0</v>
      </c>
      <c r="K57" s="66">
        <f t="shared" si="27"/>
        <v>0</v>
      </c>
      <c r="L57" s="66">
        <f t="shared" si="28"/>
        <v>0</v>
      </c>
      <c r="M57" s="66">
        <f t="shared" si="29"/>
        <v>9.9980500305854461E-4</v>
      </c>
      <c r="N57" s="66">
        <f t="shared" si="30"/>
        <v>0</v>
      </c>
      <c r="O57" s="67">
        <f t="shared" si="31"/>
        <v>0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8.0010561420478779E-5</v>
      </c>
      <c r="X57" s="65">
        <f t="shared" si="35"/>
        <v>0.80010561420478776</v>
      </c>
      <c r="Y57" s="68">
        <f t="shared" si="37"/>
        <v>1E-4</v>
      </c>
      <c r="Z57" s="68">
        <f t="shared" si="38"/>
        <v>1E-4</v>
      </c>
      <c r="AA57" s="66">
        <f t="shared" si="36"/>
        <v>9.9980500305854461E-4</v>
      </c>
      <c r="AB57" s="68">
        <f t="shared" si="39"/>
        <v>1E-4</v>
      </c>
    </row>
    <row r="58" spans="1:28">
      <c r="A58">
        <v>145.12</v>
      </c>
      <c r="B58">
        <v>0.20878814920578262</v>
      </c>
      <c r="D58" s="66">
        <f t="shared" si="20"/>
        <v>0</v>
      </c>
      <c r="E58" s="66">
        <f t="shared" si="21"/>
        <v>0</v>
      </c>
      <c r="F58" s="66">
        <f t="shared" si="22"/>
        <v>0</v>
      </c>
      <c r="G58" s="66">
        <f t="shared" si="23"/>
        <v>9.9980641650577085E-4</v>
      </c>
      <c r="H58" s="66">
        <f t="shared" si="24"/>
        <v>0</v>
      </c>
      <c r="I58" s="66">
        <f t="shared" si="25"/>
        <v>9.9980641650577085E-4</v>
      </c>
      <c r="J58" s="66">
        <f t="shared" si="26"/>
        <v>0</v>
      </c>
      <c r="K58" s="66">
        <f t="shared" si="27"/>
        <v>0</v>
      </c>
      <c r="L58" s="66">
        <f t="shared" si="28"/>
        <v>0</v>
      </c>
      <c r="M58" s="66">
        <f t="shared" si="29"/>
        <v>9.9980641650577085E-4</v>
      </c>
      <c r="N58" s="66">
        <f t="shared" si="30"/>
        <v>0</v>
      </c>
      <c r="O58" s="67">
        <f t="shared" si="31"/>
        <v>0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7.3405499914019719E-5</v>
      </c>
      <c r="X58" s="65">
        <f t="shared" si="35"/>
        <v>0.73405499914019723</v>
      </c>
      <c r="Y58" s="68">
        <f t="shared" si="37"/>
        <v>1E-4</v>
      </c>
      <c r="Z58" s="68">
        <f t="shared" si="38"/>
        <v>1E-4</v>
      </c>
      <c r="AA58" s="66">
        <f t="shared" si="36"/>
        <v>9.9980641650577085E-4</v>
      </c>
      <c r="AB58" s="68">
        <f t="shared" si="39"/>
        <v>1E-4</v>
      </c>
    </row>
    <row r="59" spans="1:28">
      <c r="A59">
        <v>159.18</v>
      </c>
      <c r="B59">
        <v>0.20878814920578262</v>
      </c>
      <c r="D59" s="66">
        <f t="shared" si="20"/>
        <v>0</v>
      </c>
      <c r="E59" s="66">
        <f t="shared" si="21"/>
        <v>0</v>
      </c>
      <c r="F59" s="66">
        <f t="shared" si="22"/>
        <v>0</v>
      </c>
      <c r="G59" s="66">
        <f t="shared" si="23"/>
        <v>9.9980791092546344E-4</v>
      </c>
      <c r="H59" s="66">
        <f t="shared" si="24"/>
        <v>0</v>
      </c>
      <c r="I59" s="66">
        <f t="shared" si="25"/>
        <v>9.9980791092546344E-4</v>
      </c>
      <c r="J59" s="66">
        <f t="shared" si="26"/>
        <v>0</v>
      </c>
      <c r="K59" s="66">
        <f t="shared" si="27"/>
        <v>0</v>
      </c>
      <c r="L59" s="66">
        <f t="shared" si="28"/>
        <v>0</v>
      </c>
      <c r="M59" s="66">
        <f t="shared" si="29"/>
        <v>9.9980791092546344E-4</v>
      </c>
      <c r="N59" s="66">
        <f t="shared" si="30"/>
        <v>0</v>
      </c>
      <c r="O59" s="67">
        <f t="shared" si="31"/>
        <v>0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6.6921762454595694E-5</v>
      </c>
      <c r="X59" s="65">
        <f t="shared" si="35"/>
        <v>0.6692176245459569</v>
      </c>
      <c r="Y59" s="68">
        <f t="shared" si="37"/>
        <v>1E-4</v>
      </c>
      <c r="Z59" s="68">
        <f t="shared" si="38"/>
        <v>1E-4</v>
      </c>
      <c r="AA59" s="66">
        <f t="shared" si="36"/>
        <v>9.9980791092546344E-4</v>
      </c>
      <c r="AB59" s="68">
        <f t="shared" si="39"/>
        <v>1E-4</v>
      </c>
    </row>
    <row r="60" spans="1:28">
      <c r="A60">
        <v>174.01</v>
      </c>
      <c r="B60">
        <v>0.20878814920578262</v>
      </c>
      <c r="D60" s="66">
        <f t="shared" si="20"/>
        <v>0</v>
      </c>
      <c r="E60" s="66">
        <f t="shared" si="21"/>
        <v>0</v>
      </c>
      <c r="F60" s="66">
        <f t="shared" si="22"/>
        <v>0</v>
      </c>
      <c r="G60" s="66">
        <f t="shared" si="23"/>
        <v>9.9980932878404117E-4</v>
      </c>
      <c r="H60" s="66">
        <f t="shared" si="24"/>
        <v>0</v>
      </c>
      <c r="I60" s="66">
        <f t="shared" si="25"/>
        <v>9.9980932878404117E-4</v>
      </c>
      <c r="J60" s="66">
        <f t="shared" si="26"/>
        <v>0</v>
      </c>
      <c r="K60" s="66">
        <f t="shared" si="27"/>
        <v>0</v>
      </c>
      <c r="L60" s="66">
        <f t="shared" si="28"/>
        <v>0</v>
      </c>
      <c r="M60" s="66">
        <f t="shared" si="29"/>
        <v>9.9980932878404117E-4</v>
      </c>
      <c r="N60" s="66">
        <f t="shared" si="30"/>
        <v>0</v>
      </c>
      <c r="O60" s="67">
        <f t="shared" si="31"/>
        <v>0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6.1218356114720661E-5</v>
      </c>
      <c r="X60" s="65">
        <f t="shared" si="35"/>
        <v>0.61218356114720662</v>
      </c>
      <c r="Y60" s="68">
        <f t="shared" si="37"/>
        <v>1E-4</v>
      </c>
      <c r="Z60" s="68">
        <f t="shared" si="38"/>
        <v>1E-4</v>
      </c>
      <c r="AA60" s="66">
        <f t="shared" si="36"/>
        <v>9.9980932878404117E-4</v>
      </c>
      <c r="AB60" s="68">
        <f t="shared" si="39"/>
        <v>1E-4</v>
      </c>
    </row>
    <row r="61" spans="1:28">
      <c r="A61">
        <v>189.69</v>
      </c>
      <c r="B61">
        <v>0.20878814920578262</v>
      </c>
      <c r="D61" s="66">
        <f t="shared" si="20"/>
        <v>0</v>
      </c>
      <c r="E61" s="66">
        <f t="shared" si="21"/>
        <v>0</v>
      </c>
      <c r="F61" s="66">
        <f t="shared" si="22"/>
        <v>0</v>
      </c>
      <c r="G61" s="66">
        <f t="shared" si="23"/>
        <v>9.99810682281152E-4</v>
      </c>
      <c r="H61" s="66">
        <f t="shared" si="24"/>
        <v>0</v>
      </c>
      <c r="I61" s="66">
        <f t="shared" si="25"/>
        <v>9.99810682281152E-4</v>
      </c>
      <c r="J61" s="66">
        <f t="shared" si="26"/>
        <v>0</v>
      </c>
      <c r="K61" s="66">
        <f t="shared" si="27"/>
        <v>0</v>
      </c>
      <c r="L61" s="66">
        <f t="shared" si="28"/>
        <v>0</v>
      </c>
      <c r="M61" s="66">
        <f t="shared" si="29"/>
        <v>9.99810682281152E-4</v>
      </c>
      <c r="N61" s="66">
        <f t="shared" si="30"/>
        <v>0</v>
      </c>
      <c r="O61" s="67">
        <f t="shared" si="31"/>
        <v>0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5.6157974313472205E-5</v>
      </c>
      <c r="X61" s="65">
        <f t="shared" si="35"/>
        <v>0.56157974313472203</v>
      </c>
      <c r="Y61" s="68">
        <f t="shared" si="37"/>
        <v>1E-4</v>
      </c>
      <c r="Z61" s="68">
        <f t="shared" si="38"/>
        <v>1E-4</v>
      </c>
      <c r="AA61" s="66">
        <f t="shared" si="36"/>
        <v>9.99810682281152E-4</v>
      </c>
      <c r="AB61" s="68">
        <f t="shared" si="39"/>
        <v>1E-4</v>
      </c>
    </row>
    <row r="62" spans="1:28">
      <c r="A62">
        <v>207.09</v>
      </c>
      <c r="B62">
        <v>0.20878814920578262</v>
      </c>
      <c r="D62" s="66">
        <f t="shared" si="20"/>
        <v>0</v>
      </c>
      <c r="E62" s="66">
        <f t="shared" si="21"/>
        <v>0</v>
      </c>
      <c r="F62" s="66">
        <f t="shared" si="22"/>
        <v>0</v>
      </c>
      <c r="G62" s="66">
        <f t="shared" si="23"/>
        <v>9.9981203948437095E-4</v>
      </c>
      <c r="H62" s="66">
        <f t="shared" si="24"/>
        <v>0</v>
      </c>
      <c r="I62" s="66">
        <f t="shared" si="25"/>
        <v>9.9981203948437095E-4</v>
      </c>
      <c r="J62" s="66">
        <f t="shared" si="26"/>
        <v>0</v>
      </c>
      <c r="K62" s="66">
        <f t="shared" si="27"/>
        <v>0</v>
      </c>
      <c r="L62" s="66">
        <f t="shared" si="28"/>
        <v>0</v>
      </c>
      <c r="M62" s="66">
        <f t="shared" si="29"/>
        <v>9.9981203948437095E-4</v>
      </c>
      <c r="N62" s="66">
        <f t="shared" si="30"/>
        <v>0</v>
      </c>
      <c r="O62" s="67">
        <f t="shared" si="31"/>
        <v>0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5.1439500446774556E-5</v>
      </c>
      <c r="X62" s="65">
        <f t="shared" si="35"/>
        <v>0.51439500446774555</v>
      </c>
      <c r="Y62" s="68">
        <f t="shared" si="37"/>
        <v>1E-4</v>
      </c>
      <c r="Z62" s="68">
        <f t="shared" si="38"/>
        <v>1E-4</v>
      </c>
      <c r="AA62" s="66">
        <f t="shared" si="36"/>
        <v>9.9981203948437095E-4</v>
      </c>
      <c r="AB62" s="68">
        <f t="shared" si="39"/>
        <v>1E-4</v>
      </c>
    </row>
    <row r="63" spans="1:28">
      <c r="A63">
        <v>227.69</v>
      </c>
      <c r="B63">
        <v>0.23488666785650542</v>
      </c>
      <c r="D63" s="66">
        <f t="shared" si="20"/>
        <v>0</v>
      </c>
      <c r="E63" s="66">
        <f t="shared" si="21"/>
        <v>0</v>
      </c>
      <c r="F63" s="66">
        <f t="shared" si="22"/>
        <v>0</v>
      </c>
      <c r="G63" s="66">
        <f t="shared" si="23"/>
        <v>9.998134843047493E-4</v>
      </c>
      <c r="H63" s="66">
        <f t="shared" si="24"/>
        <v>0</v>
      </c>
      <c r="I63" s="66">
        <f t="shared" si="25"/>
        <v>9.998134843047493E-4</v>
      </c>
      <c r="J63" s="66">
        <f t="shared" si="26"/>
        <v>0</v>
      </c>
      <c r="K63" s="66">
        <f t="shared" si="27"/>
        <v>0</v>
      </c>
      <c r="L63" s="66">
        <f t="shared" si="28"/>
        <v>0</v>
      </c>
      <c r="M63" s="66">
        <f t="shared" si="29"/>
        <v>9.998134843047493E-4</v>
      </c>
      <c r="N63" s="66">
        <f t="shared" si="30"/>
        <v>0</v>
      </c>
      <c r="O63" s="67">
        <f t="shared" si="31"/>
        <v>0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4.678556874488358E-5</v>
      </c>
      <c r="X63" s="65">
        <f t="shared" si="35"/>
        <v>0.46785568744883582</v>
      </c>
      <c r="Y63" s="68">
        <f t="shared" si="37"/>
        <v>2.6098518650722796E-2</v>
      </c>
      <c r="Z63" s="68">
        <f t="shared" si="38"/>
        <v>1E-4</v>
      </c>
      <c r="AA63" s="66">
        <f t="shared" si="36"/>
        <v>9.998134843047493E-4</v>
      </c>
      <c r="AB63" s="68">
        <f t="shared" si="39"/>
        <v>1E-4</v>
      </c>
    </row>
    <row r="64" spans="1:28">
      <c r="A64">
        <v>249.89</v>
      </c>
      <c r="B64">
        <v>0.23488666785650542</v>
      </c>
      <c r="D64" s="66">
        <f t="shared" si="20"/>
        <v>0</v>
      </c>
      <c r="E64" s="66">
        <f t="shared" si="21"/>
        <v>0</v>
      </c>
      <c r="F64" s="66">
        <f t="shared" si="22"/>
        <v>0</v>
      </c>
      <c r="G64" s="66">
        <f t="shared" si="23"/>
        <v>9.9981488034119395E-4</v>
      </c>
      <c r="H64" s="66">
        <f t="shared" si="24"/>
        <v>0</v>
      </c>
      <c r="I64" s="66">
        <f t="shared" si="25"/>
        <v>9.9981488034119395E-4</v>
      </c>
      <c r="J64" s="66">
        <f t="shared" si="26"/>
        <v>0</v>
      </c>
      <c r="K64" s="66">
        <f t="shared" si="27"/>
        <v>0</v>
      </c>
      <c r="L64" s="66">
        <f t="shared" si="28"/>
        <v>0</v>
      </c>
      <c r="M64" s="66">
        <f t="shared" si="29"/>
        <v>9.9981488034119395E-4</v>
      </c>
      <c r="N64" s="66">
        <f t="shared" si="30"/>
        <v>0</v>
      </c>
      <c r="O64" s="67">
        <f t="shared" si="31"/>
        <v>0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4.2629181429919341E-5</v>
      </c>
      <c r="X64" s="65">
        <f t="shared" si="35"/>
        <v>0.42629181429919338</v>
      </c>
      <c r="Y64" s="68">
        <f t="shared" si="37"/>
        <v>1E-4</v>
      </c>
      <c r="Z64" s="68">
        <f t="shared" si="38"/>
        <v>1E-4</v>
      </c>
      <c r="AA64" s="66">
        <f t="shared" si="36"/>
        <v>9.9981488034119395E-4</v>
      </c>
      <c r="AB64" s="68">
        <f t="shared" si="39"/>
        <v>1E-4</v>
      </c>
    </row>
    <row r="65" spans="1:28">
      <c r="A65">
        <v>272.27999999999997</v>
      </c>
      <c r="B65">
        <v>0.23488666785650542</v>
      </c>
      <c r="D65" s="66">
        <f t="shared" si="20"/>
        <v>0</v>
      </c>
      <c r="E65" s="66">
        <f t="shared" si="21"/>
        <v>0</v>
      </c>
      <c r="F65" s="66">
        <f t="shared" si="22"/>
        <v>0</v>
      </c>
      <c r="G65" s="66">
        <f t="shared" si="23"/>
        <v>9.9981614955464639E-4</v>
      </c>
      <c r="H65" s="66">
        <f t="shared" si="24"/>
        <v>0</v>
      </c>
      <c r="I65" s="66">
        <f t="shared" si="25"/>
        <v>9.9981614955464639E-4</v>
      </c>
      <c r="J65" s="66">
        <f t="shared" si="26"/>
        <v>0</v>
      </c>
      <c r="K65" s="66">
        <f t="shared" si="27"/>
        <v>0</v>
      </c>
      <c r="L65" s="66">
        <f t="shared" si="28"/>
        <v>0</v>
      </c>
      <c r="M65" s="66">
        <f t="shared" si="29"/>
        <v>9.9981614955464639E-4</v>
      </c>
      <c r="N65" s="66">
        <f t="shared" si="30"/>
        <v>0</v>
      </c>
      <c r="O65" s="67">
        <f t="shared" si="31"/>
        <v>0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3.9123718773037113E-5</v>
      </c>
      <c r="X65" s="65">
        <f t="shared" si="35"/>
        <v>0.39123718773037114</v>
      </c>
      <c r="Y65" s="68">
        <f t="shared" si="37"/>
        <v>1E-4</v>
      </c>
      <c r="Z65" s="68">
        <f t="shared" si="38"/>
        <v>1E-4</v>
      </c>
      <c r="AA65" s="66">
        <f t="shared" si="36"/>
        <v>9.9981614955464639E-4</v>
      </c>
      <c r="AB65" s="68">
        <f t="shared" si="39"/>
        <v>1E-4</v>
      </c>
    </row>
    <row r="66" spans="1:28">
      <c r="A66">
        <v>298.93</v>
      </c>
      <c r="B66">
        <v>0.23488666785650542</v>
      </c>
      <c r="D66" s="66">
        <f t="shared" si="20"/>
        <v>0</v>
      </c>
      <c r="E66" s="66">
        <f t="shared" si="21"/>
        <v>0</v>
      </c>
      <c r="F66" s="66">
        <f t="shared" si="22"/>
        <v>0</v>
      </c>
      <c r="G66" s="66">
        <f t="shared" si="23"/>
        <v>9.9981751108362102E-4</v>
      </c>
      <c r="H66" s="66">
        <f t="shared" si="24"/>
        <v>0</v>
      </c>
      <c r="I66" s="66">
        <f t="shared" si="25"/>
        <v>9.9981751108362102E-4</v>
      </c>
      <c r="J66" s="66">
        <f t="shared" si="26"/>
        <v>0</v>
      </c>
      <c r="K66" s="66">
        <f t="shared" si="27"/>
        <v>0</v>
      </c>
      <c r="L66" s="66">
        <f t="shared" si="28"/>
        <v>0</v>
      </c>
      <c r="M66" s="66">
        <f t="shared" si="29"/>
        <v>9.9981751108362102E-4</v>
      </c>
      <c r="N66" s="66">
        <f t="shared" si="30"/>
        <v>0</v>
      </c>
      <c r="O66" s="67">
        <f t="shared" si="31"/>
        <v>0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3.5635788136093877E-5</v>
      </c>
      <c r="X66" s="65">
        <f t="shared" si="35"/>
        <v>0.35635788136093877</v>
      </c>
      <c r="Y66" s="68">
        <f t="shared" si="37"/>
        <v>1E-4</v>
      </c>
      <c r="Z66" s="68">
        <f t="shared" si="38"/>
        <v>1E-4</v>
      </c>
      <c r="AA66" s="66">
        <f t="shared" si="36"/>
        <v>9.9981751108362102E-4</v>
      </c>
      <c r="AB66" s="68">
        <f t="shared" si="39"/>
        <v>1E-4</v>
      </c>
    </row>
    <row r="67" spans="1:28">
      <c r="A67">
        <v>326.61</v>
      </c>
      <c r="B67">
        <v>0.23488666785650542</v>
      </c>
      <c r="D67" s="66">
        <f t="shared" si="20"/>
        <v>0</v>
      </c>
      <c r="E67" s="66">
        <f t="shared" si="21"/>
        <v>0</v>
      </c>
      <c r="F67" s="66">
        <f t="shared" si="22"/>
        <v>0</v>
      </c>
      <c r="G67" s="66">
        <f t="shared" si="23"/>
        <v>9.9981878381589563E-4</v>
      </c>
      <c r="H67" s="66">
        <f t="shared" si="24"/>
        <v>0</v>
      </c>
      <c r="I67" s="66">
        <f t="shared" si="25"/>
        <v>9.9981878381589563E-4</v>
      </c>
      <c r="J67" s="66">
        <f t="shared" si="26"/>
        <v>0</v>
      </c>
      <c r="K67" s="66">
        <f t="shared" si="27"/>
        <v>0</v>
      </c>
      <c r="L67" s="66">
        <f t="shared" si="28"/>
        <v>0</v>
      </c>
      <c r="M67" s="66">
        <f t="shared" si="29"/>
        <v>9.9981878381589563E-4</v>
      </c>
      <c r="N67" s="66">
        <f t="shared" si="30"/>
        <v>0</v>
      </c>
      <c r="O67" s="67">
        <f t="shared" si="31"/>
        <v>0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3.2615676640404587E-5</v>
      </c>
      <c r="X67" s="65">
        <f t="shared" si="35"/>
        <v>0.32615676640404589</v>
      </c>
      <c r="Y67" s="68">
        <f t="shared" si="37"/>
        <v>1E-4</v>
      </c>
      <c r="Z67" s="68">
        <f t="shared" si="38"/>
        <v>1E-4</v>
      </c>
      <c r="AA67" s="66">
        <f t="shared" si="36"/>
        <v>9.9981878381589563E-4</v>
      </c>
      <c r="AB67" s="68">
        <f t="shared" si="39"/>
        <v>1E-4</v>
      </c>
    </row>
    <row r="68" spans="1:28">
      <c r="A68">
        <v>358</v>
      </c>
      <c r="B68">
        <v>0.23488666785650542</v>
      </c>
      <c r="D68" s="66">
        <f t="shared" si="20"/>
        <v>0</v>
      </c>
      <c r="E68" s="66">
        <f t="shared" si="21"/>
        <v>0</v>
      </c>
      <c r="F68" s="66">
        <f t="shared" si="22"/>
        <v>0</v>
      </c>
      <c r="G68" s="66">
        <f t="shared" si="23"/>
        <v>9.9982008406984766E-4</v>
      </c>
      <c r="H68" s="66">
        <f t="shared" si="24"/>
        <v>0</v>
      </c>
      <c r="I68" s="66">
        <f t="shared" si="25"/>
        <v>9.9982008406984766E-4</v>
      </c>
      <c r="J68" s="66">
        <f t="shared" si="26"/>
        <v>0</v>
      </c>
      <c r="K68" s="66">
        <f t="shared" si="27"/>
        <v>0</v>
      </c>
      <c r="L68" s="66">
        <f t="shared" si="28"/>
        <v>0</v>
      </c>
      <c r="M68" s="66">
        <f t="shared" si="29"/>
        <v>9.9982008406984766E-4</v>
      </c>
      <c r="N68" s="66">
        <f t="shared" si="30"/>
        <v>0</v>
      </c>
      <c r="O68" s="67">
        <f t="shared" si="31"/>
        <v>0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2.9755883093638389E-5</v>
      </c>
      <c r="X68" s="65">
        <f t="shared" si="35"/>
        <v>0.29755883093638391</v>
      </c>
      <c r="Y68" s="68">
        <f t="shared" si="37"/>
        <v>1E-4</v>
      </c>
      <c r="Z68" s="68">
        <f t="shared" si="38"/>
        <v>1E-4</v>
      </c>
      <c r="AA68" s="66">
        <f t="shared" si="36"/>
        <v>9.9982008406984766E-4</v>
      </c>
      <c r="AB68" s="68">
        <f t="shared" si="39"/>
        <v>1E-4</v>
      </c>
    </row>
    <row r="69" spans="1:28">
      <c r="A69">
        <v>391.86</v>
      </c>
      <c r="B69">
        <v>0.23488666785650542</v>
      </c>
      <c r="D69" s="66">
        <f t="shared" si="20"/>
        <v>0</v>
      </c>
      <c r="E69" s="66">
        <f t="shared" si="21"/>
        <v>0</v>
      </c>
      <c r="F69" s="66">
        <f t="shared" si="22"/>
        <v>0</v>
      </c>
      <c r="G69" s="66">
        <f t="shared" si="23"/>
        <v>9.9982134645634703E-4</v>
      </c>
      <c r="H69" s="66">
        <f t="shared" si="24"/>
        <v>0</v>
      </c>
      <c r="I69" s="66">
        <f t="shared" si="25"/>
        <v>9.9982134645634703E-4</v>
      </c>
      <c r="J69" s="66">
        <f t="shared" si="26"/>
        <v>0</v>
      </c>
      <c r="K69" s="66">
        <f t="shared" si="27"/>
        <v>0</v>
      </c>
      <c r="L69" s="66">
        <f t="shared" si="28"/>
        <v>0</v>
      </c>
      <c r="M69" s="66">
        <f t="shared" si="29"/>
        <v>9.9982134645634703E-4</v>
      </c>
      <c r="N69" s="66">
        <f t="shared" si="30"/>
        <v>0</v>
      </c>
      <c r="O69" s="67">
        <f t="shared" si="31"/>
        <v>0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2.7184724512638549E-5</v>
      </c>
      <c r="X69" s="65">
        <f t="shared" si="35"/>
        <v>0.27184724512638547</v>
      </c>
      <c r="Y69" s="68">
        <f t="shared" si="37"/>
        <v>1E-4</v>
      </c>
      <c r="Z69" s="68">
        <f t="shared" si="38"/>
        <v>1E-4</v>
      </c>
      <c r="AA69" s="66">
        <f t="shared" si="36"/>
        <v>9.9982134645634703E-4</v>
      </c>
      <c r="AB69" s="68">
        <f t="shared" si="39"/>
        <v>1E-4</v>
      </c>
    </row>
    <row r="70" spans="1:28">
      <c r="A70">
        <v>428.4</v>
      </c>
      <c r="B70">
        <v>0.23488666785650542</v>
      </c>
      <c r="D70" s="66">
        <f t="shared" si="20"/>
        <v>0</v>
      </c>
      <c r="E70" s="66">
        <f t="shared" si="21"/>
        <v>0</v>
      </c>
      <c r="F70" s="66">
        <f t="shared" si="22"/>
        <v>0</v>
      </c>
      <c r="G70" s="66">
        <f t="shared" si="23"/>
        <v>9.998225745766298E-4</v>
      </c>
      <c r="H70" s="66">
        <f t="shared" si="24"/>
        <v>0</v>
      </c>
      <c r="I70" s="66">
        <f t="shared" si="25"/>
        <v>9.998225745766298E-4</v>
      </c>
      <c r="J70" s="66">
        <f t="shared" si="26"/>
        <v>0</v>
      </c>
      <c r="K70" s="66">
        <f t="shared" si="27"/>
        <v>0</v>
      </c>
      <c r="L70" s="66">
        <f t="shared" si="28"/>
        <v>0</v>
      </c>
      <c r="M70" s="66">
        <f t="shared" si="29"/>
        <v>9.998225745766298E-4</v>
      </c>
      <c r="N70" s="66">
        <f t="shared" si="30"/>
        <v>0</v>
      </c>
      <c r="O70" s="67">
        <f t="shared" si="31"/>
        <v>0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2.4866027421854676E-5</v>
      </c>
      <c r="X70" s="65">
        <f t="shared" si="35"/>
        <v>0.24866027421854675</v>
      </c>
      <c r="Y70" s="68">
        <f t="shared" si="37"/>
        <v>1E-4</v>
      </c>
      <c r="Z70" s="68">
        <f t="shared" si="38"/>
        <v>1E-4</v>
      </c>
      <c r="AA70" s="66">
        <f t="shared" si="36"/>
        <v>9.998225745766298E-4</v>
      </c>
      <c r="AB70" s="68">
        <f t="shared" si="39"/>
        <v>1E-4</v>
      </c>
    </row>
    <row r="71" spans="1:28">
      <c r="A71">
        <v>468.51</v>
      </c>
      <c r="B71">
        <v>0.23488666785650542</v>
      </c>
      <c r="D71" s="66">
        <f t="shared" si="20"/>
        <v>0</v>
      </c>
      <c r="E71" s="66">
        <f t="shared" si="21"/>
        <v>0</v>
      </c>
      <c r="F71" s="66">
        <f t="shared" si="22"/>
        <v>0</v>
      </c>
      <c r="G71" s="66">
        <f t="shared" si="23"/>
        <v>9.998237906151564E-4</v>
      </c>
      <c r="H71" s="66">
        <f t="shared" si="24"/>
        <v>0</v>
      </c>
      <c r="I71" s="66">
        <f t="shared" si="25"/>
        <v>9.998237906151564E-4</v>
      </c>
      <c r="J71" s="66">
        <f t="shared" si="26"/>
        <v>0</v>
      </c>
      <c r="K71" s="66">
        <f t="shared" si="27"/>
        <v>0</v>
      </c>
      <c r="L71" s="66">
        <f t="shared" si="28"/>
        <v>0</v>
      </c>
      <c r="M71" s="66">
        <f t="shared" si="29"/>
        <v>9.998237906151564E-4</v>
      </c>
      <c r="N71" s="66">
        <f t="shared" si="30"/>
        <v>0</v>
      </c>
      <c r="O71" s="67">
        <f t="shared" si="31"/>
        <v>0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2.2737201228410372E-5</v>
      </c>
      <c r="X71" s="65">
        <f t="shared" si="35"/>
        <v>0.22737201228410372</v>
      </c>
      <c r="Y71" s="68">
        <f t="shared" si="37"/>
        <v>1E-4</v>
      </c>
      <c r="Z71" s="68">
        <f t="shared" si="38"/>
        <v>1E-4</v>
      </c>
      <c r="AA71" s="66">
        <f t="shared" si="36"/>
        <v>9.998237906151564E-4</v>
      </c>
      <c r="AB71" s="68">
        <f t="shared" si="39"/>
        <v>1E-4</v>
      </c>
    </row>
    <row r="72" spans="1:28">
      <c r="A72">
        <v>513.57000000000005</v>
      </c>
      <c r="B72">
        <v>0.23488666785650542</v>
      </c>
      <c r="D72" s="66">
        <f t="shared" ref="D72:D103" si="40">IF(B72-$D$4&gt;0.05,B72-$D$4,IF(A72="","",0))</f>
        <v>0</v>
      </c>
      <c r="E72" s="66">
        <f t="shared" ref="E72:E103" si="41">IF(D72="","",IF(A72&lt;$F$4+0.01,0,10^(((-0.434*$E$4)/(LOG(A72)-LOG($F$4)))+LOG($G$4))))</f>
        <v>0</v>
      </c>
      <c r="F72" s="66">
        <f t="shared" ref="F72:F103" si="42">IF(E72="","",IF(ABS(D72-E72)&lt;0.05,0,D72-E72))</f>
        <v>0</v>
      </c>
      <c r="G72" s="66">
        <f t="shared" ref="G72:G103" si="43">IF(OR(D72="",$H$4=""),"",IF(A72&lt;$I$4,0,10^(((-0.434*$H$4)/(LOG(A72)-LOG($I$4)))+LOG($J$4))))</f>
        <v>9.9982502109068885E-4</v>
      </c>
      <c r="H72" s="66">
        <f t="shared" ref="H72:H103" si="44">IF(G72="","",IF(ABS(G72-F72)&lt;0.05,0,G72-F72))</f>
        <v>0</v>
      </c>
      <c r="I72" s="66">
        <f t="shared" ref="I72:I103" si="45">IF(G72="","",E72+G72)</f>
        <v>9.9982502109068885E-4</v>
      </c>
      <c r="J72" s="66">
        <f t="shared" ref="J72:J103" si="46">IF(I72="","",IF(ABS(D72-I72)&lt;0.05,0,D72-I72))</f>
        <v>0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0</v>
      </c>
      <c r="M72" s="66">
        <f t="shared" ref="M72:M103" si="49">IF(L72="","",E72+G72+K72)</f>
        <v>9.9982502109068885E-4</v>
      </c>
      <c r="N72" s="66">
        <f t="shared" ref="N72:N103" si="50">IF(M72="","",IF(ABS(D72-M72)&lt;0.05,0,D72-M72))</f>
        <v>0</v>
      </c>
      <c r="O72" s="67">
        <f t="shared" ref="O72:O103" si="51">IF($H$4="",IF(A72="","",F72^2),IF(N72="","",N72^2))</f>
        <v>0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2.0742267164208466E-5</v>
      </c>
      <c r="X72" s="65">
        <f t="shared" ref="X72:X103" si="55">IF(D72="","",IF(W72=" "," ",W72*10000))</f>
        <v>0.20742267164208467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9.9982502109068885E-4</v>
      </c>
      <c r="AB72" s="68">
        <f t="shared" si="39"/>
        <v>1E-4</v>
      </c>
    </row>
    <row r="73" spans="1:28">
      <c r="A73">
        <v>561.32000000000005</v>
      </c>
      <c r="B73">
        <v>0.23488666785650542</v>
      </c>
      <c r="D73" s="66">
        <f t="shared" si="40"/>
        <v>0</v>
      </c>
      <c r="E73" s="66">
        <f t="shared" si="41"/>
        <v>0</v>
      </c>
      <c r="F73" s="66">
        <f t="shared" si="42"/>
        <v>0</v>
      </c>
      <c r="G73" s="66">
        <f t="shared" si="43"/>
        <v>9.9982619612171749E-4</v>
      </c>
      <c r="H73" s="66">
        <f t="shared" si="44"/>
        <v>0</v>
      </c>
      <c r="I73" s="66">
        <f t="shared" si="45"/>
        <v>9.9982619612171749E-4</v>
      </c>
      <c r="J73" s="66">
        <f t="shared" si="46"/>
        <v>0</v>
      </c>
      <c r="K73" s="66">
        <f t="shared" si="47"/>
        <v>0</v>
      </c>
      <c r="L73" s="66">
        <f t="shared" si="48"/>
        <v>0</v>
      </c>
      <c r="M73" s="66">
        <f t="shared" si="49"/>
        <v>9.9982619612171749E-4</v>
      </c>
      <c r="N73" s="66">
        <f t="shared" si="50"/>
        <v>0</v>
      </c>
      <c r="O73" s="67">
        <f t="shared" si="51"/>
        <v>0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1.8977777644699175E-5</v>
      </c>
      <c r="X73" s="65">
        <f t="shared" si="55"/>
        <v>0.18977777644699176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9.9982619612171749E-4</v>
      </c>
      <c r="AB73" s="68">
        <f t="shared" ref="AB73:AB104" si="59">IF(AA73-AA72&lt;0.0001,0.0001,AA73-AA72)</f>
        <v>1E-4</v>
      </c>
    </row>
    <row r="74" spans="1:28">
      <c r="A74">
        <v>613.5</v>
      </c>
      <c r="B74">
        <v>0.23488666785650542</v>
      </c>
      <c r="D74" s="66">
        <f t="shared" si="40"/>
        <v>0</v>
      </c>
      <c r="E74" s="66">
        <f t="shared" si="41"/>
        <v>0</v>
      </c>
      <c r="F74" s="66">
        <f t="shared" si="42"/>
        <v>0</v>
      </c>
      <c r="G74" s="66">
        <f t="shared" si="43"/>
        <v>9.9982735527331165E-4</v>
      </c>
      <c r="H74" s="66">
        <f t="shared" si="44"/>
        <v>0</v>
      </c>
      <c r="I74" s="66">
        <f t="shared" si="45"/>
        <v>9.9982735527331165E-4</v>
      </c>
      <c r="J74" s="66">
        <f t="shared" si="46"/>
        <v>0</v>
      </c>
      <c r="K74" s="66">
        <f t="shared" si="47"/>
        <v>0</v>
      </c>
      <c r="L74" s="66">
        <f t="shared" si="48"/>
        <v>0</v>
      </c>
      <c r="M74" s="66">
        <f t="shared" si="49"/>
        <v>9.9982735527331165E-4</v>
      </c>
      <c r="N74" s="66">
        <f t="shared" si="50"/>
        <v>0</v>
      </c>
      <c r="O74" s="67">
        <f t="shared" si="51"/>
        <v>0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1.7363661202155734E-5</v>
      </c>
      <c r="X74" s="65">
        <f t="shared" si="55"/>
        <v>0.17363661202155733</v>
      </c>
      <c r="Y74" s="68">
        <f t="shared" si="57"/>
        <v>1E-4</v>
      </c>
      <c r="Z74" s="68">
        <f t="shared" si="58"/>
        <v>1E-4</v>
      </c>
      <c r="AA74" s="66">
        <f t="shared" si="56"/>
        <v>9.9982735527331165E-4</v>
      </c>
      <c r="AB74" s="68">
        <f t="shared" si="59"/>
        <v>1E-4</v>
      </c>
    </row>
    <row r="75" spans="1:28">
      <c r="A75">
        <v>669.34</v>
      </c>
      <c r="B75">
        <v>0.23488666785650542</v>
      </c>
      <c r="D75" s="66">
        <f t="shared" si="40"/>
        <v>0</v>
      </c>
      <c r="E75" s="66">
        <f t="shared" si="41"/>
        <v>0</v>
      </c>
      <c r="F75" s="66">
        <f t="shared" si="42"/>
        <v>0</v>
      </c>
      <c r="G75" s="66">
        <f t="shared" si="43"/>
        <v>9.9982847634570325E-4</v>
      </c>
      <c r="H75" s="66">
        <f t="shared" si="44"/>
        <v>0</v>
      </c>
      <c r="I75" s="66">
        <f t="shared" si="45"/>
        <v>9.9982847634570325E-4</v>
      </c>
      <c r="J75" s="66">
        <f t="shared" si="46"/>
        <v>0</v>
      </c>
      <c r="K75" s="66">
        <f t="shared" si="47"/>
        <v>0</v>
      </c>
      <c r="L75" s="66">
        <f t="shared" si="48"/>
        <v>0</v>
      </c>
      <c r="M75" s="66">
        <f t="shared" si="49"/>
        <v>9.9982847634570325E-4</v>
      </c>
      <c r="N75" s="66">
        <f t="shared" si="50"/>
        <v>0</v>
      </c>
      <c r="O75" s="67">
        <f t="shared" si="51"/>
        <v>0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1.5915089711540537E-5</v>
      </c>
      <c r="X75" s="65">
        <f t="shared" si="55"/>
        <v>0.15915089711540537</v>
      </c>
      <c r="Y75" s="68">
        <f t="shared" si="57"/>
        <v>1E-4</v>
      </c>
      <c r="Z75" s="68">
        <f t="shared" si="58"/>
        <v>1E-4</v>
      </c>
      <c r="AA75" s="66">
        <f t="shared" si="56"/>
        <v>9.9982847634570325E-4</v>
      </c>
      <c r="AB75" s="68">
        <f t="shared" si="59"/>
        <v>1E-4</v>
      </c>
    </row>
    <row r="76" spans="1:28">
      <c r="A76">
        <v>735.61</v>
      </c>
      <c r="B76">
        <v>0.23488666785650542</v>
      </c>
      <c r="D76" s="66">
        <f t="shared" si="40"/>
        <v>0</v>
      </c>
      <c r="E76" s="66">
        <f t="shared" si="41"/>
        <v>0</v>
      </c>
      <c r="F76" s="66">
        <f t="shared" si="42"/>
        <v>0</v>
      </c>
      <c r="G76" s="66">
        <f t="shared" si="43"/>
        <v>9.9982967498865637E-4</v>
      </c>
      <c r="H76" s="66">
        <f t="shared" si="44"/>
        <v>0</v>
      </c>
      <c r="I76" s="66">
        <f t="shared" si="45"/>
        <v>9.9982967498865637E-4</v>
      </c>
      <c r="J76" s="66">
        <f t="shared" si="46"/>
        <v>0</v>
      </c>
      <c r="K76" s="66">
        <f t="shared" si="47"/>
        <v>0</v>
      </c>
      <c r="L76" s="66">
        <f t="shared" si="48"/>
        <v>0</v>
      </c>
      <c r="M76" s="66">
        <f t="shared" si="49"/>
        <v>9.9982967498865637E-4</v>
      </c>
      <c r="N76" s="66">
        <f t="shared" si="50"/>
        <v>0</v>
      </c>
      <c r="O76" s="67">
        <f t="shared" si="51"/>
        <v>0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1.4481323184190729E-5</v>
      </c>
      <c r="X76" s="65">
        <f t="shared" si="55"/>
        <v>0.14481323184190728</v>
      </c>
      <c r="Y76" s="68">
        <f t="shared" si="57"/>
        <v>1E-4</v>
      </c>
      <c r="Z76" s="68">
        <f t="shared" si="58"/>
        <v>1E-4</v>
      </c>
      <c r="AA76" s="66">
        <f t="shared" si="56"/>
        <v>9.9982967498865637E-4</v>
      </c>
      <c r="AB76" s="68">
        <f t="shared" si="59"/>
        <v>1E-4</v>
      </c>
    </row>
    <row r="77" spans="1:28">
      <c r="A77">
        <v>802.78</v>
      </c>
      <c r="B77">
        <v>0.23488666785650542</v>
      </c>
      <c r="D77" s="66">
        <f t="shared" si="40"/>
        <v>0</v>
      </c>
      <c r="E77" s="66">
        <f t="shared" si="41"/>
        <v>0</v>
      </c>
      <c r="F77" s="66">
        <f t="shared" si="42"/>
        <v>0</v>
      </c>
      <c r="G77" s="66">
        <f t="shared" si="43"/>
        <v>9.9983076957711444E-4</v>
      </c>
      <c r="H77" s="66">
        <f t="shared" si="44"/>
        <v>0</v>
      </c>
      <c r="I77" s="66">
        <f t="shared" si="45"/>
        <v>9.9983076957711444E-4</v>
      </c>
      <c r="J77" s="66">
        <f t="shared" si="46"/>
        <v>0</v>
      </c>
      <c r="K77" s="66">
        <f t="shared" si="47"/>
        <v>0</v>
      </c>
      <c r="L77" s="66">
        <f t="shared" si="48"/>
        <v>0</v>
      </c>
      <c r="M77" s="66">
        <f t="shared" si="49"/>
        <v>9.9983076957711444E-4</v>
      </c>
      <c r="N77" s="66">
        <f t="shared" si="50"/>
        <v>0</v>
      </c>
      <c r="O77" s="67">
        <f t="shared" si="51"/>
        <v>0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1.326964566571482E-5</v>
      </c>
      <c r="X77" s="65">
        <f t="shared" si="55"/>
        <v>0.13269645665714822</v>
      </c>
      <c r="Y77" s="68">
        <f t="shared" si="57"/>
        <v>1E-4</v>
      </c>
      <c r="Z77" s="68">
        <f t="shared" si="58"/>
        <v>1E-4</v>
      </c>
      <c r="AA77" s="66">
        <f t="shared" si="56"/>
        <v>9.9983076957711444E-4</v>
      </c>
      <c r="AB77" s="68">
        <f t="shared" si="59"/>
        <v>1E-4</v>
      </c>
    </row>
    <row r="78" spans="1:28">
      <c r="A78">
        <v>878.61</v>
      </c>
      <c r="B78">
        <v>0.23488666785650542</v>
      </c>
      <c r="D78" s="66">
        <f t="shared" si="40"/>
        <v>0</v>
      </c>
      <c r="E78" s="66">
        <f t="shared" si="41"/>
        <v>0</v>
      </c>
      <c r="F78" s="66">
        <f t="shared" si="42"/>
        <v>0</v>
      </c>
      <c r="G78" s="66">
        <f t="shared" si="43"/>
        <v>9.9983188556539821E-4</v>
      </c>
      <c r="H78" s="66">
        <f t="shared" si="44"/>
        <v>0</v>
      </c>
      <c r="I78" s="66">
        <f t="shared" si="45"/>
        <v>9.9983188556539821E-4</v>
      </c>
      <c r="J78" s="66">
        <f t="shared" si="46"/>
        <v>0</v>
      </c>
      <c r="K78" s="66">
        <f t="shared" si="47"/>
        <v>0</v>
      </c>
      <c r="L78" s="66">
        <f t="shared" si="48"/>
        <v>0</v>
      </c>
      <c r="M78" s="66">
        <f t="shared" si="49"/>
        <v>9.9983188556539821E-4</v>
      </c>
      <c r="N78" s="66">
        <f t="shared" si="50"/>
        <v>0</v>
      </c>
      <c r="O78" s="67">
        <f t="shared" si="51"/>
        <v>0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1.2124385276200525E-5</v>
      </c>
      <c r="X78" s="65">
        <f t="shared" si="55"/>
        <v>0.12124385276200525</v>
      </c>
      <c r="Y78" s="68">
        <f t="shared" si="57"/>
        <v>1E-4</v>
      </c>
      <c r="Z78" s="68">
        <f t="shared" si="58"/>
        <v>1E-4</v>
      </c>
      <c r="AA78" s="66">
        <f t="shared" si="56"/>
        <v>9.9983188556539821E-4</v>
      </c>
      <c r="AB78" s="68">
        <f t="shared" si="59"/>
        <v>1E-4</v>
      </c>
    </row>
    <row r="79" spans="1:28">
      <c r="A79">
        <v>963.72</v>
      </c>
      <c r="B79">
        <v>0.23488666785650542</v>
      </c>
      <c r="D79" s="66">
        <f t="shared" si="40"/>
        <v>0</v>
      </c>
      <c r="E79" s="66">
        <f t="shared" si="41"/>
        <v>0</v>
      </c>
      <c r="F79" s="66">
        <f t="shared" si="42"/>
        <v>0</v>
      </c>
      <c r="G79" s="66">
        <f t="shared" si="43"/>
        <v>9.9983301358703763E-4</v>
      </c>
      <c r="H79" s="66">
        <f t="shared" si="44"/>
        <v>0</v>
      </c>
      <c r="I79" s="66">
        <f t="shared" si="45"/>
        <v>9.9983301358703763E-4</v>
      </c>
      <c r="J79" s="66">
        <f t="shared" si="46"/>
        <v>0</v>
      </c>
      <c r="K79" s="66">
        <f t="shared" si="47"/>
        <v>0</v>
      </c>
      <c r="L79" s="66">
        <f t="shared" si="48"/>
        <v>0</v>
      </c>
      <c r="M79" s="66">
        <f t="shared" si="49"/>
        <v>9.9983301358703763E-4</v>
      </c>
      <c r="N79" s="66">
        <f t="shared" si="50"/>
        <v>0</v>
      </c>
      <c r="O79" s="67">
        <f t="shared" si="51"/>
        <v>0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1.1053631913338461E-5</v>
      </c>
      <c r="X79" s="65">
        <f t="shared" si="55"/>
        <v>0.11053631913338462</v>
      </c>
      <c r="Y79" s="68">
        <f t="shared" si="57"/>
        <v>1E-4</v>
      </c>
      <c r="Z79" s="68">
        <f t="shared" si="58"/>
        <v>1E-4</v>
      </c>
      <c r="AA79" s="66">
        <f t="shared" si="56"/>
        <v>9.9983301358703763E-4</v>
      </c>
      <c r="AB79" s="68">
        <f t="shared" si="59"/>
        <v>1E-4</v>
      </c>
    </row>
    <row r="80" spans="1:28">
      <c r="A80">
        <v>1049.6600000000001</v>
      </c>
      <c r="B80">
        <v>0.23488666785650542</v>
      </c>
      <c r="D80" s="66">
        <f t="shared" si="40"/>
        <v>0</v>
      </c>
      <c r="E80" s="66">
        <f t="shared" si="41"/>
        <v>0</v>
      </c>
      <c r="F80" s="66">
        <f t="shared" si="42"/>
        <v>0</v>
      </c>
      <c r="G80" s="66">
        <f t="shared" si="43"/>
        <v>9.9983404236305101E-4</v>
      </c>
      <c r="H80" s="66">
        <f t="shared" si="44"/>
        <v>0</v>
      </c>
      <c r="I80" s="66">
        <f t="shared" si="45"/>
        <v>9.9983404236305101E-4</v>
      </c>
      <c r="J80" s="66">
        <f t="shared" si="46"/>
        <v>0</v>
      </c>
      <c r="K80" s="66">
        <f t="shared" si="47"/>
        <v>0</v>
      </c>
      <c r="L80" s="66">
        <f t="shared" si="48"/>
        <v>0</v>
      </c>
      <c r="M80" s="66">
        <f t="shared" si="49"/>
        <v>9.9983404236305101E-4</v>
      </c>
      <c r="N80" s="66">
        <f t="shared" si="50"/>
        <v>0</v>
      </c>
      <c r="O80" s="67">
        <f t="shared" si="51"/>
        <v>0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1.0148625409677935E-5</v>
      </c>
      <c r="X80" s="65">
        <f t="shared" si="55"/>
        <v>0.10148625409677936</v>
      </c>
      <c r="Y80" s="68">
        <f t="shared" si="57"/>
        <v>1E-4</v>
      </c>
      <c r="Z80" s="68">
        <f t="shared" si="58"/>
        <v>1E-4</v>
      </c>
      <c r="AA80" s="66">
        <f t="shared" si="56"/>
        <v>9.9983404236305101E-4</v>
      </c>
      <c r="AB80" s="68">
        <f t="shared" si="59"/>
        <v>1E-4</v>
      </c>
    </row>
    <row r="81" spans="1:28">
      <c r="A81">
        <v>1146.96</v>
      </c>
      <c r="B81">
        <v>0.23488666785650542</v>
      </c>
      <c r="D81" s="66">
        <f t="shared" si="40"/>
        <v>0</v>
      </c>
      <c r="E81" s="66">
        <f t="shared" si="41"/>
        <v>0</v>
      </c>
      <c r="F81" s="66">
        <f t="shared" si="42"/>
        <v>0</v>
      </c>
      <c r="G81" s="66">
        <f t="shared" si="43"/>
        <v>9.9983509669574963E-4</v>
      </c>
      <c r="H81" s="66">
        <f t="shared" si="44"/>
        <v>0</v>
      </c>
      <c r="I81" s="66">
        <f t="shared" si="45"/>
        <v>9.9983509669574963E-4</v>
      </c>
      <c r="J81" s="66">
        <f t="shared" si="46"/>
        <v>0</v>
      </c>
      <c r="K81" s="66">
        <f t="shared" si="47"/>
        <v>0</v>
      </c>
      <c r="L81" s="66">
        <f t="shared" si="48"/>
        <v>0</v>
      </c>
      <c r="M81" s="66">
        <f t="shared" si="49"/>
        <v>9.9983509669574963E-4</v>
      </c>
      <c r="N81" s="66">
        <f t="shared" si="50"/>
        <v>0</v>
      </c>
      <c r="O81" s="67">
        <f t="shared" si="51"/>
        <v>0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9.2876875806676266E-6</v>
      </c>
      <c r="X81" s="65">
        <f t="shared" si="55"/>
        <v>9.2876875806676265E-2</v>
      </c>
      <c r="Y81" s="68">
        <f t="shared" si="57"/>
        <v>1E-4</v>
      </c>
      <c r="Z81" s="68">
        <f t="shared" si="58"/>
        <v>1E-4</v>
      </c>
      <c r="AA81" s="66">
        <f t="shared" si="56"/>
        <v>9.9983509669574963E-4</v>
      </c>
      <c r="AB81" s="68">
        <f t="shared" si="59"/>
        <v>1E-4</v>
      </c>
    </row>
    <row r="82" spans="1:28">
      <c r="A82">
        <v>1256.6600000000001</v>
      </c>
      <c r="B82">
        <v>0.23488666785650542</v>
      </c>
      <c r="D82" s="66">
        <f t="shared" si="40"/>
        <v>0</v>
      </c>
      <c r="E82" s="66">
        <f t="shared" si="41"/>
        <v>0</v>
      </c>
      <c r="F82" s="66">
        <f t="shared" si="42"/>
        <v>0</v>
      </c>
      <c r="G82" s="66">
        <f t="shared" si="43"/>
        <v>9.9983616914456927E-4</v>
      </c>
      <c r="H82" s="66">
        <f t="shared" si="44"/>
        <v>0</v>
      </c>
      <c r="I82" s="66">
        <f t="shared" si="45"/>
        <v>9.9983616914456927E-4</v>
      </c>
      <c r="J82" s="66">
        <f t="shared" si="46"/>
        <v>0</v>
      </c>
      <c r="K82" s="66">
        <f t="shared" si="47"/>
        <v>0</v>
      </c>
      <c r="L82" s="66">
        <f t="shared" si="48"/>
        <v>0</v>
      </c>
      <c r="M82" s="66">
        <f t="shared" si="49"/>
        <v>9.9983616914456927E-4</v>
      </c>
      <c r="N82" s="66">
        <f t="shared" si="50"/>
        <v>0</v>
      </c>
      <c r="O82" s="67">
        <f t="shared" si="51"/>
        <v>0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8.4769198888502392E-6</v>
      </c>
      <c r="X82" s="65">
        <f t="shared" si="55"/>
        <v>8.4769198888502387E-2</v>
      </c>
      <c r="Y82" s="68">
        <f t="shared" si="57"/>
        <v>1E-4</v>
      </c>
      <c r="Z82" s="68">
        <f t="shared" si="58"/>
        <v>1E-4</v>
      </c>
      <c r="AA82" s="66">
        <f t="shared" si="56"/>
        <v>9.9983616914456927E-4</v>
      </c>
      <c r="AB82" s="68">
        <f t="shared" si="59"/>
        <v>1E-4</v>
      </c>
    </row>
    <row r="83" spans="1:28" ht="15" customHeight="1">
      <c r="A83">
        <v>1379.97</v>
      </c>
      <c r="B83">
        <v>0.23488666785650542</v>
      </c>
      <c r="D83" s="66">
        <f t="shared" si="40"/>
        <v>0</v>
      </c>
      <c r="E83" s="66">
        <f t="shared" si="41"/>
        <v>0</v>
      </c>
      <c r="F83" s="66">
        <f t="shared" si="42"/>
        <v>0</v>
      </c>
      <c r="G83" s="66">
        <f t="shared" si="43"/>
        <v>9.9983725377443176E-4</v>
      </c>
      <c r="H83" s="66">
        <f t="shared" si="44"/>
        <v>0</v>
      </c>
      <c r="I83" s="66">
        <f t="shared" si="45"/>
        <v>9.9983725377443176E-4</v>
      </c>
      <c r="J83" s="66">
        <f t="shared" si="46"/>
        <v>0</v>
      </c>
      <c r="K83" s="66">
        <f t="shared" si="47"/>
        <v>0</v>
      </c>
      <c r="L83" s="66">
        <f t="shared" si="48"/>
        <v>0</v>
      </c>
      <c r="M83" s="66">
        <f t="shared" si="49"/>
        <v>9.9983725377443176E-4</v>
      </c>
      <c r="N83" s="66">
        <f t="shared" si="50"/>
        <v>0</v>
      </c>
      <c r="O83" s="67">
        <f t="shared" si="51"/>
        <v>0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7.7194476311242587E-6</v>
      </c>
      <c r="X83" s="65">
        <f t="shared" si="55"/>
        <v>7.7194476311242585E-2</v>
      </c>
      <c r="Y83" s="68">
        <f t="shared" si="57"/>
        <v>1E-4</v>
      </c>
      <c r="Z83" s="68">
        <f t="shared" si="58"/>
        <v>1E-4</v>
      </c>
      <c r="AA83" s="66">
        <f t="shared" si="56"/>
        <v>9.9983725377443176E-4</v>
      </c>
      <c r="AB83" s="68">
        <f t="shared" si="59"/>
        <v>1E-4</v>
      </c>
    </row>
    <row r="84" spans="1:28">
      <c r="A84">
        <v>1507.58</v>
      </c>
      <c r="B84">
        <v>0.23488666785650542</v>
      </c>
      <c r="D84" s="66">
        <f t="shared" si="40"/>
        <v>0</v>
      </c>
      <c r="E84" s="66">
        <f t="shared" si="41"/>
        <v>0</v>
      </c>
      <c r="F84" s="66">
        <f t="shared" si="42"/>
        <v>0</v>
      </c>
      <c r="G84" s="66">
        <f t="shared" si="43"/>
        <v>9.9983826549519448E-4</v>
      </c>
      <c r="H84" s="66">
        <f t="shared" si="44"/>
        <v>0</v>
      </c>
      <c r="I84" s="66">
        <f t="shared" si="45"/>
        <v>9.9983826549519448E-4</v>
      </c>
      <c r="J84" s="66">
        <f t="shared" si="46"/>
        <v>0</v>
      </c>
      <c r="K84" s="66">
        <f t="shared" si="47"/>
        <v>0</v>
      </c>
      <c r="L84" s="66">
        <f t="shared" si="48"/>
        <v>0</v>
      </c>
      <c r="M84" s="66">
        <f t="shared" si="49"/>
        <v>9.9983826549519448E-4</v>
      </c>
      <c r="N84" s="66">
        <f t="shared" si="50"/>
        <v>0</v>
      </c>
      <c r="O84" s="67">
        <f t="shared" si="51"/>
        <v>0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7.0660304246027029E-6</v>
      </c>
      <c r="X84" s="65">
        <f t="shared" si="55"/>
        <v>7.0660304246027025E-2</v>
      </c>
      <c r="Y84" s="68">
        <f t="shared" si="57"/>
        <v>1E-4</v>
      </c>
      <c r="Z84" s="68">
        <f t="shared" si="58"/>
        <v>1E-4</v>
      </c>
      <c r="AA84" s="66">
        <f t="shared" si="56"/>
        <v>9.9983826549519448E-4</v>
      </c>
      <c r="AB84" s="68">
        <f t="shared" si="59"/>
        <v>1E-4</v>
      </c>
    </row>
    <row r="85" spans="1:28">
      <c r="A85">
        <v>1649.89</v>
      </c>
      <c r="B85">
        <v>0.23488666785650542</v>
      </c>
      <c r="D85" s="66">
        <f t="shared" si="40"/>
        <v>0</v>
      </c>
      <c r="E85" s="66">
        <f t="shared" si="41"/>
        <v>0</v>
      </c>
      <c r="F85" s="66">
        <f t="shared" si="42"/>
        <v>0</v>
      </c>
      <c r="G85" s="66">
        <f t="shared" si="43"/>
        <v>9.9983928446181042E-4</v>
      </c>
      <c r="H85" s="66">
        <f t="shared" si="44"/>
        <v>0</v>
      </c>
      <c r="I85" s="66">
        <f t="shared" si="45"/>
        <v>9.9983928446181042E-4</v>
      </c>
      <c r="J85" s="66">
        <f t="shared" si="46"/>
        <v>0</v>
      </c>
      <c r="K85" s="66">
        <f t="shared" si="47"/>
        <v>0</v>
      </c>
      <c r="L85" s="66">
        <f t="shared" si="48"/>
        <v>0</v>
      </c>
      <c r="M85" s="66">
        <f t="shared" si="49"/>
        <v>9.9983928446181042E-4</v>
      </c>
      <c r="N85" s="66">
        <f t="shared" si="50"/>
        <v>0</v>
      </c>
      <c r="O85" s="67">
        <f t="shared" si="51"/>
        <v>0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6.4565553749174445E-6</v>
      </c>
      <c r="X85" s="65">
        <f t="shared" si="55"/>
        <v>6.4565553749174442E-2</v>
      </c>
      <c r="Y85" s="68">
        <f t="shared" si="57"/>
        <v>1E-4</v>
      </c>
      <c r="Z85" s="68">
        <f t="shared" si="58"/>
        <v>1E-4</v>
      </c>
      <c r="AA85" s="66">
        <f t="shared" si="56"/>
        <v>9.9983928446181042E-4</v>
      </c>
      <c r="AB85" s="68">
        <f t="shared" si="59"/>
        <v>1E-4</v>
      </c>
    </row>
    <row r="86" spans="1:28">
      <c r="A86">
        <v>1807.58</v>
      </c>
      <c r="B86">
        <v>0.23488666785650542</v>
      </c>
      <c r="D86" s="66">
        <f t="shared" si="40"/>
        <v>0</v>
      </c>
      <c r="E86" s="66">
        <f t="shared" si="41"/>
        <v>0</v>
      </c>
      <c r="F86" s="66">
        <f t="shared" si="42"/>
        <v>0</v>
      </c>
      <c r="G86" s="66">
        <f t="shared" si="43"/>
        <v>9.99840302611665E-4</v>
      </c>
      <c r="H86" s="66">
        <f t="shared" si="44"/>
        <v>0</v>
      </c>
      <c r="I86" s="66">
        <f t="shared" si="45"/>
        <v>9.99840302611665E-4</v>
      </c>
      <c r="J86" s="66">
        <f t="shared" si="46"/>
        <v>0</v>
      </c>
      <c r="K86" s="66">
        <f t="shared" si="47"/>
        <v>0</v>
      </c>
      <c r="L86" s="66">
        <f t="shared" si="48"/>
        <v>0</v>
      </c>
      <c r="M86" s="66">
        <f t="shared" si="49"/>
        <v>9.99840302611665E-4</v>
      </c>
      <c r="N86" s="66">
        <f t="shared" si="50"/>
        <v>0</v>
      </c>
      <c r="O86" s="67">
        <f t="shared" si="51"/>
        <v>0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5.8932971970936521E-6</v>
      </c>
      <c r="X86" s="65">
        <f t="shared" si="55"/>
        <v>5.8932971970936519E-2</v>
      </c>
      <c r="Y86" s="68">
        <f t="shared" si="57"/>
        <v>1E-4</v>
      </c>
      <c r="Z86" s="68">
        <f t="shared" si="58"/>
        <v>1E-4</v>
      </c>
      <c r="AA86" s="66">
        <f t="shared" si="56"/>
        <v>9.99840302611665E-4</v>
      </c>
      <c r="AB86" s="68">
        <f t="shared" si="59"/>
        <v>1E-4</v>
      </c>
    </row>
    <row r="87" spans="1:28">
      <c r="A87">
        <v>1977.4</v>
      </c>
      <c r="B87">
        <v>0.23488666785650542</v>
      </c>
      <c r="D87" s="66">
        <f t="shared" si="40"/>
        <v>0</v>
      </c>
      <c r="E87" s="66">
        <f t="shared" si="41"/>
        <v>0</v>
      </c>
      <c r="F87" s="66">
        <f t="shared" si="42"/>
        <v>0</v>
      </c>
      <c r="G87" s="66">
        <f t="shared" si="43"/>
        <v>9.9984129167324611E-4</v>
      </c>
      <c r="H87" s="66">
        <f t="shared" si="44"/>
        <v>0</v>
      </c>
      <c r="I87" s="66">
        <f t="shared" si="45"/>
        <v>9.9984129167324611E-4</v>
      </c>
      <c r="J87" s="66">
        <f t="shared" si="46"/>
        <v>0</v>
      </c>
      <c r="K87" s="66">
        <f t="shared" si="47"/>
        <v>0</v>
      </c>
      <c r="L87" s="66">
        <f t="shared" si="48"/>
        <v>0</v>
      </c>
      <c r="M87" s="66">
        <f t="shared" si="49"/>
        <v>9.9984129167324611E-4</v>
      </c>
      <c r="N87" s="66">
        <f t="shared" si="50"/>
        <v>0</v>
      </c>
      <c r="O87" s="67">
        <f t="shared" si="51"/>
        <v>0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5.3871781872775071E-6</v>
      </c>
      <c r="X87" s="65">
        <f t="shared" si="55"/>
        <v>5.3871781872775068E-2</v>
      </c>
      <c r="Y87" s="68">
        <f t="shared" si="57"/>
        <v>1E-4</v>
      </c>
      <c r="Z87" s="68">
        <f t="shared" si="58"/>
        <v>1E-4</v>
      </c>
      <c r="AA87" s="66">
        <f t="shared" si="56"/>
        <v>9.9984129167324611E-4</v>
      </c>
      <c r="AB87" s="68">
        <f t="shared" si="59"/>
        <v>1E-4</v>
      </c>
    </row>
    <row r="88" spans="1:28">
      <c r="A88">
        <v>2159.37</v>
      </c>
      <c r="B88">
        <v>0.23488666785650542</v>
      </c>
      <c r="D88" s="66">
        <f t="shared" si="40"/>
        <v>0</v>
      </c>
      <c r="E88" s="66">
        <f t="shared" si="41"/>
        <v>0</v>
      </c>
      <c r="F88" s="66">
        <f t="shared" si="42"/>
        <v>0</v>
      </c>
      <c r="G88" s="66">
        <f t="shared" si="43"/>
        <v>9.998422495244518E-4</v>
      </c>
      <c r="H88" s="66">
        <f t="shared" si="44"/>
        <v>0</v>
      </c>
      <c r="I88" s="66">
        <f t="shared" si="45"/>
        <v>9.998422495244518E-4</v>
      </c>
      <c r="J88" s="66">
        <f t="shared" si="46"/>
        <v>0</v>
      </c>
      <c r="K88" s="66">
        <f t="shared" si="47"/>
        <v>0</v>
      </c>
      <c r="L88" s="66">
        <f t="shared" si="48"/>
        <v>0</v>
      </c>
      <c r="M88" s="66">
        <f t="shared" si="49"/>
        <v>9.998422495244518E-4</v>
      </c>
      <c r="N88" s="66">
        <f t="shared" si="50"/>
        <v>0</v>
      </c>
      <c r="O88" s="67">
        <f t="shared" si="51"/>
        <v>0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4.9332009556132313E-6</v>
      </c>
      <c r="X88" s="65">
        <f t="shared" si="55"/>
        <v>4.933200955613231E-2</v>
      </c>
      <c r="Y88" s="68">
        <f t="shared" si="57"/>
        <v>1E-4</v>
      </c>
      <c r="Z88" s="68">
        <f t="shared" si="58"/>
        <v>1E-4</v>
      </c>
      <c r="AA88" s="66">
        <f t="shared" si="56"/>
        <v>9.998422495244518E-4</v>
      </c>
      <c r="AB88" s="68">
        <f t="shared" si="59"/>
        <v>1E-4</v>
      </c>
    </row>
    <row r="89" spans="1:28">
      <c r="A89">
        <v>2368.7800000000002</v>
      </c>
      <c r="B89">
        <v>0.23488666785650542</v>
      </c>
      <c r="D89" s="66">
        <f t="shared" si="40"/>
        <v>0</v>
      </c>
      <c r="E89" s="66">
        <f t="shared" si="41"/>
        <v>0</v>
      </c>
      <c r="F89" s="66">
        <f t="shared" si="42"/>
        <v>0</v>
      </c>
      <c r="G89" s="66">
        <f t="shared" si="43"/>
        <v>9.9984324421878087E-4</v>
      </c>
      <c r="H89" s="66">
        <f t="shared" si="44"/>
        <v>0</v>
      </c>
      <c r="I89" s="66">
        <f t="shared" si="45"/>
        <v>9.9984324421878087E-4</v>
      </c>
      <c r="J89" s="66">
        <f t="shared" si="46"/>
        <v>0</v>
      </c>
      <c r="K89" s="66">
        <f t="shared" si="47"/>
        <v>0</v>
      </c>
      <c r="L89" s="66">
        <f t="shared" si="48"/>
        <v>0</v>
      </c>
      <c r="M89" s="66">
        <f t="shared" si="49"/>
        <v>9.9984324421878087E-4</v>
      </c>
      <c r="N89" s="66">
        <f t="shared" si="50"/>
        <v>0</v>
      </c>
      <c r="O89" s="67">
        <f t="shared" si="51"/>
        <v>0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4.4970854817765021E-6</v>
      </c>
      <c r="X89" s="65">
        <f t="shared" si="55"/>
        <v>4.497085481776502E-2</v>
      </c>
      <c r="Y89" s="68">
        <f t="shared" si="57"/>
        <v>1E-4</v>
      </c>
      <c r="Z89" s="68">
        <f t="shared" si="58"/>
        <v>1E-4</v>
      </c>
      <c r="AA89" s="66">
        <f t="shared" si="56"/>
        <v>9.9984324421878087E-4</v>
      </c>
      <c r="AB89" s="68">
        <f t="shared" si="59"/>
        <v>1E-4</v>
      </c>
    </row>
    <row r="90" spans="1:28">
      <c r="A90">
        <v>2588.54</v>
      </c>
      <c r="B90">
        <v>0.23488666785650542</v>
      </c>
      <c r="D90" s="66">
        <f t="shared" si="40"/>
        <v>0</v>
      </c>
      <c r="E90" s="66">
        <f t="shared" si="41"/>
        <v>0</v>
      </c>
      <c r="F90" s="66">
        <f t="shared" si="42"/>
        <v>0</v>
      </c>
      <c r="G90" s="66">
        <f t="shared" si="43"/>
        <v>9.9984418594682625E-4</v>
      </c>
      <c r="H90" s="66">
        <f t="shared" si="44"/>
        <v>0</v>
      </c>
      <c r="I90" s="66">
        <f t="shared" si="45"/>
        <v>9.9984418594682625E-4</v>
      </c>
      <c r="J90" s="66">
        <f t="shared" si="46"/>
        <v>0</v>
      </c>
      <c r="K90" s="66">
        <f t="shared" si="47"/>
        <v>0</v>
      </c>
      <c r="L90" s="66">
        <f t="shared" si="48"/>
        <v>0</v>
      </c>
      <c r="M90" s="66">
        <f t="shared" si="49"/>
        <v>9.9984418594682625E-4</v>
      </c>
      <c r="N90" s="66">
        <f t="shared" si="50"/>
        <v>0</v>
      </c>
      <c r="O90" s="67">
        <f t="shared" si="51"/>
        <v>0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4.1152951654301432E-6</v>
      </c>
      <c r="X90" s="65">
        <f t="shared" si="55"/>
        <v>4.1152951654301433E-2</v>
      </c>
      <c r="Y90" s="68">
        <f t="shared" si="57"/>
        <v>1E-4</v>
      </c>
      <c r="Z90" s="68">
        <f t="shared" si="58"/>
        <v>1E-4</v>
      </c>
      <c r="AA90" s="66">
        <f t="shared" si="56"/>
        <v>9.9984418594682625E-4</v>
      </c>
      <c r="AB90" s="68">
        <f t="shared" si="59"/>
        <v>1E-4</v>
      </c>
    </row>
    <row r="91" spans="1:28">
      <c r="A91">
        <v>2827.12</v>
      </c>
      <c r="B91">
        <v>0.23488666785650542</v>
      </c>
      <c r="D91" s="66">
        <f t="shared" si="40"/>
        <v>0</v>
      </c>
      <c r="E91" s="66">
        <f t="shared" si="41"/>
        <v>0</v>
      </c>
      <c r="F91" s="66">
        <f t="shared" si="42"/>
        <v>0</v>
      </c>
      <c r="G91" s="66">
        <f t="shared" si="43"/>
        <v>9.998451106469331E-4</v>
      </c>
      <c r="H91" s="66">
        <f t="shared" si="44"/>
        <v>0</v>
      </c>
      <c r="I91" s="66">
        <f t="shared" si="45"/>
        <v>9.998451106469331E-4</v>
      </c>
      <c r="J91" s="66">
        <f t="shared" si="46"/>
        <v>0</v>
      </c>
      <c r="K91" s="66">
        <f t="shared" si="47"/>
        <v>0</v>
      </c>
      <c r="L91" s="66">
        <f t="shared" si="48"/>
        <v>0</v>
      </c>
      <c r="M91" s="66">
        <f t="shared" si="49"/>
        <v>9.998451106469331E-4</v>
      </c>
      <c r="N91" s="66">
        <f t="shared" si="50"/>
        <v>0</v>
      </c>
      <c r="O91" s="67">
        <f t="shared" si="51"/>
        <v>0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3.7680063624899342E-6</v>
      </c>
      <c r="X91" s="65">
        <f t="shared" si="55"/>
        <v>3.768006362489934E-2</v>
      </c>
      <c r="Y91" s="68">
        <f t="shared" si="57"/>
        <v>1E-4</v>
      </c>
      <c r="Z91" s="68">
        <f t="shared" si="58"/>
        <v>1E-4</v>
      </c>
      <c r="AA91" s="66">
        <f t="shared" si="56"/>
        <v>9.998451106469331E-4</v>
      </c>
      <c r="AB91" s="68">
        <f t="shared" si="59"/>
        <v>1E-4</v>
      </c>
    </row>
    <row r="92" spans="1:28">
      <c r="A92">
        <v>3097.77</v>
      </c>
      <c r="B92">
        <v>0.23488666785650542</v>
      </c>
      <c r="D92" s="66">
        <f t="shared" si="40"/>
        <v>0</v>
      </c>
      <c r="E92" s="66">
        <f t="shared" si="41"/>
        <v>0</v>
      </c>
      <c r="F92" s="66">
        <f t="shared" si="42"/>
        <v>0</v>
      </c>
      <c r="G92" s="66">
        <f t="shared" si="43"/>
        <v>9.9984605801258278E-4</v>
      </c>
      <c r="H92" s="66">
        <f t="shared" si="44"/>
        <v>0</v>
      </c>
      <c r="I92" s="66">
        <f t="shared" si="45"/>
        <v>9.9984605801258278E-4</v>
      </c>
      <c r="J92" s="66">
        <f t="shared" si="46"/>
        <v>0</v>
      </c>
      <c r="K92" s="66">
        <f t="shared" si="47"/>
        <v>0</v>
      </c>
      <c r="L92" s="66">
        <f t="shared" si="48"/>
        <v>0</v>
      </c>
      <c r="M92" s="66">
        <f t="shared" si="49"/>
        <v>9.9984605801258278E-4</v>
      </c>
      <c r="N92" s="66">
        <f t="shared" si="50"/>
        <v>0</v>
      </c>
      <c r="O92" s="67">
        <f t="shared" si="51"/>
        <v>0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3.438798279898941E-6</v>
      </c>
      <c r="X92" s="65">
        <f t="shared" si="55"/>
        <v>3.4387982798989414E-2</v>
      </c>
      <c r="Y92" s="68">
        <f t="shared" si="57"/>
        <v>1E-4</v>
      </c>
      <c r="Z92" s="68">
        <f t="shared" si="58"/>
        <v>1E-4</v>
      </c>
      <c r="AA92" s="66">
        <f t="shared" si="56"/>
        <v>9.9984605801258278E-4</v>
      </c>
      <c r="AB92" s="68">
        <f t="shared" si="59"/>
        <v>1E-4</v>
      </c>
    </row>
    <row r="93" spans="1:28">
      <c r="A93">
        <v>3386.65</v>
      </c>
      <c r="B93">
        <v>0.23488666785650542</v>
      </c>
      <c r="D93" s="66">
        <f t="shared" si="40"/>
        <v>0</v>
      </c>
      <c r="E93" s="66">
        <f t="shared" si="41"/>
        <v>0</v>
      </c>
      <c r="F93" s="66">
        <f t="shared" si="42"/>
        <v>0</v>
      </c>
      <c r="G93" s="66">
        <f t="shared" si="43"/>
        <v>9.99846970809484E-4</v>
      </c>
      <c r="H93" s="66">
        <f t="shared" si="44"/>
        <v>0</v>
      </c>
      <c r="I93" s="66">
        <f t="shared" si="45"/>
        <v>9.99846970809484E-4</v>
      </c>
      <c r="J93" s="66">
        <f t="shared" si="46"/>
        <v>0</v>
      </c>
      <c r="K93" s="66">
        <f t="shared" si="47"/>
        <v>0</v>
      </c>
      <c r="L93" s="66">
        <f t="shared" si="48"/>
        <v>0</v>
      </c>
      <c r="M93" s="66">
        <f t="shared" si="49"/>
        <v>9.99846970809484E-4</v>
      </c>
      <c r="N93" s="66">
        <f t="shared" si="50"/>
        <v>0</v>
      </c>
      <c r="O93" s="67">
        <f t="shared" si="51"/>
        <v>0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3.1454700507943079E-6</v>
      </c>
      <c r="X93" s="65">
        <f t="shared" si="55"/>
        <v>3.1454700507943079E-2</v>
      </c>
      <c r="Y93" s="68">
        <f t="shared" si="57"/>
        <v>1E-4</v>
      </c>
      <c r="Z93" s="68">
        <f t="shared" si="58"/>
        <v>1E-4</v>
      </c>
      <c r="AA93" s="66">
        <f t="shared" si="56"/>
        <v>9.99846970809484E-4</v>
      </c>
      <c r="AB93" s="68">
        <f t="shared" si="59"/>
        <v>1E-4</v>
      </c>
    </row>
    <row r="94" spans="1:28">
      <c r="A94">
        <v>3708.32</v>
      </c>
      <c r="B94">
        <v>0.23488666785650542</v>
      </c>
      <c r="D94" s="66">
        <f t="shared" si="40"/>
        <v>0</v>
      </c>
      <c r="E94" s="66">
        <f t="shared" si="41"/>
        <v>0</v>
      </c>
      <c r="F94" s="66">
        <f t="shared" si="42"/>
        <v>0</v>
      </c>
      <c r="G94" s="66">
        <f t="shared" si="43"/>
        <v>9.9984788872435203E-4</v>
      </c>
      <c r="H94" s="66">
        <f t="shared" si="44"/>
        <v>0</v>
      </c>
      <c r="I94" s="66">
        <f t="shared" si="45"/>
        <v>9.9984788872435203E-4</v>
      </c>
      <c r="J94" s="66">
        <f t="shared" si="46"/>
        <v>0</v>
      </c>
      <c r="K94" s="66">
        <f t="shared" si="47"/>
        <v>0</v>
      </c>
      <c r="L94" s="66">
        <f t="shared" si="48"/>
        <v>0</v>
      </c>
      <c r="M94" s="66">
        <f t="shared" si="49"/>
        <v>9.9984788872435203E-4</v>
      </c>
      <c r="N94" s="66">
        <f t="shared" si="50"/>
        <v>0</v>
      </c>
      <c r="O94" s="67">
        <f t="shared" si="51"/>
        <v>0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2.8726232222468779E-6</v>
      </c>
      <c r="X94" s="65">
        <f t="shared" si="55"/>
        <v>2.872623222246878E-2</v>
      </c>
      <c r="Y94" s="68">
        <f t="shared" si="57"/>
        <v>1E-4</v>
      </c>
      <c r="Z94" s="68">
        <f t="shared" si="58"/>
        <v>1E-4</v>
      </c>
      <c r="AA94" s="66">
        <f t="shared" si="56"/>
        <v>9.9984788872435203E-4</v>
      </c>
      <c r="AB94" s="68">
        <f t="shared" si="59"/>
        <v>1E-4</v>
      </c>
    </row>
    <row r="95" spans="1:28">
      <c r="A95">
        <v>4057.77</v>
      </c>
      <c r="B95">
        <v>0.23488666785650542</v>
      </c>
      <c r="D95" s="66">
        <f t="shared" si="40"/>
        <v>0</v>
      </c>
      <c r="E95" s="66">
        <f t="shared" si="41"/>
        <v>0</v>
      </c>
      <c r="F95" s="66">
        <f t="shared" si="42"/>
        <v>0</v>
      </c>
      <c r="G95" s="66">
        <f t="shared" si="43"/>
        <v>9.9984878890556524E-4</v>
      </c>
      <c r="H95" s="66">
        <f t="shared" si="44"/>
        <v>0</v>
      </c>
      <c r="I95" s="66">
        <f t="shared" si="45"/>
        <v>9.9984878890556524E-4</v>
      </c>
      <c r="J95" s="66">
        <f t="shared" si="46"/>
        <v>0</v>
      </c>
      <c r="K95" s="66">
        <f t="shared" si="47"/>
        <v>0</v>
      </c>
      <c r="L95" s="66">
        <f t="shared" si="48"/>
        <v>0</v>
      </c>
      <c r="M95" s="66">
        <f t="shared" si="49"/>
        <v>9.9984878890556524E-4</v>
      </c>
      <c r="N95" s="66">
        <f t="shared" si="50"/>
        <v>0</v>
      </c>
      <c r="O95" s="67">
        <f t="shared" si="51"/>
        <v>0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2.6252365578932621E-6</v>
      </c>
      <c r="X95" s="65">
        <f t="shared" si="55"/>
        <v>2.625236557893262E-2</v>
      </c>
      <c r="Y95" s="68">
        <f t="shared" si="57"/>
        <v>1E-4</v>
      </c>
      <c r="Z95" s="68">
        <f t="shared" si="58"/>
        <v>1E-4</v>
      </c>
      <c r="AA95" s="66">
        <f t="shared" si="56"/>
        <v>9.9984878890556524E-4</v>
      </c>
      <c r="AB95" s="68">
        <f t="shared" si="59"/>
        <v>1E-4</v>
      </c>
    </row>
    <row r="96" spans="1:28">
      <c r="A96">
        <v>4435.66</v>
      </c>
      <c r="B96">
        <v>0.23488666785650542</v>
      </c>
      <c r="D96" s="66">
        <f t="shared" si="40"/>
        <v>0</v>
      </c>
      <c r="E96" s="66">
        <f t="shared" si="41"/>
        <v>0</v>
      </c>
      <c r="F96" s="66">
        <f t="shared" si="42"/>
        <v>0</v>
      </c>
      <c r="G96" s="66">
        <f t="shared" si="43"/>
        <v>9.9984966855872566E-4</v>
      </c>
      <c r="H96" s="66">
        <f t="shared" si="44"/>
        <v>0</v>
      </c>
      <c r="I96" s="66">
        <f t="shared" si="45"/>
        <v>9.9984966855872566E-4</v>
      </c>
      <c r="J96" s="66">
        <f t="shared" si="46"/>
        <v>0</v>
      </c>
      <c r="K96" s="66">
        <f t="shared" si="47"/>
        <v>0</v>
      </c>
      <c r="L96" s="66">
        <f t="shared" si="48"/>
        <v>0</v>
      </c>
      <c r="M96" s="66">
        <f t="shared" si="49"/>
        <v>9.9984966855872566E-4</v>
      </c>
      <c r="N96" s="66">
        <f t="shared" si="50"/>
        <v>0</v>
      </c>
      <c r="O96" s="67">
        <f t="shared" si="51"/>
        <v>0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2.4015831122138633E-6</v>
      </c>
      <c r="X96" s="65">
        <f t="shared" si="55"/>
        <v>2.4015831122138634E-2</v>
      </c>
      <c r="Y96" s="68">
        <f t="shared" si="57"/>
        <v>1E-4</v>
      </c>
      <c r="Z96" s="68">
        <f t="shared" si="58"/>
        <v>1E-4</v>
      </c>
      <c r="AA96" s="66">
        <f t="shared" si="56"/>
        <v>9.9984966855872566E-4</v>
      </c>
      <c r="AB96" s="68">
        <f t="shared" si="59"/>
        <v>1E-4</v>
      </c>
    </row>
    <row r="97" spans="1:28">
      <c r="A97">
        <v>4846.08</v>
      </c>
      <c r="B97">
        <v>0.23488666785650542</v>
      </c>
      <c r="D97" s="66">
        <f t="shared" si="40"/>
        <v>0</v>
      </c>
      <c r="E97" s="66">
        <f t="shared" si="41"/>
        <v>0</v>
      </c>
      <c r="F97" s="66">
        <f t="shared" si="42"/>
        <v>0</v>
      </c>
      <c r="G97" s="66">
        <f t="shared" si="43"/>
        <v>9.9985053270505589E-4</v>
      </c>
      <c r="H97" s="66">
        <f t="shared" si="44"/>
        <v>0</v>
      </c>
      <c r="I97" s="66">
        <f t="shared" si="45"/>
        <v>9.9985053270505589E-4</v>
      </c>
      <c r="J97" s="66">
        <f t="shared" si="46"/>
        <v>0</v>
      </c>
      <c r="K97" s="66">
        <f t="shared" si="47"/>
        <v>0</v>
      </c>
      <c r="L97" s="66">
        <f t="shared" si="48"/>
        <v>0</v>
      </c>
      <c r="M97" s="66">
        <f t="shared" si="49"/>
        <v>9.9985053270505589E-4</v>
      </c>
      <c r="N97" s="66">
        <f t="shared" si="50"/>
        <v>0</v>
      </c>
      <c r="O97" s="67">
        <f t="shared" si="51"/>
        <v>0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2.1981903203254059E-6</v>
      </c>
      <c r="X97" s="65">
        <f t="shared" si="55"/>
        <v>2.198190320325406E-2</v>
      </c>
      <c r="Y97" s="68">
        <f t="shared" si="57"/>
        <v>1E-4</v>
      </c>
      <c r="Z97" s="68">
        <f t="shared" si="58"/>
        <v>1E-4</v>
      </c>
      <c r="AA97" s="66">
        <f t="shared" si="56"/>
        <v>9.9985053270505589E-4</v>
      </c>
      <c r="AB97" s="68">
        <f t="shared" si="59"/>
        <v>1E-4</v>
      </c>
    </row>
    <row r="98" spans="1:28">
      <c r="A98">
        <v>5307.46</v>
      </c>
      <c r="B98">
        <v>0.2609851865072283</v>
      </c>
      <c r="D98" s="66">
        <f t="shared" si="40"/>
        <v>0</v>
      </c>
      <c r="E98" s="66">
        <f t="shared" si="41"/>
        <v>0</v>
      </c>
      <c r="F98" s="66">
        <f t="shared" si="42"/>
        <v>0</v>
      </c>
      <c r="G98" s="66">
        <f t="shared" si="43"/>
        <v>9.9985141048105361E-4</v>
      </c>
      <c r="H98" s="66">
        <f t="shared" si="44"/>
        <v>0</v>
      </c>
      <c r="I98" s="66">
        <f t="shared" si="45"/>
        <v>9.9985141048105361E-4</v>
      </c>
      <c r="J98" s="66">
        <f t="shared" si="46"/>
        <v>0</v>
      </c>
      <c r="K98" s="66">
        <f t="shared" si="47"/>
        <v>0</v>
      </c>
      <c r="L98" s="66">
        <f t="shared" si="48"/>
        <v>0</v>
      </c>
      <c r="M98" s="66">
        <f t="shared" si="49"/>
        <v>9.9985141048105361E-4</v>
      </c>
      <c r="N98" s="66">
        <f t="shared" si="50"/>
        <v>0</v>
      </c>
      <c r="O98" s="67">
        <f t="shared" si="51"/>
        <v>0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2.0071005994435272E-6</v>
      </c>
      <c r="X98" s="65">
        <f t="shared" si="55"/>
        <v>2.0071005994435273E-2</v>
      </c>
      <c r="Y98" s="68">
        <f t="shared" si="57"/>
        <v>2.6098518650722879E-2</v>
      </c>
      <c r="Z98" s="68">
        <f t="shared" si="58"/>
        <v>1E-4</v>
      </c>
      <c r="AA98" s="66">
        <f t="shared" si="56"/>
        <v>9.9985141048105361E-4</v>
      </c>
      <c r="AB98" s="68">
        <f t="shared" si="59"/>
        <v>1E-4</v>
      </c>
    </row>
    <row r="99" spans="1:28">
      <c r="A99">
        <v>5805.01</v>
      </c>
      <c r="B99">
        <v>0.31318222380867389</v>
      </c>
      <c r="D99" s="66">
        <f t="shared" si="40"/>
        <v>5.7770377698678432E-2</v>
      </c>
      <c r="E99" s="66">
        <f t="shared" si="41"/>
        <v>0</v>
      </c>
      <c r="F99" s="66">
        <f t="shared" si="42"/>
        <v>5.7770377698678432E-2</v>
      </c>
      <c r="G99" s="66">
        <f t="shared" si="43"/>
        <v>9.9985226534311951E-4</v>
      </c>
      <c r="H99" s="66">
        <f t="shared" si="44"/>
        <v>-5.6770525433335314E-2</v>
      </c>
      <c r="I99" s="66">
        <f t="shared" si="45"/>
        <v>9.9985226534311951E-4</v>
      </c>
      <c r="J99" s="66">
        <f t="shared" si="46"/>
        <v>5.6770525433335314E-2</v>
      </c>
      <c r="K99" s="66">
        <f t="shared" si="47"/>
        <v>0</v>
      </c>
      <c r="L99" s="66">
        <f t="shared" si="48"/>
        <v>-5.6770525433335314E-2</v>
      </c>
      <c r="M99" s="66">
        <f t="shared" si="49"/>
        <v>9.9985226534311951E-4</v>
      </c>
      <c r="N99" s="66">
        <f t="shared" si="50"/>
        <v>5.6770525433335314E-2</v>
      </c>
      <c r="O99" s="67">
        <f t="shared" si="51"/>
        <v>3.2228925579769717E-3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1.8350711105618323E-6</v>
      </c>
      <c r="X99" s="65">
        <f t="shared" si="55"/>
        <v>1.8350711105618322E-2</v>
      </c>
      <c r="Y99" s="68">
        <f t="shared" si="57"/>
        <v>5.2197037301445592E-2</v>
      </c>
      <c r="Z99" s="68">
        <f t="shared" si="58"/>
        <v>5.7770377698678432E-2</v>
      </c>
      <c r="AA99" s="66">
        <f t="shared" si="56"/>
        <v>9.9985226534311951E-4</v>
      </c>
      <c r="AB99" s="68">
        <f t="shared" si="59"/>
        <v>1E-4</v>
      </c>
    </row>
    <row r="100" spans="1:28">
      <c r="A100">
        <v>6354.54</v>
      </c>
      <c r="B100">
        <v>0.46977333571301083</v>
      </c>
      <c r="D100" s="66">
        <f t="shared" si="40"/>
        <v>0.21436148960301538</v>
      </c>
      <c r="E100" s="66">
        <f t="shared" si="41"/>
        <v>7.5115647792967977E-2</v>
      </c>
      <c r="F100" s="66">
        <f t="shared" si="42"/>
        <v>0.1392458418100474</v>
      </c>
      <c r="G100" s="66">
        <f t="shared" si="43"/>
        <v>9.9985311830337316E-4</v>
      </c>
      <c r="H100" s="66">
        <f t="shared" si="44"/>
        <v>-0.13824598869174404</v>
      </c>
      <c r="I100" s="66">
        <f t="shared" si="45"/>
        <v>7.6115500911271353E-2</v>
      </c>
      <c r="J100" s="66">
        <f t="shared" si="46"/>
        <v>0.13824598869174404</v>
      </c>
      <c r="K100" s="66">
        <f t="shared" si="47"/>
        <v>0</v>
      </c>
      <c r="L100" s="66">
        <f t="shared" si="48"/>
        <v>-0.13824598869174404</v>
      </c>
      <c r="M100" s="66">
        <f t="shared" si="49"/>
        <v>7.6115500911271353E-2</v>
      </c>
      <c r="N100" s="66">
        <f t="shared" si="50"/>
        <v>0.13824598869174404</v>
      </c>
      <c r="O100" s="67">
        <f t="shared" si="51"/>
        <v>1.9111953389357821E-2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1.6763772275448015E-6</v>
      </c>
      <c r="X100" s="65">
        <f t="shared" si="55"/>
        <v>1.6763772275448015E-2</v>
      </c>
      <c r="Y100" s="68">
        <f t="shared" si="57"/>
        <v>0.15659111190433694</v>
      </c>
      <c r="Z100" s="68">
        <f t="shared" si="58"/>
        <v>0.15659111190433694</v>
      </c>
      <c r="AA100" s="66">
        <f t="shared" si="56"/>
        <v>7.6115500911271353E-2</v>
      </c>
      <c r="AB100" s="68">
        <f t="shared" si="59"/>
        <v>7.5115648645928235E-2</v>
      </c>
    </row>
    <row r="101" spans="1:28">
      <c r="A101">
        <v>6946.51</v>
      </c>
      <c r="B101">
        <v>0.67856148491879353</v>
      </c>
      <c r="D101" s="66">
        <f t="shared" si="40"/>
        <v>0.42314963880879808</v>
      </c>
      <c r="E101" s="66">
        <f t="shared" si="41"/>
        <v>0.47958177613112074</v>
      </c>
      <c r="F101" s="66">
        <f t="shared" si="42"/>
        <v>-5.6432137322322662E-2</v>
      </c>
      <c r="G101" s="66">
        <f t="shared" si="43"/>
        <v>9.998539486946365E-4</v>
      </c>
      <c r="H101" s="66">
        <f t="shared" si="44"/>
        <v>5.7431991271017301E-2</v>
      </c>
      <c r="I101" s="66">
        <f t="shared" si="45"/>
        <v>0.48058163007981536</v>
      </c>
      <c r="J101" s="66">
        <f t="shared" si="46"/>
        <v>-5.743199127101728E-2</v>
      </c>
      <c r="K101" s="66">
        <f t="shared" si="47"/>
        <v>0</v>
      </c>
      <c r="L101" s="66">
        <f t="shared" si="48"/>
        <v>5.743199127101728E-2</v>
      </c>
      <c r="M101" s="66">
        <f t="shared" si="49"/>
        <v>0.48058163007981536</v>
      </c>
      <c r="N101" s="66">
        <f t="shared" si="50"/>
        <v>-5.743199127101728E-2</v>
      </c>
      <c r="O101" s="67">
        <f t="shared" si="51"/>
        <v>3.298433621354205E-3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1.533519155305692E-6</v>
      </c>
      <c r="X101" s="65">
        <f t="shared" si="55"/>
        <v>1.5335191553056919E-2</v>
      </c>
      <c r="Y101" s="68">
        <f t="shared" si="57"/>
        <v>0.2087881492057827</v>
      </c>
      <c r="Z101" s="68">
        <f t="shared" si="58"/>
        <v>0.2087881492057827</v>
      </c>
      <c r="AA101" s="66">
        <f t="shared" si="56"/>
        <v>0.48058163007981536</v>
      </c>
      <c r="AB101" s="68">
        <f t="shared" si="59"/>
        <v>0.40446612916854402</v>
      </c>
    </row>
    <row r="102" spans="1:28">
      <c r="A102">
        <v>7608.18</v>
      </c>
      <c r="B102">
        <v>0.93954667142602166</v>
      </c>
      <c r="D102" s="66">
        <f t="shared" si="40"/>
        <v>0.68413482531602621</v>
      </c>
      <c r="E102" s="66">
        <f t="shared" si="41"/>
        <v>0.84136449402006841</v>
      </c>
      <c r="F102" s="66">
        <f t="shared" si="42"/>
        <v>-0.1572296687040422</v>
      </c>
      <c r="G102" s="66">
        <f t="shared" si="43"/>
        <v>9.9985478729852921E-4</v>
      </c>
      <c r="H102" s="66">
        <f t="shared" si="44"/>
        <v>0.15822952349134073</v>
      </c>
      <c r="I102" s="66">
        <f t="shared" si="45"/>
        <v>0.84236434880736699</v>
      </c>
      <c r="J102" s="66">
        <f t="shared" si="46"/>
        <v>-0.15822952349134078</v>
      </c>
      <c r="K102" s="66">
        <f t="shared" si="47"/>
        <v>0</v>
      </c>
      <c r="L102" s="66">
        <f t="shared" si="48"/>
        <v>0.15822952349134078</v>
      </c>
      <c r="M102" s="66">
        <f t="shared" si="49"/>
        <v>0.84236434880736699</v>
      </c>
      <c r="N102" s="66">
        <f t="shared" si="50"/>
        <v>-0.15822952349134078</v>
      </c>
      <c r="O102" s="67">
        <f t="shared" si="51"/>
        <v>2.5036582104296764E-2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1.4001516982409121E-6</v>
      </c>
      <c r="X102" s="65">
        <f t="shared" si="55"/>
        <v>1.4001516982409121E-2</v>
      </c>
      <c r="Y102" s="68">
        <f t="shared" si="57"/>
        <v>0.26098518650722813</v>
      </c>
      <c r="Z102" s="68">
        <f t="shared" si="58"/>
        <v>0.26098518650722813</v>
      </c>
      <c r="AA102" s="66">
        <f t="shared" si="56"/>
        <v>0.84236434880736699</v>
      </c>
      <c r="AB102" s="68">
        <f t="shared" si="59"/>
        <v>0.36178271872755163</v>
      </c>
    </row>
    <row r="103" spans="1:28">
      <c r="A103">
        <v>8317.5300000000007</v>
      </c>
      <c r="B103">
        <v>1.3049259325361413</v>
      </c>
      <c r="D103" s="66">
        <f t="shared" si="40"/>
        <v>1.0495140864261459</v>
      </c>
      <c r="E103" s="66">
        <f t="shared" si="41"/>
        <v>1.0948584636763083</v>
      </c>
      <c r="F103" s="66">
        <f t="shared" si="42"/>
        <v>0</v>
      </c>
      <c r="G103" s="66">
        <f t="shared" si="43"/>
        <v>9.9985559962579391E-4</v>
      </c>
      <c r="H103" s="66">
        <f t="shared" si="44"/>
        <v>0</v>
      </c>
      <c r="I103" s="66">
        <f t="shared" si="45"/>
        <v>1.0958583192759341</v>
      </c>
      <c r="J103" s="66">
        <f t="shared" si="46"/>
        <v>0</v>
      </c>
      <c r="K103" s="66">
        <f t="shared" si="47"/>
        <v>0</v>
      </c>
      <c r="L103" s="66">
        <f t="shared" si="48"/>
        <v>0</v>
      </c>
      <c r="M103" s="66">
        <f t="shared" si="49"/>
        <v>1.0958583192759341</v>
      </c>
      <c r="N103" s="66">
        <f t="shared" si="50"/>
        <v>0</v>
      </c>
      <c r="O103" s="67">
        <f t="shared" si="51"/>
        <v>0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1.2807415359514834E-6</v>
      </c>
      <c r="X103" s="65">
        <f t="shared" si="55"/>
        <v>1.2807415359514834E-2</v>
      </c>
      <c r="Y103" s="68">
        <f t="shared" si="57"/>
        <v>0.36537926111011965</v>
      </c>
      <c r="Z103" s="68">
        <f t="shared" si="58"/>
        <v>0.36537926111011965</v>
      </c>
      <c r="AA103" s="66">
        <f t="shared" si="56"/>
        <v>1.0958583192759341</v>
      </c>
      <c r="AB103" s="68">
        <f t="shared" si="59"/>
        <v>0.25349397046856714</v>
      </c>
    </row>
    <row r="104" spans="1:28">
      <c r="A104">
        <v>9096.07</v>
      </c>
      <c r="B104">
        <v>1.5398126003926469</v>
      </c>
      <c r="D104" s="66">
        <f t="shared" ref="D104:D125" si="60">IF(B104-$D$4&gt;0.05,B104-$D$4,IF(A104="","",0))</f>
        <v>1.2844007542826514</v>
      </c>
      <c r="E104" s="66">
        <f t="shared" ref="E104:E125" si="61">IF(D104="","",IF(A104&lt;$F$4+0.01,0,10^(((-0.434*$E$4)/(LOG(A104)-LOG($F$4)))+LOG($G$4))))</f>
        <v>1.2793427857261572</v>
      </c>
      <c r="F104" s="66">
        <f t="shared" ref="F104:F125" si="62">IF(E104="","",IF(ABS(D104-E104)&lt;0.05,0,D104-E104))</f>
        <v>0</v>
      </c>
      <c r="G104" s="66">
        <f t="shared" ref="G104:G125" si="63">IF(OR(D104="",$H$4=""),"",IF(A104&lt;$I$4,0,10^(((-0.434*$H$4)/(LOG(A104)-LOG($I$4)))+LOG($J$4))))</f>
        <v>9.9985640592403628E-4</v>
      </c>
      <c r="H104" s="66">
        <f t="shared" ref="H104:H125" si="64">IF(G104="","",IF(ABS(G104-F104)&lt;0.05,0,G104-F104))</f>
        <v>0</v>
      </c>
      <c r="I104" s="66">
        <f t="shared" ref="I104:I125" si="65">IF(G104="","",E104+G104)</f>
        <v>1.2803426421320812</v>
      </c>
      <c r="J104" s="66">
        <f t="shared" ref="J104:J125" si="66">IF(I104="","",IF(ABS(D104-I104)&lt;0.05,0,D104-I104))</f>
        <v>0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0</v>
      </c>
      <c r="M104" s="66">
        <f t="shared" ref="M104:M125" si="69">IF(L104="","",E104+G104+K104)</f>
        <v>1.2803426421320812</v>
      </c>
      <c r="N104" s="66">
        <f t="shared" ref="N104:N125" si="70">IF(M104="","",IF(ABS(D104-M104)&lt;0.05,0,D104-M104))</f>
        <v>0</v>
      </c>
      <c r="O104" s="67">
        <f t="shared" ref="O104:O125" si="71">IF($H$4="",IF(A104="","",F104^2),IF(N104="","",N104^2))</f>
        <v>0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1.171121830364382E-6</v>
      </c>
      <c r="X104" s="65">
        <f t="shared" ref="X104:X125" si="75">IF(D104="","",IF(W104=" "," ",W104*10000))</f>
        <v>1.1711218303643821E-2</v>
      </c>
      <c r="Y104" s="68">
        <f t="shared" si="57"/>
        <v>0.23488666785650558</v>
      </c>
      <c r="Z104" s="68">
        <f t="shared" si="58"/>
        <v>0.23488666785650558</v>
      </c>
      <c r="AA104" s="66">
        <f t="shared" ref="AA104:AA125" si="76">(IF(M104="",(IF(I104="",E104,I104)),M104 ))</f>
        <v>1.2803426421320812</v>
      </c>
      <c r="AB104" s="68">
        <f t="shared" si="59"/>
        <v>0.18448432285614702</v>
      </c>
    </row>
    <row r="105" spans="1:28">
      <c r="A105">
        <v>9957.02</v>
      </c>
      <c r="B105">
        <v>1.7225022309477065</v>
      </c>
      <c r="D105" s="66">
        <f t="shared" si="60"/>
        <v>1.467090384837711</v>
      </c>
      <c r="E105" s="66">
        <f t="shared" si="61"/>
        <v>1.4188000880249809</v>
      </c>
      <c r="F105" s="66">
        <f t="shared" si="62"/>
        <v>0</v>
      </c>
      <c r="G105" s="66">
        <f t="shared" si="63"/>
        <v>9.9985721175920418E-4</v>
      </c>
      <c r="H105" s="66">
        <f t="shared" si="64"/>
        <v>0</v>
      </c>
      <c r="I105" s="66">
        <f t="shared" si="65"/>
        <v>1.41979994523674</v>
      </c>
      <c r="J105" s="66">
        <f t="shared" si="66"/>
        <v>0</v>
      </c>
      <c r="K105" s="66">
        <f t="shared" si="67"/>
        <v>0</v>
      </c>
      <c r="L105" s="66">
        <f t="shared" si="68"/>
        <v>0</v>
      </c>
      <c r="M105" s="66">
        <f t="shared" si="69"/>
        <v>1.41979994523674</v>
      </c>
      <c r="N105" s="66">
        <f t="shared" si="70"/>
        <v>0</v>
      </c>
      <c r="O105" s="67">
        <f t="shared" si="71"/>
        <v>0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1.0698588681676386E-6</v>
      </c>
      <c r="X105" s="65">
        <f t="shared" si="75"/>
        <v>1.0698588681676386E-2</v>
      </c>
      <c r="Y105" s="68">
        <f t="shared" ref="Y105:Y125" si="77">IF(B105-B104&lt;0.0001,0.0001,B105-B104)</f>
        <v>0.1826896305550596</v>
      </c>
      <c r="Z105" s="68">
        <f t="shared" ref="Z105:Z125" si="78">IF(D105-D104&lt;0.0001,0.0001,D105-D104)</f>
        <v>0.1826896305550596</v>
      </c>
      <c r="AA105" s="66">
        <f t="shared" si="76"/>
        <v>1.41979994523674</v>
      </c>
      <c r="AB105" s="68">
        <f t="shared" ref="AB105:AB125" si="79">IF(AA105-AA104&lt;0.0001,0.0001,AA105-AA104)</f>
        <v>0.13945730310465887</v>
      </c>
    </row>
    <row r="106" spans="1:28">
      <c r="A106">
        <v>10896.29</v>
      </c>
      <c r="B106">
        <v>1.9051918615027661</v>
      </c>
      <c r="D106" s="66">
        <f t="shared" si="60"/>
        <v>1.6497800153927706</v>
      </c>
      <c r="E106" s="66">
        <f t="shared" si="61"/>
        <v>1.5260369734399495</v>
      </c>
      <c r="F106" s="66">
        <f t="shared" si="62"/>
        <v>0.12374304195282115</v>
      </c>
      <c r="G106" s="66">
        <f t="shared" si="63"/>
        <v>9.9985800605190112E-4</v>
      </c>
      <c r="H106" s="66">
        <f t="shared" si="64"/>
        <v>-0.12274318394676925</v>
      </c>
      <c r="I106" s="66">
        <f t="shared" si="65"/>
        <v>1.5270368314460014</v>
      </c>
      <c r="J106" s="66">
        <f t="shared" si="66"/>
        <v>0.1227431839467692</v>
      </c>
      <c r="K106" s="66">
        <f t="shared" si="67"/>
        <v>0</v>
      </c>
      <c r="L106" s="66">
        <f t="shared" si="68"/>
        <v>-0.1227431839467692</v>
      </c>
      <c r="M106" s="66">
        <f t="shared" si="69"/>
        <v>1.5270368314460014</v>
      </c>
      <c r="N106" s="66">
        <f t="shared" si="70"/>
        <v>0.1227431839467692</v>
      </c>
      <c r="O106" s="67">
        <f t="shared" si="71"/>
        <v>1.5065889205390419E-2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9.7763607131624997E-7</v>
      </c>
      <c r="X106" s="65">
        <f t="shared" si="75"/>
        <v>9.7763607131624991E-3</v>
      </c>
      <c r="Y106" s="68">
        <f t="shared" si="77"/>
        <v>0.1826896305550596</v>
      </c>
      <c r="Z106" s="68">
        <f t="shared" si="78"/>
        <v>0.1826896305550596</v>
      </c>
      <c r="AA106" s="66">
        <f t="shared" si="76"/>
        <v>1.5270368314460014</v>
      </c>
      <c r="AB106" s="68">
        <f t="shared" si="79"/>
        <v>0.10723688620926142</v>
      </c>
    </row>
    <row r="107" spans="1:28">
      <c r="A107">
        <v>11895.89</v>
      </c>
      <c r="B107">
        <v>1.9834874174549348</v>
      </c>
      <c r="D107" s="66">
        <f t="shared" si="60"/>
        <v>1.7280755713449394</v>
      </c>
      <c r="E107" s="66">
        <f t="shared" si="61"/>
        <v>1.6090827065724449</v>
      </c>
      <c r="F107" s="66">
        <f t="shared" si="62"/>
        <v>0.11899286477249449</v>
      </c>
      <c r="G107" s="66">
        <f t="shared" si="63"/>
        <v>9.998587709819538E-4</v>
      </c>
      <c r="H107" s="66">
        <f t="shared" si="64"/>
        <v>-0.11799300600151254</v>
      </c>
      <c r="I107" s="66">
        <f t="shared" si="65"/>
        <v>1.6100825653434268</v>
      </c>
      <c r="J107" s="66">
        <f t="shared" si="66"/>
        <v>0.11799300600151263</v>
      </c>
      <c r="K107" s="66">
        <f t="shared" si="67"/>
        <v>0</v>
      </c>
      <c r="L107" s="66">
        <f t="shared" si="68"/>
        <v>-0.11799300600151263</v>
      </c>
      <c r="M107" s="66">
        <f t="shared" si="69"/>
        <v>1.6100825653434268</v>
      </c>
      <c r="N107" s="66">
        <f t="shared" si="70"/>
        <v>0.11799300600151263</v>
      </c>
      <c r="O107" s="67">
        <f t="shared" si="71"/>
        <v>1.3922349465272996E-2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8.954862685786892E-7</v>
      </c>
      <c r="X107" s="65">
        <f t="shared" si="75"/>
        <v>8.9548626857868917E-3</v>
      </c>
      <c r="Y107" s="68">
        <f t="shared" si="77"/>
        <v>7.8295555952168749E-2</v>
      </c>
      <c r="Z107" s="68">
        <f t="shared" si="78"/>
        <v>7.8295555952168749E-2</v>
      </c>
      <c r="AA107" s="66">
        <f t="shared" si="76"/>
        <v>1.6100825653434268</v>
      </c>
      <c r="AB107" s="68">
        <f t="shared" si="79"/>
        <v>8.3045733897425311E-2</v>
      </c>
    </row>
    <row r="108" spans="1:28">
      <c r="A108">
        <v>12994.1</v>
      </c>
      <c r="B108">
        <v>2.0356844547563804</v>
      </c>
      <c r="D108" s="66">
        <f t="shared" si="60"/>
        <v>1.7802726086463849</v>
      </c>
      <c r="E108" s="66">
        <f t="shared" si="61"/>
        <v>1.6771796464161659</v>
      </c>
      <c r="F108" s="66">
        <f t="shared" si="62"/>
        <v>0.10309296223021902</v>
      </c>
      <c r="G108" s="66">
        <f t="shared" si="63"/>
        <v>9.9985953227543908E-4</v>
      </c>
      <c r="H108" s="66">
        <f t="shared" si="64"/>
        <v>-0.10209310269794358</v>
      </c>
      <c r="I108" s="66">
        <f t="shared" si="65"/>
        <v>1.6781795059484415</v>
      </c>
      <c r="J108" s="66">
        <f t="shared" si="66"/>
        <v>0.10209310269794347</v>
      </c>
      <c r="K108" s="66">
        <f t="shared" si="67"/>
        <v>0</v>
      </c>
      <c r="L108" s="66">
        <f t="shared" si="68"/>
        <v>-0.10209310269794347</v>
      </c>
      <c r="M108" s="66">
        <f t="shared" si="69"/>
        <v>1.6781795059484415</v>
      </c>
      <c r="N108" s="66">
        <f t="shared" si="70"/>
        <v>0.10209310269794347</v>
      </c>
      <c r="O108" s="67">
        <f t="shared" si="71"/>
        <v>1.0423001618492833E-2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8.1980330669477242E-7</v>
      </c>
      <c r="X108" s="65">
        <f t="shared" si="75"/>
        <v>8.1980330669477238E-3</v>
      </c>
      <c r="Y108" s="68">
        <f t="shared" si="77"/>
        <v>5.2197037301445537E-2</v>
      </c>
      <c r="Z108" s="68">
        <f t="shared" si="78"/>
        <v>5.2197037301445537E-2</v>
      </c>
      <c r="AA108" s="66">
        <f t="shared" si="76"/>
        <v>1.6781795059484415</v>
      </c>
      <c r="AB108" s="68">
        <f t="shared" si="79"/>
        <v>6.80969406050147E-2</v>
      </c>
    </row>
    <row r="109" spans="1:28">
      <c r="A109">
        <v>14294.55</v>
      </c>
      <c r="B109">
        <v>2.0878814920578264</v>
      </c>
      <c r="D109" s="66">
        <f t="shared" si="60"/>
        <v>1.8324696459478309</v>
      </c>
      <c r="E109" s="66">
        <f t="shared" si="61"/>
        <v>1.7377856453258784</v>
      </c>
      <c r="F109" s="66">
        <f t="shared" si="62"/>
        <v>9.468400062195248E-2</v>
      </c>
      <c r="G109" s="66">
        <f t="shared" si="63"/>
        <v>9.9986034544523035E-4</v>
      </c>
      <c r="H109" s="66">
        <f t="shared" si="64"/>
        <v>-9.3684140276507247E-2</v>
      </c>
      <c r="I109" s="66">
        <f t="shared" si="65"/>
        <v>1.7387855056713237</v>
      </c>
      <c r="J109" s="66">
        <f t="shared" si="66"/>
        <v>9.3684140276507177E-2</v>
      </c>
      <c r="K109" s="66">
        <f t="shared" si="67"/>
        <v>0</v>
      </c>
      <c r="L109" s="66">
        <f t="shared" si="68"/>
        <v>-9.3684140276507177E-2</v>
      </c>
      <c r="M109" s="66">
        <f t="shared" si="69"/>
        <v>1.7387855056713237</v>
      </c>
      <c r="N109" s="66">
        <f t="shared" si="70"/>
        <v>9.3684140276507177E-2</v>
      </c>
      <c r="O109" s="67">
        <f t="shared" si="71"/>
        <v>8.7767181393482736E-3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7.4522151082213449E-7</v>
      </c>
      <c r="X109" s="65">
        <f t="shared" si="75"/>
        <v>7.452215108221345E-3</v>
      </c>
      <c r="Y109" s="68">
        <f t="shared" si="77"/>
        <v>5.2197037301445981E-2</v>
      </c>
      <c r="Z109" s="68">
        <f t="shared" si="78"/>
        <v>5.2197037301445981E-2</v>
      </c>
      <c r="AA109" s="66">
        <f t="shared" si="76"/>
        <v>1.7387855056713237</v>
      </c>
      <c r="AB109" s="68">
        <f t="shared" si="79"/>
        <v>6.0605999722882276E-2</v>
      </c>
    </row>
    <row r="110" spans="1:28">
      <c r="A110">
        <v>15593.98</v>
      </c>
      <c r="B110">
        <v>2.1139800107085489</v>
      </c>
      <c r="D110" s="66">
        <f t="shared" si="60"/>
        <v>1.8585681645985535</v>
      </c>
      <c r="E110" s="66">
        <f t="shared" si="61"/>
        <v>1.7841232210890838</v>
      </c>
      <c r="F110" s="66">
        <f t="shared" si="62"/>
        <v>7.4444943509469619E-2</v>
      </c>
      <c r="G110" s="66">
        <f t="shared" si="63"/>
        <v>9.9986107903618201E-4</v>
      </c>
      <c r="H110" s="66">
        <f t="shared" si="64"/>
        <v>-7.3445082430433434E-2</v>
      </c>
      <c r="I110" s="66">
        <f t="shared" si="65"/>
        <v>1.7851230821681201</v>
      </c>
      <c r="J110" s="66">
        <f t="shared" si="66"/>
        <v>7.344508243043335E-2</v>
      </c>
      <c r="K110" s="66">
        <f t="shared" si="67"/>
        <v>0</v>
      </c>
      <c r="L110" s="66">
        <f t="shared" si="68"/>
        <v>-7.344508243043335E-2</v>
      </c>
      <c r="M110" s="66">
        <f t="shared" si="69"/>
        <v>1.7851230821681201</v>
      </c>
      <c r="N110" s="66">
        <f t="shared" si="70"/>
        <v>7.344508243043335E-2</v>
      </c>
      <c r="O110" s="67">
        <f t="shared" si="71"/>
        <v>5.3941801332131499E-3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6.8312298383879821E-7</v>
      </c>
      <c r="X110" s="65">
        <f t="shared" si="75"/>
        <v>6.8312298383879817E-3</v>
      </c>
      <c r="Y110" s="68">
        <f t="shared" si="77"/>
        <v>2.6098518650722546E-2</v>
      </c>
      <c r="Z110" s="68">
        <f t="shared" si="78"/>
        <v>2.6098518650722546E-2</v>
      </c>
      <c r="AA110" s="66">
        <f t="shared" si="76"/>
        <v>1.7851230821681201</v>
      </c>
      <c r="AB110" s="68">
        <f t="shared" si="79"/>
        <v>4.6337576496796373E-2</v>
      </c>
    </row>
    <row r="111" spans="1:28">
      <c r="A111">
        <v>17092.98</v>
      </c>
      <c r="B111">
        <v>2.1400785293592715</v>
      </c>
      <c r="D111" s="66">
        <f t="shared" si="60"/>
        <v>1.884666683249276</v>
      </c>
      <c r="E111" s="66">
        <f t="shared" si="61"/>
        <v>1.8258197207676214</v>
      </c>
      <c r="F111" s="66">
        <f t="shared" si="62"/>
        <v>5.8846962481654552E-2</v>
      </c>
      <c r="G111" s="66">
        <f t="shared" si="63"/>
        <v>9.9986184459118378E-4</v>
      </c>
      <c r="H111" s="66">
        <f t="shared" si="64"/>
        <v>-5.7847100637063366E-2</v>
      </c>
      <c r="I111" s="66">
        <f t="shared" si="65"/>
        <v>1.8268195826122127</v>
      </c>
      <c r="J111" s="66">
        <f t="shared" si="66"/>
        <v>5.7847100637063331E-2</v>
      </c>
      <c r="K111" s="66">
        <f t="shared" si="67"/>
        <v>0</v>
      </c>
      <c r="L111" s="66">
        <f t="shared" si="68"/>
        <v>-5.7847100637063331E-2</v>
      </c>
      <c r="M111" s="66">
        <f t="shared" si="69"/>
        <v>1.8268195826122127</v>
      </c>
      <c r="N111" s="66">
        <f t="shared" si="70"/>
        <v>5.7847100637063331E-2</v>
      </c>
      <c r="O111" s="67">
        <f t="shared" si="71"/>
        <v>3.346287052114533E-3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6.2321527010050579E-7</v>
      </c>
      <c r="X111" s="65">
        <f t="shared" si="75"/>
        <v>6.2321527010050582E-3</v>
      </c>
      <c r="Y111" s="68">
        <f t="shared" si="77"/>
        <v>2.6098518650722546E-2</v>
      </c>
      <c r="Z111" s="68">
        <f t="shared" si="78"/>
        <v>2.6098518650722546E-2</v>
      </c>
      <c r="AA111" s="66">
        <f t="shared" si="76"/>
        <v>1.8268195826122127</v>
      </c>
      <c r="AB111" s="68">
        <f t="shared" si="79"/>
        <v>4.1696500444092566E-2</v>
      </c>
    </row>
    <row r="112" spans="1:28">
      <c r="A112">
        <v>18693.38</v>
      </c>
      <c r="B112">
        <v>2.1661770480099944</v>
      </c>
      <c r="D112" s="66">
        <f t="shared" si="60"/>
        <v>1.910765201899999</v>
      </c>
      <c r="E112" s="66">
        <f t="shared" si="61"/>
        <v>1.8608268448864451</v>
      </c>
      <c r="F112" s="66">
        <f t="shared" si="62"/>
        <v>0</v>
      </c>
      <c r="G112" s="66">
        <f t="shared" si="63"/>
        <v>9.998625830357885E-4</v>
      </c>
      <c r="H112" s="66">
        <f t="shared" si="64"/>
        <v>0</v>
      </c>
      <c r="I112" s="66">
        <f t="shared" si="65"/>
        <v>1.861826707469481</v>
      </c>
      <c r="J112" s="66">
        <f t="shared" si="66"/>
        <v>0</v>
      </c>
      <c r="K112" s="66">
        <f t="shared" si="67"/>
        <v>0</v>
      </c>
      <c r="L112" s="66">
        <f t="shared" si="68"/>
        <v>0</v>
      </c>
      <c r="M112" s="66">
        <f t="shared" si="69"/>
        <v>1.861826707469481</v>
      </c>
      <c r="N112" s="66">
        <f t="shared" si="70"/>
        <v>0</v>
      </c>
      <c r="O112" s="67">
        <f t="shared" si="71"/>
        <v>0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5.6985981922597958E-7</v>
      </c>
      <c r="X112" s="65">
        <f t="shared" si="75"/>
        <v>5.6985981922597958E-3</v>
      </c>
      <c r="Y112" s="68">
        <f t="shared" si="77"/>
        <v>2.609851865072299E-2</v>
      </c>
      <c r="Z112" s="68">
        <f t="shared" si="78"/>
        <v>2.609851865072299E-2</v>
      </c>
      <c r="AA112" s="66">
        <f t="shared" si="76"/>
        <v>1.861826707469481</v>
      </c>
      <c r="AB112" s="68">
        <f t="shared" si="79"/>
        <v>3.5007124857268312E-2</v>
      </c>
    </row>
    <row r="113" spans="1:28">
      <c r="A113">
        <v>20393.310000000001</v>
      </c>
      <c r="B113">
        <v>2.1922755666607165</v>
      </c>
      <c r="D113" s="66">
        <f t="shared" si="60"/>
        <v>1.9368637205507211</v>
      </c>
      <c r="E113" s="66">
        <f t="shared" si="61"/>
        <v>1.8905443769358945</v>
      </c>
      <c r="F113" s="66">
        <f t="shared" si="62"/>
        <v>0</v>
      </c>
      <c r="G113" s="66">
        <f t="shared" si="63"/>
        <v>9.9986329361781531E-4</v>
      </c>
      <c r="H113" s="66">
        <f t="shared" si="64"/>
        <v>0</v>
      </c>
      <c r="I113" s="66">
        <f t="shared" si="65"/>
        <v>1.8915442402295124</v>
      </c>
      <c r="J113" s="66">
        <f t="shared" si="66"/>
        <v>0</v>
      </c>
      <c r="K113" s="66">
        <f t="shared" si="67"/>
        <v>0</v>
      </c>
      <c r="L113" s="66">
        <f t="shared" si="68"/>
        <v>0</v>
      </c>
      <c r="M113" s="66">
        <f t="shared" si="69"/>
        <v>1.8915442402295124</v>
      </c>
      <c r="N113" s="66">
        <f t="shared" si="70"/>
        <v>0</v>
      </c>
      <c r="O113" s="67">
        <f t="shared" si="71"/>
        <v>0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5.2235787851616743E-7</v>
      </c>
      <c r="X113" s="65">
        <f t="shared" si="75"/>
        <v>5.2235787851616739E-3</v>
      </c>
      <c r="Y113" s="68">
        <f t="shared" si="77"/>
        <v>2.6098518650722102E-2</v>
      </c>
      <c r="Z113" s="68">
        <f t="shared" si="78"/>
        <v>2.6098518650722102E-2</v>
      </c>
      <c r="AA113" s="66">
        <f t="shared" si="76"/>
        <v>1.8915442402295124</v>
      </c>
      <c r="AB113" s="68">
        <f t="shared" si="79"/>
        <v>2.9717532760031418E-2</v>
      </c>
    </row>
    <row r="114" spans="1:28">
      <c r="A114">
        <v>22294.79</v>
      </c>
      <c r="B114">
        <v>2.2183740853114395</v>
      </c>
      <c r="D114" s="66">
        <f t="shared" si="60"/>
        <v>1.9629622392014441</v>
      </c>
      <c r="E114" s="66">
        <f t="shared" si="61"/>
        <v>1.9173514984607452</v>
      </c>
      <c r="F114" s="66">
        <f t="shared" si="62"/>
        <v>0</v>
      </c>
      <c r="G114" s="66">
        <f t="shared" si="63"/>
        <v>9.9986401383721181E-4</v>
      </c>
      <c r="H114" s="66">
        <f t="shared" si="64"/>
        <v>0</v>
      </c>
      <c r="I114" s="66">
        <f t="shared" si="65"/>
        <v>1.9183513624745823</v>
      </c>
      <c r="J114" s="66">
        <f t="shared" si="66"/>
        <v>0</v>
      </c>
      <c r="K114" s="66">
        <f t="shared" si="67"/>
        <v>0</v>
      </c>
      <c r="L114" s="66">
        <f t="shared" si="68"/>
        <v>0</v>
      </c>
      <c r="M114" s="66">
        <f t="shared" si="69"/>
        <v>1.9183513624745823</v>
      </c>
      <c r="N114" s="66">
        <f t="shared" si="70"/>
        <v>0</v>
      </c>
      <c r="O114" s="67">
        <f t="shared" si="71"/>
        <v>0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4.7780697407432597E-7</v>
      </c>
      <c r="X114" s="65">
        <f t="shared" si="75"/>
        <v>4.7780697407432595E-3</v>
      </c>
      <c r="Y114" s="68">
        <f t="shared" si="77"/>
        <v>2.609851865072299E-2</v>
      </c>
      <c r="Z114" s="68">
        <f t="shared" si="78"/>
        <v>2.609851865072299E-2</v>
      </c>
      <c r="AA114" s="66">
        <f t="shared" si="76"/>
        <v>1.9183513624745823</v>
      </c>
      <c r="AB114" s="68">
        <f t="shared" si="79"/>
        <v>2.680712224506987E-2</v>
      </c>
    </row>
    <row r="115" spans="1:28">
      <c r="A115">
        <v>24396.11</v>
      </c>
      <c r="B115">
        <v>2.2183740853114395</v>
      </c>
      <c r="D115" s="66">
        <f t="shared" si="60"/>
        <v>1.9629622392014441</v>
      </c>
      <c r="E115" s="66">
        <f t="shared" si="61"/>
        <v>1.9413370977698823</v>
      </c>
      <c r="F115" s="66">
        <f t="shared" si="62"/>
        <v>0</v>
      </c>
      <c r="G115" s="66">
        <f t="shared" si="63"/>
        <v>9.9986473385980479E-4</v>
      </c>
      <c r="H115" s="66">
        <f t="shared" si="64"/>
        <v>0</v>
      </c>
      <c r="I115" s="66">
        <f t="shared" si="65"/>
        <v>1.9423369625037421</v>
      </c>
      <c r="J115" s="66">
        <f t="shared" si="66"/>
        <v>0</v>
      </c>
      <c r="K115" s="66">
        <f t="shared" si="67"/>
        <v>0</v>
      </c>
      <c r="L115" s="66">
        <f t="shared" si="68"/>
        <v>0</v>
      </c>
      <c r="M115" s="66">
        <f t="shared" si="69"/>
        <v>1.9423369625037421</v>
      </c>
      <c r="N115" s="66">
        <f t="shared" si="70"/>
        <v>0</v>
      </c>
      <c r="O115" s="67">
        <f t="shared" si="71"/>
        <v>0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4.3665183291608954E-7</v>
      </c>
      <c r="X115" s="65">
        <f t="shared" si="75"/>
        <v>4.3665183291608954E-3</v>
      </c>
      <c r="Y115" s="68">
        <f t="shared" si="77"/>
        <v>1E-4</v>
      </c>
      <c r="Z115" s="68">
        <f t="shared" si="78"/>
        <v>1E-4</v>
      </c>
      <c r="AA115" s="66">
        <f t="shared" si="76"/>
        <v>1.9423369625037421</v>
      </c>
      <c r="AB115" s="68">
        <f t="shared" si="79"/>
        <v>2.3985600029159837E-2</v>
      </c>
    </row>
    <row r="116" spans="1:28">
      <c r="A116">
        <v>26696.95</v>
      </c>
      <c r="B116">
        <v>2.2183740853114395</v>
      </c>
      <c r="D116" s="66">
        <f t="shared" si="60"/>
        <v>1.9629622392014441</v>
      </c>
      <c r="E116" s="66">
        <f t="shared" si="61"/>
        <v>1.962724506843204</v>
      </c>
      <c r="F116" s="66">
        <f t="shared" si="62"/>
        <v>0</v>
      </c>
      <c r="G116" s="66">
        <f t="shared" si="63"/>
        <v>9.9986544673019446E-4</v>
      </c>
      <c r="H116" s="66">
        <f t="shared" si="64"/>
        <v>0</v>
      </c>
      <c r="I116" s="66">
        <f t="shared" si="65"/>
        <v>1.9637243722899342</v>
      </c>
      <c r="J116" s="66">
        <f t="shared" si="66"/>
        <v>0</v>
      </c>
      <c r="K116" s="66">
        <f t="shared" si="67"/>
        <v>0</v>
      </c>
      <c r="L116" s="66">
        <f t="shared" si="68"/>
        <v>0</v>
      </c>
      <c r="M116" s="66">
        <f t="shared" si="69"/>
        <v>1.9637243722899342</v>
      </c>
      <c r="N116" s="66">
        <f t="shared" si="70"/>
        <v>0</v>
      </c>
      <c r="O116" s="67">
        <f t="shared" si="71"/>
        <v>0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3.9901959390576609E-7</v>
      </c>
      <c r="X116" s="65">
        <f t="shared" si="75"/>
        <v>3.9901959390576608E-3</v>
      </c>
      <c r="Y116" s="68">
        <f t="shared" si="77"/>
        <v>1E-4</v>
      </c>
      <c r="Z116" s="68">
        <f t="shared" si="78"/>
        <v>1E-4</v>
      </c>
      <c r="AA116" s="66">
        <f t="shared" si="76"/>
        <v>1.9637243722899342</v>
      </c>
      <c r="AB116" s="68">
        <f t="shared" si="79"/>
        <v>2.1387409786192135E-2</v>
      </c>
    </row>
    <row r="117" spans="1:28">
      <c r="A117">
        <v>29297.45</v>
      </c>
      <c r="B117">
        <v>2.2183740853114395</v>
      </c>
      <c r="D117" s="66">
        <f t="shared" si="60"/>
        <v>1.9629622392014441</v>
      </c>
      <c r="E117" s="66">
        <f t="shared" si="61"/>
        <v>1.9824712380061886</v>
      </c>
      <c r="F117" s="66">
        <f t="shared" si="62"/>
        <v>0</v>
      </c>
      <c r="G117" s="66">
        <f t="shared" si="63"/>
        <v>9.9986617412139316E-4</v>
      </c>
      <c r="H117" s="66">
        <f t="shared" si="64"/>
        <v>0</v>
      </c>
      <c r="I117" s="66">
        <f t="shared" si="65"/>
        <v>1.9834711041803099</v>
      </c>
      <c r="J117" s="66">
        <f t="shared" si="66"/>
        <v>0</v>
      </c>
      <c r="K117" s="66">
        <f t="shared" si="67"/>
        <v>0</v>
      </c>
      <c r="L117" s="66">
        <f t="shared" si="68"/>
        <v>0</v>
      </c>
      <c r="M117" s="66">
        <f t="shared" si="69"/>
        <v>1.9834711041803099</v>
      </c>
      <c r="N117" s="66">
        <f t="shared" si="70"/>
        <v>0</v>
      </c>
      <c r="O117" s="67">
        <f t="shared" si="71"/>
        <v>0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3.6360182021037814E-7</v>
      </c>
      <c r="X117" s="65">
        <f t="shared" si="75"/>
        <v>3.6360182021037816E-3</v>
      </c>
      <c r="Y117" s="68">
        <f t="shared" si="77"/>
        <v>1E-4</v>
      </c>
      <c r="Z117" s="68">
        <f t="shared" si="78"/>
        <v>1E-4</v>
      </c>
      <c r="AA117" s="66">
        <f t="shared" si="76"/>
        <v>1.9834711041803099</v>
      </c>
      <c r="AB117" s="68">
        <f t="shared" si="79"/>
        <v>1.9746731890375679E-2</v>
      </c>
    </row>
    <row r="118" spans="1:28">
      <c r="A118">
        <v>31999.85</v>
      </c>
      <c r="B118">
        <v>2.2183740853114395</v>
      </c>
      <c r="D118" s="66">
        <f t="shared" si="60"/>
        <v>1.9629622392014441</v>
      </c>
      <c r="E118" s="66">
        <f t="shared" si="61"/>
        <v>1.9993641822634118</v>
      </c>
      <c r="F118" s="66">
        <f t="shared" si="62"/>
        <v>0</v>
      </c>
      <c r="G118" s="66">
        <f t="shared" si="63"/>
        <v>9.9986685733441383E-4</v>
      </c>
      <c r="H118" s="66">
        <f t="shared" si="64"/>
        <v>0</v>
      </c>
      <c r="I118" s="66">
        <f t="shared" si="65"/>
        <v>2.0003640491207464</v>
      </c>
      <c r="J118" s="66">
        <f t="shared" si="66"/>
        <v>0</v>
      </c>
      <c r="K118" s="66">
        <f t="shared" si="67"/>
        <v>0</v>
      </c>
      <c r="L118" s="66">
        <f t="shared" si="68"/>
        <v>0</v>
      </c>
      <c r="M118" s="66">
        <f t="shared" si="69"/>
        <v>2.0003640491207464</v>
      </c>
      <c r="N118" s="66">
        <f t="shared" si="70"/>
        <v>0</v>
      </c>
      <c r="O118" s="67">
        <f t="shared" si="71"/>
        <v>0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3.328955025577477E-7</v>
      </c>
      <c r="X118" s="65">
        <f t="shared" si="75"/>
        <v>3.328955025577477E-3</v>
      </c>
      <c r="Y118" s="68">
        <f t="shared" si="77"/>
        <v>1E-4</v>
      </c>
      <c r="Z118" s="68">
        <f t="shared" si="78"/>
        <v>1E-4</v>
      </c>
      <c r="AA118" s="66">
        <f t="shared" si="76"/>
        <v>2.0003640491207464</v>
      </c>
      <c r="AB118" s="68">
        <f t="shared" si="79"/>
        <v>1.6892944940436472E-2</v>
      </c>
    </row>
    <row r="119" spans="1:28">
      <c r="A119">
        <v>34999.25</v>
      </c>
      <c r="B119">
        <v>2.2183740853114395</v>
      </c>
      <c r="D119" s="66">
        <f t="shared" si="60"/>
        <v>1.9629622392014441</v>
      </c>
      <c r="E119" s="66">
        <f t="shared" si="61"/>
        <v>2.014932653717572</v>
      </c>
      <c r="F119" s="66">
        <f t="shared" si="62"/>
        <v>-5.1970414516127938E-2</v>
      </c>
      <c r="G119" s="66">
        <f t="shared" si="63"/>
        <v>9.998675440130399E-4</v>
      </c>
      <c r="H119" s="66">
        <f t="shared" si="64"/>
        <v>5.2970282060140976E-2</v>
      </c>
      <c r="I119" s="66">
        <f t="shared" si="65"/>
        <v>2.0159325212615848</v>
      </c>
      <c r="J119" s="66">
        <f t="shared" si="66"/>
        <v>-5.2970282060140761E-2</v>
      </c>
      <c r="K119" s="66">
        <f t="shared" si="67"/>
        <v>0</v>
      </c>
      <c r="L119" s="66">
        <f t="shared" si="68"/>
        <v>5.2970282060140761E-2</v>
      </c>
      <c r="M119" s="66">
        <f t="shared" si="69"/>
        <v>2.0159325212615848</v>
      </c>
      <c r="N119" s="66">
        <f t="shared" si="70"/>
        <v>-5.2970282060140761E-2</v>
      </c>
      <c r="O119" s="67">
        <f t="shared" si="71"/>
        <v>2.8058507815308703E-3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3.0436669778702522E-7</v>
      </c>
      <c r="X119" s="65">
        <f t="shared" si="75"/>
        <v>3.0436669778702522E-3</v>
      </c>
      <c r="Y119" s="68">
        <f t="shared" si="77"/>
        <v>1E-4</v>
      </c>
      <c r="Z119" s="68">
        <f t="shared" si="78"/>
        <v>1E-4</v>
      </c>
      <c r="AA119" s="66">
        <f t="shared" si="76"/>
        <v>2.0159325212615848</v>
      </c>
      <c r="AB119" s="68">
        <f t="shared" si="79"/>
        <v>1.5568472140838452E-2</v>
      </c>
    </row>
    <row r="120" spans="1:28">
      <c r="A120">
        <v>38296.83</v>
      </c>
      <c r="B120">
        <v>2.2183740853114395</v>
      </c>
      <c r="D120" s="66">
        <f t="shared" si="60"/>
        <v>1.9629622392014441</v>
      </c>
      <c r="E120" s="66">
        <f t="shared" si="61"/>
        <v>2.0291823425342477</v>
      </c>
      <c r="F120" s="66">
        <f t="shared" si="62"/>
        <v>-6.6220103332803593E-2</v>
      </c>
      <c r="G120" s="66">
        <f t="shared" si="63"/>
        <v>9.9986822700370587E-4</v>
      </c>
      <c r="H120" s="66">
        <f t="shared" si="64"/>
        <v>6.7219971559807301E-2</v>
      </c>
      <c r="I120" s="66">
        <f t="shared" si="65"/>
        <v>2.0301822107612515</v>
      </c>
      <c r="J120" s="66">
        <f t="shared" si="66"/>
        <v>-6.7219971559807412E-2</v>
      </c>
      <c r="K120" s="66">
        <f t="shared" si="67"/>
        <v>0</v>
      </c>
      <c r="L120" s="66">
        <f t="shared" si="68"/>
        <v>6.7219971559807412E-2</v>
      </c>
      <c r="M120" s="66">
        <f t="shared" si="69"/>
        <v>2.0301822107612515</v>
      </c>
      <c r="N120" s="66">
        <f t="shared" si="70"/>
        <v>-6.7219971559807412E-2</v>
      </c>
      <c r="O120" s="67">
        <f t="shared" si="71"/>
        <v>4.5185245765013175E-3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2.781589533003787E-7</v>
      </c>
      <c r="X120" s="65">
        <f t="shared" si="75"/>
        <v>2.7815895330037871E-3</v>
      </c>
      <c r="Y120" s="68">
        <f t="shared" si="77"/>
        <v>1E-4</v>
      </c>
      <c r="Z120" s="68">
        <f t="shared" si="78"/>
        <v>1E-4</v>
      </c>
      <c r="AA120" s="66">
        <f t="shared" si="76"/>
        <v>2.0301822107612515</v>
      </c>
      <c r="AB120" s="68">
        <f t="shared" si="79"/>
        <v>1.4249689499666651E-2</v>
      </c>
    </row>
    <row r="121" spans="1:28">
      <c r="A121">
        <v>41898.18</v>
      </c>
      <c r="B121">
        <v>2.2183740853114395</v>
      </c>
      <c r="D121" s="66">
        <f t="shared" si="60"/>
        <v>1.9629622392014441</v>
      </c>
      <c r="E121" s="66">
        <f t="shared" si="61"/>
        <v>2.0421887146757567</v>
      </c>
      <c r="F121" s="66">
        <f t="shared" si="62"/>
        <v>-7.9226475474312608E-2</v>
      </c>
      <c r="G121" s="66">
        <f t="shared" si="63"/>
        <v>9.9986890175290575E-4</v>
      </c>
      <c r="H121" s="66">
        <f t="shared" si="64"/>
        <v>8.0226344376065517E-2</v>
      </c>
      <c r="I121" s="66">
        <f t="shared" si="65"/>
        <v>2.0431885835775097</v>
      </c>
      <c r="J121" s="66">
        <f t="shared" si="66"/>
        <v>-8.0226344376065573E-2</v>
      </c>
      <c r="K121" s="66">
        <f t="shared" si="67"/>
        <v>0</v>
      </c>
      <c r="L121" s="66">
        <f t="shared" si="68"/>
        <v>8.0226344376065573E-2</v>
      </c>
      <c r="M121" s="66">
        <f t="shared" si="69"/>
        <v>2.0431885835775097</v>
      </c>
      <c r="N121" s="66">
        <f t="shared" si="70"/>
        <v>-8.0226344376065573E-2</v>
      </c>
      <c r="O121" s="67">
        <f t="shared" si="71"/>
        <v>6.4362663319470683E-3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2.5424985399180923E-7</v>
      </c>
      <c r="X121" s="65">
        <f t="shared" si="75"/>
        <v>2.5424985399180922E-3</v>
      </c>
      <c r="Y121" s="68">
        <f t="shared" si="77"/>
        <v>1E-4</v>
      </c>
      <c r="Z121" s="68">
        <f t="shared" si="78"/>
        <v>1E-4</v>
      </c>
      <c r="AA121" s="66">
        <f t="shared" si="76"/>
        <v>2.0431885835775097</v>
      </c>
      <c r="AB121" s="68">
        <f t="shared" si="79"/>
        <v>1.300637281625816E-2</v>
      </c>
    </row>
    <row r="122" spans="1:28">
      <c r="A122">
        <v>45788.66</v>
      </c>
      <c r="B122">
        <v>2.2183740853114395</v>
      </c>
      <c r="D122" s="66">
        <f t="shared" si="60"/>
        <v>1.9629622392014441</v>
      </c>
      <c r="E122" s="66">
        <f t="shared" si="61"/>
        <v>2.0539906391789193</v>
      </c>
      <c r="F122" s="66">
        <f t="shared" si="62"/>
        <v>-9.1028399977475249E-2</v>
      </c>
      <c r="G122" s="66">
        <f t="shared" si="63"/>
        <v>9.9986956163312002E-4</v>
      </c>
      <c r="H122" s="66">
        <f t="shared" si="64"/>
        <v>9.2028269539108365E-2</v>
      </c>
      <c r="I122" s="66">
        <f t="shared" si="65"/>
        <v>2.0549905087405524</v>
      </c>
      <c r="J122" s="66">
        <f t="shared" si="66"/>
        <v>-9.2028269539108365E-2</v>
      </c>
      <c r="K122" s="66">
        <f t="shared" si="67"/>
        <v>0</v>
      </c>
      <c r="L122" s="66">
        <f t="shared" si="68"/>
        <v>9.2028269539108365E-2</v>
      </c>
      <c r="M122" s="66">
        <f t="shared" si="69"/>
        <v>2.0549905087405524</v>
      </c>
      <c r="N122" s="66">
        <f t="shared" si="70"/>
        <v>-9.2028269539108365E-2</v>
      </c>
      <c r="O122" s="67">
        <f t="shared" si="71"/>
        <v>8.4692023943627806E-3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2.3264725693048325E-7</v>
      </c>
      <c r="X122" s="65">
        <f t="shared" si="75"/>
        <v>2.3264725693048324E-3</v>
      </c>
      <c r="Y122" s="68">
        <f t="shared" si="77"/>
        <v>1E-4</v>
      </c>
      <c r="Z122" s="68">
        <f t="shared" si="78"/>
        <v>1E-4</v>
      </c>
      <c r="AA122" s="66">
        <f t="shared" si="76"/>
        <v>2.0549905087405524</v>
      </c>
      <c r="AB122" s="68">
        <f t="shared" si="79"/>
        <v>1.1801925163042792E-2</v>
      </c>
    </row>
    <row r="123" spans="1:28">
      <c r="A123">
        <v>50098.61</v>
      </c>
      <c r="B123">
        <v>2.2183740853114395</v>
      </c>
      <c r="D123" s="66">
        <f t="shared" si="60"/>
        <v>1.9629622392014441</v>
      </c>
      <c r="E123" s="66">
        <f t="shared" si="61"/>
        <v>2.065009842978224</v>
      </c>
      <c r="F123" s="66">
        <f t="shared" si="62"/>
        <v>-0.1020476037767799</v>
      </c>
      <c r="G123" s="66">
        <f t="shared" si="63"/>
        <v>9.9987022341457301E-4</v>
      </c>
      <c r="H123" s="66">
        <f t="shared" si="64"/>
        <v>0.10304747400019448</v>
      </c>
      <c r="I123" s="66">
        <f t="shared" si="65"/>
        <v>2.0660097132016384</v>
      </c>
      <c r="J123" s="66">
        <f t="shared" si="66"/>
        <v>-0.10304747400019432</v>
      </c>
      <c r="K123" s="66">
        <f t="shared" si="67"/>
        <v>0</v>
      </c>
      <c r="L123" s="66">
        <f t="shared" si="68"/>
        <v>0.10304747400019432</v>
      </c>
      <c r="M123" s="66">
        <f t="shared" si="69"/>
        <v>2.0660097132016384</v>
      </c>
      <c r="N123" s="66">
        <f t="shared" si="70"/>
        <v>-0.10304747400019432</v>
      </c>
      <c r="O123" s="67">
        <f t="shared" si="71"/>
        <v>1.0618781897820723E-2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2.1263276860420965E-7</v>
      </c>
      <c r="X123" s="65">
        <f t="shared" si="75"/>
        <v>2.1263276860420963E-3</v>
      </c>
      <c r="Y123" s="68">
        <f t="shared" si="77"/>
        <v>1E-4</v>
      </c>
      <c r="Z123" s="68">
        <f t="shared" si="78"/>
        <v>1E-4</v>
      </c>
      <c r="AA123" s="66">
        <f t="shared" si="76"/>
        <v>2.0660097132016384</v>
      </c>
      <c r="AB123" s="68">
        <f t="shared" si="79"/>
        <v>1.1019204461085952E-2</v>
      </c>
    </row>
    <row r="124" spans="1:28">
      <c r="A124">
        <v>54797.42</v>
      </c>
      <c r="B124">
        <v>2.2183740853114395</v>
      </c>
      <c r="D124" s="66">
        <f t="shared" si="60"/>
        <v>1.9629622392014441</v>
      </c>
      <c r="E124" s="66">
        <f t="shared" si="61"/>
        <v>2.0751590624707408</v>
      </c>
      <c r="F124" s="66">
        <f t="shared" si="62"/>
        <v>-0.1121968232692967</v>
      </c>
      <c r="G124" s="66">
        <f t="shared" si="63"/>
        <v>9.9987087629070702E-4</v>
      </c>
      <c r="H124" s="66">
        <f t="shared" si="64"/>
        <v>0.1131966941455874</v>
      </c>
      <c r="I124" s="66">
        <f t="shared" si="65"/>
        <v>2.0761589333470316</v>
      </c>
      <c r="J124" s="66">
        <f t="shared" si="66"/>
        <v>-0.11319669414558753</v>
      </c>
      <c r="K124" s="66">
        <f t="shared" si="67"/>
        <v>0</v>
      </c>
      <c r="L124" s="66">
        <f t="shared" si="68"/>
        <v>0.11319669414558753</v>
      </c>
      <c r="M124" s="66">
        <f t="shared" si="69"/>
        <v>2.0761589333470316</v>
      </c>
      <c r="N124" s="66">
        <f t="shared" si="70"/>
        <v>-0.11319669414558753</v>
      </c>
      <c r="O124" s="67">
        <f t="shared" si="71"/>
        <v>1.281349156548969E-2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1.9439977552816435E-7</v>
      </c>
      <c r="X124" s="65">
        <f t="shared" si="75"/>
        <v>1.9439977552816435E-3</v>
      </c>
      <c r="Y124" s="68">
        <f t="shared" si="77"/>
        <v>1E-4</v>
      </c>
      <c r="Z124" s="68">
        <f t="shared" si="78"/>
        <v>1E-4</v>
      </c>
      <c r="AA124" s="66">
        <f t="shared" si="76"/>
        <v>2.0761589333470316</v>
      </c>
      <c r="AB124" s="68">
        <f t="shared" si="79"/>
        <v>1.0149220145393212E-2</v>
      </c>
    </row>
    <row r="125" spans="1:28">
      <c r="A125">
        <v>59998.23</v>
      </c>
      <c r="B125">
        <v>2.2183740853114395</v>
      </c>
      <c r="D125" s="66">
        <f t="shared" si="60"/>
        <v>1.9629622392014441</v>
      </c>
      <c r="E125" s="66">
        <f t="shared" si="61"/>
        <v>2.0846715116436441</v>
      </c>
      <c r="F125" s="66">
        <f t="shared" si="62"/>
        <v>-0.12170927244219998</v>
      </c>
      <c r="G125" s="66">
        <f t="shared" si="63"/>
        <v>9.9987152996241602E-4</v>
      </c>
      <c r="H125" s="66">
        <f t="shared" si="64"/>
        <v>0.1227091439721624</v>
      </c>
      <c r="I125" s="66">
        <f t="shared" si="65"/>
        <v>2.0856713831736067</v>
      </c>
      <c r="J125" s="66">
        <f t="shared" si="66"/>
        <v>-0.12270914397216259</v>
      </c>
      <c r="K125" s="66">
        <f t="shared" si="67"/>
        <v>0</v>
      </c>
      <c r="L125" s="66">
        <f t="shared" si="68"/>
        <v>0.12270914397216259</v>
      </c>
      <c r="M125" s="66">
        <f t="shared" si="69"/>
        <v>2.0856713831736067</v>
      </c>
      <c r="N125" s="66">
        <f t="shared" si="70"/>
        <v>-0.12270914397216259</v>
      </c>
      <c r="O125" s="67">
        <f t="shared" si="71"/>
        <v>1.5057534014380928E-2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1.7754867347790997E-7</v>
      </c>
      <c r="X125" s="65">
        <f t="shared" si="75"/>
        <v>1.7754867347790997E-3</v>
      </c>
      <c r="Y125" s="68">
        <f t="shared" si="77"/>
        <v>1E-4</v>
      </c>
      <c r="Z125" s="68">
        <f t="shared" si="78"/>
        <v>1E-4</v>
      </c>
      <c r="AA125" s="66">
        <f t="shared" si="76"/>
        <v>2.0856713831736067</v>
      </c>
      <c r="AB125" s="68">
        <f t="shared" si="79"/>
        <v>9.5124498265750645E-3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9.9968842516584403E-4</v>
      </c>
      <c r="H225" s="9">
        <f>IF(A8="",0.0001,A8)</f>
        <v>1.61</v>
      </c>
      <c r="I225" s="66">
        <f>IF(I8&lt;0.0001,0.1,IF(I8="",0.0001,I8))</f>
        <v>9.9968842516584403E-4</v>
      </c>
      <c r="J225" s="9">
        <f>IF(A8="",0.001,A8)</f>
        <v>1.61</v>
      </c>
      <c r="K225" s="9">
        <f t="shared" ref="K225:K256" si="83">IF(M8&lt;0.0001,0.1,IF(M8="",0.0001,M8))</f>
        <v>9.9968842516584403E-4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2.6098518650722827E-2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9.9969328813521129E-4</v>
      </c>
      <c r="H226" s="9">
        <f t="shared" ref="H226:H257" si="89">IF(A9="",B225,A9)</f>
        <v>1.81</v>
      </c>
      <c r="I226" s="66">
        <f t="shared" ref="I226:I257" si="90">IF(I9&lt;0.0001,0.1,IF(I9="",I225,I9))</f>
        <v>9.9969328813521129E-4</v>
      </c>
      <c r="J226" s="9">
        <f t="shared" ref="J226:J257" si="91">IF(A9="",B225,A9)</f>
        <v>1.81</v>
      </c>
      <c r="K226" s="9">
        <f t="shared" si="83"/>
        <v>9.9969328813521129E-4</v>
      </c>
      <c r="L226" s="9">
        <f t="shared" si="84"/>
        <v>1.81</v>
      </c>
    </row>
    <row r="227" spans="1:12">
      <c r="A227" s="66">
        <f t="shared" si="85"/>
        <v>2.6098518650722827E-2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9.9969650894146797E-4</v>
      </c>
      <c r="H227" s="9">
        <f t="shared" si="89"/>
        <v>1.96</v>
      </c>
      <c r="I227" s="66">
        <f t="shared" si="90"/>
        <v>9.9969650894146797E-4</v>
      </c>
      <c r="J227" s="9">
        <f t="shared" si="91"/>
        <v>1.96</v>
      </c>
      <c r="K227" s="9">
        <f t="shared" si="83"/>
        <v>9.9969650894146797E-4</v>
      </c>
      <c r="L227" s="9">
        <f t="shared" si="84"/>
        <v>1.96</v>
      </c>
    </row>
    <row r="228" spans="1:12">
      <c r="A228" s="66">
        <f t="shared" si="85"/>
        <v>5.2197037301445655E-2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9.997003490605737E-4</v>
      </c>
      <c r="H228" s="9">
        <f t="shared" si="89"/>
        <v>2.16</v>
      </c>
      <c r="I228" s="66">
        <f t="shared" si="90"/>
        <v>9.997003490605737E-4</v>
      </c>
      <c r="J228" s="9">
        <f t="shared" si="91"/>
        <v>2.16</v>
      </c>
      <c r="K228" s="9">
        <f t="shared" si="83"/>
        <v>9.997003490605737E-4</v>
      </c>
      <c r="L228" s="9">
        <f t="shared" si="84"/>
        <v>2.16</v>
      </c>
    </row>
    <row r="229" spans="1:12">
      <c r="A229" s="66">
        <f t="shared" si="85"/>
        <v>5.2197037301445655E-2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9.9970376520193589E-4</v>
      </c>
      <c r="H229" s="9">
        <f t="shared" si="89"/>
        <v>2.36</v>
      </c>
      <c r="I229" s="66">
        <f t="shared" si="90"/>
        <v>9.9970376520193589E-4</v>
      </c>
      <c r="J229" s="9">
        <f t="shared" si="91"/>
        <v>2.36</v>
      </c>
      <c r="K229" s="9">
        <f t="shared" si="83"/>
        <v>9.9970376520193589E-4</v>
      </c>
      <c r="L229" s="9">
        <f t="shared" si="84"/>
        <v>2.36</v>
      </c>
    </row>
    <row r="230" spans="1:12">
      <c r="A230" s="66">
        <f t="shared" si="85"/>
        <v>7.8295555952168472E-2</v>
      </c>
      <c r="B230" s="9">
        <f t="shared" si="86"/>
        <v>2.58</v>
      </c>
      <c r="C230" s="65">
        <f t="shared" si="80"/>
        <v>0.1</v>
      </c>
      <c r="D230" s="9">
        <f t="shared" si="87"/>
        <v>2.58</v>
      </c>
      <c r="E230" s="66">
        <f t="shared" si="81"/>
        <v>0.1</v>
      </c>
      <c r="F230" s="9">
        <f t="shared" si="88"/>
        <v>2.58</v>
      </c>
      <c r="G230" s="68">
        <f t="shared" si="82"/>
        <v>9.9970712574334246E-4</v>
      </c>
      <c r="H230" s="9">
        <f t="shared" si="89"/>
        <v>2.58</v>
      </c>
      <c r="I230" s="66">
        <f t="shared" si="90"/>
        <v>9.9970712574334246E-4</v>
      </c>
      <c r="J230" s="9">
        <f t="shared" si="91"/>
        <v>2.58</v>
      </c>
      <c r="K230" s="9">
        <f t="shared" si="83"/>
        <v>9.9970712574334246E-4</v>
      </c>
      <c r="L230" s="9">
        <f t="shared" si="84"/>
        <v>2.58</v>
      </c>
    </row>
    <row r="231" spans="1:12">
      <c r="A231" s="66">
        <f t="shared" si="85"/>
        <v>7.8295555952168472E-2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9.9971040432375981E-4</v>
      </c>
      <c r="H231" s="9">
        <f t="shared" si="89"/>
        <v>2.82</v>
      </c>
      <c r="I231" s="66">
        <f t="shared" si="90"/>
        <v>9.9971040432375981E-4</v>
      </c>
      <c r="J231" s="9">
        <f t="shared" si="91"/>
        <v>2.82</v>
      </c>
      <c r="K231" s="9">
        <f t="shared" si="83"/>
        <v>9.9971040432375981E-4</v>
      </c>
      <c r="L231" s="9">
        <f t="shared" si="84"/>
        <v>2.82</v>
      </c>
    </row>
    <row r="232" spans="1:12">
      <c r="A232" s="66">
        <f t="shared" si="85"/>
        <v>7.8295555952168472E-2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9.9971358340653852E-4</v>
      </c>
      <c r="H232" s="9">
        <f t="shared" si="89"/>
        <v>3.08</v>
      </c>
      <c r="I232" s="66">
        <f t="shared" si="90"/>
        <v>9.9971358340653852E-4</v>
      </c>
      <c r="J232" s="9">
        <f t="shared" si="91"/>
        <v>3.08</v>
      </c>
      <c r="K232" s="9">
        <f t="shared" si="83"/>
        <v>9.9971358340653852E-4</v>
      </c>
      <c r="L232" s="9">
        <f t="shared" si="84"/>
        <v>3.08</v>
      </c>
    </row>
    <row r="233" spans="1:12">
      <c r="A233" s="66">
        <f t="shared" si="85"/>
        <v>7.8295555952168472E-2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9.9971675588830691E-4</v>
      </c>
      <c r="H233" s="9">
        <f t="shared" si="89"/>
        <v>3.37</v>
      </c>
      <c r="I233" s="66">
        <f t="shared" si="90"/>
        <v>9.9971675588830691E-4</v>
      </c>
      <c r="J233" s="9">
        <f t="shared" si="91"/>
        <v>3.37</v>
      </c>
      <c r="K233" s="9">
        <f t="shared" si="83"/>
        <v>9.9971675588830691E-4</v>
      </c>
      <c r="L233" s="9">
        <f t="shared" si="84"/>
        <v>3.37</v>
      </c>
    </row>
    <row r="234" spans="1:12">
      <c r="A234" s="66">
        <f t="shared" si="85"/>
        <v>7.8295555952168472E-2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9.9971979120668159E-4</v>
      </c>
      <c r="H234" s="9">
        <f t="shared" si="89"/>
        <v>3.68</v>
      </c>
      <c r="I234" s="66">
        <f t="shared" si="90"/>
        <v>9.9971979120668159E-4</v>
      </c>
      <c r="J234" s="9">
        <f t="shared" si="91"/>
        <v>3.68</v>
      </c>
      <c r="K234" s="9">
        <f t="shared" si="83"/>
        <v>9.9971979120668159E-4</v>
      </c>
      <c r="L234" s="9">
        <f t="shared" si="84"/>
        <v>3.68</v>
      </c>
    </row>
    <row r="235" spans="1:12">
      <c r="A235" s="66">
        <f t="shared" si="85"/>
        <v>0.10439407460289131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9.9972294014780529E-4</v>
      </c>
      <c r="H235" s="9">
        <f t="shared" si="89"/>
        <v>4.04</v>
      </c>
      <c r="I235" s="66">
        <f t="shared" si="90"/>
        <v>9.9972294014780529E-4</v>
      </c>
      <c r="J235" s="9">
        <f t="shared" si="91"/>
        <v>4.04</v>
      </c>
      <c r="K235" s="9">
        <f t="shared" si="83"/>
        <v>9.9972294014780529E-4</v>
      </c>
      <c r="L235" s="9">
        <f t="shared" si="84"/>
        <v>4.04</v>
      </c>
    </row>
    <row r="236" spans="1:12">
      <c r="A236" s="66">
        <f t="shared" si="85"/>
        <v>0.10439407460289131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9.9972583296192071E-4</v>
      </c>
      <c r="H236" s="9">
        <f t="shared" si="89"/>
        <v>4.41</v>
      </c>
      <c r="I236" s="66">
        <f t="shared" si="90"/>
        <v>9.9972583296192071E-4</v>
      </c>
      <c r="J236" s="9">
        <f t="shared" si="91"/>
        <v>4.41</v>
      </c>
      <c r="K236" s="9">
        <f t="shared" si="83"/>
        <v>9.9972583296192071E-4</v>
      </c>
      <c r="L236" s="9">
        <f t="shared" si="84"/>
        <v>4.41</v>
      </c>
    </row>
    <row r="237" spans="1:12">
      <c r="A237" s="66">
        <f t="shared" si="85"/>
        <v>0.10439407460289131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9.9972870659561673E-4</v>
      </c>
      <c r="H237" s="9">
        <f t="shared" si="89"/>
        <v>4.82</v>
      </c>
      <c r="I237" s="66">
        <f t="shared" si="90"/>
        <v>9.9972870659561673E-4</v>
      </c>
      <c r="J237" s="9">
        <f t="shared" si="91"/>
        <v>4.82</v>
      </c>
      <c r="K237" s="9">
        <f t="shared" si="83"/>
        <v>9.9972870659561673E-4</v>
      </c>
      <c r="L237" s="9">
        <f t="shared" si="84"/>
        <v>4.82</v>
      </c>
    </row>
    <row r="238" spans="1:12">
      <c r="A238" s="66">
        <f t="shared" si="85"/>
        <v>0.10439407460289131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9.9973153180411833E-4</v>
      </c>
      <c r="H238" s="9">
        <f t="shared" si="89"/>
        <v>5.27</v>
      </c>
      <c r="I238" s="66">
        <f t="shared" si="90"/>
        <v>9.9973153180411833E-4</v>
      </c>
      <c r="J238" s="9">
        <f t="shared" si="91"/>
        <v>5.27</v>
      </c>
      <c r="K238" s="9">
        <f t="shared" si="83"/>
        <v>9.9973153180411833E-4</v>
      </c>
      <c r="L238" s="9">
        <f t="shared" si="84"/>
        <v>5.27</v>
      </c>
    </row>
    <row r="239" spans="1:12">
      <c r="A239" s="66">
        <f t="shared" si="85"/>
        <v>0.10439407460289131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9.9973434127123497E-4</v>
      </c>
      <c r="H239" s="9">
        <f t="shared" si="89"/>
        <v>5.77</v>
      </c>
      <c r="I239" s="66">
        <f t="shared" si="90"/>
        <v>9.9973434127123497E-4</v>
      </c>
      <c r="J239" s="9">
        <f t="shared" si="91"/>
        <v>5.77</v>
      </c>
      <c r="K239" s="9">
        <f t="shared" si="83"/>
        <v>9.9973434127123497E-4</v>
      </c>
      <c r="L239" s="9">
        <f t="shared" si="84"/>
        <v>5.77</v>
      </c>
    </row>
    <row r="240" spans="1:12">
      <c r="A240" s="66">
        <f t="shared" si="85"/>
        <v>0.10439407460289131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9.9973705715196838E-4</v>
      </c>
      <c r="H240" s="9">
        <f t="shared" si="89"/>
        <v>6.31</v>
      </c>
      <c r="I240" s="66">
        <f t="shared" si="90"/>
        <v>9.9973705715196838E-4</v>
      </c>
      <c r="J240" s="9">
        <f t="shared" si="91"/>
        <v>6.31</v>
      </c>
      <c r="K240" s="9">
        <f t="shared" si="83"/>
        <v>9.9973705715196838E-4</v>
      </c>
      <c r="L240" s="9">
        <f t="shared" si="84"/>
        <v>6.31</v>
      </c>
    </row>
    <row r="241" spans="1:19">
      <c r="A241" s="66">
        <f t="shared" si="85"/>
        <v>0.10439407460289131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9.9973971577229639E-4</v>
      </c>
      <c r="H241" s="9">
        <f t="shared" si="89"/>
        <v>6.9</v>
      </c>
      <c r="I241" s="66">
        <f t="shared" si="90"/>
        <v>9.9973971577229639E-4</v>
      </c>
      <c r="J241" s="9">
        <f t="shared" si="91"/>
        <v>6.9</v>
      </c>
      <c r="K241" s="9">
        <f t="shared" si="83"/>
        <v>9.9973971577229639E-4</v>
      </c>
      <c r="L241" s="9">
        <f t="shared" si="84"/>
        <v>6.9</v>
      </c>
    </row>
    <row r="242" spans="1:19">
      <c r="A242" s="66">
        <f t="shared" si="85"/>
        <v>0.13049259325361415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9.9974233964660324E-4</v>
      </c>
      <c r="H242" s="9">
        <f t="shared" si="89"/>
        <v>7.55</v>
      </c>
      <c r="I242" s="66">
        <f t="shared" si="90"/>
        <v>9.9974233964660324E-4</v>
      </c>
      <c r="J242" s="9">
        <f t="shared" si="91"/>
        <v>7.55</v>
      </c>
      <c r="K242" s="9">
        <f t="shared" si="83"/>
        <v>9.9974233964660324E-4</v>
      </c>
      <c r="L242" s="9">
        <f t="shared" si="84"/>
        <v>7.55</v>
      </c>
    </row>
    <row r="243" spans="1:19">
      <c r="A243" s="66">
        <f t="shared" si="85"/>
        <v>0.13049259325361415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9.9974490693012941E-4</v>
      </c>
      <c r="H243" s="9">
        <f t="shared" si="89"/>
        <v>8.26</v>
      </c>
      <c r="I243" s="66">
        <f t="shared" si="90"/>
        <v>9.9974490693012941E-4</v>
      </c>
      <c r="J243" s="9">
        <f t="shared" si="91"/>
        <v>8.26</v>
      </c>
      <c r="K243" s="9">
        <f t="shared" si="83"/>
        <v>9.9974490693012941E-4</v>
      </c>
      <c r="L243" s="9">
        <f t="shared" si="84"/>
        <v>8.26</v>
      </c>
    </row>
    <row r="244" spans="1:19">
      <c r="A244" s="66">
        <f t="shared" si="85"/>
        <v>0.13049259325361415</v>
      </c>
      <c r="B244" s="9">
        <f t="shared" si="86"/>
        <v>9.0399999999999991</v>
      </c>
      <c r="C244" s="65">
        <f t="shared" si="80"/>
        <v>0.1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9.9974743347130599E-4</v>
      </c>
      <c r="H244" s="9">
        <f t="shared" si="89"/>
        <v>9.0399999999999991</v>
      </c>
      <c r="I244" s="66">
        <f t="shared" si="90"/>
        <v>9.9974743347130599E-4</v>
      </c>
      <c r="J244" s="9">
        <f t="shared" si="91"/>
        <v>9.0399999999999991</v>
      </c>
      <c r="K244" s="9">
        <f t="shared" si="83"/>
        <v>9.9974743347130599E-4</v>
      </c>
      <c r="L244" s="9">
        <f t="shared" si="84"/>
        <v>9.0399999999999991</v>
      </c>
    </row>
    <row r="245" spans="1:19">
      <c r="A245" s="66">
        <f t="shared" si="85"/>
        <v>0.13049259325361415</v>
      </c>
      <c r="B245" s="9">
        <f t="shared" si="86"/>
        <v>9.8800000000000008</v>
      </c>
      <c r="C245" s="65">
        <f t="shared" si="80"/>
        <v>0.1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9.9974987290584513E-4</v>
      </c>
      <c r="H245" s="9">
        <f t="shared" si="89"/>
        <v>9.8800000000000008</v>
      </c>
      <c r="I245" s="66">
        <f t="shared" si="90"/>
        <v>9.9974987290584513E-4</v>
      </c>
      <c r="J245" s="9">
        <f t="shared" si="91"/>
        <v>9.8800000000000008</v>
      </c>
      <c r="K245" s="9">
        <f t="shared" si="83"/>
        <v>9.9974987290584513E-4</v>
      </c>
      <c r="L245" s="9">
        <f t="shared" si="84"/>
        <v>9.8800000000000008</v>
      </c>
    </row>
    <row r="246" spans="1:19">
      <c r="A246" s="66">
        <f t="shared" si="85"/>
        <v>0.13049259325361415</v>
      </c>
      <c r="B246" s="9">
        <f t="shared" si="86"/>
        <v>10.8</v>
      </c>
      <c r="C246" s="65">
        <f t="shared" si="80"/>
        <v>0.1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9.9975227047663482E-4</v>
      </c>
      <c r="H246" s="9">
        <f t="shared" si="89"/>
        <v>10.8</v>
      </c>
      <c r="I246" s="66">
        <f t="shared" si="90"/>
        <v>9.9975227047663482E-4</v>
      </c>
      <c r="J246" s="9">
        <f t="shared" si="91"/>
        <v>10.8</v>
      </c>
      <c r="K246" s="9">
        <f t="shared" si="83"/>
        <v>9.9975227047663482E-4</v>
      </c>
      <c r="L246" s="9">
        <f t="shared" si="84"/>
        <v>10.8</v>
      </c>
    </row>
    <row r="247" spans="1:19">
      <c r="A247" s="66">
        <f t="shared" si="85"/>
        <v>0.13049259325361415</v>
      </c>
      <c r="B247" s="9">
        <f t="shared" si="86"/>
        <v>11.79</v>
      </c>
      <c r="C247" s="65">
        <f t="shared" si="80"/>
        <v>0.1</v>
      </c>
      <c r="D247" s="9">
        <f t="shared" si="87"/>
        <v>11.79</v>
      </c>
      <c r="E247" s="66">
        <f t="shared" si="81"/>
        <v>0.1</v>
      </c>
      <c r="F247" s="9">
        <f t="shared" si="88"/>
        <v>11.79</v>
      </c>
      <c r="G247" s="68">
        <f t="shared" si="82"/>
        <v>9.9975458776507603E-4</v>
      </c>
      <c r="H247" s="9">
        <f t="shared" si="89"/>
        <v>11.79</v>
      </c>
      <c r="I247" s="66">
        <f t="shared" si="90"/>
        <v>9.9975458776507603E-4</v>
      </c>
      <c r="J247" s="9">
        <f t="shared" si="91"/>
        <v>11.79</v>
      </c>
      <c r="K247" s="9">
        <f t="shared" si="83"/>
        <v>9.9975458776507603E-4</v>
      </c>
      <c r="L247" s="9">
        <f t="shared" si="84"/>
        <v>11.79</v>
      </c>
    </row>
    <row r="248" spans="1:19">
      <c r="A248" s="66">
        <f t="shared" si="85"/>
        <v>0.13049259325361415</v>
      </c>
      <c r="B248" s="9">
        <f t="shared" si="86"/>
        <v>12.89</v>
      </c>
      <c r="C248" s="65">
        <f t="shared" si="80"/>
        <v>0.1</v>
      </c>
      <c r="D248" s="9">
        <f t="shared" si="87"/>
        <v>12.89</v>
      </c>
      <c r="E248" s="66">
        <f t="shared" si="81"/>
        <v>0.1</v>
      </c>
      <c r="F248" s="9">
        <f t="shared" si="88"/>
        <v>12.89</v>
      </c>
      <c r="G248" s="68">
        <f t="shared" si="82"/>
        <v>9.9975690049293854E-4</v>
      </c>
      <c r="H248" s="9">
        <f t="shared" si="89"/>
        <v>12.89</v>
      </c>
      <c r="I248" s="66">
        <f t="shared" si="90"/>
        <v>9.9975690049293854E-4</v>
      </c>
      <c r="J248" s="9">
        <f t="shared" si="91"/>
        <v>12.89</v>
      </c>
      <c r="K248" s="9">
        <f t="shared" si="83"/>
        <v>9.9975690049293854E-4</v>
      </c>
      <c r="L248" s="9">
        <f t="shared" si="84"/>
        <v>12.89</v>
      </c>
    </row>
    <row r="249" spans="1:19">
      <c r="A249" s="66">
        <f t="shared" si="85"/>
        <v>0.13049259325361415</v>
      </c>
      <c r="B249" s="9">
        <f t="shared" si="86"/>
        <v>14.19</v>
      </c>
      <c r="C249" s="65">
        <f t="shared" si="80"/>
        <v>0.1</v>
      </c>
      <c r="D249" s="9">
        <f t="shared" si="87"/>
        <v>14.19</v>
      </c>
      <c r="E249" s="66">
        <f t="shared" si="81"/>
        <v>0.1</v>
      </c>
      <c r="F249" s="9">
        <f t="shared" si="88"/>
        <v>14.19</v>
      </c>
      <c r="G249" s="68">
        <f t="shared" si="82"/>
        <v>9.9975934346928862E-4</v>
      </c>
      <c r="H249" s="9">
        <f t="shared" si="89"/>
        <v>14.19</v>
      </c>
      <c r="I249" s="66">
        <f t="shared" si="90"/>
        <v>9.9975934346928862E-4</v>
      </c>
      <c r="J249" s="9">
        <f t="shared" si="91"/>
        <v>14.19</v>
      </c>
      <c r="K249" s="9">
        <f t="shared" si="83"/>
        <v>9.9975934346928862E-4</v>
      </c>
      <c r="L249" s="9">
        <f t="shared" si="84"/>
        <v>14.19</v>
      </c>
    </row>
    <row r="250" spans="1:19">
      <c r="A250" s="66">
        <f t="shared" si="85"/>
        <v>0.13049259325361415</v>
      </c>
      <c r="B250" s="9">
        <f t="shared" si="86"/>
        <v>15.49</v>
      </c>
      <c r="C250" s="65">
        <f t="shared" si="80"/>
        <v>0.1</v>
      </c>
      <c r="D250" s="9">
        <f t="shared" si="87"/>
        <v>15.49</v>
      </c>
      <c r="E250" s="66">
        <f t="shared" si="81"/>
        <v>0.1</v>
      </c>
      <c r="F250" s="9">
        <f t="shared" si="88"/>
        <v>15.49</v>
      </c>
      <c r="G250" s="68">
        <f t="shared" si="82"/>
        <v>9.9976152971128314E-4</v>
      </c>
      <c r="H250" s="9">
        <f t="shared" si="89"/>
        <v>15.49</v>
      </c>
      <c r="I250" s="66">
        <f t="shared" si="90"/>
        <v>9.9976152971128314E-4</v>
      </c>
      <c r="J250" s="9">
        <f t="shared" si="91"/>
        <v>15.49</v>
      </c>
      <c r="K250" s="9">
        <f t="shared" si="83"/>
        <v>9.9976152971128314E-4</v>
      </c>
      <c r="L250" s="9">
        <f t="shared" si="84"/>
        <v>15.49</v>
      </c>
    </row>
    <row r="251" spans="1:19" ht="24">
      <c r="A251" s="66">
        <f t="shared" si="85"/>
        <v>0.15659111190433694</v>
      </c>
      <c r="B251" s="9">
        <f t="shared" si="86"/>
        <v>16.89</v>
      </c>
      <c r="C251" s="65">
        <f t="shared" si="80"/>
        <v>0.1</v>
      </c>
      <c r="D251" s="9">
        <f t="shared" si="87"/>
        <v>16.89</v>
      </c>
      <c r="E251" s="66">
        <f t="shared" si="81"/>
        <v>0.1</v>
      </c>
      <c r="F251" s="9">
        <f t="shared" si="88"/>
        <v>16.89</v>
      </c>
      <c r="G251" s="68">
        <f t="shared" si="82"/>
        <v>9.9976364915727207E-4</v>
      </c>
      <c r="H251" s="9">
        <f t="shared" si="89"/>
        <v>16.89</v>
      </c>
      <c r="I251" s="66">
        <f t="shared" si="90"/>
        <v>9.9976364915727207E-4</v>
      </c>
      <c r="J251" s="9">
        <f t="shared" si="91"/>
        <v>16.89</v>
      </c>
      <c r="K251" s="9">
        <f t="shared" si="83"/>
        <v>9.9976364915727207E-4</v>
      </c>
      <c r="L251" s="9">
        <f t="shared" si="84"/>
        <v>16.89</v>
      </c>
      <c r="O251" s="73" t="s">
        <v>63</v>
      </c>
      <c r="R251" s="73" t="s">
        <v>64</v>
      </c>
    </row>
    <row r="252" spans="1:19">
      <c r="A252" s="66">
        <f t="shared" si="85"/>
        <v>0.15659111190433694</v>
      </c>
      <c r="B252" s="9">
        <f t="shared" si="86"/>
        <v>18.5</v>
      </c>
      <c r="C252" s="65">
        <f t="shared" si="80"/>
        <v>0.1</v>
      </c>
      <c r="D252" s="9">
        <f t="shared" si="87"/>
        <v>18.5</v>
      </c>
      <c r="E252" s="66">
        <f t="shared" si="81"/>
        <v>0.1</v>
      </c>
      <c r="F252" s="9">
        <f t="shared" si="88"/>
        <v>18.5</v>
      </c>
      <c r="G252" s="68">
        <f t="shared" si="82"/>
        <v>9.9976583906429993E-4</v>
      </c>
      <c r="H252" s="9">
        <f t="shared" si="89"/>
        <v>18.5</v>
      </c>
      <c r="I252" s="66">
        <f t="shared" si="90"/>
        <v>9.9976583906429993E-4</v>
      </c>
      <c r="J252" s="9">
        <f t="shared" si="91"/>
        <v>18.5</v>
      </c>
      <c r="K252" s="9">
        <f t="shared" si="83"/>
        <v>9.9976583906429993E-4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4.2846550402990662</v>
      </c>
    </row>
    <row r="253" spans="1:19">
      <c r="A253" s="66">
        <f t="shared" si="85"/>
        <v>0.15659111190433694</v>
      </c>
      <c r="B253" s="9">
        <f t="shared" si="86"/>
        <v>20.29</v>
      </c>
      <c r="C253" s="65">
        <f t="shared" si="80"/>
        <v>0.1</v>
      </c>
      <c r="D253" s="9">
        <f t="shared" si="87"/>
        <v>20.29</v>
      </c>
      <c r="E253" s="66">
        <f t="shared" si="81"/>
        <v>0.1</v>
      </c>
      <c r="F253" s="9">
        <f t="shared" si="88"/>
        <v>20.29</v>
      </c>
      <c r="G253" s="68">
        <f t="shared" si="82"/>
        <v>9.997680193673641E-4</v>
      </c>
      <c r="H253" s="9">
        <f t="shared" si="89"/>
        <v>20.29</v>
      </c>
      <c r="I253" s="66">
        <f t="shared" si="90"/>
        <v>9.997680193673641E-4</v>
      </c>
      <c r="J253" s="9">
        <f t="shared" si="91"/>
        <v>20.29</v>
      </c>
      <c r="K253" s="9">
        <f t="shared" si="83"/>
        <v>9.997680193673641E-4</v>
      </c>
      <c r="L253" s="9">
        <f t="shared" si="84"/>
        <v>20.29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42.846550402990665</v>
      </c>
    </row>
    <row r="254" spans="1:19">
      <c r="A254" s="66">
        <f t="shared" si="85"/>
        <v>0.15659111190433694</v>
      </c>
      <c r="B254" s="9">
        <f t="shared" si="86"/>
        <v>22.19</v>
      </c>
      <c r="C254" s="65">
        <f t="shared" si="80"/>
        <v>0.1</v>
      </c>
      <c r="D254" s="9">
        <f t="shared" si="87"/>
        <v>22.19</v>
      </c>
      <c r="E254" s="66">
        <f t="shared" si="81"/>
        <v>0.1</v>
      </c>
      <c r="F254" s="9">
        <f t="shared" si="88"/>
        <v>22.19</v>
      </c>
      <c r="G254" s="68">
        <f t="shared" si="82"/>
        <v>9.9977009413569477E-4</v>
      </c>
      <c r="H254" s="9">
        <f t="shared" si="89"/>
        <v>22.19</v>
      </c>
      <c r="I254" s="66">
        <f t="shared" si="90"/>
        <v>9.9977009413569477E-4</v>
      </c>
      <c r="J254" s="9">
        <f t="shared" si="91"/>
        <v>22.19</v>
      </c>
      <c r="K254" s="9">
        <f t="shared" si="83"/>
        <v>9.9977009413569477E-4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428.46550402990664</v>
      </c>
    </row>
    <row r="255" spans="1:19">
      <c r="A255" s="66">
        <f t="shared" si="85"/>
        <v>0.15659111190433694</v>
      </c>
      <c r="B255" s="9">
        <f t="shared" si="86"/>
        <v>24.29</v>
      </c>
      <c r="C255" s="65">
        <f t="shared" si="80"/>
        <v>0.1</v>
      </c>
      <c r="D255" s="9">
        <f t="shared" si="87"/>
        <v>24.29</v>
      </c>
      <c r="E255" s="66">
        <f t="shared" si="81"/>
        <v>0.1</v>
      </c>
      <c r="F255" s="9">
        <f t="shared" si="88"/>
        <v>24.29</v>
      </c>
      <c r="G255" s="68">
        <f t="shared" si="82"/>
        <v>9.9977215264048175E-4</v>
      </c>
      <c r="H255" s="9">
        <f t="shared" si="89"/>
        <v>24.29</v>
      </c>
      <c r="I255" s="66">
        <f t="shared" si="90"/>
        <v>9.9977215264048175E-4</v>
      </c>
      <c r="J255" s="9">
        <f t="shared" si="91"/>
        <v>24.29</v>
      </c>
      <c r="K255" s="9">
        <f t="shared" si="83"/>
        <v>9.9977215264048175E-4</v>
      </c>
      <c r="L255" s="9">
        <f t="shared" si="84"/>
        <v>24.29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4284.6550402990661</v>
      </c>
    </row>
    <row r="256" spans="1:19">
      <c r="A256" s="66">
        <f t="shared" si="85"/>
        <v>0.15659111190433694</v>
      </c>
      <c r="B256" s="9">
        <f t="shared" si="86"/>
        <v>26.59</v>
      </c>
      <c r="C256" s="65">
        <f t="shared" si="80"/>
        <v>0.1</v>
      </c>
      <c r="D256" s="9">
        <f t="shared" si="87"/>
        <v>26.59</v>
      </c>
      <c r="E256" s="66">
        <f t="shared" si="81"/>
        <v>0.1</v>
      </c>
      <c r="F256" s="9">
        <f t="shared" si="88"/>
        <v>26.59</v>
      </c>
      <c r="G256" s="68">
        <f t="shared" si="82"/>
        <v>9.9977417566174203E-4</v>
      </c>
      <c r="H256" s="9">
        <f t="shared" si="89"/>
        <v>26.59</v>
      </c>
      <c r="I256" s="66">
        <f t="shared" si="90"/>
        <v>9.9977417566174203E-4</v>
      </c>
      <c r="J256" s="9">
        <f t="shared" si="91"/>
        <v>26.59</v>
      </c>
      <c r="K256" s="9">
        <f t="shared" si="83"/>
        <v>9.9977417566174203E-4</v>
      </c>
      <c r="L256" s="9">
        <f t="shared" si="84"/>
        <v>26.59</v>
      </c>
    </row>
    <row r="257" spans="1:19">
      <c r="A257" s="66">
        <f t="shared" si="85"/>
        <v>0.15659111190433694</v>
      </c>
      <c r="B257" s="9">
        <f t="shared" si="86"/>
        <v>28.99</v>
      </c>
      <c r="C257" s="65">
        <f t="shared" ref="C257:C288" si="92">IF(D40&lt;0.0001,0.1,IF(D40="",0.001,D40))</f>
        <v>0.1</v>
      </c>
      <c r="D257" s="9">
        <f t="shared" si="87"/>
        <v>28.99</v>
      </c>
      <c r="E257" s="66">
        <f t="shared" ref="E257:E288" si="93">IF(E40&lt;0.0001,0.1,IF(E40="",E256,E40))</f>
        <v>0.1</v>
      </c>
      <c r="F257" s="9">
        <f t="shared" si="88"/>
        <v>28.99</v>
      </c>
      <c r="G257" s="68">
        <f t="shared" ref="G257:G288" si="94">IF(G40&lt;0.0001,0.1,IF(G40="",0.0001,G40))</f>
        <v>9.9977607475172669E-4</v>
      </c>
      <c r="H257" s="9">
        <f t="shared" si="89"/>
        <v>28.99</v>
      </c>
      <c r="I257" s="66">
        <f t="shared" si="90"/>
        <v>9.9977607475172669E-4</v>
      </c>
      <c r="J257" s="9">
        <f t="shared" si="91"/>
        <v>28.99</v>
      </c>
      <c r="K257" s="9">
        <f t="shared" ref="K257:K288" si="95">IF(M40&lt;0.0001,0.1,IF(M40="",0.0001,M40))</f>
        <v>9.9977607475172669E-4</v>
      </c>
      <c r="L257" s="9">
        <f t="shared" ref="L257:L288" si="96">IF(C41="",D257,C41)</f>
        <v>28.99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0.1826896305550598</v>
      </c>
      <c r="B258" s="9">
        <f t="shared" ref="B258:B289" si="98">IF(A41="",B257,A41)</f>
        <v>31.79</v>
      </c>
      <c r="C258" s="65">
        <f t="shared" si="92"/>
        <v>0.1</v>
      </c>
      <c r="D258" s="9">
        <f t="shared" ref="D258:D289" si="99">IF(A41="",B257,A41)</f>
        <v>31.79</v>
      </c>
      <c r="E258" s="66">
        <f t="shared" si="93"/>
        <v>0.1</v>
      </c>
      <c r="F258" s="9">
        <f t="shared" ref="F258:F289" si="100">IF(A41="",B257,A41)</f>
        <v>31.79</v>
      </c>
      <c r="G258" s="68">
        <f t="shared" si="94"/>
        <v>9.9977806606918354E-4</v>
      </c>
      <c r="H258" s="9">
        <f t="shared" ref="H258:H289" si="101">IF(A41="",B257,A41)</f>
        <v>31.79</v>
      </c>
      <c r="I258" s="66">
        <f t="shared" ref="I258:I289" si="102">IF(I41&lt;0.0001,0.1,IF(I41="",I257,I41))</f>
        <v>9.9977806606918354E-4</v>
      </c>
      <c r="J258" s="9">
        <f t="shared" ref="J258:J289" si="103">IF(A41="",B257,A41)</f>
        <v>31.79</v>
      </c>
      <c r="K258" s="9">
        <f t="shared" si="95"/>
        <v>9.9977806606918354E-4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0.1826896305550598</v>
      </c>
      <c r="B259" s="9">
        <f t="shared" si="98"/>
        <v>34.79</v>
      </c>
      <c r="C259" s="65">
        <f t="shared" si="92"/>
        <v>0.1</v>
      </c>
      <c r="D259" s="9">
        <f t="shared" si="99"/>
        <v>34.79</v>
      </c>
      <c r="E259" s="66">
        <f t="shared" si="93"/>
        <v>0.1</v>
      </c>
      <c r="F259" s="9">
        <f t="shared" si="100"/>
        <v>34.79</v>
      </c>
      <c r="G259" s="68">
        <f t="shared" si="94"/>
        <v>9.9977997973854649E-4</v>
      </c>
      <c r="H259" s="9">
        <f t="shared" si="101"/>
        <v>34.79</v>
      </c>
      <c r="I259" s="66">
        <f t="shared" si="102"/>
        <v>9.9977997973854649E-4</v>
      </c>
      <c r="J259" s="9">
        <f t="shared" si="103"/>
        <v>34.79</v>
      </c>
      <c r="K259" s="9">
        <f t="shared" si="95"/>
        <v>9.9977997973854649E-4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0.1826896305550598</v>
      </c>
      <c r="B260" s="9">
        <f t="shared" si="98"/>
        <v>38</v>
      </c>
      <c r="C260" s="65">
        <f t="shared" si="92"/>
        <v>0.1</v>
      </c>
      <c r="D260" s="9">
        <f t="shared" si="99"/>
        <v>38</v>
      </c>
      <c r="E260" s="66">
        <f t="shared" si="93"/>
        <v>0.1</v>
      </c>
      <c r="F260" s="9">
        <f t="shared" si="100"/>
        <v>38</v>
      </c>
      <c r="G260" s="68">
        <f t="shared" si="94"/>
        <v>9.997818209332922E-4</v>
      </c>
      <c r="H260" s="9">
        <f t="shared" si="101"/>
        <v>38</v>
      </c>
      <c r="I260" s="66">
        <f t="shared" si="102"/>
        <v>9.997818209332922E-4</v>
      </c>
      <c r="J260" s="9">
        <f t="shared" si="103"/>
        <v>38</v>
      </c>
      <c r="K260" s="9">
        <f t="shared" si="95"/>
        <v>9.997818209332922E-4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0.1826896305550598</v>
      </c>
      <c r="B261" s="9">
        <f t="shared" si="98"/>
        <v>41.59</v>
      </c>
      <c r="C261" s="65">
        <f t="shared" si="92"/>
        <v>0.1</v>
      </c>
      <c r="D261" s="9">
        <f t="shared" si="99"/>
        <v>41.59</v>
      </c>
      <c r="E261" s="66">
        <f t="shared" si="93"/>
        <v>0.1</v>
      </c>
      <c r="F261" s="9">
        <f t="shared" si="100"/>
        <v>41.59</v>
      </c>
      <c r="G261" s="68">
        <f t="shared" si="94"/>
        <v>9.9978367260598867E-4</v>
      </c>
      <c r="H261" s="9">
        <f t="shared" si="101"/>
        <v>41.59</v>
      </c>
      <c r="I261" s="66">
        <f t="shared" si="102"/>
        <v>9.9978367260598867E-4</v>
      </c>
      <c r="J261" s="9">
        <f t="shared" si="103"/>
        <v>41.59</v>
      </c>
      <c r="K261" s="9">
        <f t="shared" si="95"/>
        <v>9.9978367260598867E-4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0.1826896305550598</v>
      </c>
      <c r="B262" s="9">
        <f t="shared" si="98"/>
        <v>44.18</v>
      </c>
      <c r="C262" s="65">
        <f t="shared" si="92"/>
        <v>0.1</v>
      </c>
      <c r="D262" s="9">
        <f t="shared" si="99"/>
        <v>44.18</v>
      </c>
      <c r="E262" s="66">
        <f t="shared" si="93"/>
        <v>0.1</v>
      </c>
      <c r="F262" s="9">
        <f t="shared" si="100"/>
        <v>44.18</v>
      </c>
      <c r="G262" s="68">
        <f t="shared" si="94"/>
        <v>9.9978489431759728E-4</v>
      </c>
      <c r="H262" s="9">
        <f t="shared" si="101"/>
        <v>44.18</v>
      </c>
      <c r="I262" s="66">
        <f t="shared" si="102"/>
        <v>9.9978489431759728E-4</v>
      </c>
      <c r="J262" s="9">
        <f t="shared" si="103"/>
        <v>44.18</v>
      </c>
      <c r="K262" s="9">
        <f t="shared" si="95"/>
        <v>9.9978489431759728E-4</v>
      </c>
      <c r="L262" s="9">
        <f t="shared" si="96"/>
        <v>44.18</v>
      </c>
    </row>
    <row r="263" spans="1:19">
      <c r="A263" s="66">
        <f t="shared" si="97"/>
        <v>0.1826896305550598</v>
      </c>
      <c r="B263" s="9">
        <f t="shared" si="98"/>
        <v>48.4</v>
      </c>
      <c r="C263" s="65">
        <f t="shared" si="92"/>
        <v>0.1</v>
      </c>
      <c r="D263" s="9">
        <f t="shared" si="99"/>
        <v>48.4</v>
      </c>
      <c r="E263" s="66">
        <f t="shared" si="93"/>
        <v>0.1</v>
      </c>
      <c r="F263" s="9">
        <f t="shared" si="100"/>
        <v>48.4</v>
      </c>
      <c r="G263" s="68">
        <f t="shared" si="94"/>
        <v>9.9978671326833969E-4</v>
      </c>
      <c r="H263" s="9">
        <f t="shared" si="101"/>
        <v>48.4</v>
      </c>
      <c r="I263" s="66">
        <f t="shared" si="102"/>
        <v>9.9978671326833969E-4</v>
      </c>
      <c r="J263" s="9">
        <f t="shared" si="103"/>
        <v>48.4</v>
      </c>
      <c r="K263" s="9">
        <f t="shared" si="95"/>
        <v>9.9978671326833969E-4</v>
      </c>
      <c r="L263" s="9">
        <f t="shared" si="96"/>
        <v>48.4</v>
      </c>
    </row>
    <row r="264" spans="1:19">
      <c r="A264" s="66">
        <f t="shared" si="97"/>
        <v>0.1826896305550598</v>
      </c>
      <c r="B264" s="9">
        <f t="shared" si="98"/>
        <v>53.04</v>
      </c>
      <c r="C264" s="65">
        <f t="shared" si="92"/>
        <v>0.1</v>
      </c>
      <c r="D264" s="9">
        <f t="shared" si="99"/>
        <v>53.04</v>
      </c>
      <c r="E264" s="66">
        <f t="shared" si="93"/>
        <v>0.1</v>
      </c>
      <c r="F264" s="9">
        <f t="shared" si="100"/>
        <v>53.04</v>
      </c>
      <c r="G264" s="68">
        <f t="shared" si="94"/>
        <v>9.9978850791414752E-4</v>
      </c>
      <c r="H264" s="9">
        <f t="shared" si="101"/>
        <v>53.04</v>
      </c>
      <c r="I264" s="66">
        <f t="shared" si="102"/>
        <v>9.9978850791414752E-4</v>
      </c>
      <c r="J264" s="9">
        <f t="shared" si="103"/>
        <v>53.04</v>
      </c>
      <c r="K264" s="9">
        <f t="shared" si="95"/>
        <v>9.9978850791414752E-4</v>
      </c>
      <c r="L264" s="9">
        <f t="shared" si="96"/>
        <v>53.04</v>
      </c>
    </row>
    <row r="265" spans="1:19">
      <c r="A265" s="66">
        <f t="shared" si="97"/>
        <v>0.20878814920578262</v>
      </c>
      <c r="B265" s="9">
        <f t="shared" si="98"/>
        <v>59.38</v>
      </c>
      <c r="C265" s="65">
        <f t="shared" si="92"/>
        <v>0.1</v>
      </c>
      <c r="D265" s="9">
        <f t="shared" si="99"/>
        <v>59.38</v>
      </c>
      <c r="E265" s="66">
        <f t="shared" si="93"/>
        <v>0.1</v>
      </c>
      <c r="F265" s="9">
        <f t="shared" si="100"/>
        <v>59.38</v>
      </c>
      <c r="G265" s="68">
        <f t="shared" si="94"/>
        <v>9.9979068021523675E-4</v>
      </c>
      <c r="H265" s="9">
        <f t="shared" si="101"/>
        <v>59.38</v>
      </c>
      <c r="I265" s="66">
        <f t="shared" si="102"/>
        <v>9.9979068021523675E-4</v>
      </c>
      <c r="J265" s="9">
        <f t="shared" si="103"/>
        <v>59.38</v>
      </c>
      <c r="K265" s="9">
        <f t="shared" si="95"/>
        <v>9.9979068021523675E-4</v>
      </c>
      <c r="L265" s="9">
        <f t="shared" si="96"/>
        <v>59.38</v>
      </c>
    </row>
    <row r="266" spans="1:19">
      <c r="A266" s="66">
        <f t="shared" si="97"/>
        <v>0.20878814920578262</v>
      </c>
      <c r="B266" s="9">
        <f t="shared" si="98"/>
        <v>64.010000000000005</v>
      </c>
      <c r="C266" s="65">
        <f t="shared" si="92"/>
        <v>0.1</v>
      </c>
      <c r="D266" s="9">
        <f t="shared" si="99"/>
        <v>64.010000000000005</v>
      </c>
      <c r="E266" s="66">
        <f t="shared" si="93"/>
        <v>0.1</v>
      </c>
      <c r="F266" s="9">
        <f t="shared" si="100"/>
        <v>64.010000000000005</v>
      </c>
      <c r="G266" s="68">
        <f t="shared" si="94"/>
        <v>9.9979210018224878E-4</v>
      </c>
      <c r="H266" s="9">
        <f t="shared" si="101"/>
        <v>64.010000000000005</v>
      </c>
      <c r="I266" s="66">
        <f t="shared" si="102"/>
        <v>9.9979210018224878E-4</v>
      </c>
      <c r="J266" s="9">
        <f t="shared" si="103"/>
        <v>64.010000000000005</v>
      </c>
      <c r="K266" s="9">
        <f t="shared" si="95"/>
        <v>9.9979210018224878E-4</v>
      </c>
      <c r="L266" s="9">
        <f t="shared" si="96"/>
        <v>64.010000000000005</v>
      </c>
    </row>
    <row r="267" spans="1:19">
      <c r="A267" s="66">
        <f t="shared" si="97"/>
        <v>0.20878814920578262</v>
      </c>
      <c r="B267" s="9">
        <f t="shared" si="98"/>
        <v>70</v>
      </c>
      <c r="C267" s="65">
        <f t="shared" si="92"/>
        <v>0.1</v>
      </c>
      <c r="D267" s="9">
        <f t="shared" si="99"/>
        <v>70</v>
      </c>
      <c r="E267" s="66">
        <f t="shared" si="93"/>
        <v>0.1</v>
      </c>
      <c r="F267" s="9">
        <f t="shared" si="100"/>
        <v>70</v>
      </c>
      <c r="G267" s="68">
        <f t="shared" si="94"/>
        <v>9.9979376704619556E-4</v>
      </c>
      <c r="H267" s="9">
        <f t="shared" si="101"/>
        <v>70</v>
      </c>
      <c r="I267" s="66">
        <f t="shared" si="102"/>
        <v>9.9979376704619556E-4</v>
      </c>
      <c r="J267" s="9">
        <f t="shared" si="103"/>
        <v>70</v>
      </c>
      <c r="K267" s="9">
        <f t="shared" si="95"/>
        <v>9.9979376704619556E-4</v>
      </c>
      <c r="L267" s="9">
        <f t="shared" si="96"/>
        <v>70</v>
      </c>
    </row>
    <row r="268" spans="1:19">
      <c r="A268" s="66">
        <f t="shared" si="97"/>
        <v>0.20878814920578262</v>
      </c>
      <c r="B268" s="9">
        <f t="shared" si="98"/>
        <v>76.48</v>
      </c>
      <c r="C268" s="65">
        <f t="shared" si="92"/>
        <v>0.1</v>
      </c>
      <c r="D268" s="9">
        <f t="shared" si="99"/>
        <v>76.48</v>
      </c>
      <c r="E268" s="66">
        <f t="shared" si="93"/>
        <v>0.1</v>
      </c>
      <c r="F268" s="9">
        <f t="shared" si="100"/>
        <v>76.48</v>
      </c>
      <c r="G268" s="68">
        <f t="shared" si="94"/>
        <v>9.9979539062250195E-4</v>
      </c>
      <c r="H268" s="9">
        <f t="shared" si="101"/>
        <v>76.48</v>
      </c>
      <c r="I268" s="66">
        <f t="shared" si="102"/>
        <v>9.9979539062250195E-4</v>
      </c>
      <c r="J268" s="9">
        <f t="shared" si="103"/>
        <v>76.48</v>
      </c>
      <c r="K268" s="9">
        <f t="shared" si="95"/>
        <v>9.9979539062250195E-4</v>
      </c>
      <c r="L268" s="9">
        <f t="shared" si="96"/>
        <v>76.48</v>
      </c>
    </row>
    <row r="269" spans="1:19">
      <c r="A269" s="66">
        <f t="shared" si="97"/>
        <v>0.20878814920578262</v>
      </c>
      <c r="B269" s="9">
        <f t="shared" si="98"/>
        <v>84.36</v>
      </c>
      <c r="C269" s="65">
        <f t="shared" si="92"/>
        <v>0.1</v>
      </c>
      <c r="D269" s="9">
        <f t="shared" si="99"/>
        <v>84.36</v>
      </c>
      <c r="E269" s="66">
        <f t="shared" si="93"/>
        <v>0.1</v>
      </c>
      <c r="F269" s="9">
        <f t="shared" si="100"/>
        <v>84.36</v>
      </c>
      <c r="G269" s="68">
        <f t="shared" si="94"/>
        <v>9.997971593842395E-4</v>
      </c>
      <c r="H269" s="9">
        <f t="shared" si="101"/>
        <v>84.36</v>
      </c>
      <c r="I269" s="66">
        <f t="shared" si="102"/>
        <v>9.997971593842395E-4</v>
      </c>
      <c r="J269" s="9">
        <f t="shared" si="103"/>
        <v>84.36</v>
      </c>
      <c r="K269" s="9">
        <f t="shared" si="95"/>
        <v>9.997971593842395E-4</v>
      </c>
      <c r="L269" s="9">
        <f t="shared" si="96"/>
        <v>84.36</v>
      </c>
    </row>
    <row r="270" spans="1:19">
      <c r="A270" s="66">
        <f t="shared" si="97"/>
        <v>0.20878814920578262</v>
      </c>
      <c r="B270" s="9">
        <f t="shared" si="98"/>
        <v>92</v>
      </c>
      <c r="C270" s="65">
        <f t="shared" si="92"/>
        <v>0.1</v>
      </c>
      <c r="D270" s="9">
        <f t="shared" si="99"/>
        <v>92</v>
      </c>
      <c r="E270" s="66">
        <f t="shared" si="93"/>
        <v>0.1</v>
      </c>
      <c r="F270" s="9">
        <f t="shared" si="100"/>
        <v>92</v>
      </c>
      <c r="G270" s="68">
        <f t="shared" si="94"/>
        <v>9.9979869781326278E-4</v>
      </c>
      <c r="H270" s="9">
        <f t="shared" si="101"/>
        <v>92</v>
      </c>
      <c r="I270" s="66">
        <f t="shared" si="102"/>
        <v>9.9979869781326278E-4</v>
      </c>
      <c r="J270" s="9">
        <f t="shared" si="103"/>
        <v>92</v>
      </c>
      <c r="K270" s="9">
        <f t="shared" si="95"/>
        <v>9.9979869781326278E-4</v>
      </c>
      <c r="L270" s="9">
        <f t="shared" si="96"/>
        <v>92</v>
      </c>
    </row>
    <row r="271" spans="1:19">
      <c r="A271" s="66">
        <f t="shared" si="97"/>
        <v>0.20878814920578262</v>
      </c>
      <c r="B271" s="9">
        <f t="shared" si="98"/>
        <v>100.18</v>
      </c>
      <c r="C271" s="65">
        <f t="shared" si="92"/>
        <v>0.1</v>
      </c>
      <c r="D271" s="9">
        <f t="shared" si="99"/>
        <v>100.18</v>
      </c>
      <c r="E271" s="66">
        <f t="shared" si="93"/>
        <v>0.1</v>
      </c>
      <c r="F271" s="9">
        <f t="shared" si="100"/>
        <v>100.18</v>
      </c>
      <c r="G271" s="68">
        <f t="shared" si="94"/>
        <v>9.9980018679428025E-4</v>
      </c>
      <c r="H271" s="9">
        <f t="shared" si="101"/>
        <v>100.18</v>
      </c>
      <c r="I271" s="66">
        <f t="shared" si="102"/>
        <v>9.9980018679428025E-4</v>
      </c>
      <c r="J271" s="9">
        <f t="shared" si="103"/>
        <v>100.18</v>
      </c>
      <c r="K271" s="9">
        <f t="shared" si="95"/>
        <v>9.9980018679428025E-4</v>
      </c>
      <c r="L271" s="9">
        <f t="shared" si="96"/>
        <v>100.18</v>
      </c>
    </row>
    <row r="272" spans="1:19">
      <c r="A272" s="66">
        <f t="shared" si="97"/>
        <v>0.20878814920578262</v>
      </c>
      <c r="B272" s="9">
        <f t="shared" si="98"/>
        <v>110.33</v>
      </c>
      <c r="C272" s="65">
        <f t="shared" si="92"/>
        <v>0.1</v>
      </c>
      <c r="D272" s="9">
        <f t="shared" si="99"/>
        <v>110.33</v>
      </c>
      <c r="E272" s="66">
        <f t="shared" si="93"/>
        <v>0.1</v>
      </c>
      <c r="F272" s="9">
        <f t="shared" si="100"/>
        <v>110.33</v>
      </c>
      <c r="G272" s="68">
        <f t="shared" si="94"/>
        <v>9.9980184738680789E-4</v>
      </c>
      <c r="H272" s="9">
        <f t="shared" si="101"/>
        <v>110.33</v>
      </c>
      <c r="I272" s="66">
        <f t="shared" si="102"/>
        <v>9.9980184738680789E-4</v>
      </c>
      <c r="J272" s="9">
        <f t="shared" si="103"/>
        <v>110.33</v>
      </c>
      <c r="K272" s="9">
        <f t="shared" si="95"/>
        <v>9.9980184738680789E-4</v>
      </c>
      <c r="L272" s="9">
        <f t="shared" si="96"/>
        <v>110.33</v>
      </c>
    </row>
    <row r="273" spans="1:12">
      <c r="A273" s="66">
        <f t="shared" si="97"/>
        <v>0.20878814920578262</v>
      </c>
      <c r="B273" s="9">
        <f t="shared" si="98"/>
        <v>121.28</v>
      </c>
      <c r="C273" s="65">
        <f t="shared" si="92"/>
        <v>0.1</v>
      </c>
      <c r="D273" s="9">
        <f t="shared" si="99"/>
        <v>121.28</v>
      </c>
      <c r="E273" s="66">
        <f t="shared" si="93"/>
        <v>0.1</v>
      </c>
      <c r="F273" s="9">
        <f t="shared" si="100"/>
        <v>121.28</v>
      </c>
      <c r="G273" s="68">
        <f t="shared" si="94"/>
        <v>9.9980344902566003E-4</v>
      </c>
      <c r="H273" s="9">
        <f t="shared" si="101"/>
        <v>121.28</v>
      </c>
      <c r="I273" s="66">
        <f t="shared" si="102"/>
        <v>9.9980344902566003E-4</v>
      </c>
      <c r="J273" s="9">
        <f t="shared" si="103"/>
        <v>121.28</v>
      </c>
      <c r="K273" s="9">
        <f t="shared" si="95"/>
        <v>9.9980344902566003E-4</v>
      </c>
      <c r="L273" s="9">
        <f t="shared" si="96"/>
        <v>121.28</v>
      </c>
    </row>
    <row r="274" spans="1:12">
      <c r="A274" s="66">
        <f t="shared" si="97"/>
        <v>0.20878814920578262</v>
      </c>
      <c r="B274" s="9">
        <f t="shared" si="98"/>
        <v>133.13999999999999</v>
      </c>
      <c r="C274" s="65">
        <f t="shared" si="92"/>
        <v>0.1</v>
      </c>
      <c r="D274" s="9">
        <f t="shared" si="99"/>
        <v>133.13999999999999</v>
      </c>
      <c r="E274" s="66">
        <f t="shared" si="93"/>
        <v>0.1</v>
      </c>
      <c r="F274" s="9">
        <f t="shared" si="100"/>
        <v>133.13999999999999</v>
      </c>
      <c r="G274" s="68">
        <f t="shared" si="94"/>
        <v>9.9980500305854461E-4</v>
      </c>
      <c r="H274" s="9">
        <f t="shared" si="101"/>
        <v>133.13999999999999</v>
      </c>
      <c r="I274" s="66">
        <f t="shared" si="102"/>
        <v>9.9980500305854461E-4</v>
      </c>
      <c r="J274" s="9">
        <f t="shared" si="103"/>
        <v>133.13999999999999</v>
      </c>
      <c r="K274" s="9">
        <f t="shared" si="95"/>
        <v>9.9980500305854461E-4</v>
      </c>
      <c r="L274" s="9">
        <f t="shared" si="96"/>
        <v>133.13999999999999</v>
      </c>
    </row>
    <row r="275" spans="1:12">
      <c r="A275" s="66">
        <f t="shared" si="97"/>
        <v>0.20878814920578262</v>
      </c>
      <c r="B275" s="9">
        <f t="shared" si="98"/>
        <v>145.12</v>
      </c>
      <c r="C275" s="65">
        <f t="shared" si="92"/>
        <v>0.1</v>
      </c>
      <c r="D275" s="9">
        <f t="shared" si="99"/>
        <v>145.12</v>
      </c>
      <c r="E275" s="66">
        <f t="shared" si="93"/>
        <v>0.1</v>
      </c>
      <c r="F275" s="9">
        <f t="shared" si="100"/>
        <v>145.12</v>
      </c>
      <c r="G275" s="68">
        <f t="shared" si="94"/>
        <v>9.9980641650577085E-4</v>
      </c>
      <c r="H275" s="9">
        <f t="shared" si="101"/>
        <v>145.12</v>
      </c>
      <c r="I275" s="66">
        <f t="shared" si="102"/>
        <v>9.9980641650577085E-4</v>
      </c>
      <c r="J275" s="9">
        <f t="shared" si="103"/>
        <v>145.12</v>
      </c>
      <c r="K275" s="9">
        <f t="shared" si="95"/>
        <v>9.9980641650577085E-4</v>
      </c>
      <c r="L275" s="9">
        <f t="shared" si="96"/>
        <v>145.12</v>
      </c>
    </row>
    <row r="276" spans="1:12">
      <c r="A276" s="66">
        <f t="shared" si="97"/>
        <v>0.20878814920578262</v>
      </c>
      <c r="B276" s="9">
        <f t="shared" si="98"/>
        <v>159.18</v>
      </c>
      <c r="C276" s="65">
        <f t="shared" si="92"/>
        <v>0.1</v>
      </c>
      <c r="D276" s="9">
        <f t="shared" si="99"/>
        <v>159.18</v>
      </c>
      <c r="E276" s="66">
        <f t="shared" si="93"/>
        <v>0.1</v>
      </c>
      <c r="F276" s="9">
        <f t="shared" si="100"/>
        <v>159.18</v>
      </c>
      <c r="G276" s="68">
        <f t="shared" si="94"/>
        <v>9.9980791092546344E-4</v>
      </c>
      <c r="H276" s="9">
        <f t="shared" si="101"/>
        <v>159.18</v>
      </c>
      <c r="I276" s="66">
        <f t="shared" si="102"/>
        <v>9.9980791092546344E-4</v>
      </c>
      <c r="J276" s="9">
        <f t="shared" si="103"/>
        <v>159.18</v>
      </c>
      <c r="K276" s="9">
        <f t="shared" si="95"/>
        <v>9.9980791092546344E-4</v>
      </c>
      <c r="L276" s="9">
        <f t="shared" si="96"/>
        <v>159.18</v>
      </c>
    </row>
    <row r="277" spans="1:12">
      <c r="A277" s="66">
        <f t="shared" si="97"/>
        <v>0.20878814920578262</v>
      </c>
      <c r="B277" s="9">
        <f t="shared" si="98"/>
        <v>174.01</v>
      </c>
      <c r="C277" s="65">
        <f t="shared" si="92"/>
        <v>0.1</v>
      </c>
      <c r="D277" s="9">
        <f t="shared" si="99"/>
        <v>174.01</v>
      </c>
      <c r="E277" s="66">
        <f t="shared" si="93"/>
        <v>0.1</v>
      </c>
      <c r="F277" s="9">
        <f t="shared" si="100"/>
        <v>174.01</v>
      </c>
      <c r="G277" s="68">
        <f t="shared" si="94"/>
        <v>9.9980932878404117E-4</v>
      </c>
      <c r="H277" s="9">
        <f t="shared" si="101"/>
        <v>174.01</v>
      </c>
      <c r="I277" s="66">
        <f t="shared" si="102"/>
        <v>9.9980932878404117E-4</v>
      </c>
      <c r="J277" s="9">
        <f t="shared" si="103"/>
        <v>174.01</v>
      </c>
      <c r="K277" s="9">
        <f t="shared" si="95"/>
        <v>9.9980932878404117E-4</v>
      </c>
      <c r="L277" s="9">
        <f t="shared" si="96"/>
        <v>174.01</v>
      </c>
    </row>
    <row r="278" spans="1:12">
      <c r="A278" s="66">
        <f t="shared" si="97"/>
        <v>0.20878814920578262</v>
      </c>
      <c r="B278" s="9">
        <f t="shared" si="98"/>
        <v>189.69</v>
      </c>
      <c r="C278" s="65">
        <f t="shared" si="92"/>
        <v>0.1</v>
      </c>
      <c r="D278" s="9">
        <f t="shared" si="99"/>
        <v>189.69</v>
      </c>
      <c r="E278" s="66">
        <f t="shared" si="93"/>
        <v>0.1</v>
      </c>
      <c r="F278" s="9">
        <f t="shared" si="100"/>
        <v>189.69</v>
      </c>
      <c r="G278" s="68">
        <f t="shared" si="94"/>
        <v>9.99810682281152E-4</v>
      </c>
      <c r="H278" s="9">
        <f t="shared" si="101"/>
        <v>189.69</v>
      </c>
      <c r="I278" s="66">
        <f t="shared" si="102"/>
        <v>9.99810682281152E-4</v>
      </c>
      <c r="J278" s="9">
        <f t="shared" si="103"/>
        <v>189.69</v>
      </c>
      <c r="K278" s="9">
        <f t="shared" si="95"/>
        <v>9.99810682281152E-4</v>
      </c>
      <c r="L278" s="9">
        <f t="shared" si="96"/>
        <v>189.69</v>
      </c>
    </row>
    <row r="279" spans="1:12">
      <c r="A279" s="66">
        <f t="shared" si="97"/>
        <v>0.20878814920578262</v>
      </c>
      <c r="B279" s="9">
        <f t="shared" si="98"/>
        <v>207.09</v>
      </c>
      <c r="C279" s="65">
        <f t="shared" si="92"/>
        <v>0.1</v>
      </c>
      <c r="D279" s="9">
        <f t="shared" si="99"/>
        <v>207.09</v>
      </c>
      <c r="E279" s="66">
        <f t="shared" si="93"/>
        <v>0.1</v>
      </c>
      <c r="F279" s="9">
        <f t="shared" si="100"/>
        <v>207.09</v>
      </c>
      <c r="G279" s="68">
        <f t="shared" si="94"/>
        <v>9.9981203948437095E-4</v>
      </c>
      <c r="H279" s="9">
        <f t="shared" si="101"/>
        <v>207.09</v>
      </c>
      <c r="I279" s="66">
        <f t="shared" si="102"/>
        <v>9.9981203948437095E-4</v>
      </c>
      <c r="J279" s="9">
        <f t="shared" si="103"/>
        <v>207.09</v>
      </c>
      <c r="K279" s="9">
        <f t="shared" si="95"/>
        <v>9.9981203948437095E-4</v>
      </c>
      <c r="L279" s="9">
        <f t="shared" si="96"/>
        <v>207.09</v>
      </c>
    </row>
    <row r="280" spans="1:12">
      <c r="A280" s="66">
        <f t="shared" si="97"/>
        <v>0.23488666785650542</v>
      </c>
      <c r="B280" s="9">
        <f t="shared" si="98"/>
        <v>227.69</v>
      </c>
      <c r="C280" s="65">
        <f t="shared" si="92"/>
        <v>0.1</v>
      </c>
      <c r="D280" s="9">
        <f t="shared" si="99"/>
        <v>227.69</v>
      </c>
      <c r="E280" s="66">
        <f t="shared" si="93"/>
        <v>0.1</v>
      </c>
      <c r="F280" s="9">
        <f t="shared" si="100"/>
        <v>227.69</v>
      </c>
      <c r="G280" s="68">
        <f t="shared" si="94"/>
        <v>9.998134843047493E-4</v>
      </c>
      <c r="H280" s="9">
        <f t="shared" si="101"/>
        <v>227.69</v>
      </c>
      <c r="I280" s="66">
        <f t="shared" si="102"/>
        <v>9.998134843047493E-4</v>
      </c>
      <c r="J280" s="9">
        <f t="shared" si="103"/>
        <v>227.69</v>
      </c>
      <c r="K280" s="9">
        <f t="shared" si="95"/>
        <v>9.998134843047493E-4</v>
      </c>
      <c r="L280" s="9">
        <f t="shared" si="96"/>
        <v>227.69</v>
      </c>
    </row>
    <row r="281" spans="1:12">
      <c r="A281" s="66">
        <f t="shared" si="97"/>
        <v>0.23488666785650542</v>
      </c>
      <c r="B281" s="9">
        <f t="shared" si="98"/>
        <v>249.89</v>
      </c>
      <c r="C281" s="65">
        <f t="shared" si="92"/>
        <v>0.1</v>
      </c>
      <c r="D281" s="9">
        <f t="shared" si="99"/>
        <v>249.89</v>
      </c>
      <c r="E281" s="66">
        <f t="shared" si="93"/>
        <v>0.1</v>
      </c>
      <c r="F281" s="9">
        <f t="shared" si="100"/>
        <v>249.89</v>
      </c>
      <c r="G281" s="68">
        <f t="shared" si="94"/>
        <v>9.9981488034119395E-4</v>
      </c>
      <c r="H281" s="9">
        <f t="shared" si="101"/>
        <v>249.89</v>
      </c>
      <c r="I281" s="66">
        <f t="shared" si="102"/>
        <v>9.9981488034119395E-4</v>
      </c>
      <c r="J281" s="9">
        <f t="shared" si="103"/>
        <v>249.89</v>
      </c>
      <c r="K281" s="9">
        <f t="shared" si="95"/>
        <v>9.9981488034119395E-4</v>
      </c>
      <c r="L281" s="9">
        <f t="shared" si="96"/>
        <v>249.89</v>
      </c>
    </row>
    <row r="282" spans="1:12">
      <c r="A282" s="66">
        <f t="shared" si="97"/>
        <v>0.23488666785650542</v>
      </c>
      <c r="B282" s="9">
        <f t="shared" si="98"/>
        <v>272.27999999999997</v>
      </c>
      <c r="C282" s="65">
        <f t="shared" si="92"/>
        <v>0.1</v>
      </c>
      <c r="D282" s="9">
        <f t="shared" si="99"/>
        <v>272.27999999999997</v>
      </c>
      <c r="E282" s="66">
        <f t="shared" si="93"/>
        <v>0.1</v>
      </c>
      <c r="F282" s="9">
        <f t="shared" si="100"/>
        <v>272.27999999999997</v>
      </c>
      <c r="G282" s="68">
        <f t="shared" si="94"/>
        <v>9.9981614955464639E-4</v>
      </c>
      <c r="H282" s="9">
        <f t="shared" si="101"/>
        <v>272.27999999999997</v>
      </c>
      <c r="I282" s="66">
        <f t="shared" si="102"/>
        <v>9.9981614955464639E-4</v>
      </c>
      <c r="J282" s="9">
        <f t="shared" si="103"/>
        <v>272.27999999999997</v>
      </c>
      <c r="K282" s="9">
        <f t="shared" si="95"/>
        <v>9.9981614955464639E-4</v>
      </c>
      <c r="L282" s="9">
        <f t="shared" si="96"/>
        <v>272.27999999999997</v>
      </c>
    </row>
    <row r="283" spans="1:12">
      <c r="A283" s="66">
        <f t="shared" si="97"/>
        <v>0.23488666785650542</v>
      </c>
      <c r="B283" s="9">
        <f t="shared" si="98"/>
        <v>298.93</v>
      </c>
      <c r="C283" s="65">
        <f t="shared" si="92"/>
        <v>0.1</v>
      </c>
      <c r="D283" s="9">
        <f t="shared" si="99"/>
        <v>298.93</v>
      </c>
      <c r="E283" s="66">
        <f t="shared" si="93"/>
        <v>0.1</v>
      </c>
      <c r="F283" s="9">
        <f t="shared" si="100"/>
        <v>298.93</v>
      </c>
      <c r="G283" s="68">
        <f t="shared" si="94"/>
        <v>9.9981751108362102E-4</v>
      </c>
      <c r="H283" s="9">
        <f t="shared" si="101"/>
        <v>298.93</v>
      </c>
      <c r="I283" s="66">
        <f t="shared" si="102"/>
        <v>9.9981751108362102E-4</v>
      </c>
      <c r="J283" s="9">
        <f t="shared" si="103"/>
        <v>298.93</v>
      </c>
      <c r="K283" s="9">
        <f t="shared" si="95"/>
        <v>9.9981751108362102E-4</v>
      </c>
      <c r="L283" s="9">
        <f t="shared" si="96"/>
        <v>298.93</v>
      </c>
    </row>
    <row r="284" spans="1:12">
      <c r="A284" s="66">
        <f t="shared" si="97"/>
        <v>0.23488666785650542</v>
      </c>
      <c r="B284" s="9">
        <f t="shared" si="98"/>
        <v>326.61</v>
      </c>
      <c r="C284" s="65">
        <f t="shared" si="92"/>
        <v>0.1</v>
      </c>
      <c r="D284" s="9">
        <f t="shared" si="99"/>
        <v>326.61</v>
      </c>
      <c r="E284" s="66">
        <f t="shared" si="93"/>
        <v>0.1</v>
      </c>
      <c r="F284" s="9">
        <f t="shared" si="100"/>
        <v>326.61</v>
      </c>
      <c r="G284" s="68">
        <f t="shared" si="94"/>
        <v>9.9981878381589563E-4</v>
      </c>
      <c r="H284" s="9">
        <f t="shared" si="101"/>
        <v>326.61</v>
      </c>
      <c r="I284" s="66">
        <f t="shared" si="102"/>
        <v>9.9981878381589563E-4</v>
      </c>
      <c r="J284" s="9">
        <f t="shared" si="103"/>
        <v>326.61</v>
      </c>
      <c r="K284" s="9">
        <f t="shared" si="95"/>
        <v>9.9981878381589563E-4</v>
      </c>
      <c r="L284" s="9">
        <f t="shared" si="96"/>
        <v>326.61</v>
      </c>
    </row>
    <row r="285" spans="1:12">
      <c r="A285" s="66">
        <f t="shared" si="97"/>
        <v>0.23488666785650542</v>
      </c>
      <c r="B285" s="9">
        <f t="shared" si="98"/>
        <v>358</v>
      </c>
      <c r="C285" s="65">
        <f t="shared" si="92"/>
        <v>0.1</v>
      </c>
      <c r="D285" s="9">
        <f t="shared" si="99"/>
        <v>358</v>
      </c>
      <c r="E285" s="66">
        <f t="shared" si="93"/>
        <v>0.1</v>
      </c>
      <c r="F285" s="9">
        <f t="shared" si="100"/>
        <v>358</v>
      </c>
      <c r="G285" s="68">
        <f t="shared" si="94"/>
        <v>9.9982008406984766E-4</v>
      </c>
      <c r="H285" s="9">
        <f t="shared" si="101"/>
        <v>358</v>
      </c>
      <c r="I285" s="66">
        <f t="shared" si="102"/>
        <v>9.9982008406984766E-4</v>
      </c>
      <c r="J285" s="9">
        <f t="shared" si="103"/>
        <v>358</v>
      </c>
      <c r="K285" s="9">
        <f t="shared" si="95"/>
        <v>9.9982008406984766E-4</v>
      </c>
      <c r="L285" s="9">
        <f t="shared" si="96"/>
        <v>358</v>
      </c>
    </row>
    <row r="286" spans="1:12">
      <c r="A286" s="66">
        <f t="shared" si="97"/>
        <v>0.23488666785650542</v>
      </c>
      <c r="B286" s="9">
        <f t="shared" si="98"/>
        <v>391.86</v>
      </c>
      <c r="C286" s="65">
        <f t="shared" si="92"/>
        <v>0.1</v>
      </c>
      <c r="D286" s="9">
        <f t="shared" si="99"/>
        <v>391.86</v>
      </c>
      <c r="E286" s="66">
        <f t="shared" si="93"/>
        <v>0.1</v>
      </c>
      <c r="F286" s="9">
        <f t="shared" si="100"/>
        <v>391.86</v>
      </c>
      <c r="G286" s="68">
        <f t="shared" si="94"/>
        <v>9.9982134645634703E-4</v>
      </c>
      <c r="H286" s="9">
        <f t="shared" si="101"/>
        <v>391.86</v>
      </c>
      <c r="I286" s="66">
        <f t="shared" si="102"/>
        <v>9.9982134645634703E-4</v>
      </c>
      <c r="J286" s="9">
        <f t="shared" si="103"/>
        <v>391.86</v>
      </c>
      <c r="K286" s="9">
        <f t="shared" si="95"/>
        <v>9.9982134645634703E-4</v>
      </c>
      <c r="L286" s="9">
        <f t="shared" si="96"/>
        <v>391.86</v>
      </c>
    </row>
    <row r="287" spans="1:12">
      <c r="A287" s="66">
        <f t="shared" si="97"/>
        <v>0.23488666785650542</v>
      </c>
      <c r="B287" s="9">
        <f t="shared" si="98"/>
        <v>428.4</v>
      </c>
      <c r="C287" s="65">
        <f t="shared" si="92"/>
        <v>0.1</v>
      </c>
      <c r="D287" s="9">
        <f t="shared" si="99"/>
        <v>428.4</v>
      </c>
      <c r="E287" s="66">
        <f t="shared" si="93"/>
        <v>0.1</v>
      </c>
      <c r="F287" s="9">
        <f t="shared" si="100"/>
        <v>428.4</v>
      </c>
      <c r="G287" s="68">
        <f t="shared" si="94"/>
        <v>9.998225745766298E-4</v>
      </c>
      <c r="H287" s="9">
        <f t="shared" si="101"/>
        <v>428.4</v>
      </c>
      <c r="I287" s="66">
        <f t="shared" si="102"/>
        <v>9.998225745766298E-4</v>
      </c>
      <c r="J287" s="9">
        <f t="shared" si="103"/>
        <v>428.4</v>
      </c>
      <c r="K287" s="9">
        <f t="shared" si="95"/>
        <v>9.998225745766298E-4</v>
      </c>
      <c r="L287" s="9">
        <f t="shared" si="96"/>
        <v>428.4</v>
      </c>
    </row>
    <row r="288" spans="1:12">
      <c r="A288" s="66">
        <f t="shared" si="97"/>
        <v>0.23488666785650542</v>
      </c>
      <c r="B288" s="9">
        <f t="shared" si="98"/>
        <v>468.51</v>
      </c>
      <c r="C288" s="65">
        <f t="shared" si="92"/>
        <v>0.1</v>
      </c>
      <c r="D288" s="9">
        <f t="shared" si="99"/>
        <v>468.51</v>
      </c>
      <c r="E288" s="66">
        <f t="shared" si="93"/>
        <v>0.1</v>
      </c>
      <c r="F288" s="9">
        <f t="shared" si="100"/>
        <v>468.51</v>
      </c>
      <c r="G288" s="68">
        <f t="shared" si="94"/>
        <v>9.998237906151564E-4</v>
      </c>
      <c r="H288" s="9">
        <f t="shared" si="101"/>
        <v>468.51</v>
      </c>
      <c r="I288" s="66">
        <f t="shared" si="102"/>
        <v>9.998237906151564E-4</v>
      </c>
      <c r="J288" s="9">
        <f t="shared" si="103"/>
        <v>468.51</v>
      </c>
      <c r="K288" s="9">
        <f t="shared" si="95"/>
        <v>9.998237906151564E-4</v>
      </c>
      <c r="L288" s="9">
        <f t="shared" si="96"/>
        <v>468.51</v>
      </c>
    </row>
    <row r="289" spans="1:12">
      <c r="A289" s="66">
        <f t="shared" si="97"/>
        <v>0.23488666785650542</v>
      </c>
      <c r="B289" s="9">
        <f t="shared" si="98"/>
        <v>513.57000000000005</v>
      </c>
      <c r="C289" s="65">
        <f t="shared" ref="C289:C320" si="104">IF(D72&lt;0.0001,0.1,IF(D72="",0.001,D72))</f>
        <v>0.1</v>
      </c>
      <c r="D289" s="9">
        <f t="shared" si="99"/>
        <v>513.57000000000005</v>
      </c>
      <c r="E289" s="66">
        <f t="shared" ref="E289:E320" si="105">IF(E72&lt;0.0001,0.1,IF(E72="",E288,E72))</f>
        <v>0.1</v>
      </c>
      <c r="F289" s="9">
        <f t="shared" si="100"/>
        <v>513.57000000000005</v>
      </c>
      <c r="G289" s="68">
        <f t="shared" ref="G289:G320" si="106">IF(G72&lt;0.0001,0.1,IF(G72="",0.0001,G72))</f>
        <v>9.9982502109068885E-4</v>
      </c>
      <c r="H289" s="9">
        <f t="shared" si="101"/>
        <v>513.57000000000005</v>
      </c>
      <c r="I289" s="66">
        <f t="shared" si="102"/>
        <v>9.9982502109068885E-4</v>
      </c>
      <c r="J289" s="9">
        <f t="shared" si="103"/>
        <v>513.57000000000005</v>
      </c>
      <c r="K289" s="9">
        <f t="shared" ref="K289:K320" si="107">IF(M72&lt;0.0001,0.1,IF(M72="",0.0001,M72))</f>
        <v>9.9982502109068885E-4</v>
      </c>
      <c r="L289" s="9">
        <f t="shared" ref="L289:L320" si="108">IF(C73="",D289,C73)</f>
        <v>513.57000000000005</v>
      </c>
    </row>
    <row r="290" spans="1:12">
      <c r="A290" s="66">
        <f t="shared" ref="A290:A321" si="109">IF(B73="",A289,IF(B73&lt;0.0001,0.1,B73))</f>
        <v>0.23488666785650542</v>
      </c>
      <c r="B290" s="9">
        <f t="shared" ref="B290:B321" si="110">IF(A73="",B289,A73)</f>
        <v>561.32000000000005</v>
      </c>
      <c r="C290" s="65">
        <f t="shared" si="104"/>
        <v>0.1</v>
      </c>
      <c r="D290" s="9">
        <f t="shared" ref="D290:D321" si="111">IF(A73="",B289,A73)</f>
        <v>561.32000000000005</v>
      </c>
      <c r="E290" s="66">
        <f t="shared" si="105"/>
        <v>0.1</v>
      </c>
      <c r="F290" s="9">
        <f t="shared" ref="F290:F321" si="112">IF(A73="",B289,A73)</f>
        <v>561.32000000000005</v>
      </c>
      <c r="G290" s="68">
        <f t="shared" si="106"/>
        <v>9.9982619612171749E-4</v>
      </c>
      <c r="H290" s="9">
        <f t="shared" ref="H290:H321" si="113">IF(A73="",B289,A73)</f>
        <v>561.32000000000005</v>
      </c>
      <c r="I290" s="66">
        <f t="shared" ref="I290:I321" si="114">IF(I73&lt;0.0001,0.1,IF(I73="",I289,I73))</f>
        <v>9.9982619612171749E-4</v>
      </c>
      <c r="J290" s="9">
        <f t="shared" ref="J290:J321" si="115">IF(A73="",B289,A73)</f>
        <v>561.32000000000005</v>
      </c>
      <c r="K290" s="9">
        <f t="shared" si="107"/>
        <v>9.9982619612171749E-4</v>
      </c>
      <c r="L290" s="9">
        <f t="shared" si="108"/>
        <v>561.32000000000005</v>
      </c>
    </row>
    <row r="291" spans="1:12">
      <c r="A291" s="66">
        <f t="shared" si="109"/>
        <v>0.23488666785650542</v>
      </c>
      <c r="B291" s="9">
        <f t="shared" si="110"/>
        <v>613.5</v>
      </c>
      <c r="C291" s="65">
        <f t="shared" si="104"/>
        <v>0.1</v>
      </c>
      <c r="D291" s="9">
        <f t="shared" si="111"/>
        <v>613.5</v>
      </c>
      <c r="E291" s="66">
        <f t="shared" si="105"/>
        <v>0.1</v>
      </c>
      <c r="F291" s="9">
        <f t="shared" si="112"/>
        <v>613.5</v>
      </c>
      <c r="G291" s="68">
        <f t="shared" si="106"/>
        <v>9.9982735527331165E-4</v>
      </c>
      <c r="H291" s="9">
        <f t="shared" si="113"/>
        <v>613.5</v>
      </c>
      <c r="I291" s="66">
        <f t="shared" si="114"/>
        <v>9.9982735527331165E-4</v>
      </c>
      <c r="J291" s="9">
        <f t="shared" si="115"/>
        <v>613.5</v>
      </c>
      <c r="K291" s="9">
        <f t="shared" si="107"/>
        <v>9.9982735527331165E-4</v>
      </c>
      <c r="L291" s="9">
        <f t="shared" si="108"/>
        <v>613.5</v>
      </c>
    </row>
    <row r="292" spans="1:12">
      <c r="A292" s="66">
        <f t="shared" si="109"/>
        <v>0.23488666785650542</v>
      </c>
      <c r="B292" s="9">
        <f t="shared" si="110"/>
        <v>669.34</v>
      </c>
      <c r="C292" s="65">
        <f t="shared" si="104"/>
        <v>0.1</v>
      </c>
      <c r="D292" s="9">
        <f t="shared" si="111"/>
        <v>669.34</v>
      </c>
      <c r="E292" s="66">
        <f t="shared" si="105"/>
        <v>0.1</v>
      </c>
      <c r="F292" s="9">
        <f t="shared" si="112"/>
        <v>669.34</v>
      </c>
      <c r="G292" s="68">
        <f t="shared" si="106"/>
        <v>9.9982847634570325E-4</v>
      </c>
      <c r="H292" s="9">
        <f t="shared" si="113"/>
        <v>669.34</v>
      </c>
      <c r="I292" s="66">
        <f t="shared" si="114"/>
        <v>9.9982847634570325E-4</v>
      </c>
      <c r="J292" s="9">
        <f t="shared" si="115"/>
        <v>669.34</v>
      </c>
      <c r="K292" s="9">
        <f t="shared" si="107"/>
        <v>9.9982847634570325E-4</v>
      </c>
      <c r="L292" s="9">
        <f t="shared" si="108"/>
        <v>669.34</v>
      </c>
    </row>
    <row r="293" spans="1:12">
      <c r="A293" s="66">
        <f t="shared" si="109"/>
        <v>0.23488666785650542</v>
      </c>
      <c r="B293" s="9">
        <f t="shared" si="110"/>
        <v>735.61</v>
      </c>
      <c r="C293" s="65">
        <f t="shared" si="104"/>
        <v>0.1</v>
      </c>
      <c r="D293" s="9">
        <f t="shared" si="111"/>
        <v>735.61</v>
      </c>
      <c r="E293" s="66">
        <f t="shared" si="105"/>
        <v>0.1</v>
      </c>
      <c r="F293" s="9">
        <f t="shared" si="112"/>
        <v>735.61</v>
      </c>
      <c r="G293" s="68">
        <f t="shared" si="106"/>
        <v>9.9982967498865637E-4</v>
      </c>
      <c r="H293" s="9">
        <f t="shared" si="113"/>
        <v>735.61</v>
      </c>
      <c r="I293" s="66">
        <f t="shared" si="114"/>
        <v>9.9982967498865637E-4</v>
      </c>
      <c r="J293" s="9">
        <f t="shared" si="115"/>
        <v>735.61</v>
      </c>
      <c r="K293" s="9">
        <f t="shared" si="107"/>
        <v>9.9982967498865637E-4</v>
      </c>
      <c r="L293" s="9">
        <f t="shared" si="108"/>
        <v>735.61</v>
      </c>
    </row>
    <row r="294" spans="1:12">
      <c r="A294" s="66">
        <f t="shared" si="109"/>
        <v>0.23488666785650542</v>
      </c>
      <c r="B294" s="9">
        <f t="shared" si="110"/>
        <v>802.78</v>
      </c>
      <c r="C294" s="65">
        <f t="shared" si="104"/>
        <v>0.1</v>
      </c>
      <c r="D294" s="9">
        <f t="shared" si="111"/>
        <v>802.78</v>
      </c>
      <c r="E294" s="66">
        <f t="shared" si="105"/>
        <v>0.1</v>
      </c>
      <c r="F294" s="9">
        <f t="shared" si="112"/>
        <v>802.78</v>
      </c>
      <c r="G294" s="68">
        <f t="shared" si="106"/>
        <v>9.9983076957711444E-4</v>
      </c>
      <c r="H294" s="9">
        <f t="shared" si="113"/>
        <v>802.78</v>
      </c>
      <c r="I294" s="66">
        <f t="shared" si="114"/>
        <v>9.9983076957711444E-4</v>
      </c>
      <c r="J294" s="9">
        <f t="shared" si="115"/>
        <v>802.78</v>
      </c>
      <c r="K294" s="9">
        <f t="shared" si="107"/>
        <v>9.9983076957711444E-4</v>
      </c>
      <c r="L294" s="9">
        <f t="shared" si="108"/>
        <v>802.78</v>
      </c>
    </row>
    <row r="295" spans="1:12">
      <c r="A295" s="66">
        <f t="shared" si="109"/>
        <v>0.23488666785650542</v>
      </c>
      <c r="B295" s="9">
        <f t="shared" si="110"/>
        <v>878.61</v>
      </c>
      <c r="C295" s="65">
        <f t="shared" si="104"/>
        <v>0.1</v>
      </c>
      <c r="D295" s="9">
        <f t="shared" si="111"/>
        <v>878.61</v>
      </c>
      <c r="E295" s="66">
        <f t="shared" si="105"/>
        <v>0.1</v>
      </c>
      <c r="F295" s="9">
        <f t="shared" si="112"/>
        <v>878.61</v>
      </c>
      <c r="G295" s="68">
        <f t="shared" si="106"/>
        <v>9.9983188556539821E-4</v>
      </c>
      <c r="H295" s="9">
        <f t="shared" si="113"/>
        <v>878.61</v>
      </c>
      <c r="I295" s="66">
        <f t="shared" si="114"/>
        <v>9.9983188556539821E-4</v>
      </c>
      <c r="J295" s="9">
        <f t="shared" si="115"/>
        <v>878.61</v>
      </c>
      <c r="K295" s="9">
        <f t="shared" si="107"/>
        <v>9.9983188556539821E-4</v>
      </c>
      <c r="L295" s="9">
        <f t="shared" si="108"/>
        <v>878.61</v>
      </c>
    </row>
    <row r="296" spans="1:12">
      <c r="A296" s="66">
        <f t="shared" si="109"/>
        <v>0.23488666785650542</v>
      </c>
      <c r="B296" s="9">
        <f t="shared" si="110"/>
        <v>963.72</v>
      </c>
      <c r="C296" s="65">
        <f t="shared" si="104"/>
        <v>0.1</v>
      </c>
      <c r="D296" s="9">
        <f t="shared" si="111"/>
        <v>963.72</v>
      </c>
      <c r="E296" s="66">
        <f t="shared" si="105"/>
        <v>0.1</v>
      </c>
      <c r="F296" s="9">
        <f t="shared" si="112"/>
        <v>963.72</v>
      </c>
      <c r="G296" s="68">
        <f t="shared" si="106"/>
        <v>9.9983301358703763E-4</v>
      </c>
      <c r="H296" s="9">
        <f t="shared" si="113"/>
        <v>963.72</v>
      </c>
      <c r="I296" s="66">
        <f t="shared" si="114"/>
        <v>9.9983301358703763E-4</v>
      </c>
      <c r="J296" s="9">
        <f t="shared" si="115"/>
        <v>963.72</v>
      </c>
      <c r="K296" s="9">
        <f t="shared" si="107"/>
        <v>9.9983301358703763E-4</v>
      </c>
      <c r="L296" s="9">
        <f t="shared" si="108"/>
        <v>963.72</v>
      </c>
    </row>
    <row r="297" spans="1:12">
      <c r="A297" s="66">
        <f t="shared" si="109"/>
        <v>0.23488666785650542</v>
      </c>
      <c r="B297" s="9">
        <f t="shared" si="110"/>
        <v>1049.6600000000001</v>
      </c>
      <c r="C297" s="65">
        <f t="shared" si="104"/>
        <v>0.1</v>
      </c>
      <c r="D297" s="9">
        <f t="shared" si="111"/>
        <v>1049.6600000000001</v>
      </c>
      <c r="E297" s="66">
        <f t="shared" si="105"/>
        <v>0.1</v>
      </c>
      <c r="F297" s="9">
        <f t="shared" si="112"/>
        <v>1049.6600000000001</v>
      </c>
      <c r="G297" s="68">
        <f t="shared" si="106"/>
        <v>9.9983404236305101E-4</v>
      </c>
      <c r="H297" s="9">
        <f t="shared" si="113"/>
        <v>1049.6600000000001</v>
      </c>
      <c r="I297" s="66">
        <f t="shared" si="114"/>
        <v>9.9983404236305101E-4</v>
      </c>
      <c r="J297" s="9">
        <f t="shared" si="115"/>
        <v>1049.6600000000001</v>
      </c>
      <c r="K297" s="9">
        <f t="shared" si="107"/>
        <v>9.9983404236305101E-4</v>
      </c>
      <c r="L297" s="9">
        <f t="shared" si="108"/>
        <v>1049.6600000000001</v>
      </c>
    </row>
    <row r="298" spans="1:12">
      <c r="A298" s="66">
        <f t="shared" si="109"/>
        <v>0.23488666785650542</v>
      </c>
      <c r="B298" s="9">
        <f t="shared" si="110"/>
        <v>1146.96</v>
      </c>
      <c r="C298" s="65">
        <f t="shared" si="104"/>
        <v>0.1</v>
      </c>
      <c r="D298" s="9">
        <f t="shared" si="111"/>
        <v>1146.96</v>
      </c>
      <c r="E298" s="66">
        <f t="shared" si="105"/>
        <v>0.1</v>
      </c>
      <c r="F298" s="9">
        <f t="shared" si="112"/>
        <v>1146.96</v>
      </c>
      <c r="G298" s="68">
        <f t="shared" si="106"/>
        <v>9.9983509669574963E-4</v>
      </c>
      <c r="H298" s="9">
        <f t="shared" si="113"/>
        <v>1146.96</v>
      </c>
      <c r="I298" s="66">
        <f t="shared" si="114"/>
        <v>9.9983509669574963E-4</v>
      </c>
      <c r="J298" s="9">
        <f t="shared" si="115"/>
        <v>1146.96</v>
      </c>
      <c r="K298" s="9">
        <f t="shared" si="107"/>
        <v>9.9983509669574963E-4</v>
      </c>
      <c r="L298" s="9">
        <f t="shared" si="108"/>
        <v>1146.96</v>
      </c>
    </row>
    <row r="299" spans="1:12">
      <c r="A299" s="66">
        <f t="shared" si="109"/>
        <v>0.23488666785650542</v>
      </c>
      <c r="B299" s="9">
        <f t="shared" si="110"/>
        <v>1256.6600000000001</v>
      </c>
      <c r="C299" s="65">
        <f t="shared" si="104"/>
        <v>0.1</v>
      </c>
      <c r="D299" s="9">
        <f t="shared" si="111"/>
        <v>1256.6600000000001</v>
      </c>
      <c r="E299" s="66">
        <f t="shared" si="105"/>
        <v>0.1</v>
      </c>
      <c r="F299" s="9">
        <f t="shared" si="112"/>
        <v>1256.6600000000001</v>
      </c>
      <c r="G299" s="68">
        <f t="shared" si="106"/>
        <v>9.9983616914456927E-4</v>
      </c>
      <c r="H299" s="9">
        <f t="shared" si="113"/>
        <v>1256.6600000000001</v>
      </c>
      <c r="I299" s="66">
        <f t="shared" si="114"/>
        <v>9.9983616914456927E-4</v>
      </c>
      <c r="J299" s="9">
        <f t="shared" si="115"/>
        <v>1256.6600000000001</v>
      </c>
      <c r="K299" s="9">
        <f t="shared" si="107"/>
        <v>9.9983616914456927E-4</v>
      </c>
      <c r="L299" s="9">
        <f t="shared" si="108"/>
        <v>1256.6600000000001</v>
      </c>
    </row>
    <row r="300" spans="1:12">
      <c r="A300" s="66">
        <f t="shared" si="109"/>
        <v>0.23488666785650542</v>
      </c>
      <c r="B300" s="9">
        <f t="shared" si="110"/>
        <v>1379.97</v>
      </c>
      <c r="C300" s="65">
        <f t="shared" si="104"/>
        <v>0.1</v>
      </c>
      <c r="D300" s="9">
        <f t="shared" si="111"/>
        <v>1379.97</v>
      </c>
      <c r="E300" s="66">
        <f t="shared" si="105"/>
        <v>0.1</v>
      </c>
      <c r="F300" s="9">
        <f t="shared" si="112"/>
        <v>1379.97</v>
      </c>
      <c r="G300" s="68">
        <f t="shared" si="106"/>
        <v>9.9983725377443176E-4</v>
      </c>
      <c r="H300" s="9">
        <f t="shared" si="113"/>
        <v>1379.97</v>
      </c>
      <c r="I300" s="66">
        <f t="shared" si="114"/>
        <v>9.9983725377443176E-4</v>
      </c>
      <c r="J300" s="9">
        <f t="shared" si="115"/>
        <v>1379.97</v>
      </c>
      <c r="K300" s="9">
        <f t="shared" si="107"/>
        <v>9.9983725377443176E-4</v>
      </c>
      <c r="L300" s="9">
        <f t="shared" si="108"/>
        <v>1379.97</v>
      </c>
    </row>
    <row r="301" spans="1:12">
      <c r="A301" s="66">
        <f t="shared" si="109"/>
        <v>0.23488666785650542</v>
      </c>
      <c r="B301" s="9">
        <f t="shared" si="110"/>
        <v>1507.58</v>
      </c>
      <c r="C301" s="65">
        <f t="shared" si="104"/>
        <v>0.1</v>
      </c>
      <c r="D301" s="9">
        <f t="shared" si="111"/>
        <v>1507.58</v>
      </c>
      <c r="E301" s="66">
        <f t="shared" si="105"/>
        <v>0.1</v>
      </c>
      <c r="F301" s="9">
        <f t="shared" si="112"/>
        <v>1507.58</v>
      </c>
      <c r="G301" s="68">
        <f t="shared" si="106"/>
        <v>9.9983826549519448E-4</v>
      </c>
      <c r="H301" s="9">
        <f t="shared" si="113"/>
        <v>1507.58</v>
      </c>
      <c r="I301" s="66">
        <f t="shared" si="114"/>
        <v>9.9983826549519448E-4</v>
      </c>
      <c r="J301" s="9">
        <f t="shared" si="115"/>
        <v>1507.58</v>
      </c>
      <c r="K301" s="9">
        <f t="shared" si="107"/>
        <v>9.9983826549519448E-4</v>
      </c>
      <c r="L301" s="9">
        <f t="shared" si="108"/>
        <v>1507.58</v>
      </c>
    </row>
    <row r="302" spans="1:12">
      <c r="A302" s="66">
        <f t="shared" si="109"/>
        <v>0.23488666785650542</v>
      </c>
      <c r="B302" s="9">
        <f t="shared" si="110"/>
        <v>1649.89</v>
      </c>
      <c r="C302" s="65">
        <f t="shared" si="104"/>
        <v>0.1</v>
      </c>
      <c r="D302" s="9">
        <f t="shared" si="111"/>
        <v>1649.89</v>
      </c>
      <c r="E302" s="66">
        <f t="shared" si="105"/>
        <v>0.1</v>
      </c>
      <c r="F302" s="9">
        <f t="shared" si="112"/>
        <v>1649.89</v>
      </c>
      <c r="G302" s="68">
        <f t="shared" si="106"/>
        <v>9.9983928446181042E-4</v>
      </c>
      <c r="H302" s="9">
        <f t="shared" si="113"/>
        <v>1649.89</v>
      </c>
      <c r="I302" s="66">
        <f t="shared" si="114"/>
        <v>9.9983928446181042E-4</v>
      </c>
      <c r="J302" s="9">
        <f t="shared" si="115"/>
        <v>1649.89</v>
      </c>
      <c r="K302" s="9">
        <f t="shared" si="107"/>
        <v>9.9983928446181042E-4</v>
      </c>
      <c r="L302" s="9">
        <f t="shared" si="108"/>
        <v>1649.89</v>
      </c>
    </row>
    <row r="303" spans="1:12">
      <c r="A303" s="66">
        <f t="shared" si="109"/>
        <v>0.23488666785650542</v>
      </c>
      <c r="B303" s="9">
        <f t="shared" si="110"/>
        <v>1807.58</v>
      </c>
      <c r="C303" s="65">
        <f t="shared" si="104"/>
        <v>0.1</v>
      </c>
      <c r="D303" s="9">
        <f t="shared" si="111"/>
        <v>1807.58</v>
      </c>
      <c r="E303" s="66">
        <f t="shared" si="105"/>
        <v>0.1</v>
      </c>
      <c r="F303" s="9">
        <f t="shared" si="112"/>
        <v>1807.58</v>
      </c>
      <c r="G303" s="68">
        <f t="shared" si="106"/>
        <v>9.99840302611665E-4</v>
      </c>
      <c r="H303" s="9">
        <f t="shared" si="113"/>
        <v>1807.58</v>
      </c>
      <c r="I303" s="66">
        <f t="shared" si="114"/>
        <v>9.99840302611665E-4</v>
      </c>
      <c r="J303" s="9">
        <f t="shared" si="115"/>
        <v>1807.58</v>
      </c>
      <c r="K303" s="9">
        <f t="shared" si="107"/>
        <v>9.99840302611665E-4</v>
      </c>
      <c r="L303" s="9">
        <f t="shared" si="108"/>
        <v>1807.58</v>
      </c>
    </row>
    <row r="304" spans="1:12">
      <c r="A304" s="66">
        <f t="shared" si="109"/>
        <v>0.23488666785650542</v>
      </c>
      <c r="B304" s="9">
        <f t="shared" si="110"/>
        <v>1977.4</v>
      </c>
      <c r="C304" s="65">
        <f t="shared" si="104"/>
        <v>0.1</v>
      </c>
      <c r="D304" s="9">
        <f t="shared" si="111"/>
        <v>1977.4</v>
      </c>
      <c r="E304" s="66">
        <f t="shared" si="105"/>
        <v>0.1</v>
      </c>
      <c r="F304" s="9">
        <f t="shared" si="112"/>
        <v>1977.4</v>
      </c>
      <c r="G304" s="68">
        <f t="shared" si="106"/>
        <v>9.9984129167324611E-4</v>
      </c>
      <c r="H304" s="9">
        <f t="shared" si="113"/>
        <v>1977.4</v>
      </c>
      <c r="I304" s="66">
        <f t="shared" si="114"/>
        <v>9.9984129167324611E-4</v>
      </c>
      <c r="J304" s="9">
        <f t="shared" si="115"/>
        <v>1977.4</v>
      </c>
      <c r="K304" s="9">
        <f t="shared" si="107"/>
        <v>9.9984129167324611E-4</v>
      </c>
      <c r="L304" s="9">
        <f t="shared" si="108"/>
        <v>1977.4</v>
      </c>
    </row>
    <row r="305" spans="1:12">
      <c r="A305" s="66">
        <f t="shared" si="109"/>
        <v>0.23488666785650542</v>
      </c>
      <c r="B305" s="9">
        <f t="shared" si="110"/>
        <v>2159.37</v>
      </c>
      <c r="C305" s="65">
        <f t="shared" si="104"/>
        <v>0.1</v>
      </c>
      <c r="D305" s="9">
        <f t="shared" si="111"/>
        <v>2159.37</v>
      </c>
      <c r="E305" s="66">
        <f t="shared" si="105"/>
        <v>0.1</v>
      </c>
      <c r="F305" s="9">
        <f t="shared" si="112"/>
        <v>2159.37</v>
      </c>
      <c r="G305" s="68">
        <f t="shared" si="106"/>
        <v>9.998422495244518E-4</v>
      </c>
      <c r="H305" s="9">
        <f t="shared" si="113"/>
        <v>2159.37</v>
      </c>
      <c r="I305" s="66">
        <f t="shared" si="114"/>
        <v>9.998422495244518E-4</v>
      </c>
      <c r="J305" s="9">
        <f t="shared" si="115"/>
        <v>2159.37</v>
      </c>
      <c r="K305" s="9">
        <f t="shared" si="107"/>
        <v>9.998422495244518E-4</v>
      </c>
      <c r="L305" s="9">
        <f t="shared" si="108"/>
        <v>2159.37</v>
      </c>
    </row>
    <row r="306" spans="1:12">
      <c r="A306" s="66">
        <f t="shared" si="109"/>
        <v>0.23488666785650542</v>
      </c>
      <c r="B306" s="9">
        <f t="shared" si="110"/>
        <v>2368.7800000000002</v>
      </c>
      <c r="C306" s="65">
        <f t="shared" si="104"/>
        <v>0.1</v>
      </c>
      <c r="D306" s="9">
        <f t="shared" si="111"/>
        <v>2368.7800000000002</v>
      </c>
      <c r="E306" s="66">
        <f t="shared" si="105"/>
        <v>0.1</v>
      </c>
      <c r="F306" s="9">
        <f t="shared" si="112"/>
        <v>2368.7800000000002</v>
      </c>
      <c r="G306" s="68">
        <f t="shared" si="106"/>
        <v>9.9984324421878087E-4</v>
      </c>
      <c r="H306" s="9">
        <f t="shared" si="113"/>
        <v>2368.7800000000002</v>
      </c>
      <c r="I306" s="66">
        <f t="shared" si="114"/>
        <v>9.9984324421878087E-4</v>
      </c>
      <c r="J306" s="9">
        <f t="shared" si="115"/>
        <v>2368.7800000000002</v>
      </c>
      <c r="K306" s="9">
        <f t="shared" si="107"/>
        <v>9.9984324421878087E-4</v>
      </c>
      <c r="L306" s="9">
        <f t="shared" si="108"/>
        <v>2368.7800000000002</v>
      </c>
    </row>
    <row r="307" spans="1:12">
      <c r="A307" s="66">
        <f t="shared" si="109"/>
        <v>0.23488666785650542</v>
      </c>
      <c r="B307" s="9">
        <f t="shared" si="110"/>
        <v>2588.54</v>
      </c>
      <c r="C307" s="65">
        <f t="shared" si="104"/>
        <v>0.1</v>
      </c>
      <c r="D307" s="9">
        <f t="shared" si="111"/>
        <v>2588.54</v>
      </c>
      <c r="E307" s="66">
        <f t="shared" si="105"/>
        <v>0.1</v>
      </c>
      <c r="F307" s="9">
        <f t="shared" si="112"/>
        <v>2588.54</v>
      </c>
      <c r="G307" s="68">
        <f t="shared" si="106"/>
        <v>9.9984418594682625E-4</v>
      </c>
      <c r="H307" s="9">
        <f t="shared" si="113"/>
        <v>2588.54</v>
      </c>
      <c r="I307" s="66">
        <f t="shared" si="114"/>
        <v>9.9984418594682625E-4</v>
      </c>
      <c r="J307" s="9">
        <f t="shared" si="115"/>
        <v>2588.54</v>
      </c>
      <c r="K307" s="9">
        <f t="shared" si="107"/>
        <v>9.9984418594682625E-4</v>
      </c>
      <c r="L307" s="9">
        <f t="shared" si="108"/>
        <v>2588.54</v>
      </c>
    </row>
    <row r="308" spans="1:12">
      <c r="A308" s="66">
        <f t="shared" si="109"/>
        <v>0.23488666785650542</v>
      </c>
      <c r="B308" s="9">
        <f t="shared" si="110"/>
        <v>2827.12</v>
      </c>
      <c r="C308" s="65">
        <f t="shared" si="104"/>
        <v>0.1</v>
      </c>
      <c r="D308" s="9">
        <f t="shared" si="111"/>
        <v>2827.12</v>
      </c>
      <c r="E308" s="66">
        <f t="shared" si="105"/>
        <v>0.1</v>
      </c>
      <c r="F308" s="9">
        <f t="shared" si="112"/>
        <v>2827.12</v>
      </c>
      <c r="G308" s="68">
        <f t="shared" si="106"/>
        <v>9.998451106469331E-4</v>
      </c>
      <c r="H308" s="9">
        <f t="shared" si="113"/>
        <v>2827.12</v>
      </c>
      <c r="I308" s="66">
        <f t="shared" si="114"/>
        <v>9.998451106469331E-4</v>
      </c>
      <c r="J308" s="9">
        <f t="shared" si="115"/>
        <v>2827.12</v>
      </c>
      <c r="K308" s="9">
        <f t="shared" si="107"/>
        <v>9.998451106469331E-4</v>
      </c>
      <c r="L308" s="9">
        <f t="shared" si="108"/>
        <v>2827.12</v>
      </c>
    </row>
    <row r="309" spans="1:12">
      <c r="A309" s="66">
        <f t="shared" si="109"/>
        <v>0.23488666785650542</v>
      </c>
      <c r="B309" s="9">
        <f t="shared" si="110"/>
        <v>3097.77</v>
      </c>
      <c r="C309" s="65">
        <f t="shared" si="104"/>
        <v>0.1</v>
      </c>
      <c r="D309" s="9">
        <f t="shared" si="111"/>
        <v>3097.77</v>
      </c>
      <c r="E309" s="66">
        <f t="shared" si="105"/>
        <v>0.1</v>
      </c>
      <c r="F309" s="9">
        <f t="shared" si="112"/>
        <v>3097.77</v>
      </c>
      <c r="G309" s="68">
        <f t="shared" si="106"/>
        <v>9.9984605801258278E-4</v>
      </c>
      <c r="H309" s="9">
        <f t="shared" si="113"/>
        <v>3097.77</v>
      </c>
      <c r="I309" s="66">
        <f t="shared" si="114"/>
        <v>9.9984605801258278E-4</v>
      </c>
      <c r="J309" s="9">
        <f t="shared" si="115"/>
        <v>3097.77</v>
      </c>
      <c r="K309" s="9">
        <f t="shared" si="107"/>
        <v>9.9984605801258278E-4</v>
      </c>
      <c r="L309" s="9">
        <f t="shared" si="108"/>
        <v>3097.77</v>
      </c>
    </row>
    <row r="310" spans="1:12">
      <c r="A310" s="66">
        <f t="shared" si="109"/>
        <v>0.23488666785650542</v>
      </c>
      <c r="B310" s="9">
        <f t="shared" si="110"/>
        <v>3386.65</v>
      </c>
      <c r="C310" s="65">
        <f t="shared" si="104"/>
        <v>0.1</v>
      </c>
      <c r="D310" s="9">
        <f t="shared" si="111"/>
        <v>3386.65</v>
      </c>
      <c r="E310" s="66">
        <f t="shared" si="105"/>
        <v>0.1</v>
      </c>
      <c r="F310" s="9">
        <f t="shared" si="112"/>
        <v>3386.65</v>
      </c>
      <c r="G310" s="68">
        <f t="shared" si="106"/>
        <v>9.99846970809484E-4</v>
      </c>
      <c r="H310" s="9">
        <f t="shared" si="113"/>
        <v>3386.65</v>
      </c>
      <c r="I310" s="66">
        <f t="shared" si="114"/>
        <v>9.99846970809484E-4</v>
      </c>
      <c r="J310" s="9">
        <f t="shared" si="115"/>
        <v>3386.65</v>
      </c>
      <c r="K310" s="9">
        <f t="shared" si="107"/>
        <v>9.99846970809484E-4</v>
      </c>
      <c r="L310" s="9">
        <f t="shared" si="108"/>
        <v>3386.65</v>
      </c>
    </row>
    <row r="311" spans="1:12">
      <c r="A311" s="66">
        <f t="shared" si="109"/>
        <v>0.23488666785650542</v>
      </c>
      <c r="B311" s="9">
        <f t="shared" si="110"/>
        <v>3708.32</v>
      </c>
      <c r="C311" s="65">
        <f t="shared" si="104"/>
        <v>0.1</v>
      </c>
      <c r="D311" s="9">
        <f t="shared" si="111"/>
        <v>3708.32</v>
      </c>
      <c r="E311" s="66">
        <f t="shared" si="105"/>
        <v>0.1</v>
      </c>
      <c r="F311" s="9">
        <f t="shared" si="112"/>
        <v>3708.32</v>
      </c>
      <c r="G311" s="68">
        <f t="shared" si="106"/>
        <v>9.9984788872435203E-4</v>
      </c>
      <c r="H311" s="9">
        <f t="shared" si="113"/>
        <v>3708.32</v>
      </c>
      <c r="I311" s="66">
        <f t="shared" si="114"/>
        <v>9.9984788872435203E-4</v>
      </c>
      <c r="J311" s="9">
        <f t="shared" si="115"/>
        <v>3708.32</v>
      </c>
      <c r="K311" s="9">
        <f t="shared" si="107"/>
        <v>9.9984788872435203E-4</v>
      </c>
      <c r="L311" s="9">
        <f t="shared" si="108"/>
        <v>3708.32</v>
      </c>
    </row>
    <row r="312" spans="1:12">
      <c r="A312" s="66">
        <f t="shared" si="109"/>
        <v>0.23488666785650542</v>
      </c>
      <c r="B312" s="9">
        <f t="shared" si="110"/>
        <v>4057.77</v>
      </c>
      <c r="C312" s="65">
        <f t="shared" si="104"/>
        <v>0.1</v>
      </c>
      <c r="D312" s="9">
        <f t="shared" si="111"/>
        <v>4057.77</v>
      </c>
      <c r="E312" s="66">
        <f t="shared" si="105"/>
        <v>0.1</v>
      </c>
      <c r="F312" s="9">
        <f t="shared" si="112"/>
        <v>4057.77</v>
      </c>
      <c r="G312" s="68">
        <f t="shared" si="106"/>
        <v>9.9984878890556524E-4</v>
      </c>
      <c r="H312" s="9">
        <f t="shared" si="113"/>
        <v>4057.77</v>
      </c>
      <c r="I312" s="66">
        <f t="shared" si="114"/>
        <v>9.9984878890556524E-4</v>
      </c>
      <c r="J312" s="9">
        <f t="shared" si="115"/>
        <v>4057.77</v>
      </c>
      <c r="K312" s="9">
        <f t="shared" si="107"/>
        <v>9.9984878890556524E-4</v>
      </c>
      <c r="L312" s="9">
        <f t="shared" si="108"/>
        <v>4057.77</v>
      </c>
    </row>
    <row r="313" spans="1:12">
      <c r="A313" s="66">
        <f t="shared" si="109"/>
        <v>0.23488666785650542</v>
      </c>
      <c r="B313" s="9">
        <f t="shared" si="110"/>
        <v>4435.66</v>
      </c>
      <c r="C313" s="65">
        <f t="shared" si="104"/>
        <v>0.1</v>
      </c>
      <c r="D313" s="9">
        <f t="shared" si="111"/>
        <v>4435.66</v>
      </c>
      <c r="E313" s="66">
        <f t="shared" si="105"/>
        <v>0.1</v>
      </c>
      <c r="F313" s="9">
        <f t="shared" si="112"/>
        <v>4435.66</v>
      </c>
      <c r="G313" s="68">
        <f t="shared" si="106"/>
        <v>9.9984966855872566E-4</v>
      </c>
      <c r="H313" s="9">
        <f t="shared" si="113"/>
        <v>4435.66</v>
      </c>
      <c r="I313" s="66">
        <f t="shared" si="114"/>
        <v>9.9984966855872566E-4</v>
      </c>
      <c r="J313" s="9">
        <f t="shared" si="115"/>
        <v>4435.66</v>
      </c>
      <c r="K313" s="9">
        <f t="shared" si="107"/>
        <v>9.9984966855872566E-4</v>
      </c>
      <c r="L313" s="9">
        <f t="shared" si="108"/>
        <v>4435.66</v>
      </c>
    </row>
    <row r="314" spans="1:12">
      <c r="A314" s="66">
        <f t="shared" si="109"/>
        <v>0.23488666785650542</v>
      </c>
      <c r="B314" s="9">
        <f t="shared" si="110"/>
        <v>4846.08</v>
      </c>
      <c r="C314" s="65">
        <f t="shared" si="104"/>
        <v>0.1</v>
      </c>
      <c r="D314" s="9">
        <f t="shared" si="111"/>
        <v>4846.08</v>
      </c>
      <c r="E314" s="66">
        <f t="shared" si="105"/>
        <v>0.1</v>
      </c>
      <c r="F314" s="9">
        <f t="shared" si="112"/>
        <v>4846.08</v>
      </c>
      <c r="G314" s="68">
        <f t="shared" si="106"/>
        <v>9.9985053270505589E-4</v>
      </c>
      <c r="H314" s="9">
        <f t="shared" si="113"/>
        <v>4846.08</v>
      </c>
      <c r="I314" s="66">
        <f t="shared" si="114"/>
        <v>9.9985053270505589E-4</v>
      </c>
      <c r="J314" s="9">
        <f t="shared" si="115"/>
        <v>4846.08</v>
      </c>
      <c r="K314" s="9">
        <f t="shared" si="107"/>
        <v>9.9985053270505589E-4</v>
      </c>
      <c r="L314" s="9">
        <f t="shared" si="108"/>
        <v>4846.08</v>
      </c>
    </row>
    <row r="315" spans="1:12">
      <c r="A315" s="66">
        <f t="shared" si="109"/>
        <v>0.2609851865072283</v>
      </c>
      <c r="B315" s="9">
        <f t="shared" si="110"/>
        <v>5307.46</v>
      </c>
      <c r="C315" s="65">
        <f t="shared" si="104"/>
        <v>0.1</v>
      </c>
      <c r="D315" s="9">
        <f t="shared" si="111"/>
        <v>5307.46</v>
      </c>
      <c r="E315" s="66">
        <f t="shared" si="105"/>
        <v>0.1</v>
      </c>
      <c r="F315" s="9">
        <f t="shared" si="112"/>
        <v>5307.46</v>
      </c>
      <c r="G315" s="68">
        <f t="shared" si="106"/>
        <v>9.9985141048105361E-4</v>
      </c>
      <c r="H315" s="9">
        <f t="shared" si="113"/>
        <v>5307.46</v>
      </c>
      <c r="I315" s="66">
        <f t="shared" si="114"/>
        <v>9.9985141048105361E-4</v>
      </c>
      <c r="J315" s="9">
        <f t="shared" si="115"/>
        <v>5307.46</v>
      </c>
      <c r="K315" s="9">
        <f t="shared" si="107"/>
        <v>9.9985141048105361E-4</v>
      </c>
      <c r="L315" s="9">
        <f t="shared" si="108"/>
        <v>5307.46</v>
      </c>
    </row>
    <row r="316" spans="1:12">
      <c r="A316" s="66">
        <f t="shared" si="109"/>
        <v>0.31318222380867389</v>
      </c>
      <c r="B316" s="9">
        <f t="shared" si="110"/>
        <v>5805.01</v>
      </c>
      <c r="C316" s="65">
        <f t="shared" si="104"/>
        <v>5.7770377698678432E-2</v>
      </c>
      <c r="D316" s="9">
        <f t="shared" si="111"/>
        <v>5805.01</v>
      </c>
      <c r="E316" s="66">
        <f t="shared" si="105"/>
        <v>0.1</v>
      </c>
      <c r="F316" s="9">
        <f t="shared" si="112"/>
        <v>5805.01</v>
      </c>
      <c r="G316" s="68">
        <f t="shared" si="106"/>
        <v>9.9985226534311951E-4</v>
      </c>
      <c r="H316" s="9">
        <f t="shared" si="113"/>
        <v>5805.01</v>
      </c>
      <c r="I316" s="66">
        <f t="shared" si="114"/>
        <v>9.9985226534311951E-4</v>
      </c>
      <c r="J316" s="9">
        <f t="shared" si="115"/>
        <v>5805.01</v>
      </c>
      <c r="K316" s="9">
        <f t="shared" si="107"/>
        <v>9.9985226534311951E-4</v>
      </c>
      <c r="L316" s="9">
        <f t="shared" si="108"/>
        <v>5805.01</v>
      </c>
    </row>
    <row r="317" spans="1:12">
      <c r="A317" s="66">
        <f t="shared" si="109"/>
        <v>0.46977333571301083</v>
      </c>
      <c r="B317" s="9">
        <f t="shared" si="110"/>
        <v>6354.54</v>
      </c>
      <c r="C317" s="65">
        <f t="shared" si="104"/>
        <v>0.21436148960301538</v>
      </c>
      <c r="D317" s="9">
        <f t="shared" si="111"/>
        <v>6354.54</v>
      </c>
      <c r="E317" s="66">
        <f t="shared" si="105"/>
        <v>7.5115647792967977E-2</v>
      </c>
      <c r="F317" s="9">
        <f t="shared" si="112"/>
        <v>6354.54</v>
      </c>
      <c r="G317" s="68">
        <f t="shared" si="106"/>
        <v>9.9985311830337316E-4</v>
      </c>
      <c r="H317" s="9">
        <f t="shared" si="113"/>
        <v>6354.54</v>
      </c>
      <c r="I317" s="66">
        <f t="shared" si="114"/>
        <v>7.6115500911271353E-2</v>
      </c>
      <c r="J317" s="9">
        <f t="shared" si="115"/>
        <v>6354.54</v>
      </c>
      <c r="K317" s="9">
        <f t="shared" si="107"/>
        <v>7.6115500911271353E-2</v>
      </c>
      <c r="L317" s="9">
        <f t="shared" si="108"/>
        <v>6354.54</v>
      </c>
    </row>
    <row r="318" spans="1:12">
      <c r="A318" s="66">
        <f t="shared" si="109"/>
        <v>0.67856148491879353</v>
      </c>
      <c r="B318" s="9">
        <f t="shared" si="110"/>
        <v>6946.51</v>
      </c>
      <c r="C318" s="65">
        <f t="shared" si="104"/>
        <v>0.42314963880879808</v>
      </c>
      <c r="D318" s="9">
        <f t="shared" si="111"/>
        <v>6946.51</v>
      </c>
      <c r="E318" s="66">
        <f t="shared" si="105"/>
        <v>0.47958177613112074</v>
      </c>
      <c r="F318" s="9">
        <f t="shared" si="112"/>
        <v>6946.51</v>
      </c>
      <c r="G318" s="68">
        <f t="shared" si="106"/>
        <v>9.998539486946365E-4</v>
      </c>
      <c r="H318" s="9">
        <f t="shared" si="113"/>
        <v>6946.51</v>
      </c>
      <c r="I318" s="66">
        <f t="shared" si="114"/>
        <v>0.48058163007981536</v>
      </c>
      <c r="J318" s="9">
        <f t="shared" si="115"/>
        <v>6946.51</v>
      </c>
      <c r="K318" s="9">
        <f t="shared" si="107"/>
        <v>0.48058163007981536</v>
      </c>
      <c r="L318" s="9">
        <f t="shared" si="108"/>
        <v>6946.51</v>
      </c>
    </row>
    <row r="319" spans="1:12">
      <c r="A319" s="66">
        <f t="shared" si="109"/>
        <v>0.93954667142602166</v>
      </c>
      <c r="B319" s="9">
        <f t="shared" si="110"/>
        <v>7608.18</v>
      </c>
      <c r="C319" s="65">
        <f t="shared" si="104"/>
        <v>0.68413482531602621</v>
      </c>
      <c r="D319" s="9">
        <f t="shared" si="111"/>
        <v>7608.18</v>
      </c>
      <c r="E319" s="66">
        <f t="shared" si="105"/>
        <v>0.84136449402006841</v>
      </c>
      <c r="F319" s="9">
        <f t="shared" si="112"/>
        <v>7608.18</v>
      </c>
      <c r="G319" s="68">
        <f t="shared" si="106"/>
        <v>9.9985478729852921E-4</v>
      </c>
      <c r="H319" s="9">
        <f t="shared" si="113"/>
        <v>7608.18</v>
      </c>
      <c r="I319" s="66">
        <f t="shared" si="114"/>
        <v>0.84236434880736699</v>
      </c>
      <c r="J319" s="9">
        <f t="shared" si="115"/>
        <v>7608.18</v>
      </c>
      <c r="K319" s="9">
        <f t="shared" si="107"/>
        <v>0.84236434880736699</v>
      </c>
      <c r="L319" s="9">
        <f t="shared" si="108"/>
        <v>7608.18</v>
      </c>
    </row>
    <row r="320" spans="1:12">
      <c r="A320" s="66">
        <f t="shared" si="109"/>
        <v>1.3049259325361413</v>
      </c>
      <c r="B320" s="9">
        <f t="shared" si="110"/>
        <v>8317.5300000000007</v>
      </c>
      <c r="C320" s="65">
        <f t="shared" si="104"/>
        <v>1.0495140864261459</v>
      </c>
      <c r="D320" s="9">
        <f t="shared" si="111"/>
        <v>8317.5300000000007</v>
      </c>
      <c r="E320" s="66">
        <f t="shared" si="105"/>
        <v>1.0948584636763083</v>
      </c>
      <c r="F320" s="9">
        <f t="shared" si="112"/>
        <v>8317.5300000000007</v>
      </c>
      <c r="G320" s="68">
        <f t="shared" si="106"/>
        <v>9.9985559962579391E-4</v>
      </c>
      <c r="H320" s="9">
        <f t="shared" si="113"/>
        <v>8317.5300000000007</v>
      </c>
      <c r="I320" s="66">
        <f t="shared" si="114"/>
        <v>1.0958583192759341</v>
      </c>
      <c r="J320" s="9">
        <f t="shared" si="115"/>
        <v>8317.5300000000007</v>
      </c>
      <c r="K320" s="9">
        <f t="shared" si="107"/>
        <v>1.0958583192759341</v>
      </c>
      <c r="L320" s="9">
        <f t="shared" si="108"/>
        <v>8317.5300000000007</v>
      </c>
    </row>
    <row r="321" spans="1:12">
      <c r="A321" s="66">
        <f t="shared" si="109"/>
        <v>1.5398126003926469</v>
      </c>
      <c r="B321" s="9">
        <f t="shared" si="110"/>
        <v>9096.07</v>
      </c>
      <c r="C321" s="65">
        <f t="shared" ref="C321:C342" si="116">IF(D104&lt;0.0001,0.1,IF(D104="",0.001,D104))</f>
        <v>1.2844007542826514</v>
      </c>
      <c r="D321" s="9">
        <f t="shared" si="111"/>
        <v>9096.07</v>
      </c>
      <c r="E321" s="66">
        <f t="shared" ref="E321:E342" si="117">IF(E104&lt;0.0001,0.1,IF(E104="",E320,E104))</f>
        <v>1.2793427857261572</v>
      </c>
      <c r="F321" s="9">
        <f t="shared" si="112"/>
        <v>9096.07</v>
      </c>
      <c r="G321" s="68">
        <f t="shared" ref="G321:G342" si="118">IF(G104&lt;0.0001,0.1,IF(G104="",0.0001,G104))</f>
        <v>9.9985640592403628E-4</v>
      </c>
      <c r="H321" s="9">
        <f t="shared" si="113"/>
        <v>9096.07</v>
      </c>
      <c r="I321" s="66">
        <f t="shared" si="114"/>
        <v>1.2803426421320812</v>
      </c>
      <c r="J321" s="9">
        <f t="shared" si="115"/>
        <v>9096.07</v>
      </c>
      <c r="K321" s="9">
        <f t="shared" ref="K321:K342" si="119">IF(M104&lt;0.0001,0.1,IF(M104="",0.0001,M104))</f>
        <v>1.2803426421320812</v>
      </c>
      <c r="L321" s="9">
        <f t="shared" ref="L321:L342" si="120">IF(C105="",D321,C105)</f>
        <v>9096.07</v>
      </c>
    </row>
    <row r="322" spans="1:12">
      <c r="A322" s="66">
        <f t="shared" ref="A322:A342" si="121">IF(B105="",A321,IF(B105&lt;0.0001,0.1,B105))</f>
        <v>1.7225022309477065</v>
      </c>
      <c r="B322" s="9">
        <f t="shared" ref="B322:B342" si="122">IF(A105="",B321,A105)</f>
        <v>9957.02</v>
      </c>
      <c r="C322" s="65">
        <f t="shared" si="116"/>
        <v>1.467090384837711</v>
      </c>
      <c r="D322" s="9">
        <f t="shared" ref="D322:D342" si="123">IF(A105="",B321,A105)</f>
        <v>9957.02</v>
      </c>
      <c r="E322" s="66">
        <f t="shared" si="117"/>
        <v>1.4188000880249809</v>
      </c>
      <c r="F322" s="9">
        <f t="shared" ref="F322:F342" si="124">IF(A105="",B321,A105)</f>
        <v>9957.02</v>
      </c>
      <c r="G322" s="68">
        <f t="shared" si="118"/>
        <v>9.9985721175920418E-4</v>
      </c>
      <c r="H322" s="9">
        <f t="shared" ref="H322:H342" si="125">IF(A105="",B321,A105)</f>
        <v>9957.02</v>
      </c>
      <c r="I322" s="66">
        <f t="shared" ref="I322:I342" si="126">IF(I105&lt;0.0001,0.1,IF(I105="",I321,I105))</f>
        <v>1.41979994523674</v>
      </c>
      <c r="J322" s="9">
        <f t="shared" ref="J322:J342" si="127">IF(A105="",B321,A105)</f>
        <v>9957.02</v>
      </c>
      <c r="K322" s="9">
        <f t="shared" si="119"/>
        <v>1.41979994523674</v>
      </c>
      <c r="L322" s="9">
        <f t="shared" si="120"/>
        <v>9957.02</v>
      </c>
    </row>
    <row r="323" spans="1:12">
      <c r="A323" s="66">
        <f t="shared" si="121"/>
        <v>1.9051918615027661</v>
      </c>
      <c r="B323" s="9">
        <f t="shared" si="122"/>
        <v>10896.29</v>
      </c>
      <c r="C323" s="65">
        <f t="shared" si="116"/>
        <v>1.6497800153927706</v>
      </c>
      <c r="D323" s="9">
        <f t="shared" si="123"/>
        <v>10896.29</v>
      </c>
      <c r="E323" s="66">
        <f t="shared" si="117"/>
        <v>1.5260369734399495</v>
      </c>
      <c r="F323" s="9">
        <f t="shared" si="124"/>
        <v>10896.29</v>
      </c>
      <c r="G323" s="68">
        <f t="shared" si="118"/>
        <v>9.9985800605190112E-4</v>
      </c>
      <c r="H323" s="9">
        <f t="shared" si="125"/>
        <v>10896.29</v>
      </c>
      <c r="I323" s="66">
        <f t="shared" si="126"/>
        <v>1.5270368314460014</v>
      </c>
      <c r="J323" s="9">
        <f t="shared" si="127"/>
        <v>10896.29</v>
      </c>
      <c r="K323" s="9">
        <f t="shared" si="119"/>
        <v>1.5270368314460014</v>
      </c>
      <c r="L323" s="9">
        <f t="shared" si="120"/>
        <v>10896.29</v>
      </c>
    </row>
    <row r="324" spans="1:12">
      <c r="A324" s="66">
        <f t="shared" si="121"/>
        <v>1.9834874174549348</v>
      </c>
      <c r="B324" s="9">
        <f t="shared" si="122"/>
        <v>11895.89</v>
      </c>
      <c r="C324" s="65">
        <f t="shared" si="116"/>
        <v>1.7280755713449394</v>
      </c>
      <c r="D324" s="9">
        <f t="shared" si="123"/>
        <v>11895.89</v>
      </c>
      <c r="E324" s="66">
        <f t="shared" si="117"/>
        <v>1.6090827065724449</v>
      </c>
      <c r="F324" s="9">
        <f t="shared" si="124"/>
        <v>11895.89</v>
      </c>
      <c r="G324" s="68">
        <f t="shared" si="118"/>
        <v>9.998587709819538E-4</v>
      </c>
      <c r="H324" s="9">
        <f t="shared" si="125"/>
        <v>11895.89</v>
      </c>
      <c r="I324" s="66">
        <f t="shared" si="126"/>
        <v>1.6100825653434268</v>
      </c>
      <c r="J324" s="9">
        <f t="shared" si="127"/>
        <v>11895.89</v>
      </c>
      <c r="K324" s="9">
        <f t="shared" si="119"/>
        <v>1.6100825653434268</v>
      </c>
      <c r="L324" s="9">
        <f t="shared" si="120"/>
        <v>11895.89</v>
      </c>
    </row>
    <row r="325" spans="1:12">
      <c r="A325" s="66">
        <f t="shared" si="121"/>
        <v>2.0356844547563804</v>
      </c>
      <c r="B325" s="9">
        <f t="shared" si="122"/>
        <v>12994.1</v>
      </c>
      <c r="C325" s="65">
        <f t="shared" si="116"/>
        <v>1.7802726086463849</v>
      </c>
      <c r="D325" s="9">
        <f t="shared" si="123"/>
        <v>12994.1</v>
      </c>
      <c r="E325" s="66">
        <f t="shared" si="117"/>
        <v>1.6771796464161659</v>
      </c>
      <c r="F325" s="9">
        <f t="shared" si="124"/>
        <v>12994.1</v>
      </c>
      <c r="G325" s="68">
        <f t="shared" si="118"/>
        <v>9.9985953227543908E-4</v>
      </c>
      <c r="H325" s="9">
        <f t="shared" si="125"/>
        <v>12994.1</v>
      </c>
      <c r="I325" s="66">
        <f t="shared" si="126"/>
        <v>1.6781795059484415</v>
      </c>
      <c r="J325" s="9">
        <f t="shared" si="127"/>
        <v>12994.1</v>
      </c>
      <c r="K325" s="9">
        <f t="shared" si="119"/>
        <v>1.6781795059484415</v>
      </c>
      <c r="L325" s="9">
        <f t="shared" si="120"/>
        <v>12994.1</v>
      </c>
    </row>
    <row r="326" spans="1:12">
      <c r="A326" s="66">
        <f t="shared" si="121"/>
        <v>2.0878814920578264</v>
      </c>
      <c r="B326" s="9">
        <f t="shared" si="122"/>
        <v>14294.55</v>
      </c>
      <c r="C326" s="65">
        <f t="shared" si="116"/>
        <v>1.8324696459478309</v>
      </c>
      <c r="D326" s="9">
        <f t="shared" si="123"/>
        <v>14294.55</v>
      </c>
      <c r="E326" s="66">
        <f t="shared" si="117"/>
        <v>1.7377856453258784</v>
      </c>
      <c r="F326" s="9">
        <f t="shared" si="124"/>
        <v>14294.55</v>
      </c>
      <c r="G326" s="68">
        <f t="shared" si="118"/>
        <v>9.9986034544523035E-4</v>
      </c>
      <c r="H326" s="9">
        <f t="shared" si="125"/>
        <v>14294.55</v>
      </c>
      <c r="I326" s="66">
        <f t="shared" si="126"/>
        <v>1.7387855056713237</v>
      </c>
      <c r="J326" s="9">
        <f t="shared" si="127"/>
        <v>14294.55</v>
      </c>
      <c r="K326" s="9">
        <f t="shared" si="119"/>
        <v>1.7387855056713237</v>
      </c>
      <c r="L326" s="9">
        <f t="shared" si="120"/>
        <v>14294.55</v>
      </c>
    </row>
    <row r="327" spans="1:12">
      <c r="A327" s="66">
        <f t="shared" si="121"/>
        <v>2.1139800107085489</v>
      </c>
      <c r="B327" s="9">
        <f t="shared" si="122"/>
        <v>15593.98</v>
      </c>
      <c r="C327" s="65">
        <f t="shared" si="116"/>
        <v>1.8585681645985535</v>
      </c>
      <c r="D327" s="9">
        <f t="shared" si="123"/>
        <v>15593.98</v>
      </c>
      <c r="E327" s="66">
        <f t="shared" si="117"/>
        <v>1.7841232210890838</v>
      </c>
      <c r="F327" s="9">
        <f t="shared" si="124"/>
        <v>15593.98</v>
      </c>
      <c r="G327" s="68">
        <f t="shared" si="118"/>
        <v>9.9986107903618201E-4</v>
      </c>
      <c r="H327" s="9">
        <f t="shared" si="125"/>
        <v>15593.98</v>
      </c>
      <c r="I327" s="66">
        <f t="shared" si="126"/>
        <v>1.7851230821681201</v>
      </c>
      <c r="J327" s="9">
        <f t="shared" si="127"/>
        <v>15593.98</v>
      </c>
      <c r="K327" s="9">
        <f t="shared" si="119"/>
        <v>1.7851230821681201</v>
      </c>
      <c r="L327" s="9">
        <f t="shared" si="120"/>
        <v>15593.98</v>
      </c>
    </row>
    <row r="328" spans="1:12">
      <c r="A328" s="66">
        <f t="shared" si="121"/>
        <v>2.1400785293592715</v>
      </c>
      <c r="B328" s="9">
        <f t="shared" si="122"/>
        <v>17092.98</v>
      </c>
      <c r="C328" s="65">
        <f t="shared" si="116"/>
        <v>1.884666683249276</v>
      </c>
      <c r="D328" s="9">
        <f t="shared" si="123"/>
        <v>17092.98</v>
      </c>
      <c r="E328" s="66">
        <f t="shared" si="117"/>
        <v>1.8258197207676214</v>
      </c>
      <c r="F328" s="9">
        <f t="shared" si="124"/>
        <v>17092.98</v>
      </c>
      <c r="G328" s="68">
        <f t="shared" si="118"/>
        <v>9.9986184459118378E-4</v>
      </c>
      <c r="H328" s="9">
        <f t="shared" si="125"/>
        <v>17092.98</v>
      </c>
      <c r="I328" s="66">
        <f t="shared" si="126"/>
        <v>1.8268195826122127</v>
      </c>
      <c r="J328" s="9">
        <f t="shared" si="127"/>
        <v>17092.98</v>
      </c>
      <c r="K328" s="9">
        <f t="shared" si="119"/>
        <v>1.8268195826122127</v>
      </c>
      <c r="L328" s="9">
        <f t="shared" si="120"/>
        <v>17092.98</v>
      </c>
    </row>
    <row r="329" spans="1:12">
      <c r="A329" s="66">
        <f t="shared" si="121"/>
        <v>2.1661770480099944</v>
      </c>
      <c r="B329" s="9">
        <f t="shared" si="122"/>
        <v>18693.38</v>
      </c>
      <c r="C329" s="65">
        <f t="shared" si="116"/>
        <v>1.910765201899999</v>
      </c>
      <c r="D329" s="9">
        <f t="shared" si="123"/>
        <v>18693.38</v>
      </c>
      <c r="E329" s="66">
        <f t="shared" si="117"/>
        <v>1.8608268448864451</v>
      </c>
      <c r="F329" s="9">
        <f t="shared" si="124"/>
        <v>18693.38</v>
      </c>
      <c r="G329" s="68">
        <f t="shared" si="118"/>
        <v>9.998625830357885E-4</v>
      </c>
      <c r="H329" s="9">
        <f t="shared" si="125"/>
        <v>18693.38</v>
      </c>
      <c r="I329" s="66">
        <f t="shared" si="126"/>
        <v>1.861826707469481</v>
      </c>
      <c r="J329" s="9">
        <f t="shared" si="127"/>
        <v>18693.38</v>
      </c>
      <c r="K329" s="9">
        <f t="shared" si="119"/>
        <v>1.861826707469481</v>
      </c>
      <c r="L329" s="9">
        <f t="shared" si="120"/>
        <v>18693.38</v>
      </c>
    </row>
    <row r="330" spans="1:12">
      <c r="A330" s="66">
        <f t="shared" si="121"/>
        <v>2.1922755666607165</v>
      </c>
      <c r="B330" s="9">
        <f t="shared" si="122"/>
        <v>20393.310000000001</v>
      </c>
      <c r="C330" s="65">
        <f t="shared" si="116"/>
        <v>1.9368637205507211</v>
      </c>
      <c r="D330" s="9">
        <f t="shared" si="123"/>
        <v>20393.310000000001</v>
      </c>
      <c r="E330" s="66">
        <f t="shared" si="117"/>
        <v>1.8905443769358945</v>
      </c>
      <c r="F330" s="9">
        <f t="shared" si="124"/>
        <v>20393.310000000001</v>
      </c>
      <c r="G330" s="68">
        <f t="shared" si="118"/>
        <v>9.9986329361781531E-4</v>
      </c>
      <c r="H330" s="9">
        <f t="shared" si="125"/>
        <v>20393.310000000001</v>
      </c>
      <c r="I330" s="66">
        <f t="shared" si="126"/>
        <v>1.8915442402295124</v>
      </c>
      <c r="J330" s="9">
        <f t="shared" si="127"/>
        <v>20393.310000000001</v>
      </c>
      <c r="K330" s="9">
        <f t="shared" si="119"/>
        <v>1.8915442402295124</v>
      </c>
      <c r="L330" s="9">
        <f t="shared" si="120"/>
        <v>20393.310000000001</v>
      </c>
    </row>
    <row r="331" spans="1:12">
      <c r="A331" s="66">
        <f t="shared" si="121"/>
        <v>2.2183740853114395</v>
      </c>
      <c r="B331" s="9">
        <f t="shared" si="122"/>
        <v>22294.79</v>
      </c>
      <c r="C331" s="65">
        <f t="shared" si="116"/>
        <v>1.9629622392014441</v>
      </c>
      <c r="D331" s="9">
        <f t="shared" si="123"/>
        <v>22294.79</v>
      </c>
      <c r="E331" s="66">
        <f t="shared" si="117"/>
        <v>1.9173514984607452</v>
      </c>
      <c r="F331" s="9">
        <f t="shared" si="124"/>
        <v>22294.79</v>
      </c>
      <c r="G331" s="68">
        <f t="shared" si="118"/>
        <v>9.9986401383721181E-4</v>
      </c>
      <c r="H331" s="9">
        <f t="shared" si="125"/>
        <v>22294.79</v>
      </c>
      <c r="I331" s="66">
        <f t="shared" si="126"/>
        <v>1.9183513624745823</v>
      </c>
      <c r="J331" s="9">
        <f t="shared" si="127"/>
        <v>22294.79</v>
      </c>
      <c r="K331" s="9">
        <f t="shared" si="119"/>
        <v>1.9183513624745823</v>
      </c>
      <c r="L331" s="9">
        <f t="shared" si="120"/>
        <v>22294.79</v>
      </c>
    </row>
    <row r="332" spans="1:12">
      <c r="A332" s="66">
        <f t="shared" si="121"/>
        <v>2.2183740853114395</v>
      </c>
      <c r="B332" s="9">
        <f t="shared" si="122"/>
        <v>24396.11</v>
      </c>
      <c r="C332" s="65">
        <f t="shared" si="116"/>
        <v>1.9629622392014441</v>
      </c>
      <c r="D332" s="9">
        <f t="shared" si="123"/>
        <v>24396.11</v>
      </c>
      <c r="E332" s="66">
        <f t="shared" si="117"/>
        <v>1.9413370977698823</v>
      </c>
      <c r="F332" s="9">
        <f t="shared" si="124"/>
        <v>24396.11</v>
      </c>
      <c r="G332" s="68">
        <f t="shared" si="118"/>
        <v>9.9986473385980479E-4</v>
      </c>
      <c r="H332" s="9">
        <f t="shared" si="125"/>
        <v>24396.11</v>
      </c>
      <c r="I332" s="66">
        <f t="shared" si="126"/>
        <v>1.9423369625037421</v>
      </c>
      <c r="J332" s="9">
        <f t="shared" si="127"/>
        <v>24396.11</v>
      </c>
      <c r="K332" s="9">
        <f t="shared" si="119"/>
        <v>1.9423369625037421</v>
      </c>
      <c r="L332" s="9">
        <f t="shared" si="120"/>
        <v>24396.11</v>
      </c>
    </row>
    <row r="333" spans="1:12">
      <c r="A333" s="66">
        <f t="shared" si="121"/>
        <v>2.2183740853114395</v>
      </c>
      <c r="B333" s="9">
        <f t="shared" si="122"/>
        <v>26696.95</v>
      </c>
      <c r="C333" s="65">
        <f t="shared" si="116"/>
        <v>1.9629622392014441</v>
      </c>
      <c r="D333" s="9">
        <f t="shared" si="123"/>
        <v>26696.95</v>
      </c>
      <c r="E333" s="66">
        <f t="shared" si="117"/>
        <v>1.962724506843204</v>
      </c>
      <c r="F333" s="9">
        <f t="shared" si="124"/>
        <v>26696.95</v>
      </c>
      <c r="G333" s="68">
        <f t="shared" si="118"/>
        <v>9.9986544673019446E-4</v>
      </c>
      <c r="H333" s="9">
        <f t="shared" si="125"/>
        <v>26696.95</v>
      </c>
      <c r="I333" s="66">
        <f t="shared" si="126"/>
        <v>1.9637243722899342</v>
      </c>
      <c r="J333" s="9">
        <f t="shared" si="127"/>
        <v>26696.95</v>
      </c>
      <c r="K333" s="9">
        <f t="shared" si="119"/>
        <v>1.9637243722899342</v>
      </c>
      <c r="L333" s="9">
        <f t="shared" si="120"/>
        <v>26696.95</v>
      </c>
    </row>
    <row r="334" spans="1:12">
      <c r="A334" s="66">
        <f t="shared" si="121"/>
        <v>2.2183740853114395</v>
      </c>
      <c r="B334" s="9">
        <f t="shared" si="122"/>
        <v>29297.45</v>
      </c>
      <c r="C334" s="65">
        <f t="shared" si="116"/>
        <v>1.9629622392014441</v>
      </c>
      <c r="D334" s="9">
        <f t="shared" si="123"/>
        <v>29297.45</v>
      </c>
      <c r="E334" s="66">
        <f t="shared" si="117"/>
        <v>1.9824712380061886</v>
      </c>
      <c r="F334" s="9">
        <f t="shared" si="124"/>
        <v>29297.45</v>
      </c>
      <c r="G334" s="68">
        <f t="shared" si="118"/>
        <v>9.9986617412139316E-4</v>
      </c>
      <c r="H334" s="9">
        <f t="shared" si="125"/>
        <v>29297.45</v>
      </c>
      <c r="I334" s="66">
        <f t="shared" si="126"/>
        <v>1.9834711041803099</v>
      </c>
      <c r="J334" s="9">
        <f t="shared" si="127"/>
        <v>29297.45</v>
      </c>
      <c r="K334" s="9">
        <f t="shared" si="119"/>
        <v>1.9834711041803099</v>
      </c>
      <c r="L334" s="9">
        <f t="shared" si="120"/>
        <v>29297.45</v>
      </c>
    </row>
    <row r="335" spans="1:12">
      <c r="A335" s="66">
        <f t="shared" si="121"/>
        <v>2.2183740853114395</v>
      </c>
      <c r="B335" s="9">
        <f t="shared" si="122"/>
        <v>31999.85</v>
      </c>
      <c r="C335" s="65">
        <f t="shared" si="116"/>
        <v>1.9629622392014441</v>
      </c>
      <c r="D335" s="9">
        <f t="shared" si="123"/>
        <v>31999.85</v>
      </c>
      <c r="E335" s="66">
        <f t="shared" si="117"/>
        <v>1.9993641822634118</v>
      </c>
      <c r="F335" s="9">
        <f t="shared" si="124"/>
        <v>31999.85</v>
      </c>
      <c r="G335" s="68">
        <f t="shared" si="118"/>
        <v>9.9986685733441383E-4</v>
      </c>
      <c r="H335" s="9">
        <f t="shared" si="125"/>
        <v>31999.85</v>
      </c>
      <c r="I335" s="66">
        <f t="shared" si="126"/>
        <v>2.0003640491207464</v>
      </c>
      <c r="J335" s="9">
        <f t="shared" si="127"/>
        <v>31999.85</v>
      </c>
      <c r="K335" s="9">
        <f t="shared" si="119"/>
        <v>2.0003640491207464</v>
      </c>
      <c r="L335" s="9">
        <f t="shared" si="120"/>
        <v>31999.85</v>
      </c>
    </row>
    <row r="336" spans="1:12">
      <c r="A336" s="66">
        <f t="shared" si="121"/>
        <v>2.2183740853114395</v>
      </c>
      <c r="B336" s="9">
        <f t="shared" si="122"/>
        <v>34999.25</v>
      </c>
      <c r="C336" s="65">
        <f t="shared" si="116"/>
        <v>1.9629622392014441</v>
      </c>
      <c r="D336" s="9">
        <f t="shared" si="123"/>
        <v>34999.25</v>
      </c>
      <c r="E336" s="66">
        <f t="shared" si="117"/>
        <v>2.014932653717572</v>
      </c>
      <c r="F336" s="9">
        <f t="shared" si="124"/>
        <v>34999.25</v>
      </c>
      <c r="G336" s="68">
        <f t="shared" si="118"/>
        <v>9.998675440130399E-4</v>
      </c>
      <c r="H336" s="9">
        <f t="shared" si="125"/>
        <v>34999.25</v>
      </c>
      <c r="I336" s="66">
        <f t="shared" si="126"/>
        <v>2.0159325212615848</v>
      </c>
      <c r="J336" s="9">
        <f t="shared" si="127"/>
        <v>34999.25</v>
      </c>
      <c r="K336" s="9">
        <f t="shared" si="119"/>
        <v>2.0159325212615848</v>
      </c>
      <c r="L336" s="9">
        <f t="shared" si="120"/>
        <v>34999.25</v>
      </c>
    </row>
    <row r="337" spans="1:12">
      <c r="A337" s="66">
        <f t="shared" si="121"/>
        <v>2.2183740853114395</v>
      </c>
      <c r="B337" s="9">
        <f t="shared" si="122"/>
        <v>38296.83</v>
      </c>
      <c r="C337" s="65">
        <f t="shared" si="116"/>
        <v>1.9629622392014441</v>
      </c>
      <c r="D337" s="9">
        <f t="shared" si="123"/>
        <v>38296.83</v>
      </c>
      <c r="E337" s="66">
        <f t="shared" si="117"/>
        <v>2.0291823425342477</v>
      </c>
      <c r="F337" s="9">
        <f t="shared" si="124"/>
        <v>38296.83</v>
      </c>
      <c r="G337" s="68">
        <f t="shared" si="118"/>
        <v>9.9986822700370587E-4</v>
      </c>
      <c r="H337" s="9">
        <f t="shared" si="125"/>
        <v>38296.83</v>
      </c>
      <c r="I337" s="66">
        <f t="shared" si="126"/>
        <v>2.0301822107612515</v>
      </c>
      <c r="J337" s="9">
        <f t="shared" si="127"/>
        <v>38296.83</v>
      </c>
      <c r="K337" s="9">
        <f t="shared" si="119"/>
        <v>2.0301822107612515</v>
      </c>
      <c r="L337" s="9">
        <f t="shared" si="120"/>
        <v>38296.83</v>
      </c>
    </row>
    <row r="338" spans="1:12">
      <c r="A338" s="66">
        <f t="shared" si="121"/>
        <v>2.2183740853114395</v>
      </c>
      <c r="B338" s="9">
        <f t="shared" si="122"/>
        <v>41898.18</v>
      </c>
      <c r="C338" s="65">
        <f t="shared" si="116"/>
        <v>1.9629622392014441</v>
      </c>
      <c r="D338" s="9">
        <f t="shared" si="123"/>
        <v>41898.18</v>
      </c>
      <c r="E338" s="66">
        <f t="shared" si="117"/>
        <v>2.0421887146757567</v>
      </c>
      <c r="F338" s="9">
        <f t="shared" si="124"/>
        <v>41898.18</v>
      </c>
      <c r="G338" s="68">
        <f t="shared" si="118"/>
        <v>9.9986890175290575E-4</v>
      </c>
      <c r="H338" s="9">
        <f t="shared" si="125"/>
        <v>41898.18</v>
      </c>
      <c r="I338" s="66">
        <f t="shared" si="126"/>
        <v>2.0431885835775097</v>
      </c>
      <c r="J338" s="9">
        <f t="shared" si="127"/>
        <v>41898.18</v>
      </c>
      <c r="K338" s="9">
        <f t="shared" si="119"/>
        <v>2.0431885835775097</v>
      </c>
      <c r="L338" s="9">
        <f t="shared" si="120"/>
        <v>41898.18</v>
      </c>
    </row>
    <row r="339" spans="1:12">
      <c r="A339" s="66">
        <f t="shared" si="121"/>
        <v>2.2183740853114395</v>
      </c>
      <c r="B339" s="9">
        <f t="shared" si="122"/>
        <v>45788.66</v>
      </c>
      <c r="C339" s="65">
        <f t="shared" si="116"/>
        <v>1.9629622392014441</v>
      </c>
      <c r="D339" s="9">
        <f t="shared" si="123"/>
        <v>45788.66</v>
      </c>
      <c r="E339" s="66">
        <f t="shared" si="117"/>
        <v>2.0539906391789193</v>
      </c>
      <c r="F339" s="9">
        <f t="shared" si="124"/>
        <v>45788.66</v>
      </c>
      <c r="G339" s="68">
        <f t="shared" si="118"/>
        <v>9.9986956163312002E-4</v>
      </c>
      <c r="H339" s="9">
        <f t="shared" si="125"/>
        <v>45788.66</v>
      </c>
      <c r="I339" s="66">
        <f t="shared" si="126"/>
        <v>2.0549905087405524</v>
      </c>
      <c r="J339" s="9">
        <f t="shared" si="127"/>
        <v>45788.66</v>
      </c>
      <c r="K339" s="9">
        <f t="shared" si="119"/>
        <v>2.0549905087405524</v>
      </c>
      <c r="L339" s="9">
        <f t="shared" si="120"/>
        <v>45788.66</v>
      </c>
    </row>
    <row r="340" spans="1:12">
      <c r="A340" s="66">
        <f t="shared" si="121"/>
        <v>2.2183740853114395</v>
      </c>
      <c r="B340" s="9">
        <f t="shared" si="122"/>
        <v>50098.61</v>
      </c>
      <c r="C340" s="65">
        <f t="shared" si="116"/>
        <v>1.9629622392014441</v>
      </c>
      <c r="D340" s="9">
        <f t="shared" si="123"/>
        <v>50098.61</v>
      </c>
      <c r="E340" s="66">
        <f t="shared" si="117"/>
        <v>2.065009842978224</v>
      </c>
      <c r="F340" s="9">
        <f t="shared" si="124"/>
        <v>50098.61</v>
      </c>
      <c r="G340" s="68">
        <f t="shared" si="118"/>
        <v>9.9987022341457301E-4</v>
      </c>
      <c r="H340" s="9">
        <f t="shared" si="125"/>
        <v>50098.61</v>
      </c>
      <c r="I340" s="66">
        <f t="shared" si="126"/>
        <v>2.0660097132016384</v>
      </c>
      <c r="J340" s="9">
        <f t="shared" si="127"/>
        <v>50098.61</v>
      </c>
      <c r="K340" s="9">
        <f t="shared" si="119"/>
        <v>2.0660097132016384</v>
      </c>
      <c r="L340" s="9">
        <f t="shared" si="120"/>
        <v>50098.61</v>
      </c>
    </row>
    <row r="341" spans="1:12">
      <c r="A341" s="66">
        <f t="shared" si="121"/>
        <v>2.2183740853114395</v>
      </c>
      <c r="B341" s="9">
        <f t="shared" si="122"/>
        <v>54797.42</v>
      </c>
      <c r="C341" s="65">
        <f t="shared" si="116"/>
        <v>1.9629622392014441</v>
      </c>
      <c r="D341" s="9">
        <f t="shared" si="123"/>
        <v>54797.42</v>
      </c>
      <c r="E341" s="66">
        <f t="shared" si="117"/>
        <v>2.0751590624707408</v>
      </c>
      <c r="F341" s="9">
        <f t="shared" si="124"/>
        <v>54797.42</v>
      </c>
      <c r="G341" s="68">
        <f t="shared" si="118"/>
        <v>9.9987087629070702E-4</v>
      </c>
      <c r="H341" s="9">
        <f t="shared" si="125"/>
        <v>54797.42</v>
      </c>
      <c r="I341" s="66">
        <f t="shared" si="126"/>
        <v>2.0761589333470316</v>
      </c>
      <c r="J341" s="9">
        <f t="shared" si="127"/>
        <v>54797.42</v>
      </c>
      <c r="K341" s="9">
        <f t="shared" si="119"/>
        <v>2.0761589333470316</v>
      </c>
      <c r="L341" s="9">
        <f t="shared" si="120"/>
        <v>54797.42</v>
      </c>
    </row>
    <row r="342" spans="1:12">
      <c r="A342" s="66">
        <f t="shared" si="121"/>
        <v>2.2183740853114395</v>
      </c>
      <c r="B342" s="9">
        <f t="shared" si="122"/>
        <v>59998.23</v>
      </c>
      <c r="C342" s="65">
        <f t="shared" si="116"/>
        <v>1.9629622392014441</v>
      </c>
      <c r="D342" s="9">
        <f t="shared" si="123"/>
        <v>59998.23</v>
      </c>
      <c r="E342" s="66">
        <f t="shared" si="117"/>
        <v>2.0846715116436441</v>
      </c>
      <c r="F342" s="9">
        <f t="shared" si="124"/>
        <v>59998.23</v>
      </c>
      <c r="G342" s="68">
        <f t="shared" si="118"/>
        <v>9.9987152996241602E-4</v>
      </c>
      <c r="H342" s="9">
        <f t="shared" si="125"/>
        <v>59998.23</v>
      </c>
      <c r="I342" s="66">
        <f t="shared" si="126"/>
        <v>2.0856713831736067</v>
      </c>
      <c r="J342" s="9">
        <f t="shared" si="127"/>
        <v>59998.23</v>
      </c>
      <c r="K342" s="9">
        <f t="shared" si="119"/>
        <v>2.0856713831736067</v>
      </c>
      <c r="L342" s="9">
        <f t="shared" si="120"/>
        <v>59998.23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K346"/>
  <sheetViews>
    <sheetView zoomScale="50" workbookViewId="0">
      <selection activeCell="D4" sqref="D4:J4"/>
    </sheetView>
  </sheetViews>
  <sheetFormatPr baseColWidth="10" defaultColWidth="11.5" defaultRowHeight="16"/>
  <cols>
    <col min="1" max="1" width="11" style="9" customWidth="1"/>
    <col min="2" max="2" width="9.5" style="9" customWidth="1"/>
    <col min="3" max="3" width="19.5" style="65" customWidth="1"/>
    <col min="4" max="4" width="10.5" style="9" customWidth="1"/>
    <col min="5" max="5" width="10.83203125" style="9" customWidth="1"/>
    <col min="6" max="6" width="12.1640625" style="9" customWidth="1"/>
    <col min="7" max="7" width="12.33203125" style="9" customWidth="1"/>
    <col min="8" max="8" width="12" style="9" customWidth="1"/>
    <col min="9" max="9" width="9.5" style="9" customWidth="1"/>
    <col min="10" max="10" width="13.6640625" style="9" customWidth="1"/>
    <col min="11" max="11" width="13" style="9" customWidth="1"/>
    <col min="12" max="13" width="11.6640625" style="9" customWidth="1"/>
    <col min="14" max="16" width="11.5" style="9" customWidth="1"/>
    <col min="17" max="17" width="16.1640625" style="9" customWidth="1"/>
    <col min="18" max="21" width="11.5" style="9" customWidth="1"/>
    <col min="22" max="22" width="11.5" style="10" customWidth="1"/>
    <col min="23" max="23" width="21.83203125" style="9" customWidth="1"/>
    <col min="24" max="24" width="14.6640625" style="9" customWidth="1"/>
    <col min="25" max="25" width="16.6640625" style="9" customWidth="1"/>
    <col min="26" max="26" width="21.83203125" style="9" customWidth="1"/>
    <col min="27" max="28" width="11.5" style="9" customWidth="1"/>
    <col min="29" max="29" width="11.5" style="11" customWidth="1"/>
    <col min="30" max="16384" width="11.5" style="9"/>
  </cols>
  <sheetData>
    <row r="1" spans="1:37" ht="17" thickBot="1">
      <c r="A1" s="1"/>
      <c r="B1" s="2"/>
      <c r="C1" s="3"/>
      <c r="D1" s="2"/>
      <c r="E1" s="4" t="s">
        <v>0</v>
      </c>
      <c r="F1" s="2"/>
      <c r="G1" s="2"/>
      <c r="H1" s="2"/>
      <c r="I1" s="5" t="s">
        <v>1</v>
      </c>
      <c r="J1" s="6" t="s">
        <v>1</v>
      </c>
      <c r="K1" s="7" t="s">
        <v>1</v>
      </c>
      <c r="L1" s="7" t="s">
        <v>1</v>
      </c>
      <c r="M1" s="8" t="s">
        <v>1</v>
      </c>
      <c r="N1" s="5" t="s">
        <v>1</v>
      </c>
      <c r="O1" s="5" t="s">
        <v>1</v>
      </c>
      <c r="P1" s="8" t="s">
        <v>1</v>
      </c>
      <c r="Q1" s="5" t="s">
        <v>1</v>
      </c>
      <c r="R1" s="5" t="s">
        <v>1</v>
      </c>
    </row>
    <row r="2" spans="1:37" ht="20" thickBot="1">
      <c r="A2" s="12" t="s">
        <v>2</v>
      </c>
      <c r="B2" s="13"/>
      <c r="C2" s="14"/>
      <c r="E2" s="15" t="s">
        <v>3</v>
      </c>
      <c r="F2" s="13"/>
      <c r="G2" s="13"/>
      <c r="H2" s="16" t="s">
        <v>4</v>
      </c>
      <c r="I2" s="13"/>
      <c r="J2" s="17"/>
      <c r="K2" s="16" t="s">
        <v>5</v>
      </c>
      <c r="L2" s="17"/>
      <c r="M2" s="17"/>
      <c r="N2" s="17"/>
      <c r="O2" s="18"/>
      <c r="Q2" s="19" t="s">
        <v>6</v>
      </c>
      <c r="W2" s="20"/>
      <c r="AJ2" s="21" t="str">
        <f>K4</f>
        <v xml:space="preserve"> </v>
      </c>
      <c r="AK2" s="21" t="str">
        <f>L4</f>
        <v xml:space="preserve"> </v>
      </c>
    </row>
    <row r="3" spans="1:37" ht="18" thickBot="1">
      <c r="A3" s="22" t="s">
        <v>7</v>
      </c>
      <c r="B3" s="23" t="s">
        <v>89</v>
      </c>
      <c r="C3" s="24"/>
      <c r="D3" s="25" t="s">
        <v>8</v>
      </c>
      <c r="E3" s="26" t="s">
        <v>9</v>
      </c>
      <c r="F3" s="25" t="s">
        <v>10</v>
      </c>
      <c r="G3" s="25" t="s">
        <v>11</v>
      </c>
      <c r="H3" s="26" t="s">
        <v>9</v>
      </c>
      <c r="I3" s="25" t="s">
        <v>10</v>
      </c>
      <c r="J3" s="25" t="s">
        <v>11</v>
      </c>
      <c r="K3" s="26" t="s">
        <v>9</v>
      </c>
      <c r="L3" s="25" t="s">
        <v>10</v>
      </c>
      <c r="M3" s="25" t="s">
        <v>11</v>
      </c>
      <c r="N3" s="25"/>
      <c r="O3" s="27" t="s">
        <v>12</v>
      </c>
      <c r="Q3" s="28" t="s">
        <v>13</v>
      </c>
      <c r="R3" s="29"/>
      <c r="S3" s="29"/>
      <c r="T3" s="30" t="s">
        <v>1</v>
      </c>
      <c r="U3" s="29" t="s">
        <v>14</v>
      </c>
      <c r="V3" s="31" t="s">
        <v>1</v>
      </c>
      <c r="X3" s="32" t="s">
        <v>8</v>
      </c>
    </row>
    <row r="4" spans="1:37" ht="18" thickBot="1">
      <c r="A4" s="33" t="s">
        <v>90</v>
      </c>
      <c r="B4" s="75" t="s">
        <v>93</v>
      </c>
      <c r="C4" t="s">
        <v>127</v>
      </c>
      <c r="D4" s="34">
        <v>0.1</v>
      </c>
      <c r="E4" s="35">
        <v>0.5</v>
      </c>
      <c r="F4" s="34">
        <v>10</v>
      </c>
      <c r="G4" s="34">
        <v>10</v>
      </c>
      <c r="H4" s="36">
        <v>0.2</v>
      </c>
      <c r="I4" s="37">
        <v>500</v>
      </c>
      <c r="J4" s="34">
        <v>1E-3</v>
      </c>
      <c r="K4" s="36" t="s">
        <v>1</v>
      </c>
      <c r="L4" s="34" t="s">
        <v>1</v>
      </c>
      <c r="M4" s="34"/>
      <c r="N4" s="5"/>
      <c r="O4" s="38">
        <f>$G$4+$J$4+$M$4</f>
        <v>10.000999999999999</v>
      </c>
      <c r="Q4" s="39" t="s">
        <v>15</v>
      </c>
      <c r="T4" s="40">
        <v>480</v>
      </c>
      <c r="U4" s="9" t="s">
        <v>14</v>
      </c>
      <c r="V4" s="41">
        <v>140</v>
      </c>
      <c r="X4" s="42">
        <v>0.05</v>
      </c>
    </row>
    <row r="5" spans="1:37" ht="18" thickTop="1" thickBot="1">
      <c r="A5" s="9" t="s">
        <v>16</v>
      </c>
      <c r="B5" s="23">
        <v>1.7</v>
      </c>
      <c r="C5" s="80" t="s">
        <v>128</v>
      </c>
      <c r="D5" s="43">
        <v>5807</v>
      </c>
      <c r="E5" s="44"/>
      <c r="F5" s="44" t="s">
        <v>17</v>
      </c>
      <c r="G5" s="79">
        <f>3.8068*($E$4^-1.334)*(($G$4/$F$4)^2)</f>
        <v>9.5969686221562185</v>
      </c>
      <c r="H5" s="46"/>
      <c r="I5" s="46" t="s">
        <v>1</v>
      </c>
      <c r="J5" s="45" t="s">
        <v>1</v>
      </c>
      <c r="K5" s="46"/>
      <c r="L5" s="46"/>
      <c r="M5" s="46" t="s">
        <v>1</v>
      </c>
      <c r="N5" s="46"/>
      <c r="O5" s="47"/>
      <c r="P5" s="48" t="s">
        <v>18</v>
      </c>
      <c r="Q5" s="49" t="s">
        <v>19</v>
      </c>
      <c r="R5" s="50" t="s">
        <v>1</v>
      </c>
      <c r="V5" s="51"/>
      <c r="X5" s="52">
        <f>D5</f>
        <v>5807</v>
      </c>
      <c r="Y5" s="10">
        <f>IF(D8="","",(-2*$T$4*COS($V$4*PI()/180))/(D5*69035))</f>
        <v>1.8344422503052424E-6</v>
      </c>
    </row>
    <row r="6" spans="1:37" ht="18" thickTop="1" thickBot="1">
      <c r="A6" s="53" t="s">
        <v>20</v>
      </c>
      <c r="B6" s="23">
        <v>8.2000000000000007E-3</v>
      </c>
      <c r="C6" s="54" t="s">
        <v>18</v>
      </c>
      <c r="E6" s="35"/>
      <c r="F6" s="34"/>
      <c r="G6" s="34"/>
      <c r="H6" s="36"/>
      <c r="I6" s="37"/>
      <c r="J6" s="34"/>
      <c r="P6" s="55">
        <f>AVERAGE(O8:O125)</f>
        <v>38.983991916446577</v>
      </c>
      <c r="Q6" s="49" t="s">
        <v>21</v>
      </c>
      <c r="R6" s="56" t="s">
        <v>1</v>
      </c>
      <c r="S6" s="46"/>
      <c r="T6" s="46"/>
      <c r="U6" s="46"/>
      <c r="V6" s="57"/>
      <c r="X6" s="58">
        <f>IF(D8="","",IF(Y5=" "," ",Y5*10000))</f>
        <v>1.8344422503052425E-2</v>
      </c>
    </row>
    <row r="7" spans="1:37" ht="18" thickTop="1" thickBot="1">
      <c r="A7" s="59" t="s">
        <v>22</v>
      </c>
      <c r="B7" s="60" t="s">
        <v>23</v>
      </c>
      <c r="C7" s="55">
        <f>AVERAGE(O8:O125)</f>
        <v>38.983991916446577</v>
      </c>
      <c r="D7" s="60" t="s">
        <v>24</v>
      </c>
      <c r="E7" s="60" t="s">
        <v>25</v>
      </c>
      <c r="F7" s="60" t="s">
        <v>26</v>
      </c>
      <c r="G7" s="60" t="s">
        <v>27</v>
      </c>
      <c r="H7" s="60" t="s">
        <v>28</v>
      </c>
      <c r="I7" s="20" t="s">
        <v>29</v>
      </c>
      <c r="J7" s="62" t="s">
        <v>30</v>
      </c>
      <c r="K7" s="62" t="s">
        <v>31</v>
      </c>
      <c r="L7" s="62" t="s">
        <v>32</v>
      </c>
      <c r="M7" s="62" t="s">
        <v>33</v>
      </c>
      <c r="N7" s="62" t="s">
        <v>30</v>
      </c>
      <c r="O7" s="63" t="s">
        <v>34</v>
      </c>
      <c r="P7" s="63"/>
      <c r="R7" s="20" t="s">
        <v>35</v>
      </c>
      <c r="T7" s="20" t="s">
        <v>36</v>
      </c>
      <c r="W7" s="64" t="s">
        <v>37</v>
      </c>
      <c r="X7" s="20" t="s">
        <v>38</v>
      </c>
      <c r="Y7" s="20" t="s">
        <v>39</v>
      </c>
      <c r="Z7" s="20" t="s">
        <v>40</v>
      </c>
      <c r="AA7" s="9" t="s">
        <v>41</v>
      </c>
      <c r="AB7" s="9" t="s">
        <v>42</v>
      </c>
    </row>
    <row r="8" spans="1:37" ht="17" thickTop="1">
      <c r="A8">
        <v>1.61</v>
      </c>
      <c r="B8">
        <v>0</v>
      </c>
      <c r="D8" s="66">
        <f t="shared" ref="D8:D39" si="0">IF(B8-$D$4&gt;0.05,B8-$D$4,IF(A8="","",0))</f>
        <v>0</v>
      </c>
      <c r="E8" s="66">
        <f t="shared" ref="E8:E39" si="1">IF(D8="","",IF(A8&lt;$F$4+0.01,0,10^(((-0.434*$E$4)/(LOG(A8)-LOG($F$4)))+LOG($G$4))))</f>
        <v>0</v>
      </c>
      <c r="F8" s="66">
        <f t="shared" ref="F8:F39" si="2">IF(E8="","",IF(ABS(D8-E8)&lt;0.05,0,D8-E8))</f>
        <v>0</v>
      </c>
      <c r="G8" s="66">
        <f t="shared" ref="G8:G39" si="3">IF(OR(D8="",$H$4=""),"",IF(A8&lt;$I$4,0,10^(((-0.434*$H$4)/(LOG(A8)-LOG($I$4)))+LOG($J$4))))</f>
        <v>0</v>
      </c>
      <c r="H8" s="66">
        <f t="shared" ref="H8:H39" si="4">IF(G8="","",IF(ABS(G8-F8)&lt;0.05,0,G8-F8))</f>
        <v>0</v>
      </c>
      <c r="I8" s="66">
        <f t="shared" ref="I8:I39" si="5">IF(G8="","",E8+G8)</f>
        <v>0</v>
      </c>
      <c r="J8" s="66">
        <f t="shared" ref="J8:J39" si="6">IF(I8="","",IF(ABS(D8-I8)&lt;0.05,0,D8-I8))</f>
        <v>0</v>
      </c>
      <c r="K8" s="66">
        <f t="shared" ref="K8:K39" si="7">IF(OR(G8="",$K$4=""),"",IF(A8&lt;$L$4,0,10^(((-0.434*$K$4)/(LOG(A8)-LOG($L$4)))+LOG($M$4))))</f>
        <v>0</v>
      </c>
      <c r="L8" s="66">
        <f t="shared" ref="L8:L39" si="8">IF(K8="","",IF(ABS(K8-J8)&lt;0.05,0,K8-J8))</f>
        <v>0</v>
      </c>
      <c r="M8" s="66">
        <f t="shared" ref="M8:M39" si="9">IF(L8="","",E8+G8+K8)</f>
        <v>0</v>
      </c>
      <c r="N8" s="66">
        <f t="shared" ref="N8:N39" si="10">IF(M8="","",IF(ABS(D8-M8)&lt;0.05,0,D8-M8))</f>
        <v>0</v>
      </c>
      <c r="O8" s="67">
        <f t="shared" ref="O8:O39" si="11">IF($H$4="",IF(A8="","",F8^2),IF(N8="","",N8^2))</f>
        <v>0</v>
      </c>
      <c r="P8" s="67"/>
      <c r="R8" s="66" t="e">
        <f t="shared" ref="R8:R39" si="12">IF(D8="","",IF(T8=0," ",1-(D8/$O$4)))</f>
        <v>#VALUE!</v>
      </c>
      <c r="T8" s="66" t="e">
        <f t="shared" ref="T8:T39" si="13">IF(D8="","",($T$3*COS($V$3*PI()/180)/($T$4*ABS(COS($V$4*PI()/180))*0.434*($R$5-$R$6))*A8))</f>
        <v>#VALUE!</v>
      </c>
      <c r="W8" s="10">
        <f t="shared" ref="W8:W39" si="14">IF(D8="","",(-2*$T$4*COS($V$4*PI()/180))/(A8*69035))</f>
        <v>6.6165255574674176E-3</v>
      </c>
      <c r="X8" s="68">
        <f t="shared" ref="X8:X39" si="15">IF(D8="","",IF(W8=" "," ",W8*10000))</f>
        <v>66.165255574674177</v>
      </c>
      <c r="Y8" s="68">
        <v>1E-4</v>
      </c>
      <c r="Z8" s="68">
        <v>1E-4</v>
      </c>
      <c r="AA8" s="66">
        <f t="shared" ref="AA8:AA39" si="16">(IF(M8="",(IF(I8="",E8,I8)),M8 ))</f>
        <v>0</v>
      </c>
      <c r="AB8" s="9">
        <v>1E-4</v>
      </c>
      <c r="AC8" s="11" t="s">
        <v>43</v>
      </c>
    </row>
    <row r="9" spans="1:37">
      <c r="A9">
        <v>1.81</v>
      </c>
      <c r="B9">
        <v>0</v>
      </c>
      <c r="D9" s="66">
        <f t="shared" si="0"/>
        <v>0</v>
      </c>
      <c r="E9" s="66">
        <f t="shared" si="1"/>
        <v>0</v>
      </c>
      <c r="F9" s="66">
        <f t="shared" si="2"/>
        <v>0</v>
      </c>
      <c r="G9" s="66">
        <f t="shared" si="3"/>
        <v>0</v>
      </c>
      <c r="H9" s="66">
        <f t="shared" si="4"/>
        <v>0</v>
      </c>
      <c r="I9" s="66">
        <f t="shared" si="5"/>
        <v>0</v>
      </c>
      <c r="J9" s="66">
        <f t="shared" si="6"/>
        <v>0</v>
      </c>
      <c r="K9" s="66">
        <f t="shared" si="7"/>
        <v>0</v>
      </c>
      <c r="L9" s="66">
        <f t="shared" si="8"/>
        <v>0</v>
      </c>
      <c r="M9" s="66">
        <f t="shared" si="9"/>
        <v>0</v>
      </c>
      <c r="N9" s="66">
        <f t="shared" si="10"/>
        <v>0</v>
      </c>
      <c r="O9" s="67">
        <f t="shared" si="11"/>
        <v>0</v>
      </c>
      <c r="P9" s="67"/>
      <c r="R9" s="66" t="e">
        <f t="shared" si="12"/>
        <v>#VALUE!</v>
      </c>
      <c r="T9" s="66" t="e">
        <f t="shared" si="13"/>
        <v>#VALUE!</v>
      </c>
      <c r="W9" s="10">
        <f t="shared" si="14"/>
        <v>5.8854177610621781E-3</v>
      </c>
      <c r="X9" s="68">
        <f t="shared" si="15"/>
        <v>58.854177610621782</v>
      </c>
      <c r="Y9" s="68">
        <f t="shared" ref="Y9:Y40" si="17">IF(B9-B8&lt;0.0001,0.0001,B9-B8)</f>
        <v>1E-4</v>
      </c>
      <c r="Z9" s="68">
        <f t="shared" ref="Z9:Z40" si="18">IF(D9-D8&lt;0.0001,0.0001,D9-D8)</f>
        <v>1E-4</v>
      </c>
      <c r="AA9" s="66">
        <f t="shared" si="16"/>
        <v>0</v>
      </c>
      <c r="AB9" s="68">
        <f t="shared" ref="AB9:AB40" si="19">IF(AA9-AA8&lt;0.0001,0.0001,AA9-AA8)</f>
        <v>1E-4</v>
      </c>
      <c r="AC9" s="11" t="str">
        <f>B3</f>
        <v>7060.7ft; SDGM-313</v>
      </c>
    </row>
    <row r="10" spans="1:37">
      <c r="A10">
        <v>1.96</v>
      </c>
      <c r="B10">
        <v>2.6840051155406601E-2</v>
      </c>
      <c r="D10" s="66">
        <f t="shared" si="0"/>
        <v>0</v>
      </c>
      <c r="E10" s="66">
        <f t="shared" si="1"/>
        <v>0</v>
      </c>
      <c r="F10" s="66">
        <f t="shared" si="2"/>
        <v>0</v>
      </c>
      <c r="G10" s="66">
        <f t="shared" si="3"/>
        <v>0</v>
      </c>
      <c r="H10" s="66">
        <f t="shared" si="4"/>
        <v>0</v>
      </c>
      <c r="I10" s="66">
        <f t="shared" si="5"/>
        <v>0</v>
      </c>
      <c r="J10" s="66">
        <f t="shared" si="6"/>
        <v>0</v>
      </c>
      <c r="K10" s="66">
        <f t="shared" si="7"/>
        <v>0</v>
      </c>
      <c r="L10" s="66">
        <f t="shared" si="8"/>
        <v>0</v>
      </c>
      <c r="M10" s="66">
        <f t="shared" si="9"/>
        <v>0</v>
      </c>
      <c r="N10" s="66">
        <f t="shared" si="10"/>
        <v>0</v>
      </c>
      <c r="O10" s="67">
        <f t="shared" si="11"/>
        <v>0</v>
      </c>
      <c r="P10" s="67"/>
      <c r="R10" s="66" t="e">
        <f t="shared" si="12"/>
        <v>#VALUE!</v>
      </c>
      <c r="T10" s="66" t="e">
        <f t="shared" si="13"/>
        <v>#VALUE!</v>
      </c>
      <c r="W10" s="10">
        <f t="shared" si="14"/>
        <v>5.4350031364910926E-3</v>
      </c>
      <c r="X10" s="68">
        <f t="shared" si="15"/>
        <v>54.350031364910926</v>
      </c>
      <c r="Y10" s="68">
        <f t="shared" si="17"/>
        <v>2.6840051155406601E-2</v>
      </c>
      <c r="Z10" s="68">
        <f t="shared" si="18"/>
        <v>1E-4</v>
      </c>
      <c r="AA10" s="66">
        <f t="shared" si="16"/>
        <v>0</v>
      </c>
      <c r="AB10" s="68">
        <f t="shared" si="19"/>
        <v>1E-4</v>
      </c>
      <c r="AC10" s="11" t="s">
        <v>91</v>
      </c>
    </row>
    <row r="11" spans="1:37">
      <c r="A11">
        <v>2.16</v>
      </c>
      <c r="B11">
        <v>2.6840051155406601E-2</v>
      </c>
      <c r="D11" s="66">
        <f t="shared" si="0"/>
        <v>0</v>
      </c>
      <c r="E11" s="66">
        <f t="shared" si="1"/>
        <v>0</v>
      </c>
      <c r="F11" s="66">
        <f t="shared" si="2"/>
        <v>0</v>
      </c>
      <c r="G11" s="66">
        <f t="shared" si="3"/>
        <v>0</v>
      </c>
      <c r="H11" s="66">
        <f t="shared" si="4"/>
        <v>0</v>
      </c>
      <c r="I11" s="66">
        <f t="shared" si="5"/>
        <v>0</v>
      </c>
      <c r="J11" s="66">
        <f t="shared" si="6"/>
        <v>0</v>
      </c>
      <c r="K11" s="66">
        <f t="shared" si="7"/>
        <v>0</v>
      </c>
      <c r="L11" s="66">
        <f t="shared" si="8"/>
        <v>0</v>
      </c>
      <c r="M11" s="66">
        <f t="shared" si="9"/>
        <v>0</v>
      </c>
      <c r="N11" s="66">
        <f t="shared" si="10"/>
        <v>0</v>
      </c>
      <c r="O11" s="67">
        <f t="shared" si="11"/>
        <v>0</v>
      </c>
      <c r="P11" s="67"/>
      <c r="R11" s="66" t="e">
        <f t="shared" si="12"/>
        <v>#VALUE!</v>
      </c>
      <c r="T11" s="66" t="e">
        <f t="shared" si="13"/>
        <v>#VALUE!</v>
      </c>
      <c r="W11" s="10">
        <f t="shared" si="14"/>
        <v>4.9317621053345103E-3</v>
      </c>
      <c r="X11" s="68">
        <f t="shared" si="15"/>
        <v>49.3176210533451</v>
      </c>
      <c r="Y11" s="68">
        <f t="shared" si="17"/>
        <v>1E-4</v>
      </c>
      <c r="Z11" s="68">
        <f t="shared" si="18"/>
        <v>1E-4</v>
      </c>
      <c r="AA11" s="66">
        <f t="shared" si="16"/>
        <v>0</v>
      </c>
      <c r="AB11" s="68">
        <f t="shared" si="19"/>
        <v>1E-4</v>
      </c>
      <c r="AC11" s="69" t="str">
        <f>B4</f>
        <v>MIC</v>
      </c>
    </row>
    <row r="12" spans="1:37">
      <c r="A12">
        <v>2.36</v>
      </c>
      <c r="B12">
        <v>5.3680102310813202E-2</v>
      </c>
      <c r="D12" s="66">
        <f t="shared" si="0"/>
        <v>0</v>
      </c>
      <c r="E12" s="66">
        <f t="shared" si="1"/>
        <v>0</v>
      </c>
      <c r="F12" s="66">
        <f t="shared" si="2"/>
        <v>0</v>
      </c>
      <c r="G12" s="66">
        <f t="shared" si="3"/>
        <v>0</v>
      </c>
      <c r="H12" s="66">
        <f t="shared" si="4"/>
        <v>0</v>
      </c>
      <c r="I12" s="66">
        <f t="shared" si="5"/>
        <v>0</v>
      </c>
      <c r="J12" s="66">
        <f t="shared" si="6"/>
        <v>0</v>
      </c>
      <c r="K12" s="66">
        <f t="shared" si="7"/>
        <v>0</v>
      </c>
      <c r="L12" s="66">
        <f t="shared" si="8"/>
        <v>0</v>
      </c>
      <c r="M12" s="66">
        <f t="shared" si="9"/>
        <v>0</v>
      </c>
      <c r="N12" s="66">
        <f t="shared" si="10"/>
        <v>0</v>
      </c>
      <c r="O12" s="67">
        <f t="shared" si="11"/>
        <v>0</v>
      </c>
      <c r="P12" s="67"/>
      <c r="R12" s="66" t="e">
        <f t="shared" si="12"/>
        <v>#VALUE!</v>
      </c>
      <c r="T12" s="66" t="e">
        <f t="shared" si="13"/>
        <v>#VALUE!</v>
      </c>
      <c r="W12" s="10">
        <f t="shared" si="14"/>
        <v>4.5138161642044672E-3</v>
      </c>
      <c r="X12" s="68">
        <f t="shared" si="15"/>
        <v>45.138161642044672</v>
      </c>
      <c r="Y12" s="68">
        <f t="shared" si="17"/>
        <v>2.6840051155406601E-2</v>
      </c>
      <c r="Z12" s="68">
        <f t="shared" si="18"/>
        <v>1E-4</v>
      </c>
      <c r="AA12" s="66">
        <f t="shared" si="16"/>
        <v>0</v>
      </c>
      <c r="AB12" s="68">
        <f t="shared" si="19"/>
        <v>1E-4</v>
      </c>
      <c r="AC12" s="11" t="s">
        <v>44</v>
      </c>
    </row>
    <row r="13" spans="1:37">
      <c r="A13">
        <v>2.57</v>
      </c>
      <c r="B13">
        <v>0.1073602046216264</v>
      </c>
      <c r="D13" s="66">
        <f t="shared" si="0"/>
        <v>0</v>
      </c>
      <c r="E13" s="66">
        <f t="shared" si="1"/>
        <v>0</v>
      </c>
      <c r="F13" s="66">
        <f t="shared" si="2"/>
        <v>0</v>
      </c>
      <c r="G13" s="66">
        <f t="shared" si="3"/>
        <v>0</v>
      </c>
      <c r="H13" s="66">
        <f t="shared" si="4"/>
        <v>0</v>
      </c>
      <c r="I13" s="66">
        <f t="shared" si="5"/>
        <v>0</v>
      </c>
      <c r="J13" s="66">
        <f t="shared" si="6"/>
        <v>0</v>
      </c>
      <c r="K13" s="66">
        <f t="shared" si="7"/>
        <v>0</v>
      </c>
      <c r="L13" s="66">
        <f t="shared" si="8"/>
        <v>0</v>
      </c>
      <c r="M13" s="66">
        <f t="shared" si="9"/>
        <v>0</v>
      </c>
      <c r="N13" s="66">
        <f t="shared" si="10"/>
        <v>0</v>
      </c>
      <c r="O13" s="67">
        <f t="shared" si="11"/>
        <v>0</v>
      </c>
      <c r="P13" s="67"/>
      <c r="R13" s="66" t="e">
        <f t="shared" si="12"/>
        <v>#VALUE!</v>
      </c>
      <c r="T13" s="66" t="e">
        <f t="shared" si="13"/>
        <v>#VALUE!</v>
      </c>
      <c r="W13" s="10">
        <f t="shared" si="14"/>
        <v>4.1449829367791995E-3</v>
      </c>
      <c r="X13" s="68">
        <f t="shared" si="15"/>
        <v>41.449829367791992</v>
      </c>
      <c r="Y13" s="68">
        <f t="shared" si="17"/>
        <v>5.3680102310813202E-2</v>
      </c>
      <c r="Z13" s="68">
        <f t="shared" si="18"/>
        <v>1E-4</v>
      </c>
      <c r="AA13" s="66">
        <f t="shared" si="16"/>
        <v>0</v>
      </c>
      <c r="AB13" s="68">
        <f t="shared" si="19"/>
        <v>1E-4</v>
      </c>
      <c r="AC13" s="11">
        <f>B5</f>
        <v>1.7</v>
      </c>
    </row>
    <row r="14" spans="1:37">
      <c r="A14">
        <v>2.82</v>
      </c>
      <c r="B14">
        <v>0.1073602046216264</v>
      </c>
      <c r="D14" s="66">
        <f t="shared" si="0"/>
        <v>0</v>
      </c>
      <c r="E14" s="66">
        <f t="shared" si="1"/>
        <v>0</v>
      </c>
      <c r="F14" s="66">
        <f t="shared" si="2"/>
        <v>0</v>
      </c>
      <c r="G14" s="66">
        <f t="shared" si="3"/>
        <v>0</v>
      </c>
      <c r="H14" s="66">
        <f t="shared" si="4"/>
        <v>0</v>
      </c>
      <c r="I14" s="66">
        <f t="shared" si="5"/>
        <v>0</v>
      </c>
      <c r="J14" s="66">
        <f t="shared" si="6"/>
        <v>0</v>
      </c>
      <c r="K14" s="66">
        <f t="shared" si="7"/>
        <v>0</v>
      </c>
      <c r="L14" s="66">
        <f t="shared" si="8"/>
        <v>0</v>
      </c>
      <c r="M14" s="66">
        <f t="shared" si="9"/>
        <v>0</v>
      </c>
      <c r="N14" s="66">
        <f t="shared" si="10"/>
        <v>0</v>
      </c>
      <c r="O14" s="67">
        <f t="shared" si="11"/>
        <v>0</v>
      </c>
      <c r="P14" s="67"/>
      <c r="R14" s="66" t="e">
        <f t="shared" si="12"/>
        <v>#VALUE!</v>
      </c>
      <c r="T14" s="66" t="e">
        <f t="shared" si="13"/>
        <v>#VALUE!</v>
      </c>
      <c r="W14" s="10">
        <f t="shared" si="14"/>
        <v>3.7775199104689871E-3</v>
      </c>
      <c r="X14" s="68">
        <f t="shared" si="15"/>
        <v>37.775199104689868</v>
      </c>
      <c r="Y14" s="68">
        <f t="shared" si="17"/>
        <v>1E-4</v>
      </c>
      <c r="Z14" s="68">
        <f t="shared" si="18"/>
        <v>1E-4</v>
      </c>
      <c r="AA14" s="66">
        <f t="shared" si="16"/>
        <v>0</v>
      </c>
      <c r="AB14" s="68">
        <f t="shared" si="19"/>
        <v>1E-4</v>
      </c>
      <c r="AC14" s="11" t="s">
        <v>45</v>
      </c>
    </row>
    <row r="15" spans="1:37">
      <c r="A15">
        <v>3.08</v>
      </c>
      <c r="B15">
        <v>0.1073602046216264</v>
      </c>
      <c r="D15" s="66">
        <f t="shared" si="0"/>
        <v>0</v>
      </c>
      <c r="E15" s="66">
        <f t="shared" si="1"/>
        <v>0</v>
      </c>
      <c r="F15" s="66">
        <f t="shared" si="2"/>
        <v>0</v>
      </c>
      <c r="G15" s="66">
        <f t="shared" si="3"/>
        <v>0</v>
      </c>
      <c r="H15" s="66">
        <f t="shared" si="4"/>
        <v>0</v>
      </c>
      <c r="I15" s="66">
        <f t="shared" si="5"/>
        <v>0</v>
      </c>
      <c r="J15" s="66">
        <f t="shared" si="6"/>
        <v>0</v>
      </c>
      <c r="K15" s="66">
        <f t="shared" si="7"/>
        <v>0</v>
      </c>
      <c r="L15" s="66">
        <f t="shared" si="8"/>
        <v>0</v>
      </c>
      <c r="M15" s="66">
        <f t="shared" si="9"/>
        <v>0</v>
      </c>
      <c r="N15" s="66">
        <f t="shared" si="10"/>
        <v>0</v>
      </c>
      <c r="O15" s="67">
        <f t="shared" si="11"/>
        <v>0</v>
      </c>
      <c r="P15" s="67"/>
      <c r="R15" s="66" t="e">
        <f t="shared" si="12"/>
        <v>#VALUE!</v>
      </c>
      <c r="T15" s="66" t="e">
        <f t="shared" si="13"/>
        <v>#VALUE!</v>
      </c>
      <c r="W15" s="10">
        <f t="shared" si="14"/>
        <v>3.4586383595852409E-3</v>
      </c>
      <c r="X15" s="68">
        <f t="shared" si="15"/>
        <v>34.586383595852411</v>
      </c>
      <c r="Y15" s="68">
        <f t="shared" si="17"/>
        <v>1E-4</v>
      </c>
      <c r="Z15" s="68">
        <f t="shared" si="18"/>
        <v>1E-4</v>
      </c>
      <c r="AA15" s="66">
        <f t="shared" si="16"/>
        <v>0</v>
      </c>
      <c r="AB15" s="68">
        <f t="shared" si="19"/>
        <v>1E-4</v>
      </c>
      <c r="AC15" s="70">
        <f>O4</f>
        <v>10.000999999999999</v>
      </c>
    </row>
    <row r="16" spans="1:37">
      <c r="A16">
        <v>3.37</v>
      </c>
      <c r="B16">
        <v>0.1073602046216264</v>
      </c>
      <c r="D16" s="66">
        <f t="shared" si="0"/>
        <v>0</v>
      </c>
      <c r="E16" s="66">
        <f t="shared" si="1"/>
        <v>0</v>
      </c>
      <c r="F16" s="66">
        <f t="shared" si="2"/>
        <v>0</v>
      </c>
      <c r="G16" s="66">
        <f t="shared" si="3"/>
        <v>0</v>
      </c>
      <c r="H16" s="66">
        <f t="shared" si="4"/>
        <v>0</v>
      </c>
      <c r="I16" s="66">
        <f t="shared" si="5"/>
        <v>0</v>
      </c>
      <c r="J16" s="66">
        <f t="shared" si="6"/>
        <v>0</v>
      </c>
      <c r="K16" s="66">
        <f t="shared" si="7"/>
        <v>0</v>
      </c>
      <c r="L16" s="66">
        <f t="shared" si="8"/>
        <v>0</v>
      </c>
      <c r="M16" s="66">
        <f t="shared" si="9"/>
        <v>0</v>
      </c>
      <c r="N16" s="66">
        <f t="shared" si="10"/>
        <v>0</v>
      </c>
      <c r="O16" s="67">
        <f t="shared" si="11"/>
        <v>0</v>
      </c>
      <c r="P16" s="67"/>
      <c r="R16" s="66" t="e">
        <f t="shared" si="12"/>
        <v>#VALUE!</v>
      </c>
      <c r="T16" s="66" t="e">
        <f t="shared" si="13"/>
        <v>#VALUE!</v>
      </c>
      <c r="W16" s="10">
        <f t="shared" si="14"/>
        <v>3.1610107262678168E-3</v>
      </c>
      <c r="X16" s="68">
        <f t="shared" si="15"/>
        <v>31.61010726267817</v>
      </c>
      <c r="Y16" s="68">
        <f t="shared" si="17"/>
        <v>1E-4</v>
      </c>
      <c r="Z16" s="68">
        <f t="shared" si="18"/>
        <v>1E-4</v>
      </c>
      <c r="AA16" s="66">
        <f t="shared" si="16"/>
        <v>0</v>
      </c>
      <c r="AB16" s="68">
        <f t="shared" si="19"/>
        <v>1E-4</v>
      </c>
      <c r="AC16" s="11" t="s">
        <v>46</v>
      </c>
    </row>
    <row r="17" spans="1:29">
      <c r="A17">
        <v>3.68</v>
      </c>
      <c r="B17">
        <v>0.1073602046216264</v>
      </c>
      <c r="D17" s="66">
        <f t="shared" si="0"/>
        <v>0</v>
      </c>
      <c r="E17" s="66">
        <f t="shared" si="1"/>
        <v>0</v>
      </c>
      <c r="F17" s="66">
        <f t="shared" si="2"/>
        <v>0</v>
      </c>
      <c r="G17" s="66">
        <f t="shared" si="3"/>
        <v>0</v>
      </c>
      <c r="H17" s="66">
        <f t="shared" si="4"/>
        <v>0</v>
      </c>
      <c r="I17" s="66">
        <f t="shared" si="5"/>
        <v>0</v>
      </c>
      <c r="J17" s="66">
        <f t="shared" si="6"/>
        <v>0</v>
      </c>
      <c r="K17" s="66">
        <f t="shared" si="7"/>
        <v>0</v>
      </c>
      <c r="L17" s="66">
        <f t="shared" si="8"/>
        <v>0</v>
      </c>
      <c r="M17" s="66">
        <f t="shared" si="9"/>
        <v>0</v>
      </c>
      <c r="N17" s="66">
        <f t="shared" si="10"/>
        <v>0</v>
      </c>
      <c r="O17" s="67">
        <f t="shared" si="11"/>
        <v>0</v>
      </c>
      <c r="P17" s="67"/>
      <c r="R17" s="66" t="e">
        <f t="shared" si="12"/>
        <v>#VALUE!</v>
      </c>
      <c r="T17" s="66" t="e">
        <f t="shared" si="13"/>
        <v>#VALUE!</v>
      </c>
      <c r="W17" s="10">
        <f t="shared" si="14"/>
        <v>2.8947299313919952E-3</v>
      </c>
      <c r="X17" s="68">
        <f t="shared" si="15"/>
        <v>28.947299313919952</v>
      </c>
      <c r="Y17" s="68">
        <f t="shared" si="17"/>
        <v>1E-4</v>
      </c>
      <c r="Z17" s="68">
        <f t="shared" si="18"/>
        <v>1E-4</v>
      </c>
      <c r="AA17" s="66">
        <f t="shared" si="16"/>
        <v>0</v>
      </c>
      <c r="AB17" s="68">
        <f t="shared" si="19"/>
        <v>1E-4</v>
      </c>
      <c r="AC17" s="11">
        <f>B6</f>
        <v>8.2000000000000007E-3</v>
      </c>
    </row>
    <row r="18" spans="1:29">
      <c r="A18">
        <v>4.04</v>
      </c>
      <c r="B18">
        <v>0.13420025577703298</v>
      </c>
      <c r="D18" s="66">
        <f t="shared" si="0"/>
        <v>0</v>
      </c>
      <c r="E18" s="66">
        <f t="shared" si="1"/>
        <v>0</v>
      </c>
      <c r="F18" s="66">
        <f t="shared" si="2"/>
        <v>0</v>
      </c>
      <c r="G18" s="66">
        <f t="shared" si="3"/>
        <v>0</v>
      </c>
      <c r="H18" s="66">
        <f t="shared" si="4"/>
        <v>0</v>
      </c>
      <c r="I18" s="66">
        <f t="shared" si="5"/>
        <v>0</v>
      </c>
      <c r="J18" s="66">
        <f t="shared" si="6"/>
        <v>0</v>
      </c>
      <c r="K18" s="66">
        <f t="shared" si="7"/>
        <v>0</v>
      </c>
      <c r="L18" s="66">
        <f t="shared" si="8"/>
        <v>0</v>
      </c>
      <c r="M18" s="66">
        <f t="shared" si="9"/>
        <v>0</v>
      </c>
      <c r="N18" s="66">
        <f t="shared" si="10"/>
        <v>0</v>
      </c>
      <c r="O18" s="67">
        <f t="shared" si="11"/>
        <v>0</v>
      </c>
      <c r="P18" s="67"/>
      <c r="R18" s="66" t="e">
        <f t="shared" si="12"/>
        <v>#VALUE!</v>
      </c>
      <c r="T18" s="66" t="e">
        <f t="shared" si="13"/>
        <v>#VALUE!</v>
      </c>
      <c r="W18" s="10">
        <f t="shared" si="14"/>
        <v>2.6367836998818172E-3</v>
      </c>
      <c r="X18" s="68">
        <f t="shared" si="15"/>
        <v>26.367836998818174</v>
      </c>
      <c r="Y18" s="68">
        <f t="shared" si="17"/>
        <v>2.684005115540658E-2</v>
      </c>
      <c r="Z18" s="68">
        <f t="shared" si="18"/>
        <v>1E-4</v>
      </c>
      <c r="AA18" s="66">
        <f t="shared" si="16"/>
        <v>0</v>
      </c>
      <c r="AB18" s="68">
        <f t="shared" si="19"/>
        <v>1E-4</v>
      </c>
      <c r="AC18" s="11" t="s">
        <v>47</v>
      </c>
    </row>
    <row r="19" spans="1:29">
      <c r="A19">
        <v>4.41</v>
      </c>
      <c r="B19">
        <v>0.13420025577703298</v>
      </c>
      <c r="D19" s="66">
        <f t="shared" si="0"/>
        <v>0</v>
      </c>
      <c r="E19" s="66">
        <f t="shared" si="1"/>
        <v>0</v>
      </c>
      <c r="F19" s="66">
        <f t="shared" si="2"/>
        <v>0</v>
      </c>
      <c r="G19" s="66">
        <f t="shared" si="3"/>
        <v>0</v>
      </c>
      <c r="H19" s="66">
        <f t="shared" si="4"/>
        <v>0</v>
      </c>
      <c r="I19" s="66">
        <f t="shared" si="5"/>
        <v>0</v>
      </c>
      <c r="J19" s="66">
        <f t="shared" si="6"/>
        <v>0</v>
      </c>
      <c r="K19" s="66">
        <f t="shared" si="7"/>
        <v>0</v>
      </c>
      <c r="L19" s="66">
        <f t="shared" si="8"/>
        <v>0</v>
      </c>
      <c r="M19" s="66">
        <f t="shared" si="9"/>
        <v>0</v>
      </c>
      <c r="N19" s="66">
        <f t="shared" si="10"/>
        <v>0</v>
      </c>
      <c r="O19" s="67">
        <f t="shared" si="11"/>
        <v>0</v>
      </c>
      <c r="P19" s="67"/>
      <c r="R19" s="66" t="e">
        <f t="shared" si="12"/>
        <v>#VALUE!</v>
      </c>
      <c r="T19" s="66" t="e">
        <f t="shared" si="13"/>
        <v>#VALUE!</v>
      </c>
      <c r="W19" s="10">
        <f t="shared" si="14"/>
        <v>2.4155569495515968E-3</v>
      </c>
      <c r="X19" s="68">
        <f t="shared" si="15"/>
        <v>24.155569495515969</v>
      </c>
      <c r="Y19" s="68">
        <f t="shared" si="17"/>
        <v>1E-4</v>
      </c>
      <c r="Z19" s="68">
        <f t="shared" si="18"/>
        <v>1E-4</v>
      </c>
      <c r="AA19" s="66">
        <f t="shared" si="16"/>
        <v>0</v>
      </c>
      <c r="AB19" s="68">
        <f t="shared" si="19"/>
        <v>1E-4</v>
      </c>
      <c r="AC19" s="71">
        <f>G5</f>
        <v>9.5969686221562185</v>
      </c>
    </row>
    <row r="20" spans="1:29">
      <c r="A20">
        <v>4.82</v>
      </c>
      <c r="B20">
        <v>0.13420025577703298</v>
      </c>
      <c r="D20" s="66">
        <f t="shared" si="0"/>
        <v>0</v>
      </c>
      <c r="E20" s="66">
        <f t="shared" si="1"/>
        <v>0</v>
      </c>
      <c r="F20" s="66">
        <f t="shared" si="2"/>
        <v>0</v>
      </c>
      <c r="G20" s="66">
        <f t="shared" si="3"/>
        <v>0</v>
      </c>
      <c r="H20" s="66">
        <f t="shared" si="4"/>
        <v>0</v>
      </c>
      <c r="I20" s="66">
        <f t="shared" si="5"/>
        <v>0</v>
      </c>
      <c r="J20" s="66">
        <f t="shared" si="6"/>
        <v>0</v>
      </c>
      <c r="K20" s="66">
        <f t="shared" si="7"/>
        <v>0</v>
      </c>
      <c r="L20" s="66">
        <f t="shared" si="8"/>
        <v>0</v>
      </c>
      <c r="M20" s="66">
        <f t="shared" si="9"/>
        <v>0</v>
      </c>
      <c r="N20" s="66">
        <f t="shared" si="10"/>
        <v>0</v>
      </c>
      <c r="O20" s="67">
        <f t="shared" si="11"/>
        <v>0</v>
      </c>
      <c r="P20" s="67"/>
      <c r="R20" s="66" t="e">
        <f t="shared" si="12"/>
        <v>#VALUE!</v>
      </c>
      <c r="T20" s="66" t="e">
        <f t="shared" si="13"/>
        <v>#VALUE!</v>
      </c>
      <c r="W20" s="10">
        <f t="shared" si="14"/>
        <v>2.2100842629714816E-3</v>
      </c>
      <c r="X20" s="68">
        <f t="shared" si="15"/>
        <v>22.100842629714816</v>
      </c>
      <c r="Y20" s="68">
        <f t="shared" si="17"/>
        <v>1E-4</v>
      </c>
      <c r="Z20" s="68">
        <f t="shared" si="18"/>
        <v>1E-4</v>
      </c>
      <c r="AA20" s="66">
        <f t="shared" si="16"/>
        <v>0</v>
      </c>
      <c r="AB20" s="68">
        <f t="shared" si="19"/>
        <v>1E-4</v>
      </c>
      <c r="AC20" s="11" t="s">
        <v>48</v>
      </c>
    </row>
    <row r="21" spans="1:29">
      <c r="A21">
        <v>5.27</v>
      </c>
      <c r="B21">
        <v>0.13420025577703298</v>
      </c>
      <c r="D21" s="66">
        <f t="shared" si="0"/>
        <v>0</v>
      </c>
      <c r="E21" s="66">
        <f t="shared" si="1"/>
        <v>0</v>
      </c>
      <c r="F21" s="66">
        <f t="shared" si="2"/>
        <v>0</v>
      </c>
      <c r="G21" s="66">
        <f t="shared" si="3"/>
        <v>0</v>
      </c>
      <c r="H21" s="66">
        <f t="shared" si="4"/>
        <v>0</v>
      </c>
      <c r="I21" s="66">
        <f t="shared" si="5"/>
        <v>0</v>
      </c>
      <c r="J21" s="66">
        <f t="shared" si="6"/>
        <v>0</v>
      </c>
      <c r="K21" s="66">
        <f t="shared" si="7"/>
        <v>0</v>
      </c>
      <c r="L21" s="66">
        <f t="shared" si="8"/>
        <v>0</v>
      </c>
      <c r="M21" s="66">
        <f t="shared" si="9"/>
        <v>0</v>
      </c>
      <c r="N21" s="66">
        <f t="shared" si="10"/>
        <v>0</v>
      </c>
      <c r="O21" s="67">
        <f t="shared" si="11"/>
        <v>0</v>
      </c>
      <c r="P21" s="67"/>
      <c r="R21" s="66" t="e">
        <f t="shared" si="12"/>
        <v>#VALUE!</v>
      </c>
      <c r="T21" s="66" t="e">
        <f t="shared" si="13"/>
        <v>#VALUE!</v>
      </c>
      <c r="W21" s="10">
        <f t="shared" si="14"/>
        <v>2.0213673904217349E-3</v>
      </c>
      <c r="X21" s="68">
        <f t="shared" si="15"/>
        <v>20.213673904217348</v>
      </c>
      <c r="Y21" s="68">
        <f t="shared" si="17"/>
        <v>1E-4</v>
      </c>
      <c r="Z21" s="68">
        <f t="shared" si="18"/>
        <v>1E-4</v>
      </c>
      <c r="AA21" s="66">
        <f t="shared" si="16"/>
        <v>0</v>
      </c>
      <c r="AB21" s="68">
        <f t="shared" si="19"/>
        <v>1E-4</v>
      </c>
      <c r="AC21" s="11" t="s">
        <v>49</v>
      </c>
    </row>
    <row r="22" spans="1:29">
      <c r="A22">
        <v>5.77</v>
      </c>
      <c r="B22">
        <v>0.13420025577703298</v>
      </c>
      <c r="D22" s="66">
        <f t="shared" si="0"/>
        <v>0</v>
      </c>
      <c r="E22" s="66">
        <f t="shared" si="1"/>
        <v>0</v>
      </c>
      <c r="F22" s="66">
        <f t="shared" si="2"/>
        <v>0</v>
      </c>
      <c r="G22" s="66">
        <f t="shared" si="3"/>
        <v>0</v>
      </c>
      <c r="H22" s="66">
        <f t="shared" si="4"/>
        <v>0</v>
      </c>
      <c r="I22" s="66">
        <f t="shared" si="5"/>
        <v>0</v>
      </c>
      <c r="J22" s="66">
        <f t="shared" si="6"/>
        <v>0</v>
      </c>
      <c r="K22" s="66">
        <f t="shared" si="7"/>
        <v>0</v>
      </c>
      <c r="L22" s="66">
        <f t="shared" si="8"/>
        <v>0</v>
      </c>
      <c r="M22" s="66">
        <f t="shared" si="9"/>
        <v>0</v>
      </c>
      <c r="N22" s="66">
        <f t="shared" si="10"/>
        <v>0</v>
      </c>
      <c r="O22" s="67">
        <f t="shared" si="11"/>
        <v>0</v>
      </c>
      <c r="P22" s="67"/>
      <c r="R22" s="66" t="e">
        <f t="shared" si="12"/>
        <v>#VALUE!</v>
      </c>
      <c r="T22" s="66" t="e">
        <f t="shared" si="13"/>
        <v>#VALUE!</v>
      </c>
      <c r="W22" s="10">
        <f t="shared" si="14"/>
        <v>1.8462055714943751E-3</v>
      </c>
      <c r="X22" s="68">
        <f t="shared" si="15"/>
        <v>18.462055714943752</v>
      </c>
      <c r="Y22" s="68">
        <f t="shared" si="17"/>
        <v>1E-4</v>
      </c>
      <c r="Z22" s="68">
        <f t="shared" si="18"/>
        <v>1E-4</v>
      </c>
      <c r="AA22" s="66">
        <f t="shared" si="16"/>
        <v>0</v>
      </c>
      <c r="AB22" s="68">
        <f t="shared" si="19"/>
        <v>1E-4</v>
      </c>
      <c r="AC22" s="70">
        <f>E4</f>
        <v>0.5</v>
      </c>
    </row>
    <row r="23" spans="1:29">
      <c r="A23">
        <v>6.31</v>
      </c>
      <c r="B23">
        <v>0.13420025577703298</v>
      </c>
      <c r="D23" s="66">
        <f t="shared" si="0"/>
        <v>0</v>
      </c>
      <c r="E23" s="66">
        <f t="shared" si="1"/>
        <v>0</v>
      </c>
      <c r="F23" s="66">
        <f t="shared" si="2"/>
        <v>0</v>
      </c>
      <c r="G23" s="66">
        <f t="shared" si="3"/>
        <v>0</v>
      </c>
      <c r="H23" s="66">
        <f t="shared" si="4"/>
        <v>0</v>
      </c>
      <c r="I23" s="66">
        <f t="shared" si="5"/>
        <v>0</v>
      </c>
      <c r="J23" s="66">
        <f t="shared" si="6"/>
        <v>0</v>
      </c>
      <c r="K23" s="66">
        <f t="shared" si="7"/>
        <v>0</v>
      </c>
      <c r="L23" s="66">
        <f t="shared" si="8"/>
        <v>0</v>
      </c>
      <c r="M23" s="66">
        <f t="shared" si="9"/>
        <v>0</v>
      </c>
      <c r="N23" s="66">
        <f t="shared" si="10"/>
        <v>0</v>
      </c>
      <c r="O23" s="67">
        <f t="shared" si="11"/>
        <v>0</v>
      </c>
      <c r="P23" s="67"/>
      <c r="R23" s="66" t="e">
        <f t="shared" si="12"/>
        <v>#VALUE!</v>
      </c>
      <c r="T23" s="66" t="e">
        <f t="shared" si="13"/>
        <v>#VALUE!</v>
      </c>
      <c r="W23" s="10">
        <f t="shared" si="14"/>
        <v>1.6882101660099119E-3</v>
      </c>
      <c r="X23" s="68">
        <f t="shared" si="15"/>
        <v>16.882101660099117</v>
      </c>
      <c r="Y23" s="68">
        <f t="shared" si="17"/>
        <v>1E-4</v>
      </c>
      <c r="Z23" s="68">
        <f t="shared" si="18"/>
        <v>1E-4</v>
      </c>
      <c r="AA23" s="66">
        <f t="shared" si="16"/>
        <v>0</v>
      </c>
      <c r="AB23" s="68">
        <f t="shared" si="19"/>
        <v>1E-4</v>
      </c>
      <c r="AC23" s="11" t="s">
        <v>50</v>
      </c>
    </row>
    <row r="24" spans="1:29">
      <c r="A24">
        <v>6.9</v>
      </c>
      <c r="B24">
        <v>0.13420025577703298</v>
      </c>
      <c r="D24" s="66">
        <f t="shared" si="0"/>
        <v>0</v>
      </c>
      <c r="E24" s="66">
        <f t="shared" si="1"/>
        <v>0</v>
      </c>
      <c r="F24" s="66">
        <f t="shared" si="2"/>
        <v>0</v>
      </c>
      <c r="G24" s="66">
        <f t="shared" si="3"/>
        <v>0</v>
      </c>
      <c r="H24" s="66">
        <f t="shared" si="4"/>
        <v>0</v>
      </c>
      <c r="I24" s="66">
        <f t="shared" si="5"/>
        <v>0</v>
      </c>
      <c r="J24" s="66">
        <f t="shared" si="6"/>
        <v>0</v>
      </c>
      <c r="K24" s="66">
        <f t="shared" si="7"/>
        <v>0</v>
      </c>
      <c r="L24" s="66">
        <f t="shared" si="8"/>
        <v>0</v>
      </c>
      <c r="M24" s="66">
        <f t="shared" si="9"/>
        <v>0</v>
      </c>
      <c r="N24" s="66">
        <f t="shared" si="10"/>
        <v>0</v>
      </c>
      <c r="O24" s="67">
        <f t="shared" si="11"/>
        <v>0</v>
      </c>
      <c r="P24" s="67"/>
      <c r="R24" s="66" t="e">
        <f t="shared" si="12"/>
        <v>#VALUE!</v>
      </c>
      <c r="T24" s="66" t="e">
        <f t="shared" si="13"/>
        <v>#VALUE!</v>
      </c>
      <c r="W24" s="10">
        <f t="shared" si="14"/>
        <v>1.5438559634090641E-3</v>
      </c>
      <c r="X24" s="68">
        <f t="shared" si="15"/>
        <v>15.438559634090641</v>
      </c>
      <c r="Y24" s="68">
        <f t="shared" si="17"/>
        <v>1E-4</v>
      </c>
      <c r="Z24" s="68">
        <f t="shared" si="18"/>
        <v>1E-4</v>
      </c>
      <c r="AA24" s="66">
        <f t="shared" si="16"/>
        <v>0</v>
      </c>
      <c r="AB24" s="68">
        <f t="shared" si="19"/>
        <v>1E-4</v>
      </c>
      <c r="AC24" s="70">
        <f>F4</f>
        <v>10</v>
      </c>
    </row>
    <row r="25" spans="1:29">
      <c r="A25">
        <v>7.55</v>
      </c>
      <c r="B25">
        <v>0.13420025577703298</v>
      </c>
      <c r="D25" s="66">
        <f t="shared" si="0"/>
        <v>0</v>
      </c>
      <c r="E25" s="66">
        <f t="shared" si="1"/>
        <v>0</v>
      </c>
      <c r="F25" s="66">
        <f t="shared" si="2"/>
        <v>0</v>
      </c>
      <c r="G25" s="66">
        <f t="shared" si="3"/>
        <v>0</v>
      </c>
      <c r="H25" s="66">
        <f t="shared" si="4"/>
        <v>0</v>
      </c>
      <c r="I25" s="66">
        <f t="shared" si="5"/>
        <v>0</v>
      </c>
      <c r="J25" s="66">
        <f t="shared" si="6"/>
        <v>0</v>
      </c>
      <c r="K25" s="66">
        <f t="shared" si="7"/>
        <v>0</v>
      </c>
      <c r="L25" s="66">
        <f t="shared" si="8"/>
        <v>0</v>
      </c>
      <c r="M25" s="66">
        <f t="shared" si="9"/>
        <v>0</v>
      </c>
      <c r="N25" s="66">
        <f t="shared" si="10"/>
        <v>0</v>
      </c>
      <c r="O25" s="67">
        <f t="shared" si="11"/>
        <v>0</v>
      </c>
      <c r="P25" s="67"/>
      <c r="R25" s="66" t="e">
        <f t="shared" si="12"/>
        <v>#VALUE!</v>
      </c>
      <c r="T25" s="66" t="e">
        <f t="shared" si="13"/>
        <v>#VALUE!</v>
      </c>
      <c r="W25" s="10">
        <f t="shared" si="14"/>
        <v>1.4109412115923899E-3</v>
      </c>
      <c r="X25" s="68">
        <f t="shared" si="15"/>
        <v>14.109412115923899</v>
      </c>
      <c r="Y25" s="68">
        <f t="shared" si="17"/>
        <v>1E-4</v>
      </c>
      <c r="Z25" s="68">
        <f t="shared" si="18"/>
        <v>1E-4</v>
      </c>
      <c r="AA25" s="66">
        <f t="shared" si="16"/>
        <v>0</v>
      </c>
      <c r="AB25" s="68">
        <f t="shared" si="19"/>
        <v>1E-4</v>
      </c>
      <c r="AC25" s="11" t="s">
        <v>51</v>
      </c>
    </row>
    <row r="26" spans="1:29">
      <c r="A26">
        <v>8.26</v>
      </c>
      <c r="B26">
        <v>0.13420025577703298</v>
      </c>
      <c r="D26" s="66">
        <f t="shared" si="0"/>
        <v>0</v>
      </c>
      <c r="E26" s="66">
        <f t="shared" si="1"/>
        <v>0</v>
      </c>
      <c r="F26" s="66">
        <f t="shared" si="2"/>
        <v>0</v>
      </c>
      <c r="G26" s="66">
        <f t="shared" si="3"/>
        <v>0</v>
      </c>
      <c r="H26" s="66">
        <f t="shared" si="4"/>
        <v>0</v>
      </c>
      <c r="I26" s="66">
        <f t="shared" si="5"/>
        <v>0</v>
      </c>
      <c r="J26" s="66">
        <f t="shared" si="6"/>
        <v>0</v>
      </c>
      <c r="K26" s="66">
        <f t="shared" si="7"/>
        <v>0</v>
      </c>
      <c r="L26" s="66">
        <f t="shared" si="8"/>
        <v>0</v>
      </c>
      <c r="M26" s="66">
        <f t="shared" si="9"/>
        <v>0</v>
      </c>
      <c r="N26" s="66">
        <f t="shared" si="10"/>
        <v>0</v>
      </c>
      <c r="O26" s="67">
        <f t="shared" si="11"/>
        <v>0</v>
      </c>
      <c r="P26" s="67"/>
      <c r="R26" s="66" t="e">
        <f t="shared" si="12"/>
        <v>#VALUE!</v>
      </c>
      <c r="T26" s="66" t="e">
        <f t="shared" si="13"/>
        <v>#VALUE!</v>
      </c>
      <c r="W26" s="10">
        <f t="shared" si="14"/>
        <v>1.2896617612012764E-3</v>
      </c>
      <c r="X26" s="68">
        <f t="shared" si="15"/>
        <v>12.896617612012763</v>
      </c>
      <c r="Y26" s="68">
        <f t="shared" si="17"/>
        <v>1E-4</v>
      </c>
      <c r="Z26" s="68">
        <f t="shared" si="18"/>
        <v>1E-4</v>
      </c>
      <c r="AA26" s="66">
        <f t="shared" si="16"/>
        <v>0</v>
      </c>
      <c r="AB26" s="68">
        <f t="shared" si="19"/>
        <v>1E-4</v>
      </c>
      <c r="AC26" s="70">
        <f>G4</f>
        <v>10</v>
      </c>
    </row>
    <row r="27" spans="1:29">
      <c r="A27">
        <v>9.0399999999999991</v>
      </c>
      <c r="B27">
        <v>0.16104030693243959</v>
      </c>
      <c r="D27" s="66">
        <f t="shared" si="0"/>
        <v>6.1040306932439586E-2</v>
      </c>
      <c r="E27" s="66">
        <f t="shared" si="1"/>
        <v>0</v>
      </c>
      <c r="F27" s="66">
        <f t="shared" si="2"/>
        <v>6.1040306932439586E-2</v>
      </c>
      <c r="G27" s="66">
        <f t="shared" si="3"/>
        <v>0</v>
      </c>
      <c r="H27" s="66">
        <f t="shared" si="4"/>
        <v>-6.1040306932439586E-2</v>
      </c>
      <c r="I27" s="66">
        <f t="shared" si="5"/>
        <v>0</v>
      </c>
      <c r="J27" s="66">
        <f t="shared" si="6"/>
        <v>6.1040306932439586E-2</v>
      </c>
      <c r="K27" s="66">
        <f t="shared" si="7"/>
        <v>0</v>
      </c>
      <c r="L27" s="66">
        <f t="shared" si="8"/>
        <v>-6.1040306932439586E-2</v>
      </c>
      <c r="M27" s="66">
        <f t="shared" si="9"/>
        <v>0</v>
      </c>
      <c r="N27" s="66">
        <f t="shared" si="10"/>
        <v>6.1040306932439586E-2</v>
      </c>
      <c r="O27" s="67">
        <f t="shared" si="11"/>
        <v>3.7259190704064323E-3</v>
      </c>
      <c r="P27" s="67"/>
      <c r="R27" s="66" t="e">
        <f t="shared" si="12"/>
        <v>#VALUE!</v>
      </c>
      <c r="T27" s="66" t="e">
        <f t="shared" si="13"/>
        <v>#VALUE!</v>
      </c>
      <c r="W27" s="10">
        <f t="shared" si="14"/>
        <v>1.1783856357878921E-3</v>
      </c>
      <c r="X27" s="68">
        <f t="shared" si="15"/>
        <v>11.783856357878921</v>
      </c>
      <c r="Y27" s="68">
        <f t="shared" si="17"/>
        <v>2.6840051155406608E-2</v>
      </c>
      <c r="Z27" s="68">
        <f t="shared" si="18"/>
        <v>6.1040306932439586E-2</v>
      </c>
      <c r="AA27" s="66">
        <f t="shared" si="16"/>
        <v>0</v>
      </c>
      <c r="AB27" s="68">
        <f t="shared" si="19"/>
        <v>1E-4</v>
      </c>
      <c r="AC27" s="11" t="s">
        <v>52</v>
      </c>
    </row>
    <row r="28" spans="1:29">
      <c r="A28">
        <v>9.8800000000000008</v>
      </c>
      <c r="B28">
        <v>0.16104030693243959</v>
      </c>
      <c r="D28" s="66">
        <f t="shared" si="0"/>
        <v>6.1040306932439586E-2</v>
      </c>
      <c r="E28" s="66">
        <f t="shared" si="1"/>
        <v>0</v>
      </c>
      <c r="F28" s="66">
        <f t="shared" si="2"/>
        <v>6.1040306932439586E-2</v>
      </c>
      <c r="G28" s="66">
        <f t="shared" si="3"/>
        <v>0</v>
      </c>
      <c r="H28" s="66">
        <f t="shared" si="4"/>
        <v>-6.1040306932439586E-2</v>
      </c>
      <c r="I28" s="66">
        <f t="shared" si="5"/>
        <v>0</v>
      </c>
      <c r="J28" s="66">
        <f t="shared" si="6"/>
        <v>6.1040306932439586E-2</v>
      </c>
      <c r="K28" s="66">
        <f t="shared" si="7"/>
        <v>0</v>
      </c>
      <c r="L28" s="66">
        <f t="shared" si="8"/>
        <v>-6.1040306932439586E-2</v>
      </c>
      <c r="M28" s="66">
        <f t="shared" si="9"/>
        <v>0</v>
      </c>
      <c r="N28" s="66">
        <f t="shared" si="10"/>
        <v>6.1040306932439586E-2</v>
      </c>
      <c r="O28" s="67">
        <f t="shared" si="11"/>
        <v>3.7259190704064323E-3</v>
      </c>
      <c r="P28" s="67"/>
      <c r="R28" s="66" t="e">
        <f t="shared" si="12"/>
        <v>#VALUE!</v>
      </c>
      <c r="T28" s="66" t="e">
        <f t="shared" si="13"/>
        <v>#VALUE!</v>
      </c>
      <c r="W28" s="10">
        <f t="shared" si="14"/>
        <v>1.0781990027856824E-3</v>
      </c>
      <c r="X28" s="68">
        <f t="shared" si="15"/>
        <v>10.781990027856825</v>
      </c>
      <c r="Y28" s="68">
        <f t="shared" si="17"/>
        <v>1E-4</v>
      </c>
      <c r="Z28" s="68">
        <f t="shared" si="18"/>
        <v>1E-4</v>
      </c>
      <c r="AA28" s="66">
        <f t="shared" si="16"/>
        <v>0</v>
      </c>
      <c r="AB28" s="68">
        <f t="shared" si="19"/>
        <v>1E-4</v>
      </c>
      <c r="AC28" s="70">
        <f>D4</f>
        <v>0.1</v>
      </c>
    </row>
    <row r="29" spans="1:29">
      <c r="A29">
        <v>10.8</v>
      </c>
      <c r="B29">
        <v>0.16104030693243959</v>
      </c>
      <c r="D29" s="66">
        <f t="shared" si="0"/>
        <v>6.1040306932439586E-2</v>
      </c>
      <c r="E29" s="66">
        <f t="shared" si="1"/>
        <v>3.2181899335838714E-6</v>
      </c>
      <c r="F29" s="66">
        <f t="shared" si="2"/>
        <v>6.1037088742506004E-2</v>
      </c>
      <c r="G29" s="66">
        <f t="shared" si="3"/>
        <v>0</v>
      </c>
      <c r="H29" s="66">
        <f t="shared" si="4"/>
        <v>-6.1037088742506004E-2</v>
      </c>
      <c r="I29" s="66">
        <f t="shared" si="5"/>
        <v>3.2181899335838714E-6</v>
      </c>
      <c r="J29" s="66">
        <f t="shared" si="6"/>
        <v>6.1037088742506004E-2</v>
      </c>
      <c r="K29" s="66">
        <f t="shared" si="7"/>
        <v>0</v>
      </c>
      <c r="L29" s="66">
        <f t="shared" si="8"/>
        <v>-6.1037088742506004E-2</v>
      </c>
      <c r="M29" s="66">
        <f t="shared" si="9"/>
        <v>3.2181899335838714E-6</v>
      </c>
      <c r="N29" s="66">
        <f t="shared" si="10"/>
        <v>6.1037088742506004E-2</v>
      </c>
      <c r="O29" s="67">
        <f t="shared" si="11"/>
        <v>3.7255262021605533E-3</v>
      </c>
      <c r="P29" s="67"/>
      <c r="R29" s="66" t="e">
        <f t="shared" si="12"/>
        <v>#VALUE!</v>
      </c>
      <c r="T29" s="66" t="e">
        <f t="shared" si="13"/>
        <v>#VALUE!</v>
      </c>
      <c r="W29" s="10">
        <f t="shared" si="14"/>
        <v>9.8635242106690207E-4</v>
      </c>
      <c r="X29" s="68">
        <f t="shared" si="15"/>
        <v>9.86352421066902</v>
      </c>
      <c r="Y29" s="68">
        <f t="shared" si="17"/>
        <v>1E-4</v>
      </c>
      <c r="Z29" s="68">
        <f t="shared" si="18"/>
        <v>1E-4</v>
      </c>
      <c r="AA29" s="66">
        <f t="shared" si="16"/>
        <v>3.2181899335838714E-6</v>
      </c>
      <c r="AB29" s="68">
        <f t="shared" si="19"/>
        <v>1E-4</v>
      </c>
      <c r="AC29" s="11" t="s">
        <v>53</v>
      </c>
    </row>
    <row r="30" spans="1:29">
      <c r="A30">
        <v>11.79</v>
      </c>
      <c r="B30">
        <v>0.16104030693243959</v>
      </c>
      <c r="D30" s="66">
        <f t="shared" si="0"/>
        <v>6.1040306932439586E-2</v>
      </c>
      <c r="E30" s="66">
        <f t="shared" si="1"/>
        <v>9.2389121522880261E-3</v>
      </c>
      <c r="F30" s="66">
        <f t="shared" si="2"/>
        <v>5.1801394780151562E-2</v>
      </c>
      <c r="G30" s="66">
        <f t="shared" si="3"/>
        <v>0</v>
      </c>
      <c r="H30" s="66">
        <f t="shared" si="4"/>
        <v>-5.1801394780151562E-2</v>
      </c>
      <c r="I30" s="66">
        <f t="shared" si="5"/>
        <v>9.2389121522880261E-3</v>
      </c>
      <c r="J30" s="66">
        <f t="shared" si="6"/>
        <v>5.1801394780151562E-2</v>
      </c>
      <c r="K30" s="66">
        <f t="shared" si="7"/>
        <v>0</v>
      </c>
      <c r="L30" s="66">
        <f t="shared" si="8"/>
        <v>-5.1801394780151562E-2</v>
      </c>
      <c r="M30" s="66">
        <f t="shared" si="9"/>
        <v>9.2389121522880261E-3</v>
      </c>
      <c r="N30" s="66">
        <f t="shared" si="10"/>
        <v>5.1801394780151562E-2</v>
      </c>
      <c r="O30" s="67">
        <f t="shared" si="11"/>
        <v>2.6833845011691136E-3</v>
      </c>
      <c r="P30" s="67"/>
      <c r="R30" s="66" t="e">
        <f t="shared" si="12"/>
        <v>#VALUE!</v>
      </c>
      <c r="T30" s="66" t="e">
        <f t="shared" si="13"/>
        <v>#VALUE!</v>
      </c>
      <c r="W30" s="10">
        <f t="shared" si="14"/>
        <v>9.0352893532845999E-4</v>
      </c>
      <c r="X30" s="68">
        <f t="shared" si="15"/>
        <v>9.0352893532846004</v>
      </c>
      <c r="Y30" s="68">
        <f t="shared" si="17"/>
        <v>1E-4</v>
      </c>
      <c r="Z30" s="68">
        <f t="shared" si="18"/>
        <v>1E-4</v>
      </c>
      <c r="AA30" s="66">
        <f t="shared" si="16"/>
        <v>9.2389121522880261E-3</v>
      </c>
      <c r="AB30" s="68">
        <f t="shared" si="19"/>
        <v>9.2356939623544423E-3</v>
      </c>
      <c r="AC30" s="11" t="s">
        <v>54</v>
      </c>
    </row>
    <row r="31" spans="1:29">
      <c r="A31">
        <v>12.89</v>
      </c>
      <c r="B31">
        <v>0.16104030693243959</v>
      </c>
      <c r="D31" s="66">
        <f t="shared" si="0"/>
        <v>6.1040306932439586E-2</v>
      </c>
      <c r="E31" s="66">
        <f t="shared" si="1"/>
        <v>0.10759649217540677</v>
      </c>
      <c r="F31" s="66">
        <f t="shared" si="2"/>
        <v>0</v>
      </c>
      <c r="G31" s="66">
        <f t="shared" si="3"/>
        <v>0</v>
      </c>
      <c r="H31" s="66">
        <f t="shared" si="4"/>
        <v>0</v>
      </c>
      <c r="I31" s="66">
        <f t="shared" si="5"/>
        <v>0.10759649217540677</v>
      </c>
      <c r="J31" s="66">
        <f t="shared" si="6"/>
        <v>0</v>
      </c>
      <c r="K31" s="66">
        <f t="shared" si="7"/>
        <v>0</v>
      </c>
      <c r="L31" s="66">
        <f t="shared" si="8"/>
        <v>0</v>
      </c>
      <c r="M31" s="66">
        <f t="shared" si="9"/>
        <v>0.10759649217540677</v>
      </c>
      <c r="N31" s="66">
        <f t="shared" si="10"/>
        <v>0</v>
      </c>
      <c r="O31" s="67">
        <f t="shared" si="11"/>
        <v>0</v>
      </c>
      <c r="P31" s="67"/>
      <c r="R31" s="66" t="e">
        <f t="shared" si="12"/>
        <v>#VALUE!</v>
      </c>
      <c r="T31" s="66" t="e">
        <f t="shared" si="13"/>
        <v>#VALUE!</v>
      </c>
      <c r="W31" s="10">
        <f t="shared" si="14"/>
        <v>8.2642406109562007E-4</v>
      </c>
      <c r="X31" s="65">
        <f t="shared" si="15"/>
        <v>8.2642406109562003</v>
      </c>
      <c r="Y31" s="68">
        <f t="shared" si="17"/>
        <v>1E-4</v>
      </c>
      <c r="Z31" s="68">
        <f t="shared" si="18"/>
        <v>1E-4</v>
      </c>
      <c r="AA31" s="66">
        <f t="shared" si="16"/>
        <v>0.10759649217540677</v>
      </c>
      <c r="AB31" s="68">
        <f t="shared" si="19"/>
        <v>9.8357580023118743E-2</v>
      </c>
      <c r="AC31" s="70">
        <f>H4</f>
        <v>0.2</v>
      </c>
    </row>
    <row r="32" spans="1:29">
      <c r="A32">
        <v>14.2</v>
      </c>
      <c r="B32">
        <v>0.16104030693243959</v>
      </c>
      <c r="D32" s="66">
        <f t="shared" si="0"/>
        <v>6.1040306932439586E-2</v>
      </c>
      <c r="E32" s="66">
        <f t="shared" si="1"/>
        <v>0.37589929741253314</v>
      </c>
      <c r="F32" s="66">
        <f t="shared" si="2"/>
        <v>-0.31485899048009358</v>
      </c>
      <c r="G32" s="66">
        <f t="shared" si="3"/>
        <v>0</v>
      </c>
      <c r="H32" s="66">
        <f t="shared" si="4"/>
        <v>0.31485899048009358</v>
      </c>
      <c r="I32" s="66">
        <f t="shared" si="5"/>
        <v>0.37589929741253314</v>
      </c>
      <c r="J32" s="66">
        <f t="shared" si="6"/>
        <v>-0.31485899048009358</v>
      </c>
      <c r="K32" s="66">
        <f t="shared" si="7"/>
        <v>0</v>
      </c>
      <c r="L32" s="66">
        <f t="shared" si="8"/>
        <v>0.31485899048009358</v>
      </c>
      <c r="M32" s="66">
        <f t="shared" si="9"/>
        <v>0.37589929741253314</v>
      </c>
      <c r="N32" s="66">
        <f t="shared" si="10"/>
        <v>-0.31485899048009358</v>
      </c>
      <c r="O32" s="67">
        <f t="shared" si="11"/>
        <v>9.9136183886143661E-2</v>
      </c>
      <c r="P32" s="67"/>
      <c r="R32" s="66" t="e">
        <f t="shared" si="12"/>
        <v>#VALUE!</v>
      </c>
      <c r="T32" s="66" t="e">
        <f t="shared" si="13"/>
        <v>#VALUE!</v>
      </c>
      <c r="W32" s="10">
        <f t="shared" si="14"/>
        <v>7.5018353151567205E-4</v>
      </c>
      <c r="X32" s="65">
        <f t="shared" si="15"/>
        <v>7.5018353151567201</v>
      </c>
      <c r="Y32" s="68">
        <f t="shared" si="17"/>
        <v>1E-4</v>
      </c>
      <c r="Z32" s="68">
        <f t="shared" si="18"/>
        <v>1E-4</v>
      </c>
      <c r="AA32" s="66">
        <f t="shared" si="16"/>
        <v>0.37589929741253314</v>
      </c>
      <c r="AB32" s="68">
        <f t="shared" si="19"/>
        <v>0.26830280523712635</v>
      </c>
      <c r="AC32" s="11" t="s">
        <v>55</v>
      </c>
    </row>
    <row r="33" spans="1:32">
      <c r="A33">
        <v>15.5</v>
      </c>
      <c r="B33">
        <v>0.16104030693243959</v>
      </c>
      <c r="D33" s="66">
        <f t="shared" si="0"/>
        <v>6.1040306932439586E-2</v>
      </c>
      <c r="E33" s="66">
        <f t="shared" si="1"/>
        <v>0.72424436759676025</v>
      </c>
      <c r="F33" s="66">
        <f t="shared" si="2"/>
        <v>-0.66320406066432069</v>
      </c>
      <c r="G33" s="66">
        <f t="shared" si="3"/>
        <v>0</v>
      </c>
      <c r="H33" s="66">
        <f t="shared" si="4"/>
        <v>0.66320406066432069</v>
      </c>
      <c r="I33" s="66">
        <f t="shared" si="5"/>
        <v>0.72424436759676025</v>
      </c>
      <c r="J33" s="66">
        <f t="shared" si="6"/>
        <v>-0.66320406066432069</v>
      </c>
      <c r="K33" s="66">
        <f t="shared" si="7"/>
        <v>0</v>
      </c>
      <c r="L33" s="66">
        <f t="shared" si="8"/>
        <v>0.66320406066432069</v>
      </c>
      <c r="M33" s="66">
        <f t="shared" si="9"/>
        <v>0.72424436759676025</v>
      </c>
      <c r="N33" s="66">
        <f t="shared" si="10"/>
        <v>-0.66320406066432069</v>
      </c>
      <c r="O33" s="67">
        <f t="shared" si="11"/>
        <v>0.43983962608164395</v>
      </c>
      <c r="P33" s="67"/>
      <c r="R33" s="66" t="e">
        <f t="shared" si="12"/>
        <v>#VALUE!</v>
      </c>
      <c r="T33" s="66" t="e">
        <f t="shared" si="13"/>
        <v>#VALUE!</v>
      </c>
      <c r="W33" s="10">
        <f t="shared" si="14"/>
        <v>6.8726491274338981E-4</v>
      </c>
      <c r="X33" s="65">
        <f t="shared" si="15"/>
        <v>6.8726491274338981</v>
      </c>
      <c r="Y33" s="68">
        <f t="shared" si="17"/>
        <v>1E-4</v>
      </c>
      <c r="Z33" s="68">
        <f t="shared" si="18"/>
        <v>1E-4</v>
      </c>
      <c r="AA33" s="66">
        <f t="shared" si="16"/>
        <v>0.72424436759676025</v>
      </c>
      <c r="AB33" s="68">
        <f t="shared" si="19"/>
        <v>0.34834507018422711</v>
      </c>
      <c r="AC33" s="70">
        <f>I4</f>
        <v>500</v>
      </c>
    </row>
    <row r="34" spans="1:32">
      <c r="A34">
        <v>16.899999999999999</v>
      </c>
      <c r="B34">
        <v>0.21472040924325281</v>
      </c>
      <c r="D34" s="66">
        <f t="shared" si="0"/>
        <v>0.1147204092432528</v>
      </c>
      <c r="E34" s="66">
        <f t="shared" si="1"/>
        <v>1.1162781990307054</v>
      </c>
      <c r="F34" s="66">
        <f t="shared" si="2"/>
        <v>-1.0015577897874526</v>
      </c>
      <c r="G34" s="66">
        <f t="shared" si="3"/>
        <v>0</v>
      </c>
      <c r="H34" s="66">
        <f t="shared" si="4"/>
        <v>1.0015577897874526</v>
      </c>
      <c r="I34" s="66">
        <f t="shared" si="5"/>
        <v>1.1162781990307054</v>
      </c>
      <c r="J34" s="66">
        <f t="shared" si="6"/>
        <v>-1.0015577897874526</v>
      </c>
      <c r="K34" s="66">
        <f t="shared" si="7"/>
        <v>0</v>
      </c>
      <c r="L34" s="66">
        <f t="shared" si="8"/>
        <v>1.0015577897874526</v>
      </c>
      <c r="M34" s="66">
        <f t="shared" si="9"/>
        <v>1.1162781990307054</v>
      </c>
      <c r="N34" s="66">
        <f t="shared" si="10"/>
        <v>-1.0015577897874526</v>
      </c>
      <c r="O34" s="67">
        <f t="shared" si="11"/>
        <v>1.0031180062839271</v>
      </c>
      <c r="P34" s="67"/>
      <c r="R34" s="66" t="e">
        <f t="shared" si="12"/>
        <v>#VALUE!</v>
      </c>
      <c r="T34" s="66" t="e">
        <f t="shared" si="13"/>
        <v>#VALUE!</v>
      </c>
      <c r="W34" s="10">
        <f t="shared" si="14"/>
        <v>6.3033172470547589E-4</v>
      </c>
      <c r="X34" s="65">
        <f t="shared" si="15"/>
        <v>6.3033172470547587</v>
      </c>
      <c r="Y34" s="68">
        <f t="shared" si="17"/>
        <v>5.3680102310813216E-2</v>
      </c>
      <c r="Z34" s="68">
        <f t="shared" si="18"/>
        <v>5.3680102310813216E-2</v>
      </c>
      <c r="AA34" s="66">
        <f t="shared" si="16"/>
        <v>1.1162781990307054</v>
      </c>
      <c r="AB34" s="68">
        <f t="shared" si="19"/>
        <v>0.3920338314339451</v>
      </c>
      <c r="AC34" s="11" t="s">
        <v>56</v>
      </c>
    </row>
    <row r="35" spans="1:32">
      <c r="A35">
        <v>18.5</v>
      </c>
      <c r="B35">
        <v>0.21472040924325281</v>
      </c>
      <c r="D35" s="66">
        <f t="shared" si="0"/>
        <v>0.1147204092432528</v>
      </c>
      <c r="E35" s="66">
        <f t="shared" si="1"/>
        <v>1.5409491723788533</v>
      </c>
      <c r="F35" s="66">
        <f t="shared" si="2"/>
        <v>-1.4262287631356005</v>
      </c>
      <c r="G35" s="66">
        <f t="shared" si="3"/>
        <v>0</v>
      </c>
      <c r="H35" s="66">
        <f t="shared" si="4"/>
        <v>1.4262287631356005</v>
      </c>
      <c r="I35" s="66">
        <f t="shared" si="5"/>
        <v>1.5409491723788533</v>
      </c>
      <c r="J35" s="66">
        <f t="shared" si="6"/>
        <v>-1.4262287631356005</v>
      </c>
      <c r="K35" s="66">
        <f t="shared" si="7"/>
        <v>0</v>
      </c>
      <c r="L35" s="66">
        <f t="shared" si="8"/>
        <v>1.4262287631356005</v>
      </c>
      <c r="M35" s="66">
        <f t="shared" si="9"/>
        <v>1.5409491723788533</v>
      </c>
      <c r="N35" s="66">
        <f t="shared" si="10"/>
        <v>-1.4262287631356005</v>
      </c>
      <c r="O35" s="67">
        <f t="shared" si="11"/>
        <v>2.0341284847953052</v>
      </c>
      <c r="P35" s="67"/>
      <c r="R35" s="66" t="e">
        <f t="shared" si="12"/>
        <v>#VALUE!</v>
      </c>
      <c r="T35" s="66" t="e">
        <f t="shared" si="13"/>
        <v>#VALUE!</v>
      </c>
      <c r="W35" s="10">
        <f t="shared" si="14"/>
        <v>5.7581654851473205E-4</v>
      </c>
      <c r="X35" s="65">
        <f t="shared" si="15"/>
        <v>5.7581654851473205</v>
      </c>
      <c r="Y35" s="68">
        <f t="shared" si="17"/>
        <v>1E-4</v>
      </c>
      <c r="Z35" s="68">
        <f t="shared" si="18"/>
        <v>1E-4</v>
      </c>
      <c r="AA35" s="66">
        <f t="shared" si="16"/>
        <v>1.5409491723788533</v>
      </c>
      <c r="AB35" s="68">
        <f t="shared" si="19"/>
        <v>0.42467097334814796</v>
      </c>
      <c r="AC35" s="70">
        <f>J4</f>
        <v>1E-3</v>
      </c>
    </row>
    <row r="36" spans="1:32">
      <c r="A36">
        <v>20.3</v>
      </c>
      <c r="B36">
        <v>0.21472040924325281</v>
      </c>
      <c r="D36" s="66">
        <f t="shared" si="0"/>
        <v>0.1147204092432528</v>
      </c>
      <c r="E36" s="66">
        <f t="shared" si="1"/>
        <v>1.9692454480373032</v>
      </c>
      <c r="F36" s="66">
        <f t="shared" si="2"/>
        <v>-1.8545250387940504</v>
      </c>
      <c r="G36" s="66">
        <f t="shared" si="3"/>
        <v>0</v>
      </c>
      <c r="H36" s="66">
        <f t="shared" si="4"/>
        <v>1.8545250387940504</v>
      </c>
      <c r="I36" s="66">
        <f t="shared" si="5"/>
        <v>1.9692454480373032</v>
      </c>
      <c r="J36" s="66">
        <f t="shared" si="6"/>
        <v>-1.8545250387940504</v>
      </c>
      <c r="K36" s="66">
        <f t="shared" si="7"/>
        <v>0</v>
      </c>
      <c r="L36" s="66">
        <f t="shared" si="8"/>
        <v>1.8545250387940504</v>
      </c>
      <c r="M36" s="66">
        <f t="shared" si="9"/>
        <v>1.9692454480373032</v>
      </c>
      <c r="N36" s="66">
        <f t="shared" si="10"/>
        <v>-1.8545250387940504</v>
      </c>
      <c r="O36" s="67">
        <f t="shared" si="11"/>
        <v>3.4392631195140742</v>
      </c>
      <c r="P36" s="67"/>
      <c r="R36" s="66" t="e">
        <f t="shared" si="12"/>
        <v>#VALUE!</v>
      </c>
      <c r="T36" s="66" t="e">
        <f t="shared" si="13"/>
        <v>#VALUE!</v>
      </c>
      <c r="W36" s="10">
        <f t="shared" si="14"/>
        <v>5.2475892352327799E-4</v>
      </c>
      <c r="X36" s="65">
        <f t="shared" si="15"/>
        <v>5.2475892352327795</v>
      </c>
      <c r="Y36" s="68">
        <f t="shared" si="17"/>
        <v>1E-4</v>
      </c>
      <c r="Z36" s="68">
        <f t="shared" si="18"/>
        <v>1E-4</v>
      </c>
      <c r="AA36" s="66">
        <f t="shared" si="16"/>
        <v>1.9692454480373032</v>
      </c>
      <c r="AB36" s="68">
        <f t="shared" si="19"/>
        <v>0.42829627565844985</v>
      </c>
      <c r="AC36" s="11" t="s">
        <v>57</v>
      </c>
    </row>
    <row r="37" spans="1:32">
      <c r="A37">
        <v>22.19</v>
      </c>
      <c r="B37">
        <v>0.21472040924325281</v>
      </c>
      <c r="D37" s="66">
        <f t="shared" si="0"/>
        <v>0.1147204092432528</v>
      </c>
      <c r="E37" s="66">
        <f t="shared" si="1"/>
        <v>2.3611162493133295</v>
      </c>
      <c r="F37" s="66">
        <f t="shared" si="2"/>
        <v>-2.2463958400700768</v>
      </c>
      <c r="G37" s="66">
        <f t="shared" si="3"/>
        <v>0</v>
      </c>
      <c r="H37" s="66">
        <f t="shared" si="4"/>
        <v>2.2463958400700768</v>
      </c>
      <c r="I37" s="66">
        <f t="shared" si="5"/>
        <v>2.3611162493133295</v>
      </c>
      <c r="J37" s="66">
        <f t="shared" si="6"/>
        <v>-2.2463958400700768</v>
      </c>
      <c r="K37" s="66">
        <f t="shared" si="7"/>
        <v>0</v>
      </c>
      <c r="L37" s="66">
        <f t="shared" si="8"/>
        <v>2.2463958400700768</v>
      </c>
      <c r="M37" s="66">
        <f t="shared" si="9"/>
        <v>2.3611162493133295</v>
      </c>
      <c r="N37" s="66">
        <f t="shared" si="10"/>
        <v>-2.2463958400700768</v>
      </c>
      <c r="O37" s="67">
        <f t="shared" si="11"/>
        <v>5.0462942702841458</v>
      </c>
      <c r="P37" s="67"/>
      <c r="R37" s="66" t="e">
        <f t="shared" si="12"/>
        <v>#VALUE!</v>
      </c>
      <c r="T37" s="66" t="e">
        <f t="shared" si="13"/>
        <v>#VALUE!</v>
      </c>
      <c r="W37" s="10">
        <f t="shared" si="14"/>
        <v>4.8006336852287257E-4</v>
      </c>
      <c r="X37" s="65">
        <f t="shared" si="15"/>
        <v>4.8006336852287257</v>
      </c>
      <c r="Y37" s="68">
        <f t="shared" si="17"/>
        <v>1E-4</v>
      </c>
      <c r="Z37" s="68">
        <f t="shared" si="18"/>
        <v>1E-4</v>
      </c>
      <c r="AA37" s="66">
        <f t="shared" si="16"/>
        <v>2.3611162493133295</v>
      </c>
      <c r="AB37" s="68">
        <f t="shared" si="19"/>
        <v>0.39187080127602636</v>
      </c>
      <c r="AC37" s="11" t="s">
        <v>58</v>
      </c>
    </row>
    <row r="38" spans="1:32">
      <c r="A38">
        <v>24.3</v>
      </c>
      <c r="B38">
        <v>0.21472040924325281</v>
      </c>
      <c r="D38" s="66">
        <f t="shared" si="0"/>
        <v>0.1147204092432528</v>
      </c>
      <c r="E38" s="66">
        <f t="shared" si="1"/>
        <v>2.7368425904898621</v>
      </c>
      <c r="F38" s="66">
        <f t="shared" si="2"/>
        <v>-2.6221221812466093</v>
      </c>
      <c r="G38" s="66">
        <f t="shared" si="3"/>
        <v>0</v>
      </c>
      <c r="H38" s="66">
        <f t="shared" si="4"/>
        <v>2.6221221812466093</v>
      </c>
      <c r="I38" s="66">
        <f t="shared" si="5"/>
        <v>2.7368425904898621</v>
      </c>
      <c r="J38" s="66">
        <f t="shared" si="6"/>
        <v>-2.6221221812466093</v>
      </c>
      <c r="K38" s="66">
        <f t="shared" si="7"/>
        <v>0</v>
      </c>
      <c r="L38" s="66">
        <f t="shared" si="8"/>
        <v>2.6221221812466093</v>
      </c>
      <c r="M38" s="66">
        <f t="shared" si="9"/>
        <v>2.7368425904898621</v>
      </c>
      <c r="N38" s="66">
        <f t="shared" si="10"/>
        <v>-2.6221221812466093</v>
      </c>
      <c r="O38" s="67">
        <f t="shared" si="11"/>
        <v>6.8755247333854763</v>
      </c>
      <c r="P38" s="67"/>
      <c r="R38" s="66" t="e">
        <f t="shared" si="12"/>
        <v>#VALUE!</v>
      </c>
      <c r="T38" s="66" t="e">
        <f t="shared" si="13"/>
        <v>#VALUE!</v>
      </c>
      <c r="W38" s="10">
        <f t="shared" si="14"/>
        <v>4.3837885380751206E-4</v>
      </c>
      <c r="X38" s="65">
        <f t="shared" si="15"/>
        <v>4.3837885380751205</v>
      </c>
      <c r="Y38" s="68">
        <f t="shared" si="17"/>
        <v>1E-4</v>
      </c>
      <c r="Z38" s="68">
        <f t="shared" si="18"/>
        <v>1E-4</v>
      </c>
      <c r="AA38" s="66">
        <f t="shared" si="16"/>
        <v>2.7368425904898621</v>
      </c>
      <c r="AB38" s="68">
        <f t="shared" si="19"/>
        <v>0.37572634117653259</v>
      </c>
      <c r="AC38" s="70" t="str">
        <f>K4</f>
        <v xml:space="preserve"> </v>
      </c>
      <c r="AD38" s="65"/>
      <c r="AF38" s="65"/>
    </row>
    <row r="39" spans="1:32">
      <c r="A39">
        <v>26.6</v>
      </c>
      <c r="B39">
        <v>0.24156046039865939</v>
      </c>
      <c r="D39" s="66">
        <f t="shared" si="0"/>
        <v>0.14156046039865938</v>
      </c>
      <c r="E39" s="66">
        <f t="shared" si="1"/>
        <v>3.0851019852477473</v>
      </c>
      <c r="F39" s="66">
        <f t="shared" si="2"/>
        <v>-2.9435415248490879</v>
      </c>
      <c r="G39" s="66">
        <f t="shared" si="3"/>
        <v>0</v>
      </c>
      <c r="H39" s="66">
        <f t="shared" si="4"/>
        <v>2.9435415248490879</v>
      </c>
      <c r="I39" s="66">
        <f t="shared" si="5"/>
        <v>3.0851019852477473</v>
      </c>
      <c r="J39" s="66">
        <f t="shared" si="6"/>
        <v>-2.9435415248490879</v>
      </c>
      <c r="K39" s="66">
        <f t="shared" si="7"/>
        <v>0</v>
      </c>
      <c r="L39" s="66">
        <f t="shared" si="8"/>
        <v>2.9435415248490879</v>
      </c>
      <c r="M39" s="66">
        <f t="shared" si="9"/>
        <v>3.0851019852477473</v>
      </c>
      <c r="N39" s="66">
        <f t="shared" si="10"/>
        <v>-2.9435415248490879</v>
      </c>
      <c r="O39" s="67">
        <f t="shared" si="11"/>
        <v>8.6644367085108929</v>
      </c>
      <c r="P39" s="67"/>
      <c r="R39" s="66" t="e">
        <f t="shared" si="12"/>
        <v>#VALUE!</v>
      </c>
      <c r="T39" s="66" t="e">
        <f t="shared" si="13"/>
        <v>#VALUE!</v>
      </c>
      <c r="W39" s="10">
        <f t="shared" si="14"/>
        <v>4.0047391532039634E-4</v>
      </c>
      <c r="X39" s="65">
        <f t="shared" si="15"/>
        <v>4.0047391532039631</v>
      </c>
      <c r="Y39" s="68">
        <f t="shared" si="17"/>
        <v>2.684005115540658E-2</v>
      </c>
      <c r="Z39" s="68">
        <f t="shared" si="18"/>
        <v>2.684005115540658E-2</v>
      </c>
      <c r="AA39" s="66">
        <f t="shared" si="16"/>
        <v>3.0851019852477473</v>
      </c>
      <c r="AB39" s="68">
        <f t="shared" si="19"/>
        <v>0.34825939475788514</v>
      </c>
      <c r="AC39" s="11" t="s">
        <v>59</v>
      </c>
      <c r="AD39" s="65"/>
      <c r="AF39" s="65"/>
    </row>
    <row r="40" spans="1:32">
      <c r="A40">
        <v>29</v>
      </c>
      <c r="B40">
        <v>0.24156046039865939</v>
      </c>
      <c r="D40" s="66">
        <f t="shared" ref="D40:D71" si="20">IF(B40-$D$4&gt;0.05,B40-$D$4,IF(A40="","",0))</f>
        <v>0.14156046039865938</v>
      </c>
      <c r="E40" s="66">
        <f t="shared" ref="E40:E71" si="21">IF(D40="","",IF(A40&lt;$F$4+0.01,0,10^(((-0.434*$E$4)/(LOG(A40)-LOG($F$4)))+LOG($G$4))))</f>
        <v>3.3939646189366526</v>
      </c>
      <c r="F40" s="66">
        <f t="shared" ref="F40:F71" si="22">IF(E40="","",IF(ABS(D40-E40)&lt;0.05,0,D40-E40))</f>
        <v>-3.2524041585379933</v>
      </c>
      <c r="G40" s="66">
        <f t="shared" ref="G40:G71" si="23">IF(OR(D40="",$H$4=""),"",IF(A40&lt;$I$4,0,10^(((-0.434*$H$4)/(LOG(A40)-LOG($I$4)))+LOG($J$4))))</f>
        <v>0</v>
      </c>
      <c r="H40" s="66">
        <f t="shared" ref="H40:H71" si="24">IF(G40="","",IF(ABS(G40-F40)&lt;0.05,0,G40-F40))</f>
        <v>3.2524041585379933</v>
      </c>
      <c r="I40" s="66">
        <f t="shared" ref="I40:I71" si="25">IF(G40="","",E40+G40)</f>
        <v>3.3939646189366526</v>
      </c>
      <c r="J40" s="66">
        <f t="shared" ref="J40:J71" si="26">IF(I40="","",IF(ABS(D40-I40)&lt;0.05,0,D40-I40))</f>
        <v>-3.2524041585379933</v>
      </c>
      <c r="K40" s="66">
        <f t="shared" ref="K40:K71" si="27">IF(OR(G40="",$K$4=""),"",IF(A40&lt;$L$4,0,10^(((-0.434*$K$4)/(LOG(A40)-LOG($L$4)))+LOG($M$4))))</f>
        <v>0</v>
      </c>
      <c r="L40" s="66">
        <f t="shared" ref="L40:L71" si="28">IF(K40="","",IF(ABS(K40-J40)&lt;0.05,0,K40-J40))</f>
        <v>3.2524041585379933</v>
      </c>
      <c r="M40" s="66">
        <f t="shared" ref="M40:M71" si="29">IF(L40="","",E40+G40+K40)</f>
        <v>3.3939646189366526</v>
      </c>
      <c r="N40" s="66">
        <f t="shared" ref="N40:N71" si="30">IF(M40="","",IF(ABS(D40-M40)&lt;0.05,0,D40-M40))</f>
        <v>-3.2524041585379933</v>
      </c>
      <c r="O40" s="67">
        <f t="shared" ref="O40:O71" si="31">IF($H$4="",IF(A40="","",F40^2),IF(N40="","",N40^2))</f>
        <v>10.578132810475232</v>
      </c>
      <c r="P40" s="67"/>
      <c r="R40" s="66" t="e">
        <f t="shared" ref="R40:R71" si="32">IF(D40="","",IF(T40=0," ",1-(D40/$O$4)))</f>
        <v>#VALUE!</v>
      </c>
      <c r="T40" s="66" t="e">
        <f t="shared" ref="T40:T71" si="33">IF(D40="","",($T$3*COS($V$3*PI()/180)/($T$4*ABS(COS($V$4*PI()/180))*0.434*($R$5-$R$6))*A40))</f>
        <v>#VALUE!</v>
      </c>
      <c r="W40" s="10">
        <f t="shared" ref="W40:W71" si="34">IF(D40="","",(-2*$T$4*COS($V$4*PI()/180))/(A40*69035))</f>
        <v>3.6733124646629457E-4</v>
      </c>
      <c r="X40" s="65">
        <f t="shared" ref="X40:X71" si="35">IF(D40="","",IF(W40=" "," ",W40*10000))</f>
        <v>3.6733124646629456</v>
      </c>
      <c r="Y40" s="68">
        <f t="shared" si="17"/>
        <v>1E-4</v>
      </c>
      <c r="Z40" s="68">
        <f t="shared" si="18"/>
        <v>1E-4</v>
      </c>
      <c r="AA40" s="66">
        <f t="shared" ref="AA40:AA71" si="36">(IF(M40="",(IF(I40="",E40,I40)),M40 ))</f>
        <v>3.3939646189366526</v>
      </c>
      <c r="AB40" s="68">
        <f t="shared" si="19"/>
        <v>0.30886263368890532</v>
      </c>
      <c r="AC40" s="70" t="str">
        <f>L4</f>
        <v xml:space="preserve"> </v>
      </c>
      <c r="AD40" s="65"/>
      <c r="AF40" s="65"/>
    </row>
    <row r="41" spans="1:32">
      <c r="A41">
        <v>31.79</v>
      </c>
      <c r="B41">
        <v>0.24156046039865939</v>
      </c>
      <c r="D41" s="66">
        <f t="shared" si="20"/>
        <v>0.14156046039865938</v>
      </c>
      <c r="E41" s="66">
        <f t="shared" si="21"/>
        <v>3.6981039264169588</v>
      </c>
      <c r="F41" s="66">
        <f t="shared" si="22"/>
        <v>-3.5565434660182995</v>
      </c>
      <c r="G41" s="66">
        <f t="shared" si="23"/>
        <v>0</v>
      </c>
      <c r="H41" s="66">
        <f t="shared" si="24"/>
        <v>3.5565434660182995</v>
      </c>
      <c r="I41" s="66">
        <f t="shared" si="25"/>
        <v>3.6981039264169588</v>
      </c>
      <c r="J41" s="66">
        <f t="shared" si="26"/>
        <v>-3.5565434660182995</v>
      </c>
      <c r="K41" s="66">
        <f t="shared" si="27"/>
        <v>0</v>
      </c>
      <c r="L41" s="66">
        <f t="shared" si="28"/>
        <v>3.5565434660182995</v>
      </c>
      <c r="M41" s="66">
        <f t="shared" si="29"/>
        <v>3.6981039264169588</v>
      </c>
      <c r="N41" s="66">
        <f t="shared" si="30"/>
        <v>-3.5565434660182995</v>
      </c>
      <c r="O41" s="67">
        <f t="shared" si="31"/>
        <v>12.64900142567746</v>
      </c>
      <c r="P41" s="67"/>
      <c r="R41" s="66" t="e">
        <f t="shared" si="32"/>
        <v>#VALUE!</v>
      </c>
      <c r="T41" s="66" t="e">
        <f t="shared" si="33"/>
        <v>#VALUE!</v>
      </c>
      <c r="W41" s="10">
        <f t="shared" si="34"/>
        <v>3.3509298985600955E-4</v>
      </c>
      <c r="X41" s="65">
        <f t="shared" si="35"/>
        <v>3.3509298985600955</v>
      </c>
      <c r="Y41" s="68">
        <f t="shared" ref="Y41:Y72" si="37">IF(B41-B40&lt;0.0001,0.0001,B41-B40)</f>
        <v>1E-4</v>
      </c>
      <c r="Z41" s="68">
        <f t="shared" ref="Z41:Z72" si="38">IF(D41-D40&lt;0.0001,0.0001,D41-D40)</f>
        <v>1E-4</v>
      </c>
      <c r="AA41" s="66">
        <f t="shared" si="36"/>
        <v>3.6981039264169588</v>
      </c>
      <c r="AB41" s="68">
        <f t="shared" ref="AB41:AB72" si="39">IF(AA41-AA40&lt;0.0001,0.0001,AA41-AA40)</f>
        <v>0.30413930748030626</v>
      </c>
      <c r="AC41" s="11" t="s">
        <v>60</v>
      </c>
      <c r="AD41" s="65"/>
      <c r="AF41" s="65"/>
    </row>
    <row r="42" spans="1:32">
      <c r="A42">
        <v>34.79</v>
      </c>
      <c r="B42">
        <v>0.24156046039865939</v>
      </c>
      <c r="D42" s="66">
        <f t="shared" si="20"/>
        <v>0.14156046039865938</v>
      </c>
      <c r="E42" s="66">
        <f t="shared" si="21"/>
        <v>3.97399744170467</v>
      </c>
      <c r="F42" s="66">
        <f t="shared" si="22"/>
        <v>-3.8324369813060106</v>
      </c>
      <c r="G42" s="66">
        <f t="shared" si="23"/>
        <v>0</v>
      </c>
      <c r="H42" s="66">
        <f t="shared" si="24"/>
        <v>3.8324369813060106</v>
      </c>
      <c r="I42" s="66">
        <f t="shared" si="25"/>
        <v>3.97399744170467</v>
      </c>
      <c r="J42" s="66">
        <f t="shared" si="26"/>
        <v>-3.8324369813060106</v>
      </c>
      <c r="K42" s="66">
        <f t="shared" si="27"/>
        <v>0</v>
      </c>
      <c r="L42" s="66">
        <f t="shared" si="28"/>
        <v>3.8324369813060106</v>
      </c>
      <c r="M42" s="66">
        <f t="shared" si="29"/>
        <v>3.97399744170467</v>
      </c>
      <c r="N42" s="66">
        <f t="shared" si="30"/>
        <v>-3.8324369813060106</v>
      </c>
      <c r="O42" s="67">
        <f t="shared" si="31"/>
        <v>14.687573215681928</v>
      </c>
      <c r="P42" s="67"/>
      <c r="R42" s="66" t="e">
        <f t="shared" si="32"/>
        <v>#VALUE!</v>
      </c>
      <c r="T42" s="66" t="e">
        <f t="shared" si="33"/>
        <v>#VALUE!</v>
      </c>
      <c r="W42" s="10">
        <f t="shared" si="34"/>
        <v>3.0619735980231514E-4</v>
      </c>
      <c r="X42" s="65">
        <f t="shared" si="35"/>
        <v>3.0619735980231515</v>
      </c>
      <c r="Y42" s="68">
        <f t="shared" si="37"/>
        <v>1E-4</v>
      </c>
      <c r="Z42" s="68">
        <f t="shared" si="38"/>
        <v>1E-4</v>
      </c>
      <c r="AA42" s="66">
        <f t="shared" si="36"/>
        <v>3.97399744170467</v>
      </c>
      <c r="AB42" s="68">
        <f t="shared" si="39"/>
        <v>0.27589351528771111</v>
      </c>
      <c r="AC42" s="70">
        <f>M4</f>
        <v>0</v>
      </c>
      <c r="AD42" s="65"/>
      <c r="AF42" s="65"/>
    </row>
    <row r="43" spans="1:32">
      <c r="A43">
        <v>38</v>
      </c>
      <c r="B43">
        <v>0.24156046039865939</v>
      </c>
      <c r="D43" s="66">
        <f t="shared" si="20"/>
        <v>0.14156046039865938</v>
      </c>
      <c r="E43" s="66">
        <f t="shared" si="21"/>
        <v>4.2239855373026778</v>
      </c>
      <c r="F43" s="66">
        <f t="shared" si="22"/>
        <v>-4.082425076904018</v>
      </c>
      <c r="G43" s="66">
        <f t="shared" si="23"/>
        <v>0</v>
      </c>
      <c r="H43" s="66">
        <f t="shared" si="24"/>
        <v>4.082425076904018</v>
      </c>
      <c r="I43" s="66">
        <f t="shared" si="25"/>
        <v>4.2239855373026778</v>
      </c>
      <c r="J43" s="66">
        <f t="shared" si="26"/>
        <v>-4.082425076904018</v>
      </c>
      <c r="K43" s="66">
        <f t="shared" si="27"/>
        <v>0</v>
      </c>
      <c r="L43" s="66">
        <f t="shared" si="28"/>
        <v>4.082425076904018</v>
      </c>
      <c r="M43" s="66">
        <f t="shared" si="29"/>
        <v>4.2239855373026778</v>
      </c>
      <c r="N43" s="66">
        <f t="shared" si="30"/>
        <v>-4.082425076904018</v>
      </c>
      <c r="O43" s="67">
        <f t="shared" si="31"/>
        <v>16.666194508534776</v>
      </c>
      <c r="P43" s="67"/>
      <c r="R43" s="66" t="e">
        <f t="shared" si="32"/>
        <v>#VALUE!</v>
      </c>
      <c r="T43" s="66" t="e">
        <f t="shared" si="33"/>
        <v>#VALUE!</v>
      </c>
      <c r="W43" s="10">
        <f t="shared" si="34"/>
        <v>2.8033174072427742E-4</v>
      </c>
      <c r="X43" s="65">
        <f t="shared" si="35"/>
        <v>2.803317407242774</v>
      </c>
      <c r="Y43" s="68">
        <f t="shared" si="37"/>
        <v>1E-4</v>
      </c>
      <c r="Z43" s="68">
        <f t="shared" si="38"/>
        <v>1E-4</v>
      </c>
      <c r="AA43" s="66">
        <f t="shared" si="36"/>
        <v>4.2239855373026778</v>
      </c>
      <c r="AB43" s="68">
        <f t="shared" si="39"/>
        <v>0.24998809559800783</v>
      </c>
    </row>
    <row r="44" spans="1:32">
      <c r="A44">
        <v>41.59</v>
      </c>
      <c r="B44">
        <v>0.24156046039865939</v>
      </c>
      <c r="D44" s="66">
        <f t="shared" si="20"/>
        <v>0.14156046039865938</v>
      </c>
      <c r="E44" s="66">
        <f t="shared" si="21"/>
        <v>4.4609596696656482</v>
      </c>
      <c r="F44" s="66">
        <f t="shared" si="22"/>
        <v>-4.3193992092669884</v>
      </c>
      <c r="G44" s="66">
        <f t="shared" si="23"/>
        <v>0</v>
      </c>
      <c r="H44" s="66">
        <f t="shared" si="24"/>
        <v>4.3193992092669884</v>
      </c>
      <c r="I44" s="66">
        <f t="shared" si="25"/>
        <v>4.4609596696656482</v>
      </c>
      <c r="J44" s="66">
        <f t="shared" si="26"/>
        <v>-4.3193992092669884</v>
      </c>
      <c r="K44" s="66">
        <f t="shared" si="27"/>
        <v>0</v>
      </c>
      <c r="L44" s="66">
        <f t="shared" si="28"/>
        <v>4.3193992092669884</v>
      </c>
      <c r="M44" s="66">
        <f t="shared" si="29"/>
        <v>4.4609596696656482</v>
      </c>
      <c r="N44" s="66">
        <f t="shared" si="30"/>
        <v>-4.3193992092669884</v>
      </c>
      <c r="O44" s="67">
        <f t="shared" si="31"/>
        <v>18.657209529016285</v>
      </c>
      <c r="P44" s="67"/>
      <c r="R44" s="66" t="e">
        <f t="shared" si="32"/>
        <v>#VALUE!</v>
      </c>
      <c r="T44" s="66" t="e">
        <f t="shared" si="33"/>
        <v>#VALUE!</v>
      </c>
      <c r="W44" s="10">
        <f t="shared" si="34"/>
        <v>2.5613383379472328E-4</v>
      </c>
      <c r="X44" s="65">
        <f t="shared" si="35"/>
        <v>2.561338337947233</v>
      </c>
      <c r="Y44" s="68">
        <f t="shared" si="37"/>
        <v>1E-4</v>
      </c>
      <c r="Z44" s="68">
        <f t="shared" si="38"/>
        <v>1E-4</v>
      </c>
      <c r="AA44" s="66">
        <f t="shared" si="36"/>
        <v>4.4609596696656482</v>
      </c>
      <c r="AB44" s="68">
        <f t="shared" si="39"/>
        <v>0.23697413236297038</v>
      </c>
    </row>
    <row r="45" spans="1:32">
      <c r="A45">
        <v>44.8</v>
      </c>
      <c r="B45">
        <v>0.24156046039865939</v>
      </c>
      <c r="D45" s="66">
        <f t="shared" si="20"/>
        <v>0.14156046039865938</v>
      </c>
      <c r="E45" s="66">
        <f t="shared" si="21"/>
        <v>4.6431098451012023</v>
      </c>
      <c r="F45" s="66">
        <f t="shared" si="22"/>
        <v>-4.5015493847025425</v>
      </c>
      <c r="G45" s="66">
        <f t="shared" si="23"/>
        <v>0</v>
      </c>
      <c r="H45" s="66">
        <f t="shared" si="24"/>
        <v>4.5015493847025425</v>
      </c>
      <c r="I45" s="66">
        <f t="shared" si="25"/>
        <v>4.6431098451012023</v>
      </c>
      <c r="J45" s="66">
        <f t="shared" si="26"/>
        <v>-4.5015493847025425</v>
      </c>
      <c r="K45" s="66">
        <f t="shared" si="27"/>
        <v>0</v>
      </c>
      <c r="L45" s="66">
        <f t="shared" si="28"/>
        <v>4.5015493847025425</v>
      </c>
      <c r="M45" s="66">
        <f t="shared" si="29"/>
        <v>4.6431098451012023</v>
      </c>
      <c r="N45" s="66">
        <f t="shared" si="30"/>
        <v>-4.5015493847025425</v>
      </c>
      <c r="O45" s="67">
        <f t="shared" si="31"/>
        <v>20.263946862915841</v>
      </c>
      <c r="P45" s="67"/>
      <c r="R45" s="66" t="e">
        <f t="shared" si="32"/>
        <v>#VALUE!</v>
      </c>
      <c r="T45" s="66" t="e">
        <f t="shared" si="33"/>
        <v>#VALUE!</v>
      </c>
      <c r="W45" s="10">
        <f t="shared" si="34"/>
        <v>2.3778138722148532E-4</v>
      </c>
      <c r="X45" s="65">
        <f t="shared" si="35"/>
        <v>2.3778138722148534</v>
      </c>
      <c r="Y45" s="68">
        <f t="shared" si="37"/>
        <v>1E-4</v>
      </c>
      <c r="Z45" s="68">
        <f t="shared" si="38"/>
        <v>1E-4</v>
      </c>
      <c r="AA45" s="66">
        <f t="shared" si="36"/>
        <v>4.6431098451012023</v>
      </c>
      <c r="AB45" s="68">
        <f t="shared" si="39"/>
        <v>0.18215017543555412</v>
      </c>
    </row>
    <row r="46" spans="1:32">
      <c r="A46">
        <v>48.11</v>
      </c>
      <c r="B46">
        <v>0.24156046039865939</v>
      </c>
      <c r="D46" s="66">
        <f t="shared" si="20"/>
        <v>0.14156046039865938</v>
      </c>
      <c r="E46" s="66">
        <f t="shared" si="21"/>
        <v>4.8075958086593529</v>
      </c>
      <c r="F46" s="66">
        <f t="shared" si="22"/>
        <v>-4.6660353482606931</v>
      </c>
      <c r="G46" s="66">
        <f t="shared" si="23"/>
        <v>0</v>
      </c>
      <c r="H46" s="66">
        <f t="shared" si="24"/>
        <v>4.6660353482606931</v>
      </c>
      <c r="I46" s="66">
        <f t="shared" si="25"/>
        <v>4.8075958086593529</v>
      </c>
      <c r="J46" s="66">
        <f t="shared" si="26"/>
        <v>-4.6660353482606931</v>
      </c>
      <c r="K46" s="66">
        <f t="shared" si="27"/>
        <v>0</v>
      </c>
      <c r="L46" s="66">
        <f t="shared" si="28"/>
        <v>4.6660353482606931</v>
      </c>
      <c r="M46" s="66">
        <f t="shared" si="29"/>
        <v>4.8075958086593529</v>
      </c>
      <c r="N46" s="66">
        <f t="shared" si="30"/>
        <v>-4.6660353482606931</v>
      </c>
      <c r="O46" s="67">
        <f t="shared" si="31"/>
        <v>21.771885871218288</v>
      </c>
      <c r="P46" s="67"/>
      <c r="R46" s="66" t="e">
        <f t="shared" si="32"/>
        <v>#VALUE!</v>
      </c>
      <c r="T46" s="66" t="e">
        <f t="shared" si="33"/>
        <v>#VALUE!</v>
      </c>
      <c r="W46" s="10">
        <f t="shared" si="34"/>
        <v>2.2142186962216884E-4</v>
      </c>
      <c r="X46" s="65">
        <f t="shared" si="35"/>
        <v>2.2142186962216885</v>
      </c>
      <c r="Y46" s="68">
        <f t="shared" si="37"/>
        <v>1E-4</v>
      </c>
      <c r="Z46" s="68">
        <f t="shared" si="38"/>
        <v>1E-4</v>
      </c>
      <c r="AA46" s="66">
        <f t="shared" si="36"/>
        <v>4.8075958086593529</v>
      </c>
      <c r="AB46" s="68">
        <f t="shared" si="39"/>
        <v>0.16448596355815059</v>
      </c>
    </row>
    <row r="47" spans="1:32">
      <c r="A47">
        <v>53.17</v>
      </c>
      <c r="B47">
        <v>0.24156046039865939</v>
      </c>
      <c r="D47" s="66">
        <f t="shared" si="20"/>
        <v>0.14156046039865938</v>
      </c>
      <c r="E47" s="66">
        <f t="shared" si="21"/>
        <v>5.0230167641741366</v>
      </c>
      <c r="F47" s="66">
        <f t="shared" si="22"/>
        <v>-4.8814563037754768</v>
      </c>
      <c r="G47" s="66">
        <f t="shared" si="23"/>
        <v>0</v>
      </c>
      <c r="H47" s="66">
        <f t="shared" si="24"/>
        <v>4.8814563037754768</v>
      </c>
      <c r="I47" s="66">
        <f t="shared" si="25"/>
        <v>5.0230167641741366</v>
      </c>
      <c r="J47" s="66">
        <f t="shared" si="26"/>
        <v>-4.8814563037754768</v>
      </c>
      <c r="K47" s="66">
        <f t="shared" si="27"/>
        <v>0</v>
      </c>
      <c r="L47" s="66">
        <f t="shared" si="28"/>
        <v>4.8814563037754768</v>
      </c>
      <c r="M47" s="66">
        <f t="shared" si="29"/>
        <v>5.0230167641741366</v>
      </c>
      <c r="N47" s="66">
        <f t="shared" si="30"/>
        <v>-4.8814563037754768</v>
      </c>
      <c r="O47" s="67">
        <f t="shared" si="31"/>
        <v>23.828615645669341</v>
      </c>
      <c r="P47" s="67"/>
      <c r="R47" s="66" t="e">
        <f t="shared" si="32"/>
        <v>#VALUE!</v>
      </c>
      <c r="T47" s="66" t="e">
        <f t="shared" si="33"/>
        <v>#VALUE!</v>
      </c>
      <c r="W47" s="10">
        <f t="shared" si="34"/>
        <v>2.0034993694795076E-4</v>
      </c>
      <c r="X47" s="65">
        <f t="shared" si="35"/>
        <v>2.0034993694795076</v>
      </c>
      <c r="Y47" s="68">
        <f t="shared" si="37"/>
        <v>1E-4</v>
      </c>
      <c r="Z47" s="68">
        <f t="shared" si="38"/>
        <v>1E-4</v>
      </c>
      <c r="AA47" s="66">
        <f t="shared" si="36"/>
        <v>5.0230167641741366</v>
      </c>
      <c r="AB47" s="68">
        <f t="shared" si="39"/>
        <v>0.21542095551478369</v>
      </c>
    </row>
    <row r="48" spans="1:32">
      <c r="A48">
        <v>58.03</v>
      </c>
      <c r="B48">
        <v>0.24156046039865939</v>
      </c>
      <c r="D48" s="66">
        <f t="shared" si="20"/>
        <v>0.14156046039865938</v>
      </c>
      <c r="E48" s="66">
        <f t="shared" si="21"/>
        <v>5.1980369720055801</v>
      </c>
      <c r="F48" s="66">
        <f t="shared" si="22"/>
        <v>-5.0564765116069204</v>
      </c>
      <c r="G48" s="66">
        <f t="shared" si="23"/>
        <v>0</v>
      </c>
      <c r="H48" s="66">
        <f t="shared" si="24"/>
        <v>5.0564765116069204</v>
      </c>
      <c r="I48" s="66">
        <f t="shared" si="25"/>
        <v>5.1980369720055801</v>
      </c>
      <c r="J48" s="66">
        <f t="shared" si="26"/>
        <v>-5.0564765116069204</v>
      </c>
      <c r="K48" s="66">
        <f t="shared" si="27"/>
        <v>0</v>
      </c>
      <c r="L48" s="66">
        <f t="shared" si="28"/>
        <v>5.0564765116069204</v>
      </c>
      <c r="M48" s="66">
        <f t="shared" si="29"/>
        <v>5.1980369720055801</v>
      </c>
      <c r="N48" s="66">
        <f t="shared" si="30"/>
        <v>-5.0564765116069204</v>
      </c>
      <c r="O48" s="67">
        <f t="shared" si="31"/>
        <v>25.567954712432488</v>
      </c>
      <c r="P48" s="67"/>
      <c r="R48" s="66" t="e">
        <f t="shared" si="32"/>
        <v>#VALUE!</v>
      </c>
      <c r="T48" s="66" t="e">
        <f t="shared" si="33"/>
        <v>#VALUE!</v>
      </c>
      <c r="W48" s="10">
        <f t="shared" si="34"/>
        <v>1.8357067288510325E-4</v>
      </c>
      <c r="X48" s="65">
        <f t="shared" si="35"/>
        <v>1.8357067288510325</v>
      </c>
      <c r="Y48" s="68">
        <f t="shared" si="37"/>
        <v>1E-4</v>
      </c>
      <c r="Z48" s="68">
        <f t="shared" si="38"/>
        <v>1E-4</v>
      </c>
      <c r="AA48" s="66">
        <f t="shared" si="36"/>
        <v>5.1980369720055801</v>
      </c>
      <c r="AB48" s="68">
        <f t="shared" si="39"/>
        <v>0.17502020783144356</v>
      </c>
    </row>
    <row r="49" spans="1:28">
      <c r="A49">
        <v>63.33</v>
      </c>
      <c r="B49">
        <v>0.24156046039865939</v>
      </c>
      <c r="D49" s="66">
        <f t="shared" si="20"/>
        <v>0.14156046039865938</v>
      </c>
      <c r="E49" s="66">
        <f t="shared" si="21"/>
        <v>5.3616026029488317</v>
      </c>
      <c r="F49" s="66">
        <f t="shared" si="22"/>
        <v>-5.220042142550172</v>
      </c>
      <c r="G49" s="66">
        <f t="shared" si="23"/>
        <v>0</v>
      </c>
      <c r="H49" s="66">
        <f t="shared" si="24"/>
        <v>5.220042142550172</v>
      </c>
      <c r="I49" s="66">
        <f t="shared" si="25"/>
        <v>5.3616026029488317</v>
      </c>
      <c r="J49" s="66">
        <f t="shared" si="26"/>
        <v>-5.220042142550172</v>
      </c>
      <c r="K49" s="66">
        <f t="shared" si="27"/>
        <v>0</v>
      </c>
      <c r="L49" s="66">
        <f t="shared" si="28"/>
        <v>5.220042142550172</v>
      </c>
      <c r="M49" s="66">
        <f t="shared" si="29"/>
        <v>5.3616026029488317</v>
      </c>
      <c r="N49" s="66">
        <f t="shared" si="30"/>
        <v>-5.220042142550172</v>
      </c>
      <c r="O49" s="67">
        <f t="shared" si="31"/>
        <v>27.248839969999789</v>
      </c>
      <c r="P49" s="67"/>
      <c r="R49" s="66" t="e">
        <f t="shared" si="32"/>
        <v>#VALUE!</v>
      </c>
      <c r="T49" s="66" t="e">
        <f t="shared" si="33"/>
        <v>#VALUE!</v>
      </c>
      <c r="W49" s="10">
        <f t="shared" si="34"/>
        <v>1.6820789748180236E-4</v>
      </c>
      <c r="X49" s="65">
        <f t="shared" si="35"/>
        <v>1.6820789748180236</v>
      </c>
      <c r="Y49" s="68">
        <f t="shared" si="37"/>
        <v>1E-4</v>
      </c>
      <c r="Z49" s="68">
        <f t="shared" si="38"/>
        <v>1E-4</v>
      </c>
      <c r="AA49" s="66">
        <f t="shared" si="36"/>
        <v>5.3616026029488317</v>
      </c>
      <c r="AB49" s="68">
        <f t="shared" si="39"/>
        <v>0.16356563094325161</v>
      </c>
    </row>
    <row r="50" spans="1:28">
      <c r="A50">
        <v>69.48</v>
      </c>
      <c r="B50">
        <v>0.24156046039865939</v>
      </c>
      <c r="D50" s="66">
        <f t="shared" si="20"/>
        <v>0.14156046039865938</v>
      </c>
      <c r="E50" s="66">
        <f t="shared" si="21"/>
        <v>5.5237926572924954</v>
      </c>
      <c r="F50" s="66">
        <f t="shared" si="22"/>
        <v>-5.3822321968938356</v>
      </c>
      <c r="G50" s="66">
        <f t="shared" si="23"/>
        <v>0</v>
      </c>
      <c r="H50" s="66">
        <f t="shared" si="24"/>
        <v>5.3822321968938356</v>
      </c>
      <c r="I50" s="66">
        <f t="shared" si="25"/>
        <v>5.5237926572924954</v>
      </c>
      <c r="J50" s="66">
        <f t="shared" si="26"/>
        <v>-5.3822321968938356</v>
      </c>
      <c r="K50" s="66">
        <f t="shared" si="27"/>
        <v>0</v>
      </c>
      <c r="L50" s="66">
        <f t="shared" si="28"/>
        <v>5.3822321968938356</v>
      </c>
      <c r="M50" s="66">
        <f t="shared" si="29"/>
        <v>5.5237926572924954</v>
      </c>
      <c r="N50" s="66">
        <f t="shared" si="30"/>
        <v>-5.3822321968938356</v>
      </c>
      <c r="O50" s="67">
        <f t="shared" si="31"/>
        <v>28.968423421280644</v>
      </c>
      <c r="P50" s="67"/>
      <c r="R50" s="66" t="e">
        <f t="shared" si="32"/>
        <v>#VALUE!</v>
      </c>
      <c r="T50" s="66" t="e">
        <f t="shared" si="33"/>
        <v>#VALUE!</v>
      </c>
      <c r="W50" s="10">
        <f t="shared" si="34"/>
        <v>1.5331902918138375E-4</v>
      </c>
      <c r="X50" s="65">
        <f t="shared" si="35"/>
        <v>1.5331902918138376</v>
      </c>
      <c r="Y50" s="68">
        <f t="shared" si="37"/>
        <v>1E-4</v>
      </c>
      <c r="Z50" s="68">
        <f t="shared" si="38"/>
        <v>1E-4</v>
      </c>
      <c r="AA50" s="66">
        <f t="shared" si="36"/>
        <v>5.5237926572924954</v>
      </c>
      <c r="AB50" s="68">
        <f t="shared" si="39"/>
        <v>0.16219005434366363</v>
      </c>
    </row>
    <row r="51" spans="1:28">
      <c r="A51">
        <v>76.72</v>
      </c>
      <c r="B51">
        <v>0.24156046039865939</v>
      </c>
      <c r="D51" s="66">
        <f t="shared" si="20"/>
        <v>0.14156046039865938</v>
      </c>
      <c r="E51" s="66">
        <f t="shared" si="21"/>
        <v>5.68560824734113</v>
      </c>
      <c r="F51" s="66">
        <f t="shared" si="22"/>
        <v>-5.5440477869424702</v>
      </c>
      <c r="G51" s="66">
        <f t="shared" si="23"/>
        <v>0</v>
      </c>
      <c r="H51" s="66">
        <f t="shared" si="24"/>
        <v>5.5440477869424702</v>
      </c>
      <c r="I51" s="66">
        <f t="shared" si="25"/>
        <v>5.68560824734113</v>
      </c>
      <c r="J51" s="66">
        <f t="shared" si="26"/>
        <v>-5.5440477869424702</v>
      </c>
      <c r="K51" s="66">
        <f t="shared" si="27"/>
        <v>0</v>
      </c>
      <c r="L51" s="66">
        <f t="shared" si="28"/>
        <v>5.5440477869424702</v>
      </c>
      <c r="M51" s="66">
        <f t="shared" si="29"/>
        <v>5.68560824734113</v>
      </c>
      <c r="N51" s="66">
        <f t="shared" si="30"/>
        <v>-5.5440477869424702</v>
      </c>
      <c r="O51" s="67">
        <f t="shared" si="31"/>
        <v>30.736465863901703</v>
      </c>
      <c r="P51" s="67"/>
      <c r="R51" s="66" t="e">
        <f t="shared" si="32"/>
        <v>#VALUE!</v>
      </c>
      <c r="T51" s="66" t="e">
        <f t="shared" si="33"/>
        <v>#VALUE!</v>
      </c>
      <c r="W51" s="10">
        <f t="shared" si="34"/>
        <v>1.3885044509283814E-4</v>
      </c>
      <c r="X51" s="65">
        <f t="shared" si="35"/>
        <v>1.3885044509283815</v>
      </c>
      <c r="Y51" s="68">
        <f t="shared" si="37"/>
        <v>1E-4</v>
      </c>
      <c r="Z51" s="68">
        <f t="shared" si="38"/>
        <v>1E-4</v>
      </c>
      <c r="AA51" s="66">
        <f t="shared" si="36"/>
        <v>5.68560824734113</v>
      </c>
      <c r="AB51" s="68">
        <f t="shared" si="39"/>
        <v>0.16181559004863466</v>
      </c>
    </row>
    <row r="52" spans="1:28">
      <c r="A52">
        <v>83.38</v>
      </c>
      <c r="B52">
        <v>0.24156046039865939</v>
      </c>
      <c r="D52" s="66">
        <f t="shared" si="20"/>
        <v>0.14156046039865938</v>
      </c>
      <c r="E52" s="66">
        <f t="shared" si="21"/>
        <v>5.8130273785735813</v>
      </c>
      <c r="F52" s="66">
        <f t="shared" si="22"/>
        <v>-5.6714669181749215</v>
      </c>
      <c r="G52" s="66">
        <f t="shared" si="23"/>
        <v>0</v>
      </c>
      <c r="H52" s="66">
        <f t="shared" si="24"/>
        <v>5.6714669181749215</v>
      </c>
      <c r="I52" s="66">
        <f t="shared" si="25"/>
        <v>5.8130273785735813</v>
      </c>
      <c r="J52" s="66">
        <f t="shared" si="26"/>
        <v>-5.6714669181749215</v>
      </c>
      <c r="K52" s="66">
        <f t="shared" si="27"/>
        <v>0</v>
      </c>
      <c r="L52" s="66">
        <f t="shared" si="28"/>
        <v>5.6714669181749215</v>
      </c>
      <c r="M52" s="66">
        <f t="shared" si="29"/>
        <v>5.8130273785735813</v>
      </c>
      <c r="N52" s="66">
        <f t="shared" si="30"/>
        <v>-5.6714669181749215</v>
      </c>
      <c r="O52" s="67">
        <f t="shared" si="31"/>
        <v>32.165537003952544</v>
      </c>
      <c r="P52" s="67"/>
      <c r="R52" s="66" t="e">
        <f t="shared" si="32"/>
        <v>#VALUE!</v>
      </c>
      <c r="T52" s="66" t="e">
        <f t="shared" si="33"/>
        <v>#VALUE!</v>
      </c>
      <c r="W52" s="10">
        <f t="shared" si="34"/>
        <v>1.2775972832240997E-4</v>
      </c>
      <c r="X52" s="65">
        <f t="shared" si="35"/>
        <v>1.2775972832240998</v>
      </c>
      <c r="Y52" s="68">
        <f t="shared" si="37"/>
        <v>1E-4</v>
      </c>
      <c r="Z52" s="68">
        <f t="shared" si="38"/>
        <v>1E-4</v>
      </c>
      <c r="AA52" s="66">
        <f t="shared" si="36"/>
        <v>5.8130273785735813</v>
      </c>
      <c r="AB52" s="68">
        <f t="shared" si="39"/>
        <v>0.1274191312324513</v>
      </c>
    </row>
    <row r="53" spans="1:28">
      <c r="A53">
        <v>91.89</v>
      </c>
      <c r="B53">
        <v>0.24156046039865939</v>
      </c>
      <c r="D53" s="66">
        <f t="shared" si="20"/>
        <v>0.14156046039865938</v>
      </c>
      <c r="E53" s="66">
        <f t="shared" si="21"/>
        <v>5.9528544653010105</v>
      </c>
      <c r="F53" s="66">
        <f t="shared" si="22"/>
        <v>-5.8112940049023507</v>
      </c>
      <c r="G53" s="66">
        <f t="shared" si="23"/>
        <v>0</v>
      </c>
      <c r="H53" s="66">
        <f t="shared" si="24"/>
        <v>5.8112940049023507</v>
      </c>
      <c r="I53" s="66">
        <f t="shared" si="25"/>
        <v>5.9528544653010105</v>
      </c>
      <c r="J53" s="66">
        <f t="shared" si="26"/>
        <v>-5.8112940049023507</v>
      </c>
      <c r="K53" s="66">
        <f t="shared" si="27"/>
        <v>0</v>
      </c>
      <c r="L53" s="66">
        <f t="shared" si="28"/>
        <v>5.8112940049023507</v>
      </c>
      <c r="M53" s="66">
        <f t="shared" si="29"/>
        <v>5.9528544653010105</v>
      </c>
      <c r="N53" s="66">
        <f t="shared" si="30"/>
        <v>-5.8112940049023507</v>
      </c>
      <c r="O53" s="67">
        <f t="shared" si="31"/>
        <v>33.771138011414003</v>
      </c>
      <c r="P53" s="67"/>
      <c r="R53" s="66" t="e">
        <f t="shared" si="32"/>
        <v>#VALUE!</v>
      </c>
      <c r="T53" s="66" t="e">
        <f t="shared" si="33"/>
        <v>#VALUE!</v>
      </c>
      <c r="W53" s="10">
        <f t="shared" si="34"/>
        <v>1.1592780658964569E-4</v>
      </c>
      <c r="X53" s="65">
        <f t="shared" si="35"/>
        <v>1.159278065896457</v>
      </c>
      <c r="Y53" s="68">
        <f t="shared" si="37"/>
        <v>1E-4</v>
      </c>
      <c r="Z53" s="68">
        <f t="shared" si="38"/>
        <v>1E-4</v>
      </c>
      <c r="AA53" s="66">
        <f t="shared" si="36"/>
        <v>5.9528544653010105</v>
      </c>
      <c r="AB53" s="68">
        <f t="shared" si="39"/>
        <v>0.13982708672742916</v>
      </c>
    </row>
    <row r="54" spans="1:28">
      <c r="A54">
        <v>100.46</v>
      </c>
      <c r="B54">
        <v>0.24156046039865939</v>
      </c>
      <c r="D54" s="66">
        <f t="shared" si="20"/>
        <v>0.14156046039865938</v>
      </c>
      <c r="E54" s="66">
        <f t="shared" si="21"/>
        <v>6.0733968287354774</v>
      </c>
      <c r="F54" s="66">
        <f t="shared" si="22"/>
        <v>-5.9318363683368176</v>
      </c>
      <c r="G54" s="66">
        <f t="shared" si="23"/>
        <v>0</v>
      </c>
      <c r="H54" s="66">
        <f t="shared" si="24"/>
        <v>5.9318363683368176</v>
      </c>
      <c r="I54" s="66">
        <f t="shared" si="25"/>
        <v>6.0733968287354774</v>
      </c>
      <c r="J54" s="66">
        <f t="shared" si="26"/>
        <v>-5.9318363683368176</v>
      </c>
      <c r="K54" s="66">
        <f t="shared" si="27"/>
        <v>0</v>
      </c>
      <c r="L54" s="66">
        <f t="shared" si="28"/>
        <v>5.9318363683368176</v>
      </c>
      <c r="M54" s="66">
        <f t="shared" si="29"/>
        <v>6.0733968287354774</v>
      </c>
      <c r="N54" s="66">
        <f t="shared" si="30"/>
        <v>-5.9318363683368176</v>
      </c>
      <c r="O54" s="67">
        <f t="shared" si="31"/>
        <v>35.186682700723324</v>
      </c>
      <c r="P54" s="67"/>
      <c r="R54" s="66" t="e">
        <f t="shared" si="32"/>
        <v>#VALUE!</v>
      </c>
      <c r="T54" s="66" t="e">
        <f t="shared" si="33"/>
        <v>#VALUE!</v>
      </c>
      <c r="W54" s="10">
        <f t="shared" si="34"/>
        <v>1.0603828536255767E-4</v>
      </c>
      <c r="X54" s="65">
        <f t="shared" si="35"/>
        <v>1.0603828536255766</v>
      </c>
      <c r="Y54" s="68">
        <f t="shared" si="37"/>
        <v>1E-4</v>
      </c>
      <c r="Z54" s="68">
        <f t="shared" si="38"/>
        <v>1E-4</v>
      </c>
      <c r="AA54" s="66">
        <f t="shared" si="36"/>
        <v>6.0733968287354774</v>
      </c>
      <c r="AB54" s="68">
        <f t="shared" si="39"/>
        <v>0.12054236343446689</v>
      </c>
    </row>
    <row r="55" spans="1:28">
      <c r="A55">
        <v>110.29</v>
      </c>
      <c r="B55">
        <v>0.24156046039865939</v>
      </c>
      <c r="D55" s="66">
        <f t="shared" si="20"/>
        <v>0.14156046039865938</v>
      </c>
      <c r="E55" s="66">
        <f t="shared" si="21"/>
        <v>6.1923249420897362</v>
      </c>
      <c r="F55" s="66">
        <f t="shared" si="22"/>
        <v>-6.0507644816910764</v>
      </c>
      <c r="G55" s="66">
        <f t="shared" si="23"/>
        <v>0</v>
      </c>
      <c r="H55" s="66">
        <f t="shared" si="24"/>
        <v>6.0507644816910764</v>
      </c>
      <c r="I55" s="66">
        <f t="shared" si="25"/>
        <v>6.1923249420897362</v>
      </c>
      <c r="J55" s="66">
        <f t="shared" si="26"/>
        <v>-6.0507644816910764</v>
      </c>
      <c r="K55" s="66">
        <f t="shared" si="27"/>
        <v>0</v>
      </c>
      <c r="L55" s="66">
        <f t="shared" si="28"/>
        <v>6.0507644816910764</v>
      </c>
      <c r="M55" s="66">
        <f t="shared" si="29"/>
        <v>6.1923249420897362</v>
      </c>
      <c r="N55" s="66">
        <f t="shared" si="30"/>
        <v>-6.0507644816910764</v>
      </c>
      <c r="O55" s="67">
        <f t="shared" si="31"/>
        <v>36.611750812894279</v>
      </c>
      <c r="P55" s="67"/>
      <c r="R55" s="66" t="e">
        <f t="shared" si="32"/>
        <v>#VALUE!</v>
      </c>
      <c r="T55" s="66" t="e">
        <f t="shared" si="33"/>
        <v>#VALUE!</v>
      </c>
      <c r="W55" s="10">
        <f t="shared" si="34"/>
        <v>9.6587234994310837E-5</v>
      </c>
      <c r="X55" s="65">
        <f t="shared" si="35"/>
        <v>0.96587234994310833</v>
      </c>
      <c r="Y55" s="68">
        <f t="shared" si="37"/>
        <v>1E-4</v>
      </c>
      <c r="Z55" s="68">
        <f t="shared" si="38"/>
        <v>1E-4</v>
      </c>
      <c r="AA55" s="66">
        <f t="shared" si="36"/>
        <v>6.1923249420897362</v>
      </c>
      <c r="AB55" s="68">
        <f t="shared" si="39"/>
        <v>0.11892811335425879</v>
      </c>
    </row>
    <row r="56" spans="1:28">
      <c r="A56">
        <v>120.75</v>
      </c>
      <c r="B56">
        <v>0.26840051155406597</v>
      </c>
      <c r="D56" s="66">
        <f t="shared" si="20"/>
        <v>0.16840051155406596</v>
      </c>
      <c r="E56" s="66">
        <f t="shared" si="21"/>
        <v>6.3012186516510189</v>
      </c>
      <c r="F56" s="66">
        <f t="shared" si="22"/>
        <v>-6.132818140096953</v>
      </c>
      <c r="G56" s="66">
        <f t="shared" si="23"/>
        <v>0</v>
      </c>
      <c r="H56" s="66">
        <f t="shared" si="24"/>
        <v>6.132818140096953</v>
      </c>
      <c r="I56" s="66">
        <f t="shared" si="25"/>
        <v>6.3012186516510189</v>
      </c>
      <c r="J56" s="66">
        <f t="shared" si="26"/>
        <v>-6.132818140096953</v>
      </c>
      <c r="K56" s="66">
        <f t="shared" si="27"/>
        <v>0</v>
      </c>
      <c r="L56" s="66">
        <f t="shared" si="28"/>
        <v>6.132818140096953</v>
      </c>
      <c r="M56" s="66">
        <f t="shared" si="29"/>
        <v>6.3012186516510189</v>
      </c>
      <c r="N56" s="66">
        <f t="shared" si="30"/>
        <v>-6.132818140096953</v>
      </c>
      <c r="O56" s="67">
        <f t="shared" si="31"/>
        <v>37.611458339502249</v>
      </c>
      <c r="P56" s="67"/>
      <c r="R56" s="66" t="e">
        <f t="shared" si="32"/>
        <v>#VALUE!</v>
      </c>
      <c r="T56" s="66" t="e">
        <f t="shared" si="33"/>
        <v>#VALUE!</v>
      </c>
      <c r="W56" s="10">
        <f t="shared" si="34"/>
        <v>8.8220340766232241E-5</v>
      </c>
      <c r="X56" s="65">
        <f t="shared" si="35"/>
        <v>0.88220340766232241</v>
      </c>
      <c r="Y56" s="68">
        <f t="shared" si="37"/>
        <v>2.684005115540658E-2</v>
      </c>
      <c r="Z56" s="68">
        <f t="shared" si="38"/>
        <v>2.684005115540658E-2</v>
      </c>
      <c r="AA56" s="66">
        <f t="shared" si="36"/>
        <v>6.3012186516510189</v>
      </c>
      <c r="AB56" s="68">
        <f t="shared" si="39"/>
        <v>0.10889370956128275</v>
      </c>
    </row>
    <row r="57" spans="1:28">
      <c r="A57">
        <v>131.75</v>
      </c>
      <c r="B57">
        <v>0.26840051155406597</v>
      </c>
      <c r="D57" s="66">
        <f t="shared" si="20"/>
        <v>0.16840051155406596</v>
      </c>
      <c r="E57" s="66">
        <f t="shared" si="21"/>
        <v>6.400396079986522</v>
      </c>
      <c r="F57" s="66">
        <f t="shared" si="22"/>
        <v>-6.2319955684324562</v>
      </c>
      <c r="G57" s="66">
        <f t="shared" si="23"/>
        <v>0</v>
      </c>
      <c r="H57" s="66">
        <f t="shared" si="24"/>
        <v>6.2319955684324562</v>
      </c>
      <c r="I57" s="66">
        <f t="shared" si="25"/>
        <v>6.400396079986522</v>
      </c>
      <c r="J57" s="66">
        <f t="shared" si="26"/>
        <v>-6.2319955684324562</v>
      </c>
      <c r="K57" s="66">
        <f t="shared" si="27"/>
        <v>0</v>
      </c>
      <c r="L57" s="66">
        <f t="shared" si="28"/>
        <v>6.2319955684324562</v>
      </c>
      <c r="M57" s="66">
        <f t="shared" si="29"/>
        <v>6.400396079986522</v>
      </c>
      <c r="N57" s="66">
        <f t="shared" si="30"/>
        <v>-6.2319955684324562</v>
      </c>
      <c r="O57" s="67">
        <f t="shared" si="31"/>
        <v>38.837768764961773</v>
      </c>
      <c r="P57" s="67"/>
      <c r="R57" s="66" t="e">
        <f t="shared" si="32"/>
        <v>#VALUE!</v>
      </c>
      <c r="T57" s="66" t="e">
        <f t="shared" si="33"/>
        <v>#VALUE!</v>
      </c>
      <c r="W57" s="10">
        <f t="shared" si="34"/>
        <v>8.0854695616869399E-5</v>
      </c>
      <c r="X57" s="65">
        <f t="shared" si="35"/>
        <v>0.80854695616869399</v>
      </c>
      <c r="Y57" s="68">
        <f t="shared" si="37"/>
        <v>1E-4</v>
      </c>
      <c r="Z57" s="68">
        <f t="shared" si="38"/>
        <v>1E-4</v>
      </c>
      <c r="AA57" s="66">
        <f t="shared" si="36"/>
        <v>6.400396079986522</v>
      </c>
      <c r="AB57" s="68">
        <f t="shared" si="39"/>
        <v>9.9177428335503137E-2</v>
      </c>
    </row>
    <row r="58" spans="1:28">
      <c r="A58">
        <v>143.75</v>
      </c>
      <c r="B58">
        <v>0.26840051155406597</v>
      </c>
      <c r="D58" s="66">
        <f t="shared" si="20"/>
        <v>0.16840051155406596</v>
      </c>
      <c r="E58" s="66">
        <f t="shared" si="21"/>
        <v>6.4944812087668904</v>
      </c>
      <c r="F58" s="66">
        <f t="shared" si="22"/>
        <v>-6.3260806972128245</v>
      </c>
      <c r="G58" s="66">
        <f t="shared" si="23"/>
        <v>0</v>
      </c>
      <c r="H58" s="66">
        <f t="shared" si="24"/>
        <v>6.3260806972128245</v>
      </c>
      <c r="I58" s="66">
        <f t="shared" si="25"/>
        <v>6.4944812087668904</v>
      </c>
      <c r="J58" s="66">
        <f t="shared" si="26"/>
        <v>-6.3260806972128245</v>
      </c>
      <c r="K58" s="66">
        <f t="shared" si="27"/>
        <v>0</v>
      </c>
      <c r="L58" s="66">
        <f t="shared" si="28"/>
        <v>6.3260806972128245</v>
      </c>
      <c r="M58" s="66">
        <f t="shared" si="29"/>
        <v>6.4944812087668904</v>
      </c>
      <c r="N58" s="66">
        <f t="shared" si="30"/>
        <v>-6.3260806972128245</v>
      </c>
      <c r="O58" s="67">
        <f t="shared" si="31"/>
        <v>40.019296987648694</v>
      </c>
      <c r="P58" s="67"/>
      <c r="R58" s="66" t="e">
        <f t="shared" si="32"/>
        <v>#VALUE!</v>
      </c>
      <c r="T58" s="66" t="e">
        <f t="shared" si="33"/>
        <v>#VALUE!</v>
      </c>
      <c r="W58" s="10">
        <f t="shared" si="34"/>
        <v>7.4105086243635073E-5</v>
      </c>
      <c r="X58" s="65">
        <f t="shared" si="35"/>
        <v>0.74105086243635077</v>
      </c>
      <c r="Y58" s="68">
        <f t="shared" si="37"/>
        <v>1E-4</v>
      </c>
      <c r="Z58" s="68">
        <f t="shared" si="38"/>
        <v>1E-4</v>
      </c>
      <c r="AA58" s="66">
        <f t="shared" si="36"/>
        <v>6.4944812087668904</v>
      </c>
      <c r="AB58" s="68">
        <f t="shared" si="39"/>
        <v>9.4085128780368343E-2</v>
      </c>
    </row>
    <row r="59" spans="1:28">
      <c r="A59">
        <v>158.71</v>
      </c>
      <c r="B59">
        <v>0.26840051155406597</v>
      </c>
      <c r="D59" s="66">
        <f t="shared" si="20"/>
        <v>0.16840051155406596</v>
      </c>
      <c r="E59" s="66">
        <f t="shared" si="21"/>
        <v>6.5956512544419255</v>
      </c>
      <c r="F59" s="66">
        <f t="shared" si="22"/>
        <v>-6.4272507428878596</v>
      </c>
      <c r="G59" s="66">
        <f t="shared" si="23"/>
        <v>0</v>
      </c>
      <c r="H59" s="66">
        <f t="shared" si="24"/>
        <v>6.4272507428878596</v>
      </c>
      <c r="I59" s="66">
        <f t="shared" si="25"/>
        <v>6.5956512544419255</v>
      </c>
      <c r="J59" s="66">
        <f t="shared" si="26"/>
        <v>-6.4272507428878596</v>
      </c>
      <c r="K59" s="66">
        <f t="shared" si="27"/>
        <v>0</v>
      </c>
      <c r="L59" s="66">
        <f t="shared" si="28"/>
        <v>6.4272507428878596</v>
      </c>
      <c r="M59" s="66">
        <f t="shared" si="29"/>
        <v>6.5956512544419255</v>
      </c>
      <c r="N59" s="66">
        <f t="shared" si="30"/>
        <v>-6.4272507428878596</v>
      </c>
      <c r="O59" s="67">
        <f t="shared" si="31"/>
        <v>41.309552111952542</v>
      </c>
      <c r="P59" s="67"/>
      <c r="R59" s="66" t="e">
        <f t="shared" si="32"/>
        <v>#VALUE!</v>
      </c>
      <c r="T59" s="66" t="e">
        <f t="shared" si="33"/>
        <v>#VALUE!</v>
      </c>
      <c r="W59" s="10">
        <f t="shared" si="34"/>
        <v>6.7119942962148217E-5</v>
      </c>
      <c r="X59" s="65">
        <f t="shared" si="35"/>
        <v>0.67119942962148216</v>
      </c>
      <c r="Y59" s="68">
        <f t="shared" si="37"/>
        <v>1E-4</v>
      </c>
      <c r="Z59" s="68">
        <f t="shared" si="38"/>
        <v>1E-4</v>
      </c>
      <c r="AA59" s="66">
        <f t="shared" si="36"/>
        <v>6.5956512544419255</v>
      </c>
      <c r="AB59" s="68">
        <f t="shared" si="39"/>
        <v>0.10117004567503507</v>
      </c>
    </row>
    <row r="60" spans="1:28">
      <c r="A60">
        <v>173.64</v>
      </c>
      <c r="B60">
        <v>0.26840051155406597</v>
      </c>
      <c r="D60" s="66">
        <f t="shared" si="20"/>
        <v>0.16840051155406596</v>
      </c>
      <c r="E60" s="66">
        <f t="shared" si="21"/>
        <v>6.682678368742085</v>
      </c>
      <c r="F60" s="66">
        <f t="shared" si="22"/>
        <v>-6.5142778571880191</v>
      </c>
      <c r="G60" s="66">
        <f t="shared" si="23"/>
        <v>0</v>
      </c>
      <c r="H60" s="66">
        <f t="shared" si="24"/>
        <v>6.5142778571880191</v>
      </c>
      <c r="I60" s="66">
        <f t="shared" si="25"/>
        <v>6.682678368742085</v>
      </c>
      <c r="J60" s="66">
        <f t="shared" si="26"/>
        <v>-6.5142778571880191</v>
      </c>
      <c r="K60" s="66">
        <f t="shared" si="27"/>
        <v>0</v>
      </c>
      <c r="L60" s="66">
        <f t="shared" si="28"/>
        <v>6.5142778571880191</v>
      </c>
      <c r="M60" s="66">
        <f t="shared" si="29"/>
        <v>6.682678368742085</v>
      </c>
      <c r="N60" s="66">
        <f t="shared" si="30"/>
        <v>-6.5142778571880191</v>
      </c>
      <c r="O60" s="67">
        <f t="shared" si="31"/>
        <v>42.435816000650128</v>
      </c>
      <c r="P60" s="67"/>
      <c r="R60" s="66" t="e">
        <f t="shared" si="32"/>
        <v>#VALUE!</v>
      </c>
      <c r="T60" s="66" t="e">
        <f t="shared" si="33"/>
        <v>#VALUE!</v>
      </c>
      <c r="W60" s="10">
        <f t="shared" si="34"/>
        <v>6.1348802968915828E-5</v>
      </c>
      <c r="X60" s="65">
        <f t="shared" si="35"/>
        <v>0.61348802968915828</v>
      </c>
      <c r="Y60" s="68">
        <f t="shared" si="37"/>
        <v>1E-4</v>
      </c>
      <c r="Z60" s="68">
        <f t="shared" si="38"/>
        <v>1E-4</v>
      </c>
      <c r="AA60" s="66">
        <f t="shared" si="36"/>
        <v>6.682678368742085</v>
      </c>
      <c r="AB60" s="68">
        <f t="shared" si="39"/>
        <v>8.7027114300159525E-2</v>
      </c>
    </row>
    <row r="61" spans="1:28">
      <c r="A61">
        <v>190.01</v>
      </c>
      <c r="B61">
        <v>0.26840051155406597</v>
      </c>
      <c r="D61" s="66">
        <f t="shared" si="20"/>
        <v>0.16840051155406596</v>
      </c>
      <c r="E61" s="66">
        <f t="shared" si="21"/>
        <v>6.7656034858092857</v>
      </c>
      <c r="F61" s="66">
        <f t="shared" si="22"/>
        <v>-6.5972029742552198</v>
      </c>
      <c r="G61" s="66">
        <f t="shared" si="23"/>
        <v>0</v>
      </c>
      <c r="H61" s="66">
        <f t="shared" si="24"/>
        <v>6.5972029742552198</v>
      </c>
      <c r="I61" s="66">
        <f t="shared" si="25"/>
        <v>6.7656034858092857</v>
      </c>
      <c r="J61" s="66">
        <f t="shared" si="26"/>
        <v>-6.5972029742552198</v>
      </c>
      <c r="K61" s="66">
        <f t="shared" si="27"/>
        <v>0</v>
      </c>
      <c r="L61" s="66">
        <f t="shared" si="28"/>
        <v>6.5972029742552198</v>
      </c>
      <c r="M61" s="66">
        <f t="shared" si="29"/>
        <v>6.7656034858092857</v>
      </c>
      <c r="N61" s="66">
        <f t="shared" si="30"/>
        <v>-6.5972029742552198</v>
      </c>
      <c r="O61" s="67">
        <f t="shared" si="31"/>
        <v>43.523087083521922</v>
      </c>
      <c r="P61" s="67"/>
      <c r="R61" s="66" t="e">
        <f t="shared" si="32"/>
        <v>#VALUE!</v>
      </c>
      <c r="T61" s="66" t="e">
        <f t="shared" si="33"/>
        <v>#VALUE!</v>
      </c>
      <c r="W61" s="10">
        <f t="shared" si="34"/>
        <v>5.6063397439727079E-5</v>
      </c>
      <c r="X61" s="65">
        <f t="shared" si="35"/>
        <v>0.56063397439727081</v>
      </c>
      <c r="Y61" s="68">
        <f t="shared" si="37"/>
        <v>1E-4</v>
      </c>
      <c r="Z61" s="68">
        <f t="shared" si="38"/>
        <v>1E-4</v>
      </c>
      <c r="AA61" s="66">
        <f t="shared" si="36"/>
        <v>6.7656034858092857</v>
      </c>
      <c r="AB61" s="68">
        <f t="shared" si="39"/>
        <v>8.2925117067200738E-2</v>
      </c>
    </row>
    <row r="62" spans="1:28">
      <c r="A62">
        <v>207.86</v>
      </c>
      <c r="B62">
        <v>0.26840051155406597</v>
      </c>
      <c r="D62" s="66">
        <f t="shared" si="20"/>
        <v>0.16840051155406596</v>
      </c>
      <c r="E62" s="66">
        <f t="shared" si="21"/>
        <v>6.8442833344170397</v>
      </c>
      <c r="F62" s="66">
        <f t="shared" si="22"/>
        <v>-6.6758828228629739</v>
      </c>
      <c r="G62" s="66">
        <f t="shared" si="23"/>
        <v>0</v>
      </c>
      <c r="H62" s="66">
        <f t="shared" si="24"/>
        <v>6.6758828228629739</v>
      </c>
      <c r="I62" s="66">
        <f t="shared" si="25"/>
        <v>6.8442833344170397</v>
      </c>
      <c r="J62" s="66">
        <f t="shared" si="26"/>
        <v>-6.6758828228629739</v>
      </c>
      <c r="K62" s="66">
        <f t="shared" si="27"/>
        <v>0</v>
      </c>
      <c r="L62" s="66">
        <f t="shared" si="28"/>
        <v>6.6758828228629739</v>
      </c>
      <c r="M62" s="66">
        <f t="shared" si="29"/>
        <v>6.8442833344170397</v>
      </c>
      <c r="N62" s="66">
        <f t="shared" si="30"/>
        <v>-6.6758828228629739</v>
      </c>
      <c r="O62" s="67">
        <f t="shared" si="31"/>
        <v>44.567411464596908</v>
      </c>
      <c r="P62" s="67"/>
      <c r="R62" s="66" t="e">
        <f t="shared" si="32"/>
        <v>#VALUE!</v>
      </c>
      <c r="T62" s="66" t="e">
        <f t="shared" si="33"/>
        <v>#VALUE!</v>
      </c>
      <c r="W62" s="10">
        <f t="shared" si="34"/>
        <v>5.1248947115955651E-5</v>
      </c>
      <c r="X62" s="65">
        <f t="shared" si="35"/>
        <v>0.51248947115955656</v>
      </c>
      <c r="Y62" s="68">
        <f t="shared" si="37"/>
        <v>1E-4</v>
      </c>
      <c r="Z62" s="68">
        <f t="shared" si="38"/>
        <v>1E-4</v>
      </c>
      <c r="AA62" s="66">
        <f t="shared" si="36"/>
        <v>6.8442833344170397</v>
      </c>
      <c r="AB62" s="68">
        <f t="shared" si="39"/>
        <v>7.867984860775401E-2</v>
      </c>
    </row>
    <row r="63" spans="1:28">
      <c r="A63">
        <v>226.48</v>
      </c>
      <c r="B63">
        <v>0.26840051155406597</v>
      </c>
      <c r="D63" s="66">
        <f t="shared" si="20"/>
        <v>0.16840051155406596</v>
      </c>
      <c r="E63" s="66">
        <f t="shared" si="21"/>
        <v>6.9160150101488886</v>
      </c>
      <c r="F63" s="66">
        <f t="shared" si="22"/>
        <v>-6.7476144985948228</v>
      </c>
      <c r="G63" s="66">
        <f t="shared" si="23"/>
        <v>0</v>
      </c>
      <c r="H63" s="66">
        <f t="shared" si="24"/>
        <v>6.7476144985948228</v>
      </c>
      <c r="I63" s="66">
        <f t="shared" si="25"/>
        <v>6.9160150101488886</v>
      </c>
      <c r="J63" s="66">
        <f t="shared" si="26"/>
        <v>-6.7476144985948228</v>
      </c>
      <c r="K63" s="66">
        <f t="shared" si="27"/>
        <v>0</v>
      </c>
      <c r="L63" s="66">
        <f t="shared" si="28"/>
        <v>6.7476144985948228</v>
      </c>
      <c r="M63" s="66">
        <f t="shared" si="29"/>
        <v>6.9160150101488886</v>
      </c>
      <c r="N63" s="66">
        <f t="shared" si="30"/>
        <v>-6.7476144985948228</v>
      </c>
      <c r="O63" s="67">
        <f t="shared" si="31"/>
        <v>45.53030142164706</v>
      </c>
      <c r="P63" s="67"/>
      <c r="R63" s="66" t="e">
        <f t="shared" si="32"/>
        <v>#VALUE!</v>
      </c>
      <c r="T63" s="66" t="e">
        <f t="shared" si="33"/>
        <v>#VALUE!</v>
      </c>
      <c r="W63" s="10">
        <f t="shared" si="34"/>
        <v>4.7035526967160649E-5</v>
      </c>
      <c r="X63" s="65">
        <f t="shared" si="35"/>
        <v>0.47035526967160651</v>
      </c>
      <c r="Y63" s="68">
        <f t="shared" si="37"/>
        <v>1E-4</v>
      </c>
      <c r="Z63" s="68">
        <f t="shared" si="38"/>
        <v>1E-4</v>
      </c>
      <c r="AA63" s="66">
        <f t="shared" si="36"/>
        <v>6.9160150101488886</v>
      </c>
      <c r="AB63" s="68">
        <f t="shared" si="39"/>
        <v>7.173167573184891E-2</v>
      </c>
    </row>
    <row r="64" spans="1:28">
      <c r="A64">
        <v>248.51</v>
      </c>
      <c r="B64">
        <v>0.26840051155406597</v>
      </c>
      <c r="D64" s="66">
        <f t="shared" si="20"/>
        <v>0.16840051155406596</v>
      </c>
      <c r="E64" s="66">
        <f t="shared" si="21"/>
        <v>6.9900901957529538</v>
      </c>
      <c r="F64" s="66">
        <f t="shared" si="22"/>
        <v>-6.8216896841988879</v>
      </c>
      <c r="G64" s="66">
        <f t="shared" si="23"/>
        <v>0</v>
      </c>
      <c r="H64" s="66">
        <f t="shared" si="24"/>
        <v>6.8216896841988879</v>
      </c>
      <c r="I64" s="66">
        <f t="shared" si="25"/>
        <v>6.9900901957529538</v>
      </c>
      <c r="J64" s="66">
        <f t="shared" si="26"/>
        <v>-6.8216896841988879</v>
      </c>
      <c r="K64" s="66">
        <f t="shared" si="27"/>
        <v>0</v>
      </c>
      <c r="L64" s="66">
        <f t="shared" si="28"/>
        <v>6.8216896841988879</v>
      </c>
      <c r="M64" s="66">
        <f t="shared" si="29"/>
        <v>6.9900901957529538</v>
      </c>
      <c r="N64" s="66">
        <f t="shared" si="30"/>
        <v>-6.8216896841988879</v>
      </c>
      <c r="O64" s="67">
        <f t="shared" si="31"/>
        <v>46.535450147505522</v>
      </c>
      <c r="P64" s="67"/>
      <c r="R64" s="66" t="e">
        <f t="shared" si="32"/>
        <v>#VALUE!</v>
      </c>
      <c r="T64" s="66" t="e">
        <f t="shared" si="33"/>
        <v>#VALUE!</v>
      </c>
      <c r="W64" s="10">
        <f t="shared" si="34"/>
        <v>4.2865905386191878E-5</v>
      </c>
      <c r="X64" s="65">
        <f t="shared" si="35"/>
        <v>0.42865905386191877</v>
      </c>
      <c r="Y64" s="68">
        <f t="shared" si="37"/>
        <v>1E-4</v>
      </c>
      <c r="Z64" s="68">
        <f t="shared" si="38"/>
        <v>1E-4</v>
      </c>
      <c r="AA64" s="66">
        <f t="shared" si="36"/>
        <v>6.9900901957529538</v>
      </c>
      <c r="AB64" s="68">
        <f t="shared" si="39"/>
        <v>7.4075185604065119E-2</v>
      </c>
    </row>
    <row r="65" spans="1:28">
      <c r="A65">
        <v>271.56</v>
      </c>
      <c r="B65">
        <v>0.26840051155406597</v>
      </c>
      <c r="D65" s="66">
        <f t="shared" si="20"/>
        <v>0.16840051155406596</v>
      </c>
      <c r="E65" s="66">
        <f t="shared" si="21"/>
        <v>7.0576622641951907</v>
      </c>
      <c r="F65" s="66">
        <f t="shared" si="22"/>
        <v>-6.8892617526411248</v>
      </c>
      <c r="G65" s="66">
        <f t="shared" si="23"/>
        <v>0</v>
      </c>
      <c r="H65" s="66">
        <f t="shared" si="24"/>
        <v>6.8892617526411248</v>
      </c>
      <c r="I65" s="66">
        <f t="shared" si="25"/>
        <v>7.0576622641951907</v>
      </c>
      <c r="J65" s="66">
        <f t="shared" si="26"/>
        <v>-6.8892617526411248</v>
      </c>
      <c r="K65" s="66">
        <f t="shared" si="27"/>
        <v>0</v>
      </c>
      <c r="L65" s="66">
        <f t="shared" si="28"/>
        <v>6.8892617526411248</v>
      </c>
      <c r="M65" s="66">
        <f t="shared" si="29"/>
        <v>7.0576622641951907</v>
      </c>
      <c r="N65" s="66">
        <f t="shared" si="30"/>
        <v>-6.8892617526411248</v>
      </c>
      <c r="O65" s="67">
        <f t="shared" si="31"/>
        <v>47.461927496403867</v>
      </c>
      <c r="P65" s="67"/>
      <c r="R65" s="66" t="e">
        <f t="shared" si="32"/>
        <v>#VALUE!</v>
      </c>
      <c r="T65" s="66" t="e">
        <f t="shared" si="33"/>
        <v>#VALUE!</v>
      </c>
      <c r="W65" s="10">
        <f t="shared" si="34"/>
        <v>3.9227449357499414E-5</v>
      </c>
      <c r="X65" s="65">
        <f t="shared" si="35"/>
        <v>0.39227449357499417</v>
      </c>
      <c r="Y65" s="68">
        <f t="shared" si="37"/>
        <v>1E-4</v>
      </c>
      <c r="Z65" s="68">
        <f t="shared" si="38"/>
        <v>1E-4</v>
      </c>
      <c r="AA65" s="66">
        <f t="shared" si="36"/>
        <v>7.0576622641951907</v>
      </c>
      <c r="AB65" s="68">
        <f t="shared" si="39"/>
        <v>6.7572068442236954E-2</v>
      </c>
    </row>
    <row r="66" spans="1:28">
      <c r="A66">
        <v>297.67</v>
      </c>
      <c r="B66">
        <v>0.26840051155406597</v>
      </c>
      <c r="D66" s="66">
        <f t="shared" si="20"/>
        <v>0.16840051155406596</v>
      </c>
      <c r="E66" s="66">
        <f t="shared" si="21"/>
        <v>7.1245113295691693</v>
      </c>
      <c r="F66" s="66">
        <f t="shared" si="22"/>
        <v>-6.9561108180151034</v>
      </c>
      <c r="G66" s="66">
        <f t="shared" si="23"/>
        <v>0</v>
      </c>
      <c r="H66" s="66">
        <f t="shared" si="24"/>
        <v>6.9561108180151034</v>
      </c>
      <c r="I66" s="66">
        <f t="shared" si="25"/>
        <v>7.1245113295691693</v>
      </c>
      <c r="J66" s="66">
        <f t="shared" si="26"/>
        <v>-6.9561108180151034</v>
      </c>
      <c r="K66" s="66">
        <f t="shared" si="27"/>
        <v>0</v>
      </c>
      <c r="L66" s="66">
        <f t="shared" si="28"/>
        <v>6.9561108180151034</v>
      </c>
      <c r="M66" s="66">
        <f t="shared" si="29"/>
        <v>7.1245113295691693</v>
      </c>
      <c r="N66" s="66">
        <f t="shared" si="30"/>
        <v>-6.9561108180151034</v>
      </c>
      <c r="O66" s="67">
        <f t="shared" si="31"/>
        <v>48.387477712506751</v>
      </c>
      <c r="P66" s="67"/>
      <c r="R66" s="66" t="e">
        <f t="shared" si="32"/>
        <v>#VALUE!</v>
      </c>
      <c r="T66" s="66" t="e">
        <f t="shared" si="33"/>
        <v>#VALUE!</v>
      </c>
      <c r="W66" s="10">
        <f t="shared" si="34"/>
        <v>3.5786629984622377E-5</v>
      </c>
      <c r="X66" s="65">
        <f t="shared" si="35"/>
        <v>0.35786629984622376</v>
      </c>
      <c r="Y66" s="68">
        <f t="shared" si="37"/>
        <v>1E-4</v>
      </c>
      <c r="Z66" s="68">
        <f t="shared" si="38"/>
        <v>1E-4</v>
      </c>
      <c r="AA66" s="66">
        <f t="shared" si="36"/>
        <v>7.1245113295691693</v>
      </c>
      <c r="AB66" s="68">
        <f t="shared" si="39"/>
        <v>6.6849065373978611E-2</v>
      </c>
    </row>
    <row r="67" spans="1:28">
      <c r="A67">
        <v>327.49</v>
      </c>
      <c r="B67">
        <v>0.26840051155406597</v>
      </c>
      <c r="D67" s="66">
        <f t="shared" si="20"/>
        <v>0.16840051155406596</v>
      </c>
      <c r="E67" s="66">
        <f t="shared" si="21"/>
        <v>7.1909190189167882</v>
      </c>
      <c r="F67" s="66">
        <f t="shared" si="22"/>
        <v>-7.0225185073627223</v>
      </c>
      <c r="G67" s="66">
        <f t="shared" si="23"/>
        <v>0</v>
      </c>
      <c r="H67" s="66">
        <f t="shared" si="24"/>
        <v>7.0225185073627223</v>
      </c>
      <c r="I67" s="66">
        <f t="shared" si="25"/>
        <v>7.1909190189167882</v>
      </c>
      <c r="J67" s="66">
        <f t="shared" si="26"/>
        <v>-7.0225185073627223</v>
      </c>
      <c r="K67" s="66">
        <f t="shared" si="27"/>
        <v>0</v>
      </c>
      <c r="L67" s="66">
        <f t="shared" si="28"/>
        <v>7.0225185073627223</v>
      </c>
      <c r="M67" s="66">
        <f t="shared" si="29"/>
        <v>7.1909190189167882</v>
      </c>
      <c r="N67" s="66">
        <f t="shared" si="30"/>
        <v>-7.0225185073627223</v>
      </c>
      <c r="O67" s="67">
        <f t="shared" si="31"/>
        <v>49.315766186251956</v>
      </c>
      <c r="P67" s="67"/>
      <c r="R67" s="66" t="e">
        <f t="shared" si="32"/>
        <v>#VALUE!</v>
      </c>
      <c r="T67" s="66" t="e">
        <f t="shared" si="33"/>
        <v>#VALUE!</v>
      </c>
      <c r="W67" s="10">
        <f t="shared" si="34"/>
        <v>3.2528034894264071E-5</v>
      </c>
      <c r="X67" s="65">
        <f t="shared" si="35"/>
        <v>0.32528034894264068</v>
      </c>
      <c r="Y67" s="68">
        <f t="shared" si="37"/>
        <v>1E-4</v>
      </c>
      <c r="Z67" s="68">
        <f t="shared" si="38"/>
        <v>1E-4</v>
      </c>
      <c r="AA67" s="66">
        <f t="shared" si="36"/>
        <v>7.1909190189167882</v>
      </c>
      <c r="AB67" s="68">
        <f t="shared" si="39"/>
        <v>6.640768934761887E-2</v>
      </c>
    </row>
    <row r="68" spans="1:28">
      <c r="A68">
        <v>359.52</v>
      </c>
      <c r="B68">
        <v>0.26840051155406597</v>
      </c>
      <c r="D68" s="66">
        <f t="shared" si="20"/>
        <v>0.16840051155406596</v>
      </c>
      <c r="E68" s="66">
        <f t="shared" si="21"/>
        <v>7.2529556104536956</v>
      </c>
      <c r="F68" s="66">
        <f t="shared" si="22"/>
        <v>-7.0845550988996298</v>
      </c>
      <c r="G68" s="66">
        <f t="shared" si="23"/>
        <v>0</v>
      </c>
      <c r="H68" s="66">
        <f t="shared" si="24"/>
        <v>7.0845550988996298</v>
      </c>
      <c r="I68" s="66">
        <f t="shared" si="25"/>
        <v>7.2529556104536956</v>
      </c>
      <c r="J68" s="66">
        <f t="shared" si="26"/>
        <v>-7.0845550988996298</v>
      </c>
      <c r="K68" s="66">
        <f t="shared" si="27"/>
        <v>0</v>
      </c>
      <c r="L68" s="66">
        <f t="shared" si="28"/>
        <v>7.0845550988996298</v>
      </c>
      <c r="M68" s="66">
        <f t="shared" si="29"/>
        <v>7.2529556104536956</v>
      </c>
      <c r="N68" s="66">
        <f t="shared" si="30"/>
        <v>-7.0845550988996298</v>
      </c>
      <c r="O68" s="67">
        <f t="shared" si="31"/>
        <v>50.190920949344743</v>
      </c>
      <c r="P68" s="67"/>
      <c r="R68" s="66" t="e">
        <f t="shared" si="32"/>
        <v>#VALUE!</v>
      </c>
      <c r="T68" s="66" t="e">
        <f t="shared" si="33"/>
        <v>#VALUE!</v>
      </c>
      <c r="W68" s="10">
        <f t="shared" si="34"/>
        <v>2.9630079404546458E-5</v>
      </c>
      <c r="X68" s="65">
        <f t="shared" si="35"/>
        <v>0.29630079404546456</v>
      </c>
      <c r="Y68" s="68">
        <f t="shared" si="37"/>
        <v>1E-4</v>
      </c>
      <c r="Z68" s="68">
        <f t="shared" si="38"/>
        <v>1E-4</v>
      </c>
      <c r="AA68" s="66">
        <f t="shared" si="36"/>
        <v>7.2529556104536956</v>
      </c>
      <c r="AB68" s="68">
        <f t="shared" si="39"/>
        <v>6.2036591536907437E-2</v>
      </c>
    </row>
    <row r="69" spans="1:28">
      <c r="A69">
        <v>391.69</v>
      </c>
      <c r="B69">
        <v>0.26840051155406597</v>
      </c>
      <c r="D69" s="66">
        <f t="shared" si="20"/>
        <v>0.16840051155406596</v>
      </c>
      <c r="E69" s="66">
        <f t="shared" si="21"/>
        <v>7.3075890232932021</v>
      </c>
      <c r="F69" s="66">
        <f t="shared" si="22"/>
        <v>-7.1391885117391363</v>
      </c>
      <c r="G69" s="66">
        <f t="shared" si="23"/>
        <v>0</v>
      </c>
      <c r="H69" s="66">
        <f t="shared" si="24"/>
        <v>7.1391885117391363</v>
      </c>
      <c r="I69" s="66">
        <f t="shared" si="25"/>
        <v>7.3075890232932021</v>
      </c>
      <c r="J69" s="66">
        <f t="shared" si="26"/>
        <v>-7.1391885117391363</v>
      </c>
      <c r="K69" s="66">
        <f t="shared" si="27"/>
        <v>0</v>
      </c>
      <c r="L69" s="66">
        <f t="shared" si="28"/>
        <v>7.1391885117391363</v>
      </c>
      <c r="M69" s="66">
        <f t="shared" si="29"/>
        <v>7.3075890232932021</v>
      </c>
      <c r="N69" s="66">
        <f t="shared" si="30"/>
        <v>-7.1391885117391363</v>
      </c>
      <c r="O69" s="67">
        <f t="shared" si="31"/>
        <v>50.968012606148065</v>
      </c>
      <c r="P69" s="67"/>
      <c r="R69" s="66" t="e">
        <f t="shared" si="32"/>
        <v>#VALUE!</v>
      </c>
      <c r="T69" s="66" t="e">
        <f t="shared" si="33"/>
        <v>#VALUE!</v>
      </c>
      <c r="W69" s="10">
        <f t="shared" si="34"/>
        <v>2.7196523136977055E-5</v>
      </c>
      <c r="X69" s="65">
        <f t="shared" si="35"/>
        <v>0.27196523136977052</v>
      </c>
      <c r="Y69" s="68">
        <f t="shared" si="37"/>
        <v>1E-4</v>
      </c>
      <c r="Z69" s="68">
        <f t="shared" si="38"/>
        <v>1E-4</v>
      </c>
      <c r="AA69" s="66">
        <f t="shared" si="36"/>
        <v>7.3075890232932021</v>
      </c>
      <c r="AB69" s="68">
        <f t="shared" si="39"/>
        <v>5.4633412839506512E-2</v>
      </c>
    </row>
    <row r="70" spans="1:28">
      <c r="A70">
        <v>428.57</v>
      </c>
      <c r="B70">
        <v>0.26840051155406597</v>
      </c>
      <c r="D70" s="66">
        <f t="shared" si="20"/>
        <v>0.16840051155406596</v>
      </c>
      <c r="E70" s="66">
        <f t="shared" si="21"/>
        <v>7.3626827423698549</v>
      </c>
      <c r="F70" s="66">
        <f t="shared" si="22"/>
        <v>-7.194282230815789</v>
      </c>
      <c r="G70" s="66">
        <f t="shared" si="23"/>
        <v>0</v>
      </c>
      <c r="H70" s="66">
        <f t="shared" si="24"/>
        <v>7.194282230815789</v>
      </c>
      <c r="I70" s="66">
        <f t="shared" si="25"/>
        <v>7.3626827423698549</v>
      </c>
      <c r="J70" s="66">
        <f t="shared" si="26"/>
        <v>-7.194282230815789</v>
      </c>
      <c r="K70" s="66">
        <f t="shared" si="27"/>
        <v>0</v>
      </c>
      <c r="L70" s="66">
        <f t="shared" si="28"/>
        <v>7.194282230815789</v>
      </c>
      <c r="M70" s="66">
        <f t="shared" si="29"/>
        <v>7.3626827423698549</v>
      </c>
      <c r="N70" s="66">
        <f t="shared" si="30"/>
        <v>-7.194282230815789</v>
      </c>
      <c r="O70" s="67">
        <f t="shared" si="31"/>
        <v>51.757696816631807</v>
      </c>
      <c r="P70" s="67"/>
      <c r="R70" s="66" t="e">
        <f t="shared" si="32"/>
        <v>#VALUE!</v>
      </c>
      <c r="T70" s="66" t="e">
        <f t="shared" si="33"/>
        <v>#VALUE!</v>
      </c>
      <c r="W70" s="10">
        <f t="shared" si="34"/>
        <v>2.4856163864765483E-5</v>
      </c>
      <c r="X70" s="65">
        <f t="shared" si="35"/>
        <v>0.24856163864765485</v>
      </c>
      <c r="Y70" s="68">
        <f t="shared" si="37"/>
        <v>1E-4</v>
      </c>
      <c r="Z70" s="68">
        <f t="shared" si="38"/>
        <v>1E-4</v>
      </c>
      <c r="AA70" s="66">
        <f t="shared" si="36"/>
        <v>7.3626827423698549</v>
      </c>
      <c r="AB70" s="68">
        <f t="shared" si="39"/>
        <v>5.5093719076652725E-2</v>
      </c>
    </row>
    <row r="71" spans="1:28">
      <c r="A71">
        <v>469.69</v>
      </c>
      <c r="B71">
        <v>0.26840051155406597</v>
      </c>
      <c r="D71" s="66">
        <f t="shared" si="20"/>
        <v>0.16840051155406596</v>
      </c>
      <c r="E71" s="66">
        <f t="shared" si="21"/>
        <v>7.4165283825172246</v>
      </c>
      <c r="F71" s="66">
        <f t="shared" si="22"/>
        <v>-7.2481278709631587</v>
      </c>
      <c r="G71" s="66">
        <f t="shared" si="23"/>
        <v>0</v>
      </c>
      <c r="H71" s="66">
        <f t="shared" si="24"/>
        <v>7.2481278709631587</v>
      </c>
      <c r="I71" s="66">
        <f t="shared" si="25"/>
        <v>7.4165283825172246</v>
      </c>
      <c r="J71" s="66">
        <f t="shared" si="26"/>
        <v>-7.2481278709631587</v>
      </c>
      <c r="K71" s="66">
        <f t="shared" si="27"/>
        <v>0</v>
      </c>
      <c r="L71" s="66">
        <f t="shared" si="28"/>
        <v>7.2481278709631587</v>
      </c>
      <c r="M71" s="66">
        <f t="shared" si="29"/>
        <v>7.4165283825172246</v>
      </c>
      <c r="N71" s="66">
        <f t="shared" si="30"/>
        <v>-7.2481278709631587</v>
      </c>
      <c r="O71" s="67">
        <f t="shared" si="31"/>
        <v>52.53535763383293</v>
      </c>
      <c r="P71" s="67"/>
      <c r="R71" s="66" t="e">
        <f t="shared" si="32"/>
        <v>#VALUE!</v>
      </c>
      <c r="T71" s="66" t="e">
        <f t="shared" si="33"/>
        <v>#VALUE!</v>
      </c>
      <c r="W71" s="10">
        <f t="shared" si="34"/>
        <v>2.2680078663634617E-5</v>
      </c>
      <c r="X71" s="65">
        <f t="shared" si="35"/>
        <v>0.22680078663634617</v>
      </c>
      <c r="Y71" s="68">
        <f t="shared" si="37"/>
        <v>1E-4</v>
      </c>
      <c r="Z71" s="68">
        <f t="shared" si="38"/>
        <v>1E-4</v>
      </c>
      <c r="AA71" s="66">
        <f t="shared" si="36"/>
        <v>7.4165283825172246</v>
      </c>
      <c r="AB71" s="68">
        <f t="shared" si="39"/>
        <v>5.38456401473697E-2</v>
      </c>
    </row>
    <row r="72" spans="1:28">
      <c r="A72">
        <v>513.49</v>
      </c>
      <c r="B72">
        <v>0.26840051155406597</v>
      </c>
      <c r="D72" s="66">
        <f t="shared" ref="D72:D103" si="40">IF(B72-$D$4&gt;0.05,B72-$D$4,IF(A72="","",0))</f>
        <v>0.16840051155406596</v>
      </c>
      <c r="E72" s="66">
        <f t="shared" ref="E72:E103" si="41">IF(D72="","",IF(A72&lt;$F$4+0.01,0,10^(((-0.434*$E$4)/(LOG(A72)-LOG($F$4)))+LOG($G$4))))</f>
        <v>7.4668750232517436</v>
      </c>
      <c r="F72" s="66">
        <f t="shared" ref="F72:F103" si="42">IF(E72="","",IF(ABS(D72-E72)&lt;0.05,0,D72-E72))</f>
        <v>-7.2984745116976777</v>
      </c>
      <c r="G72" s="66">
        <f t="shared" ref="G72:G103" si="43">IF(OR(D72="",$H$4=""),"",IF(A72&lt;$I$4,0,10^(((-0.434*$H$4)/(LOG(A72)-LOG($I$4)))+LOG($J$4))))</f>
        <v>3.1091324718121626E-11</v>
      </c>
      <c r="H72" s="66">
        <f t="shared" ref="H72:H103" si="44">IF(G72="","",IF(ABS(G72-F72)&lt;0.05,0,G72-F72))</f>
        <v>7.2984745117287693</v>
      </c>
      <c r="I72" s="66">
        <f t="shared" ref="I72:I103" si="45">IF(G72="","",E72+G72)</f>
        <v>7.4668750232828351</v>
      </c>
      <c r="J72" s="66">
        <f t="shared" ref="J72:J103" si="46">IF(I72="","",IF(ABS(D72-I72)&lt;0.05,0,D72-I72))</f>
        <v>-7.2984745117287693</v>
      </c>
      <c r="K72" s="66">
        <f t="shared" ref="K72:K103" si="47">IF(OR(G72="",$K$4=""),"",IF(A72&lt;$L$4,0,10^(((-0.434*$K$4)/(LOG(A72)-LOG($L$4)))+LOG($M$4))))</f>
        <v>0</v>
      </c>
      <c r="L72" s="66">
        <f t="shared" ref="L72:L103" si="48">IF(K72="","",IF(ABS(K72-J72)&lt;0.05,0,K72-J72))</f>
        <v>7.2984745117287693</v>
      </c>
      <c r="M72" s="66">
        <f t="shared" ref="M72:M103" si="49">IF(L72="","",E72+G72+K72)</f>
        <v>7.4668750232828351</v>
      </c>
      <c r="N72" s="66">
        <f t="shared" ref="N72:N103" si="50">IF(M72="","",IF(ABS(D72-M72)&lt;0.05,0,D72-M72))</f>
        <v>-7.2984745117287693</v>
      </c>
      <c r="O72" s="67">
        <f t="shared" ref="O72:O103" si="51">IF($H$4="",IF(A72="","",F72^2),IF(N72="","",N72^2))</f>
        <v>53.267730198354499</v>
      </c>
      <c r="P72" s="67"/>
      <c r="R72" s="66" t="e">
        <f t="shared" ref="R72:R103" si="52">IF(D72="","",IF(T72=0," ",1-(D72/$O$4)))</f>
        <v>#VALUE!</v>
      </c>
      <c r="T72" s="66" t="e">
        <f t="shared" ref="T72:T103" si="53">IF(D72="","",($T$3*COS($V$3*PI()/180)/($T$4*ABS(COS($V$4*PI()/180))*0.434*($R$5-$R$6))*A72))</f>
        <v>#VALUE!</v>
      </c>
      <c r="W72" s="10">
        <f t="shared" ref="W72:W103" si="54">IF(D72="","",(-2*$T$4*COS($V$4*PI()/180))/(A72*69035))</f>
        <v>2.0745498739065111E-5</v>
      </c>
      <c r="X72" s="65">
        <f t="shared" ref="X72:X103" si="55">IF(D72="","",IF(W72=" "," ",W72*10000))</f>
        <v>0.2074549873906511</v>
      </c>
      <c r="Y72" s="68">
        <f t="shared" si="37"/>
        <v>1E-4</v>
      </c>
      <c r="Z72" s="68">
        <f t="shared" si="38"/>
        <v>1E-4</v>
      </c>
      <c r="AA72" s="66">
        <f t="shared" ref="AA72:AA103" si="56">(IF(M72="",(IF(I72="",E72,I72)),M72 ))</f>
        <v>7.4668750232828351</v>
      </c>
      <c r="AB72" s="68">
        <f t="shared" si="39"/>
        <v>5.0346640765610573E-2</v>
      </c>
    </row>
    <row r="73" spans="1:28">
      <c r="A73">
        <v>559.57000000000005</v>
      </c>
      <c r="B73">
        <v>0.26840051155406597</v>
      </c>
      <c r="D73" s="66">
        <f t="shared" si="40"/>
        <v>0.16840051155406596</v>
      </c>
      <c r="E73" s="66">
        <f t="shared" si="41"/>
        <v>7.5135950348720897</v>
      </c>
      <c r="F73" s="66">
        <f t="shared" si="42"/>
        <v>-7.3451945233180238</v>
      </c>
      <c r="G73" s="66">
        <f t="shared" si="43"/>
        <v>1.6764209937681071E-5</v>
      </c>
      <c r="H73" s="66">
        <f t="shared" si="44"/>
        <v>7.3452112875279614</v>
      </c>
      <c r="I73" s="66">
        <f t="shared" si="45"/>
        <v>7.5136117990820273</v>
      </c>
      <c r="J73" s="66">
        <f t="shared" si="46"/>
        <v>-7.3452112875279614</v>
      </c>
      <c r="K73" s="66">
        <f t="shared" si="47"/>
        <v>0</v>
      </c>
      <c r="L73" s="66">
        <f t="shared" si="48"/>
        <v>7.3452112875279614</v>
      </c>
      <c r="M73" s="66">
        <f t="shared" si="49"/>
        <v>7.5136117990820273</v>
      </c>
      <c r="N73" s="66">
        <f t="shared" si="50"/>
        <v>-7.3452112875279614</v>
      </c>
      <c r="O73" s="67">
        <f t="shared" si="51"/>
        <v>53.952128858428175</v>
      </c>
      <c r="P73" s="67"/>
      <c r="R73" s="66" t="e">
        <f t="shared" si="52"/>
        <v>#VALUE!</v>
      </c>
      <c r="T73" s="66" t="e">
        <f t="shared" si="53"/>
        <v>#VALUE!</v>
      </c>
      <c r="W73" s="10">
        <f t="shared" si="54"/>
        <v>1.9037128773026684E-5</v>
      </c>
      <c r="X73" s="65">
        <f t="shared" si="55"/>
        <v>0.19037128773026685</v>
      </c>
      <c r="Y73" s="68">
        <f t="shared" ref="Y73:Y104" si="57">IF(B73-B72&lt;0.0001,0.0001,B73-B72)</f>
        <v>1E-4</v>
      </c>
      <c r="Z73" s="68">
        <f t="shared" ref="Z73:Z104" si="58">IF(D73-D72&lt;0.0001,0.0001,D73-D72)</f>
        <v>1E-4</v>
      </c>
      <c r="AA73" s="66">
        <f t="shared" si="56"/>
        <v>7.5136117990820273</v>
      </c>
      <c r="AB73" s="68">
        <f t="shared" ref="AB73:AB104" si="59">IF(AA73-AA72&lt;0.0001,0.0001,AA73-AA72)</f>
        <v>4.673677579919211E-2</v>
      </c>
    </row>
    <row r="74" spans="1:28">
      <c r="A74">
        <v>615.64</v>
      </c>
      <c r="B74">
        <v>0.26840051155406597</v>
      </c>
      <c r="D74" s="66">
        <f t="shared" si="40"/>
        <v>0.16840051155406596</v>
      </c>
      <c r="E74" s="66">
        <f t="shared" si="41"/>
        <v>7.5635440681254709</v>
      </c>
      <c r="F74" s="66">
        <f t="shared" si="42"/>
        <v>-7.395143556571405</v>
      </c>
      <c r="G74" s="66">
        <f t="shared" si="43"/>
        <v>1.0948741733279941E-4</v>
      </c>
      <c r="H74" s="66">
        <f t="shared" si="44"/>
        <v>7.3952530439887374</v>
      </c>
      <c r="I74" s="66">
        <f t="shared" si="45"/>
        <v>7.5636535555428033</v>
      </c>
      <c r="J74" s="66">
        <f t="shared" si="46"/>
        <v>-7.3952530439887374</v>
      </c>
      <c r="K74" s="66">
        <f t="shared" si="47"/>
        <v>0</v>
      </c>
      <c r="L74" s="66">
        <f t="shared" si="48"/>
        <v>7.3952530439887374</v>
      </c>
      <c r="M74" s="66">
        <f t="shared" si="49"/>
        <v>7.5636535555428033</v>
      </c>
      <c r="N74" s="66">
        <f t="shared" si="50"/>
        <v>-7.3952530439887374</v>
      </c>
      <c r="O74" s="67">
        <f t="shared" si="51"/>
        <v>54.68976758462469</v>
      </c>
      <c r="P74" s="67"/>
      <c r="R74" s="66" t="e">
        <f t="shared" si="52"/>
        <v>#VALUE!</v>
      </c>
      <c r="T74" s="66" t="e">
        <f t="shared" si="53"/>
        <v>#VALUE!</v>
      </c>
      <c r="W74" s="10">
        <f t="shared" si="54"/>
        <v>1.7303304118514948E-5</v>
      </c>
      <c r="X74" s="65">
        <f t="shared" si="55"/>
        <v>0.17303304118514948</v>
      </c>
      <c r="Y74" s="68">
        <f t="shared" si="57"/>
        <v>1E-4</v>
      </c>
      <c r="Z74" s="68">
        <f t="shared" si="58"/>
        <v>1E-4</v>
      </c>
      <c r="AA74" s="66">
        <f t="shared" si="56"/>
        <v>7.5636535555428033</v>
      </c>
      <c r="AB74" s="68">
        <f t="shared" si="59"/>
        <v>5.0041756460776021E-2</v>
      </c>
    </row>
    <row r="75" spans="1:28">
      <c r="A75">
        <v>674.03</v>
      </c>
      <c r="B75">
        <v>0.26840051155406597</v>
      </c>
      <c r="D75" s="66">
        <f t="shared" si="40"/>
        <v>0.16840051155406596</v>
      </c>
      <c r="E75" s="66">
        <f t="shared" si="41"/>
        <v>7.6091320424464239</v>
      </c>
      <c r="F75" s="66">
        <f t="shared" si="42"/>
        <v>-7.4407315308923581</v>
      </c>
      <c r="G75" s="66">
        <f t="shared" si="43"/>
        <v>2.1419576652076324E-4</v>
      </c>
      <c r="H75" s="66">
        <f t="shared" si="44"/>
        <v>7.440945726658879</v>
      </c>
      <c r="I75" s="66">
        <f t="shared" si="45"/>
        <v>7.6093462382129449</v>
      </c>
      <c r="J75" s="66">
        <f t="shared" si="46"/>
        <v>-7.440945726658879</v>
      </c>
      <c r="K75" s="66">
        <f t="shared" si="47"/>
        <v>0</v>
      </c>
      <c r="L75" s="66">
        <f t="shared" si="48"/>
        <v>7.440945726658879</v>
      </c>
      <c r="M75" s="66">
        <f t="shared" si="49"/>
        <v>7.6093462382129449</v>
      </c>
      <c r="N75" s="66">
        <f t="shared" si="50"/>
        <v>-7.440945726658879</v>
      </c>
      <c r="O75" s="67">
        <f t="shared" si="51"/>
        <v>55.367673307083031</v>
      </c>
      <c r="P75" s="67"/>
      <c r="R75" s="66" t="e">
        <f t="shared" si="52"/>
        <v>#VALUE!</v>
      </c>
      <c r="T75" s="66" t="e">
        <f t="shared" si="53"/>
        <v>#VALUE!</v>
      </c>
      <c r="W75" s="10">
        <f t="shared" si="54"/>
        <v>1.5804350173616225E-5</v>
      </c>
      <c r="X75" s="65">
        <f t="shared" si="55"/>
        <v>0.15804350173616225</v>
      </c>
      <c r="Y75" s="68">
        <f t="shared" si="57"/>
        <v>1E-4</v>
      </c>
      <c r="Z75" s="68">
        <f t="shared" si="58"/>
        <v>1E-4</v>
      </c>
      <c r="AA75" s="66">
        <f t="shared" si="56"/>
        <v>7.6093462382129449</v>
      </c>
      <c r="AB75" s="68">
        <f t="shared" si="59"/>
        <v>4.5692682670141593E-2</v>
      </c>
    </row>
    <row r="76" spans="1:28">
      <c r="A76">
        <v>732.48</v>
      </c>
      <c r="B76">
        <v>0.26840051155406597</v>
      </c>
      <c r="D76" s="66">
        <f t="shared" si="40"/>
        <v>0.16840051155406596</v>
      </c>
      <c r="E76" s="66">
        <f t="shared" si="41"/>
        <v>7.6495056499409335</v>
      </c>
      <c r="F76" s="66">
        <f t="shared" si="42"/>
        <v>-7.4811051383868676</v>
      </c>
      <c r="G76" s="66">
        <f t="shared" si="43"/>
        <v>2.9961188082773727E-4</v>
      </c>
      <c r="H76" s="66">
        <f t="shared" si="44"/>
        <v>7.4814047502676955</v>
      </c>
      <c r="I76" s="66">
        <f t="shared" si="45"/>
        <v>7.6498052618217613</v>
      </c>
      <c r="J76" s="66">
        <f t="shared" si="46"/>
        <v>-7.4814047502676955</v>
      </c>
      <c r="K76" s="66">
        <f t="shared" si="47"/>
        <v>0</v>
      </c>
      <c r="L76" s="66">
        <f t="shared" si="48"/>
        <v>7.4814047502676955</v>
      </c>
      <c r="M76" s="66">
        <f t="shared" si="49"/>
        <v>7.6498052618217613</v>
      </c>
      <c r="N76" s="66">
        <f t="shared" si="50"/>
        <v>-7.4814047502676955</v>
      </c>
      <c r="O76" s="67">
        <f t="shared" si="51"/>
        <v>55.971417037328038</v>
      </c>
      <c r="P76" s="67"/>
      <c r="R76" s="66" t="e">
        <f t="shared" si="52"/>
        <v>#VALUE!</v>
      </c>
      <c r="T76" s="66" t="e">
        <f t="shared" si="53"/>
        <v>#VALUE!</v>
      </c>
      <c r="W76" s="10">
        <f t="shared" si="54"/>
        <v>1.454320411140583E-5</v>
      </c>
      <c r="X76" s="65">
        <f t="shared" si="55"/>
        <v>0.1454320411140583</v>
      </c>
      <c r="Y76" s="68">
        <f t="shared" si="57"/>
        <v>1E-4</v>
      </c>
      <c r="Z76" s="68">
        <f t="shared" si="58"/>
        <v>1E-4</v>
      </c>
      <c r="AA76" s="66">
        <f t="shared" si="56"/>
        <v>7.6498052618217613</v>
      </c>
      <c r="AB76" s="68">
        <f t="shared" si="59"/>
        <v>4.045902360881648E-2</v>
      </c>
    </row>
    <row r="77" spans="1:28">
      <c r="A77">
        <v>802.42</v>
      </c>
      <c r="B77">
        <v>0.26840051155406597</v>
      </c>
      <c r="D77" s="66">
        <f t="shared" si="40"/>
        <v>0.16840051155406596</v>
      </c>
      <c r="E77" s="66">
        <f t="shared" si="41"/>
        <v>7.6922511346211673</v>
      </c>
      <c r="F77" s="66">
        <f t="shared" si="42"/>
        <v>-7.5238506230671014</v>
      </c>
      <c r="G77" s="66">
        <f t="shared" si="43"/>
        <v>3.779855735025766E-4</v>
      </c>
      <c r="H77" s="66">
        <f t="shared" si="44"/>
        <v>7.5242286086406036</v>
      </c>
      <c r="I77" s="66">
        <f t="shared" si="45"/>
        <v>7.6926291201946695</v>
      </c>
      <c r="J77" s="66">
        <f t="shared" si="46"/>
        <v>-7.5242286086406036</v>
      </c>
      <c r="K77" s="66">
        <f t="shared" si="47"/>
        <v>0</v>
      </c>
      <c r="L77" s="66">
        <f t="shared" si="48"/>
        <v>7.5242286086406036</v>
      </c>
      <c r="M77" s="66">
        <f t="shared" si="49"/>
        <v>7.6926291201946695</v>
      </c>
      <c r="N77" s="66">
        <f t="shared" si="50"/>
        <v>-7.5242286086406036</v>
      </c>
      <c r="O77" s="67">
        <f t="shared" si="51"/>
        <v>56.614016155085714</v>
      </c>
      <c r="P77" s="67"/>
      <c r="R77" s="66" t="e">
        <f t="shared" si="52"/>
        <v>#VALUE!</v>
      </c>
      <c r="T77" s="66" t="e">
        <f t="shared" si="53"/>
        <v>#VALUE!</v>
      </c>
      <c r="W77" s="10">
        <f t="shared" si="54"/>
        <v>1.3275598997435936E-5</v>
      </c>
      <c r="X77" s="65">
        <f t="shared" si="55"/>
        <v>0.13275598997435936</v>
      </c>
      <c r="Y77" s="68">
        <f t="shared" si="57"/>
        <v>1E-4</v>
      </c>
      <c r="Z77" s="68">
        <f t="shared" si="58"/>
        <v>1E-4</v>
      </c>
      <c r="AA77" s="66">
        <f t="shared" si="56"/>
        <v>7.6926291201946695</v>
      </c>
      <c r="AB77" s="68">
        <f t="shared" si="59"/>
        <v>4.2823858372908141E-2</v>
      </c>
    </row>
    <row r="78" spans="1:28">
      <c r="A78">
        <v>881.57</v>
      </c>
      <c r="B78">
        <v>0.26840051155406597</v>
      </c>
      <c r="D78" s="66">
        <f t="shared" si="40"/>
        <v>0.16840051155406596</v>
      </c>
      <c r="E78" s="66">
        <f t="shared" si="41"/>
        <v>7.7347557722977216</v>
      </c>
      <c r="F78" s="66">
        <f t="shared" si="42"/>
        <v>-7.5663552607436557</v>
      </c>
      <c r="G78" s="66">
        <f t="shared" si="43"/>
        <v>4.4418650129453172E-4</v>
      </c>
      <c r="H78" s="66">
        <f t="shared" si="44"/>
        <v>7.56679944724495</v>
      </c>
      <c r="I78" s="66">
        <f t="shared" si="45"/>
        <v>7.7351999587990159</v>
      </c>
      <c r="J78" s="66">
        <f t="shared" si="46"/>
        <v>-7.56679944724495</v>
      </c>
      <c r="K78" s="66">
        <f t="shared" si="47"/>
        <v>0</v>
      </c>
      <c r="L78" s="66">
        <f t="shared" si="48"/>
        <v>7.56679944724495</v>
      </c>
      <c r="M78" s="66">
        <f t="shared" si="49"/>
        <v>7.7351999587990159</v>
      </c>
      <c r="N78" s="66">
        <f t="shared" si="50"/>
        <v>-7.56679944724495</v>
      </c>
      <c r="O78" s="67">
        <f t="shared" si="51"/>
        <v>57.256453874826484</v>
      </c>
      <c r="P78" s="67"/>
      <c r="R78" s="66" t="e">
        <f t="shared" si="52"/>
        <v>#VALUE!</v>
      </c>
      <c r="T78" s="66" t="e">
        <f t="shared" si="53"/>
        <v>#VALUE!</v>
      </c>
      <c r="W78" s="10">
        <f t="shared" si="54"/>
        <v>1.2083675882258406E-5</v>
      </c>
      <c r="X78" s="65">
        <f t="shared" si="55"/>
        <v>0.12083675882258406</v>
      </c>
      <c r="Y78" s="68">
        <f t="shared" si="57"/>
        <v>1E-4</v>
      </c>
      <c r="Z78" s="68">
        <f t="shared" si="58"/>
        <v>1E-4</v>
      </c>
      <c r="AA78" s="66">
        <f t="shared" si="56"/>
        <v>7.7351999587990159</v>
      </c>
      <c r="AB78" s="68">
        <f t="shared" si="59"/>
        <v>4.2570838604346406E-2</v>
      </c>
    </row>
    <row r="79" spans="1:28">
      <c r="A79">
        <v>966.42</v>
      </c>
      <c r="B79">
        <v>0.26840051155406597</v>
      </c>
      <c r="D79" s="66">
        <f t="shared" si="40"/>
        <v>0.16840051155406596</v>
      </c>
      <c r="E79" s="66">
        <f t="shared" si="41"/>
        <v>7.7748001988682063</v>
      </c>
      <c r="F79" s="66">
        <f t="shared" si="42"/>
        <v>-7.6063996873141404</v>
      </c>
      <c r="G79" s="66">
        <f t="shared" si="43"/>
        <v>4.9740625659266968E-4</v>
      </c>
      <c r="H79" s="66">
        <f t="shared" si="44"/>
        <v>7.6068970935707334</v>
      </c>
      <c r="I79" s="66">
        <f t="shared" si="45"/>
        <v>7.7752976051247993</v>
      </c>
      <c r="J79" s="66">
        <f t="shared" si="46"/>
        <v>-7.6068970935707334</v>
      </c>
      <c r="K79" s="66">
        <f t="shared" si="47"/>
        <v>0</v>
      </c>
      <c r="L79" s="66">
        <f t="shared" si="48"/>
        <v>7.6068970935707334</v>
      </c>
      <c r="M79" s="66">
        <f t="shared" si="49"/>
        <v>7.7752976051247993</v>
      </c>
      <c r="N79" s="66">
        <f t="shared" si="50"/>
        <v>-7.6068970935707334</v>
      </c>
      <c r="O79" s="67">
        <f t="shared" si="51"/>
        <v>57.864883392174875</v>
      </c>
      <c r="P79" s="67"/>
      <c r="R79" s="66" t="e">
        <f t="shared" si="52"/>
        <v>#VALUE!</v>
      </c>
      <c r="T79" s="66" t="e">
        <f t="shared" si="53"/>
        <v>#VALUE!</v>
      </c>
      <c r="W79" s="10">
        <f t="shared" si="54"/>
        <v>1.1022750095737405E-5</v>
      </c>
      <c r="X79" s="65">
        <f t="shared" si="55"/>
        <v>0.11022750095737405</v>
      </c>
      <c r="Y79" s="68">
        <f t="shared" si="57"/>
        <v>1E-4</v>
      </c>
      <c r="Z79" s="68">
        <f t="shared" si="58"/>
        <v>1E-4</v>
      </c>
      <c r="AA79" s="66">
        <f t="shared" si="56"/>
        <v>7.7752976051247993</v>
      </c>
      <c r="AB79" s="68">
        <f t="shared" si="59"/>
        <v>4.0097646325783387E-2</v>
      </c>
    </row>
    <row r="80" spans="1:28">
      <c r="A80">
        <v>1051.8900000000001</v>
      </c>
      <c r="B80">
        <v>0.26840051155406597</v>
      </c>
      <c r="D80" s="66">
        <f t="shared" si="40"/>
        <v>0.16840051155406596</v>
      </c>
      <c r="E80" s="66">
        <f t="shared" si="41"/>
        <v>7.8105018458362325</v>
      </c>
      <c r="F80" s="66">
        <f t="shared" si="42"/>
        <v>-7.6421013342821666</v>
      </c>
      <c r="G80" s="66">
        <f t="shared" si="43"/>
        <v>5.3860405381719878E-4</v>
      </c>
      <c r="H80" s="66">
        <f t="shared" si="44"/>
        <v>7.642639938335984</v>
      </c>
      <c r="I80" s="66">
        <f t="shared" si="45"/>
        <v>7.8110404498900499</v>
      </c>
      <c r="J80" s="66">
        <f t="shared" si="46"/>
        <v>-7.642639938335984</v>
      </c>
      <c r="K80" s="66">
        <f t="shared" si="47"/>
        <v>0</v>
      </c>
      <c r="L80" s="66">
        <f t="shared" si="48"/>
        <v>7.642639938335984</v>
      </c>
      <c r="M80" s="66">
        <f t="shared" si="49"/>
        <v>7.8110404498900499</v>
      </c>
      <c r="N80" s="66">
        <f t="shared" si="50"/>
        <v>-7.642639938335984</v>
      </c>
      <c r="O80" s="67">
        <f t="shared" si="51"/>
        <v>58.409945227048254</v>
      </c>
      <c r="P80" s="67"/>
      <c r="R80" s="66" t="e">
        <f t="shared" si="52"/>
        <v>#VALUE!</v>
      </c>
      <c r="T80" s="66" t="e">
        <f t="shared" si="53"/>
        <v>#VALUE!</v>
      </c>
      <c r="W80" s="10">
        <f t="shared" si="54"/>
        <v>1.0127110389415758E-5</v>
      </c>
      <c r="X80" s="65">
        <f t="shared" si="55"/>
        <v>0.10127110389415758</v>
      </c>
      <c r="Y80" s="68">
        <f t="shared" si="57"/>
        <v>1E-4</v>
      </c>
      <c r="Z80" s="68">
        <f t="shared" si="58"/>
        <v>1E-4</v>
      </c>
      <c r="AA80" s="66">
        <f t="shared" si="56"/>
        <v>7.8110404498900499</v>
      </c>
      <c r="AB80" s="68">
        <f t="shared" si="59"/>
        <v>3.5742844765250581E-2</v>
      </c>
    </row>
    <row r="81" spans="1:28">
      <c r="A81">
        <v>1150.56</v>
      </c>
      <c r="B81">
        <v>0.26840051155406597</v>
      </c>
      <c r="D81" s="66">
        <f t="shared" si="40"/>
        <v>0.16840051155406596</v>
      </c>
      <c r="E81" s="66">
        <f t="shared" si="41"/>
        <v>7.8470545196957904</v>
      </c>
      <c r="F81" s="66">
        <f t="shared" si="42"/>
        <v>-7.6786540081417245</v>
      </c>
      <c r="G81" s="66">
        <f t="shared" si="43"/>
        <v>5.7567949392034099E-4</v>
      </c>
      <c r="H81" s="66">
        <f t="shared" si="44"/>
        <v>7.6792296876356447</v>
      </c>
      <c r="I81" s="66">
        <f t="shared" si="45"/>
        <v>7.8476301991897106</v>
      </c>
      <c r="J81" s="66">
        <f t="shared" si="46"/>
        <v>-7.6792296876356447</v>
      </c>
      <c r="K81" s="66">
        <f t="shared" si="47"/>
        <v>0</v>
      </c>
      <c r="L81" s="66">
        <f t="shared" si="48"/>
        <v>7.6792296876356447</v>
      </c>
      <c r="M81" s="66">
        <f t="shared" si="49"/>
        <v>7.8476301991897106</v>
      </c>
      <c r="N81" s="66">
        <f t="shared" si="50"/>
        <v>-7.6792296876356447</v>
      </c>
      <c r="O81" s="67">
        <f t="shared" si="51"/>
        <v>58.970568595464641</v>
      </c>
      <c r="P81" s="67"/>
      <c r="R81" s="66" t="e">
        <f t="shared" si="52"/>
        <v>#VALUE!</v>
      </c>
      <c r="T81" s="66" t="e">
        <f t="shared" si="53"/>
        <v>#VALUE!</v>
      </c>
      <c r="W81" s="10">
        <f t="shared" si="54"/>
        <v>9.2586272315416352E-6</v>
      </c>
      <c r="X81" s="65">
        <f t="shared" si="55"/>
        <v>9.2586272315416357E-2</v>
      </c>
      <c r="Y81" s="68">
        <f t="shared" si="57"/>
        <v>1E-4</v>
      </c>
      <c r="Z81" s="68">
        <f t="shared" si="58"/>
        <v>1E-4</v>
      </c>
      <c r="AA81" s="66">
        <f t="shared" si="56"/>
        <v>7.8476301991897106</v>
      </c>
      <c r="AB81" s="68">
        <f t="shared" si="59"/>
        <v>3.6589749299660745E-2</v>
      </c>
    </row>
    <row r="82" spans="1:28">
      <c r="A82">
        <v>1259.1600000000001</v>
      </c>
      <c r="B82">
        <v>0.26840051155406597</v>
      </c>
      <c r="D82" s="66">
        <f t="shared" si="40"/>
        <v>0.16840051155406596</v>
      </c>
      <c r="E82" s="66">
        <f t="shared" si="41"/>
        <v>7.8826210408130208</v>
      </c>
      <c r="F82" s="66">
        <f t="shared" si="42"/>
        <v>-7.714220529258955</v>
      </c>
      <c r="G82" s="66">
        <f t="shared" si="43"/>
        <v>6.0757654790128865E-4</v>
      </c>
      <c r="H82" s="66">
        <f t="shared" si="44"/>
        <v>7.7148281058068564</v>
      </c>
      <c r="I82" s="66">
        <f t="shared" si="45"/>
        <v>7.8832286173609223</v>
      </c>
      <c r="J82" s="66">
        <f t="shared" si="46"/>
        <v>-7.7148281058068564</v>
      </c>
      <c r="K82" s="66">
        <f t="shared" si="47"/>
        <v>0</v>
      </c>
      <c r="L82" s="66">
        <f t="shared" si="48"/>
        <v>7.7148281058068564</v>
      </c>
      <c r="M82" s="66">
        <f t="shared" si="49"/>
        <v>7.8832286173609223</v>
      </c>
      <c r="N82" s="66">
        <f t="shared" si="50"/>
        <v>-7.7148281058068564</v>
      </c>
      <c r="O82" s="67">
        <f t="shared" si="51"/>
        <v>59.518572702147409</v>
      </c>
      <c r="P82" s="67"/>
      <c r="R82" s="66" t="e">
        <f t="shared" si="52"/>
        <v>#VALUE!</v>
      </c>
      <c r="T82" s="66" t="e">
        <f t="shared" si="53"/>
        <v>#VALUE!</v>
      </c>
      <c r="W82" s="10">
        <f t="shared" si="54"/>
        <v>8.4600893830192681E-6</v>
      </c>
      <c r="X82" s="65">
        <f t="shared" si="55"/>
        <v>8.4600893830192675E-2</v>
      </c>
      <c r="Y82" s="68">
        <f t="shared" si="57"/>
        <v>1E-4</v>
      </c>
      <c r="Z82" s="68">
        <f t="shared" si="58"/>
        <v>1E-4</v>
      </c>
      <c r="AA82" s="66">
        <f t="shared" si="56"/>
        <v>7.8832286173609223</v>
      </c>
      <c r="AB82" s="68">
        <f t="shared" si="59"/>
        <v>3.5598418171211677E-2</v>
      </c>
    </row>
    <row r="83" spans="1:28" ht="15" customHeight="1">
      <c r="A83">
        <v>1382.02</v>
      </c>
      <c r="B83">
        <v>0.26840051155406597</v>
      </c>
      <c r="D83" s="66">
        <f t="shared" si="40"/>
        <v>0.16840051155406596</v>
      </c>
      <c r="E83" s="66">
        <f t="shared" si="41"/>
        <v>7.9181275970085183</v>
      </c>
      <c r="F83" s="66">
        <f t="shared" si="42"/>
        <v>-7.7497270854544524</v>
      </c>
      <c r="G83" s="66">
        <f t="shared" si="43"/>
        <v>6.3594161302306222E-4</v>
      </c>
      <c r="H83" s="66">
        <f t="shared" si="44"/>
        <v>7.7503630270674755</v>
      </c>
      <c r="I83" s="66">
        <f t="shared" si="45"/>
        <v>7.9187635386215414</v>
      </c>
      <c r="J83" s="66">
        <f t="shared" si="46"/>
        <v>-7.7503630270674755</v>
      </c>
      <c r="K83" s="66">
        <f t="shared" si="47"/>
        <v>0</v>
      </c>
      <c r="L83" s="66">
        <f t="shared" si="48"/>
        <v>7.7503630270674755</v>
      </c>
      <c r="M83" s="66">
        <f t="shared" si="49"/>
        <v>7.9187635386215414</v>
      </c>
      <c r="N83" s="66">
        <f t="shared" si="50"/>
        <v>-7.7503630270674755</v>
      </c>
      <c r="O83" s="67">
        <f t="shared" si="51"/>
        <v>60.068127051334521</v>
      </c>
      <c r="P83" s="67"/>
      <c r="R83" s="66" t="e">
        <f t="shared" si="52"/>
        <v>#VALUE!</v>
      </c>
      <c r="T83" s="66" t="e">
        <f t="shared" si="53"/>
        <v>#VALUE!</v>
      </c>
      <c r="W83" s="10">
        <f t="shared" si="54"/>
        <v>7.7079970966574604E-6</v>
      </c>
      <c r="X83" s="65">
        <f t="shared" si="55"/>
        <v>7.707997096657461E-2</v>
      </c>
      <c r="Y83" s="68">
        <f t="shared" si="57"/>
        <v>1E-4</v>
      </c>
      <c r="Z83" s="68">
        <f t="shared" si="58"/>
        <v>1E-4</v>
      </c>
      <c r="AA83" s="66">
        <f t="shared" si="56"/>
        <v>7.9187635386215414</v>
      </c>
      <c r="AB83" s="68">
        <f t="shared" si="59"/>
        <v>3.5534921260619079E-2</v>
      </c>
    </row>
    <row r="84" spans="1:28">
      <c r="A84">
        <v>1511.5</v>
      </c>
      <c r="B84">
        <v>0.26840051155406597</v>
      </c>
      <c r="D84" s="66">
        <f t="shared" si="40"/>
        <v>0.16840051155406596</v>
      </c>
      <c r="E84" s="66">
        <f t="shared" si="41"/>
        <v>7.9511818049893597</v>
      </c>
      <c r="F84" s="66">
        <f t="shared" si="42"/>
        <v>-7.7827812934352938</v>
      </c>
      <c r="G84" s="66">
        <f t="shared" si="43"/>
        <v>6.5967736389086536E-4</v>
      </c>
      <c r="H84" s="66">
        <f t="shared" si="44"/>
        <v>7.7834409707991847</v>
      </c>
      <c r="I84" s="66">
        <f t="shared" si="45"/>
        <v>7.9518414823532506</v>
      </c>
      <c r="J84" s="66">
        <f t="shared" si="46"/>
        <v>-7.7834409707991847</v>
      </c>
      <c r="K84" s="66">
        <f t="shared" si="47"/>
        <v>0</v>
      </c>
      <c r="L84" s="66">
        <f t="shared" si="48"/>
        <v>7.7834409707991847</v>
      </c>
      <c r="M84" s="66">
        <f t="shared" si="49"/>
        <v>7.9518414823532506</v>
      </c>
      <c r="N84" s="66">
        <f t="shared" si="50"/>
        <v>-7.7834409707991847</v>
      </c>
      <c r="O84" s="67">
        <f t="shared" si="51"/>
        <v>60.581953345915352</v>
      </c>
      <c r="P84" s="67"/>
      <c r="R84" s="66" t="e">
        <f t="shared" si="52"/>
        <v>#VALUE!</v>
      </c>
      <c r="T84" s="66" t="e">
        <f t="shared" si="53"/>
        <v>#VALUE!</v>
      </c>
      <c r="W84" s="10">
        <f t="shared" si="54"/>
        <v>7.0477050264786919E-6</v>
      </c>
      <c r="X84" s="65">
        <f t="shared" si="55"/>
        <v>7.0477050264786914E-2</v>
      </c>
      <c r="Y84" s="68">
        <f t="shared" si="57"/>
        <v>1E-4</v>
      </c>
      <c r="Z84" s="68">
        <f t="shared" si="58"/>
        <v>1E-4</v>
      </c>
      <c r="AA84" s="66">
        <f t="shared" si="56"/>
        <v>7.9518414823532506</v>
      </c>
      <c r="AB84" s="68">
        <f t="shared" si="59"/>
        <v>3.3077943731709247E-2</v>
      </c>
    </row>
    <row r="85" spans="1:28">
      <c r="A85">
        <v>1653.33</v>
      </c>
      <c r="B85">
        <v>0.26840051155406597</v>
      </c>
      <c r="D85" s="66">
        <f t="shared" si="40"/>
        <v>0.16840051155406596</v>
      </c>
      <c r="E85" s="66">
        <f t="shared" si="41"/>
        <v>7.9832543960276263</v>
      </c>
      <c r="F85" s="66">
        <f t="shared" si="42"/>
        <v>-7.8148538844735604</v>
      </c>
      <c r="G85" s="66">
        <f t="shared" si="43"/>
        <v>6.8058242838712796E-4</v>
      </c>
      <c r="H85" s="66">
        <f t="shared" si="44"/>
        <v>7.8155344669019478</v>
      </c>
      <c r="I85" s="66">
        <f t="shared" si="45"/>
        <v>7.9839349784560136</v>
      </c>
      <c r="J85" s="66">
        <f t="shared" si="46"/>
        <v>-7.8155344669019478</v>
      </c>
      <c r="K85" s="66">
        <f t="shared" si="47"/>
        <v>0</v>
      </c>
      <c r="L85" s="66">
        <f t="shared" si="48"/>
        <v>7.8155344669019478</v>
      </c>
      <c r="M85" s="66">
        <f t="shared" si="49"/>
        <v>7.9839349784560136</v>
      </c>
      <c r="N85" s="66">
        <f t="shared" si="50"/>
        <v>-7.8155344669019478</v>
      </c>
      <c r="O85" s="67">
        <f t="shared" si="51"/>
        <v>61.082579003332313</v>
      </c>
      <c r="P85" s="67"/>
      <c r="R85" s="66" t="e">
        <f t="shared" si="52"/>
        <v>#VALUE!</v>
      </c>
      <c r="T85" s="66" t="e">
        <f t="shared" si="53"/>
        <v>#VALUE!</v>
      </c>
      <c r="W85" s="10">
        <f t="shared" si="54"/>
        <v>6.4431215471336894E-6</v>
      </c>
      <c r="X85" s="65">
        <f t="shared" si="55"/>
        <v>6.44312154713369E-2</v>
      </c>
      <c r="Y85" s="68">
        <f t="shared" si="57"/>
        <v>1E-4</v>
      </c>
      <c r="Z85" s="68">
        <f t="shared" si="58"/>
        <v>1E-4</v>
      </c>
      <c r="AA85" s="66">
        <f t="shared" si="56"/>
        <v>7.9839349784560136</v>
      </c>
      <c r="AB85" s="68">
        <f t="shared" si="59"/>
        <v>3.2093496102763019E-2</v>
      </c>
    </row>
    <row r="86" spans="1:28">
      <c r="A86">
        <v>1809.51</v>
      </c>
      <c r="B86">
        <v>0.26840051155406597</v>
      </c>
      <c r="D86" s="66">
        <f t="shared" si="40"/>
        <v>0.16840051155406596</v>
      </c>
      <c r="E86" s="66">
        <f t="shared" si="41"/>
        <v>8.014539353828761</v>
      </c>
      <c r="F86" s="66">
        <f t="shared" si="42"/>
        <v>-7.8461388422746952</v>
      </c>
      <c r="G86" s="66">
        <f t="shared" si="43"/>
        <v>6.9921223731404911E-4</v>
      </c>
      <c r="H86" s="66">
        <f t="shared" si="44"/>
        <v>7.8468380545120091</v>
      </c>
      <c r="I86" s="66">
        <f t="shared" si="45"/>
        <v>8.0152385660660759</v>
      </c>
      <c r="J86" s="66">
        <f t="shared" si="46"/>
        <v>-7.84683805451201</v>
      </c>
      <c r="K86" s="66">
        <f t="shared" si="47"/>
        <v>0</v>
      </c>
      <c r="L86" s="66">
        <f t="shared" si="48"/>
        <v>7.84683805451201</v>
      </c>
      <c r="M86" s="66">
        <f t="shared" si="49"/>
        <v>8.0152385660660759</v>
      </c>
      <c r="N86" s="66">
        <f t="shared" si="50"/>
        <v>-7.84683805451201</v>
      </c>
      <c r="O86" s="67">
        <f t="shared" si="51"/>
        <v>61.572867453737828</v>
      </c>
      <c r="P86" s="67"/>
      <c r="R86" s="66" t="e">
        <f t="shared" si="52"/>
        <v>#VALUE!</v>
      </c>
      <c r="T86" s="66" t="e">
        <f t="shared" si="53"/>
        <v>#VALUE!</v>
      </c>
      <c r="W86" s="10">
        <f t="shared" si="54"/>
        <v>5.8870114824027181E-6</v>
      </c>
      <c r="X86" s="65">
        <f t="shared" si="55"/>
        <v>5.8870114824027181E-2</v>
      </c>
      <c r="Y86" s="68">
        <f t="shared" si="57"/>
        <v>1E-4</v>
      </c>
      <c r="Z86" s="68">
        <f t="shared" si="58"/>
        <v>1E-4</v>
      </c>
      <c r="AA86" s="66">
        <f t="shared" si="56"/>
        <v>8.0152385660660759</v>
      </c>
      <c r="AB86" s="68">
        <f t="shared" si="59"/>
        <v>3.1303587610062245E-2</v>
      </c>
    </row>
    <row r="87" spans="1:28">
      <c r="A87">
        <v>1980.07</v>
      </c>
      <c r="B87">
        <v>0.26840051155406597</v>
      </c>
      <c r="D87" s="66">
        <f t="shared" si="40"/>
        <v>0.16840051155406596</v>
      </c>
      <c r="E87" s="66">
        <f t="shared" si="41"/>
        <v>8.0448103494647842</v>
      </c>
      <c r="F87" s="66">
        <f t="shared" si="42"/>
        <v>-7.8764098379107184</v>
      </c>
      <c r="G87" s="66">
        <f t="shared" si="43"/>
        <v>7.1577941520139328E-4</v>
      </c>
      <c r="H87" s="66">
        <f t="shared" si="44"/>
        <v>7.8771256173259196</v>
      </c>
      <c r="I87" s="66">
        <f t="shared" si="45"/>
        <v>8.0455261288799864</v>
      </c>
      <c r="J87" s="66">
        <f t="shared" si="46"/>
        <v>-7.8771256173259205</v>
      </c>
      <c r="K87" s="66">
        <f t="shared" si="47"/>
        <v>0</v>
      </c>
      <c r="L87" s="66">
        <f t="shared" si="48"/>
        <v>7.8771256173259205</v>
      </c>
      <c r="M87" s="66">
        <f t="shared" si="49"/>
        <v>8.0455261288799864</v>
      </c>
      <c r="N87" s="66">
        <f t="shared" si="50"/>
        <v>-7.8771256173259205</v>
      </c>
      <c r="O87" s="67">
        <f t="shared" si="51"/>
        <v>62.049107991132267</v>
      </c>
      <c r="P87" s="67"/>
      <c r="R87" s="66" t="e">
        <f t="shared" si="52"/>
        <v>#VALUE!</v>
      </c>
      <c r="T87" s="66" t="e">
        <f t="shared" si="53"/>
        <v>#VALUE!</v>
      </c>
      <c r="W87" s="10">
        <f t="shared" si="54"/>
        <v>5.3799139159335494E-6</v>
      </c>
      <c r="X87" s="65">
        <f t="shared" si="55"/>
        <v>5.3799139159335492E-2</v>
      </c>
      <c r="Y87" s="68">
        <f t="shared" si="57"/>
        <v>1E-4</v>
      </c>
      <c r="Z87" s="68">
        <f t="shared" si="58"/>
        <v>1E-4</v>
      </c>
      <c r="AA87" s="66">
        <f t="shared" si="56"/>
        <v>8.0455261288799864</v>
      </c>
      <c r="AB87" s="68">
        <f t="shared" si="59"/>
        <v>3.028756281391054E-2</v>
      </c>
    </row>
    <row r="88" spans="1:28">
      <c r="A88">
        <v>2161.2600000000002</v>
      </c>
      <c r="B88">
        <v>0.29524056270947258</v>
      </c>
      <c r="D88" s="66">
        <f t="shared" si="40"/>
        <v>0.19524056270947257</v>
      </c>
      <c r="E88" s="66">
        <f t="shared" si="41"/>
        <v>8.0733674406383233</v>
      </c>
      <c r="F88" s="66">
        <f t="shared" si="42"/>
        <v>-7.8781268779288505</v>
      </c>
      <c r="G88" s="66">
        <f t="shared" si="43"/>
        <v>7.3023989343973879E-4</v>
      </c>
      <c r="H88" s="66">
        <f t="shared" si="44"/>
        <v>7.8788571178222906</v>
      </c>
      <c r="I88" s="66">
        <f t="shared" si="45"/>
        <v>8.0740976805317626</v>
      </c>
      <c r="J88" s="66">
        <f t="shared" si="46"/>
        <v>-7.8788571178222897</v>
      </c>
      <c r="K88" s="66">
        <f t="shared" si="47"/>
        <v>0</v>
      </c>
      <c r="L88" s="66">
        <f t="shared" si="48"/>
        <v>7.8788571178222897</v>
      </c>
      <c r="M88" s="66">
        <f t="shared" si="49"/>
        <v>8.0740976805317626</v>
      </c>
      <c r="N88" s="66">
        <f t="shared" si="50"/>
        <v>-7.8788571178222897</v>
      </c>
      <c r="O88" s="67">
        <f t="shared" si="51"/>
        <v>62.076389483058961</v>
      </c>
      <c r="P88" s="67"/>
      <c r="R88" s="66" t="e">
        <f t="shared" si="52"/>
        <v>#VALUE!</v>
      </c>
      <c r="T88" s="66" t="e">
        <f t="shared" si="53"/>
        <v>#VALUE!</v>
      </c>
      <c r="W88" s="10">
        <f t="shared" si="54"/>
        <v>4.9288869212970865E-6</v>
      </c>
      <c r="X88" s="65">
        <f t="shared" si="55"/>
        <v>4.9288869212970862E-2</v>
      </c>
      <c r="Y88" s="68">
        <f t="shared" si="57"/>
        <v>2.6840051155406608E-2</v>
      </c>
      <c r="Z88" s="68">
        <f t="shared" si="58"/>
        <v>2.6840051155406608E-2</v>
      </c>
      <c r="AA88" s="66">
        <f t="shared" si="56"/>
        <v>8.0740976805317626</v>
      </c>
      <c r="AB88" s="68">
        <f t="shared" si="59"/>
        <v>2.8571551651776161E-2</v>
      </c>
    </row>
    <row r="89" spans="1:28">
      <c r="A89">
        <v>2371.23</v>
      </c>
      <c r="B89">
        <v>0.29524056270947258</v>
      </c>
      <c r="D89" s="66">
        <f t="shared" si="40"/>
        <v>0.19524056270947257</v>
      </c>
      <c r="E89" s="66">
        <f t="shared" si="41"/>
        <v>8.1027150531997556</v>
      </c>
      <c r="F89" s="66">
        <f t="shared" si="42"/>
        <v>-7.9074744904902827</v>
      </c>
      <c r="G89" s="66">
        <f t="shared" si="43"/>
        <v>7.4404350762360776E-4</v>
      </c>
      <c r="H89" s="66">
        <f t="shared" si="44"/>
        <v>7.9082185339979061</v>
      </c>
      <c r="I89" s="66">
        <f t="shared" si="45"/>
        <v>8.103459096707379</v>
      </c>
      <c r="J89" s="66">
        <f t="shared" si="46"/>
        <v>-7.9082185339979061</v>
      </c>
      <c r="K89" s="66">
        <f t="shared" si="47"/>
        <v>0</v>
      </c>
      <c r="L89" s="66">
        <f t="shared" si="48"/>
        <v>7.9082185339979061</v>
      </c>
      <c r="M89" s="66">
        <f t="shared" si="49"/>
        <v>8.103459096707379</v>
      </c>
      <c r="N89" s="66">
        <f t="shared" si="50"/>
        <v>-7.9082185339979061</v>
      </c>
      <c r="O89" s="67">
        <f t="shared" si="51"/>
        <v>62.539920381467994</v>
      </c>
      <c r="P89" s="67"/>
      <c r="R89" s="66" t="e">
        <f t="shared" si="52"/>
        <v>#VALUE!</v>
      </c>
      <c r="T89" s="66" t="e">
        <f t="shared" si="53"/>
        <v>#VALUE!</v>
      </c>
      <c r="W89" s="10">
        <f t="shared" si="54"/>
        <v>4.4924390074022942E-6</v>
      </c>
      <c r="X89" s="65">
        <f t="shared" si="55"/>
        <v>4.4924390074022942E-2</v>
      </c>
      <c r="Y89" s="68">
        <f t="shared" si="57"/>
        <v>1E-4</v>
      </c>
      <c r="Z89" s="68">
        <f t="shared" si="58"/>
        <v>1E-4</v>
      </c>
      <c r="AA89" s="66">
        <f t="shared" si="56"/>
        <v>8.103459096707379</v>
      </c>
      <c r="AB89" s="68">
        <f t="shared" si="59"/>
        <v>2.9361416175616384E-2</v>
      </c>
    </row>
    <row r="90" spans="1:28">
      <c r="A90">
        <v>2592.15</v>
      </c>
      <c r="B90">
        <v>0.29524056270947258</v>
      </c>
      <c r="D90" s="66">
        <f t="shared" si="40"/>
        <v>0.19524056270947257</v>
      </c>
      <c r="E90" s="66">
        <f t="shared" si="41"/>
        <v>8.1300842705429606</v>
      </c>
      <c r="F90" s="66">
        <f t="shared" si="42"/>
        <v>-7.9348437078334877</v>
      </c>
      <c r="G90" s="66">
        <f t="shared" si="43"/>
        <v>7.5604694462170997E-4</v>
      </c>
      <c r="H90" s="66">
        <f t="shared" si="44"/>
        <v>7.9355997547781092</v>
      </c>
      <c r="I90" s="66">
        <f t="shared" si="45"/>
        <v>8.1308403174875821</v>
      </c>
      <c r="J90" s="66">
        <f t="shared" si="46"/>
        <v>-7.9355997547781092</v>
      </c>
      <c r="K90" s="66">
        <f t="shared" si="47"/>
        <v>0</v>
      </c>
      <c r="L90" s="66">
        <f t="shared" si="48"/>
        <v>7.9355997547781092</v>
      </c>
      <c r="M90" s="66">
        <f t="shared" si="49"/>
        <v>8.1308403174875821</v>
      </c>
      <c r="N90" s="66">
        <f t="shared" si="50"/>
        <v>-7.9355997547781092</v>
      </c>
      <c r="O90" s="67">
        <f t="shared" si="51"/>
        <v>62.973743468034385</v>
      </c>
      <c r="P90" s="67"/>
      <c r="R90" s="66" t="e">
        <f t="shared" si="52"/>
        <v>#VALUE!</v>
      </c>
      <c r="T90" s="66" t="e">
        <f t="shared" si="53"/>
        <v>#VALUE!</v>
      </c>
      <c r="W90" s="10">
        <f t="shared" si="54"/>
        <v>4.1095639324585934E-6</v>
      </c>
      <c r="X90" s="65">
        <f t="shared" si="55"/>
        <v>4.1095639324585931E-2</v>
      </c>
      <c r="Y90" s="68">
        <f t="shared" si="57"/>
        <v>1E-4</v>
      </c>
      <c r="Z90" s="68">
        <f t="shared" si="58"/>
        <v>1E-4</v>
      </c>
      <c r="AA90" s="66">
        <f t="shared" si="56"/>
        <v>8.1308403174875821</v>
      </c>
      <c r="AB90" s="68">
        <f t="shared" si="59"/>
        <v>2.7381220780203108E-2</v>
      </c>
    </row>
    <row r="91" spans="1:28">
      <c r="A91">
        <v>2829.75</v>
      </c>
      <c r="B91">
        <v>0.29524056270947258</v>
      </c>
      <c r="D91" s="66">
        <f t="shared" si="40"/>
        <v>0.19524056270947257</v>
      </c>
      <c r="E91" s="66">
        <f t="shared" si="41"/>
        <v>8.1562724020238413</v>
      </c>
      <c r="F91" s="66">
        <f t="shared" si="42"/>
        <v>-7.9610318393143684</v>
      </c>
      <c r="G91" s="66">
        <f t="shared" si="43"/>
        <v>7.6682059910720664E-4</v>
      </c>
      <c r="H91" s="66">
        <f t="shared" si="44"/>
        <v>7.9617986599134758</v>
      </c>
      <c r="I91" s="66">
        <f t="shared" si="45"/>
        <v>8.1570392226229487</v>
      </c>
      <c r="J91" s="66">
        <f t="shared" si="46"/>
        <v>-7.9617986599134758</v>
      </c>
      <c r="K91" s="66">
        <f t="shared" si="47"/>
        <v>0</v>
      </c>
      <c r="L91" s="66">
        <f t="shared" si="48"/>
        <v>7.9617986599134758</v>
      </c>
      <c r="M91" s="66">
        <f t="shared" si="49"/>
        <v>8.1570392226229487</v>
      </c>
      <c r="N91" s="66">
        <f t="shared" si="50"/>
        <v>-7.9617986599134758</v>
      </c>
      <c r="O91" s="67">
        <f t="shared" si="51"/>
        <v>63.39023790100002</v>
      </c>
      <c r="P91" s="67"/>
      <c r="R91" s="66" t="e">
        <f t="shared" si="52"/>
        <v>#VALUE!</v>
      </c>
      <c r="T91" s="66" t="e">
        <f t="shared" si="53"/>
        <v>#VALUE!</v>
      </c>
      <c r="W91" s="10">
        <f t="shared" si="54"/>
        <v>3.7645043369635277E-6</v>
      </c>
      <c r="X91" s="65">
        <f t="shared" si="55"/>
        <v>3.7645043369635277E-2</v>
      </c>
      <c r="Y91" s="68">
        <f t="shared" si="57"/>
        <v>1E-4</v>
      </c>
      <c r="Z91" s="68">
        <f t="shared" si="58"/>
        <v>1E-4</v>
      </c>
      <c r="AA91" s="66">
        <f t="shared" si="56"/>
        <v>8.1570392226229487</v>
      </c>
      <c r="AB91" s="68">
        <f t="shared" si="59"/>
        <v>2.6198905135366601E-2</v>
      </c>
    </row>
    <row r="92" spans="1:28">
      <c r="A92">
        <v>3100.29</v>
      </c>
      <c r="B92">
        <v>0.29524056270947258</v>
      </c>
      <c r="D92" s="66">
        <f t="shared" si="40"/>
        <v>0.19524056270947257</v>
      </c>
      <c r="E92" s="66">
        <f t="shared" si="41"/>
        <v>8.1827721501928981</v>
      </c>
      <c r="F92" s="66">
        <f t="shared" si="42"/>
        <v>-7.9875315874834252</v>
      </c>
      <c r="G92" s="66">
        <f t="shared" si="43"/>
        <v>7.7707659943382639E-4</v>
      </c>
      <c r="H92" s="66">
        <f t="shared" si="44"/>
        <v>7.9883086640828589</v>
      </c>
      <c r="I92" s="66">
        <f t="shared" si="45"/>
        <v>8.1835492267923318</v>
      </c>
      <c r="J92" s="66">
        <f t="shared" si="46"/>
        <v>-7.9883086640828589</v>
      </c>
      <c r="K92" s="66">
        <f t="shared" si="47"/>
        <v>0</v>
      </c>
      <c r="L92" s="66">
        <f t="shared" si="48"/>
        <v>7.9883086640828589</v>
      </c>
      <c r="M92" s="66">
        <f t="shared" si="49"/>
        <v>8.1835492267923318</v>
      </c>
      <c r="N92" s="66">
        <f t="shared" si="50"/>
        <v>-7.9883086640828589</v>
      </c>
      <c r="O92" s="67">
        <f t="shared" si="51"/>
        <v>63.813075312661269</v>
      </c>
      <c r="P92" s="67"/>
      <c r="R92" s="66" t="e">
        <f t="shared" si="52"/>
        <v>#VALUE!</v>
      </c>
      <c r="T92" s="66" t="e">
        <f t="shared" si="53"/>
        <v>#VALUE!</v>
      </c>
      <c r="W92" s="10">
        <f t="shared" si="54"/>
        <v>3.4360031311659692E-6</v>
      </c>
      <c r="X92" s="65">
        <f t="shared" si="55"/>
        <v>3.436003131165969E-2</v>
      </c>
      <c r="Y92" s="68">
        <f t="shared" si="57"/>
        <v>1E-4</v>
      </c>
      <c r="Z92" s="68">
        <f t="shared" si="58"/>
        <v>1E-4</v>
      </c>
      <c r="AA92" s="66">
        <f t="shared" si="56"/>
        <v>8.1835492267923318</v>
      </c>
      <c r="AB92" s="68">
        <f t="shared" si="59"/>
        <v>2.6510004169383095E-2</v>
      </c>
    </row>
    <row r="93" spans="1:28">
      <c r="A93">
        <v>3390.31</v>
      </c>
      <c r="B93">
        <v>0.29524056270947258</v>
      </c>
      <c r="D93" s="66">
        <f t="shared" si="40"/>
        <v>0.19524056270947257</v>
      </c>
      <c r="E93" s="66">
        <f t="shared" si="41"/>
        <v>8.2080003184873718</v>
      </c>
      <c r="F93" s="66">
        <f t="shared" si="42"/>
        <v>-8.0127597557778998</v>
      </c>
      <c r="G93" s="66">
        <f t="shared" si="43"/>
        <v>7.8628752460348618E-4</v>
      </c>
      <c r="H93" s="66">
        <f t="shared" si="44"/>
        <v>8.0135460433025028</v>
      </c>
      <c r="I93" s="66">
        <f t="shared" si="45"/>
        <v>8.2087866060119747</v>
      </c>
      <c r="J93" s="66">
        <f t="shared" si="46"/>
        <v>-8.0135460433025028</v>
      </c>
      <c r="K93" s="66">
        <f t="shared" si="47"/>
        <v>0</v>
      </c>
      <c r="L93" s="66">
        <f t="shared" si="48"/>
        <v>8.0135460433025028</v>
      </c>
      <c r="M93" s="66">
        <f t="shared" si="49"/>
        <v>8.2087866060119747</v>
      </c>
      <c r="N93" s="66">
        <f t="shared" si="50"/>
        <v>-8.0135460433025028</v>
      </c>
      <c r="O93" s="67">
        <f t="shared" si="51"/>
        <v>64.216920188129194</v>
      </c>
      <c r="P93" s="67"/>
      <c r="R93" s="66" t="e">
        <f t="shared" si="52"/>
        <v>#VALUE!</v>
      </c>
      <c r="T93" s="66" t="e">
        <f t="shared" si="53"/>
        <v>#VALUE!</v>
      </c>
      <c r="W93" s="10">
        <f t="shared" si="54"/>
        <v>3.1420743670999239E-6</v>
      </c>
      <c r="X93" s="65">
        <f t="shared" si="55"/>
        <v>3.1420743670999236E-2</v>
      </c>
      <c r="Y93" s="68">
        <f t="shared" si="57"/>
        <v>1E-4</v>
      </c>
      <c r="Z93" s="68">
        <f t="shared" si="58"/>
        <v>1E-4</v>
      </c>
      <c r="AA93" s="66">
        <f t="shared" si="56"/>
        <v>8.2087866060119747</v>
      </c>
      <c r="AB93" s="68">
        <f t="shared" si="59"/>
        <v>2.5237379219642975E-2</v>
      </c>
    </row>
    <row r="94" spans="1:28">
      <c r="A94">
        <v>3709.88</v>
      </c>
      <c r="B94">
        <v>0.29524056270947258</v>
      </c>
      <c r="D94" s="66">
        <f t="shared" si="40"/>
        <v>0.19524056270947257</v>
      </c>
      <c r="E94" s="66">
        <f t="shared" si="41"/>
        <v>8.2327166014388862</v>
      </c>
      <c r="F94" s="66">
        <f t="shared" si="42"/>
        <v>-8.0374760387294142</v>
      </c>
      <c r="G94" s="66">
        <f t="shared" si="43"/>
        <v>7.9483059029166554E-4</v>
      </c>
      <c r="H94" s="66">
        <f t="shared" si="44"/>
        <v>8.0382708693197067</v>
      </c>
      <c r="I94" s="66">
        <f t="shared" si="45"/>
        <v>8.2335114320291787</v>
      </c>
      <c r="J94" s="66">
        <f t="shared" si="46"/>
        <v>-8.0382708693197067</v>
      </c>
      <c r="K94" s="66">
        <f t="shared" si="47"/>
        <v>0</v>
      </c>
      <c r="L94" s="66">
        <f t="shared" si="48"/>
        <v>8.0382708693197067</v>
      </c>
      <c r="M94" s="66">
        <f t="shared" si="49"/>
        <v>8.2335114320291787</v>
      </c>
      <c r="N94" s="66">
        <f t="shared" si="50"/>
        <v>-8.0382708693197067</v>
      </c>
      <c r="O94" s="67">
        <f t="shared" si="51"/>
        <v>64.61379856855379</v>
      </c>
      <c r="P94" s="67"/>
      <c r="R94" s="66" t="e">
        <f t="shared" si="52"/>
        <v>#VALUE!</v>
      </c>
      <c r="T94" s="66" t="e">
        <f t="shared" si="53"/>
        <v>#VALUE!</v>
      </c>
      <c r="W94" s="10">
        <f t="shared" si="54"/>
        <v>2.8714152876973222E-6</v>
      </c>
      <c r="X94" s="65">
        <f t="shared" si="55"/>
        <v>2.8714152876973223E-2</v>
      </c>
      <c r="Y94" s="68">
        <f t="shared" si="57"/>
        <v>1E-4</v>
      </c>
      <c r="Z94" s="68">
        <f t="shared" si="58"/>
        <v>1E-4</v>
      </c>
      <c r="AA94" s="66">
        <f t="shared" si="56"/>
        <v>8.2335114320291787</v>
      </c>
      <c r="AB94" s="68">
        <f t="shared" si="59"/>
        <v>2.4724826017203938E-2</v>
      </c>
    </row>
    <row r="95" spans="1:28">
      <c r="A95">
        <v>4059.78</v>
      </c>
      <c r="B95">
        <v>0.32208061386487918</v>
      </c>
      <c r="D95" s="66">
        <f t="shared" si="40"/>
        <v>0.22208061386487918</v>
      </c>
      <c r="E95" s="66">
        <f t="shared" si="41"/>
        <v>8.256776085366905</v>
      </c>
      <c r="F95" s="66">
        <f t="shared" si="42"/>
        <v>-8.034695471502026</v>
      </c>
      <c r="G95" s="66">
        <f t="shared" si="43"/>
        <v>8.0272420076176376E-4</v>
      </c>
      <c r="H95" s="66">
        <f t="shared" si="44"/>
        <v>8.0354981957027878</v>
      </c>
      <c r="I95" s="66">
        <f t="shared" si="45"/>
        <v>8.2575788095676668</v>
      </c>
      <c r="J95" s="66">
        <f t="shared" si="46"/>
        <v>-8.0354981957027878</v>
      </c>
      <c r="K95" s="66">
        <f t="shared" si="47"/>
        <v>0</v>
      </c>
      <c r="L95" s="66">
        <f t="shared" si="48"/>
        <v>8.0354981957027878</v>
      </c>
      <c r="M95" s="66">
        <f t="shared" si="49"/>
        <v>8.2575788095676668</v>
      </c>
      <c r="N95" s="66">
        <f t="shared" si="50"/>
        <v>-8.0354981957027878</v>
      </c>
      <c r="O95" s="67">
        <f t="shared" si="51"/>
        <v>64.56923125314276</v>
      </c>
      <c r="P95" s="67"/>
      <c r="R95" s="66" t="e">
        <f t="shared" si="52"/>
        <v>#VALUE!</v>
      </c>
      <c r="T95" s="66" t="e">
        <f t="shared" si="53"/>
        <v>#VALUE!</v>
      </c>
      <c r="W95" s="10">
        <f t="shared" si="54"/>
        <v>2.6239368013839524E-6</v>
      </c>
      <c r="X95" s="65">
        <f t="shared" si="55"/>
        <v>2.6239368013839522E-2</v>
      </c>
      <c r="Y95" s="68">
        <f t="shared" si="57"/>
        <v>2.6840051155406608E-2</v>
      </c>
      <c r="Z95" s="68">
        <f t="shared" si="58"/>
        <v>2.6840051155406608E-2</v>
      </c>
      <c r="AA95" s="66">
        <f t="shared" si="56"/>
        <v>8.2575788095676668</v>
      </c>
      <c r="AB95" s="68">
        <f t="shared" si="59"/>
        <v>2.4067377538488088E-2</v>
      </c>
    </row>
    <row r="96" spans="1:28">
      <c r="A96">
        <v>4436.33</v>
      </c>
      <c r="B96">
        <v>0.32208061386487918</v>
      </c>
      <c r="D96" s="66">
        <f t="shared" si="40"/>
        <v>0.22208061386487918</v>
      </c>
      <c r="E96" s="66">
        <f t="shared" si="41"/>
        <v>8.2798246407324569</v>
      </c>
      <c r="F96" s="66">
        <f t="shared" si="42"/>
        <v>-8.057744026867578</v>
      </c>
      <c r="G96" s="66">
        <f t="shared" si="43"/>
        <v>8.0992353367390904E-4</v>
      </c>
      <c r="H96" s="66">
        <f t="shared" si="44"/>
        <v>8.0585539504012527</v>
      </c>
      <c r="I96" s="66">
        <f t="shared" si="45"/>
        <v>8.2806345642661316</v>
      </c>
      <c r="J96" s="66">
        <f t="shared" si="46"/>
        <v>-8.0585539504012527</v>
      </c>
      <c r="K96" s="66">
        <f t="shared" si="47"/>
        <v>0</v>
      </c>
      <c r="L96" s="66">
        <f t="shared" si="48"/>
        <v>8.0585539504012527</v>
      </c>
      <c r="M96" s="66">
        <f t="shared" si="49"/>
        <v>8.2806345642661316</v>
      </c>
      <c r="N96" s="66">
        <f t="shared" si="50"/>
        <v>-8.0585539504012527</v>
      </c>
      <c r="O96" s="67">
        <f t="shared" si="51"/>
        <v>64.94029177152764</v>
      </c>
      <c r="P96" s="67"/>
      <c r="R96" s="66" t="e">
        <f t="shared" si="52"/>
        <v>#VALUE!</v>
      </c>
      <c r="T96" s="66" t="e">
        <f t="shared" si="53"/>
        <v>#VALUE!</v>
      </c>
      <c r="W96" s="10">
        <f t="shared" si="54"/>
        <v>2.40122041135861E-6</v>
      </c>
      <c r="X96" s="65">
        <f t="shared" si="55"/>
        <v>2.4012204113586101E-2</v>
      </c>
      <c r="Y96" s="68">
        <f t="shared" si="57"/>
        <v>1E-4</v>
      </c>
      <c r="Z96" s="68">
        <f t="shared" si="58"/>
        <v>1E-4</v>
      </c>
      <c r="AA96" s="66">
        <f t="shared" si="56"/>
        <v>8.2806345642661316</v>
      </c>
      <c r="AB96" s="68">
        <f t="shared" si="59"/>
        <v>2.3055754698464881E-2</v>
      </c>
    </row>
    <row r="97" spans="1:28">
      <c r="A97">
        <v>4848.1000000000004</v>
      </c>
      <c r="B97">
        <v>0.32208061386487918</v>
      </c>
      <c r="D97" s="66">
        <f t="shared" si="40"/>
        <v>0.22208061386487918</v>
      </c>
      <c r="E97" s="66">
        <f t="shared" si="41"/>
        <v>8.3022887505109875</v>
      </c>
      <c r="F97" s="66">
        <f t="shared" si="42"/>
        <v>-8.0802081366461085</v>
      </c>
      <c r="G97" s="66">
        <f t="shared" si="43"/>
        <v>8.1662227511631442E-4</v>
      </c>
      <c r="H97" s="66">
        <f t="shared" si="44"/>
        <v>8.0810247589212256</v>
      </c>
      <c r="I97" s="66">
        <f t="shared" si="45"/>
        <v>8.3031053727861046</v>
      </c>
      <c r="J97" s="66">
        <f t="shared" si="46"/>
        <v>-8.0810247589212256</v>
      </c>
      <c r="K97" s="66">
        <f t="shared" si="47"/>
        <v>0</v>
      </c>
      <c r="L97" s="66">
        <f t="shared" si="48"/>
        <v>8.0810247589212256</v>
      </c>
      <c r="M97" s="66">
        <f t="shared" si="49"/>
        <v>8.3031053727861046</v>
      </c>
      <c r="N97" s="66">
        <f t="shared" si="50"/>
        <v>-8.0810247589212256</v>
      </c>
      <c r="O97" s="67">
        <f t="shared" si="51"/>
        <v>65.302961154297847</v>
      </c>
      <c r="P97" s="67"/>
      <c r="R97" s="66" t="e">
        <f t="shared" si="52"/>
        <v>#VALUE!</v>
      </c>
      <c r="T97" s="66" t="e">
        <f t="shared" si="53"/>
        <v>#VALUE!</v>
      </c>
      <c r="W97" s="10">
        <f t="shared" si="54"/>
        <v>2.1972744265841346E-6</v>
      </c>
      <c r="X97" s="65">
        <f t="shared" si="55"/>
        <v>2.1972744265841344E-2</v>
      </c>
      <c r="Y97" s="68">
        <f t="shared" si="57"/>
        <v>1E-4</v>
      </c>
      <c r="Z97" s="68">
        <f t="shared" si="58"/>
        <v>1E-4</v>
      </c>
      <c r="AA97" s="66">
        <f t="shared" si="56"/>
        <v>8.3031053727861046</v>
      </c>
      <c r="AB97" s="68">
        <f t="shared" si="59"/>
        <v>2.2470808519972962E-2</v>
      </c>
    </row>
    <row r="98" spans="1:28">
      <c r="A98">
        <v>5307.27</v>
      </c>
      <c r="B98">
        <v>0.32208061386487918</v>
      </c>
      <c r="D98" s="66">
        <f t="shared" si="40"/>
        <v>0.22208061386487918</v>
      </c>
      <c r="E98" s="66">
        <f t="shared" si="41"/>
        <v>8.3245968021577266</v>
      </c>
      <c r="F98" s="66">
        <f t="shared" si="42"/>
        <v>-8.1025161882928476</v>
      </c>
      <c r="G98" s="66">
        <f t="shared" si="43"/>
        <v>8.2298413047187508E-4</v>
      </c>
      <c r="H98" s="66">
        <f t="shared" si="44"/>
        <v>8.1033391724233201</v>
      </c>
      <c r="I98" s="66">
        <f t="shared" si="45"/>
        <v>8.3254197862881991</v>
      </c>
      <c r="J98" s="66">
        <f t="shared" si="46"/>
        <v>-8.1033391724233201</v>
      </c>
      <c r="K98" s="66">
        <f t="shared" si="47"/>
        <v>0</v>
      </c>
      <c r="L98" s="66">
        <f t="shared" si="48"/>
        <v>8.1033391724233201</v>
      </c>
      <c r="M98" s="66">
        <f t="shared" si="49"/>
        <v>8.3254197862881991</v>
      </c>
      <c r="N98" s="66">
        <f t="shared" si="50"/>
        <v>-8.1033391724233201</v>
      </c>
      <c r="O98" s="67">
        <f t="shared" si="51"/>
        <v>65.664105743330254</v>
      </c>
      <c r="P98" s="67"/>
      <c r="R98" s="66" t="e">
        <f t="shared" si="52"/>
        <v>#VALUE!</v>
      </c>
      <c r="T98" s="66" t="e">
        <f t="shared" si="53"/>
        <v>#VALUE!</v>
      </c>
      <c r="W98" s="10">
        <f t="shared" si="54"/>
        <v>2.0071724535443914E-6</v>
      </c>
      <c r="X98" s="65">
        <f t="shared" si="55"/>
        <v>2.0071724535443914E-2</v>
      </c>
      <c r="Y98" s="68">
        <f t="shared" si="57"/>
        <v>1E-4</v>
      </c>
      <c r="Z98" s="68">
        <f t="shared" si="58"/>
        <v>1E-4</v>
      </c>
      <c r="AA98" s="66">
        <f t="shared" si="56"/>
        <v>8.3254197862881991</v>
      </c>
      <c r="AB98" s="68">
        <f t="shared" si="59"/>
        <v>2.231441350209451E-2</v>
      </c>
    </row>
    <row r="99" spans="1:28">
      <c r="A99">
        <v>5807.41</v>
      </c>
      <c r="B99">
        <v>0.32208061386487918</v>
      </c>
      <c r="D99" s="66">
        <f t="shared" si="40"/>
        <v>0.22208061386487918</v>
      </c>
      <c r="E99" s="66">
        <f t="shared" si="41"/>
        <v>8.3462251451671499</v>
      </c>
      <c r="F99" s="66">
        <f t="shared" si="42"/>
        <v>-8.1241445313022709</v>
      </c>
      <c r="G99" s="66">
        <f t="shared" si="43"/>
        <v>8.2889325936125571E-4</v>
      </c>
      <c r="H99" s="66">
        <f t="shared" si="44"/>
        <v>8.1249734245616327</v>
      </c>
      <c r="I99" s="66">
        <f t="shared" si="45"/>
        <v>8.3470540384265117</v>
      </c>
      <c r="J99" s="66">
        <f t="shared" si="46"/>
        <v>-8.1249734245616327</v>
      </c>
      <c r="K99" s="66">
        <f t="shared" si="47"/>
        <v>0</v>
      </c>
      <c r="L99" s="66">
        <f t="shared" si="48"/>
        <v>8.1249734245616327</v>
      </c>
      <c r="M99" s="66">
        <f t="shared" si="49"/>
        <v>8.3470540384265117</v>
      </c>
      <c r="N99" s="66">
        <f t="shared" si="50"/>
        <v>-8.1249734245616327</v>
      </c>
      <c r="O99" s="67">
        <f t="shared" si="51"/>
        <v>66.015193149832783</v>
      </c>
      <c r="P99" s="67"/>
      <c r="R99" s="66" t="e">
        <f t="shared" si="52"/>
        <v>#VALUE!</v>
      </c>
      <c r="T99" s="66" t="e">
        <f t="shared" si="53"/>
        <v>#VALUE!</v>
      </c>
      <c r="W99" s="10">
        <f t="shared" si="54"/>
        <v>1.8343127396761283E-6</v>
      </c>
      <c r="X99" s="65">
        <f t="shared" si="55"/>
        <v>1.8343127396761284E-2</v>
      </c>
      <c r="Y99" s="68">
        <f t="shared" si="57"/>
        <v>1E-4</v>
      </c>
      <c r="Z99" s="68">
        <f t="shared" si="58"/>
        <v>1E-4</v>
      </c>
      <c r="AA99" s="66">
        <f t="shared" si="56"/>
        <v>8.3470540384265117</v>
      </c>
      <c r="AB99" s="68">
        <f t="shared" si="59"/>
        <v>2.1634252138312604E-2</v>
      </c>
    </row>
    <row r="100" spans="1:28">
      <c r="A100">
        <v>6358.06</v>
      </c>
      <c r="B100">
        <v>0.34892066502028574</v>
      </c>
      <c r="D100" s="66">
        <f t="shared" si="40"/>
        <v>0.24892066502028573</v>
      </c>
      <c r="E100" s="66">
        <f t="shared" si="41"/>
        <v>8.3674266055299356</v>
      </c>
      <c r="F100" s="66">
        <f t="shared" si="42"/>
        <v>-8.1185059405096496</v>
      </c>
      <c r="G100" s="66">
        <f t="shared" si="43"/>
        <v>8.3445334163428843E-4</v>
      </c>
      <c r="H100" s="66">
        <f t="shared" si="44"/>
        <v>8.1193403938512834</v>
      </c>
      <c r="I100" s="66">
        <f t="shared" si="45"/>
        <v>8.3682610588715693</v>
      </c>
      <c r="J100" s="66">
        <f t="shared" si="46"/>
        <v>-8.1193403938512834</v>
      </c>
      <c r="K100" s="66">
        <f t="shared" si="47"/>
        <v>0</v>
      </c>
      <c r="L100" s="66">
        <f t="shared" si="48"/>
        <v>8.1193403938512834</v>
      </c>
      <c r="M100" s="66">
        <f t="shared" si="49"/>
        <v>8.3682610588715693</v>
      </c>
      <c r="N100" s="66">
        <f t="shared" si="50"/>
        <v>-8.1193403938512834</v>
      </c>
      <c r="O100" s="67">
        <f t="shared" si="51"/>
        <v>65.923688431225116</v>
      </c>
      <c r="P100" s="67"/>
      <c r="R100" s="66" t="e">
        <f t="shared" si="52"/>
        <v>#VALUE!</v>
      </c>
      <c r="T100" s="66" t="e">
        <f t="shared" si="53"/>
        <v>#VALUE!</v>
      </c>
      <c r="W100" s="10">
        <f t="shared" si="54"/>
        <v>1.6754491381840597E-6</v>
      </c>
      <c r="X100" s="65">
        <f t="shared" si="55"/>
        <v>1.6754491381840597E-2</v>
      </c>
      <c r="Y100" s="68">
        <f t="shared" si="57"/>
        <v>2.6840051155406552E-2</v>
      </c>
      <c r="Z100" s="68">
        <f t="shared" si="58"/>
        <v>2.6840051155406552E-2</v>
      </c>
      <c r="AA100" s="66">
        <f t="shared" si="56"/>
        <v>8.3682610588715693</v>
      </c>
      <c r="AB100" s="68">
        <f t="shared" si="59"/>
        <v>2.1207020445057623E-2</v>
      </c>
    </row>
    <row r="101" spans="1:28">
      <c r="A101">
        <v>6947.94</v>
      </c>
      <c r="B101">
        <v>0.37576071617569234</v>
      </c>
      <c r="D101" s="66">
        <f t="shared" si="40"/>
        <v>0.27576071617569231</v>
      </c>
      <c r="E101" s="66">
        <f t="shared" si="41"/>
        <v>8.3876722661530589</v>
      </c>
      <c r="F101" s="66">
        <f t="shared" si="42"/>
        <v>-8.111911549977366</v>
      </c>
      <c r="G101" s="66">
        <f t="shared" si="43"/>
        <v>8.3956035274605355E-4</v>
      </c>
      <c r="H101" s="66">
        <f t="shared" si="44"/>
        <v>8.1127511103301124</v>
      </c>
      <c r="I101" s="66">
        <f t="shared" si="45"/>
        <v>8.3885118265058054</v>
      </c>
      <c r="J101" s="66">
        <f t="shared" si="46"/>
        <v>-8.1127511103301124</v>
      </c>
      <c r="K101" s="66">
        <f t="shared" si="47"/>
        <v>0</v>
      </c>
      <c r="L101" s="66">
        <f t="shared" si="48"/>
        <v>8.1127511103301124</v>
      </c>
      <c r="M101" s="66">
        <f t="shared" si="49"/>
        <v>8.3885118265058054</v>
      </c>
      <c r="N101" s="66">
        <f t="shared" si="50"/>
        <v>-8.1127511103301124</v>
      </c>
      <c r="O101" s="67">
        <f t="shared" si="51"/>
        <v>65.816730578162478</v>
      </c>
      <c r="P101" s="67"/>
      <c r="R101" s="66" t="e">
        <f t="shared" si="52"/>
        <v>#VALUE!</v>
      </c>
      <c r="T101" s="66" t="e">
        <f t="shared" si="53"/>
        <v>#VALUE!</v>
      </c>
      <c r="W101" s="10">
        <f t="shared" si="54"/>
        <v>1.5332035319134223E-6</v>
      </c>
      <c r="X101" s="65">
        <f t="shared" si="55"/>
        <v>1.5332035319134223E-2</v>
      </c>
      <c r="Y101" s="68">
        <f t="shared" si="57"/>
        <v>2.6840051155406608E-2</v>
      </c>
      <c r="Z101" s="68">
        <f t="shared" si="58"/>
        <v>2.684005115540658E-2</v>
      </c>
      <c r="AA101" s="66">
        <f t="shared" si="56"/>
        <v>8.3885118265058054</v>
      </c>
      <c r="AB101" s="68">
        <f t="shared" si="59"/>
        <v>2.0250767634236055E-2</v>
      </c>
    </row>
    <row r="102" spans="1:28">
      <c r="A102">
        <v>7607.3</v>
      </c>
      <c r="B102">
        <v>0.40260076733109901</v>
      </c>
      <c r="D102" s="66">
        <f t="shared" si="40"/>
        <v>0.30260076733109897</v>
      </c>
      <c r="E102" s="66">
        <f t="shared" si="41"/>
        <v>8.4078500525561886</v>
      </c>
      <c r="F102" s="66">
        <f t="shared" si="42"/>
        <v>-8.1052492852250904</v>
      </c>
      <c r="G102" s="66">
        <f t="shared" si="43"/>
        <v>8.4446436333347372E-4</v>
      </c>
      <c r="H102" s="66">
        <f t="shared" si="44"/>
        <v>8.1060937495884247</v>
      </c>
      <c r="I102" s="66">
        <f t="shared" si="45"/>
        <v>8.4086945169195229</v>
      </c>
      <c r="J102" s="66">
        <f t="shared" si="46"/>
        <v>-8.1060937495884247</v>
      </c>
      <c r="K102" s="66">
        <f t="shared" si="47"/>
        <v>0</v>
      </c>
      <c r="L102" s="66">
        <f t="shared" si="48"/>
        <v>8.1060937495884247</v>
      </c>
      <c r="M102" s="66">
        <f t="shared" si="49"/>
        <v>8.4086945169195229</v>
      </c>
      <c r="N102" s="66">
        <f t="shared" si="50"/>
        <v>-8.1060937495884247</v>
      </c>
      <c r="O102" s="67">
        <f t="shared" si="51"/>
        <v>65.708755877116531</v>
      </c>
      <c r="P102" s="67"/>
      <c r="R102" s="66" t="e">
        <f t="shared" si="52"/>
        <v>#VALUE!</v>
      </c>
      <c r="T102" s="66" t="e">
        <f t="shared" si="53"/>
        <v>#VALUE!</v>
      </c>
      <c r="W102" s="10">
        <f t="shared" si="54"/>
        <v>1.4003136654953193E-6</v>
      </c>
      <c r="X102" s="65">
        <f t="shared" si="55"/>
        <v>1.4003136654953193E-2</v>
      </c>
      <c r="Y102" s="68">
        <f t="shared" si="57"/>
        <v>2.6840051155406663E-2</v>
      </c>
      <c r="Z102" s="68">
        <f t="shared" si="58"/>
        <v>2.6840051155406663E-2</v>
      </c>
      <c r="AA102" s="66">
        <f t="shared" si="56"/>
        <v>8.4086945169195229</v>
      </c>
      <c r="AB102" s="68">
        <f t="shared" si="59"/>
        <v>2.0182690413717452E-2</v>
      </c>
    </row>
    <row r="103" spans="1:28">
      <c r="A103">
        <v>8320.24</v>
      </c>
      <c r="B103">
        <v>0.42944081848650562</v>
      </c>
      <c r="D103" s="66">
        <f t="shared" si="40"/>
        <v>0.32944081848650564</v>
      </c>
      <c r="E103" s="66">
        <f t="shared" si="41"/>
        <v>8.42729872721638</v>
      </c>
      <c r="F103" s="66">
        <f t="shared" si="42"/>
        <v>-8.0978579087298748</v>
      </c>
      <c r="G103" s="66">
        <f t="shared" si="43"/>
        <v>8.4902481476690247E-4</v>
      </c>
      <c r="H103" s="66">
        <f t="shared" si="44"/>
        <v>8.0987069335446424</v>
      </c>
      <c r="I103" s="66">
        <f t="shared" si="45"/>
        <v>8.4281477520311476</v>
      </c>
      <c r="J103" s="66">
        <f t="shared" si="46"/>
        <v>-8.0987069335446424</v>
      </c>
      <c r="K103" s="66">
        <f t="shared" si="47"/>
        <v>0</v>
      </c>
      <c r="L103" s="66">
        <f t="shared" si="48"/>
        <v>8.0987069335446424</v>
      </c>
      <c r="M103" s="66">
        <f t="shared" si="49"/>
        <v>8.4281477520311476</v>
      </c>
      <c r="N103" s="66">
        <f t="shared" si="50"/>
        <v>-8.0987069335446424</v>
      </c>
      <c r="O103" s="67">
        <f t="shared" si="51"/>
        <v>65.589053995444061</v>
      </c>
      <c r="P103" s="67"/>
      <c r="R103" s="66" t="e">
        <f t="shared" si="52"/>
        <v>#VALUE!</v>
      </c>
      <c r="T103" s="66" t="e">
        <f t="shared" si="53"/>
        <v>#VALUE!</v>
      </c>
      <c r="W103" s="10">
        <f t="shared" si="54"/>
        <v>1.2803243833738622E-6</v>
      </c>
      <c r="X103" s="65">
        <f t="shared" si="55"/>
        <v>1.2803243833738622E-2</v>
      </c>
      <c r="Y103" s="68">
        <f t="shared" si="57"/>
        <v>2.6840051155406608E-2</v>
      </c>
      <c r="Z103" s="68">
        <f t="shared" si="58"/>
        <v>2.6840051155406663E-2</v>
      </c>
      <c r="AA103" s="66">
        <f t="shared" si="56"/>
        <v>8.4281477520311476</v>
      </c>
      <c r="AB103" s="68">
        <f t="shared" si="59"/>
        <v>1.9453235111624778E-2</v>
      </c>
    </row>
    <row r="104" spans="1:28">
      <c r="A104">
        <v>9096.5400000000009</v>
      </c>
      <c r="B104">
        <v>0.45628086964191217</v>
      </c>
      <c r="D104" s="66">
        <f t="shared" ref="D104:D125" si="60">IF(B104-$D$4&gt;0.05,B104-$D$4,IF(A104="","",0))</f>
        <v>0.35628086964191219</v>
      </c>
      <c r="E104" s="66">
        <f t="shared" ref="E104:E125" si="61">IF(D104="","",IF(A104&lt;$F$4+0.01,0,10^(((-0.434*$E$4)/(LOG(A104)-LOG($F$4)))+LOG($G$4))))</f>
        <v>8.4461997105024569</v>
      </c>
      <c r="F104" s="66">
        <f t="shared" ref="F104:F125" si="62">IF(E104="","",IF(ABS(D104-E104)&lt;0.05,0,D104-E104))</f>
        <v>-8.0899188408605447</v>
      </c>
      <c r="G104" s="66">
        <f t="shared" ref="G104:G125" si="63">IF(OR(D104="",$H$4=""),"",IF(A104&lt;$I$4,0,10^(((-0.434*$H$4)/(LOG(A104)-LOG($I$4)))+LOG($J$4))))</f>
        <v>8.5330832743508111E-4</v>
      </c>
      <c r="H104" s="66">
        <f t="shared" ref="H104:H125" si="64">IF(G104="","",IF(ABS(G104-F104)&lt;0.05,0,G104-F104))</f>
        <v>8.0907721491879805</v>
      </c>
      <c r="I104" s="66">
        <f t="shared" ref="I104:I125" si="65">IF(G104="","",E104+G104)</f>
        <v>8.4470530188298927</v>
      </c>
      <c r="J104" s="66">
        <f t="shared" ref="J104:J125" si="66">IF(I104="","",IF(ABS(D104-I104)&lt;0.05,0,D104-I104))</f>
        <v>-8.0907721491879805</v>
      </c>
      <c r="K104" s="66">
        <f t="shared" ref="K104:K125" si="67">IF(OR(G104="",$K$4=""),"",IF(A104&lt;$L$4,0,10^(((-0.434*$K$4)/(LOG(A104)-LOG($L$4)))+LOG($M$4))))</f>
        <v>0</v>
      </c>
      <c r="L104" s="66">
        <f t="shared" ref="L104:L125" si="68">IF(K104="","",IF(ABS(K104-J104)&lt;0.05,0,K104-J104))</f>
        <v>8.0907721491879805</v>
      </c>
      <c r="M104" s="66">
        <f t="shared" ref="M104:M125" si="69">IF(L104="","",E104+G104+K104)</f>
        <v>8.4470530188298927</v>
      </c>
      <c r="N104" s="66">
        <f t="shared" ref="N104:N125" si="70">IF(M104="","",IF(ABS(D104-M104)&lt;0.05,0,D104-M104))</f>
        <v>-8.0907721491879805</v>
      </c>
      <c r="O104" s="67">
        <f t="shared" ref="O104:O125" si="71">IF($H$4="",IF(A104="","",F104^2),IF(N104="","",N104^2))</f>
        <v>65.460593970075891</v>
      </c>
      <c r="P104" s="67"/>
      <c r="R104" s="66" t="e">
        <f t="shared" ref="R104:R125" si="72">IF(D104="","",IF(T104=0," ",1-(D104/$O$4)))</f>
        <v>#VALUE!</v>
      </c>
      <c r="T104" s="66" t="e">
        <f t="shared" ref="T104:T125" si="73">IF(D104="","",($T$3*COS($V$3*PI()/180)/($T$4*ABS(COS($V$4*PI()/180))*0.434*($R$5-$R$6))*A104))</f>
        <v>#VALUE!</v>
      </c>
      <c r="W104" s="10">
        <f t="shared" ref="W104:W125" si="74">IF(D104="","",(-2*$T$4*COS($V$4*PI()/180))/(A104*69035))</f>
        <v>1.171061320845348E-6</v>
      </c>
      <c r="X104" s="65">
        <f t="shared" ref="X104:X125" si="75">IF(D104="","",IF(W104=" "," ",W104*10000))</f>
        <v>1.171061320845348E-2</v>
      </c>
      <c r="Y104" s="68">
        <f t="shared" si="57"/>
        <v>2.6840051155406552E-2</v>
      </c>
      <c r="Z104" s="68">
        <f t="shared" si="58"/>
        <v>2.6840051155406552E-2</v>
      </c>
      <c r="AA104" s="66">
        <f t="shared" ref="AA104:AA125" si="76">(IF(M104="",(IF(I104="",E104,I104)),M104 ))</f>
        <v>8.4470530188298927</v>
      </c>
      <c r="AB104" s="68">
        <f t="shared" si="59"/>
        <v>1.8905266798745046E-2</v>
      </c>
    </row>
    <row r="105" spans="1:28">
      <c r="A105">
        <v>9956.2099999999991</v>
      </c>
      <c r="B105">
        <v>0.48312092079731878</v>
      </c>
      <c r="D105" s="66">
        <f t="shared" si="60"/>
        <v>0.38312092079731874</v>
      </c>
      <c r="E105" s="66">
        <f t="shared" si="61"/>
        <v>8.4648776026982357</v>
      </c>
      <c r="F105" s="66">
        <f t="shared" si="62"/>
        <v>-8.0817566819009166</v>
      </c>
      <c r="G105" s="66">
        <f t="shared" si="63"/>
        <v>8.5740448111621347E-4</v>
      </c>
      <c r="H105" s="66">
        <f t="shared" si="64"/>
        <v>8.0826140863820335</v>
      </c>
      <c r="I105" s="66">
        <f t="shared" si="65"/>
        <v>8.4657350071793527</v>
      </c>
      <c r="J105" s="66">
        <f t="shared" si="66"/>
        <v>-8.0826140863820335</v>
      </c>
      <c r="K105" s="66">
        <f t="shared" si="67"/>
        <v>0</v>
      </c>
      <c r="L105" s="66">
        <f t="shared" si="68"/>
        <v>8.0826140863820335</v>
      </c>
      <c r="M105" s="66">
        <f t="shared" si="69"/>
        <v>8.4657350071793527</v>
      </c>
      <c r="N105" s="66">
        <f t="shared" si="70"/>
        <v>-8.0826140863820335</v>
      </c>
      <c r="O105" s="67">
        <f t="shared" si="71"/>
        <v>65.328650469381273</v>
      </c>
      <c r="P105" s="67"/>
      <c r="R105" s="66" t="e">
        <f t="shared" si="72"/>
        <v>#VALUE!</v>
      </c>
      <c r="T105" s="66" t="e">
        <f t="shared" si="73"/>
        <v>#VALUE!</v>
      </c>
      <c r="W105" s="10">
        <f t="shared" si="74"/>
        <v>1.0699459078828736E-6</v>
      </c>
      <c r="X105" s="65">
        <f t="shared" si="75"/>
        <v>1.0699459078828735E-2</v>
      </c>
      <c r="Y105" s="68">
        <f t="shared" ref="Y105:Y125" si="77">IF(B105-B104&lt;0.0001,0.0001,B105-B104)</f>
        <v>2.6840051155406608E-2</v>
      </c>
      <c r="Z105" s="68">
        <f t="shared" ref="Z105:Z125" si="78">IF(D105-D104&lt;0.0001,0.0001,D105-D104)</f>
        <v>2.6840051155406552E-2</v>
      </c>
      <c r="AA105" s="66">
        <f t="shared" si="76"/>
        <v>8.4657350071793527</v>
      </c>
      <c r="AB105" s="68">
        <f t="shared" ref="AB105:AB125" si="79">IF(AA105-AA104&lt;0.0001,0.0001,AA105-AA104)</f>
        <v>1.8681988349459999E-2</v>
      </c>
    </row>
    <row r="106" spans="1:28">
      <c r="A106">
        <v>10897.39</v>
      </c>
      <c r="B106">
        <v>0.48312092079731878</v>
      </c>
      <c r="D106" s="66">
        <f t="shared" si="60"/>
        <v>0.38312092079731874</v>
      </c>
      <c r="E106" s="66">
        <f t="shared" si="61"/>
        <v>8.4831177581862374</v>
      </c>
      <c r="F106" s="66">
        <f t="shared" si="62"/>
        <v>-8.0999968373889182</v>
      </c>
      <c r="G106" s="66">
        <f t="shared" si="63"/>
        <v>8.6127956130834676E-4</v>
      </c>
      <c r="H106" s="66">
        <f t="shared" si="64"/>
        <v>8.1008581169502261</v>
      </c>
      <c r="I106" s="66">
        <f t="shared" si="65"/>
        <v>8.4839790377475452</v>
      </c>
      <c r="J106" s="66">
        <f t="shared" si="66"/>
        <v>-8.1008581169502261</v>
      </c>
      <c r="K106" s="66">
        <f t="shared" si="67"/>
        <v>0</v>
      </c>
      <c r="L106" s="66">
        <f t="shared" si="68"/>
        <v>8.1008581169502261</v>
      </c>
      <c r="M106" s="66">
        <f t="shared" si="69"/>
        <v>8.4839790377475452</v>
      </c>
      <c r="N106" s="66">
        <f t="shared" si="70"/>
        <v>-8.1008581169502261</v>
      </c>
      <c r="O106" s="67">
        <f t="shared" si="71"/>
        <v>65.623902230958365</v>
      </c>
      <c r="P106" s="67"/>
      <c r="R106" s="66" t="e">
        <f t="shared" si="72"/>
        <v>#VALUE!</v>
      </c>
      <c r="T106" s="66" t="e">
        <f t="shared" si="73"/>
        <v>#VALUE!</v>
      </c>
      <c r="W106" s="10">
        <f t="shared" si="74"/>
        <v>9.7753738716541701E-7</v>
      </c>
      <c r="X106" s="65">
        <f t="shared" si="75"/>
        <v>9.7753738716541694E-3</v>
      </c>
      <c r="Y106" s="68">
        <f t="shared" si="77"/>
        <v>1E-4</v>
      </c>
      <c r="Z106" s="68">
        <f t="shared" si="78"/>
        <v>1E-4</v>
      </c>
      <c r="AA106" s="66">
        <f t="shared" si="76"/>
        <v>8.4839790377475452</v>
      </c>
      <c r="AB106" s="68">
        <f t="shared" si="79"/>
        <v>1.8244030568192571E-2</v>
      </c>
    </row>
    <row r="107" spans="1:28">
      <c r="A107">
        <v>11896.86</v>
      </c>
      <c r="B107">
        <v>0.48312092079731878</v>
      </c>
      <c r="D107" s="66">
        <f t="shared" si="60"/>
        <v>0.38312092079731874</v>
      </c>
      <c r="E107" s="66">
        <f t="shared" si="61"/>
        <v>8.5004284286074885</v>
      </c>
      <c r="F107" s="66">
        <f t="shared" si="62"/>
        <v>-8.1173075078101693</v>
      </c>
      <c r="G107" s="66">
        <f t="shared" si="63"/>
        <v>8.6484801580705042E-4</v>
      </c>
      <c r="H107" s="66">
        <f t="shared" si="64"/>
        <v>8.1181723558259762</v>
      </c>
      <c r="I107" s="66">
        <f t="shared" si="65"/>
        <v>8.5012932766232954</v>
      </c>
      <c r="J107" s="66">
        <f t="shared" si="66"/>
        <v>-8.1181723558259762</v>
      </c>
      <c r="K107" s="66">
        <f t="shared" si="67"/>
        <v>0</v>
      </c>
      <c r="L107" s="66">
        <f t="shared" si="68"/>
        <v>8.1181723558259762</v>
      </c>
      <c r="M107" s="66">
        <f t="shared" si="69"/>
        <v>8.5012932766232954</v>
      </c>
      <c r="N107" s="66">
        <f t="shared" si="70"/>
        <v>-8.1181723558259762</v>
      </c>
      <c r="O107" s="67">
        <f t="shared" si="71"/>
        <v>65.904722398897079</v>
      </c>
      <c r="P107" s="67"/>
      <c r="R107" s="66" t="e">
        <f t="shared" si="72"/>
        <v>#VALUE!</v>
      </c>
      <c r="T107" s="66" t="e">
        <f t="shared" si="73"/>
        <v>#VALUE!</v>
      </c>
      <c r="W107" s="10">
        <f t="shared" si="74"/>
        <v>8.9541325589462619E-7</v>
      </c>
      <c r="X107" s="65">
        <f t="shared" si="75"/>
        <v>8.9541325589462626E-3</v>
      </c>
      <c r="Y107" s="68">
        <f t="shared" si="77"/>
        <v>1E-4</v>
      </c>
      <c r="Z107" s="68">
        <f t="shared" si="78"/>
        <v>1E-4</v>
      </c>
      <c r="AA107" s="66">
        <f t="shared" si="76"/>
        <v>8.5012932766232954</v>
      </c>
      <c r="AB107" s="68">
        <f t="shared" si="79"/>
        <v>1.7314238875750121E-2</v>
      </c>
    </row>
    <row r="108" spans="1:28">
      <c r="A108">
        <v>12996.17</v>
      </c>
      <c r="B108">
        <v>0.48312092079731878</v>
      </c>
      <c r="D108" s="66">
        <f t="shared" si="60"/>
        <v>0.38312092079731874</v>
      </c>
      <c r="E108" s="66">
        <f t="shared" si="61"/>
        <v>8.5174692858554248</v>
      </c>
      <c r="F108" s="66">
        <f t="shared" si="62"/>
        <v>-8.1343483650581057</v>
      </c>
      <c r="G108" s="66">
        <f t="shared" si="63"/>
        <v>8.6826149162772871E-4</v>
      </c>
      <c r="H108" s="66">
        <f t="shared" si="64"/>
        <v>8.1352166265497328</v>
      </c>
      <c r="I108" s="66">
        <f t="shared" si="65"/>
        <v>8.518337547347052</v>
      </c>
      <c r="J108" s="66">
        <f t="shared" si="66"/>
        <v>-8.1352166265497328</v>
      </c>
      <c r="K108" s="66">
        <f t="shared" si="67"/>
        <v>0</v>
      </c>
      <c r="L108" s="66">
        <f t="shared" si="68"/>
        <v>8.1352166265497328</v>
      </c>
      <c r="M108" s="66">
        <f t="shared" si="69"/>
        <v>8.518337547347052</v>
      </c>
      <c r="N108" s="66">
        <f t="shared" si="70"/>
        <v>-8.1352166265497328</v>
      </c>
      <c r="O108" s="67">
        <f t="shared" si="71"/>
        <v>66.18174956089122</v>
      </c>
      <c r="P108" s="67"/>
      <c r="R108" s="66" t="e">
        <f t="shared" si="72"/>
        <v>#VALUE!</v>
      </c>
      <c r="T108" s="66" t="e">
        <f t="shared" si="73"/>
        <v>#VALUE!</v>
      </c>
      <c r="W108" s="10">
        <f t="shared" si="74"/>
        <v>8.1967273031381876E-7</v>
      </c>
      <c r="X108" s="65">
        <f t="shared" si="75"/>
        <v>8.1967273031381873E-3</v>
      </c>
      <c r="Y108" s="68">
        <f t="shared" si="77"/>
        <v>1E-4</v>
      </c>
      <c r="Z108" s="68">
        <f t="shared" si="78"/>
        <v>1E-4</v>
      </c>
      <c r="AA108" s="66">
        <f t="shared" si="76"/>
        <v>8.518337547347052</v>
      </c>
      <c r="AB108" s="68">
        <f t="shared" si="79"/>
        <v>1.7044270723756583E-2</v>
      </c>
    </row>
    <row r="109" spans="1:28">
      <c r="A109">
        <v>14296.38</v>
      </c>
      <c r="B109">
        <v>0.48312092079731878</v>
      </c>
      <c r="D109" s="66">
        <f t="shared" si="60"/>
        <v>0.38312092079731874</v>
      </c>
      <c r="E109" s="66">
        <f t="shared" si="61"/>
        <v>8.5354262378825752</v>
      </c>
      <c r="F109" s="66">
        <f t="shared" si="62"/>
        <v>-8.152305317085256</v>
      </c>
      <c r="G109" s="66">
        <f t="shared" si="63"/>
        <v>8.7175630799693992E-4</v>
      </c>
      <c r="H109" s="66">
        <f t="shared" si="64"/>
        <v>8.1531770733932536</v>
      </c>
      <c r="I109" s="66">
        <f t="shared" si="65"/>
        <v>8.5362979941905728</v>
      </c>
      <c r="J109" s="66">
        <f t="shared" si="66"/>
        <v>-8.1531770733932536</v>
      </c>
      <c r="K109" s="66">
        <f t="shared" si="67"/>
        <v>0</v>
      </c>
      <c r="L109" s="66">
        <f t="shared" si="68"/>
        <v>8.1531770733932536</v>
      </c>
      <c r="M109" s="66">
        <f t="shared" si="69"/>
        <v>8.5362979941905728</v>
      </c>
      <c r="N109" s="66">
        <f t="shared" si="70"/>
        <v>-8.1531770733932536</v>
      </c>
      <c r="O109" s="67">
        <f t="shared" si="71"/>
        <v>66.47429639010538</v>
      </c>
      <c r="P109" s="67"/>
      <c r="R109" s="66" t="e">
        <f t="shared" si="72"/>
        <v>#VALUE!</v>
      </c>
      <c r="T109" s="66" t="e">
        <f t="shared" si="73"/>
        <v>#VALUE!</v>
      </c>
      <c r="W109" s="10">
        <f t="shared" si="74"/>
        <v>7.4512611916600867E-7</v>
      </c>
      <c r="X109" s="65">
        <f t="shared" si="75"/>
        <v>7.4512611916600869E-3</v>
      </c>
      <c r="Y109" s="68">
        <f t="shared" si="77"/>
        <v>1E-4</v>
      </c>
      <c r="Z109" s="68">
        <f t="shared" si="78"/>
        <v>1E-4</v>
      </c>
      <c r="AA109" s="66">
        <f t="shared" si="76"/>
        <v>8.5362979941905728</v>
      </c>
      <c r="AB109" s="68">
        <f t="shared" si="79"/>
        <v>1.7960446843520828E-2</v>
      </c>
    </row>
    <row r="110" spans="1:28">
      <c r="A110">
        <v>15596.85</v>
      </c>
      <c r="B110">
        <v>0.48312092079731878</v>
      </c>
      <c r="D110" s="66">
        <f t="shared" si="60"/>
        <v>0.38312092079731874</v>
      </c>
      <c r="E110" s="66">
        <f t="shared" si="61"/>
        <v>8.5514472330228593</v>
      </c>
      <c r="F110" s="66">
        <f t="shared" si="62"/>
        <v>-8.1683263122255401</v>
      </c>
      <c r="G110" s="66">
        <f t="shared" si="63"/>
        <v>8.7478945293475757E-4</v>
      </c>
      <c r="H110" s="66">
        <f t="shared" si="64"/>
        <v>8.1692011016784747</v>
      </c>
      <c r="I110" s="66">
        <f t="shared" si="65"/>
        <v>8.5523220224757939</v>
      </c>
      <c r="J110" s="66">
        <f t="shared" si="66"/>
        <v>-8.1692011016784747</v>
      </c>
      <c r="K110" s="66">
        <f t="shared" si="67"/>
        <v>0</v>
      </c>
      <c r="L110" s="66">
        <f t="shared" si="68"/>
        <v>8.1692011016784747</v>
      </c>
      <c r="M110" s="66">
        <f t="shared" si="69"/>
        <v>8.5523220224757939</v>
      </c>
      <c r="N110" s="66">
        <f t="shared" si="70"/>
        <v>-8.1692011016784747</v>
      </c>
      <c r="O110" s="67">
        <f t="shared" si="71"/>
        <v>66.7358466396648</v>
      </c>
      <c r="P110" s="67"/>
      <c r="R110" s="66" t="e">
        <f t="shared" si="72"/>
        <v>#VALUE!</v>
      </c>
      <c r="T110" s="66" t="e">
        <f t="shared" si="73"/>
        <v>#VALUE!</v>
      </c>
      <c r="W110" s="10">
        <f t="shared" si="74"/>
        <v>6.8299728134351119E-7</v>
      </c>
      <c r="X110" s="65">
        <f t="shared" si="75"/>
        <v>6.8299728134351119E-3</v>
      </c>
      <c r="Y110" s="68">
        <f t="shared" si="77"/>
        <v>1E-4</v>
      </c>
      <c r="Z110" s="68">
        <f t="shared" si="78"/>
        <v>1E-4</v>
      </c>
      <c r="AA110" s="66">
        <f t="shared" si="76"/>
        <v>8.5523220224757939</v>
      </c>
      <c r="AB110" s="68">
        <f t="shared" si="79"/>
        <v>1.6024028285221092E-2</v>
      </c>
    </row>
    <row r="111" spans="1:28">
      <c r="A111">
        <v>17096.39</v>
      </c>
      <c r="B111">
        <v>0.48312092079731878</v>
      </c>
      <c r="D111" s="66">
        <f t="shared" si="60"/>
        <v>0.38312092079731874</v>
      </c>
      <c r="E111" s="66">
        <f t="shared" si="61"/>
        <v>8.5679651993420443</v>
      </c>
      <c r="F111" s="66">
        <f t="shared" si="62"/>
        <v>-8.1848442785447251</v>
      </c>
      <c r="G111" s="66">
        <f t="shared" si="63"/>
        <v>8.7783620099611591E-4</v>
      </c>
      <c r="H111" s="66">
        <f t="shared" si="64"/>
        <v>8.1857221147457206</v>
      </c>
      <c r="I111" s="66">
        <f t="shared" si="65"/>
        <v>8.5688430355430398</v>
      </c>
      <c r="J111" s="66">
        <f t="shared" si="66"/>
        <v>-8.1857221147457206</v>
      </c>
      <c r="K111" s="66">
        <f t="shared" si="67"/>
        <v>0</v>
      </c>
      <c r="L111" s="66">
        <f t="shared" si="68"/>
        <v>8.1857221147457206</v>
      </c>
      <c r="M111" s="66">
        <f t="shared" si="69"/>
        <v>8.5688430355430398</v>
      </c>
      <c r="N111" s="66">
        <f t="shared" si="70"/>
        <v>-8.1857221147457206</v>
      </c>
      <c r="O111" s="67">
        <f t="shared" si="71"/>
        <v>67.006046539837158</v>
      </c>
      <c r="P111" s="67"/>
      <c r="R111" s="66" t="e">
        <f t="shared" si="72"/>
        <v>#VALUE!</v>
      </c>
      <c r="T111" s="66" t="e">
        <f t="shared" si="73"/>
        <v>#VALUE!</v>
      </c>
      <c r="W111" s="10">
        <f t="shared" si="74"/>
        <v>6.2309096525772657E-7</v>
      </c>
      <c r="X111" s="65">
        <f t="shared" si="75"/>
        <v>6.2309096525772654E-3</v>
      </c>
      <c r="Y111" s="68">
        <f t="shared" si="77"/>
        <v>1E-4</v>
      </c>
      <c r="Z111" s="68">
        <f t="shared" si="78"/>
        <v>1E-4</v>
      </c>
      <c r="AA111" s="66">
        <f t="shared" si="76"/>
        <v>8.5688430355430398</v>
      </c>
      <c r="AB111" s="68">
        <f t="shared" si="79"/>
        <v>1.652101306724596E-2</v>
      </c>
    </row>
    <row r="112" spans="1:28">
      <c r="A112">
        <v>18696.68</v>
      </c>
      <c r="B112">
        <v>0.48312092079731878</v>
      </c>
      <c r="D112" s="66">
        <f t="shared" si="60"/>
        <v>0.38312092079731874</v>
      </c>
      <c r="E112" s="66">
        <f t="shared" si="61"/>
        <v>8.5837079483997147</v>
      </c>
      <c r="F112" s="66">
        <f t="shared" si="62"/>
        <v>-8.2005870276023956</v>
      </c>
      <c r="G112" s="66">
        <f t="shared" si="63"/>
        <v>8.8066676548807993E-4</v>
      </c>
      <c r="H112" s="66">
        <f t="shared" si="64"/>
        <v>8.2014676943678833</v>
      </c>
      <c r="I112" s="66">
        <f t="shared" si="65"/>
        <v>8.5845886151652024</v>
      </c>
      <c r="J112" s="66">
        <f t="shared" si="66"/>
        <v>-8.2014676943678833</v>
      </c>
      <c r="K112" s="66">
        <f t="shared" si="67"/>
        <v>0</v>
      </c>
      <c r="L112" s="66">
        <f t="shared" si="68"/>
        <v>8.2014676943678833</v>
      </c>
      <c r="M112" s="66">
        <f t="shared" si="69"/>
        <v>8.5845886151652024</v>
      </c>
      <c r="N112" s="66">
        <f t="shared" si="70"/>
        <v>-8.2014676943678833</v>
      </c>
      <c r="O112" s="67">
        <f t="shared" si="71"/>
        <v>67.264072341760041</v>
      </c>
      <c r="P112" s="67"/>
      <c r="R112" s="66" t="e">
        <f t="shared" si="72"/>
        <v>#VALUE!</v>
      </c>
      <c r="T112" s="66" t="e">
        <f t="shared" si="73"/>
        <v>#VALUE!</v>
      </c>
      <c r="W112" s="10">
        <f t="shared" si="74"/>
        <v>5.6975923787124472E-7</v>
      </c>
      <c r="X112" s="65">
        <f t="shared" si="75"/>
        <v>5.6975923787124473E-3</v>
      </c>
      <c r="Y112" s="68">
        <f t="shared" si="77"/>
        <v>1E-4</v>
      </c>
      <c r="Z112" s="68">
        <f t="shared" si="78"/>
        <v>1E-4</v>
      </c>
      <c r="AA112" s="66">
        <f t="shared" si="76"/>
        <v>8.5845886151652024</v>
      </c>
      <c r="AB112" s="68">
        <f t="shared" si="79"/>
        <v>1.5745579622162609E-2</v>
      </c>
    </row>
    <row r="113" spans="1:28">
      <c r="A113">
        <v>20396.45</v>
      </c>
      <c r="B113">
        <v>0.48312092079731878</v>
      </c>
      <c r="D113" s="66">
        <f t="shared" si="60"/>
        <v>0.38312092079731874</v>
      </c>
      <c r="E113" s="66">
        <f t="shared" si="61"/>
        <v>8.5986894525837805</v>
      </c>
      <c r="F113" s="66">
        <f t="shared" si="62"/>
        <v>-8.2155685317864613</v>
      </c>
      <c r="G113" s="66">
        <f t="shared" si="63"/>
        <v>8.8329653116003457E-4</v>
      </c>
      <c r="H113" s="66">
        <f t="shared" si="64"/>
        <v>8.2164518283176218</v>
      </c>
      <c r="I113" s="66">
        <f t="shared" si="65"/>
        <v>8.599572749114941</v>
      </c>
      <c r="J113" s="66">
        <f t="shared" si="66"/>
        <v>-8.2164518283176218</v>
      </c>
      <c r="K113" s="66">
        <f t="shared" si="67"/>
        <v>0</v>
      </c>
      <c r="L113" s="66">
        <f t="shared" si="68"/>
        <v>8.2164518283176218</v>
      </c>
      <c r="M113" s="66">
        <f t="shared" si="69"/>
        <v>8.599572749114941</v>
      </c>
      <c r="N113" s="66">
        <f t="shared" si="70"/>
        <v>-8.2164518283176218</v>
      </c>
      <c r="O113" s="67">
        <f t="shared" si="71"/>
        <v>67.510080647063987</v>
      </c>
      <c r="P113" s="67"/>
      <c r="R113" s="66" t="e">
        <f t="shared" si="72"/>
        <v>#VALUE!</v>
      </c>
      <c r="T113" s="66" t="e">
        <f t="shared" si="73"/>
        <v>#VALUE!</v>
      </c>
      <c r="W113" s="10">
        <f t="shared" si="74"/>
        <v>5.2227746237813652E-7</v>
      </c>
      <c r="X113" s="65">
        <f t="shared" si="75"/>
        <v>5.2227746237813654E-3</v>
      </c>
      <c r="Y113" s="68">
        <f t="shared" si="77"/>
        <v>1E-4</v>
      </c>
      <c r="Z113" s="68">
        <f t="shared" si="78"/>
        <v>1E-4</v>
      </c>
      <c r="AA113" s="66">
        <f t="shared" si="76"/>
        <v>8.599572749114941</v>
      </c>
      <c r="AB113" s="68">
        <f t="shared" si="79"/>
        <v>1.4984133949738521E-2</v>
      </c>
    </row>
    <row r="114" spans="1:28">
      <c r="A114">
        <v>22300.1</v>
      </c>
      <c r="B114">
        <v>0.48312092079731878</v>
      </c>
      <c r="D114" s="66">
        <f t="shared" si="60"/>
        <v>0.38312092079731874</v>
      </c>
      <c r="E114" s="66">
        <f t="shared" si="61"/>
        <v>8.6137274160604616</v>
      </c>
      <c r="F114" s="66">
        <f t="shared" si="62"/>
        <v>-8.2306064952631424</v>
      </c>
      <c r="G114" s="66">
        <f t="shared" si="63"/>
        <v>8.8587569531268302E-4</v>
      </c>
      <c r="H114" s="66">
        <f t="shared" si="64"/>
        <v>8.2314923709584544</v>
      </c>
      <c r="I114" s="66">
        <f t="shared" si="65"/>
        <v>8.6146132917557736</v>
      </c>
      <c r="J114" s="66">
        <f t="shared" si="66"/>
        <v>-8.2314923709584544</v>
      </c>
      <c r="K114" s="66">
        <f t="shared" si="67"/>
        <v>0</v>
      </c>
      <c r="L114" s="66">
        <f t="shared" si="68"/>
        <v>8.2314923709584544</v>
      </c>
      <c r="M114" s="66">
        <f t="shared" si="69"/>
        <v>8.6146132917557736</v>
      </c>
      <c r="N114" s="66">
        <f t="shared" si="70"/>
        <v>-8.2314923709584544</v>
      </c>
      <c r="O114" s="67">
        <f t="shared" si="71"/>
        <v>67.757466653147233</v>
      </c>
      <c r="P114" s="67"/>
      <c r="R114" s="66" t="e">
        <f t="shared" si="72"/>
        <v>#VALUE!</v>
      </c>
      <c r="T114" s="66" t="e">
        <f t="shared" si="73"/>
        <v>#VALUE!</v>
      </c>
      <c r="W114" s="10">
        <f t="shared" si="74"/>
        <v>4.7769320081625389E-7</v>
      </c>
      <c r="X114" s="65">
        <f t="shared" si="75"/>
        <v>4.7769320081625386E-3</v>
      </c>
      <c r="Y114" s="68">
        <f t="shared" si="77"/>
        <v>1E-4</v>
      </c>
      <c r="Z114" s="68">
        <f t="shared" si="78"/>
        <v>1E-4</v>
      </c>
      <c r="AA114" s="66">
        <f t="shared" si="76"/>
        <v>8.6146132917557736</v>
      </c>
      <c r="AB114" s="68">
        <f t="shared" si="79"/>
        <v>1.5040542640832655E-2</v>
      </c>
    </row>
    <row r="115" spans="1:28">
      <c r="A115">
        <v>24399.17</v>
      </c>
      <c r="B115">
        <v>0.48312092079731878</v>
      </c>
      <c r="D115" s="66">
        <f t="shared" si="60"/>
        <v>0.38312092079731874</v>
      </c>
      <c r="E115" s="66">
        <f t="shared" si="61"/>
        <v>8.6285654267375325</v>
      </c>
      <c r="F115" s="66">
        <f t="shared" si="62"/>
        <v>-8.2454445059402133</v>
      </c>
      <c r="G115" s="66">
        <f t="shared" si="63"/>
        <v>8.8836314954038298E-4</v>
      </c>
      <c r="H115" s="66">
        <f t="shared" si="64"/>
        <v>8.2463328690897537</v>
      </c>
      <c r="I115" s="66">
        <f t="shared" si="65"/>
        <v>8.6294537898870729</v>
      </c>
      <c r="J115" s="66">
        <f t="shared" si="66"/>
        <v>-8.2463328690897537</v>
      </c>
      <c r="K115" s="66">
        <f t="shared" si="67"/>
        <v>0</v>
      </c>
      <c r="L115" s="66">
        <f t="shared" si="68"/>
        <v>8.2463328690897537</v>
      </c>
      <c r="M115" s="66">
        <f t="shared" si="69"/>
        <v>8.6294537898870729</v>
      </c>
      <c r="N115" s="66">
        <f t="shared" si="70"/>
        <v>-8.2463328690897537</v>
      </c>
      <c r="O115" s="67">
        <f t="shared" si="71"/>
        <v>68.002005787830043</v>
      </c>
      <c r="P115" s="67"/>
      <c r="R115" s="66" t="e">
        <f t="shared" si="72"/>
        <v>#VALUE!</v>
      </c>
      <c r="T115" s="66" t="e">
        <f t="shared" si="73"/>
        <v>#VALUE!</v>
      </c>
      <c r="W115" s="10">
        <f t="shared" si="74"/>
        <v>4.3659707061849006E-7</v>
      </c>
      <c r="X115" s="65">
        <f t="shared" si="75"/>
        <v>4.3659707061849008E-3</v>
      </c>
      <c r="Y115" s="68">
        <f t="shared" si="77"/>
        <v>1E-4</v>
      </c>
      <c r="Z115" s="68">
        <f t="shared" si="78"/>
        <v>1E-4</v>
      </c>
      <c r="AA115" s="66">
        <f t="shared" si="76"/>
        <v>8.6294537898870729</v>
      </c>
      <c r="AB115" s="68">
        <f t="shared" si="79"/>
        <v>1.4840498131299285E-2</v>
      </c>
    </row>
    <row r="116" spans="1:28">
      <c r="A116">
        <v>26700.04</v>
      </c>
      <c r="B116">
        <v>0.48312092079731878</v>
      </c>
      <c r="D116" s="66">
        <f t="shared" si="60"/>
        <v>0.38312092079731874</v>
      </c>
      <c r="E116" s="66">
        <f t="shared" si="61"/>
        <v>8.643115003338453</v>
      </c>
      <c r="F116" s="66">
        <f t="shared" si="62"/>
        <v>-8.2599940825411338</v>
      </c>
      <c r="G116" s="66">
        <f t="shared" si="63"/>
        <v>8.9074870295544561E-4</v>
      </c>
      <c r="H116" s="66">
        <f t="shared" si="64"/>
        <v>8.2608848312440895</v>
      </c>
      <c r="I116" s="66">
        <f t="shared" si="65"/>
        <v>8.6440057520414086</v>
      </c>
      <c r="J116" s="66">
        <f t="shared" si="66"/>
        <v>-8.2608848312440895</v>
      </c>
      <c r="K116" s="66">
        <f t="shared" si="67"/>
        <v>0</v>
      </c>
      <c r="L116" s="66">
        <f t="shared" si="68"/>
        <v>8.2608848312440895</v>
      </c>
      <c r="M116" s="66">
        <f t="shared" si="69"/>
        <v>8.6440057520414086</v>
      </c>
      <c r="N116" s="66">
        <f t="shared" si="70"/>
        <v>-8.2608848312440895</v>
      </c>
      <c r="O116" s="67">
        <f t="shared" si="71"/>
        <v>68.242218195078692</v>
      </c>
      <c r="P116" s="67"/>
      <c r="R116" s="66" t="e">
        <f t="shared" si="72"/>
        <v>#VALUE!</v>
      </c>
      <c r="T116" s="66" t="e">
        <f t="shared" si="73"/>
        <v>#VALUE!</v>
      </c>
      <c r="W116" s="10">
        <f t="shared" si="74"/>
        <v>3.989734153028438E-7</v>
      </c>
      <c r="X116" s="65">
        <f t="shared" si="75"/>
        <v>3.989734153028438E-3</v>
      </c>
      <c r="Y116" s="68">
        <f t="shared" si="77"/>
        <v>1E-4</v>
      </c>
      <c r="Z116" s="68">
        <f t="shared" si="78"/>
        <v>1E-4</v>
      </c>
      <c r="AA116" s="66">
        <f t="shared" si="76"/>
        <v>8.6440057520414086</v>
      </c>
      <c r="AB116" s="68">
        <f t="shared" si="79"/>
        <v>1.455196215433574E-2</v>
      </c>
    </row>
    <row r="117" spans="1:28">
      <c r="A117">
        <v>29300.17</v>
      </c>
      <c r="B117">
        <v>0.48312092079731878</v>
      </c>
      <c r="D117" s="66">
        <f t="shared" si="60"/>
        <v>0.38312092079731874</v>
      </c>
      <c r="E117" s="66">
        <f t="shared" si="61"/>
        <v>8.6577994183913312</v>
      </c>
      <c r="F117" s="66">
        <f t="shared" si="62"/>
        <v>-8.274678497594012</v>
      </c>
      <c r="G117" s="66">
        <f t="shared" si="63"/>
        <v>8.9310434887666229E-4</v>
      </c>
      <c r="H117" s="66">
        <f t="shared" si="64"/>
        <v>8.2755716019428878</v>
      </c>
      <c r="I117" s="66">
        <f t="shared" si="65"/>
        <v>8.658692522740207</v>
      </c>
      <c r="J117" s="66">
        <f t="shared" si="66"/>
        <v>-8.2755716019428878</v>
      </c>
      <c r="K117" s="66">
        <f t="shared" si="67"/>
        <v>0</v>
      </c>
      <c r="L117" s="66">
        <f t="shared" si="68"/>
        <v>8.2755716019428878</v>
      </c>
      <c r="M117" s="66">
        <f t="shared" si="69"/>
        <v>8.658692522740207</v>
      </c>
      <c r="N117" s="66">
        <f t="shared" si="70"/>
        <v>-8.2755716019428878</v>
      </c>
      <c r="O117" s="67">
        <f t="shared" si="71"/>
        <v>68.485085338883579</v>
      </c>
      <c r="P117" s="67"/>
      <c r="R117" s="66" t="e">
        <f t="shared" si="72"/>
        <v>#VALUE!</v>
      </c>
      <c r="T117" s="66" t="e">
        <f t="shared" si="73"/>
        <v>#VALUE!</v>
      </c>
      <c r="W117" s="10">
        <f t="shared" si="74"/>
        <v>3.6356806624407105E-7</v>
      </c>
      <c r="X117" s="65">
        <f t="shared" si="75"/>
        <v>3.6356806624407104E-3</v>
      </c>
      <c r="Y117" s="68">
        <f t="shared" si="77"/>
        <v>1E-4</v>
      </c>
      <c r="Z117" s="68">
        <f t="shared" si="78"/>
        <v>1E-4</v>
      </c>
      <c r="AA117" s="66">
        <f t="shared" si="76"/>
        <v>8.658692522740207</v>
      </c>
      <c r="AB117" s="68">
        <f t="shared" si="79"/>
        <v>1.4686770698798313E-2</v>
      </c>
    </row>
    <row r="118" spans="1:28">
      <c r="A118">
        <v>31999.72</v>
      </c>
      <c r="B118">
        <v>0.48312092079731878</v>
      </c>
      <c r="D118" s="66">
        <f t="shared" si="60"/>
        <v>0.38312092079731874</v>
      </c>
      <c r="E118" s="66">
        <f t="shared" si="61"/>
        <v>8.6714360783140858</v>
      </c>
      <c r="F118" s="66">
        <f t="shared" si="62"/>
        <v>-8.2883151575167666</v>
      </c>
      <c r="G118" s="66">
        <f t="shared" si="63"/>
        <v>8.9524658380409604E-4</v>
      </c>
      <c r="H118" s="66">
        <f t="shared" si="64"/>
        <v>8.2892104041005705</v>
      </c>
      <c r="I118" s="66">
        <f t="shared" si="65"/>
        <v>8.6723313248978897</v>
      </c>
      <c r="J118" s="66">
        <f t="shared" si="66"/>
        <v>-8.2892104041005705</v>
      </c>
      <c r="K118" s="66">
        <f t="shared" si="67"/>
        <v>0</v>
      </c>
      <c r="L118" s="66">
        <f t="shared" si="68"/>
        <v>8.2892104041005705</v>
      </c>
      <c r="M118" s="66">
        <f t="shared" si="69"/>
        <v>8.6723313248978897</v>
      </c>
      <c r="N118" s="66">
        <f t="shared" si="70"/>
        <v>-8.2892104041005705</v>
      </c>
      <c r="O118" s="67">
        <f t="shared" si="71"/>
        <v>68.711009123449145</v>
      </c>
      <c r="P118" s="67"/>
      <c r="R118" s="66" t="e">
        <f t="shared" si="72"/>
        <v>#VALUE!</v>
      </c>
      <c r="T118" s="66" t="e">
        <f t="shared" si="73"/>
        <v>#VALUE!</v>
      </c>
      <c r="W118" s="10">
        <f t="shared" si="74"/>
        <v>3.3289685495756031E-7</v>
      </c>
      <c r="X118" s="65">
        <f t="shared" si="75"/>
        <v>3.3289685495756032E-3</v>
      </c>
      <c r="Y118" s="68">
        <f t="shared" si="77"/>
        <v>1E-4</v>
      </c>
      <c r="Z118" s="68">
        <f t="shared" si="78"/>
        <v>1E-4</v>
      </c>
      <c r="AA118" s="66">
        <f t="shared" si="76"/>
        <v>8.6723313248978897</v>
      </c>
      <c r="AB118" s="68">
        <f t="shared" si="79"/>
        <v>1.3638802157682761E-2</v>
      </c>
    </row>
    <row r="119" spans="1:28">
      <c r="A119">
        <v>35000.699999999997</v>
      </c>
      <c r="B119">
        <v>0.48312092079731878</v>
      </c>
      <c r="D119" s="66">
        <f t="shared" si="60"/>
        <v>0.38312092079731874</v>
      </c>
      <c r="E119" s="66">
        <f t="shared" si="61"/>
        <v>8.6850250886696916</v>
      </c>
      <c r="F119" s="66">
        <f t="shared" si="62"/>
        <v>-8.3019041678723724</v>
      </c>
      <c r="G119" s="66">
        <f t="shared" si="63"/>
        <v>8.9733922193262433E-4</v>
      </c>
      <c r="H119" s="66">
        <f t="shared" si="64"/>
        <v>8.3028015070943049</v>
      </c>
      <c r="I119" s="66">
        <f t="shared" si="65"/>
        <v>8.6859224278916241</v>
      </c>
      <c r="J119" s="66">
        <f t="shared" si="66"/>
        <v>-8.3028015070943049</v>
      </c>
      <c r="K119" s="66">
        <f t="shared" si="67"/>
        <v>0</v>
      </c>
      <c r="L119" s="66">
        <f t="shared" si="68"/>
        <v>8.3028015070943049</v>
      </c>
      <c r="M119" s="66">
        <f t="shared" si="69"/>
        <v>8.6859224278916241</v>
      </c>
      <c r="N119" s="66">
        <f t="shared" si="70"/>
        <v>-8.3028015070943049</v>
      </c>
      <c r="O119" s="67">
        <f t="shared" si="71"/>
        <v>68.936512866207465</v>
      </c>
      <c r="P119" s="67"/>
      <c r="R119" s="66" t="e">
        <f t="shared" si="72"/>
        <v>#VALUE!</v>
      </c>
      <c r="T119" s="66" t="e">
        <f t="shared" si="73"/>
        <v>#VALUE!</v>
      </c>
      <c r="W119" s="10">
        <f t="shared" si="74"/>
        <v>3.0435408856172996E-7</v>
      </c>
      <c r="X119" s="65">
        <f t="shared" si="75"/>
        <v>3.0435408856172995E-3</v>
      </c>
      <c r="Y119" s="68">
        <f t="shared" si="77"/>
        <v>1E-4</v>
      </c>
      <c r="Z119" s="68">
        <f t="shared" si="78"/>
        <v>1E-4</v>
      </c>
      <c r="AA119" s="66">
        <f t="shared" si="76"/>
        <v>8.6859224278916241</v>
      </c>
      <c r="AB119" s="68">
        <f t="shared" si="79"/>
        <v>1.3591102993734339E-2</v>
      </c>
    </row>
    <row r="120" spans="1:28">
      <c r="A120">
        <v>38303.839999999997</v>
      </c>
      <c r="B120">
        <v>0.48312092079731878</v>
      </c>
      <c r="D120" s="66">
        <f t="shared" si="60"/>
        <v>0.38312092079731874</v>
      </c>
      <c r="E120" s="66">
        <f t="shared" si="61"/>
        <v>8.6984189711265731</v>
      </c>
      <c r="F120" s="66">
        <f t="shared" si="62"/>
        <v>-8.315298050329254</v>
      </c>
      <c r="G120" s="66">
        <f t="shared" si="63"/>
        <v>8.9936187091626467E-4</v>
      </c>
      <c r="H120" s="66">
        <f t="shared" si="64"/>
        <v>8.3161974122001698</v>
      </c>
      <c r="I120" s="66">
        <f t="shared" si="65"/>
        <v>8.699318332997489</v>
      </c>
      <c r="J120" s="66">
        <f t="shared" si="66"/>
        <v>-8.3161974122001698</v>
      </c>
      <c r="K120" s="66">
        <f t="shared" si="67"/>
        <v>0</v>
      </c>
      <c r="L120" s="66">
        <f t="shared" si="68"/>
        <v>8.3161974122001698</v>
      </c>
      <c r="M120" s="66">
        <f t="shared" si="69"/>
        <v>8.699318332997489</v>
      </c>
      <c r="N120" s="66">
        <f t="shared" si="70"/>
        <v>-8.3161974122001698</v>
      </c>
      <c r="O120" s="67">
        <f t="shared" si="71"/>
        <v>69.1591393986848</v>
      </c>
      <c r="P120" s="67"/>
      <c r="R120" s="66" t="e">
        <f t="shared" si="72"/>
        <v>#VALUE!</v>
      </c>
      <c r="T120" s="66" t="e">
        <f t="shared" si="73"/>
        <v>#VALUE!</v>
      </c>
      <c r="W120" s="10">
        <f t="shared" si="74"/>
        <v>2.7810804732691406E-7</v>
      </c>
      <c r="X120" s="65">
        <f t="shared" si="75"/>
        <v>2.7810804732691405E-3</v>
      </c>
      <c r="Y120" s="68">
        <f t="shared" si="77"/>
        <v>1E-4</v>
      </c>
      <c r="Z120" s="68">
        <f t="shared" si="78"/>
        <v>1E-4</v>
      </c>
      <c r="AA120" s="66">
        <f t="shared" si="76"/>
        <v>8.699318332997489</v>
      </c>
      <c r="AB120" s="68">
        <f t="shared" si="79"/>
        <v>1.3395905105864969E-2</v>
      </c>
    </row>
    <row r="121" spans="1:28">
      <c r="A121">
        <v>41886.1</v>
      </c>
      <c r="B121">
        <v>0.48312092079731878</v>
      </c>
      <c r="D121" s="66">
        <f t="shared" si="60"/>
        <v>0.38312092079731874</v>
      </c>
      <c r="E121" s="66">
        <f t="shared" si="61"/>
        <v>8.7114310903588272</v>
      </c>
      <c r="F121" s="66">
        <f t="shared" si="62"/>
        <v>-8.328310169561508</v>
      </c>
      <c r="G121" s="66">
        <f t="shared" si="63"/>
        <v>9.0128997356785459E-4</v>
      </c>
      <c r="H121" s="66">
        <f t="shared" si="64"/>
        <v>8.3292114595350757</v>
      </c>
      <c r="I121" s="66">
        <f t="shared" si="65"/>
        <v>8.7123323803323949</v>
      </c>
      <c r="J121" s="66">
        <f t="shared" si="66"/>
        <v>-8.3292114595350757</v>
      </c>
      <c r="K121" s="66">
        <f t="shared" si="67"/>
        <v>0</v>
      </c>
      <c r="L121" s="66">
        <f t="shared" si="68"/>
        <v>8.3292114595350757</v>
      </c>
      <c r="M121" s="66">
        <f t="shared" si="69"/>
        <v>8.7123323803323949</v>
      </c>
      <c r="N121" s="66">
        <f t="shared" si="70"/>
        <v>-8.3292114595350757</v>
      </c>
      <c r="O121" s="67">
        <f t="shared" si="71"/>
        <v>69.375763537650428</v>
      </c>
      <c r="P121" s="67"/>
      <c r="R121" s="66" t="e">
        <f t="shared" si="72"/>
        <v>#VALUE!</v>
      </c>
      <c r="T121" s="66" t="e">
        <f t="shared" si="73"/>
        <v>#VALUE!</v>
      </c>
      <c r="W121" s="10">
        <f t="shared" si="74"/>
        <v>2.5432317994567513E-7</v>
      </c>
      <c r="X121" s="65">
        <f t="shared" si="75"/>
        <v>2.5432317994567512E-3</v>
      </c>
      <c r="Y121" s="68">
        <f t="shared" si="77"/>
        <v>1E-4</v>
      </c>
      <c r="Z121" s="68">
        <f t="shared" si="78"/>
        <v>1E-4</v>
      </c>
      <c r="AA121" s="66">
        <f t="shared" si="76"/>
        <v>8.7123323803323949</v>
      </c>
      <c r="AB121" s="68">
        <f t="shared" si="79"/>
        <v>1.3014047334905854E-2</v>
      </c>
    </row>
    <row r="122" spans="1:28">
      <c r="A122">
        <v>45801.54</v>
      </c>
      <c r="B122">
        <v>0.48312092079731878</v>
      </c>
      <c r="D122" s="66">
        <f t="shared" si="60"/>
        <v>0.38312092079731874</v>
      </c>
      <c r="E122" s="66">
        <f t="shared" si="61"/>
        <v>8.7241803680586969</v>
      </c>
      <c r="F122" s="66">
        <f t="shared" si="62"/>
        <v>-8.3410594472613777</v>
      </c>
      <c r="G122" s="66">
        <f t="shared" si="63"/>
        <v>9.0314483254090409E-4</v>
      </c>
      <c r="H122" s="66">
        <f t="shared" si="64"/>
        <v>8.3419625920939193</v>
      </c>
      <c r="I122" s="66">
        <f t="shared" si="65"/>
        <v>8.7250835128912385</v>
      </c>
      <c r="J122" s="66">
        <f t="shared" si="66"/>
        <v>-8.3419625920939193</v>
      </c>
      <c r="K122" s="66">
        <f t="shared" si="67"/>
        <v>0</v>
      </c>
      <c r="L122" s="66">
        <f t="shared" si="68"/>
        <v>8.3419625920939193</v>
      </c>
      <c r="M122" s="66">
        <f t="shared" si="69"/>
        <v>8.7250835128912385</v>
      </c>
      <c r="N122" s="66">
        <f t="shared" si="70"/>
        <v>-8.3419625920939193</v>
      </c>
      <c r="O122" s="67">
        <f t="shared" si="71"/>
        <v>69.588339887894307</v>
      </c>
      <c r="P122" s="67"/>
      <c r="R122" s="66" t="e">
        <f t="shared" si="72"/>
        <v>#VALUE!</v>
      </c>
      <c r="T122" s="66" t="e">
        <f t="shared" si="73"/>
        <v>#VALUE!</v>
      </c>
      <c r="W122" s="10">
        <f t="shared" si="74"/>
        <v>2.3258183343884381E-7</v>
      </c>
      <c r="X122" s="65">
        <f t="shared" si="75"/>
        <v>2.3258183343884383E-3</v>
      </c>
      <c r="Y122" s="68">
        <f t="shared" si="77"/>
        <v>1E-4</v>
      </c>
      <c r="Z122" s="68">
        <f t="shared" si="78"/>
        <v>1E-4</v>
      </c>
      <c r="AA122" s="66">
        <f t="shared" si="76"/>
        <v>8.7250835128912385</v>
      </c>
      <c r="AB122" s="68">
        <f t="shared" si="79"/>
        <v>1.2751132558843636E-2</v>
      </c>
    </row>
    <row r="123" spans="1:28">
      <c r="A123">
        <v>50101.91</v>
      </c>
      <c r="B123">
        <v>0.48312092079731878</v>
      </c>
      <c r="D123" s="66">
        <f t="shared" si="60"/>
        <v>0.38312092079731874</v>
      </c>
      <c r="E123" s="66">
        <f t="shared" si="61"/>
        <v>8.7367325551975625</v>
      </c>
      <c r="F123" s="66">
        <f t="shared" si="62"/>
        <v>-8.3536116344002433</v>
      </c>
      <c r="G123" s="66">
        <f t="shared" si="63"/>
        <v>9.0493873958893013E-4</v>
      </c>
      <c r="H123" s="66">
        <f t="shared" si="64"/>
        <v>8.3545165731398328</v>
      </c>
      <c r="I123" s="66">
        <f t="shared" si="65"/>
        <v>8.7376374939371519</v>
      </c>
      <c r="J123" s="66">
        <f t="shared" si="66"/>
        <v>-8.3545165731398328</v>
      </c>
      <c r="K123" s="66">
        <f t="shared" si="67"/>
        <v>0</v>
      </c>
      <c r="L123" s="66">
        <f t="shared" si="68"/>
        <v>8.3545165731398328</v>
      </c>
      <c r="M123" s="66">
        <f t="shared" si="69"/>
        <v>8.7376374939371519</v>
      </c>
      <c r="N123" s="66">
        <f t="shared" si="70"/>
        <v>-8.3545165731398328</v>
      </c>
      <c r="O123" s="67">
        <f t="shared" si="71"/>
        <v>69.797947170868142</v>
      </c>
      <c r="P123" s="67"/>
      <c r="R123" s="66" t="e">
        <f t="shared" si="72"/>
        <v>#VALUE!</v>
      </c>
      <c r="T123" s="66" t="e">
        <f t="shared" si="73"/>
        <v>#VALUE!</v>
      </c>
      <c r="W123" s="10">
        <f t="shared" si="74"/>
        <v>2.1261876338691562E-7</v>
      </c>
      <c r="X123" s="65">
        <f t="shared" si="75"/>
        <v>2.1261876338691563E-3</v>
      </c>
      <c r="Y123" s="68">
        <f t="shared" si="77"/>
        <v>1E-4</v>
      </c>
      <c r="Z123" s="68">
        <f t="shared" si="78"/>
        <v>1E-4</v>
      </c>
      <c r="AA123" s="66">
        <f t="shared" si="76"/>
        <v>8.7376374939371519</v>
      </c>
      <c r="AB123" s="68">
        <f t="shared" si="79"/>
        <v>1.2553981045913432E-2</v>
      </c>
    </row>
    <row r="124" spans="1:28">
      <c r="A124">
        <v>54801.69</v>
      </c>
      <c r="B124">
        <v>0.48312092079731878</v>
      </c>
      <c r="D124" s="66">
        <f t="shared" si="60"/>
        <v>0.38312092079731874</v>
      </c>
      <c r="E124" s="66">
        <f t="shared" si="61"/>
        <v>8.7490297494089901</v>
      </c>
      <c r="F124" s="66">
        <f t="shared" si="62"/>
        <v>-8.365908828611671</v>
      </c>
      <c r="G124" s="66">
        <f t="shared" si="63"/>
        <v>9.0666595428121727E-4</v>
      </c>
      <c r="H124" s="66">
        <f t="shared" si="64"/>
        <v>8.3668154945659516</v>
      </c>
      <c r="I124" s="66">
        <f t="shared" si="65"/>
        <v>8.7499364153632708</v>
      </c>
      <c r="J124" s="66">
        <f t="shared" si="66"/>
        <v>-8.3668154945659516</v>
      </c>
      <c r="K124" s="66">
        <f t="shared" si="67"/>
        <v>0</v>
      </c>
      <c r="L124" s="66">
        <f t="shared" si="68"/>
        <v>8.3668154945659516</v>
      </c>
      <c r="M124" s="66">
        <f t="shared" si="69"/>
        <v>8.7499364153632708</v>
      </c>
      <c r="N124" s="66">
        <f t="shared" si="70"/>
        <v>-8.3668154945659516</v>
      </c>
      <c r="O124" s="67">
        <f t="shared" si="71"/>
        <v>70.003601520108887</v>
      </c>
      <c r="P124" s="67"/>
      <c r="R124" s="66" t="e">
        <f t="shared" si="72"/>
        <v>#VALUE!</v>
      </c>
      <c r="T124" s="66" t="e">
        <f t="shared" si="73"/>
        <v>#VALUE!</v>
      </c>
      <c r="W124" s="10">
        <f t="shared" si="74"/>
        <v>1.9438462842154215E-7</v>
      </c>
      <c r="X124" s="65">
        <f t="shared" si="75"/>
        <v>1.9438462842154215E-3</v>
      </c>
      <c r="Y124" s="68">
        <f t="shared" si="77"/>
        <v>1E-4</v>
      </c>
      <c r="Z124" s="68">
        <f t="shared" si="78"/>
        <v>1E-4</v>
      </c>
      <c r="AA124" s="66">
        <f t="shared" si="76"/>
        <v>8.7499364153632708</v>
      </c>
      <c r="AB124" s="68">
        <f t="shared" si="79"/>
        <v>1.2298921426118881E-2</v>
      </c>
    </row>
    <row r="125" spans="1:28">
      <c r="A125">
        <v>60003.05</v>
      </c>
      <c r="B125">
        <v>0.48312092079731878</v>
      </c>
      <c r="D125" s="66">
        <f t="shared" si="60"/>
        <v>0.38312092079731874</v>
      </c>
      <c r="E125" s="66">
        <f t="shared" si="61"/>
        <v>8.761225070254417</v>
      </c>
      <c r="F125" s="66">
        <f t="shared" si="62"/>
        <v>-8.3781041494570978</v>
      </c>
      <c r="G125" s="66">
        <f t="shared" si="63"/>
        <v>9.0835004282315674E-4</v>
      </c>
      <c r="H125" s="66">
        <f t="shared" si="64"/>
        <v>8.3790124994999218</v>
      </c>
      <c r="I125" s="66">
        <f t="shared" si="65"/>
        <v>8.762133420297241</v>
      </c>
      <c r="J125" s="66">
        <f t="shared" si="66"/>
        <v>-8.3790124994999218</v>
      </c>
      <c r="K125" s="66">
        <f t="shared" si="67"/>
        <v>0</v>
      </c>
      <c r="L125" s="66">
        <f t="shared" si="68"/>
        <v>8.3790124994999218</v>
      </c>
      <c r="M125" s="66">
        <f t="shared" si="69"/>
        <v>8.762133420297241</v>
      </c>
      <c r="N125" s="66">
        <f t="shared" si="70"/>
        <v>-8.3790124994999218</v>
      </c>
      <c r="O125" s="67">
        <f t="shared" si="71"/>
        <v>70.207850466775923</v>
      </c>
      <c r="P125" s="67"/>
      <c r="R125" s="66" t="e">
        <f t="shared" si="72"/>
        <v>#VALUE!</v>
      </c>
      <c r="T125" s="66" t="e">
        <f t="shared" si="73"/>
        <v>#VALUE!</v>
      </c>
      <c r="W125" s="10">
        <f t="shared" si="74"/>
        <v>1.7753441112614347E-7</v>
      </c>
      <c r="X125" s="65">
        <f t="shared" si="75"/>
        <v>1.7753441112614346E-3</v>
      </c>
      <c r="Y125" s="68">
        <f t="shared" si="77"/>
        <v>1E-4</v>
      </c>
      <c r="Z125" s="68">
        <f t="shared" si="78"/>
        <v>1E-4</v>
      </c>
      <c r="AA125" s="66">
        <f t="shared" si="76"/>
        <v>8.762133420297241</v>
      </c>
      <c r="AB125" s="68">
        <f t="shared" si="79"/>
        <v>1.2197004933970135E-2</v>
      </c>
    </row>
    <row r="126" spans="1:28"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7"/>
      <c r="P126" s="67"/>
      <c r="R126" s="66"/>
      <c r="T126" s="66"/>
      <c r="X126" s="65"/>
      <c r="Y126" s="65"/>
    </row>
    <row r="127" spans="1:28"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7"/>
      <c r="P127" s="67"/>
      <c r="R127" s="66"/>
      <c r="T127" s="66"/>
      <c r="X127" s="65"/>
      <c r="Y127" s="65"/>
    </row>
    <row r="128" spans="1:28"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7"/>
      <c r="P128" s="67"/>
      <c r="R128" s="66"/>
      <c r="T128" s="66"/>
      <c r="X128" s="65"/>
      <c r="Y128" s="65"/>
    </row>
    <row r="129" spans="4:25"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7"/>
      <c r="P129" s="67"/>
      <c r="R129" s="66"/>
      <c r="T129" s="66"/>
      <c r="X129" s="65"/>
      <c r="Y129" s="65"/>
    </row>
    <row r="222" spans="1:12">
      <c r="C222" s="72" t="s">
        <v>61</v>
      </c>
    </row>
    <row r="223" spans="1:12">
      <c r="B223" s="9" t="s">
        <v>62</v>
      </c>
      <c r="D223" s="9" t="s">
        <v>22</v>
      </c>
      <c r="F223" s="9" t="s">
        <v>22</v>
      </c>
      <c r="H223" s="9" t="s">
        <v>62</v>
      </c>
      <c r="J223" s="9" t="s">
        <v>62</v>
      </c>
      <c r="L223" s="9" t="s">
        <v>62</v>
      </c>
    </row>
    <row r="224" spans="1:12">
      <c r="A224" s="9" t="str">
        <f>B7</f>
        <v>%BVocc</v>
      </c>
      <c r="B224" s="59" t="str">
        <f>A224</f>
        <v>%BVocc</v>
      </c>
      <c r="C224" s="65" t="str">
        <f>D7</f>
        <v>%BVoccCORR</v>
      </c>
      <c r="D224" s="59" t="str">
        <f>C224</f>
        <v>%BVoccCORR</v>
      </c>
      <c r="E224" s="9" t="str">
        <f>E7</f>
        <v>THOMEER BV1</v>
      </c>
      <c r="F224" s="59" t="str">
        <f>E224</f>
        <v>THOMEER BV1</v>
      </c>
      <c r="G224" s="9" t="str">
        <f>G7</f>
        <v>THOMEER BV2</v>
      </c>
      <c r="H224" s="59" t="str">
        <f>G224</f>
        <v>THOMEER BV2</v>
      </c>
      <c r="I224" s="9" t="str">
        <f>I7</f>
        <v xml:space="preserve"> BV1+BV2</v>
      </c>
      <c r="J224" s="59" t="str">
        <f>I224</f>
        <v xml:space="preserve"> BV1+BV2</v>
      </c>
      <c r="L224" s="59" t="s">
        <v>33</v>
      </c>
    </row>
    <row r="225" spans="1:12">
      <c r="A225" s="66">
        <f>IF(B8&lt;0.0001,0.01,IF(B8="",0.001,B8))</f>
        <v>0.01</v>
      </c>
      <c r="B225" s="9">
        <f>IF(A8&lt;0.0001,0.01,IF(A8="",0.001,A8))</f>
        <v>1.61</v>
      </c>
      <c r="C225" s="65">
        <f t="shared" ref="C225:C256" si="80">IF(D8&lt;0.0001,0.1,IF(D8="",0.001,D8))</f>
        <v>0.1</v>
      </c>
      <c r="D225" s="9">
        <f>IF(A8="",0.001,A8)</f>
        <v>1.61</v>
      </c>
      <c r="E225" s="66">
        <f t="shared" ref="E225:E256" si="81">IF(E8&lt;0.0001,0.1,IF(E8="",E224,E8))</f>
        <v>0.1</v>
      </c>
      <c r="F225" s="9">
        <f>IF(A8="",0.001,A8)</f>
        <v>1.61</v>
      </c>
      <c r="G225" s="68">
        <f t="shared" ref="G225:G256" si="82">IF(G8&lt;0.0001,0.1,IF(G8="",0.0001,G8))</f>
        <v>0.1</v>
      </c>
      <c r="H225" s="9">
        <f>IF(A8="",0.0001,A8)</f>
        <v>1.61</v>
      </c>
      <c r="I225" s="66">
        <f>IF(I8&lt;0.0001,0.1,IF(I8="",0.0001,I8))</f>
        <v>0.1</v>
      </c>
      <c r="J225" s="9">
        <f>IF(A8="",0.001,A8)</f>
        <v>1.61</v>
      </c>
      <c r="K225" s="9">
        <f t="shared" ref="K225:K256" si="83">IF(M8&lt;0.0001,0.1,IF(M8="",0.0001,M8))</f>
        <v>0.1</v>
      </c>
      <c r="L225" s="9">
        <f t="shared" ref="L225:L256" si="84">IF(C9="",D225,C9)</f>
        <v>1.61</v>
      </c>
    </row>
    <row r="226" spans="1:12">
      <c r="A226" s="66">
        <f t="shared" ref="A226:A257" si="85">IF(B9="",A225,IF(B9&lt;0.0001,0.1,B9))</f>
        <v>0.1</v>
      </c>
      <c r="B226" s="9">
        <f t="shared" ref="B226:B257" si="86">IF(A9="",B225,A9)</f>
        <v>1.81</v>
      </c>
      <c r="C226" s="65">
        <f t="shared" si="80"/>
        <v>0.1</v>
      </c>
      <c r="D226" s="9">
        <f t="shared" ref="D226:D257" si="87">IF(A9="",B225,A9)</f>
        <v>1.81</v>
      </c>
      <c r="E226" s="66">
        <f t="shared" si="81"/>
        <v>0.1</v>
      </c>
      <c r="F226" s="9">
        <f t="shared" ref="F226:F257" si="88">IF(A9="",B225,A9)</f>
        <v>1.81</v>
      </c>
      <c r="G226" s="68">
        <f t="shared" si="82"/>
        <v>0.1</v>
      </c>
      <c r="H226" s="9">
        <f t="shared" ref="H226:H257" si="89">IF(A9="",B225,A9)</f>
        <v>1.81</v>
      </c>
      <c r="I226" s="66">
        <f t="shared" ref="I226:I257" si="90">IF(I9&lt;0.0001,0.1,IF(I9="",I225,I9))</f>
        <v>0.1</v>
      </c>
      <c r="J226" s="9">
        <f t="shared" ref="J226:J257" si="91">IF(A9="",B225,A9)</f>
        <v>1.81</v>
      </c>
      <c r="K226" s="9">
        <f t="shared" si="83"/>
        <v>0.1</v>
      </c>
      <c r="L226" s="9">
        <f t="shared" si="84"/>
        <v>1.81</v>
      </c>
    </row>
    <row r="227" spans="1:12">
      <c r="A227" s="66">
        <f t="shared" si="85"/>
        <v>2.6840051155406601E-2</v>
      </c>
      <c r="B227" s="9">
        <f t="shared" si="86"/>
        <v>1.96</v>
      </c>
      <c r="C227" s="65">
        <f t="shared" si="80"/>
        <v>0.1</v>
      </c>
      <c r="D227" s="9">
        <f t="shared" si="87"/>
        <v>1.96</v>
      </c>
      <c r="E227" s="66">
        <f t="shared" si="81"/>
        <v>0.1</v>
      </c>
      <c r="F227" s="9">
        <f t="shared" si="88"/>
        <v>1.96</v>
      </c>
      <c r="G227" s="68">
        <f t="shared" si="82"/>
        <v>0.1</v>
      </c>
      <c r="H227" s="9">
        <f t="shared" si="89"/>
        <v>1.96</v>
      </c>
      <c r="I227" s="66">
        <f t="shared" si="90"/>
        <v>0.1</v>
      </c>
      <c r="J227" s="9">
        <f t="shared" si="91"/>
        <v>1.96</v>
      </c>
      <c r="K227" s="9">
        <f t="shared" si="83"/>
        <v>0.1</v>
      </c>
      <c r="L227" s="9">
        <f t="shared" si="84"/>
        <v>1.96</v>
      </c>
    </row>
    <row r="228" spans="1:12">
      <c r="A228" s="66">
        <f t="shared" si="85"/>
        <v>2.6840051155406601E-2</v>
      </c>
      <c r="B228" s="9">
        <f t="shared" si="86"/>
        <v>2.16</v>
      </c>
      <c r="C228" s="65">
        <f t="shared" si="80"/>
        <v>0.1</v>
      </c>
      <c r="D228" s="9">
        <f t="shared" si="87"/>
        <v>2.16</v>
      </c>
      <c r="E228" s="66">
        <f t="shared" si="81"/>
        <v>0.1</v>
      </c>
      <c r="F228" s="9">
        <f t="shared" si="88"/>
        <v>2.16</v>
      </c>
      <c r="G228" s="68">
        <f t="shared" si="82"/>
        <v>0.1</v>
      </c>
      <c r="H228" s="9">
        <f t="shared" si="89"/>
        <v>2.16</v>
      </c>
      <c r="I228" s="66">
        <f t="shared" si="90"/>
        <v>0.1</v>
      </c>
      <c r="J228" s="9">
        <f t="shared" si="91"/>
        <v>2.16</v>
      </c>
      <c r="K228" s="9">
        <f t="shared" si="83"/>
        <v>0.1</v>
      </c>
      <c r="L228" s="9">
        <f t="shared" si="84"/>
        <v>2.16</v>
      </c>
    </row>
    <row r="229" spans="1:12">
      <c r="A229" s="66">
        <f t="shared" si="85"/>
        <v>5.3680102310813202E-2</v>
      </c>
      <c r="B229" s="9">
        <f t="shared" si="86"/>
        <v>2.36</v>
      </c>
      <c r="C229" s="65">
        <f t="shared" si="80"/>
        <v>0.1</v>
      </c>
      <c r="D229" s="9">
        <f t="shared" si="87"/>
        <v>2.36</v>
      </c>
      <c r="E229" s="66">
        <f t="shared" si="81"/>
        <v>0.1</v>
      </c>
      <c r="F229" s="9">
        <f t="shared" si="88"/>
        <v>2.36</v>
      </c>
      <c r="G229" s="68">
        <f t="shared" si="82"/>
        <v>0.1</v>
      </c>
      <c r="H229" s="9">
        <f t="shared" si="89"/>
        <v>2.36</v>
      </c>
      <c r="I229" s="66">
        <f t="shared" si="90"/>
        <v>0.1</v>
      </c>
      <c r="J229" s="9">
        <f t="shared" si="91"/>
        <v>2.36</v>
      </c>
      <c r="K229" s="9">
        <f t="shared" si="83"/>
        <v>0.1</v>
      </c>
      <c r="L229" s="9">
        <f t="shared" si="84"/>
        <v>2.36</v>
      </c>
    </row>
    <row r="230" spans="1:12">
      <c r="A230" s="66">
        <f t="shared" si="85"/>
        <v>0.1073602046216264</v>
      </c>
      <c r="B230" s="9">
        <f t="shared" si="86"/>
        <v>2.57</v>
      </c>
      <c r="C230" s="65">
        <f t="shared" si="80"/>
        <v>0.1</v>
      </c>
      <c r="D230" s="9">
        <f t="shared" si="87"/>
        <v>2.57</v>
      </c>
      <c r="E230" s="66">
        <f t="shared" si="81"/>
        <v>0.1</v>
      </c>
      <c r="F230" s="9">
        <f t="shared" si="88"/>
        <v>2.57</v>
      </c>
      <c r="G230" s="68">
        <f t="shared" si="82"/>
        <v>0.1</v>
      </c>
      <c r="H230" s="9">
        <f t="shared" si="89"/>
        <v>2.57</v>
      </c>
      <c r="I230" s="66">
        <f t="shared" si="90"/>
        <v>0.1</v>
      </c>
      <c r="J230" s="9">
        <f t="shared" si="91"/>
        <v>2.57</v>
      </c>
      <c r="K230" s="9">
        <f t="shared" si="83"/>
        <v>0.1</v>
      </c>
      <c r="L230" s="9">
        <f t="shared" si="84"/>
        <v>2.57</v>
      </c>
    </row>
    <row r="231" spans="1:12">
      <c r="A231" s="66">
        <f t="shared" si="85"/>
        <v>0.1073602046216264</v>
      </c>
      <c r="B231" s="9">
        <f t="shared" si="86"/>
        <v>2.82</v>
      </c>
      <c r="C231" s="65">
        <f t="shared" si="80"/>
        <v>0.1</v>
      </c>
      <c r="D231" s="9">
        <f t="shared" si="87"/>
        <v>2.82</v>
      </c>
      <c r="E231" s="66">
        <f t="shared" si="81"/>
        <v>0.1</v>
      </c>
      <c r="F231" s="9">
        <f t="shared" si="88"/>
        <v>2.82</v>
      </c>
      <c r="G231" s="68">
        <f t="shared" si="82"/>
        <v>0.1</v>
      </c>
      <c r="H231" s="9">
        <f t="shared" si="89"/>
        <v>2.82</v>
      </c>
      <c r="I231" s="66">
        <f t="shared" si="90"/>
        <v>0.1</v>
      </c>
      <c r="J231" s="9">
        <f t="shared" si="91"/>
        <v>2.82</v>
      </c>
      <c r="K231" s="9">
        <f t="shared" si="83"/>
        <v>0.1</v>
      </c>
      <c r="L231" s="9">
        <f t="shared" si="84"/>
        <v>2.82</v>
      </c>
    </row>
    <row r="232" spans="1:12">
      <c r="A232" s="66">
        <f t="shared" si="85"/>
        <v>0.1073602046216264</v>
      </c>
      <c r="B232" s="9">
        <f t="shared" si="86"/>
        <v>3.08</v>
      </c>
      <c r="C232" s="65">
        <f t="shared" si="80"/>
        <v>0.1</v>
      </c>
      <c r="D232" s="9">
        <f t="shared" si="87"/>
        <v>3.08</v>
      </c>
      <c r="E232" s="66">
        <f t="shared" si="81"/>
        <v>0.1</v>
      </c>
      <c r="F232" s="9">
        <f t="shared" si="88"/>
        <v>3.08</v>
      </c>
      <c r="G232" s="68">
        <f t="shared" si="82"/>
        <v>0.1</v>
      </c>
      <c r="H232" s="9">
        <f t="shared" si="89"/>
        <v>3.08</v>
      </c>
      <c r="I232" s="66">
        <f t="shared" si="90"/>
        <v>0.1</v>
      </c>
      <c r="J232" s="9">
        <f t="shared" si="91"/>
        <v>3.08</v>
      </c>
      <c r="K232" s="9">
        <f t="shared" si="83"/>
        <v>0.1</v>
      </c>
      <c r="L232" s="9">
        <f t="shared" si="84"/>
        <v>3.08</v>
      </c>
    </row>
    <row r="233" spans="1:12">
      <c r="A233" s="66">
        <f t="shared" si="85"/>
        <v>0.1073602046216264</v>
      </c>
      <c r="B233" s="9">
        <f t="shared" si="86"/>
        <v>3.37</v>
      </c>
      <c r="C233" s="65">
        <f t="shared" si="80"/>
        <v>0.1</v>
      </c>
      <c r="D233" s="9">
        <f t="shared" si="87"/>
        <v>3.37</v>
      </c>
      <c r="E233" s="66">
        <f t="shared" si="81"/>
        <v>0.1</v>
      </c>
      <c r="F233" s="9">
        <f t="shared" si="88"/>
        <v>3.37</v>
      </c>
      <c r="G233" s="68">
        <f t="shared" si="82"/>
        <v>0.1</v>
      </c>
      <c r="H233" s="9">
        <f t="shared" si="89"/>
        <v>3.37</v>
      </c>
      <c r="I233" s="66">
        <f t="shared" si="90"/>
        <v>0.1</v>
      </c>
      <c r="J233" s="9">
        <f t="shared" si="91"/>
        <v>3.37</v>
      </c>
      <c r="K233" s="9">
        <f t="shared" si="83"/>
        <v>0.1</v>
      </c>
      <c r="L233" s="9">
        <f t="shared" si="84"/>
        <v>3.37</v>
      </c>
    </row>
    <row r="234" spans="1:12">
      <c r="A234" s="66">
        <f t="shared" si="85"/>
        <v>0.1073602046216264</v>
      </c>
      <c r="B234" s="9">
        <f t="shared" si="86"/>
        <v>3.68</v>
      </c>
      <c r="C234" s="65">
        <f t="shared" si="80"/>
        <v>0.1</v>
      </c>
      <c r="D234" s="9">
        <f t="shared" si="87"/>
        <v>3.68</v>
      </c>
      <c r="E234" s="66">
        <f t="shared" si="81"/>
        <v>0.1</v>
      </c>
      <c r="F234" s="9">
        <f t="shared" si="88"/>
        <v>3.68</v>
      </c>
      <c r="G234" s="68">
        <f t="shared" si="82"/>
        <v>0.1</v>
      </c>
      <c r="H234" s="9">
        <f t="shared" si="89"/>
        <v>3.68</v>
      </c>
      <c r="I234" s="66">
        <f t="shared" si="90"/>
        <v>0.1</v>
      </c>
      <c r="J234" s="9">
        <f t="shared" si="91"/>
        <v>3.68</v>
      </c>
      <c r="K234" s="9">
        <f t="shared" si="83"/>
        <v>0.1</v>
      </c>
      <c r="L234" s="9">
        <f t="shared" si="84"/>
        <v>3.68</v>
      </c>
    </row>
    <row r="235" spans="1:12">
      <c r="A235" s="66">
        <f t="shared" si="85"/>
        <v>0.13420025577703298</v>
      </c>
      <c r="B235" s="9">
        <f t="shared" si="86"/>
        <v>4.04</v>
      </c>
      <c r="C235" s="65">
        <f t="shared" si="80"/>
        <v>0.1</v>
      </c>
      <c r="D235" s="9">
        <f t="shared" si="87"/>
        <v>4.04</v>
      </c>
      <c r="E235" s="66">
        <f t="shared" si="81"/>
        <v>0.1</v>
      </c>
      <c r="F235" s="9">
        <f t="shared" si="88"/>
        <v>4.04</v>
      </c>
      <c r="G235" s="68">
        <f t="shared" si="82"/>
        <v>0.1</v>
      </c>
      <c r="H235" s="9">
        <f t="shared" si="89"/>
        <v>4.04</v>
      </c>
      <c r="I235" s="66">
        <f t="shared" si="90"/>
        <v>0.1</v>
      </c>
      <c r="J235" s="9">
        <f t="shared" si="91"/>
        <v>4.04</v>
      </c>
      <c r="K235" s="9">
        <f t="shared" si="83"/>
        <v>0.1</v>
      </c>
      <c r="L235" s="9">
        <f t="shared" si="84"/>
        <v>4.04</v>
      </c>
    </row>
    <row r="236" spans="1:12">
      <c r="A236" s="66">
        <f t="shared" si="85"/>
        <v>0.13420025577703298</v>
      </c>
      <c r="B236" s="9">
        <f t="shared" si="86"/>
        <v>4.41</v>
      </c>
      <c r="C236" s="65">
        <f t="shared" si="80"/>
        <v>0.1</v>
      </c>
      <c r="D236" s="9">
        <f t="shared" si="87"/>
        <v>4.41</v>
      </c>
      <c r="E236" s="66">
        <f t="shared" si="81"/>
        <v>0.1</v>
      </c>
      <c r="F236" s="9">
        <f t="shared" si="88"/>
        <v>4.41</v>
      </c>
      <c r="G236" s="68">
        <f t="shared" si="82"/>
        <v>0.1</v>
      </c>
      <c r="H236" s="9">
        <f t="shared" si="89"/>
        <v>4.41</v>
      </c>
      <c r="I236" s="66">
        <f t="shared" si="90"/>
        <v>0.1</v>
      </c>
      <c r="J236" s="9">
        <f t="shared" si="91"/>
        <v>4.41</v>
      </c>
      <c r="K236" s="9">
        <f t="shared" si="83"/>
        <v>0.1</v>
      </c>
      <c r="L236" s="9">
        <f t="shared" si="84"/>
        <v>4.41</v>
      </c>
    </row>
    <row r="237" spans="1:12">
      <c r="A237" s="66">
        <f t="shared" si="85"/>
        <v>0.13420025577703298</v>
      </c>
      <c r="B237" s="9">
        <f t="shared" si="86"/>
        <v>4.82</v>
      </c>
      <c r="C237" s="65">
        <f t="shared" si="80"/>
        <v>0.1</v>
      </c>
      <c r="D237" s="9">
        <f t="shared" si="87"/>
        <v>4.82</v>
      </c>
      <c r="E237" s="66">
        <f t="shared" si="81"/>
        <v>0.1</v>
      </c>
      <c r="F237" s="9">
        <f t="shared" si="88"/>
        <v>4.82</v>
      </c>
      <c r="G237" s="68">
        <f t="shared" si="82"/>
        <v>0.1</v>
      </c>
      <c r="H237" s="9">
        <f t="shared" si="89"/>
        <v>4.82</v>
      </c>
      <c r="I237" s="66">
        <f t="shared" si="90"/>
        <v>0.1</v>
      </c>
      <c r="J237" s="9">
        <f t="shared" si="91"/>
        <v>4.82</v>
      </c>
      <c r="K237" s="9">
        <f t="shared" si="83"/>
        <v>0.1</v>
      </c>
      <c r="L237" s="9">
        <f t="shared" si="84"/>
        <v>4.82</v>
      </c>
    </row>
    <row r="238" spans="1:12">
      <c r="A238" s="66">
        <f t="shared" si="85"/>
        <v>0.13420025577703298</v>
      </c>
      <c r="B238" s="9">
        <f t="shared" si="86"/>
        <v>5.27</v>
      </c>
      <c r="C238" s="65">
        <f t="shared" si="80"/>
        <v>0.1</v>
      </c>
      <c r="D238" s="9">
        <f t="shared" si="87"/>
        <v>5.27</v>
      </c>
      <c r="E238" s="66">
        <f t="shared" si="81"/>
        <v>0.1</v>
      </c>
      <c r="F238" s="9">
        <f t="shared" si="88"/>
        <v>5.27</v>
      </c>
      <c r="G238" s="68">
        <f t="shared" si="82"/>
        <v>0.1</v>
      </c>
      <c r="H238" s="9">
        <f t="shared" si="89"/>
        <v>5.27</v>
      </c>
      <c r="I238" s="66">
        <f t="shared" si="90"/>
        <v>0.1</v>
      </c>
      <c r="J238" s="9">
        <f t="shared" si="91"/>
        <v>5.27</v>
      </c>
      <c r="K238" s="9">
        <f t="shared" si="83"/>
        <v>0.1</v>
      </c>
      <c r="L238" s="9">
        <f t="shared" si="84"/>
        <v>5.27</v>
      </c>
    </row>
    <row r="239" spans="1:12">
      <c r="A239" s="66">
        <f t="shared" si="85"/>
        <v>0.13420025577703298</v>
      </c>
      <c r="B239" s="9">
        <f t="shared" si="86"/>
        <v>5.77</v>
      </c>
      <c r="C239" s="65">
        <f t="shared" si="80"/>
        <v>0.1</v>
      </c>
      <c r="D239" s="9">
        <f t="shared" si="87"/>
        <v>5.77</v>
      </c>
      <c r="E239" s="66">
        <f t="shared" si="81"/>
        <v>0.1</v>
      </c>
      <c r="F239" s="9">
        <f t="shared" si="88"/>
        <v>5.77</v>
      </c>
      <c r="G239" s="68">
        <f t="shared" si="82"/>
        <v>0.1</v>
      </c>
      <c r="H239" s="9">
        <f t="shared" si="89"/>
        <v>5.77</v>
      </c>
      <c r="I239" s="66">
        <f t="shared" si="90"/>
        <v>0.1</v>
      </c>
      <c r="J239" s="9">
        <f t="shared" si="91"/>
        <v>5.77</v>
      </c>
      <c r="K239" s="9">
        <f t="shared" si="83"/>
        <v>0.1</v>
      </c>
      <c r="L239" s="9">
        <f t="shared" si="84"/>
        <v>5.77</v>
      </c>
    </row>
    <row r="240" spans="1:12">
      <c r="A240" s="66">
        <f t="shared" si="85"/>
        <v>0.13420025577703298</v>
      </c>
      <c r="B240" s="9">
        <f t="shared" si="86"/>
        <v>6.31</v>
      </c>
      <c r="C240" s="65">
        <f t="shared" si="80"/>
        <v>0.1</v>
      </c>
      <c r="D240" s="9">
        <f t="shared" si="87"/>
        <v>6.31</v>
      </c>
      <c r="E240" s="66">
        <f t="shared" si="81"/>
        <v>0.1</v>
      </c>
      <c r="F240" s="9">
        <f t="shared" si="88"/>
        <v>6.31</v>
      </c>
      <c r="G240" s="68">
        <f t="shared" si="82"/>
        <v>0.1</v>
      </c>
      <c r="H240" s="9">
        <f t="shared" si="89"/>
        <v>6.31</v>
      </c>
      <c r="I240" s="66">
        <f t="shared" si="90"/>
        <v>0.1</v>
      </c>
      <c r="J240" s="9">
        <f t="shared" si="91"/>
        <v>6.31</v>
      </c>
      <c r="K240" s="9">
        <f t="shared" si="83"/>
        <v>0.1</v>
      </c>
      <c r="L240" s="9">
        <f t="shared" si="84"/>
        <v>6.31</v>
      </c>
    </row>
    <row r="241" spans="1:19">
      <c r="A241" s="66">
        <f t="shared" si="85"/>
        <v>0.13420025577703298</v>
      </c>
      <c r="B241" s="9">
        <f t="shared" si="86"/>
        <v>6.9</v>
      </c>
      <c r="C241" s="65">
        <f t="shared" si="80"/>
        <v>0.1</v>
      </c>
      <c r="D241" s="9">
        <f t="shared" si="87"/>
        <v>6.9</v>
      </c>
      <c r="E241" s="66">
        <f t="shared" si="81"/>
        <v>0.1</v>
      </c>
      <c r="F241" s="9">
        <f t="shared" si="88"/>
        <v>6.9</v>
      </c>
      <c r="G241" s="68">
        <f t="shared" si="82"/>
        <v>0.1</v>
      </c>
      <c r="H241" s="9">
        <f t="shared" si="89"/>
        <v>6.9</v>
      </c>
      <c r="I241" s="66">
        <f t="shared" si="90"/>
        <v>0.1</v>
      </c>
      <c r="J241" s="9">
        <f t="shared" si="91"/>
        <v>6.9</v>
      </c>
      <c r="K241" s="9">
        <f t="shared" si="83"/>
        <v>0.1</v>
      </c>
      <c r="L241" s="9">
        <f t="shared" si="84"/>
        <v>6.9</v>
      </c>
    </row>
    <row r="242" spans="1:19">
      <c r="A242" s="66">
        <f t="shared" si="85"/>
        <v>0.13420025577703298</v>
      </c>
      <c r="B242" s="9">
        <f t="shared" si="86"/>
        <v>7.55</v>
      </c>
      <c r="C242" s="65">
        <f t="shared" si="80"/>
        <v>0.1</v>
      </c>
      <c r="D242" s="9">
        <f t="shared" si="87"/>
        <v>7.55</v>
      </c>
      <c r="E242" s="66">
        <f t="shared" si="81"/>
        <v>0.1</v>
      </c>
      <c r="F242" s="9">
        <f t="shared" si="88"/>
        <v>7.55</v>
      </c>
      <c r="G242" s="68">
        <f t="shared" si="82"/>
        <v>0.1</v>
      </c>
      <c r="H242" s="9">
        <f t="shared" si="89"/>
        <v>7.55</v>
      </c>
      <c r="I242" s="66">
        <f t="shared" si="90"/>
        <v>0.1</v>
      </c>
      <c r="J242" s="9">
        <f t="shared" si="91"/>
        <v>7.55</v>
      </c>
      <c r="K242" s="9">
        <f t="shared" si="83"/>
        <v>0.1</v>
      </c>
      <c r="L242" s="9">
        <f t="shared" si="84"/>
        <v>7.55</v>
      </c>
    </row>
    <row r="243" spans="1:19">
      <c r="A243" s="66">
        <f t="shared" si="85"/>
        <v>0.13420025577703298</v>
      </c>
      <c r="B243" s="9">
        <f t="shared" si="86"/>
        <v>8.26</v>
      </c>
      <c r="C243" s="65">
        <f t="shared" si="80"/>
        <v>0.1</v>
      </c>
      <c r="D243" s="9">
        <f t="shared" si="87"/>
        <v>8.26</v>
      </c>
      <c r="E243" s="66">
        <f t="shared" si="81"/>
        <v>0.1</v>
      </c>
      <c r="F243" s="9">
        <f t="shared" si="88"/>
        <v>8.26</v>
      </c>
      <c r="G243" s="68">
        <f t="shared" si="82"/>
        <v>0.1</v>
      </c>
      <c r="H243" s="9">
        <f t="shared" si="89"/>
        <v>8.26</v>
      </c>
      <c r="I243" s="66">
        <f t="shared" si="90"/>
        <v>0.1</v>
      </c>
      <c r="J243" s="9">
        <f t="shared" si="91"/>
        <v>8.26</v>
      </c>
      <c r="K243" s="9">
        <f t="shared" si="83"/>
        <v>0.1</v>
      </c>
      <c r="L243" s="9">
        <f t="shared" si="84"/>
        <v>8.26</v>
      </c>
    </row>
    <row r="244" spans="1:19">
      <c r="A244" s="66">
        <f t="shared" si="85"/>
        <v>0.16104030693243959</v>
      </c>
      <c r="B244" s="9">
        <f t="shared" si="86"/>
        <v>9.0399999999999991</v>
      </c>
      <c r="C244" s="65">
        <f t="shared" si="80"/>
        <v>6.1040306932439586E-2</v>
      </c>
      <c r="D244" s="9">
        <f t="shared" si="87"/>
        <v>9.0399999999999991</v>
      </c>
      <c r="E244" s="66">
        <f t="shared" si="81"/>
        <v>0.1</v>
      </c>
      <c r="F244" s="9">
        <f t="shared" si="88"/>
        <v>9.0399999999999991</v>
      </c>
      <c r="G244" s="68">
        <f t="shared" si="82"/>
        <v>0.1</v>
      </c>
      <c r="H244" s="9">
        <f t="shared" si="89"/>
        <v>9.0399999999999991</v>
      </c>
      <c r="I244" s="66">
        <f t="shared" si="90"/>
        <v>0.1</v>
      </c>
      <c r="J244" s="9">
        <f t="shared" si="91"/>
        <v>9.0399999999999991</v>
      </c>
      <c r="K244" s="9">
        <f t="shared" si="83"/>
        <v>0.1</v>
      </c>
      <c r="L244" s="9">
        <f t="shared" si="84"/>
        <v>9.0399999999999991</v>
      </c>
    </row>
    <row r="245" spans="1:19">
      <c r="A245" s="66">
        <f t="shared" si="85"/>
        <v>0.16104030693243959</v>
      </c>
      <c r="B245" s="9">
        <f t="shared" si="86"/>
        <v>9.8800000000000008</v>
      </c>
      <c r="C245" s="65">
        <f t="shared" si="80"/>
        <v>6.1040306932439586E-2</v>
      </c>
      <c r="D245" s="9">
        <f t="shared" si="87"/>
        <v>9.8800000000000008</v>
      </c>
      <c r="E245" s="66">
        <f t="shared" si="81"/>
        <v>0.1</v>
      </c>
      <c r="F245" s="9">
        <f t="shared" si="88"/>
        <v>9.8800000000000008</v>
      </c>
      <c r="G245" s="68">
        <f t="shared" si="82"/>
        <v>0.1</v>
      </c>
      <c r="H245" s="9">
        <f t="shared" si="89"/>
        <v>9.8800000000000008</v>
      </c>
      <c r="I245" s="66">
        <f t="shared" si="90"/>
        <v>0.1</v>
      </c>
      <c r="J245" s="9">
        <f t="shared" si="91"/>
        <v>9.8800000000000008</v>
      </c>
      <c r="K245" s="9">
        <f t="shared" si="83"/>
        <v>0.1</v>
      </c>
      <c r="L245" s="9">
        <f t="shared" si="84"/>
        <v>9.8800000000000008</v>
      </c>
    </row>
    <row r="246" spans="1:19">
      <c r="A246" s="66">
        <f t="shared" si="85"/>
        <v>0.16104030693243959</v>
      </c>
      <c r="B246" s="9">
        <f t="shared" si="86"/>
        <v>10.8</v>
      </c>
      <c r="C246" s="65">
        <f t="shared" si="80"/>
        <v>6.1040306932439586E-2</v>
      </c>
      <c r="D246" s="9">
        <f t="shared" si="87"/>
        <v>10.8</v>
      </c>
      <c r="E246" s="66">
        <f t="shared" si="81"/>
        <v>0.1</v>
      </c>
      <c r="F246" s="9">
        <f t="shared" si="88"/>
        <v>10.8</v>
      </c>
      <c r="G246" s="68">
        <f t="shared" si="82"/>
        <v>0.1</v>
      </c>
      <c r="H246" s="9">
        <f t="shared" si="89"/>
        <v>10.8</v>
      </c>
      <c r="I246" s="66">
        <f t="shared" si="90"/>
        <v>0.1</v>
      </c>
      <c r="J246" s="9">
        <f t="shared" si="91"/>
        <v>10.8</v>
      </c>
      <c r="K246" s="9">
        <f t="shared" si="83"/>
        <v>0.1</v>
      </c>
      <c r="L246" s="9">
        <f t="shared" si="84"/>
        <v>10.8</v>
      </c>
    </row>
    <row r="247" spans="1:19">
      <c r="A247" s="66">
        <f t="shared" si="85"/>
        <v>0.16104030693243959</v>
      </c>
      <c r="B247" s="9">
        <f t="shared" si="86"/>
        <v>11.79</v>
      </c>
      <c r="C247" s="65">
        <f t="shared" si="80"/>
        <v>6.1040306932439586E-2</v>
      </c>
      <c r="D247" s="9">
        <f t="shared" si="87"/>
        <v>11.79</v>
      </c>
      <c r="E247" s="66">
        <f t="shared" si="81"/>
        <v>9.2389121522880261E-3</v>
      </c>
      <c r="F247" s="9">
        <f t="shared" si="88"/>
        <v>11.79</v>
      </c>
      <c r="G247" s="68">
        <f t="shared" si="82"/>
        <v>0.1</v>
      </c>
      <c r="H247" s="9">
        <f t="shared" si="89"/>
        <v>11.79</v>
      </c>
      <c r="I247" s="66">
        <f t="shared" si="90"/>
        <v>9.2389121522880261E-3</v>
      </c>
      <c r="J247" s="9">
        <f t="shared" si="91"/>
        <v>11.79</v>
      </c>
      <c r="K247" s="9">
        <f t="shared" si="83"/>
        <v>9.2389121522880261E-3</v>
      </c>
      <c r="L247" s="9">
        <f t="shared" si="84"/>
        <v>11.79</v>
      </c>
    </row>
    <row r="248" spans="1:19">
      <c r="A248" s="66">
        <f t="shared" si="85"/>
        <v>0.16104030693243959</v>
      </c>
      <c r="B248" s="9">
        <f t="shared" si="86"/>
        <v>12.89</v>
      </c>
      <c r="C248" s="65">
        <f t="shared" si="80"/>
        <v>6.1040306932439586E-2</v>
      </c>
      <c r="D248" s="9">
        <f t="shared" si="87"/>
        <v>12.89</v>
      </c>
      <c r="E248" s="66">
        <f t="shared" si="81"/>
        <v>0.10759649217540677</v>
      </c>
      <c r="F248" s="9">
        <f t="shared" si="88"/>
        <v>12.89</v>
      </c>
      <c r="G248" s="68">
        <f t="shared" si="82"/>
        <v>0.1</v>
      </c>
      <c r="H248" s="9">
        <f t="shared" si="89"/>
        <v>12.89</v>
      </c>
      <c r="I248" s="66">
        <f t="shared" si="90"/>
        <v>0.10759649217540677</v>
      </c>
      <c r="J248" s="9">
        <f t="shared" si="91"/>
        <v>12.89</v>
      </c>
      <c r="K248" s="9">
        <f t="shared" si="83"/>
        <v>0.10759649217540677</v>
      </c>
      <c r="L248" s="9">
        <f t="shared" si="84"/>
        <v>12.89</v>
      </c>
    </row>
    <row r="249" spans="1:19">
      <c r="A249" s="66">
        <f t="shared" si="85"/>
        <v>0.16104030693243959</v>
      </c>
      <c r="B249" s="9">
        <f t="shared" si="86"/>
        <v>14.2</v>
      </c>
      <c r="C249" s="65">
        <f t="shared" si="80"/>
        <v>6.1040306932439586E-2</v>
      </c>
      <c r="D249" s="9">
        <f t="shared" si="87"/>
        <v>14.2</v>
      </c>
      <c r="E249" s="66">
        <f t="shared" si="81"/>
        <v>0.37589929741253314</v>
      </c>
      <c r="F249" s="9">
        <f t="shared" si="88"/>
        <v>14.2</v>
      </c>
      <c r="G249" s="68">
        <f t="shared" si="82"/>
        <v>0.1</v>
      </c>
      <c r="H249" s="9">
        <f t="shared" si="89"/>
        <v>14.2</v>
      </c>
      <c r="I249" s="66">
        <f t="shared" si="90"/>
        <v>0.37589929741253314</v>
      </c>
      <c r="J249" s="9">
        <f t="shared" si="91"/>
        <v>14.2</v>
      </c>
      <c r="K249" s="9">
        <f t="shared" si="83"/>
        <v>0.37589929741253314</v>
      </c>
      <c r="L249" s="9">
        <f t="shared" si="84"/>
        <v>14.2</v>
      </c>
    </row>
    <row r="250" spans="1:19">
      <c r="A250" s="66">
        <f t="shared" si="85"/>
        <v>0.16104030693243959</v>
      </c>
      <c r="B250" s="9">
        <f t="shared" si="86"/>
        <v>15.5</v>
      </c>
      <c r="C250" s="65">
        <f t="shared" si="80"/>
        <v>6.1040306932439586E-2</v>
      </c>
      <c r="D250" s="9">
        <f t="shared" si="87"/>
        <v>15.5</v>
      </c>
      <c r="E250" s="66">
        <f t="shared" si="81"/>
        <v>0.72424436759676025</v>
      </c>
      <c r="F250" s="9">
        <f t="shared" si="88"/>
        <v>15.5</v>
      </c>
      <c r="G250" s="68">
        <f t="shared" si="82"/>
        <v>0.1</v>
      </c>
      <c r="H250" s="9">
        <f t="shared" si="89"/>
        <v>15.5</v>
      </c>
      <c r="I250" s="66">
        <f t="shared" si="90"/>
        <v>0.72424436759676025</v>
      </c>
      <c r="J250" s="9">
        <f t="shared" si="91"/>
        <v>15.5</v>
      </c>
      <c r="K250" s="9">
        <f t="shared" si="83"/>
        <v>0.72424436759676025</v>
      </c>
      <c r="L250" s="9">
        <f t="shared" si="84"/>
        <v>15.5</v>
      </c>
    </row>
    <row r="251" spans="1:19" ht="24">
      <c r="A251" s="66">
        <f t="shared" si="85"/>
        <v>0.21472040924325281</v>
      </c>
      <c r="B251" s="9">
        <f t="shared" si="86"/>
        <v>16.899999999999999</v>
      </c>
      <c r="C251" s="65">
        <f t="shared" si="80"/>
        <v>0.1147204092432528</v>
      </c>
      <c r="D251" s="9">
        <f t="shared" si="87"/>
        <v>16.899999999999999</v>
      </c>
      <c r="E251" s="66">
        <f t="shared" si="81"/>
        <v>1.1162781990307054</v>
      </c>
      <c r="F251" s="9">
        <f t="shared" si="88"/>
        <v>16.899999999999999</v>
      </c>
      <c r="G251" s="68">
        <f t="shared" si="82"/>
        <v>0.1</v>
      </c>
      <c r="H251" s="9">
        <f t="shared" si="89"/>
        <v>16.899999999999999</v>
      </c>
      <c r="I251" s="66">
        <f t="shared" si="90"/>
        <v>1.1162781990307054</v>
      </c>
      <c r="J251" s="9">
        <f t="shared" si="91"/>
        <v>16.899999999999999</v>
      </c>
      <c r="K251" s="9">
        <f t="shared" si="83"/>
        <v>1.1162781990307054</v>
      </c>
      <c r="L251" s="9">
        <f t="shared" si="84"/>
        <v>16.899999999999999</v>
      </c>
      <c r="O251" s="73" t="s">
        <v>63</v>
      </c>
      <c r="R251" s="73" t="s">
        <v>64</v>
      </c>
    </row>
    <row r="252" spans="1:19">
      <c r="A252" s="66">
        <f t="shared" si="85"/>
        <v>0.21472040924325281</v>
      </c>
      <c r="B252" s="9">
        <f t="shared" si="86"/>
        <v>18.5</v>
      </c>
      <c r="C252" s="65">
        <f t="shared" si="80"/>
        <v>0.1147204092432528</v>
      </c>
      <c r="D252" s="9">
        <f t="shared" si="87"/>
        <v>18.5</v>
      </c>
      <c r="E252" s="66">
        <f t="shared" si="81"/>
        <v>1.5409491723788533</v>
      </c>
      <c r="F252" s="9">
        <f t="shared" si="88"/>
        <v>18.5</v>
      </c>
      <c r="G252" s="68">
        <f t="shared" si="82"/>
        <v>0.1</v>
      </c>
      <c r="H252" s="9">
        <f t="shared" si="89"/>
        <v>18.5</v>
      </c>
      <c r="I252" s="66">
        <f t="shared" si="90"/>
        <v>1.5409491723788533</v>
      </c>
      <c r="J252" s="9">
        <f t="shared" si="91"/>
        <v>18.5</v>
      </c>
      <c r="K252" s="9">
        <f t="shared" si="83"/>
        <v>1.5409491723788533</v>
      </c>
      <c r="L252" s="9">
        <f t="shared" si="84"/>
        <v>18.5</v>
      </c>
      <c r="O252" s="9">
        <v>10</v>
      </c>
      <c r="P252" s="74" t="e">
        <f>($T$3*COS($V$3*PI()/180)/($T$4*ABS(COS($V$4*PI()/180))*0.434*($R$5-$R$6))*O252)</f>
        <v>#VALUE!</v>
      </c>
      <c r="R252" s="9">
        <v>0.1</v>
      </c>
      <c r="S252" s="21">
        <f>R252/$O$4*100</f>
        <v>0.99990000999900019</v>
      </c>
    </row>
    <row r="253" spans="1:19">
      <c r="A253" s="66">
        <f t="shared" si="85"/>
        <v>0.21472040924325281</v>
      </c>
      <c r="B253" s="9">
        <f t="shared" si="86"/>
        <v>20.3</v>
      </c>
      <c r="C253" s="65">
        <f t="shared" si="80"/>
        <v>0.1147204092432528</v>
      </c>
      <c r="D253" s="9">
        <f t="shared" si="87"/>
        <v>20.3</v>
      </c>
      <c r="E253" s="66">
        <f t="shared" si="81"/>
        <v>1.9692454480373032</v>
      </c>
      <c r="F253" s="9">
        <f t="shared" si="88"/>
        <v>20.3</v>
      </c>
      <c r="G253" s="68">
        <f t="shared" si="82"/>
        <v>0.1</v>
      </c>
      <c r="H253" s="9">
        <f t="shared" si="89"/>
        <v>20.3</v>
      </c>
      <c r="I253" s="66">
        <f t="shared" si="90"/>
        <v>1.9692454480373032</v>
      </c>
      <c r="J253" s="9">
        <f t="shared" si="91"/>
        <v>20.3</v>
      </c>
      <c r="K253" s="9">
        <f t="shared" si="83"/>
        <v>1.9692454480373032</v>
      </c>
      <c r="L253" s="9">
        <f t="shared" si="84"/>
        <v>20.3</v>
      </c>
      <c r="O253" s="9">
        <v>100</v>
      </c>
      <c r="P253" s="74" t="e">
        <f>($T$3*COS($V$3*PI()/180)/($T$4*ABS(COS($V$4*PI()/180))*0.434*($R$5-$R$6))*O253)</f>
        <v>#VALUE!</v>
      </c>
      <c r="R253" s="9">
        <v>1</v>
      </c>
      <c r="S253" s="21">
        <f>R253/$O$4*100</f>
        <v>9.9990000999900026</v>
      </c>
    </row>
    <row r="254" spans="1:19">
      <c r="A254" s="66">
        <f t="shared" si="85"/>
        <v>0.21472040924325281</v>
      </c>
      <c r="B254" s="9">
        <f t="shared" si="86"/>
        <v>22.19</v>
      </c>
      <c r="C254" s="65">
        <f t="shared" si="80"/>
        <v>0.1147204092432528</v>
      </c>
      <c r="D254" s="9">
        <f t="shared" si="87"/>
        <v>22.19</v>
      </c>
      <c r="E254" s="66">
        <f t="shared" si="81"/>
        <v>2.3611162493133295</v>
      </c>
      <c r="F254" s="9">
        <f t="shared" si="88"/>
        <v>22.19</v>
      </c>
      <c r="G254" s="68">
        <f t="shared" si="82"/>
        <v>0.1</v>
      </c>
      <c r="H254" s="9">
        <f t="shared" si="89"/>
        <v>22.19</v>
      </c>
      <c r="I254" s="66">
        <f t="shared" si="90"/>
        <v>2.3611162493133295</v>
      </c>
      <c r="J254" s="9">
        <f t="shared" si="91"/>
        <v>22.19</v>
      </c>
      <c r="K254" s="9">
        <f t="shared" si="83"/>
        <v>2.3611162493133295</v>
      </c>
      <c r="L254" s="9">
        <f t="shared" si="84"/>
        <v>22.19</v>
      </c>
      <c r="O254" s="9">
        <v>1000</v>
      </c>
      <c r="P254" s="74" t="e">
        <f>($T$3*COS($V$3*PI()/180)/($T$4*ABS(COS($V$4*PI()/180))*0.434*($R$5-$R$6))*O254)</f>
        <v>#VALUE!</v>
      </c>
      <c r="R254" s="9">
        <v>10</v>
      </c>
      <c r="S254" s="21">
        <f>R254/$O$4*100</f>
        <v>99.990000999900019</v>
      </c>
    </row>
    <row r="255" spans="1:19">
      <c r="A255" s="66">
        <f t="shared" si="85"/>
        <v>0.21472040924325281</v>
      </c>
      <c r="B255" s="9">
        <f t="shared" si="86"/>
        <v>24.3</v>
      </c>
      <c r="C255" s="65">
        <f t="shared" si="80"/>
        <v>0.1147204092432528</v>
      </c>
      <c r="D255" s="9">
        <f t="shared" si="87"/>
        <v>24.3</v>
      </c>
      <c r="E255" s="66">
        <f t="shared" si="81"/>
        <v>2.7368425904898621</v>
      </c>
      <c r="F255" s="9">
        <f t="shared" si="88"/>
        <v>24.3</v>
      </c>
      <c r="G255" s="68">
        <f t="shared" si="82"/>
        <v>0.1</v>
      </c>
      <c r="H255" s="9">
        <f t="shared" si="89"/>
        <v>24.3</v>
      </c>
      <c r="I255" s="66">
        <f t="shared" si="90"/>
        <v>2.7368425904898621</v>
      </c>
      <c r="J255" s="9">
        <f t="shared" si="91"/>
        <v>24.3</v>
      </c>
      <c r="K255" s="9">
        <f t="shared" si="83"/>
        <v>2.7368425904898621</v>
      </c>
      <c r="L255" s="9">
        <f t="shared" si="84"/>
        <v>24.3</v>
      </c>
      <c r="O255" s="9">
        <v>10000</v>
      </c>
      <c r="P255" s="74" t="e">
        <f>($T$3*COS($V$3*PI()/180)/($T$4*ABS(COS($V$4*PI()/180))*0.434*($R$5-$R$6))*O255)</f>
        <v>#VALUE!</v>
      </c>
      <c r="R255" s="9">
        <v>100</v>
      </c>
      <c r="S255" s="21">
        <f>R255/$O$4*100</f>
        <v>999.90000999900008</v>
      </c>
    </row>
    <row r="256" spans="1:19">
      <c r="A256" s="66">
        <f t="shared" si="85"/>
        <v>0.24156046039865939</v>
      </c>
      <c r="B256" s="9">
        <f t="shared" si="86"/>
        <v>26.6</v>
      </c>
      <c r="C256" s="65">
        <f t="shared" si="80"/>
        <v>0.14156046039865938</v>
      </c>
      <c r="D256" s="9">
        <f t="shared" si="87"/>
        <v>26.6</v>
      </c>
      <c r="E256" s="66">
        <f t="shared" si="81"/>
        <v>3.0851019852477473</v>
      </c>
      <c r="F256" s="9">
        <f t="shared" si="88"/>
        <v>26.6</v>
      </c>
      <c r="G256" s="68">
        <f t="shared" si="82"/>
        <v>0.1</v>
      </c>
      <c r="H256" s="9">
        <f t="shared" si="89"/>
        <v>26.6</v>
      </c>
      <c r="I256" s="66">
        <f t="shared" si="90"/>
        <v>3.0851019852477473</v>
      </c>
      <c r="J256" s="9">
        <f t="shared" si="91"/>
        <v>26.6</v>
      </c>
      <c r="K256" s="9">
        <f t="shared" si="83"/>
        <v>3.0851019852477473</v>
      </c>
      <c r="L256" s="9">
        <f t="shared" si="84"/>
        <v>26.6</v>
      </c>
    </row>
    <row r="257" spans="1:19">
      <c r="A257" s="66">
        <f t="shared" si="85"/>
        <v>0.24156046039865939</v>
      </c>
      <c r="B257" s="9">
        <f t="shared" si="86"/>
        <v>29</v>
      </c>
      <c r="C257" s="65">
        <f t="shared" ref="C257:C288" si="92">IF(D40&lt;0.0001,0.1,IF(D40="",0.001,D40))</f>
        <v>0.14156046039865938</v>
      </c>
      <c r="D257" s="9">
        <f t="shared" si="87"/>
        <v>29</v>
      </c>
      <c r="E257" s="66">
        <f t="shared" ref="E257:E288" si="93">IF(E40&lt;0.0001,0.1,IF(E40="",E256,E40))</f>
        <v>3.3939646189366526</v>
      </c>
      <c r="F257" s="9">
        <f t="shared" si="88"/>
        <v>29</v>
      </c>
      <c r="G257" s="68">
        <f t="shared" ref="G257:G288" si="94">IF(G40&lt;0.0001,0.1,IF(G40="",0.0001,G40))</f>
        <v>0.1</v>
      </c>
      <c r="H257" s="9">
        <f t="shared" si="89"/>
        <v>29</v>
      </c>
      <c r="I257" s="66">
        <f t="shared" si="90"/>
        <v>3.3939646189366526</v>
      </c>
      <c r="J257" s="9">
        <f t="shared" si="91"/>
        <v>29</v>
      </c>
      <c r="K257" s="9">
        <f t="shared" ref="K257:K288" si="95">IF(M40&lt;0.0001,0.1,IF(M40="",0.0001,M40))</f>
        <v>3.3939646189366526</v>
      </c>
      <c r="L257" s="9">
        <f t="shared" ref="L257:L288" si="96">IF(C41="",D257,C41)</f>
        <v>29</v>
      </c>
      <c r="P257" s="9" t="s">
        <v>65</v>
      </c>
      <c r="S257" s="9" t="s">
        <v>66</v>
      </c>
    </row>
    <row r="258" spans="1:19">
      <c r="A258" s="66">
        <f t="shared" ref="A258:A289" si="97">IF(B41="",A257,IF(B41&lt;0.0001,0.1,B41))</f>
        <v>0.24156046039865939</v>
      </c>
      <c r="B258" s="9">
        <f t="shared" ref="B258:B289" si="98">IF(A41="",B257,A41)</f>
        <v>31.79</v>
      </c>
      <c r="C258" s="65">
        <f t="shared" si="92"/>
        <v>0.14156046039865938</v>
      </c>
      <c r="D258" s="9">
        <f t="shared" ref="D258:D289" si="99">IF(A41="",B257,A41)</f>
        <v>31.79</v>
      </c>
      <c r="E258" s="66">
        <f t="shared" si="93"/>
        <v>3.6981039264169588</v>
      </c>
      <c r="F258" s="9">
        <f t="shared" ref="F258:F289" si="100">IF(A41="",B257,A41)</f>
        <v>31.79</v>
      </c>
      <c r="G258" s="68">
        <f t="shared" si="94"/>
        <v>0.1</v>
      </c>
      <c r="H258" s="9">
        <f t="shared" ref="H258:H289" si="101">IF(A41="",B257,A41)</f>
        <v>31.79</v>
      </c>
      <c r="I258" s="66">
        <f t="shared" ref="I258:I289" si="102">IF(I41&lt;0.0001,0.1,IF(I41="",I257,I41))</f>
        <v>3.6981039264169588</v>
      </c>
      <c r="J258" s="9">
        <f t="shared" ref="J258:J289" si="103">IF(A41="",B257,A41)</f>
        <v>31.79</v>
      </c>
      <c r="K258" s="9">
        <f t="shared" si="95"/>
        <v>3.6981039264169588</v>
      </c>
      <c r="L258" s="9">
        <f t="shared" si="96"/>
        <v>31.79</v>
      </c>
      <c r="O258" s="9">
        <v>100</v>
      </c>
      <c r="P258" s="74">
        <v>10</v>
      </c>
      <c r="R258" s="9">
        <v>1</v>
      </c>
      <c r="S258" s="9">
        <v>100000</v>
      </c>
    </row>
    <row r="259" spans="1:19">
      <c r="A259" s="66">
        <f t="shared" si="97"/>
        <v>0.24156046039865939</v>
      </c>
      <c r="B259" s="9">
        <f t="shared" si="98"/>
        <v>34.79</v>
      </c>
      <c r="C259" s="65">
        <f t="shared" si="92"/>
        <v>0.14156046039865938</v>
      </c>
      <c r="D259" s="9">
        <f t="shared" si="99"/>
        <v>34.79</v>
      </c>
      <c r="E259" s="66">
        <f t="shared" si="93"/>
        <v>3.97399744170467</v>
      </c>
      <c r="F259" s="9">
        <f t="shared" si="100"/>
        <v>34.79</v>
      </c>
      <c r="G259" s="68">
        <f t="shared" si="94"/>
        <v>0.1</v>
      </c>
      <c r="H259" s="9">
        <f t="shared" si="101"/>
        <v>34.79</v>
      </c>
      <c r="I259" s="66">
        <f t="shared" si="102"/>
        <v>3.97399744170467</v>
      </c>
      <c r="J259" s="9">
        <f t="shared" si="103"/>
        <v>34.79</v>
      </c>
      <c r="K259" s="9">
        <f t="shared" si="95"/>
        <v>3.97399744170467</v>
      </c>
      <c r="L259" s="9">
        <f t="shared" si="96"/>
        <v>34.79</v>
      </c>
      <c r="O259" s="9">
        <v>100</v>
      </c>
      <c r="P259" s="74">
        <v>100</v>
      </c>
      <c r="R259" s="9">
        <v>10</v>
      </c>
      <c r="S259" s="9">
        <v>100000</v>
      </c>
    </row>
    <row r="260" spans="1:19">
      <c r="A260" s="66">
        <f t="shared" si="97"/>
        <v>0.24156046039865939</v>
      </c>
      <c r="B260" s="9">
        <f t="shared" si="98"/>
        <v>38</v>
      </c>
      <c r="C260" s="65">
        <f t="shared" si="92"/>
        <v>0.14156046039865938</v>
      </c>
      <c r="D260" s="9">
        <f t="shared" si="99"/>
        <v>38</v>
      </c>
      <c r="E260" s="66">
        <f t="shared" si="93"/>
        <v>4.2239855373026778</v>
      </c>
      <c r="F260" s="9">
        <f t="shared" si="100"/>
        <v>38</v>
      </c>
      <c r="G260" s="68">
        <f t="shared" si="94"/>
        <v>0.1</v>
      </c>
      <c r="H260" s="9">
        <f t="shared" si="101"/>
        <v>38</v>
      </c>
      <c r="I260" s="66">
        <f t="shared" si="102"/>
        <v>4.2239855373026778</v>
      </c>
      <c r="J260" s="9">
        <f t="shared" si="103"/>
        <v>38</v>
      </c>
      <c r="K260" s="9">
        <f t="shared" si="95"/>
        <v>4.2239855373026778</v>
      </c>
      <c r="L260" s="9">
        <f t="shared" si="96"/>
        <v>38</v>
      </c>
      <c r="O260" s="9">
        <v>100</v>
      </c>
      <c r="P260" s="74">
        <v>1000</v>
      </c>
      <c r="R260" s="9">
        <v>100</v>
      </c>
      <c r="S260" s="9">
        <v>100000</v>
      </c>
    </row>
    <row r="261" spans="1:19">
      <c r="A261" s="66">
        <f t="shared" si="97"/>
        <v>0.24156046039865939</v>
      </c>
      <c r="B261" s="9">
        <f t="shared" si="98"/>
        <v>41.59</v>
      </c>
      <c r="C261" s="65">
        <f t="shared" si="92"/>
        <v>0.14156046039865938</v>
      </c>
      <c r="D261" s="9">
        <f t="shared" si="99"/>
        <v>41.59</v>
      </c>
      <c r="E261" s="66">
        <f t="shared" si="93"/>
        <v>4.4609596696656482</v>
      </c>
      <c r="F261" s="9">
        <f t="shared" si="100"/>
        <v>41.59</v>
      </c>
      <c r="G261" s="68">
        <f t="shared" si="94"/>
        <v>0.1</v>
      </c>
      <c r="H261" s="9">
        <f t="shared" si="101"/>
        <v>41.59</v>
      </c>
      <c r="I261" s="66">
        <f t="shared" si="102"/>
        <v>4.4609596696656482</v>
      </c>
      <c r="J261" s="9">
        <f t="shared" si="103"/>
        <v>41.59</v>
      </c>
      <c r="K261" s="9">
        <f t="shared" si="95"/>
        <v>4.4609596696656482</v>
      </c>
      <c r="L261" s="9">
        <f t="shared" si="96"/>
        <v>41.59</v>
      </c>
      <c r="O261" s="9">
        <v>100</v>
      </c>
      <c r="P261" s="74">
        <v>10000</v>
      </c>
    </row>
    <row r="262" spans="1:19">
      <c r="A262" s="66">
        <f t="shared" si="97"/>
        <v>0.24156046039865939</v>
      </c>
      <c r="B262" s="9">
        <f t="shared" si="98"/>
        <v>44.8</v>
      </c>
      <c r="C262" s="65">
        <f t="shared" si="92"/>
        <v>0.14156046039865938</v>
      </c>
      <c r="D262" s="9">
        <f t="shared" si="99"/>
        <v>44.8</v>
      </c>
      <c r="E262" s="66">
        <f t="shared" si="93"/>
        <v>4.6431098451012023</v>
      </c>
      <c r="F262" s="9">
        <f t="shared" si="100"/>
        <v>44.8</v>
      </c>
      <c r="G262" s="68">
        <f t="shared" si="94"/>
        <v>0.1</v>
      </c>
      <c r="H262" s="9">
        <f t="shared" si="101"/>
        <v>44.8</v>
      </c>
      <c r="I262" s="66">
        <f t="shared" si="102"/>
        <v>4.6431098451012023</v>
      </c>
      <c r="J262" s="9">
        <f t="shared" si="103"/>
        <v>44.8</v>
      </c>
      <c r="K262" s="9">
        <f t="shared" si="95"/>
        <v>4.6431098451012023</v>
      </c>
      <c r="L262" s="9">
        <f t="shared" si="96"/>
        <v>44.8</v>
      </c>
    </row>
    <row r="263" spans="1:19">
      <c r="A263" s="66">
        <f t="shared" si="97"/>
        <v>0.24156046039865939</v>
      </c>
      <c r="B263" s="9">
        <f t="shared" si="98"/>
        <v>48.11</v>
      </c>
      <c r="C263" s="65">
        <f t="shared" si="92"/>
        <v>0.14156046039865938</v>
      </c>
      <c r="D263" s="9">
        <f t="shared" si="99"/>
        <v>48.11</v>
      </c>
      <c r="E263" s="66">
        <f t="shared" si="93"/>
        <v>4.8075958086593529</v>
      </c>
      <c r="F263" s="9">
        <f t="shared" si="100"/>
        <v>48.11</v>
      </c>
      <c r="G263" s="68">
        <f t="shared" si="94"/>
        <v>0.1</v>
      </c>
      <c r="H263" s="9">
        <f t="shared" si="101"/>
        <v>48.11</v>
      </c>
      <c r="I263" s="66">
        <f t="shared" si="102"/>
        <v>4.8075958086593529</v>
      </c>
      <c r="J263" s="9">
        <f t="shared" si="103"/>
        <v>48.11</v>
      </c>
      <c r="K263" s="9">
        <f t="shared" si="95"/>
        <v>4.8075958086593529</v>
      </c>
      <c r="L263" s="9">
        <f t="shared" si="96"/>
        <v>48.11</v>
      </c>
    </row>
    <row r="264" spans="1:19">
      <c r="A264" s="66">
        <f t="shared" si="97"/>
        <v>0.24156046039865939</v>
      </c>
      <c r="B264" s="9">
        <f t="shared" si="98"/>
        <v>53.17</v>
      </c>
      <c r="C264" s="65">
        <f t="shared" si="92"/>
        <v>0.14156046039865938</v>
      </c>
      <c r="D264" s="9">
        <f t="shared" si="99"/>
        <v>53.17</v>
      </c>
      <c r="E264" s="66">
        <f t="shared" si="93"/>
        <v>5.0230167641741366</v>
      </c>
      <c r="F264" s="9">
        <f t="shared" si="100"/>
        <v>53.17</v>
      </c>
      <c r="G264" s="68">
        <f t="shared" si="94"/>
        <v>0.1</v>
      </c>
      <c r="H264" s="9">
        <f t="shared" si="101"/>
        <v>53.17</v>
      </c>
      <c r="I264" s="66">
        <f t="shared" si="102"/>
        <v>5.0230167641741366</v>
      </c>
      <c r="J264" s="9">
        <f t="shared" si="103"/>
        <v>53.17</v>
      </c>
      <c r="K264" s="9">
        <f t="shared" si="95"/>
        <v>5.0230167641741366</v>
      </c>
      <c r="L264" s="9">
        <f t="shared" si="96"/>
        <v>53.17</v>
      </c>
    </row>
    <row r="265" spans="1:19">
      <c r="A265" s="66">
        <f t="shared" si="97"/>
        <v>0.24156046039865939</v>
      </c>
      <c r="B265" s="9">
        <f t="shared" si="98"/>
        <v>58.03</v>
      </c>
      <c r="C265" s="65">
        <f t="shared" si="92"/>
        <v>0.14156046039865938</v>
      </c>
      <c r="D265" s="9">
        <f t="shared" si="99"/>
        <v>58.03</v>
      </c>
      <c r="E265" s="66">
        <f t="shared" si="93"/>
        <v>5.1980369720055801</v>
      </c>
      <c r="F265" s="9">
        <f t="shared" si="100"/>
        <v>58.03</v>
      </c>
      <c r="G265" s="68">
        <f t="shared" si="94"/>
        <v>0.1</v>
      </c>
      <c r="H265" s="9">
        <f t="shared" si="101"/>
        <v>58.03</v>
      </c>
      <c r="I265" s="66">
        <f t="shared" si="102"/>
        <v>5.1980369720055801</v>
      </c>
      <c r="J265" s="9">
        <f t="shared" si="103"/>
        <v>58.03</v>
      </c>
      <c r="K265" s="9">
        <f t="shared" si="95"/>
        <v>5.1980369720055801</v>
      </c>
      <c r="L265" s="9">
        <f t="shared" si="96"/>
        <v>58.03</v>
      </c>
    </row>
    <row r="266" spans="1:19">
      <c r="A266" s="66">
        <f t="shared" si="97"/>
        <v>0.24156046039865939</v>
      </c>
      <c r="B266" s="9">
        <f t="shared" si="98"/>
        <v>63.33</v>
      </c>
      <c r="C266" s="65">
        <f t="shared" si="92"/>
        <v>0.14156046039865938</v>
      </c>
      <c r="D266" s="9">
        <f t="shared" si="99"/>
        <v>63.33</v>
      </c>
      <c r="E266" s="66">
        <f t="shared" si="93"/>
        <v>5.3616026029488317</v>
      </c>
      <c r="F266" s="9">
        <f t="shared" si="100"/>
        <v>63.33</v>
      </c>
      <c r="G266" s="68">
        <f t="shared" si="94"/>
        <v>0.1</v>
      </c>
      <c r="H266" s="9">
        <f t="shared" si="101"/>
        <v>63.33</v>
      </c>
      <c r="I266" s="66">
        <f t="shared" si="102"/>
        <v>5.3616026029488317</v>
      </c>
      <c r="J266" s="9">
        <f t="shared" si="103"/>
        <v>63.33</v>
      </c>
      <c r="K266" s="9">
        <f t="shared" si="95"/>
        <v>5.3616026029488317</v>
      </c>
      <c r="L266" s="9">
        <f t="shared" si="96"/>
        <v>63.33</v>
      </c>
    </row>
    <row r="267" spans="1:19">
      <c r="A267" s="66">
        <f t="shared" si="97"/>
        <v>0.24156046039865939</v>
      </c>
      <c r="B267" s="9">
        <f t="shared" si="98"/>
        <v>69.48</v>
      </c>
      <c r="C267" s="65">
        <f t="shared" si="92"/>
        <v>0.14156046039865938</v>
      </c>
      <c r="D267" s="9">
        <f t="shared" si="99"/>
        <v>69.48</v>
      </c>
      <c r="E267" s="66">
        <f t="shared" si="93"/>
        <v>5.5237926572924954</v>
      </c>
      <c r="F267" s="9">
        <f t="shared" si="100"/>
        <v>69.48</v>
      </c>
      <c r="G267" s="68">
        <f t="shared" si="94"/>
        <v>0.1</v>
      </c>
      <c r="H267" s="9">
        <f t="shared" si="101"/>
        <v>69.48</v>
      </c>
      <c r="I267" s="66">
        <f t="shared" si="102"/>
        <v>5.5237926572924954</v>
      </c>
      <c r="J267" s="9">
        <f t="shared" si="103"/>
        <v>69.48</v>
      </c>
      <c r="K267" s="9">
        <f t="shared" si="95"/>
        <v>5.5237926572924954</v>
      </c>
      <c r="L267" s="9">
        <f t="shared" si="96"/>
        <v>69.48</v>
      </c>
    </row>
    <row r="268" spans="1:19">
      <c r="A268" s="66">
        <f t="shared" si="97"/>
        <v>0.24156046039865939</v>
      </c>
      <c r="B268" s="9">
        <f t="shared" si="98"/>
        <v>76.72</v>
      </c>
      <c r="C268" s="65">
        <f t="shared" si="92"/>
        <v>0.14156046039865938</v>
      </c>
      <c r="D268" s="9">
        <f t="shared" si="99"/>
        <v>76.72</v>
      </c>
      <c r="E268" s="66">
        <f t="shared" si="93"/>
        <v>5.68560824734113</v>
      </c>
      <c r="F268" s="9">
        <f t="shared" si="100"/>
        <v>76.72</v>
      </c>
      <c r="G268" s="68">
        <f t="shared" si="94"/>
        <v>0.1</v>
      </c>
      <c r="H268" s="9">
        <f t="shared" si="101"/>
        <v>76.72</v>
      </c>
      <c r="I268" s="66">
        <f t="shared" si="102"/>
        <v>5.68560824734113</v>
      </c>
      <c r="J268" s="9">
        <f t="shared" si="103"/>
        <v>76.72</v>
      </c>
      <c r="K268" s="9">
        <f t="shared" si="95"/>
        <v>5.68560824734113</v>
      </c>
      <c r="L268" s="9">
        <f t="shared" si="96"/>
        <v>76.72</v>
      </c>
    </row>
    <row r="269" spans="1:19">
      <c r="A269" s="66">
        <f t="shared" si="97"/>
        <v>0.24156046039865939</v>
      </c>
      <c r="B269" s="9">
        <f t="shared" si="98"/>
        <v>83.38</v>
      </c>
      <c r="C269" s="65">
        <f t="shared" si="92"/>
        <v>0.14156046039865938</v>
      </c>
      <c r="D269" s="9">
        <f t="shared" si="99"/>
        <v>83.38</v>
      </c>
      <c r="E269" s="66">
        <f t="shared" si="93"/>
        <v>5.8130273785735813</v>
      </c>
      <c r="F269" s="9">
        <f t="shared" si="100"/>
        <v>83.38</v>
      </c>
      <c r="G269" s="68">
        <f t="shared" si="94"/>
        <v>0.1</v>
      </c>
      <c r="H269" s="9">
        <f t="shared" si="101"/>
        <v>83.38</v>
      </c>
      <c r="I269" s="66">
        <f t="shared" si="102"/>
        <v>5.8130273785735813</v>
      </c>
      <c r="J269" s="9">
        <f t="shared" si="103"/>
        <v>83.38</v>
      </c>
      <c r="K269" s="9">
        <f t="shared" si="95"/>
        <v>5.8130273785735813</v>
      </c>
      <c r="L269" s="9">
        <f t="shared" si="96"/>
        <v>83.38</v>
      </c>
    </row>
    <row r="270" spans="1:19">
      <c r="A270" s="66">
        <f t="shared" si="97"/>
        <v>0.24156046039865939</v>
      </c>
      <c r="B270" s="9">
        <f t="shared" si="98"/>
        <v>91.89</v>
      </c>
      <c r="C270" s="65">
        <f t="shared" si="92"/>
        <v>0.14156046039865938</v>
      </c>
      <c r="D270" s="9">
        <f t="shared" si="99"/>
        <v>91.89</v>
      </c>
      <c r="E270" s="66">
        <f t="shared" si="93"/>
        <v>5.9528544653010105</v>
      </c>
      <c r="F270" s="9">
        <f t="shared" si="100"/>
        <v>91.89</v>
      </c>
      <c r="G270" s="68">
        <f t="shared" si="94"/>
        <v>0.1</v>
      </c>
      <c r="H270" s="9">
        <f t="shared" si="101"/>
        <v>91.89</v>
      </c>
      <c r="I270" s="66">
        <f t="shared" si="102"/>
        <v>5.9528544653010105</v>
      </c>
      <c r="J270" s="9">
        <f t="shared" si="103"/>
        <v>91.89</v>
      </c>
      <c r="K270" s="9">
        <f t="shared" si="95"/>
        <v>5.9528544653010105</v>
      </c>
      <c r="L270" s="9">
        <f t="shared" si="96"/>
        <v>91.89</v>
      </c>
    </row>
    <row r="271" spans="1:19">
      <c r="A271" s="66">
        <f t="shared" si="97"/>
        <v>0.24156046039865939</v>
      </c>
      <c r="B271" s="9">
        <f t="shared" si="98"/>
        <v>100.46</v>
      </c>
      <c r="C271" s="65">
        <f t="shared" si="92"/>
        <v>0.14156046039865938</v>
      </c>
      <c r="D271" s="9">
        <f t="shared" si="99"/>
        <v>100.46</v>
      </c>
      <c r="E271" s="66">
        <f t="shared" si="93"/>
        <v>6.0733968287354774</v>
      </c>
      <c r="F271" s="9">
        <f t="shared" si="100"/>
        <v>100.46</v>
      </c>
      <c r="G271" s="68">
        <f t="shared" si="94"/>
        <v>0.1</v>
      </c>
      <c r="H271" s="9">
        <f t="shared" si="101"/>
        <v>100.46</v>
      </c>
      <c r="I271" s="66">
        <f t="shared" si="102"/>
        <v>6.0733968287354774</v>
      </c>
      <c r="J271" s="9">
        <f t="shared" si="103"/>
        <v>100.46</v>
      </c>
      <c r="K271" s="9">
        <f t="shared" si="95"/>
        <v>6.0733968287354774</v>
      </c>
      <c r="L271" s="9">
        <f t="shared" si="96"/>
        <v>100.46</v>
      </c>
    </row>
    <row r="272" spans="1:19">
      <c r="A272" s="66">
        <f t="shared" si="97"/>
        <v>0.24156046039865939</v>
      </c>
      <c r="B272" s="9">
        <f t="shared" si="98"/>
        <v>110.29</v>
      </c>
      <c r="C272" s="65">
        <f t="shared" si="92"/>
        <v>0.14156046039865938</v>
      </c>
      <c r="D272" s="9">
        <f t="shared" si="99"/>
        <v>110.29</v>
      </c>
      <c r="E272" s="66">
        <f t="shared" si="93"/>
        <v>6.1923249420897362</v>
      </c>
      <c r="F272" s="9">
        <f t="shared" si="100"/>
        <v>110.29</v>
      </c>
      <c r="G272" s="68">
        <f t="shared" si="94"/>
        <v>0.1</v>
      </c>
      <c r="H272" s="9">
        <f t="shared" si="101"/>
        <v>110.29</v>
      </c>
      <c r="I272" s="66">
        <f t="shared" si="102"/>
        <v>6.1923249420897362</v>
      </c>
      <c r="J272" s="9">
        <f t="shared" si="103"/>
        <v>110.29</v>
      </c>
      <c r="K272" s="9">
        <f t="shared" si="95"/>
        <v>6.1923249420897362</v>
      </c>
      <c r="L272" s="9">
        <f t="shared" si="96"/>
        <v>110.29</v>
      </c>
    </row>
    <row r="273" spans="1:12">
      <c r="A273" s="66">
        <f t="shared" si="97"/>
        <v>0.26840051155406597</v>
      </c>
      <c r="B273" s="9">
        <f t="shared" si="98"/>
        <v>120.75</v>
      </c>
      <c r="C273" s="65">
        <f t="shared" si="92"/>
        <v>0.16840051155406596</v>
      </c>
      <c r="D273" s="9">
        <f t="shared" si="99"/>
        <v>120.75</v>
      </c>
      <c r="E273" s="66">
        <f t="shared" si="93"/>
        <v>6.3012186516510189</v>
      </c>
      <c r="F273" s="9">
        <f t="shared" si="100"/>
        <v>120.75</v>
      </c>
      <c r="G273" s="68">
        <f t="shared" si="94"/>
        <v>0.1</v>
      </c>
      <c r="H273" s="9">
        <f t="shared" si="101"/>
        <v>120.75</v>
      </c>
      <c r="I273" s="66">
        <f t="shared" si="102"/>
        <v>6.3012186516510189</v>
      </c>
      <c r="J273" s="9">
        <f t="shared" si="103"/>
        <v>120.75</v>
      </c>
      <c r="K273" s="9">
        <f t="shared" si="95"/>
        <v>6.3012186516510189</v>
      </c>
      <c r="L273" s="9">
        <f t="shared" si="96"/>
        <v>120.75</v>
      </c>
    </row>
    <row r="274" spans="1:12">
      <c r="A274" s="66">
        <f t="shared" si="97"/>
        <v>0.26840051155406597</v>
      </c>
      <c r="B274" s="9">
        <f t="shared" si="98"/>
        <v>131.75</v>
      </c>
      <c r="C274" s="65">
        <f t="shared" si="92"/>
        <v>0.16840051155406596</v>
      </c>
      <c r="D274" s="9">
        <f t="shared" si="99"/>
        <v>131.75</v>
      </c>
      <c r="E274" s="66">
        <f t="shared" si="93"/>
        <v>6.400396079986522</v>
      </c>
      <c r="F274" s="9">
        <f t="shared" si="100"/>
        <v>131.75</v>
      </c>
      <c r="G274" s="68">
        <f t="shared" si="94"/>
        <v>0.1</v>
      </c>
      <c r="H274" s="9">
        <f t="shared" si="101"/>
        <v>131.75</v>
      </c>
      <c r="I274" s="66">
        <f t="shared" si="102"/>
        <v>6.400396079986522</v>
      </c>
      <c r="J274" s="9">
        <f t="shared" si="103"/>
        <v>131.75</v>
      </c>
      <c r="K274" s="9">
        <f t="shared" si="95"/>
        <v>6.400396079986522</v>
      </c>
      <c r="L274" s="9">
        <f t="shared" si="96"/>
        <v>131.75</v>
      </c>
    </row>
    <row r="275" spans="1:12">
      <c r="A275" s="66">
        <f t="shared" si="97"/>
        <v>0.26840051155406597</v>
      </c>
      <c r="B275" s="9">
        <f t="shared" si="98"/>
        <v>143.75</v>
      </c>
      <c r="C275" s="65">
        <f t="shared" si="92"/>
        <v>0.16840051155406596</v>
      </c>
      <c r="D275" s="9">
        <f t="shared" si="99"/>
        <v>143.75</v>
      </c>
      <c r="E275" s="66">
        <f t="shared" si="93"/>
        <v>6.4944812087668904</v>
      </c>
      <c r="F275" s="9">
        <f t="shared" si="100"/>
        <v>143.75</v>
      </c>
      <c r="G275" s="68">
        <f t="shared" si="94"/>
        <v>0.1</v>
      </c>
      <c r="H275" s="9">
        <f t="shared" si="101"/>
        <v>143.75</v>
      </c>
      <c r="I275" s="66">
        <f t="shared" si="102"/>
        <v>6.4944812087668904</v>
      </c>
      <c r="J275" s="9">
        <f t="shared" si="103"/>
        <v>143.75</v>
      </c>
      <c r="K275" s="9">
        <f t="shared" si="95"/>
        <v>6.4944812087668904</v>
      </c>
      <c r="L275" s="9">
        <f t="shared" si="96"/>
        <v>143.75</v>
      </c>
    </row>
    <row r="276" spans="1:12">
      <c r="A276" s="66">
        <f t="shared" si="97"/>
        <v>0.26840051155406597</v>
      </c>
      <c r="B276" s="9">
        <f t="shared" si="98"/>
        <v>158.71</v>
      </c>
      <c r="C276" s="65">
        <f t="shared" si="92"/>
        <v>0.16840051155406596</v>
      </c>
      <c r="D276" s="9">
        <f t="shared" si="99"/>
        <v>158.71</v>
      </c>
      <c r="E276" s="66">
        <f t="shared" si="93"/>
        <v>6.5956512544419255</v>
      </c>
      <c r="F276" s="9">
        <f t="shared" si="100"/>
        <v>158.71</v>
      </c>
      <c r="G276" s="68">
        <f t="shared" si="94"/>
        <v>0.1</v>
      </c>
      <c r="H276" s="9">
        <f t="shared" si="101"/>
        <v>158.71</v>
      </c>
      <c r="I276" s="66">
        <f t="shared" si="102"/>
        <v>6.5956512544419255</v>
      </c>
      <c r="J276" s="9">
        <f t="shared" si="103"/>
        <v>158.71</v>
      </c>
      <c r="K276" s="9">
        <f t="shared" si="95"/>
        <v>6.5956512544419255</v>
      </c>
      <c r="L276" s="9">
        <f t="shared" si="96"/>
        <v>158.71</v>
      </c>
    </row>
    <row r="277" spans="1:12">
      <c r="A277" s="66">
        <f t="shared" si="97"/>
        <v>0.26840051155406597</v>
      </c>
      <c r="B277" s="9">
        <f t="shared" si="98"/>
        <v>173.64</v>
      </c>
      <c r="C277" s="65">
        <f t="shared" si="92"/>
        <v>0.16840051155406596</v>
      </c>
      <c r="D277" s="9">
        <f t="shared" si="99"/>
        <v>173.64</v>
      </c>
      <c r="E277" s="66">
        <f t="shared" si="93"/>
        <v>6.682678368742085</v>
      </c>
      <c r="F277" s="9">
        <f t="shared" si="100"/>
        <v>173.64</v>
      </c>
      <c r="G277" s="68">
        <f t="shared" si="94"/>
        <v>0.1</v>
      </c>
      <c r="H277" s="9">
        <f t="shared" si="101"/>
        <v>173.64</v>
      </c>
      <c r="I277" s="66">
        <f t="shared" si="102"/>
        <v>6.682678368742085</v>
      </c>
      <c r="J277" s="9">
        <f t="shared" si="103"/>
        <v>173.64</v>
      </c>
      <c r="K277" s="9">
        <f t="shared" si="95"/>
        <v>6.682678368742085</v>
      </c>
      <c r="L277" s="9">
        <f t="shared" si="96"/>
        <v>173.64</v>
      </c>
    </row>
    <row r="278" spans="1:12">
      <c r="A278" s="66">
        <f t="shared" si="97"/>
        <v>0.26840051155406597</v>
      </c>
      <c r="B278" s="9">
        <f t="shared" si="98"/>
        <v>190.01</v>
      </c>
      <c r="C278" s="65">
        <f t="shared" si="92"/>
        <v>0.16840051155406596</v>
      </c>
      <c r="D278" s="9">
        <f t="shared" si="99"/>
        <v>190.01</v>
      </c>
      <c r="E278" s="66">
        <f t="shared" si="93"/>
        <v>6.7656034858092857</v>
      </c>
      <c r="F278" s="9">
        <f t="shared" si="100"/>
        <v>190.01</v>
      </c>
      <c r="G278" s="68">
        <f t="shared" si="94"/>
        <v>0.1</v>
      </c>
      <c r="H278" s="9">
        <f t="shared" si="101"/>
        <v>190.01</v>
      </c>
      <c r="I278" s="66">
        <f t="shared" si="102"/>
        <v>6.7656034858092857</v>
      </c>
      <c r="J278" s="9">
        <f t="shared" si="103"/>
        <v>190.01</v>
      </c>
      <c r="K278" s="9">
        <f t="shared" si="95"/>
        <v>6.7656034858092857</v>
      </c>
      <c r="L278" s="9">
        <f t="shared" si="96"/>
        <v>190.01</v>
      </c>
    </row>
    <row r="279" spans="1:12">
      <c r="A279" s="66">
        <f t="shared" si="97"/>
        <v>0.26840051155406597</v>
      </c>
      <c r="B279" s="9">
        <f t="shared" si="98"/>
        <v>207.86</v>
      </c>
      <c r="C279" s="65">
        <f t="shared" si="92"/>
        <v>0.16840051155406596</v>
      </c>
      <c r="D279" s="9">
        <f t="shared" si="99"/>
        <v>207.86</v>
      </c>
      <c r="E279" s="66">
        <f t="shared" si="93"/>
        <v>6.8442833344170397</v>
      </c>
      <c r="F279" s="9">
        <f t="shared" si="100"/>
        <v>207.86</v>
      </c>
      <c r="G279" s="68">
        <f t="shared" si="94"/>
        <v>0.1</v>
      </c>
      <c r="H279" s="9">
        <f t="shared" si="101"/>
        <v>207.86</v>
      </c>
      <c r="I279" s="66">
        <f t="shared" si="102"/>
        <v>6.8442833344170397</v>
      </c>
      <c r="J279" s="9">
        <f t="shared" si="103"/>
        <v>207.86</v>
      </c>
      <c r="K279" s="9">
        <f t="shared" si="95"/>
        <v>6.8442833344170397</v>
      </c>
      <c r="L279" s="9">
        <f t="shared" si="96"/>
        <v>207.86</v>
      </c>
    </row>
    <row r="280" spans="1:12">
      <c r="A280" s="66">
        <f t="shared" si="97"/>
        <v>0.26840051155406597</v>
      </c>
      <c r="B280" s="9">
        <f t="shared" si="98"/>
        <v>226.48</v>
      </c>
      <c r="C280" s="65">
        <f t="shared" si="92"/>
        <v>0.16840051155406596</v>
      </c>
      <c r="D280" s="9">
        <f t="shared" si="99"/>
        <v>226.48</v>
      </c>
      <c r="E280" s="66">
        <f t="shared" si="93"/>
        <v>6.9160150101488886</v>
      </c>
      <c r="F280" s="9">
        <f t="shared" si="100"/>
        <v>226.48</v>
      </c>
      <c r="G280" s="68">
        <f t="shared" si="94"/>
        <v>0.1</v>
      </c>
      <c r="H280" s="9">
        <f t="shared" si="101"/>
        <v>226.48</v>
      </c>
      <c r="I280" s="66">
        <f t="shared" si="102"/>
        <v>6.9160150101488886</v>
      </c>
      <c r="J280" s="9">
        <f t="shared" si="103"/>
        <v>226.48</v>
      </c>
      <c r="K280" s="9">
        <f t="shared" si="95"/>
        <v>6.9160150101488886</v>
      </c>
      <c r="L280" s="9">
        <f t="shared" si="96"/>
        <v>226.48</v>
      </c>
    </row>
    <row r="281" spans="1:12">
      <c r="A281" s="66">
        <f t="shared" si="97"/>
        <v>0.26840051155406597</v>
      </c>
      <c r="B281" s="9">
        <f t="shared" si="98"/>
        <v>248.51</v>
      </c>
      <c r="C281" s="65">
        <f t="shared" si="92"/>
        <v>0.16840051155406596</v>
      </c>
      <c r="D281" s="9">
        <f t="shared" si="99"/>
        <v>248.51</v>
      </c>
      <c r="E281" s="66">
        <f t="shared" si="93"/>
        <v>6.9900901957529538</v>
      </c>
      <c r="F281" s="9">
        <f t="shared" si="100"/>
        <v>248.51</v>
      </c>
      <c r="G281" s="68">
        <f t="shared" si="94"/>
        <v>0.1</v>
      </c>
      <c r="H281" s="9">
        <f t="shared" si="101"/>
        <v>248.51</v>
      </c>
      <c r="I281" s="66">
        <f t="shared" si="102"/>
        <v>6.9900901957529538</v>
      </c>
      <c r="J281" s="9">
        <f t="shared" si="103"/>
        <v>248.51</v>
      </c>
      <c r="K281" s="9">
        <f t="shared" si="95"/>
        <v>6.9900901957529538</v>
      </c>
      <c r="L281" s="9">
        <f t="shared" si="96"/>
        <v>248.51</v>
      </c>
    </row>
    <row r="282" spans="1:12">
      <c r="A282" s="66">
        <f t="shared" si="97"/>
        <v>0.26840051155406597</v>
      </c>
      <c r="B282" s="9">
        <f t="shared" si="98"/>
        <v>271.56</v>
      </c>
      <c r="C282" s="65">
        <f t="shared" si="92"/>
        <v>0.16840051155406596</v>
      </c>
      <c r="D282" s="9">
        <f t="shared" si="99"/>
        <v>271.56</v>
      </c>
      <c r="E282" s="66">
        <f t="shared" si="93"/>
        <v>7.0576622641951907</v>
      </c>
      <c r="F282" s="9">
        <f t="shared" si="100"/>
        <v>271.56</v>
      </c>
      <c r="G282" s="68">
        <f t="shared" si="94"/>
        <v>0.1</v>
      </c>
      <c r="H282" s="9">
        <f t="shared" si="101"/>
        <v>271.56</v>
      </c>
      <c r="I282" s="66">
        <f t="shared" si="102"/>
        <v>7.0576622641951907</v>
      </c>
      <c r="J282" s="9">
        <f t="shared" si="103"/>
        <v>271.56</v>
      </c>
      <c r="K282" s="9">
        <f t="shared" si="95"/>
        <v>7.0576622641951907</v>
      </c>
      <c r="L282" s="9">
        <f t="shared" si="96"/>
        <v>271.56</v>
      </c>
    </row>
    <row r="283" spans="1:12">
      <c r="A283" s="66">
        <f t="shared" si="97"/>
        <v>0.26840051155406597</v>
      </c>
      <c r="B283" s="9">
        <f t="shared" si="98"/>
        <v>297.67</v>
      </c>
      <c r="C283" s="65">
        <f t="shared" si="92"/>
        <v>0.16840051155406596</v>
      </c>
      <c r="D283" s="9">
        <f t="shared" si="99"/>
        <v>297.67</v>
      </c>
      <c r="E283" s="66">
        <f t="shared" si="93"/>
        <v>7.1245113295691693</v>
      </c>
      <c r="F283" s="9">
        <f t="shared" si="100"/>
        <v>297.67</v>
      </c>
      <c r="G283" s="68">
        <f t="shared" si="94"/>
        <v>0.1</v>
      </c>
      <c r="H283" s="9">
        <f t="shared" si="101"/>
        <v>297.67</v>
      </c>
      <c r="I283" s="66">
        <f t="shared" si="102"/>
        <v>7.1245113295691693</v>
      </c>
      <c r="J283" s="9">
        <f t="shared" si="103"/>
        <v>297.67</v>
      </c>
      <c r="K283" s="9">
        <f t="shared" si="95"/>
        <v>7.1245113295691693</v>
      </c>
      <c r="L283" s="9">
        <f t="shared" si="96"/>
        <v>297.67</v>
      </c>
    </row>
    <row r="284" spans="1:12">
      <c r="A284" s="66">
        <f t="shared" si="97"/>
        <v>0.26840051155406597</v>
      </c>
      <c r="B284" s="9">
        <f t="shared" si="98"/>
        <v>327.49</v>
      </c>
      <c r="C284" s="65">
        <f t="shared" si="92"/>
        <v>0.16840051155406596</v>
      </c>
      <c r="D284" s="9">
        <f t="shared" si="99"/>
        <v>327.49</v>
      </c>
      <c r="E284" s="66">
        <f t="shared" si="93"/>
        <v>7.1909190189167882</v>
      </c>
      <c r="F284" s="9">
        <f t="shared" si="100"/>
        <v>327.49</v>
      </c>
      <c r="G284" s="68">
        <f t="shared" si="94"/>
        <v>0.1</v>
      </c>
      <c r="H284" s="9">
        <f t="shared" si="101"/>
        <v>327.49</v>
      </c>
      <c r="I284" s="66">
        <f t="shared" si="102"/>
        <v>7.1909190189167882</v>
      </c>
      <c r="J284" s="9">
        <f t="shared" si="103"/>
        <v>327.49</v>
      </c>
      <c r="K284" s="9">
        <f t="shared" si="95"/>
        <v>7.1909190189167882</v>
      </c>
      <c r="L284" s="9">
        <f t="shared" si="96"/>
        <v>327.49</v>
      </c>
    </row>
    <row r="285" spans="1:12">
      <c r="A285" s="66">
        <f t="shared" si="97"/>
        <v>0.26840051155406597</v>
      </c>
      <c r="B285" s="9">
        <f t="shared" si="98"/>
        <v>359.52</v>
      </c>
      <c r="C285" s="65">
        <f t="shared" si="92"/>
        <v>0.16840051155406596</v>
      </c>
      <c r="D285" s="9">
        <f t="shared" si="99"/>
        <v>359.52</v>
      </c>
      <c r="E285" s="66">
        <f t="shared" si="93"/>
        <v>7.2529556104536956</v>
      </c>
      <c r="F285" s="9">
        <f t="shared" si="100"/>
        <v>359.52</v>
      </c>
      <c r="G285" s="68">
        <f t="shared" si="94"/>
        <v>0.1</v>
      </c>
      <c r="H285" s="9">
        <f t="shared" si="101"/>
        <v>359.52</v>
      </c>
      <c r="I285" s="66">
        <f t="shared" si="102"/>
        <v>7.2529556104536956</v>
      </c>
      <c r="J285" s="9">
        <f t="shared" si="103"/>
        <v>359.52</v>
      </c>
      <c r="K285" s="9">
        <f t="shared" si="95"/>
        <v>7.2529556104536956</v>
      </c>
      <c r="L285" s="9">
        <f t="shared" si="96"/>
        <v>359.52</v>
      </c>
    </row>
    <row r="286" spans="1:12">
      <c r="A286" s="66">
        <f t="shared" si="97"/>
        <v>0.26840051155406597</v>
      </c>
      <c r="B286" s="9">
        <f t="shared" si="98"/>
        <v>391.69</v>
      </c>
      <c r="C286" s="65">
        <f t="shared" si="92"/>
        <v>0.16840051155406596</v>
      </c>
      <c r="D286" s="9">
        <f t="shared" si="99"/>
        <v>391.69</v>
      </c>
      <c r="E286" s="66">
        <f t="shared" si="93"/>
        <v>7.3075890232932021</v>
      </c>
      <c r="F286" s="9">
        <f t="shared" si="100"/>
        <v>391.69</v>
      </c>
      <c r="G286" s="68">
        <f t="shared" si="94"/>
        <v>0.1</v>
      </c>
      <c r="H286" s="9">
        <f t="shared" si="101"/>
        <v>391.69</v>
      </c>
      <c r="I286" s="66">
        <f t="shared" si="102"/>
        <v>7.3075890232932021</v>
      </c>
      <c r="J286" s="9">
        <f t="shared" si="103"/>
        <v>391.69</v>
      </c>
      <c r="K286" s="9">
        <f t="shared" si="95"/>
        <v>7.3075890232932021</v>
      </c>
      <c r="L286" s="9">
        <f t="shared" si="96"/>
        <v>391.69</v>
      </c>
    </row>
    <row r="287" spans="1:12">
      <c r="A287" s="66">
        <f t="shared" si="97"/>
        <v>0.26840051155406597</v>
      </c>
      <c r="B287" s="9">
        <f t="shared" si="98"/>
        <v>428.57</v>
      </c>
      <c r="C287" s="65">
        <f t="shared" si="92"/>
        <v>0.16840051155406596</v>
      </c>
      <c r="D287" s="9">
        <f t="shared" si="99"/>
        <v>428.57</v>
      </c>
      <c r="E287" s="66">
        <f t="shared" si="93"/>
        <v>7.3626827423698549</v>
      </c>
      <c r="F287" s="9">
        <f t="shared" si="100"/>
        <v>428.57</v>
      </c>
      <c r="G287" s="68">
        <f t="shared" si="94"/>
        <v>0.1</v>
      </c>
      <c r="H287" s="9">
        <f t="shared" si="101"/>
        <v>428.57</v>
      </c>
      <c r="I287" s="66">
        <f t="shared" si="102"/>
        <v>7.3626827423698549</v>
      </c>
      <c r="J287" s="9">
        <f t="shared" si="103"/>
        <v>428.57</v>
      </c>
      <c r="K287" s="9">
        <f t="shared" si="95"/>
        <v>7.3626827423698549</v>
      </c>
      <c r="L287" s="9">
        <f t="shared" si="96"/>
        <v>428.57</v>
      </c>
    </row>
    <row r="288" spans="1:12">
      <c r="A288" s="66">
        <f t="shared" si="97"/>
        <v>0.26840051155406597</v>
      </c>
      <c r="B288" s="9">
        <f t="shared" si="98"/>
        <v>469.69</v>
      </c>
      <c r="C288" s="65">
        <f t="shared" si="92"/>
        <v>0.16840051155406596</v>
      </c>
      <c r="D288" s="9">
        <f t="shared" si="99"/>
        <v>469.69</v>
      </c>
      <c r="E288" s="66">
        <f t="shared" si="93"/>
        <v>7.4165283825172246</v>
      </c>
      <c r="F288" s="9">
        <f t="shared" si="100"/>
        <v>469.69</v>
      </c>
      <c r="G288" s="68">
        <f t="shared" si="94"/>
        <v>0.1</v>
      </c>
      <c r="H288" s="9">
        <f t="shared" si="101"/>
        <v>469.69</v>
      </c>
      <c r="I288" s="66">
        <f t="shared" si="102"/>
        <v>7.4165283825172246</v>
      </c>
      <c r="J288" s="9">
        <f t="shared" si="103"/>
        <v>469.69</v>
      </c>
      <c r="K288" s="9">
        <f t="shared" si="95"/>
        <v>7.4165283825172246</v>
      </c>
      <c r="L288" s="9">
        <f t="shared" si="96"/>
        <v>469.69</v>
      </c>
    </row>
    <row r="289" spans="1:12">
      <c r="A289" s="66">
        <f t="shared" si="97"/>
        <v>0.26840051155406597</v>
      </c>
      <c r="B289" s="9">
        <f t="shared" si="98"/>
        <v>513.49</v>
      </c>
      <c r="C289" s="65">
        <f t="shared" ref="C289:C320" si="104">IF(D72&lt;0.0001,0.1,IF(D72="",0.001,D72))</f>
        <v>0.16840051155406596</v>
      </c>
      <c r="D289" s="9">
        <f t="shared" si="99"/>
        <v>513.49</v>
      </c>
      <c r="E289" s="66">
        <f t="shared" ref="E289:E320" si="105">IF(E72&lt;0.0001,0.1,IF(E72="",E288,E72))</f>
        <v>7.4668750232517436</v>
      </c>
      <c r="F289" s="9">
        <f t="shared" si="100"/>
        <v>513.49</v>
      </c>
      <c r="G289" s="68">
        <f t="shared" ref="G289:G320" si="106">IF(G72&lt;0.0001,0.1,IF(G72="",0.0001,G72))</f>
        <v>0.1</v>
      </c>
      <c r="H289" s="9">
        <f t="shared" si="101"/>
        <v>513.49</v>
      </c>
      <c r="I289" s="66">
        <f t="shared" si="102"/>
        <v>7.4668750232828351</v>
      </c>
      <c r="J289" s="9">
        <f t="shared" si="103"/>
        <v>513.49</v>
      </c>
      <c r="K289" s="9">
        <f t="shared" ref="K289:K320" si="107">IF(M72&lt;0.0001,0.1,IF(M72="",0.0001,M72))</f>
        <v>7.4668750232828351</v>
      </c>
      <c r="L289" s="9">
        <f t="shared" ref="L289:L320" si="108">IF(C73="",D289,C73)</f>
        <v>513.49</v>
      </c>
    </row>
    <row r="290" spans="1:12">
      <c r="A290" s="66">
        <f t="shared" ref="A290:A321" si="109">IF(B73="",A289,IF(B73&lt;0.0001,0.1,B73))</f>
        <v>0.26840051155406597</v>
      </c>
      <c r="B290" s="9">
        <f t="shared" ref="B290:B321" si="110">IF(A73="",B289,A73)</f>
        <v>559.57000000000005</v>
      </c>
      <c r="C290" s="65">
        <f t="shared" si="104"/>
        <v>0.16840051155406596</v>
      </c>
      <c r="D290" s="9">
        <f t="shared" ref="D290:D321" si="111">IF(A73="",B289,A73)</f>
        <v>559.57000000000005</v>
      </c>
      <c r="E290" s="66">
        <f t="shared" si="105"/>
        <v>7.5135950348720897</v>
      </c>
      <c r="F290" s="9">
        <f t="shared" ref="F290:F321" si="112">IF(A73="",B289,A73)</f>
        <v>559.57000000000005</v>
      </c>
      <c r="G290" s="68">
        <f t="shared" si="106"/>
        <v>0.1</v>
      </c>
      <c r="H290" s="9">
        <f t="shared" ref="H290:H321" si="113">IF(A73="",B289,A73)</f>
        <v>559.57000000000005</v>
      </c>
      <c r="I290" s="66">
        <f t="shared" ref="I290:I321" si="114">IF(I73&lt;0.0001,0.1,IF(I73="",I289,I73))</f>
        <v>7.5136117990820273</v>
      </c>
      <c r="J290" s="9">
        <f t="shared" ref="J290:J321" si="115">IF(A73="",B289,A73)</f>
        <v>559.57000000000005</v>
      </c>
      <c r="K290" s="9">
        <f t="shared" si="107"/>
        <v>7.5136117990820273</v>
      </c>
      <c r="L290" s="9">
        <f t="shared" si="108"/>
        <v>559.57000000000005</v>
      </c>
    </row>
    <row r="291" spans="1:12">
      <c r="A291" s="66">
        <f t="shared" si="109"/>
        <v>0.26840051155406597</v>
      </c>
      <c r="B291" s="9">
        <f t="shared" si="110"/>
        <v>615.64</v>
      </c>
      <c r="C291" s="65">
        <f t="shared" si="104"/>
        <v>0.16840051155406596</v>
      </c>
      <c r="D291" s="9">
        <f t="shared" si="111"/>
        <v>615.64</v>
      </c>
      <c r="E291" s="66">
        <f t="shared" si="105"/>
        <v>7.5635440681254709</v>
      </c>
      <c r="F291" s="9">
        <f t="shared" si="112"/>
        <v>615.64</v>
      </c>
      <c r="G291" s="68">
        <f t="shared" si="106"/>
        <v>1.0948741733279941E-4</v>
      </c>
      <c r="H291" s="9">
        <f t="shared" si="113"/>
        <v>615.64</v>
      </c>
      <c r="I291" s="66">
        <f t="shared" si="114"/>
        <v>7.5636535555428033</v>
      </c>
      <c r="J291" s="9">
        <f t="shared" si="115"/>
        <v>615.64</v>
      </c>
      <c r="K291" s="9">
        <f t="shared" si="107"/>
        <v>7.5636535555428033</v>
      </c>
      <c r="L291" s="9">
        <f t="shared" si="108"/>
        <v>615.64</v>
      </c>
    </row>
    <row r="292" spans="1:12">
      <c r="A292" s="66">
        <f t="shared" si="109"/>
        <v>0.26840051155406597</v>
      </c>
      <c r="B292" s="9">
        <f t="shared" si="110"/>
        <v>674.03</v>
      </c>
      <c r="C292" s="65">
        <f t="shared" si="104"/>
        <v>0.16840051155406596</v>
      </c>
      <c r="D292" s="9">
        <f t="shared" si="111"/>
        <v>674.03</v>
      </c>
      <c r="E292" s="66">
        <f t="shared" si="105"/>
        <v>7.6091320424464239</v>
      </c>
      <c r="F292" s="9">
        <f t="shared" si="112"/>
        <v>674.03</v>
      </c>
      <c r="G292" s="68">
        <f t="shared" si="106"/>
        <v>2.1419576652076324E-4</v>
      </c>
      <c r="H292" s="9">
        <f t="shared" si="113"/>
        <v>674.03</v>
      </c>
      <c r="I292" s="66">
        <f t="shared" si="114"/>
        <v>7.6093462382129449</v>
      </c>
      <c r="J292" s="9">
        <f t="shared" si="115"/>
        <v>674.03</v>
      </c>
      <c r="K292" s="9">
        <f t="shared" si="107"/>
        <v>7.6093462382129449</v>
      </c>
      <c r="L292" s="9">
        <f t="shared" si="108"/>
        <v>674.03</v>
      </c>
    </row>
    <row r="293" spans="1:12">
      <c r="A293" s="66">
        <f t="shared" si="109"/>
        <v>0.26840051155406597</v>
      </c>
      <c r="B293" s="9">
        <f t="shared" si="110"/>
        <v>732.48</v>
      </c>
      <c r="C293" s="65">
        <f t="shared" si="104"/>
        <v>0.16840051155406596</v>
      </c>
      <c r="D293" s="9">
        <f t="shared" si="111"/>
        <v>732.48</v>
      </c>
      <c r="E293" s="66">
        <f t="shared" si="105"/>
        <v>7.6495056499409335</v>
      </c>
      <c r="F293" s="9">
        <f t="shared" si="112"/>
        <v>732.48</v>
      </c>
      <c r="G293" s="68">
        <f t="shared" si="106"/>
        <v>2.9961188082773727E-4</v>
      </c>
      <c r="H293" s="9">
        <f t="shared" si="113"/>
        <v>732.48</v>
      </c>
      <c r="I293" s="66">
        <f t="shared" si="114"/>
        <v>7.6498052618217613</v>
      </c>
      <c r="J293" s="9">
        <f t="shared" si="115"/>
        <v>732.48</v>
      </c>
      <c r="K293" s="9">
        <f t="shared" si="107"/>
        <v>7.6498052618217613</v>
      </c>
      <c r="L293" s="9">
        <f t="shared" si="108"/>
        <v>732.48</v>
      </c>
    </row>
    <row r="294" spans="1:12">
      <c r="A294" s="66">
        <f t="shared" si="109"/>
        <v>0.26840051155406597</v>
      </c>
      <c r="B294" s="9">
        <f t="shared" si="110"/>
        <v>802.42</v>
      </c>
      <c r="C294" s="65">
        <f t="shared" si="104"/>
        <v>0.16840051155406596</v>
      </c>
      <c r="D294" s="9">
        <f t="shared" si="111"/>
        <v>802.42</v>
      </c>
      <c r="E294" s="66">
        <f t="shared" si="105"/>
        <v>7.6922511346211673</v>
      </c>
      <c r="F294" s="9">
        <f t="shared" si="112"/>
        <v>802.42</v>
      </c>
      <c r="G294" s="68">
        <f t="shared" si="106"/>
        <v>3.779855735025766E-4</v>
      </c>
      <c r="H294" s="9">
        <f t="shared" si="113"/>
        <v>802.42</v>
      </c>
      <c r="I294" s="66">
        <f t="shared" si="114"/>
        <v>7.6926291201946695</v>
      </c>
      <c r="J294" s="9">
        <f t="shared" si="115"/>
        <v>802.42</v>
      </c>
      <c r="K294" s="9">
        <f t="shared" si="107"/>
        <v>7.6926291201946695</v>
      </c>
      <c r="L294" s="9">
        <f t="shared" si="108"/>
        <v>802.42</v>
      </c>
    </row>
    <row r="295" spans="1:12">
      <c r="A295" s="66">
        <f t="shared" si="109"/>
        <v>0.26840051155406597</v>
      </c>
      <c r="B295" s="9">
        <f t="shared" si="110"/>
        <v>881.57</v>
      </c>
      <c r="C295" s="65">
        <f t="shared" si="104"/>
        <v>0.16840051155406596</v>
      </c>
      <c r="D295" s="9">
        <f t="shared" si="111"/>
        <v>881.57</v>
      </c>
      <c r="E295" s="66">
        <f t="shared" si="105"/>
        <v>7.7347557722977216</v>
      </c>
      <c r="F295" s="9">
        <f t="shared" si="112"/>
        <v>881.57</v>
      </c>
      <c r="G295" s="68">
        <f t="shared" si="106"/>
        <v>4.4418650129453172E-4</v>
      </c>
      <c r="H295" s="9">
        <f t="shared" si="113"/>
        <v>881.57</v>
      </c>
      <c r="I295" s="66">
        <f t="shared" si="114"/>
        <v>7.7351999587990159</v>
      </c>
      <c r="J295" s="9">
        <f t="shared" si="115"/>
        <v>881.57</v>
      </c>
      <c r="K295" s="9">
        <f t="shared" si="107"/>
        <v>7.7351999587990159</v>
      </c>
      <c r="L295" s="9">
        <f t="shared" si="108"/>
        <v>881.57</v>
      </c>
    </row>
    <row r="296" spans="1:12">
      <c r="A296" s="66">
        <f t="shared" si="109"/>
        <v>0.26840051155406597</v>
      </c>
      <c r="B296" s="9">
        <f t="shared" si="110"/>
        <v>966.42</v>
      </c>
      <c r="C296" s="65">
        <f t="shared" si="104"/>
        <v>0.16840051155406596</v>
      </c>
      <c r="D296" s="9">
        <f t="shared" si="111"/>
        <v>966.42</v>
      </c>
      <c r="E296" s="66">
        <f t="shared" si="105"/>
        <v>7.7748001988682063</v>
      </c>
      <c r="F296" s="9">
        <f t="shared" si="112"/>
        <v>966.42</v>
      </c>
      <c r="G296" s="68">
        <f t="shared" si="106"/>
        <v>4.9740625659266968E-4</v>
      </c>
      <c r="H296" s="9">
        <f t="shared" si="113"/>
        <v>966.42</v>
      </c>
      <c r="I296" s="66">
        <f t="shared" si="114"/>
        <v>7.7752976051247993</v>
      </c>
      <c r="J296" s="9">
        <f t="shared" si="115"/>
        <v>966.42</v>
      </c>
      <c r="K296" s="9">
        <f t="shared" si="107"/>
        <v>7.7752976051247993</v>
      </c>
      <c r="L296" s="9">
        <f t="shared" si="108"/>
        <v>966.42</v>
      </c>
    </row>
    <row r="297" spans="1:12">
      <c r="A297" s="66">
        <f t="shared" si="109"/>
        <v>0.26840051155406597</v>
      </c>
      <c r="B297" s="9">
        <f t="shared" si="110"/>
        <v>1051.8900000000001</v>
      </c>
      <c r="C297" s="65">
        <f t="shared" si="104"/>
        <v>0.16840051155406596</v>
      </c>
      <c r="D297" s="9">
        <f t="shared" si="111"/>
        <v>1051.8900000000001</v>
      </c>
      <c r="E297" s="66">
        <f t="shared" si="105"/>
        <v>7.8105018458362325</v>
      </c>
      <c r="F297" s="9">
        <f t="shared" si="112"/>
        <v>1051.8900000000001</v>
      </c>
      <c r="G297" s="68">
        <f t="shared" si="106"/>
        <v>5.3860405381719878E-4</v>
      </c>
      <c r="H297" s="9">
        <f t="shared" si="113"/>
        <v>1051.8900000000001</v>
      </c>
      <c r="I297" s="66">
        <f t="shared" si="114"/>
        <v>7.8110404498900499</v>
      </c>
      <c r="J297" s="9">
        <f t="shared" si="115"/>
        <v>1051.8900000000001</v>
      </c>
      <c r="K297" s="9">
        <f t="shared" si="107"/>
        <v>7.8110404498900499</v>
      </c>
      <c r="L297" s="9">
        <f t="shared" si="108"/>
        <v>1051.8900000000001</v>
      </c>
    </row>
    <row r="298" spans="1:12">
      <c r="A298" s="66">
        <f t="shared" si="109"/>
        <v>0.26840051155406597</v>
      </c>
      <c r="B298" s="9">
        <f t="shared" si="110"/>
        <v>1150.56</v>
      </c>
      <c r="C298" s="65">
        <f t="shared" si="104"/>
        <v>0.16840051155406596</v>
      </c>
      <c r="D298" s="9">
        <f t="shared" si="111"/>
        <v>1150.56</v>
      </c>
      <c r="E298" s="66">
        <f t="shared" si="105"/>
        <v>7.8470545196957904</v>
      </c>
      <c r="F298" s="9">
        <f t="shared" si="112"/>
        <v>1150.56</v>
      </c>
      <c r="G298" s="68">
        <f t="shared" si="106"/>
        <v>5.7567949392034099E-4</v>
      </c>
      <c r="H298" s="9">
        <f t="shared" si="113"/>
        <v>1150.56</v>
      </c>
      <c r="I298" s="66">
        <f t="shared" si="114"/>
        <v>7.8476301991897106</v>
      </c>
      <c r="J298" s="9">
        <f t="shared" si="115"/>
        <v>1150.56</v>
      </c>
      <c r="K298" s="9">
        <f t="shared" si="107"/>
        <v>7.8476301991897106</v>
      </c>
      <c r="L298" s="9">
        <f t="shared" si="108"/>
        <v>1150.56</v>
      </c>
    </row>
    <row r="299" spans="1:12">
      <c r="A299" s="66">
        <f t="shared" si="109"/>
        <v>0.26840051155406597</v>
      </c>
      <c r="B299" s="9">
        <f t="shared" si="110"/>
        <v>1259.1600000000001</v>
      </c>
      <c r="C299" s="65">
        <f t="shared" si="104"/>
        <v>0.16840051155406596</v>
      </c>
      <c r="D299" s="9">
        <f t="shared" si="111"/>
        <v>1259.1600000000001</v>
      </c>
      <c r="E299" s="66">
        <f t="shared" si="105"/>
        <v>7.8826210408130208</v>
      </c>
      <c r="F299" s="9">
        <f t="shared" si="112"/>
        <v>1259.1600000000001</v>
      </c>
      <c r="G299" s="68">
        <f t="shared" si="106"/>
        <v>6.0757654790128865E-4</v>
      </c>
      <c r="H299" s="9">
        <f t="shared" si="113"/>
        <v>1259.1600000000001</v>
      </c>
      <c r="I299" s="66">
        <f t="shared" si="114"/>
        <v>7.8832286173609223</v>
      </c>
      <c r="J299" s="9">
        <f t="shared" si="115"/>
        <v>1259.1600000000001</v>
      </c>
      <c r="K299" s="9">
        <f t="shared" si="107"/>
        <v>7.8832286173609223</v>
      </c>
      <c r="L299" s="9">
        <f t="shared" si="108"/>
        <v>1259.1600000000001</v>
      </c>
    </row>
    <row r="300" spans="1:12">
      <c r="A300" s="66">
        <f t="shared" si="109"/>
        <v>0.26840051155406597</v>
      </c>
      <c r="B300" s="9">
        <f t="shared" si="110"/>
        <v>1382.02</v>
      </c>
      <c r="C300" s="65">
        <f t="shared" si="104"/>
        <v>0.16840051155406596</v>
      </c>
      <c r="D300" s="9">
        <f t="shared" si="111"/>
        <v>1382.02</v>
      </c>
      <c r="E300" s="66">
        <f t="shared" si="105"/>
        <v>7.9181275970085183</v>
      </c>
      <c r="F300" s="9">
        <f t="shared" si="112"/>
        <v>1382.02</v>
      </c>
      <c r="G300" s="68">
        <f t="shared" si="106"/>
        <v>6.3594161302306222E-4</v>
      </c>
      <c r="H300" s="9">
        <f t="shared" si="113"/>
        <v>1382.02</v>
      </c>
      <c r="I300" s="66">
        <f t="shared" si="114"/>
        <v>7.9187635386215414</v>
      </c>
      <c r="J300" s="9">
        <f t="shared" si="115"/>
        <v>1382.02</v>
      </c>
      <c r="K300" s="9">
        <f t="shared" si="107"/>
        <v>7.9187635386215414</v>
      </c>
      <c r="L300" s="9">
        <f t="shared" si="108"/>
        <v>1382.02</v>
      </c>
    </row>
    <row r="301" spans="1:12">
      <c r="A301" s="66">
        <f t="shared" si="109"/>
        <v>0.26840051155406597</v>
      </c>
      <c r="B301" s="9">
        <f t="shared" si="110"/>
        <v>1511.5</v>
      </c>
      <c r="C301" s="65">
        <f t="shared" si="104"/>
        <v>0.16840051155406596</v>
      </c>
      <c r="D301" s="9">
        <f t="shared" si="111"/>
        <v>1511.5</v>
      </c>
      <c r="E301" s="66">
        <f t="shared" si="105"/>
        <v>7.9511818049893597</v>
      </c>
      <c r="F301" s="9">
        <f t="shared" si="112"/>
        <v>1511.5</v>
      </c>
      <c r="G301" s="68">
        <f t="shared" si="106"/>
        <v>6.5967736389086536E-4</v>
      </c>
      <c r="H301" s="9">
        <f t="shared" si="113"/>
        <v>1511.5</v>
      </c>
      <c r="I301" s="66">
        <f t="shared" si="114"/>
        <v>7.9518414823532506</v>
      </c>
      <c r="J301" s="9">
        <f t="shared" si="115"/>
        <v>1511.5</v>
      </c>
      <c r="K301" s="9">
        <f t="shared" si="107"/>
        <v>7.9518414823532506</v>
      </c>
      <c r="L301" s="9">
        <f t="shared" si="108"/>
        <v>1511.5</v>
      </c>
    </row>
    <row r="302" spans="1:12">
      <c r="A302" s="66">
        <f t="shared" si="109"/>
        <v>0.26840051155406597</v>
      </c>
      <c r="B302" s="9">
        <f t="shared" si="110"/>
        <v>1653.33</v>
      </c>
      <c r="C302" s="65">
        <f t="shared" si="104"/>
        <v>0.16840051155406596</v>
      </c>
      <c r="D302" s="9">
        <f t="shared" si="111"/>
        <v>1653.33</v>
      </c>
      <c r="E302" s="66">
        <f t="shared" si="105"/>
        <v>7.9832543960276263</v>
      </c>
      <c r="F302" s="9">
        <f t="shared" si="112"/>
        <v>1653.33</v>
      </c>
      <c r="G302" s="68">
        <f t="shared" si="106"/>
        <v>6.8058242838712796E-4</v>
      </c>
      <c r="H302" s="9">
        <f t="shared" si="113"/>
        <v>1653.33</v>
      </c>
      <c r="I302" s="66">
        <f t="shared" si="114"/>
        <v>7.9839349784560136</v>
      </c>
      <c r="J302" s="9">
        <f t="shared" si="115"/>
        <v>1653.33</v>
      </c>
      <c r="K302" s="9">
        <f t="shared" si="107"/>
        <v>7.9839349784560136</v>
      </c>
      <c r="L302" s="9">
        <f t="shared" si="108"/>
        <v>1653.33</v>
      </c>
    </row>
    <row r="303" spans="1:12">
      <c r="A303" s="66">
        <f t="shared" si="109"/>
        <v>0.26840051155406597</v>
      </c>
      <c r="B303" s="9">
        <f t="shared" si="110"/>
        <v>1809.51</v>
      </c>
      <c r="C303" s="65">
        <f t="shared" si="104"/>
        <v>0.16840051155406596</v>
      </c>
      <c r="D303" s="9">
        <f t="shared" si="111"/>
        <v>1809.51</v>
      </c>
      <c r="E303" s="66">
        <f t="shared" si="105"/>
        <v>8.014539353828761</v>
      </c>
      <c r="F303" s="9">
        <f t="shared" si="112"/>
        <v>1809.51</v>
      </c>
      <c r="G303" s="68">
        <f t="shared" si="106"/>
        <v>6.9921223731404911E-4</v>
      </c>
      <c r="H303" s="9">
        <f t="shared" si="113"/>
        <v>1809.51</v>
      </c>
      <c r="I303" s="66">
        <f t="shared" si="114"/>
        <v>8.0152385660660759</v>
      </c>
      <c r="J303" s="9">
        <f t="shared" si="115"/>
        <v>1809.51</v>
      </c>
      <c r="K303" s="9">
        <f t="shared" si="107"/>
        <v>8.0152385660660759</v>
      </c>
      <c r="L303" s="9">
        <f t="shared" si="108"/>
        <v>1809.51</v>
      </c>
    </row>
    <row r="304" spans="1:12">
      <c r="A304" s="66">
        <f t="shared" si="109"/>
        <v>0.26840051155406597</v>
      </c>
      <c r="B304" s="9">
        <f t="shared" si="110"/>
        <v>1980.07</v>
      </c>
      <c r="C304" s="65">
        <f t="shared" si="104"/>
        <v>0.16840051155406596</v>
      </c>
      <c r="D304" s="9">
        <f t="shared" si="111"/>
        <v>1980.07</v>
      </c>
      <c r="E304" s="66">
        <f t="shared" si="105"/>
        <v>8.0448103494647842</v>
      </c>
      <c r="F304" s="9">
        <f t="shared" si="112"/>
        <v>1980.07</v>
      </c>
      <c r="G304" s="68">
        <f t="shared" si="106"/>
        <v>7.1577941520139328E-4</v>
      </c>
      <c r="H304" s="9">
        <f t="shared" si="113"/>
        <v>1980.07</v>
      </c>
      <c r="I304" s="66">
        <f t="shared" si="114"/>
        <v>8.0455261288799864</v>
      </c>
      <c r="J304" s="9">
        <f t="shared" si="115"/>
        <v>1980.07</v>
      </c>
      <c r="K304" s="9">
        <f t="shared" si="107"/>
        <v>8.0455261288799864</v>
      </c>
      <c r="L304" s="9">
        <f t="shared" si="108"/>
        <v>1980.07</v>
      </c>
    </row>
    <row r="305" spans="1:12">
      <c r="A305" s="66">
        <f t="shared" si="109"/>
        <v>0.29524056270947258</v>
      </c>
      <c r="B305" s="9">
        <f t="shared" si="110"/>
        <v>2161.2600000000002</v>
      </c>
      <c r="C305" s="65">
        <f t="shared" si="104"/>
        <v>0.19524056270947257</v>
      </c>
      <c r="D305" s="9">
        <f t="shared" si="111"/>
        <v>2161.2600000000002</v>
      </c>
      <c r="E305" s="66">
        <f t="shared" si="105"/>
        <v>8.0733674406383233</v>
      </c>
      <c r="F305" s="9">
        <f t="shared" si="112"/>
        <v>2161.2600000000002</v>
      </c>
      <c r="G305" s="68">
        <f t="shared" si="106"/>
        <v>7.3023989343973879E-4</v>
      </c>
      <c r="H305" s="9">
        <f t="shared" si="113"/>
        <v>2161.2600000000002</v>
      </c>
      <c r="I305" s="66">
        <f t="shared" si="114"/>
        <v>8.0740976805317626</v>
      </c>
      <c r="J305" s="9">
        <f t="shared" si="115"/>
        <v>2161.2600000000002</v>
      </c>
      <c r="K305" s="9">
        <f t="shared" si="107"/>
        <v>8.0740976805317626</v>
      </c>
      <c r="L305" s="9">
        <f t="shared" si="108"/>
        <v>2161.2600000000002</v>
      </c>
    </row>
    <row r="306" spans="1:12">
      <c r="A306" s="66">
        <f t="shared" si="109"/>
        <v>0.29524056270947258</v>
      </c>
      <c r="B306" s="9">
        <f t="shared" si="110"/>
        <v>2371.23</v>
      </c>
      <c r="C306" s="65">
        <f t="shared" si="104"/>
        <v>0.19524056270947257</v>
      </c>
      <c r="D306" s="9">
        <f t="shared" si="111"/>
        <v>2371.23</v>
      </c>
      <c r="E306" s="66">
        <f t="shared" si="105"/>
        <v>8.1027150531997556</v>
      </c>
      <c r="F306" s="9">
        <f t="shared" si="112"/>
        <v>2371.23</v>
      </c>
      <c r="G306" s="68">
        <f t="shared" si="106"/>
        <v>7.4404350762360776E-4</v>
      </c>
      <c r="H306" s="9">
        <f t="shared" si="113"/>
        <v>2371.23</v>
      </c>
      <c r="I306" s="66">
        <f t="shared" si="114"/>
        <v>8.103459096707379</v>
      </c>
      <c r="J306" s="9">
        <f t="shared" si="115"/>
        <v>2371.23</v>
      </c>
      <c r="K306" s="9">
        <f t="shared" si="107"/>
        <v>8.103459096707379</v>
      </c>
      <c r="L306" s="9">
        <f t="shared" si="108"/>
        <v>2371.23</v>
      </c>
    </row>
    <row r="307" spans="1:12">
      <c r="A307" s="66">
        <f t="shared" si="109"/>
        <v>0.29524056270947258</v>
      </c>
      <c r="B307" s="9">
        <f t="shared" si="110"/>
        <v>2592.15</v>
      </c>
      <c r="C307" s="65">
        <f t="shared" si="104"/>
        <v>0.19524056270947257</v>
      </c>
      <c r="D307" s="9">
        <f t="shared" si="111"/>
        <v>2592.15</v>
      </c>
      <c r="E307" s="66">
        <f t="shared" si="105"/>
        <v>8.1300842705429606</v>
      </c>
      <c r="F307" s="9">
        <f t="shared" si="112"/>
        <v>2592.15</v>
      </c>
      <c r="G307" s="68">
        <f t="shared" si="106"/>
        <v>7.5604694462170997E-4</v>
      </c>
      <c r="H307" s="9">
        <f t="shared" si="113"/>
        <v>2592.15</v>
      </c>
      <c r="I307" s="66">
        <f t="shared" si="114"/>
        <v>8.1308403174875821</v>
      </c>
      <c r="J307" s="9">
        <f t="shared" si="115"/>
        <v>2592.15</v>
      </c>
      <c r="K307" s="9">
        <f t="shared" si="107"/>
        <v>8.1308403174875821</v>
      </c>
      <c r="L307" s="9">
        <f t="shared" si="108"/>
        <v>2592.15</v>
      </c>
    </row>
    <row r="308" spans="1:12">
      <c r="A308" s="66">
        <f t="shared" si="109"/>
        <v>0.29524056270947258</v>
      </c>
      <c r="B308" s="9">
        <f t="shared" si="110"/>
        <v>2829.75</v>
      </c>
      <c r="C308" s="65">
        <f t="shared" si="104"/>
        <v>0.19524056270947257</v>
      </c>
      <c r="D308" s="9">
        <f t="shared" si="111"/>
        <v>2829.75</v>
      </c>
      <c r="E308" s="66">
        <f t="shared" si="105"/>
        <v>8.1562724020238413</v>
      </c>
      <c r="F308" s="9">
        <f t="shared" si="112"/>
        <v>2829.75</v>
      </c>
      <c r="G308" s="68">
        <f t="shared" si="106"/>
        <v>7.6682059910720664E-4</v>
      </c>
      <c r="H308" s="9">
        <f t="shared" si="113"/>
        <v>2829.75</v>
      </c>
      <c r="I308" s="66">
        <f t="shared" si="114"/>
        <v>8.1570392226229487</v>
      </c>
      <c r="J308" s="9">
        <f t="shared" si="115"/>
        <v>2829.75</v>
      </c>
      <c r="K308" s="9">
        <f t="shared" si="107"/>
        <v>8.1570392226229487</v>
      </c>
      <c r="L308" s="9">
        <f t="shared" si="108"/>
        <v>2829.75</v>
      </c>
    </row>
    <row r="309" spans="1:12">
      <c r="A309" s="66">
        <f t="shared" si="109"/>
        <v>0.29524056270947258</v>
      </c>
      <c r="B309" s="9">
        <f t="shared" si="110"/>
        <v>3100.29</v>
      </c>
      <c r="C309" s="65">
        <f t="shared" si="104"/>
        <v>0.19524056270947257</v>
      </c>
      <c r="D309" s="9">
        <f t="shared" si="111"/>
        <v>3100.29</v>
      </c>
      <c r="E309" s="66">
        <f t="shared" si="105"/>
        <v>8.1827721501928981</v>
      </c>
      <c r="F309" s="9">
        <f t="shared" si="112"/>
        <v>3100.29</v>
      </c>
      <c r="G309" s="68">
        <f t="shared" si="106"/>
        <v>7.7707659943382639E-4</v>
      </c>
      <c r="H309" s="9">
        <f t="shared" si="113"/>
        <v>3100.29</v>
      </c>
      <c r="I309" s="66">
        <f t="shared" si="114"/>
        <v>8.1835492267923318</v>
      </c>
      <c r="J309" s="9">
        <f t="shared" si="115"/>
        <v>3100.29</v>
      </c>
      <c r="K309" s="9">
        <f t="shared" si="107"/>
        <v>8.1835492267923318</v>
      </c>
      <c r="L309" s="9">
        <f t="shared" si="108"/>
        <v>3100.29</v>
      </c>
    </row>
    <row r="310" spans="1:12">
      <c r="A310" s="66">
        <f t="shared" si="109"/>
        <v>0.29524056270947258</v>
      </c>
      <c r="B310" s="9">
        <f t="shared" si="110"/>
        <v>3390.31</v>
      </c>
      <c r="C310" s="65">
        <f t="shared" si="104"/>
        <v>0.19524056270947257</v>
      </c>
      <c r="D310" s="9">
        <f t="shared" si="111"/>
        <v>3390.31</v>
      </c>
      <c r="E310" s="66">
        <f t="shared" si="105"/>
        <v>8.2080003184873718</v>
      </c>
      <c r="F310" s="9">
        <f t="shared" si="112"/>
        <v>3390.31</v>
      </c>
      <c r="G310" s="68">
        <f t="shared" si="106"/>
        <v>7.8628752460348618E-4</v>
      </c>
      <c r="H310" s="9">
        <f t="shared" si="113"/>
        <v>3390.31</v>
      </c>
      <c r="I310" s="66">
        <f t="shared" si="114"/>
        <v>8.2087866060119747</v>
      </c>
      <c r="J310" s="9">
        <f t="shared" si="115"/>
        <v>3390.31</v>
      </c>
      <c r="K310" s="9">
        <f t="shared" si="107"/>
        <v>8.2087866060119747</v>
      </c>
      <c r="L310" s="9">
        <f t="shared" si="108"/>
        <v>3390.31</v>
      </c>
    </row>
    <row r="311" spans="1:12">
      <c r="A311" s="66">
        <f t="shared" si="109"/>
        <v>0.29524056270947258</v>
      </c>
      <c r="B311" s="9">
        <f t="shared" si="110"/>
        <v>3709.88</v>
      </c>
      <c r="C311" s="65">
        <f t="shared" si="104"/>
        <v>0.19524056270947257</v>
      </c>
      <c r="D311" s="9">
        <f t="shared" si="111"/>
        <v>3709.88</v>
      </c>
      <c r="E311" s="66">
        <f t="shared" si="105"/>
        <v>8.2327166014388862</v>
      </c>
      <c r="F311" s="9">
        <f t="shared" si="112"/>
        <v>3709.88</v>
      </c>
      <c r="G311" s="68">
        <f t="shared" si="106"/>
        <v>7.9483059029166554E-4</v>
      </c>
      <c r="H311" s="9">
        <f t="shared" si="113"/>
        <v>3709.88</v>
      </c>
      <c r="I311" s="66">
        <f t="shared" si="114"/>
        <v>8.2335114320291787</v>
      </c>
      <c r="J311" s="9">
        <f t="shared" si="115"/>
        <v>3709.88</v>
      </c>
      <c r="K311" s="9">
        <f t="shared" si="107"/>
        <v>8.2335114320291787</v>
      </c>
      <c r="L311" s="9">
        <f t="shared" si="108"/>
        <v>3709.88</v>
      </c>
    </row>
    <row r="312" spans="1:12">
      <c r="A312" s="66">
        <f t="shared" si="109"/>
        <v>0.32208061386487918</v>
      </c>
      <c r="B312" s="9">
        <f t="shared" si="110"/>
        <v>4059.78</v>
      </c>
      <c r="C312" s="65">
        <f t="shared" si="104"/>
        <v>0.22208061386487918</v>
      </c>
      <c r="D312" s="9">
        <f t="shared" si="111"/>
        <v>4059.78</v>
      </c>
      <c r="E312" s="66">
        <f t="shared" si="105"/>
        <v>8.256776085366905</v>
      </c>
      <c r="F312" s="9">
        <f t="shared" si="112"/>
        <v>4059.78</v>
      </c>
      <c r="G312" s="68">
        <f t="shared" si="106"/>
        <v>8.0272420076176376E-4</v>
      </c>
      <c r="H312" s="9">
        <f t="shared" si="113"/>
        <v>4059.78</v>
      </c>
      <c r="I312" s="66">
        <f t="shared" si="114"/>
        <v>8.2575788095676668</v>
      </c>
      <c r="J312" s="9">
        <f t="shared" si="115"/>
        <v>4059.78</v>
      </c>
      <c r="K312" s="9">
        <f t="shared" si="107"/>
        <v>8.2575788095676668</v>
      </c>
      <c r="L312" s="9">
        <f t="shared" si="108"/>
        <v>4059.78</v>
      </c>
    </row>
    <row r="313" spans="1:12">
      <c r="A313" s="66">
        <f t="shared" si="109"/>
        <v>0.32208061386487918</v>
      </c>
      <c r="B313" s="9">
        <f t="shared" si="110"/>
        <v>4436.33</v>
      </c>
      <c r="C313" s="65">
        <f t="shared" si="104"/>
        <v>0.22208061386487918</v>
      </c>
      <c r="D313" s="9">
        <f t="shared" si="111"/>
        <v>4436.33</v>
      </c>
      <c r="E313" s="66">
        <f t="shared" si="105"/>
        <v>8.2798246407324569</v>
      </c>
      <c r="F313" s="9">
        <f t="shared" si="112"/>
        <v>4436.33</v>
      </c>
      <c r="G313" s="68">
        <f t="shared" si="106"/>
        <v>8.0992353367390904E-4</v>
      </c>
      <c r="H313" s="9">
        <f t="shared" si="113"/>
        <v>4436.33</v>
      </c>
      <c r="I313" s="66">
        <f t="shared" si="114"/>
        <v>8.2806345642661316</v>
      </c>
      <c r="J313" s="9">
        <f t="shared" si="115"/>
        <v>4436.33</v>
      </c>
      <c r="K313" s="9">
        <f t="shared" si="107"/>
        <v>8.2806345642661316</v>
      </c>
      <c r="L313" s="9">
        <f t="shared" si="108"/>
        <v>4436.33</v>
      </c>
    </row>
    <row r="314" spans="1:12">
      <c r="A314" s="66">
        <f t="shared" si="109"/>
        <v>0.32208061386487918</v>
      </c>
      <c r="B314" s="9">
        <f t="shared" si="110"/>
        <v>4848.1000000000004</v>
      </c>
      <c r="C314" s="65">
        <f t="shared" si="104"/>
        <v>0.22208061386487918</v>
      </c>
      <c r="D314" s="9">
        <f t="shared" si="111"/>
        <v>4848.1000000000004</v>
      </c>
      <c r="E314" s="66">
        <f t="shared" si="105"/>
        <v>8.3022887505109875</v>
      </c>
      <c r="F314" s="9">
        <f t="shared" si="112"/>
        <v>4848.1000000000004</v>
      </c>
      <c r="G314" s="68">
        <f t="shared" si="106"/>
        <v>8.1662227511631442E-4</v>
      </c>
      <c r="H314" s="9">
        <f t="shared" si="113"/>
        <v>4848.1000000000004</v>
      </c>
      <c r="I314" s="66">
        <f t="shared" si="114"/>
        <v>8.3031053727861046</v>
      </c>
      <c r="J314" s="9">
        <f t="shared" si="115"/>
        <v>4848.1000000000004</v>
      </c>
      <c r="K314" s="9">
        <f t="shared" si="107"/>
        <v>8.3031053727861046</v>
      </c>
      <c r="L314" s="9">
        <f t="shared" si="108"/>
        <v>4848.1000000000004</v>
      </c>
    </row>
    <row r="315" spans="1:12">
      <c r="A315" s="66">
        <f t="shared" si="109"/>
        <v>0.32208061386487918</v>
      </c>
      <c r="B315" s="9">
        <f t="shared" si="110"/>
        <v>5307.27</v>
      </c>
      <c r="C315" s="65">
        <f t="shared" si="104"/>
        <v>0.22208061386487918</v>
      </c>
      <c r="D315" s="9">
        <f t="shared" si="111"/>
        <v>5307.27</v>
      </c>
      <c r="E315" s="66">
        <f t="shared" si="105"/>
        <v>8.3245968021577266</v>
      </c>
      <c r="F315" s="9">
        <f t="shared" si="112"/>
        <v>5307.27</v>
      </c>
      <c r="G315" s="68">
        <f t="shared" si="106"/>
        <v>8.2298413047187508E-4</v>
      </c>
      <c r="H315" s="9">
        <f t="shared" si="113"/>
        <v>5307.27</v>
      </c>
      <c r="I315" s="66">
        <f t="shared" si="114"/>
        <v>8.3254197862881991</v>
      </c>
      <c r="J315" s="9">
        <f t="shared" si="115"/>
        <v>5307.27</v>
      </c>
      <c r="K315" s="9">
        <f t="shared" si="107"/>
        <v>8.3254197862881991</v>
      </c>
      <c r="L315" s="9">
        <f t="shared" si="108"/>
        <v>5307.27</v>
      </c>
    </row>
    <row r="316" spans="1:12">
      <c r="A316" s="66">
        <f t="shared" si="109"/>
        <v>0.32208061386487918</v>
      </c>
      <c r="B316" s="9">
        <f t="shared" si="110"/>
        <v>5807.41</v>
      </c>
      <c r="C316" s="65">
        <f t="shared" si="104"/>
        <v>0.22208061386487918</v>
      </c>
      <c r="D316" s="9">
        <f t="shared" si="111"/>
        <v>5807.41</v>
      </c>
      <c r="E316" s="66">
        <f t="shared" si="105"/>
        <v>8.3462251451671499</v>
      </c>
      <c r="F316" s="9">
        <f t="shared" si="112"/>
        <v>5807.41</v>
      </c>
      <c r="G316" s="68">
        <f t="shared" si="106"/>
        <v>8.2889325936125571E-4</v>
      </c>
      <c r="H316" s="9">
        <f t="shared" si="113"/>
        <v>5807.41</v>
      </c>
      <c r="I316" s="66">
        <f t="shared" si="114"/>
        <v>8.3470540384265117</v>
      </c>
      <c r="J316" s="9">
        <f t="shared" si="115"/>
        <v>5807.41</v>
      </c>
      <c r="K316" s="9">
        <f t="shared" si="107"/>
        <v>8.3470540384265117</v>
      </c>
      <c r="L316" s="9">
        <f t="shared" si="108"/>
        <v>5807.41</v>
      </c>
    </row>
    <row r="317" spans="1:12">
      <c r="A317" s="66">
        <f t="shared" si="109"/>
        <v>0.34892066502028574</v>
      </c>
      <c r="B317" s="9">
        <f t="shared" si="110"/>
        <v>6358.06</v>
      </c>
      <c r="C317" s="65">
        <f t="shared" si="104"/>
        <v>0.24892066502028573</v>
      </c>
      <c r="D317" s="9">
        <f t="shared" si="111"/>
        <v>6358.06</v>
      </c>
      <c r="E317" s="66">
        <f t="shared" si="105"/>
        <v>8.3674266055299356</v>
      </c>
      <c r="F317" s="9">
        <f t="shared" si="112"/>
        <v>6358.06</v>
      </c>
      <c r="G317" s="68">
        <f t="shared" si="106"/>
        <v>8.3445334163428843E-4</v>
      </c>
      <c r="H317" s="9">
        <f t="shared" si="113"/>
        <v>6358.06</v>
      </c>
      <c r="I317" s="66">
        <f t="shared" si="114"/>
        <v>8.3682610588715693</v>
      </c>
      <c r="J317" s="9">
        <f t="shared" si="115"/>
        <v>6358.06</v>
      </c>
      <c r="K317" s="9">
        <f t="shared" si="107"/>
        <v>8.3682610588715693</v>
      </c>
      <c r="L317" s="9">
        <f t="shared" si="108"/>
        <v>6358.06</v>
      </c>
    </row>
    <row r="318" spans="1:12">
      <c r="A318" s="66">
        <f t="shared" si="109"/>
        <v>0.37576071617569234</v>
      </c>
      <c r="B318" s="9">
        <f t="shared" si="110"/>
        <v>6947.94</v>
      </c>
      <c r="C318" s="65">
        <f t="shared" si="104"/>
        <v>0.27576071617569231</v>
      </c>
      <c r="D318" s="9">
        <f t="shared" si="111"/>
        <v>6947.94</v>
      </c>
      <c r="E318" s="66">
        <f t="shared" si="105"/>
        <v>8.3876722661530589</v>
      </c>
      <c r="F318" s="9">
        <f t="shared" si="112"/>
        <v>6947.94</v>
      </c>
      <c r="G318" s="68">
        <f t="shared" si="106"/>
        <v>8.3956035274605355E-4</v>
      </c>
      <c r="H318" s="9">
        <f t="shared" si="113"/>
        <v>6947.94</v>
      </c>
      <c r="I318" s="66">
        <f t="shared" si="114"/>
        <v>8.3885118265058054</v>
      </c>
      <c r="J318" s="9">
        <f t="shared" si="115"/>
        <v>6947.94</v>
      </c>
      <c r="K318" s="9">
        <f t="shared" si="107"/>
        <v>8.3885118265058054</v>
      </c>
      <c r="L318" s="9">
        <f t="shared" si="108"/>
        <v>6947.94</v>
      </c>
    </row>
    <row r="319" spans="1:12">
      <c r="A319" s="66">
        <f t="shared" si="109"/>
        <v>0.40260076733109901</v>
      </c>
      <c r="B319" s="9">
        <f t="shared" si="110"/>
        <v>7607.3</v>
      </c>
      <c r="C319" s="65">
        <f t="shared" si="104"/>
        <v>0.30260076733109897</v>
      </c>
      <c r="D319" s="9">
        <f t="shared" si="111"/>
        <v>7607.3</v>
      </c>
      <c r="E319" s="66">
        <f t="shared" si="105"/>
        <v>8.4078500525561886</v>
      </c>
      <c r="F319" s="9">
        <f t="shared" si="112"/>
        <v>7607.3</v>
      </c>
      <c r="G319" s="68">
        <f t="shared" si="106"/>
        <v>8.4446436333347372E-4</v>
      </c>
      <c r="H319" s="9">
        <f t="shared" si="113"/>
        <v>7607.3</v>
      </c>
      <c r="I319" s="66">
        <f t="shared" si="114"/>
        <v>8.4086945169195229</v>
      </c>
      <c r="J319" s="9">
        <f t="shared" si="115"/>
        <v>7607.3</v>
      </c>
      <c r="K319" s="9">
        <f t="shared" si="107"/>
        <v>8.4086945169195229</v>
      </c>
      <c r="L319" s="9">
        <f t="shared" si="108"/>
        <v>7607.3</v>
      </c>
    </row>
    <row r="320" spans="1:12">
      <c r="A320" s="66">
        <f t="shared" si="109"/>
        <v>0.42944081848650562</v>
      </c>
      <c r="B320" s="9">
        <f t="shared" si="110"/>
        <v>8320.24</v>
      </c>
      <c r="C320" s="65">
        <f t="shared" si="104"/>
        <v>0.32944081848650564</v>
      </c>
      <c r="D320" s="9">
        <f t="shared" si="111"/>
        <v>8320.24</v>
      </c>
      <c r="E320" s="66">
        <f t="shared" si="105"/>
        <v>8.42729872721638</v>
      </c>
      <c r="F320" s="9">
        <f t="shared" si="112"/>
        <v>8320.24</v>
      </c>
      <c r="G320" s="68">
        <f t="shared" si="106"/>
        <v>8.4902481476690247E-4</v>
      </c>
      <c r="H320" s="9">
        <f t="shared" si="113"/>
        <v>8320.24</v>
      </c>
      <c r="I320" s="66">
        <f t="shared" si="114"/>
        <v>8.4281477520311476</v>
      </c>
      <c r="J320" s="9">
        <f t="shared" si="115"/>
        <v>8320.24</v>
      </c>
      <c r="K320" s="9">
        <f t="shared" si="107"/>
        <v>8.4281477520311476</v>
      </c>
      <c r="L320" s="9">
        <f t="shared" si="108"/>
        <v>8320.24</v>
      </c>
    </row>
    <row r="321" spans="1:12">
      <c r="A321" s="66">
        <f t="shared" si="109"/>
        <v>0.45628086964191217</v>
      </c>
      <c r="B321" s="9">
        <f t="shared" si="110"/>
        <v>9096.5400000000009</v>
      </c>
      <c r="C321" s="65">
        <f t="shared" ref="C321:C342" si="116">IF(D104&lt;0.0001,0.1,IF(D104="",0.001,D104))</f>
        <v>0.35628086964191219</v>
      </c>
      <c r="D321" s="9">
        <f t="shared" si="111"/>
        <v>9096.5400000000009</v>
      </c>
      <c r="E321" s="66">
        <f t="shared" ref="E321:E342" si="117">IF(E104&lt;0.0001,0.1,IF(E104="",E320,E104))</f>
        <v>8.4461997105024569</v>
      </c>
      <c r="F321" s="9">
        <f t="shared" si="112"/>
        <v>9096.5400000000009</v>
      </c>
      <c r="G321" s="68">
        <f t="shared" ref="G321:G342" si="118">IF(G104&lt;0.0001,0.1,IF(G104="",0.0001,G104))</f>
        <v>8.5330832743508111E-4</v>
      </c>
      <c r="H321" s="9">
        <f t="shared" si="113"/>
        <v>9096.5400000000009</v>
      </c>
      <c r="I321" s="66">
        <f t="shared" si="114"/>
        <v>8.4470530188298927</v>
      </c>
      <c r="J321" s="9">
        <f t="shared" si="115"/>
        <v>9096.5400000000009</v>
      </c>
      <c r="K321" s="9">
        <f t="shared" ref="K321:K342" si="119">IF(M104&lt;0.0001,0.1,IF(M104="",0.0001,M104))</f>
        <v>8.4470530188298927</v>
      </c>
      <c r="L321" s="9">
        <f t="shared" ref="L321:L342" si="120">IF(C105="",D321,C105)</f>
        <v>9096.5400000000009</v>
      </c>
    </row>
    <row r="322" spans="1:12">
      <c r="A322" s="66">
        <f t="shared" ref="A322:A342" si="121">IF(B105="",A321,IF(B105&lt;0.0001,0.1,B105))</f>
        <v>0.48312092079731878</v>
      </c>
      <c r="B322" s="9">
        <f t="shared" ref="B322:B342" si="122">IF(A105="",B321,A105)</f>
        <v>9956.2099999999991</v>
      </c>
      <c r="C322" s="65">
        <f t="shared" si="116"/>
        <v>0.38312092079731874</v>
      </c>
      <c r="D322" s="9">
        <f t="shared" ref="D322:D342" si="123">IF(A105="",B321,A105)</f>
        <v>9956.2099999999991</v>
      </c>
      <c r="E322" s="66">
        <f t="shared" si="117"/>
        <v>8.4648776026982357</v>
      </c>
      <c r="F322" s="9">
        <f t="shared" ref="F322:F342" si="124">IF(A105="",B321,A105)</f>
        <v>9956.2099999999991</v>
      </c>
      <c r="G322" s="68">
        <f t="shared" si="118"/>
        <v>8.5740448111621347E-4</v>
      </c>
      <c r="H322" s="9">
        <f t="shared" ref="H322:H342" si="125">IF(A105="",B321,A105)</f>
        <v>9956.2099999999991</v>
      </c>
      <c r="I322" s="66">
        <f t="shared" ref="I322:I342" si="126">IF(I105&lt;0.0001,0.1,IF(I105="",I321,I105))</f>
        <v>8.4657350071793527</v>
      </c>
      <c r="J322" s="9">
        <f t="shared" ref="J322:J342" si="127">IF(A105="",B321,A105)</f>
        <v>9956.2099999999991</v>
      </c>
      <c r="K322" s="9">
        <f t="shared" si="119"/>
        <v>8.4657350071793527</v>
      </c>
      <c r="L322" s="9">
        <f t="shared" si="120"/>
        <v>9956.2099999999991</v>
      </c>
    </row>
    <row r="323" spans="1:12">
      <c r="A323" s="66">
        <f t="shared" si="121"/>
        <v>0.48312092079731878</v>
      </c>
      <c r="B323" s="9">
        <f t="shared" si="122"/>
        <v>10897.39</v>
      </c>
      <c r="C323" s="65">
        <f t="shared" si="116"/>
        <v>0.38312092079731874</v>
      </c>
      <c r="D323" s="9">
        <f t="shared" si="123"/>
        <v>10897.39</v>
      </c>
      <c r="E323" s="66">
        <f t="shared" si="117"/>
        <v>8.4831177581862374</v>
      </c>
      <c r="F323" s="9">
        <f t="shared" si="124"/>
        <v>10897.39</v>
      </c>
      <c r="G323" s="68">
        <f t="shared" si="118"/>
        <v>8.6127956130834676E-4</v>
      </c>
      <c r="H323" s="9">
        <f t="shared" si="125"/>
        <v>10897.39</v>
      </c>
      <c r="I323" s="66">
        <f t="shared" si="126"/>
        <v>8.4839790377475452</v>
      </c>
      <c r="J323" s="9">
        <f t="shared" si="127"/>
        <v>10897.39</v>
      </c>
      <c r="K323" s="9">
        <f t="shared" si="119"/>
        <v>8.4839790377475452</v>
      </c>
      <c r="L323" s="9">
        <f t="shared" si="120"/>
        <v>10897.39</v>
      </c>
    </row>
    <row r="324" spans="1:12">
      <c r="A324" s="66">
        <f t="shared" si="121"/>
        <v>0.48312092079731878</v>
      </c>
      <c r="B324" s="9">
        <f t="shared" si="122"/>
        <v>11896.86</v>
      </c>
      <c r="C324" s="65">
        <f t="shared" si="116"/>
        <v>0.38312092079731874</v>
      </c>
      <c r="D324" s="9">
        <f t="shared" si="123"/>
        <v>11896.86</v>
      </c>
      <c r="E324" s="66">
        <f t="shared" si="117"/>
        <v>8.5004284286074885</v>
      </c>
      <c r="F324" s="9">
        <f t="shared" si="124"/>
        <v>11896.86</v>
      </c>
      <c r="G324" s="68">
        <f t="shared" si="118"/>
        <v>8.6484801580705042E-4</v>
      </c>
      <c r="H324" s="9">
        <f t="shared" si="125"/>
        <v>11896.86</v>
      </c>
      <c r="I324" s="66">
        <f t="shared" si="126"/>
        <v>8.5012932766232954</v>
      </c>
      <c r="J324" s="9">
        <f t="shared" si="127"/>
        <v>11896.86</v>
      </c>
      <c r="K324" s="9">
        <f t="shared" si="119"/>
        <v>8.5012932766232954</v>
      </c>
      <c r="L324" s="9">
        <f t="shared" si="120"/>
        <v>11896.86</v>
      </c>
    </row>
    <row r="325" spans="1:12">
      <c r="A325" s="66">
        <f t="shared" si="121"/>
        <v>0.48312092079731878</v>
      </c>
      <c r="B325" s="9">
        <f t="shared" si="122"/>
        <v>12996.17</v>
      </c>
      <c r="C325" s="65">
        <f t="shared" si="116"/>
        <v>0.38312092079731874</v>
      </c>
      <c r="D325" s="9">
        <f t="shared" si="123"/>
        <v>12996.17</v>
      </c>
      <c r="E325" s="66">
        <f t="shared" si="117"/>
        <v>8.5174692858554248</v>
      </c>
      <c r="F325" s="9">
        <f t="shared" si="124"/>
        <v>12996.17</v>
      </c>
      <c r="G325" s="68">
        <f t="shared" si="118"/>
        <v>8.6826149162772871E-4</v>
      </c>
      <c r="H325" s="9">
        <f t="shared" si="125"/>
        <v>12996.17</v>
      </c>
      <c r="I325" s="66">
        <f t="shared" si="126"/>
        <v>8.518337547347052</v>
      </c>
      <c r="J325" s="9">
        <f t="shared" si="127"/>
        <v>12996.17</v>
      </c>
      <c r="K325" s="9">
        <f t="shared" si="119"/>
        <v>8.518337547347052</v>
      </c>
      <c r="L325" s="9">
        <f t="shared" si="120"/>
        <v>12996.17</v>
      </c>
    </row>
    <row r="326" spans="1:12">
      <c r="A326" s="66">
        <f t="shared" si="121"/>
        <v>0.48312092079731878</v>
      </c>
      <c r="B326" s="9">
        <f t="shared" si="122"/>
        <v>14296.38</v>
      </c>
      <c r="C326" s="65">
        <f t="shared" si="116"/>
        <v>0.38312092079731874</v>
      </c>
      <c r="D326" s="9">
        <f t="shared" si="123"/>
        <v>14296.38</v>
      </c>
      <c r="E326" s="66">
        <f t="shared" si="117"/>
        <v>8.5354262378825752</v>
      </c>
      <c r="F326" s="9">
        <f t="shared" si="124"/>
        <v>14296.38</v>
      </c>
      <c r="G326" s="68">
        <f t="shared" si="118"/>
        <v>8.7175630799693992E-4</v>
      </c>
      <c r="H326" s="9">
        <f t="shared" si="125"/>
        <v>14296.38</v>
      </c>
      <c r="I326" s="66">
        <f t="shared" si="126"/>
        <v>8.5362979941905728</v>
      </c>
      <c r="J326" s="9">
        <f t="shared" si="127"/>
        <v>14296.38</v>
      </c>
      <c r="K326" s="9">
        <f t="shared" si="119"/>
        <v>8.5362979941905728</v>
      </c>
      <c r="L326" s="9">
        <f t="shared" si="120"/>
        <v>14296.38</v>
      </c>
    </row>
    <row r="327" spans="1:12">
      <c r="A327" s="66">
        <f t="shared" si="121"/>
        <v>0.48312092079731878</v>
      </c>
      <c r="B327" s="9">
        <f t="shared" si="122"/>
        <v>15596.85</v>
      </c>
      <c r="C327" s="65">
        <f t="shared" si="116"/>
        <v>0.38312092079731874</v>
      </c>
      <c r="D327" s="9">
        <f t="shared" si="123"/>
        <v>15596.85</v>
      </c>
      <c r="E327" s="66">
        <f t="shared" si="117"/>
        <v>8.5514472330228593</v>
      </c>
      <c r="F327" s="9">
        <f t="shared" si="124"/>
        <v>15596.85</v>
      </c>
      <c r="G327" s="68">
        <f t="shared" si="118"/>
        <v>8.7478945293475757E-4</v>
      </c>
      <c r="H327" s="9">
        <f t="shared" si="125"/>
        <v>15596.85</v>
      </c>
      <c r="I327" s="66">
        <f t="shared" si="126"/>
        <v>8.5523220224757939</v>
      </c>
      <c r="J327" s="9">
        <f t="shared" si="127"/>
        <v>15596.85</v>
      </c>
      <c r="K327" s="9">
        <f t="shared" si="119"/>
        <v>8.5523220224757939</v>
      </c>
      <c r="L327" s="9">
        <f t="shared" si="120"/>
        <v>15596.85</v>
      </c>
    </row>
    <row r="328" spans="1:12">
      <c r="A328" s="66">
        <f t="shared" si="121"/>
        <v>0.48312092079731878</v>
      </c>
      <c r="B328" s="9">
        <f t="shared" si="122"/>
        <v>17096.39</v>
      </c>
      <c r="C328" s="65">
        <f t="shared" si="116"/>
        <v>0.38312092079731874</v>
      </c>
      <c r="D328" s="9">
        <f t="shared" si="123"/>
        <v>17096.39</v>
      </c>
      <c r="E328" s="66">
        <f t="shared" si="117"/>
        <v>8.5679651993420443</v>
      </c>
      <c r="F328" s="9">
        <f t="shared" si="124"/>
        <v>17096.39</v>
      </c>
      <c r="G328" s="68">
        <f t="shared" si="118"/>
        <v>8.7783620099611591E-4</v>
      </c>
      <c r="H328" s="9">
        <f t="shared" si="125"/>
        <v>17096.39</v>
      </c>
      <c r="I328" s="66">
        <f t="shared" si="126"/>
        <v>8.5688430355430398</v>
      </c>
      <c r="J328" s="9">
        <f t="shared" si="127"/>
        <v>17096.39</v>
      </c>
      <c r="K328" s="9">
        <f t="shared" si="119"/>
        <v>8.5688430355430398</v>
      </c>
      <c r="L328" s="9">
        <f t="shared" si="120"/>
        <v>17096.39</v>
      </c>
    </row>
    <row r="329" spans="1:12">
      <c r="A329" s="66">
        <f t="shared" si="121"/>
        <v>0.48312092079731878</v>
      </c>
      <c r="B329" s="9">
        <f t="shared" si="122"/>
        <v>18696.68</v>
      </c>
      <c r="C329" s="65">
        <f t="shared" si="116"/>
        <v>0.38312092079731874</v>
      </c>
      <c r="D329" s="9">
        <f t="shared" si="123"/>
        <v>18696.68</v>
      </c>
      <c r="E329" s="66">
        <f t="shared" si="117"/>
        <v>8.5837079483997147</v>
      </c>
      <c r="F329" s="9">
        <f t="shared" si="124"/>
        <v>18696.68</v>
      </c>
      <c r="G329" s="68">
        <f t="shared" si="118"/>
        <v>8.8066676548807993E-4</v>
      </c>
      <c r="H329" s="9">
        <f t="shared" si="125"/>
        <v>18696.68</v>
      </c>
      <c r="I329" s="66">
        <f t="shared" si="126"/>
        <v>8.5845886151652024</v>
      </c>
      <c r="J329" s="9">
        <f t="shared" si="127"/>
        <v>18696.68</v>
      </c>
      <c r="K329" s="9">
        <f t="shared" si="119"/>
        <v>8.5845886151652024</v>
      </c>
      <c r="L329" s="9">
        <f t="shared" si="120"/>
        <v>18696.68</v>
      </c>
    </row>
    <row r="330" spans="1:12">
      <c r="A330" s="66">
        <f t="shared" si="121"/>
        <v>0.48312092079731878</v>
      </c>
      <c r="B330" s="9">
        <f t="shared" si="122"/>
        <v>20396.45</v>
      </c>
      <c r="C330" s="65">
        <f t="shared" si="116"/>
        <v>0.38312092079731874</v>
      </c>
      <c r="D330" s="9">
        <f t="shared" si="123"/>
        <v>20396.45</v>
      </c>
      <c r="E330" s="66">
        <f t="shared" si="117"/>
        <v>8.5986894525837805</v>
      </c>
      <c r="F330" s="9">
        <f t="shared" si="124"/>
        <v>20396.45</v>
      </c>
      <c r="G330" s="68">
        <f t="shared" si="118"/>
        <v>8.8329653116003457E-4</v>
      </c>
      <c r="H330" s="9">
        <f t="shared" si="125"/>
        <v>20396.45</v>
      </c>
      <c r="I330" s="66">
        <f t="shared" si="126"/>
        <v>8.599572749114941</v>
      </c>
      <c r="J330" s="9">
        <f t="shared" si="127"/>
        <v>20396.45</v>
      </c>
      <c r="K330" s="9">
        <f t="shared" si="119"/>
        <v>8.599572749114941</v>
      </c>
      <c r="L330" s="9">
        <f t="shared" si="120"/>
        <v>20396.45</v>
      </c>
    </row>
    <row r="331" spans="1:12">
      <c r="A331" s="66">
        <f t="shared" si="121"/>
        <v>0.48312092079731878</v>
      </c>
      <c r="B331" s="9">
        <f t="shared" si="122"/>
        <v>22300.1</v>
      </c>
      <c r="C331" s="65">
        <f t="shared" si="116"/>
        <v>0.38312092079731874</v>
      </c>
      <c r="D331" s="9">
        <f t="shared" si="123"/>
        <v>22300.1</v>
      </c>
      <c r="E331" s="66">
        <f t="shared" si="117"/>
        <v>8.6137274160604616</v>
      </c>
      <c r="F331" s="9">
        <f t="shared" si="124"/>
        <v>22300.1</v>
      </c>
      <c r="G331" s="68">
        <f t="shared" si="118"/>
        <v>8.8587569531268302E-4</v>
      </c>
      <c r="H331" s="9">
        <f t="shared" si="125"/>
        <v>22300.1</v>
      </c>
      <c r="I331" s="66">
        <f t="shared" si="126"/>
        <v>8.6146132917557736</v>
      </c>
      <c r="J331" s="9">
        <f t="shared" si="127"/>
        <v>22300.1</v>
      </c>
      <c r="K331" s="9">
        <f t="shared" si="119"/>
        <v>8.6146132917557736</v>
      </c>
      <c r="L331" s="9">
        <f t="shared" si="120"/>
        <v>22300.1</v>
      </c>
    </row>
    <row r="332" spans="1:12">
      <c r="A332" s="66">
        <f t="shared" si="121"/>
        <v>0.48312092079731878</v>
      </c>
      <c r="B332" s="9">
        <f t="shared" si="122"/>
        <v>24399.17</v>
      </c>
      <c r="C332" s="65">
        <f t="shared" si="116"/>
        <v>0.38312092079731874</v>
      </c>
      <c r="D332" s="9">
        <f t="shared" si="123"/>
        <v>24399.17</v>
      </c>
      <c r="E332" s="66">
        <f t="shared" si="117"/>
        <v>8.6285654267375325</v>
      </c>
      <c r="F332" s="9">
        <f t="shared" si="124"/>
        <v>24399.17</v>
      </c>
      <c r="G332" s="68">
        <f t="shared" si="118"/>
        <v>8.8836314954038298E-4</v>
      </c>
      <c r="H332" s="9">
        <f t="shared" si="125"/>
        <v>24399.17</v>
      </c>
      <c r="I332" s="66">
        <f t="shared" si="126"/>
        <v>8.6294537898870729</v>
      </c>
      <c r="J332" s="9">
        <f t="shared" si="127"/>
        <v>24399.17</v>
      </c>
      <c r="K332" s="9">
        <f t="shared" si="119"/>
        <v>8.6294537898870729</v>
      </c>
      <c r="L332" s="9">
        <f t="shared" si="120"/>
        <v>24399.17</v>
      </c>
    </row>
    <row r="333" spans="1:12">
      <c r="A333" s="66">
        <f t="shared" si="121"/>
        <v>0.48312092079731878</v>
      </c>
      <c r="B333" s="9">
        <f t="shared" si="122"/>
        <v>26700.04</v>
      </c>
      <c r="C333" s="65">
        <f t="shared" si="116"/>
        <v>0.38312092079731874</v>
      </c>
      <c r="D333" s="9">
        <f t="shared" si="123"/>
        <v>26700.04</v>
      </c>
      <c r="E333" s="66">
        <f t="shared" si="117"/>
        <v>8.643115003338453</v>
      </c>
      <c r="F333" s="9">
        <f t="shared" si="124"/>
        <v>26700.04</v>
      </c>
      <c r="G333" s="68">
        <f t="shared" si="118"/>
        <v>8.9074870295544561E-4</v>
      </c>
      <c r="H333" s="9">
        <f t="shared" si="125"/>
        <v>26700.04</v>
      </c>
      <c r="I333" s="66">
        <f t="shared" si="126"/>
        <v>8.6440057520414086</v>
      </c>
      <c r="J333" s="9">
        <f t="shared" si="127"/>
        <v>26700.04</v>
      </c>
      <c r="K333" s="9">
        <f t="shared" si="119"/>
        <v>8.6440057520414086</v>
      </c>
      <c r="L333" s="9">
        <f t="shared" si="120"/>
        <v>26700.04</v>
      </c>
    </row>
    <row r="334" spans="1:12">
      <c r="A334" s="66">
        <f t="shared" si="121"/>
        <v>0.48312092079731878</v>
      </c>
      <c r="B334" s="9">
        <f t="shared" si="122"/>
        <v>29300.17</v>
      </c>
      <c r="C334" s="65">
        <f t="shared" si="116"/>
        <v>0.38312092079731874</v>
      </c>
      <c r="D334" s="9">
        <f t="shared" si="123"/>
        <v>29300.17</v>
      </c>
      <c r="E334" s="66">
        <f t="shared" si="117"/>
        <v>8.6577994183913312</v>
      </c>
      <c r="F334" s="9">
        <f t="shared" si="124"/>
        <v>29300.17</v>
      </c>
      <c r="G334" s="68">
        <f t="shared" si="118"/>
        <v>8.9310434887666229E-4</v>
      </c>
      <c r="H334" s="9">
        <f t="shared" si="125"/>
        <v>29300.17</v>
      </c>
      <c r="I334" s="66">
        <f t="shared" si="126"/>
        <v>8.658692522740207</v>
      </c>
      <c r="J334" s="9">
        <f t="shared" si="127"/>
        <v>29300.17</v>
      </c>
      <c r="K334" s="9">
        <f t="shared" si="119"/>
        <v>8.658692522740207</v>
      </c>
      <c r="L334" s="9">
        <f t="shared" si="120"/>
        <v>29300.17</v>
      </c>
    </row>
    <row r="335" spans="1:12">
      <c r="A335" s="66">
        <f t="shared" si="121"/>
        <v>0.48312092079731878</v>
      </c>
      <c r="B335" s="9">
        <f t="shared" si="122"/>
        <v>31999.72</v>
      </c>
      <c r="C335" s="65">
        <f t="shared" si="116"/>
        <v>0.38312092079731874</v>
      </c>
      <c r="D335" s="9">
        <f t="shared" si="123"/>
        <v>31999.72</v>
      </c>
      <c r="E335" s="66">
        <f t="shared" si="117"/>
        <v>8.6714360783140858</v>
      </c>
      <c r="F335" s="9">
        <f t="shared" si="124"/>
        <v>31999.72</v>
      </c>
      <c r="G335" s="68">
        <f t="shared" si="118"/>
        <v>8.9524658380409604E-4</v>
      </c>
      <c r="H335" s="9">
        <f t="shared" si="125"/>
        <v>31999.72</v>
      </c>
      <c r="I335" s="66">
        <f t="shared" si="126"/>
        <v>8.6723313248978897</v>
      </c>
      <c r="J335" s="9">
        <f t="shared" si="127"/>
        <v>31999.72</v>
      </c>
      <c r="K335" s="9">
        <f t="shared" si="119"/>
        <v>8.6723313248978897</v>
      </c>
      <c r="L335" s="9">
        <f t="shared" si="120"/>
        <v>31999.72</v>
      </c>
    </row>
    <row r="336" spans="1:12">
      <c r="A336" s="66">
        <f t="shared" si="121"/>
        <v>0.48312092079731878</v>
      </c>
      <c r="B336" s="9">
        <f t="shared" si="122"/>
        <v>35000.699999999997</v>
      </c>
      <c r="C336" s="65">
        <f t="shared" si="116"/>
        <v>0.38312092079731874</v>
      </c>
      <c r="D336" s="9">
        <f t="shared" si="123"/>
        <v>35000.699999999997</v>
      </c>
      <c r="E336" s="66">
        <f t="shared" si="117"/>
        <v>8.6850250886696916</v>
      </c>
      <c r="F336" s="9">
        <f t="shared" si="124"/>
        <v>35000.699999999997</v>
      </c>
      <c r="G336" s="68">
        <f t="shared" si="118"/>
        <v>8.9733922193262433E-4</v>
      </c>
      <c r="H336" s="9">
        <f t="shared" si="125"/>
        <v>35000.699999999997</v>
      </c>
      <c r="I336" s="66">
        <f t="shared" si="126"/>
        <v>8.6859224278916241</v>
      </c>
      <c r="J336" s="9">
        <f t="shared" si="127"/>
        <v>35000.699999999997</v>
      </c>
      <c r="K336" s="9">
        <f t="shared" si="119"/>
        <v>8.6859224278916241</v>
      </c>
      <c r="L336" s="9">
        <f t="shared" si="120"/>
        <v>35000.699999999997</v>
      </c>
    </row>
    <row r="337" spans="1:12">
      <c r="A337" s="66">
        <f t="shared" si="121"/>
        <v>0.48312092079731878</v>
      </c>
      <c r="B337" s="9">
        <f t="shared" si="122"/>
        <v>38303.839999999997</v>
      </c>
      <c r="C337" s="65">
        <f t="shared" si="116"/>
        <v>0.38312092079731874</v>
      </c>
      <c r="D337" s="9">
        <f t="shared" si="123"/>
        <v>38303.839999999997</v>
      </c>
      <c r="E337" s="66">
        <f t="shared" si="117"/>
        <v>8.6984189711265731</v>
      </c>
      <c r="F337" s="9">
        <f t="shared" si="124"/>
        <v>38303.839999999997</v>
      </c>
      <c r="G337" s="68">
        <f t="shared" si="118"/>
        <v>8.9936187091626467E-4</v>
      </c>
      <c r="H337" s="9">
        <f t="shared" si="125"/>
        <v>38303.839999999997</v>
      </c>
      <c r="I337" s="66">
        <f t="shared" si="126"/>
        <v>8.699318332997489</v>
      </c>
      <c r="J337" s="9">
        <f t="shared" si="127"/>
        <v>38303.839999999997</v>
      </c>
      <c r="K337" s="9">
        <f t="shared" si="119"/>
        <v>8.699318332997489</v>
      </c>
      <c r="L337" s="9">
        <f t="shared" si="120"/>
        <v>38303.839999999997</v>
      </c>
    </row>
    <row r="338" spans="1:12">
      <c r="A338" s="66">
        <f t="shared" si="121"/>
        <v>0.48312092079731878</v>
      </c>
      <c r="B338" s="9">
        <f t="shared" si="122"/>
        <v>41886.1</v>
      </c>
      <c r="C338" s="65">
        <f t="shared" si="116"/>
        <v>0.38312092079731874</v>
      </c>
      <c r="D338" s="9">
        <f t="shared" si="123"/>
        <v>41886.1</v>
      </c>
      <c r="E338" s="66">
        <f t="shared" si="117"/>
        <v>8.7114310903588272</v>
      </c>
      <c r="F338" s="9">
        <f t="shared" si="124"/>
        <v>41886.1</v>
      </c>
      <c r="G338" s="68">
        <f t="shared" si="118"/>
        <v>9.0128997356785459E-4</v>
      </c>
      <c r="H338" s="9">
        <f t="shared" si="125"/>
        <v>41886.1</v>
      </c>
      <c r="I338" s="66">
        <f t="shared" si="126"/>
        <v>8.7123323803323949</v>
      </c>
      <c r="J338" s="9">
        <f t="shared" si="127"/>
        <v>41886.1</v>
      </c>
      <c r="K338" s="9">
        <f t="shared" si="119"/>
        <v>8.7123323803323949</v>
      </c>
      <c r="L338" s="9">
        <f t="shared" si="120"/>
        <v>41886.1</v>
      </c>
    </row>
    <row r="339" spans="1:12">
      <c r="A339" s="66">
        <f t="shared" si="121"/>
        <v>0.48312092079731878</v>
      </c>
      <c r="B339" s="9">
        <f t="shared" si="122"/>
        <v>45801.54</v>
      </c>
      <c r="C339" s="65">
        <f t="shared" si="116"/>
        <v>0.38312092079731874</v>
      </c>
      <c r="D339" s="9">
        <f t="shared" si="123"/>
        <v>45801.54</v>
      </c>
      <c r="E339" s="66">
        <f t="shared" si="117"/>
        <v>8.7241803680586969</v>
      </c>
      <c r="F339" s="9">
        <f t="shared" si="124"/>
        <v>45801.54</v>
      </c>
      <c r="G339" s="68">
        <f t="shared" si="118"/>
        <v>9.0314483254090409E-4</v>
      </c>
      <c r="H339" s="9">
        <f t="shared" si="125"/>
        <v>45801.54</v>
      </c>
      <c r="I339" s="66">
        <f t="shared" si="126"/>
        <v>8.7250835128912385</v>
      </c>
      <c r="J339" s="9">
        <f t="shared" si="127"/>
        <v>45801.54</v>
      </c>
      <c r="K339" s="9">
        <f t="shared" si="119"/>
        <v>8.7250835128912385</v>
      </c>
      <c r="L339" s="9">
        <f t="shared" si="120"/>
        <v>45801.54</v>
      </c>
    </row>
    <row r="340" spans="1:12">
      <c r="A340" s="66">
        <f t="shared" si="121"/>
        <v>0.48312092079731878</v>
      </c>
      <c r="B340" s="9">
        <f t="shared" si="122"/>
        <v>50101.91</v>
      </c>
      <c r="C340" s="65">
        <f t="shared" si="116"/>
        <v>0.38312092079731874</v>
      </c>
      <c r="D340" s="9">
        <f t="shared" si="123"/>
        <v>50101.91</v>
      </c>
      <c r="E340" s="66">
        <f t="shared" si="117"/>
        <v>8.7367325551975625</v>
      </c>
      <c r="F340" s="9">
        <f t="shared" si="124"/>
        <v>50101.91</v>
      </c>
      <c r="G340" s="68">
        <f t="shared" si="118"/>
        <v>9.0493873958893013E-4</v>
      </c>
      <c r="H340" s="9">
        <f t="shared" si="125"/>
        <v>50101.91</v>
      </c>
      <c r="I340" s="66">
        <f t="shared" si="126"/>
        <v>8.7376374939371519</v>
      </c>
      <c r="J340" s="9">
        <f t="shared" si="127"/>
        <v>50101.91</v>
      </c>
      <c r="K340" s="9">
        <f t="shared" si="119"/>
        <v>8.7376374939371519</v>
      </c>
      <c r="L340" s="9">
        <f t="shared" si="120"/>
        <v>50101.91</v>
      </c>
    </row>
    <row r="341" spans="1:12">
      <c r="A341" s="66">
        <f t="shared" si="121"/>
        <v>0.48312092079731878</v>
      </c>
      <c r="B341" s="9">
        <f t="shared" si="122"/>
        <v>54801.69</v>
      </c>
      <c r="C341" s="65">
        <f t="shared" si="116"/>
        <v>0.38312092079731874</v>
      </c>
      <c r="D341" s="9">
        <f t="shared" si="123"/>
        <v>54801.69</v>
      </c>
      <c r="E341" s="66">
        <f t="shared" si="117"/>
        <v>8.7490297494089901</v>
      </c>
      <c r="F341" s="9">
        <f t="shared" si="124"/>
        <v>54801.69</v>
      </c>
      <c r="G341" s="68">
        <f t="shared" si="118"/>
        <v>9.0666595428121727E-4</v>
      </c>
      <c r="H341" s="9">
        <f t="shared" si="125"/>
        <v>54801.69</v>
      </c>
      <c r="I341" s="66">
        <f t="shared" si="126"/>
        <v>8.7499364153632708</v>
      </c>
      <c r="J341" s="9">
        <f t="shared" si="127"/>
        <v>54801.69</v>
      </c>
      <c r="K341" s="9">
        <f t="shared" si="119"/>
        <v>8.7499364153632708</v>
      </c>
      <c r="L341" s="9">
        <f t="shared" si="120"/>
        <v>54801.69</v>
      </c>
    </row>
    <row r="342" spans="1:12">
      <c r="A342" s="66">
        <f t="shared" si="121"/>
        <v>0.48312092079731878</v>
      </c>
      <c r="B342" s="9">
        <f t="shared" si="122"/>
        <v>60003.05</v>
      </c>
      <c r="C342" s="65">
        <f t="shared" si="116"/>
        <v>0.38312092079731874</v>
      </c>
      <c r="D342" s="9">
        <f t="shared" si="123"/>
        <v>60003.05</v>
      </c>
      <c r="E342" s="66">
        <f t="shared" si="117"/>
        <v>8.761225070254417</v>
      </c>
      <c r="F342" s="9">
        <f t="shared" si="124"/>
        <v>60003.05</v>
      </c>
      <c r="G342" s="68">
        <f t="shared" si="118"/>
        <v>9.0835004282315674E-4</v>
      </c>
      <c r="H342" s="9">
        <f t="shared" si="125"/>
        <v>60003.05</v>
      </c>
      <c r="I342" s="66">
        <f t="shared" si="126"/>
        <v>8.762133420297241</v>
      </c>
      <c r="J342" s="9">
        <f t="shared" si="127"/>
        <v>60003.05</v>
      </c>
      <c r="K342" s="9">
        <f t="shared" si="119"/>
        <v>8.762133420297241</v>
      </c>
      <c r="L342" s="9">
        <f t="shared" si="120"/>
        <v>60003.05</v>
      </c>
    </row>
    <row r="343" spans="1:12">
      <c r="E343" s="66"/>
      <c r="G343" s="68"/>
      <c r="I343" s="66"/>
    </row>
    <row r="344" spans="1:12">
      <c r="E344" s="66"/>
      <c r="G344" s="68"/>
      <c r="I344" s="66"/>
    </row>
    <row r="345" spans="1:12">
      <c r="E345" s="66"/>
      <c r="G345" s="68"/>
      <c r="I345" s="66"/>
    </row>
    <row r="346" spans="1:12">
      <c r="E346" s="66"/>
      <c r="G346" s="68"/>
      <c r="I346" s="66"/>
    </row>
  </sheetData>
  <sheetProtection password="CFD3"/>
  <phoneticPr fontId="0" type="noConversion"/>
  <printOptions gridLines="1" gridLinesSet="0"/>
  <pageMargins left="0.5" right="0.46" top="0.5" bottom="0.5" header="0.5" footer="0.5"/>
  <pageSetup scale="60" orientation="landscape" verticalDpi="0"/>
  <headerFooter alignWithMargins="0">
    <oddHeader>&amp;f</oddHeader>
    <oddFooter>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92</vt:i4>
      </vt:variant>
    </vt:vector>
  </HeadingPairs>
  <TitlesOfParts>
    <vt:vector size="116" baseType="lpstr">
      <vt:lpstr>PPGD_MICP SDGM313 lower</vt:lpstr>
      <vt:lpstr>269e</vt:lpstr>
      <vt:lpstr>270e</vt:lpstr>
      <vt:lpstr>275e</vt:lpstr>
      <vt:lpstr>278e</vt:lpstr>
      <vt:lpstr>279e</vt:lpstr>
      <vt:lpstr>291e</vt:lpstr>
      <vt:lpstr>292e</vt:lpstr>
      <vt:lpstr>351e</vt:lpstr>
      <vt:lpstr>365e</vt:lpstr>
      <vt:lpstr>366e</vt:lpstr>
      <vt:lpstr>398e</vt:lpstr>
      <vt:lpstr>401e</vt:lpstr>
      <vt:lpstr>407e</vt:lpstr>
      <vt:lpstr>426e</vt:lpstr>
      <vt:lpstr>452e</vt:lpstr>
      <vt:lpstr>486e</vt:lpstr>
      <vt:lpstr>492e</vt:lpstr>
      <vt:lpstr>493e</vt:lpstr>
      <vt:lpstr>495e</vt:lpstr>
      <vt:lpstr>496e</vt:lpstr>
      <vt:lpstr>497e</vt:lpstr>
      <vt:lpstr>500e</vt:lpstr>
      <vt:lpstr>505e</vt:lpstr>
      <vt:lpstr>'269e'!CHART_AREA</vt:lpstr>
      <vt:lpstr>'270e'!CHART_AREA</vt:lpstr>
      <vt:lpstr>'275e'!CHART_AREA</vt:lpstr>
      <vt:lpstr>'278e'!CHART_AREA</vt:lpstr>
      <vt:lpstr>'279e'!CHART_AREA</vt:lpstr>
      <vt:lpstr>'291e'!CHART_AREA</vt:lpstr>
      <vt:lpstr>'292e'!CHART_AREA</vt:lpstr>
      <vt:lpstr>'351e'!CHART_AREA</vt:lpstr>
      <vt:lpstr>'365e'!CHART_AREA</vt:lpstr>
      <vt:lpstr>'366e'!CHART_AREA</vt:lpstr>
      <vt:lpstr>'398e'!CHART_AREA</vt:lpstr>
      <vt:lpstr>'401e'!CHART_AREA</vt:lpstr>
      <vt:lpstr>'407e'!CHART_AREA</vt:lpstr>
      <vt:lpstr>'426e'!CHART_AREA</vt:lpstr>
      <vt:lpstr>'452e'!CHART_AREA</vt:lpstr>
      <vt:lpstr>'486e'!CHART_AREA</vt:lpstr>
      <vt:lpstr>'492e'!CHART_AREA</vt:lpstr>
      <vt:lpstr>'493e'!CHART_AREA</vt:lpstr>
      <vt:lpstr>'495e'!CHART_AREA</vt:lpstr>
      <vt:lpstr>'496e'!CHART_AREA</vt:lpstr>
      <vt:lpstr>'497e'!CHART_AREA</vt:lpstr>
      <vt:lpstr>'500e'!CHART_AREA</vt:lpstr>
      <vt:lpstr>'505e'!CHART_AREA</vt:lpstr>
      <vt:lpstr>'269e'!CHART_DATA</vt:lpstr>
      <vt:lpstr>'270e'!CHART_DATA</vt:lpstr>
      <vt:lpstr>'275e'!CHART_DATA</vt:lpstr>
      <vt:lpstr>'278e'!CHART_DATA</vt:lpstr>
      <vt:lpstr>'279e'!CHART_DATA</vt:lpstr>
      <vt:lpstr>'291e'!CHART_DATA</vt:lpstr>
      <vt:lpstr>'292e'!CHART_DATA</vt:lpstr>
      <vt:lpstr>'351e'!CHART_DATA</vt:lpstr>
      <vt:lpstr>'365e'!CHART_DATA</vt:lpstr>
      <vt:lpstr>'366e'!CHART_DATA</vt:lpstr>
      <vt:lpstr>'398e'!CHART_DATA</vt:lpstr>
      <vt:lpstr>'401e'!CHART_DATA</vt:lpstr>
      <vt:lpstr>'407e'!CHART_DATA</vt:lpstr>
      <vt:lpstr>'426e'!CHART_DATA</vt:lpstr>
      <vt:lpstr>'452e'!CHART_DATA</vt:lpstr>
      <vt:lpstr>'486e'!CHART_DATA</vt:lpstr>
      <vt:lpstr>'492e'!CHART_DATA</vt:lpstr>
      <vt:lpstr>'493e'!CHART_DATA</vt:lpstr>
      <vt:lpstr>'495e'!CHART_DATA</vt:lpstr>
      <vt:lpstr>'496e'!CHART_DATA</vt:lpstr>
      <vt:lpstr>'497e'!CHART_DATA</vt:lpstr>
      <vt:lpstr>'500e'!CHART_DATA</vt:lpstr>
      <vt:lpstr>'505e'!CHART_DATA</vt:lpstr>
      <vt:lpstr>'269e'!FWL_SCALE</vt:lpstr>
      <vt:lpstr>'270e'!FWL_SCALE</vt:lpstr>
      <vt:lpstr>'275e'!FWL_SCALE</vt:lpstr>
      <vt:lpstr>'278e'!FWL_SCALE</vt:lpstr>
      <vt:lpstr>'279e'!FWL_SCALE</vt:lpstr>
      <vt:lpstr>'291e'!FWL_SCALE</vt:lpstr>
      <vt:lpstr>'292e'!FWL_SCALE</vt:lpstr>
      <vt:lpstr>'351e'!FWL_SCALE</vt:lpstr>
      <vt:lpstr>'365e'!FWL_SCALE</vt:lpstr>
      <vt:lpstr>'366e'!FWL_SCALE</vt:lpstr>
      <vt:lpstr>'398e'!FWL_SCALE</vt:lpstr>
      <vt:lpstr>'401e'!FWL_SCALE</vt:lpstr>
      <vt:lpstr>'407e'!FWL_SCALE</vt:lpstr>
      <vt:lpstr>'426e'!FWL_SCALE</vt:lpstr>
      <vt:lpstr>'452e'!FWL_SCALE</vt:lpstr>
      <vt:lpstr>'486e'!FWL_SCALE</vt:lpstr>
      <vt:lpstr>'492e'!FWL_SCALE</vt:lpstr>
      <vt:lpstr>'493e'!FWL_SCALE</vt:lpstr>
      <vt:lpstr>'495e'!FWL_SCALE</vt:lpstr>
      <vt:lpstr>'496e'!FWL_SCALE</vt:lpstr>
      <vt:lpstr>'497e'!FWL_SCALE</vt:lpstr>
      <vt:lpstr>'500e'!FWL_SCALE</vt:lpstr>
      <vt:lpstr>'505e'!FWL_SCALE</vt:lpstr>
      <vt:lpstr>'269e'!Print_Area</vt:lpstr>
      <vt:lpstr>'270e'!Print_Area</vt:lpstr>
      <vt:lpstr>'275e'!Print_Area</vt:lpstr>
      <vt:lpstr>'278e'!Print_Area</vt:lpstr>
      <vt:lpstr>'279e'!Print_Area</vt:lpstr>
      <vt:lpstr>'291e'!Print_Area</vt:lpstr>
      <vt:lpstr>'292e'!Print_Area</vt:lpstr>
      <vt:lpstr>'351e'!Print_Area</vt:lpstr>
      <vt:lpstr>'365e'!Print_Area</vt:lpstr>
      <vt:lpstr>'366e'!Print_Area</vt:lpstr>
      <vt:lpstr>'398e'!Print_Area</vt:lpstr>
      <vt:lpstr>'401e'!Print_Area</vt:lpstr>
      <vt:lpstr>'407e'!Print_Area</vt:lpstr>
      <vt:lpstr>'426e'!Print_Area</vt:lpstr>
      <vt:lpstr>'452e'!Print_Area</vt:lpstr>
      <vt:lpstr>'486e'!Print_Area</vt:lpstr>
      <vt:lpstr>'492e'!Print_Area</vt:lpstr>
      <vt:lpstr>'493e'!Print_Area</vt:lpstr>
      <vt:lpstr>'495e'!Print_Area</vt:lpstr>
      <vt:lpstr>'496e'!Print_Area</vt:lpstr>
      <vt:lpstr>'497e'!Print_Area</vt:lpstr>
      <vt:lpstr>'500e'!Print_Area</vt:lpstr>
      <vt:lpstr>'505e'!Print_Area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 Neasham</dc:creator>
  <cp:lastModifiedBy>Craig Phillips</cp:lastModifiedBy>
  <dcterms:created xsi:type="dcterms:W3CDTF">2003-01-13T16:18:29Z</dcterms:created>
  <dcterms:modified xsi:type="dcterms:W3CDTF">2024-08-29T23:33:12Z</dcterms:modified>
</cp:coreProperties>
</file>